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e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defaultThemeVersion="166925"/>
  <mc:AlternateContent xmlns:mc="http://schemas.openxmlformats.org/markup-compatibility/2006">
    <mc:Choice Requires="x15">
      <x15ac:absPath xmlns:x15ac="http://schemas.microsoft.com/office/spreadsheetml/2010/11/ac" url="C:\Users\douglasking\Desktop\"/>
    </mc:Choice>
  </mc:AlternateContent>
  <xr:revisionPtr revIDLastSave="0" documentId="13_ncr:1_{791C8F59-7614-4024-B481-537D1F2BFA20}" xr6:coauthVersionLast="47" xr6:coauthVersionMax="47" xr10:uidLastSave="{00000000-0000-0000-0000-000000000000}"/>
  <bookViews>
    <workbookView xWindow="16080" yWindow="-120" windowWidth="29040" windowHeight="15840" tabRatio="972" xr2:uid="{00000000-000D-0000-FFFF-FFFF00000000}"/>
  </bookViews>
  <sheets>
    <sheet name="Quote" sheetId="30" r:id="rId1"/>
    <sheet name="Terms &amp; Conditions" sheetId="27" r:id="rId2"/>
    <sheet name="Sample Cert." sheetId="28" r:id="rId3"/>
    <sheet name="DOORS" sheetId="1" state="hidden" r:id="rId4"/>
    <sheet name="VPs" sheetId="5" state="hidden" r:id="rId5"/>
    <sheet name="Lists_Cats" sheetId="2" state="hidden" r:id="rId6"/>
    <sheet name="FRAMES" sheetId="7" state="hidden" r:id="rId7"/>
    <sheet name="MDF FRAMES" sheetId="24" state="hidden" r:id="rId8"/>
  </sheets>
  <definedNames>
    <definedName name="_xlnm._FilterDatabase" localSheetId="3" hidden="1">DOORS!$A$3:$M$4323</definedName>
    <definedName name="_xlnm._FilterDatabase" localSheetId="6" hidden="1">FRAMES!$A$3:$K$909</definedName>
    <definedName name="_xlnm._FilterDatabase" localSheetId="7" hidden="1">'MDF FRAMES'!$A$3:$M$1587</definedName>
    <definedName name="_xlnm._FilterDatabase" localSheetId="0" hidden="1">Quote!$A$28:$AW$44</definedName>
    <definedName name="_xlnm._FilterDatabase" localSheetId="4" hidden="1">VPs!$A$3:$L$1827</definedName>
    <definedName name="Acoustic_Concat">Lists_Cats!$C$104:$D$157</definedName>
    <definedName name="Acoustic_Seal_Sets">Lists_Cats!$U$3:$U$5</definedName>
    <definedName name="Assembled">Lists_Cats!$T$3:$T$5</definedName>
    <definedName name="Bead">Lists_Cats!$O$3:$O$8</definedName>
    <definedName name="Concealed_Flush_Uplift">VPs!$P$1</definedName>
    <definedName name="Discount">Lists_Cats!$Q$3:$Q$11</definedName>
    <definedName name="DiscountLevel">Lists_Cats!$I$51</definedName>
    <definedName name="DiscountLevelDoors">Lists_Cats!$I$51</definedName>
    <definedName name="DiscountLevelFrames">Lists_Cats!$I$52</definedName>
    <definedName name="Door_ref">Lists_Cats!$A$64:$A$73</definedName>
    <definedName name="Door_Thickness">Lists_Cats!$L$3:$L$11</definedName>
    <definedName name="DoorDiscount">#REF!</definedName>
    <definedName name="Excel_BuiltIn_Print_Area_1" localSheetId="0">#REF!</definedName>
    <definedName name="Excel_BuiltIn_Print_Area_1" localSheetId="2">#REF!</definedName>
    <definedName name="Excel_BuiltIn_Print_Area_1" localSheetId="1">#REF!</definedName>
    <definedName name="Excel_BuiltIn_Print_Area_1">#REF!</definedName>
    <definedName name="Excel_BuiltIn_Print_Area_2_1">#REF!</definedName>
    <definedName name="Exp_Lip">Lists_Cats!$B$461</definedName>
    <definedName name="FIRE_ACOUSTIC_PRICE">Lists_Cats!$C$104:$E$157</definedName>
    <definedName name="Fire_Door_Cat">Lists_Cats!$C$77:$C$85</definedName>
    <definedName name="Forza_Door_Type">Lists_Cats!$K$3:$K$9</definedName>
    <definedName name="Frame_Style">Lists_Cats!$R$3:$R$24</definedName>
    <definedName name="FrameDiscount">#REF!</definedName>
    <definedName name="FSC">Lists_Cats!$Y$3:$Y$5</definedName>
    <definedName name="FSC_DOOR">#REF!</definedName>
    <definedName name="FSC_FRAME">#REF!</definedName>
    <definedName name="FSC_NEW">#REF!</definedName>
    <definedName name="Glass_Type">Lists_Cats!$N$3:$N$20</definedName>
    <definedName name="Intu_Colours">Lists_Cats!$X$3:$X$8</definedName>
    <definedName name="Joint_Option">Lists_Cats!$V$3:$V$6</definedName>
    <definedName name="kkkk" localSheetId="0">#REF!</definedName>
    <definedName name="kkkk" localSheetId="2">#REF!</definedName>
    <definedName name="kkkk" localSheetId="1">#REF!</definedName>
    <definedName name="kkkk">#REF!</definedName>
    <definedName name="LAMDiscount">#REF!</definedName>
    <definedName name="Mitred">Lists_Cats!$S$3:$S$5</definedName>
    <definedName name="Polished_Primed">Lists_Cats!$W$3:$W$7</definedName>
    <definedName name="Polished_Primed_Price">Lists_Cats!$A$187:$B$191</definedName>
    <definedName name="_xlnm.Print_Area" localSheetId="0">Quote!$A$1:$BG$110</definedName>
    <definedName name="Rebates_Price">Lists_Cats!$A$89:$B$98</definedName>
    <definedName name="Special_Glass_Costs">Lists_Cats!$A$165:$B$182</definedName>
    <definedName name="Spray_Colours">Lists_Cats!$Z$3:$Z$7</definedName>
    <definedName name="Spray_Lip">Lists_Cats!$B$462</definedName>
    <definedName name="Sprayed_Price">Lists_Cats!$E$426:$F$457</definedName>
    <definedName name="Thickness_Increment_Price">Lists_Cats!$D$204:$F$419</definedName>
    <definedName name="Veneer_Lam">Lists_Cats!$M$3:$M$48</definedName>
    <definedName name="VP_BEAD_PRICE">Lists_Cats!$A$195:$B$200</definedName>
    <definedName name="VP_Type">Lists_Cats!$P$3:$P$10</definedName>
  </definedNames>
  <calcPr calcId="191029" calcMode="autoNoTable"/>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J69" i="30" l="1"/>
  <c r="AQ69" i="30" s="1"/>
  <c r="AJ68" i="30"/>
  <c r="AQ68" i="30" s="1"/>
  <c r="AJ67" i="30"/>
  <c r="AQ67" i="30" s="1"/>
  <c r="AJ66" i="30"/>
  <c r="AQ66" i="30" s="1"/>
  <c r="AJ65" i="30"/>
  <c r="AQ65" i="30" s="1"/>
  <c r="AX48" i="30"/>
  <c r="AX47" i="30"/>
  <c r="AX46" i="30"/>
  <c r="AX45" i="30"/>
  <c r="AX44" i="30"/>
  <c r="AX43" i="30"/>
  <c r="AX42" i="30"/>
  <c r="AX41" i="30"/>
  <c r="AX40" i="30"/>
  <c r="AX39" i="30"/>
  <c r="AX38" i="30"/>
  <c r="AX37" i="30"/>
  <c r="AX36" i="30"/>
  <c r="AX35" i="30"/>
  <c r="AX34" i="30"/>
  <c r="AX33" i="30"/>
  <c r="AX32" i="30"/>
  <c r="AX31" i="30"/>
  <c r="AX30" i="30"/>
  <c r="AQ71" i="30" l="1"/>
  <c r="G373" i="2" l="1"/>
  <c r="G374" i="2"/>
  <c r="G375" i="2"/>
  <c r="G376" i="2"/>
  <c r="G377" i="2"/>
  <c r="G378" i="2"/>
  <c r="G379" i="2"/>
  <c r="G380" i="2"/>
  <c r="G381" i="2"/>
  <c r="G382" i="2"/>
  <c r="G383" i="2"/>
  <c r="G384" i="2"/>
  <c r="G385" i="2"/>
  <c r="G386" i="2"/>
  <c r="G387" i="2"/>
  <c r="G388" i="2"/>
  <c r="G389" i="2"/>
  <c r="G390" i="2"/>
  <c r="G391" i="2"/>
  <c r="G392" i="2"/>
  <c r="G393" i="2"/>
  <c r="G394" i="2"/>
  <c r="G395" i="2"/>
  <c r="G396" i="2"/>
  <c r="G397" i="2"/>
  <c r="G398" i="2"/>
  <c r="G399" i="2"/>
  <c r="G400" i="2"/>
  <c r="G401" i="2"/>
  <c r="G402" i="2"/>
  <c r="G403" i="2"/>
  <c r="G404" i="2"/>
  <c r="G405" i="2"/>
  <c r="G406" i="2"/>
  <c r="G407" i="2"/>
  <c r="G408" i="2"/>
  <c r="G409" i="2"/>
  <c r="G410" i="2"/>
  <c r="G411" i="2"/>
  <c r="G412" i="2"/>
  <c r="G413" i="2"/>
  <c r="G414" i="2"/>
  <c r="G415" i="2"/>
  <c r="G416" i="2"/>
  <c r="G417" i="2"/>
  <c r="G418" i="2"/>
  <c r="G419" i="2"/>
  <c r="G372" i="2"/>
  <c r="G297" i="2"/>
  <c r="G298" i="2"/>
  <c r="G299" i="2"/>
  <c r="G300" i="2"/>
  <c r="G301" i="2"/>
  <c r="G302" i="2"/>
  <c r="G303" i="2"/>
  <c r="G304" i="2"/>
  <c r="G305" i="2"/>
  <c r="G306" i="2"/>
  <c r="G307" i="2"/>
  <c r="G308" i="2"/>
  <c r="G309" i="2"/>
  <c r="G310" i="2"/>
  <c r="G311" i="2"/>
  <c r="G296" i="2"/>
  <c r="G281" i="2"/>
  <c r="G282" i="2"/>
  <c r="G283" i="2"/>
  <c r="G284" i="2"/>
  <c r="G285" i="2"/>
  <c r="G286" i="2"/>
  <c r="G287" i="2"/>
  <c r="G288" i="2"/>
  <c r="G289" i="2"/>
  <c r="G290" i="2"/>
  <c r="G291" i="2"/>
  <c r="G292" i="2"/>
  <c r="G293" i="2"/>
  <c r="G294" i="2"/>
  <c r="G295" i="2"/>
  <c r="G280" i="2"/>
  <c r="E279" i="2"/>
  <c r="G276" i="2"/>
  <c r="G274" i="2"/>
  <c r="E275" i="2" s="1"/>
  <c r="G273" i="2"/>
  <c r="G272" i="2"/>
  <c r="G270" i="2"/>
  <c r="E271" i="2" s="1"/>
  <c r="G269" i="2"/>
  <c r="G268" i="2"/>
  <c r="G266" i="2"/>
  <c r="G265" i="2"/>
  <c r="G264" i="2"/>
  <c r="G278" i="2"/>
  <c r="G277" i="2"/>
  <c r="E267" i="2"/>
  <c r="B498" i="2"/>
  <c r="B496" i="2"/>
  <c r="J4419" i="1"/>
  <c r="J4418" i="1"/>
  <c r="J4417" i="1"/>
  <c r="J4416" i="1"/>
  <c r="J4415" i="1"/>
  <c r="J4414" i="1"/>
  <c r="J4413" i="1"/>
  <c r="J4412" i="1"/>
  <c r="J4411" i="1"/>
  <c r="J4410" i="1"/>
  <c r="J4409" i="1"/>
  <c r="J4408" i="1"/>
  <c r="J4407" i="1"/>
  <c r="J4406" i="1"/>
  <c r="J4405" i="1"/>
  <c r="J4404" i="1"/>
  <c r="J4403" i="1"/>
  <c r="J4402" i="1"/>
  <c r="J4401" i="1"/>
  <c r="J4400" i="1"/>
  <c r="J4399" i="1"/>
  <c r="J4398" i="1"/>
  <c r="J4397" i="1"/>
  <c r="J4396" i="1"/>
  <c r="J4395" i="1"/>
  <c r="J4394" i="1"/>
  <c r="J4393" i="1"/>
  <c r="J4392" i="1"/>
  <c r="J4391" i="1"/>
  <c r="J4390" i="1"/>
  <c r="J4389" i="1"/>
  <c r="J4388" i="1"/>
  <c r="J4387" i="1"/>
  <c r="J4386" i="1"/>
  <c r="J4385" i="1"/>
  <c r="J4384" i="1"/>
  <c r="J4383" i="1"/>
  <c r="J4382" i="1"/>
  <c r="J4381" i="1"/>
  <c r="J4380" i="1"/>
  <c r="J4379" i="1"/>
  <c r="J4378" i="1"/>
  <c r="J4377" i="1"/>
  <c r="J4376" i="1"/>
  <c r="J4375" i="1"/>
  <c r="J4374" i="1"/>
  <c r="J4373" i="1"/>
  <c r="J4372" i="1"/>
  <c r="J4371" i="1"/>
  <c r="J4370" i="1"/>
  <c r="J4369" i="1"/>
  <c r="J4368" i="1"/>
  <c r="J4367" i="1"/>
  <c r="J4366" i="1"/>
  <c r="J4365" i="1"/>
  <c r="J4364" i="1"/>
  <c r="J4363" i="1"/>
  <c r="J4362" i="1"/>
  <c r="J4361" i="1"/>
  <c r="J4360" i="1"/>
  <c r="J4359" i="1"/>
  <c r="J4358" i="1"/>
  <c r="J4357" i="1"/>
  <c r="J4356" i="1"/>
  <c r="J4355" i="1"/>
  <c r="J4354" i="1"/>
  <c r="J4353" i="1"/>
  <c r="J4352" i="1"/>
  <c r="J4351" i="1"/>
  <c r="J4350" i="1"/>
  <c r="J4349" i="1"/>
  <c r="J4348" i="1"/>
  <c r="J4347" i="1"/>
  <c r="J4346" i="1"/>
  <c r="J4345" i="1"/>
  <c r="J4344" i="1"/>
  <c r="J4343" i="1"/>
  <c r="J4342" i="1"/>
  <c r="J4341" i="1"/>
  <c r="J4340" i="1"/>
  <c r="J4339" i="1"/>
  <c r="J4338" i="1"/>
  <c r="J4337" i="1"/>
  <c r="J4336" i="1"/>
  <c r="J4335" i="1"/>
  <c r="J4334" i="1"/>
  <c r="J4333" i="1"/>
  <c r="J4332" i="1"/>
  <c r="J4331" i="1"/>
  <c r="J4330" i="1"/>
  <c r="J4329" i="1"/>
  <c r="J4328" i="1"/>
  <c r="J4327" i="1"/>
  <c r="J4326" i="1"/>
  <c r="J4325" i="1"/>
  <c r="J4324" i="1"/>
  <c r="B166" i="2" l="1"/>
  <c r="B500" i="2"/>
  <c r="B497" i="2"/>
  <c r="J4229" i="1" l="1"/>
  <c r="J4230" i="1"/>
  <c r="J4231" i="1"/>
  <c r="J4232" i="1"/>
  <c r="J4233" i="1"/>
  <c r="J4234" i="1"/>
  <c r="J4235" i="1"/>
  <c r="J4236" i="1"/>
  <c r="J4237" i="1"/>
  <c r="J4238" i="1"/>
  <c r="J4239" i="1"/>
  <c r="J4240" i="1"/>
  <c r="J4241" i="1"/>
  <c r="J4242" i="1"/>
  <c r="J4243" i="1"/>
  <c r="J4244" i="1"/>
  <c r="J4245" i="1"/>
  <c r="J4246" i="1"/>
  <c r="J4247" i="1"/>
  <c r="J4248" i="1"/>
  <c r="J4249" i="1"/>
  <c r="J4250" i="1"/>
  <c r="J4251" i="1"/>
  <c r="J4252" i="1"/>
  <c r="J4253" i="1"/>
  <c r="J4254" i="1"/>
  <c r="J4255" i="1"/>
  <c r="J4256" i="1"/>
  <c r="J4257" i="1"/>
  <c r="J4258" i="1"/>
  <c r="J4259" i="1"/>
  <c r="J4260" i="1"/>
  <c r="J4261" i="1"/>
  <c r="J4262" i="1"/>
  <c r="J4263" i="1"/>
  <c r="J4264" i="1"/>
  <c r="J4265" i="1"/>
  <c r="J4266" i="1"/>
  <c r="J4267" i="1"/>
  <c r="J4268" i="1"/>
  <c r="J4269" i="1"/>
  <c r="J4270" i="1"/>
  <c r="J4271" i="1"/>
  <c r="J4272" i="1"/>
  <c r="J4273" i="1"/>
  <c r="J4274" i="1"/>
  <c r="J4275" i="1"/>
  <c r="J4276" i="1"/>
  <c r="J4277" i="1"/>
  <c r="J4278" i="1"/>
  <c r="J4279" i="1"/>
  <c r="J4280" i="1"/>
  <c r="J4281" i="1"/>
  <c r="J4282" i="1"/>
  <c r="J4283" i="1"/>
  <c r="J4284" i="1"/>
  <c r="J4285" i="1"/>
  <c r="J4286" i="1"/>
  <c r="J4287" i="1"/>
  <c r="J4288" i="1"/>
  <c r="J4289" i="1"/>
  <c r="J4290" i="1"/>
  <c r="J4291" i="1"/>
  <c r="J4292" i="1"/>
  <c r="J4293" i="1"/>
  <c r="J4294" i="1"/>
  <c r="J4295" i="1"/>
  <c r="J4296" i="1"/>
  <c r="J4297" i="1"/>
  <c r="J4298" i="1"/>
  <c r="J4299" i="1"/>
  <c r="J4300" i="1"/>
  <c r="J4301" i="1"/>
  <c r="J4302" i="1"/>
  <c r="J4303" i="1"/>
  <c r="J4304" i="1"/>
  <c r="J4305" i="1"/>
  <c r="J4306" i="1"/>
  <c r="J4307" i="1"/>
  <c r="J4308" i="1"/>
  <c r="J4309" i="1"/>
  <c r="J4310" i="1"/>
  <c r="J4311" i="1"/>
  <c r="J4312" i="1"/>
  <c r="J4313" i="1"/>
  <c r="J4314" i="1"/>
  <c r="J4315" i="1"/>
  <c r="J4316" i="1"/>
  <c r="J4317" i="1"/>
  <c r="J4318" i="1"/>
  <c r="J4319" i="1"/>
  <c r="J4320" i="1"/>
  <c r="J4321" i="1"/>
  <c r="J4322" i="1"/>
  <c r="J4323" i="1"/>
  <c r="J4228" i="1"/>
  <c r="I1373" i="5" l="1"/>
  <c r="H1373" i="5" s="1"/>
  <c r="I1374" i="5"/>
  <c r="H1374" i="5" s="1"/>
  <c r="I1375" i="5"/>
  <c r="H1375" i="5" s="1"/>
  <c r="I1376" i="5"/>
  <c r="H1376" i="5" s="1"/>
  <c r="I1377" i="5"/>
  <c r="H1377" i="5" s="1"/>
  <c r="I1378" i="5"/>
  <c r="H1378" i="5" s="1"/>
  <c r="I1379" i="5"/>
  <c r="H1379" i="5" s="1"/>
  <c r="I1380" i="5"/>
  <c r="H1380" i="5" s="1"/>
  <c r="I1381" i="5"/>
  <c r="H1381" i="5" s="1"/>
  <c r="I1382" i="5"/>
  <c r="H1382" i="5" s="1"/>
  <c r="I1383" i="5"/>
  <c r="H1383" i="5" s="1"/>
  <c r="I1384" i="5"/>
  <c r="H1384" i="5" s="1"/>
  <c r="I1385" i="5"/>
  <c r="H1385" i="5" s="1"/>
  <c r="I1386" i="5"/>
  <c r="H1386" i="5" s="1"/>
  <c r="I1387" i="5"/>
  <c r="H1387" i="5" s="1"/>
  <c r="I1388" i="5"/>
  <c r="H1388" i="5" s="1"/>
  <c r="I1389" i="5"/>
  <c r="H1389" i="5" s="1"/>
  <c r="I1390" i="5"/>
  <c r="H1390" i="5" s="1"/>
  <c r="I1391" i="5"/>
  <c r="H1391" i="5" s="1"/>
  <c r="I1392" i="5"/>
  <c r="H1392" i="5" s="1"/>
  <c r="I1393" i="5"/>
  <c r="H1393" i="5" s="1"/>
  <c r="I1394" i="5"/>
  <c r="H1394" i="5" s="1"/>
  <c r="I1395" i="5"/>
  <c r="H1395" i="5" s="1"/>
  <c r="I1396" i="5"/>
  <c r="H1396" i="5" s="1"/>
  <c r="I1397" i="5"/>
  <c r="H1397" i="5" s="1"/>
  <c r="I1398" i="5"/>
  <c r="H1398" i="5" s="1"/>
  <c r="I1399" i="5"/>
  <c r="H1399" i="5" s="1"/>
  <c r="I1400" i="5"/>
  <c r="H1400" i="5" s="1"/>
  <c r="I1401" i="5"/>
  <c r="H1401" i="5" s="1"/>
  <c r="I1402" i="5"/>
  <c r="H1402" i="5" s="1"/>
  <c r="I1403" i="5"/>
  <c r="H1403" i="5" s="1"/>
  <c r="I1404" i="5"/>
  <c r="H1404" i="5" s="1"/>
  <c r="I1405" i="5"/>
  <c r="H1405" i="5" s="1"/>
  <c r="I1406" i="5"/>
  <c r="H1406" i="5" s="1"/>
  <c r="I1407" i="5"/>
  <c r="H1407" i="5" s="1"/>
  <c r="I1408" i="5"/>
  <c r="H1408" i="5" s="1"/>
  <c r="I1409" i="5"/>
  <c r="H1409" i="5" s="1"/>
  <c r="I1410" i="5"/>
  <c r="H1410" i="5" s="1"/>
  <c r="I1411" i="5"/>
  <c r="H1411" i="5" s="1"/>
  <c r="I1412" i="5"/>
  <c r="H1412" i="5" s="1"/>
  <c r="I1413" i="5"/>
  <c r="H1413" i="5" s="1"/>
  <c r="I1414" i="5"/>
  <c r="H1414" i="5" s="1"/>
  <c r="I1415" i="5"/>
  <c r="H1415" i="5" s="1"/>
  <c r="I1416" i="5"/>
  <c r="H1416" i="5" s="1"/>
  <c r="I1417" i="5"/>
  <c r="H1417" i="5" s="1"/>
  <c r="I1418" i="5"/>
  <c r="H1418" i="5" s="1"/>
  <c r="I1419" i="5"/>
  <c r="H1419" i="5" s="1"/>
  <c r="I1420" i="5"/>
  <c r="H1420" i="5" s="1"/>
  <c r="I1421" i="5"/>
  <c r="H1421" i="5" s="1"/>
  <c r="I1422" i="5"/>
  <c r="H1422" i="5" s="1"/>
  <c r="I1423" i="5"/>
  <c r="H1423" i="5" s="1"/>
  <c r="I1424" i="5"/>
  <c r="H1424" i="5" s="1"/>
  <c r="I1425" i="5"/>
  <c r="H1425" i="5" s="1"/>
  <c r="I1426" i="5"/>
  <c r="H1426" i="5" s="1"/>
  <c r="I1427" i="5"/>
  <c r="H1427" i="5" s="1"/>
  <c r="I1428" i="5"/>
  <c r="H1428" i="5" s="1"/>
  <c r="I1429" i="5"/>
  <c r="H1429" i="5" s="1"/>
  <c r="I1430" i="5"/>
  <c r="H1430" i="5" s="1"/>
  <c r="I1431" i="5"/>
  <c r="H1431" i="5" s="1"/>
  <c r="I1432" i="5"/>
  <c r="H1432" i="5" s="1"/>
  <c r="I1433" i="5"/>
  <c r="H1433" i="5" s="1"/>
  <c r="I1434" i="5"/>
  <c r="H1434" i="5" s="1"/>
  <c r="I1435" i="5"/>
  <c r="H1435" i="5" s="1"/>
  <c r="I1436" i="5"/>
  <c r="H1436" i="5" s="1"/>
  <c r="I1437" i="5"/>
  <c r="H1437" i="5" s="1"/>
  <c r="I1438" i="5"/>
  <c r="H1438" i="5" s="1"/>
  <c r="I1439" i="5"/>
  <c r="H1439" i="5" s="1"/>
  <c r="I1440" i="5"/>
  <c r="H1440" i="5" s="1"/>
  <c r="I1441" i="5"/>
  <c r="H1441" i="5" s="1"/>
  <c r="I1442" i="5"/>
  <c r="H1442" i="5" s="1"/>
  <c r="I1443" i="5"/>
  <c r="H1443" i="5" s="1"/>
  <c r="I1444" i="5"/>
  <c r="H1444" i="5" s="1"/>
  <c r="I1445" i="5"/>
  <c r="H1445" i="5" s="1"/>
  <c r="I1446" i="5"/>
  <c r="H1446" i="5" s="1"/>
  <c r="I1447" i="5"/>
  <c r="H1447" i="5" s="1"/>
  <c r="I1448" i="5"/>
  <c r="H1448" i="5" s="1"/>
  <c r="I1449" i="5"/>
  <c r="H1449" i="5" s="1"/>
  <c r="I1450" i="5"/>
  <c r="H1450" i="5" s="1"/>
  <c r="I1451" i="5"/>
  <c r="H1451" i="5" s="1"/>
  <c r="I1452" i="5"/>
  <c r="H1452" i="5" s="1"/>
  <c r="I1453" i="5"/>
  <c r="H1453" i="5" s="1"/>
  <c r="I1454" i="5"/>
  <c r="H1454" i="5" s="1"/>
  <c r="I1455" i="5"/>
  <c r="H1455" i="5" s="1"/>
  <c r="I1456" i="5"/>
  <c r="H1456" i="5" s="1"/>
  <c r="I1457" i="5"/>
  <c r="H1457" i="5" s="1"/>
  <c r="I1458" i="5"/>
  <c r="H1458" i="5" s="1"/>
  <c r="I1459" i="5"/>
  <c r="H1459" i="5" s="1"/>
  <c r="I1460" i="5"/>
  <c r="H1460" i="5" s="1"/>
  <c r="I1461" i="5"/>
  <c r="H1461" i="5" s="1"/>
  <c r="I1462" i="5"/>
  <c r="H1462" i="5" s="1"/>
  <c r="I1463" i="5"/>
  <c r="H1463" i="5" s="1"/>
  <c r="I1464" i="5"/>
  <c r="H1464" i="5" s="1"/>
  <c r="I1465" i="5"/>
  <c r="H1465" i="5" s="1"/>
  <c r="I1466" i="5"/>
  <c r="H1466" i="5" s="1"/>
  <c r="I1467" i="5"/>
  <c r="H1467" i="5" s="1"/>
  <c r="I1468" i="5"/>
  <c r="H1468" i="5" s="1"/>
  <c r="I1469" i="5"/>
  <c r="H1469" i="5" s="1"/>
  <c r="I1470" i="5"/>
  <c r="H1470" i="5" s="1"/>
  <c r="I1471" i="5"/>
  <c r="H1471" i="5" s="1"/>
  <c r="I1472" i="5"/>
  <c r="H1472" i="5" s="1"/>
  <c r="I1473" i="5"/>
  <c r="H1473" i="5" s="1"/>
  <c r="I1474" i="5"/>
  <c r="H1474" i="5" s="1"/>
  <c r="I1475" i="5"/>
  <c r="H1475" i="5" s="1"/>
  <c r="I1476" i="5"/>
  <c r="H1476" i="5" s="1"/>
  <c r="I1477" i="5"/>
  <c r="H1477" i="5" s="1"/>
  <c r="I1478" i="5"/>
  <c r="H1478" i="5" s="1"/>
  <c r="I1479" i="5"/>
  <c r="H1479" i="5" s="1"/>
  <c r="I1480" i="5"/>
  <c r="H1480" i="5" s="1"/>
  <c r="I1481" i="5"/>
  <c r="H1481" i="5" s="1"/>
  <c r="I1482" i="5"/>
  <c r="H1482" i="5" s="1"/>
  <c r="I1483" i="5"/>
  <c r="H1483" i="5" s="1"/>
  <c r="I1484" i="5"/>
  <c r="H1484" i="5" s="1"/>
  <c r="I1485" i="5"/>
  <c r="H1485" i="5" s="1"/>
  <c r="I1486" i="5"/>
  <c r="H1486" i="5" s="1"/>
  <c r="I1487" i="5"/>
  <c r="H1487" i="5" s="1"/>
  <c r="I1488" i="5"/>
  <c r="H1488" i="5" s="1"/>
  <c r="I1489" i="5"/>
  <c r="H1489" i="5" s="1"/>
  <c r="I1490" i="5"/>
  <c r="H1490" i="5" s="1"/>
  <c r="I1491" i="5"/>
  <c r="H1491" i="5" s="1"/>
  <c r="I1492" i="5"/>
  <c r="H1492" i="5" s="1"/>
  <c r="I1493" i="5"/>
  <c r="H1493" i="5" s="1"/>
  <c r="I1494" i="5"/>
  <c r="H1494" i="5" s="1"/>
  <c r="I1495" i="5"/>
  <c r="H1495" i="5" s="1"/>
  <c r="I1496" i="5"/>
  <c r="H1496" i="5" s="1"/>
  <c r="I1497" i="5"/>
  <c r="H1497" i="5" s="1"/>
  <c r="I1498" i="5"/>
  <c r="H1498" i="5" s="1"/>
  <c r="I1499" i="5"/>
  <c r="H1499" i="5" s="1"/>
  <c r="I1500" i="5"/>
  <c r="H1500" i="5" s="1"/>
  <c r="I1501" i="5"/>
  <c r="H1501" i="5" s="1"/>
  <c r="I1502" i="5"/>
  <c r="H1502" i="5" s="1"/>
  <c r="I1503" i="5"/>
  <c r="H1503" i="5" s="1"/>
  <c r="I1504" i="5"/>
  <c r="H1504" i="5" s="1"/>
  <c r="I1505" i="5"/>
  <c r="H1505" i="5" s="1"/>
  <c r="I1506" i="5"/>
  <c r="H1506" i="5" s="1"/>
  <c r="I1507" i="5"/>
  <c r="H1507" i="5" s="1"/>
  <c r="I1508" i="5"/>
  <c r="H1508" i="5" s="1"/>
  <c r="I1509" i="5"/>
  <c r="H1509" i="5" s="1"/>
  <c r="I1510" i="5"/>
  <c r="H1510" i="5" s="1"/>
  <c r="I1511" i="5"/>
  <c r="H1511" i="5" s="1"/>
  <c r="I1512" i="5"/>
  <c r="H1512" i="5" s="1"/>
  <c r="I1513" i="5"/>
  <c r="H1513" i="5" s="1"/>
  <c r="I1514" i="5"/>
  <c r="H1514" i="5" s="1"/>
  <c r="I1515" i="5"/>
  <c r="H1515" i="5" s="1"/>
  <c r="I1516" i="5"/>
  <c r="H1516" i="5" s="1"/>
  <c r="I1517" i="5"/>
  <c r="H1517" i="5" s="1"/>
  <c r="I1518" i="5"/>
  <c r="H1518" i="5" s="1"/>
  <c r="I1519" i="5"/>
  <c r="H1519" i="5" s="1"/>
  <c r="I1520" i="5"/>
  <c r="H1520" i="5" s="1"/>
  <c r="I1521" i="5"/>
  <c r="H1521" i="5" s="1"/>
  <c r="I1522" i="5"/>
  <c r="H1522" i="5" s="1"/>
  <c r="I1523" i="5"/>
  <c r="H1523" i="5" s="1"/>
  <c r="I1524" i="5"/>
  <c r="H1524" i="5" s="1"/>
  <c r="I1525" i="5"/>
  <c r="H1525" i="5" s="1"/>
  <c r="I1526" i="5"/>
  <c r="H1526" i="5" s="1"/>
  <c r="I1527" i="5"/>
  <c r="H1527" i="5" s="1"/>
  <c r="I1528" i="5"/>
  <c r="H1528" i="5" s="1"/>
  <c r="I1529" i="5"/>
  <c r="H1529" i="5" s="1"/>
  <c r="I1530" i="5"/>
  <c r="H1530" i="5" s="1"/>
  <c r="I1531" i="5"/>
  <c r="H1531" i="5" s="1"/>
  <c r="I1532" i="5"/>
  <c r="H1532" i="5" s="1"/>
  <c r="I1533" i="5"/>
  <c r="H1533" i="5" s="1"/>
  <c r="I1534" i="5"/>
  <c r="H1534" i="5" s="1"/>
  <c r="I1535" i="5"/>
  <c r="H1535" i="5" s="1"/>
  <c r="I1536" i="5"/>
  <c r="H1536" i="5" s="1"/>
  <c r="I1537" i="5"/>
  <c r="H1537" i="5" s="1"/>
  <c r="I1538" i="5"/>
  <c r="H1538" i="5" s="1"/>
  <c r="I1539" i="5"/>
  <c r="H1539" i="5" s="1"/>
  <c r="I1540" i="5"/>
  <c r="H1540" i="5" s="1"/>
  <c r="I1541" i="5"/>
  <c r="H1541" i="5" s="1"/>
  <c r="I1542" i="5"/>
  <c r="H1542" i="5" s="1"/>
  <c r="I1543" i="5"/>
  <c r="H1543" i="5" s="1"/>
  <c r="I1544" i="5"/>
  <c r="H1544" i="5" s="1"/>
  <c r="I1545" i="5"/>
  <c r="H1545" i="5" s="1"/>
  <c r="I1546" i="5"/>
  <c r="H1546" i="5" s="1"/>
  <c r="I1547" i="5"/>
  <c r="H1547" i="5" s="1"/>
  <c r="I1548" i="5"/>
  <c r="H1548" i="5" s="1"/>
  <c r="I1549" i="5"/>
  <c r="H1549" i="5" s="1"/>
  <c r="I1550" i="5"/>
  <c r="H1550" i="5" s="1"/>
  <c r="I1551" i="5"/>
  <c r="H1551" i="5" s="1"/>
  <c r="I1552" i="5"/>
  <c r="H1552" i="5" s="1"/>
  <c r="I1553" i="5"/>
  <c r="H1553" i="5" s="1"/>
  <c r="I1554" i="5"/>
  <c r="H1554" i="5" s="1"/>
  <c r="I1555" i="5"/>
  <c r="H1555" i="5" s="1"/>
  <c r="I1556" i="5"/>
  <c r="H1556" i="5" s="1"/>
  <c r="I1557" i="5"/>
  <c r="H1557" i="5" s="1"/>
  <c r="I1558" i="5"/>
  <c r="H1558" i="5" s="1"/>
  <c r="I1559" i="5"/>
  <c r="H1559" i="5" s="1"/>
  <c r="I1560" i="5"/>
  <c r="H1560" i="5" s="1"/>
  <c r="I1561" i="5"/>
  <c r="H1561" i="5" s="1"/>
  <c r="I1562" i="5"/>
  <c r="H1562" i="5" s="1"/>
  <c r="I1563" i="5"/>
  <c r="H1563" i="5" s="1"/>
  <c r="I1564" i="5"/>
  <c r="H1564" i="5" s="1"/>
  <c r="I1565" i="5"/>
  <c r="H1565" i="5" s="1"/>
  <c r="I1566" i="5"/>
  <c r="H1566" i="5" s="1"/>
  <c r="I1567" i="5"/>
  <c r="H1567" i="5" s="1"/>
  <c r="I1568" i="5"/>
  <c r="H1568" i="5" s="1"/>
  <c r="I1569" i="5"/>
  <c r="H1569" i="5" s="1"/>
  <c r="I1570" i="5"/>
  <c r="H1570" i="5" s="1"/>
  <c r="I1571" i="5"/>
  <c r="H1571" i="5" s="1"/>
  <c r="I1572" i="5"/>
  <c r="H1572" i="5" s="1"/>
  <c r="I1573" i="5"/>
  <c r="H1573" i="5" s="1"/>
  <c r="I1574" i="5"/>
  <c r="H1574" i="5" s="1"/>
  <c r="I1575" i="5"/>
  <c r="H1575" i="5" s="1"/>
  <c r="I1576" i="5"/>
  <c r="H1576" i="5" s="1"/>
  <c r="I1577" i="5"/>
  <c r="H1577" i="5" s="1"/>
  <c r="I1578" i="5"/>
  <c r="H1578" i="5" s="1"/>
  <c r="I1579" i="5"/>
  <c r="H1579" i="5" s="1"/>
  <c r="I1580" i="5"/>
  <c r="H1580" i="5" s="1"/>
  <c r="I1581" i="5"/>
  <c r="H1581" i="5" s="1"/>
  <c r="I1582" i="5"/>
  <c r="H1582" i="5" s="1"/>
  <c r="I1583" i="5"/>
  <c r="H1583" i="5" s="1"/>
  <c r="I1584" i="5"/>
  <c r="H1584" i="5" s="1"/>
  <c r="I1585" i="5"/>
  <c r="H1585" i="5" s="1"/>
  <c r="I1586" i="5"/>
  <c r="H1586" i="5" s="1"/>
  <c r="I1587" i="5"/>
  <c r="H1587" i="5" s="1"/>
  <c r="I1588" i="5"/>
  <c r="H1588" i="5" s="1"/>
  <c r="I1589" i="5"/>
  <c r="H1589" i="5" s="1"/>
  <c r="I1590" i="5"/>
  <c r="H1590" i="5" s="1"/>
  <c r="I1591" i="5"/>
  <c r="H1591" i="5" s="1"/>
  <c r="I1592" i="5"/>
  <c r="H1592" i="5" s="1"/>
  <c r="I1593" i="5"/>
  <c r="H1593" i="5" s="1"/>
  <c r="I1594" i="5"/>
  <c r="H1594" i="5" s="1"/>
  <c r="I1595" i="5"/>
  <c r="H1595" i="5" s="1"/>
  <c r="I1596" i="5"/>
  <c r="H1596" i="5" s="1"/>
  <c r="I1597" i="5"/>
  <c r="H1597" i="5" s="1"/>
  <c r="I1598" i="5"/>
  <c r="H1598" i="5" s="1"/>
  <c r="I1599" i="5"/>
  <c r="H1599" i="5" s="1"/>
  <c r="I1600" i="5"/>
  <c r="H1600" i="5" s="1"/>
  <c r="I1601" i="5"/>
  <c r="H1601" i="5" s="1"/>
  <c r="I1602" i="5"/>
  <c r="H1602" i="5" s="1"/>
  <c r="I1603" i="5"/>
  <c r="H1603" i="5" s="1"/>
  <c r="I1604" i="5"/>
  <c r="H1604" i="5" s="1"/>
  <c r="I1605" i="5"/>
  <c r="H1605" i="5" s="1"/>
  <c r="I1606" i="5"/>
  <c r="H1606" i="5" s="1"/>
  <c r="I1607" i="5"/>
  <c r="H1607" i="5" s="1"/>
  <c r="I1608" i="5"/>
  <c r="H1608" i="5" s="1"/>
  <c r="I1609" i="5"/>
  <c r="H1609" i="5" s="1"/>
  <c r="I1610" i="5"/>
  <c r="H1610" i="5" s="1"/>
  <c r="I1611" i="5"/>
  <c r="H1611" i="5" s="1"/>
  <c r="I1612" i="5"/>
  <c r="H1612" i="5" s="1"/>
  <c r="I1613" i="5"/>
  <c r="H1613" i="5" s="1"/>
  <c r="I1614" i="5"/>
  <c r="H1614" i="5" s="1"/>
  <c r="I1615" i="5"/>
  <c r="H1615" i="5" s="1"/>
  <c r="I1616" i="5"/>
  <c r="H1616" i="5" s="1"/>
  <c r="I1617" i="5"/>
  <c r="H1617" i="5" s="1"/>
  <c r="I1618" i="5"/>
  <c r="H1618" i="5" s="1"/>
  <c r="I1619" i="5"/>
  <c r="H1619" i="5" s="1"/>
  <c r="I1620" i="5"/>
  <c r="H1620" i="5" s="1"/>
  <c r="I1621" i="5"/>
  <c r="H1621" i="5" s="1"/>
  <c r="I1622" i="5"/>
  <c r="H1622" i="5" s="1"/>
  <c r="I1623" i="5"/>
  <c r="H1623" i="5" s="1"/>
  <c r="I1624" i="5"/>
  <c r="H1624" i="5" s="1"/>
  <c r="I1625" i="5"/>
  <c r="H1625" i="5" s="1"/>
  <c r="I1626" i="5"/>
  <c r="H1626" i="5" s="1"/>
  <c r="I1627" i="5"/>
  <c r="H1627" i="5" s="1"/>
  <c r="I1628" i="5"/>
  <c r="H1628" i="5" s="1"/>
  <c r="I1629" i="5"/>
  <c r="H1629" i="5" s="1"/>
  <c r="I1630" i="5"/>
  <c r="H1630" i="5" s="1"/>
  <c r="I1631" i="5"/>
  <c r="H1631" i="5" s="1"/>
  <c r="I1632" i="5"/>
  <c r="H1632" i="5" s="1"/>
  <c r="I1633" i="5"/>
  <c r="H1633" i="5" s="1"/>
  <c r="I1634" i="5"/>
  <c r="H1634" i="5" s="1"/>
  <c r="I1635" i="5"/>
  <c r="H1635" i="5" s="1"/>
  <c r="I1636" i="5"/>
  <c r="H1636" i="5" s="1"/>
  <c r="I1637" i="5"/>
  <c r="H1637" i="5" s="1"/>
  <c r="I1638" i="5"/>
  <c r="H1638" i="5" s="1"/>
  <c r="I1639" i="5"/>
  <c r="H1639" i="5" s="1"/>
  <c r="I1640" i="5"/>
  <c r="H1640" i="5" s="1"/>
  <c r="I1641" i="5"/>
  <c r="H1641" i="5" s="1"/>
  <c r="I1642" i="5"/>
  <c r="H1642" i="5" s="1"/>
  <c r="I1643" i="5"/>
  <c r="H1643" i="5" s="1"/>
  <c r="I1644" i="5"/>
  <c r="H1644" i="5" s="1"/>
  <c r="I1645" i="5"/>
  <c r="H1645" i="5" s="1"/>
  <c r="I1646" i="5"/>
  <c r="H1646" i="5" s="1"/>
  <c r="I1647" i="5"/>
  <c r="H1647" i="5" s="1"/>
  <c r="I1648" i="5"/>
  <c r="H1648" i="5" s="1"/>
  <c r="I1649" i="5"/>
  <c r="H1649" i="5" s="1"/>
  <c r="I1650" i="5"/>
  <c r="H1650" i="5" s="1"/>
  <c r="I1651" i="5"/>
  <c r="H1651" i="5" s="1"/>
  <c r="I1652" i="5"/>
  <c r="H1652" i="5" s="1"/>
  <c r="I1653" i="5"/>
  <c r="H1653" i="5" s="1"/>
  <c r="I1654" i="5"/>
  <c r="H1654" i="5" s="1"/>
  <c r="I1655" i="5"/>
  <c r="H1655" i="5" s="1"/>
  <c r="I1656" i="5"/>
  <c r="H1656" i="5" s="1"/>
  <c r="I1657" i="5"/>
  <c r="H1657" i="5" s="1"/>
  <c r="I1658" i="5"/>
  <c r="H1658" i="5" s="1"/>
  <c r="I1659" i="5"/>
  <c r="H1659" i="5" s="1"/>
  <c r="I1660" i="5"/>
  <c r="H1660" i="5" s="1"/>
  <c r="I1661" i="5"/>
  <c r="H1661" i="5" s="1"/>
  <c r="I1662" i="5"/>
  <c r="H1662" i="5" s="1"/>
  <c r="I1663" i="5"/>
  <c r="H1663" i="5" s="1"/>
  <c r="I1664" i="5"/>
  <c r="H1664" i="5" s="1"/>
  <c r="I1665" i="5"/>
  <c r="H1665" i="5" s="1"/>
  <c r="I1666" i="5"/>
  <c r="H1666" i="5" s="1"/>
  <c r="I1667" i="5"/>
  <c r="H1667" i="5" s="1"/>
  <c r="I1668" i="5"/>
  <c r="H1668" i="5" s="1"/>
  <c r="I1669" i="5"/>
  <c r="H1669" i="5" s="1"/>
  <c r="I1670" i="5"/>
  <c r="H1670" i="5" s="1"/>
  <c r="I1671" i="5"/>
  <c r="H1671" i="5" s="1"/>
  <c r="I1672" i="5"/>
  <c r="H1672" i="5" s="1"/>
  <c r="I1673" i="5"/>
  <c r="H1673" i="5" s="1"/>
  <c r="I1674" i="5"/>
  <c r="H1674" i="5" s="1"/>
  <c r="I1675" i="5"/>
  <c r="H1675" i="5" s="1"/>
  <c r="I1676" i="5"/>
  <c r="H1676" i="5" s="1"/>
  <c r="I1677" i="5"/>
  <c r="H1677" i="5" s="1"/>
  <c r="I1678" i="5"/>
  <c r="H1678" i="5" s="1"/>
  <c r="I1679" i="5"/>
  <c r="H1679" i="5" s="1"/>
  <c r="I1680" i="5"/>
  <c r="H1680" i="5" s="1"/>
  <c r="I1681" i="5"/>
  <c r="H1681" i="5" s="1"/>
  <c r="I1682" i="5"/>
  <c r="H1682" i="5" s="1"/>
  <c r="I1683" i="5"/>
  <c r="H1683" i="5" s="1"/>
  <c r="I1684" i="5"/>
  <c r="H1684" i="5" s="1"/>
  <c r="I1685" i="5"/>
  <c r="H1685" i="5" s="1"/>
  <c r="I1686" i="5"/>
  <c r="H1686" i="5" s="1"/>
  <c r="I1687" i="5"/>
  <c r="H1687" i="5" s="1"/>
  <c r="I1688" i="5"/>
  <c r="H1688" i="5" s="1"/>
  <c r="I1689" i="5"/>
  <c r="H1689" i="5" s="1"/>
  <c r="I1690" i="5"/>
  <c r="H1690" i="5" s="1"/>
  <c r="I1691" i="5"/>
  <c r="H1691" i="5" s="1"/>
  <c r="I1692" i="5"/>
  <c r="H1692" i="5" s="1"/>
  <c r="I1693" i="5"/>
  <c r="H1693" i="5" s="1"/>
  <c r="I1694" i="5"/>
  <c r="H1694" i="5" s="1"/>
  <c r="I1695" i="5"/>
  <c r="H1695" i="5" s="1"/>
  <c r="I1696" i="5"/>
  <c r="H1696" i="5" s="1"/>
  <c r="I1697" i="5"/>
  <c r="H1697" i="5" s="1"/>
  <c r="I1698" i="5"/>
  <c r="H1698" i="5" s="1"/>
  <c r="I1699" i="5"/>
  <c r="H1699" i="5" s="1"/>
  <c r="I1700" i="5"/>
  <c r="H1700" i="5" s="1"/>
  <c r="I1701" i="5"/>
  <c r="H1701" i="5" s="1"/>
  <c r="I1702" i="5"/>
  <c r="H1702" i="5" s="1"/>
  <c r="I1703" i="5"/>
  <c r="H1703" i="5" s="1"/>
  <c r="I1704" i="5"/>
  <c r="H1704" i="5" s="1"/>
  <c r="I1705" i="5"/>
  <c r="H1705" i="5" s="1"/>
  <c r="I1706" i="5"/>
  <c r="H1706" i="5" s="1"/>
  <c r="I1707" i="5"/>
  <c r="H1707" i="5" s="1"/>
  <c r="I1708" i="5"/>
  <c r="H1708" i="5" s="1"/>
  <c r="I1709" i="5"/>
  <c r="H1709" i="5" s="1"/>
  <c r="I1710" i="5"/>
  <c r="H1710" i="5" s="1"/>
  <c r="I1711" i="5"/>
  <c r="H1711" i="5" s="1"/>
  <c r="I1712" i="5"/>
  <c r="H1712" i="5" s="1"/>
  <c r="I1713" i="5"/>
  <c r="H1713" i="5" s="1"/>
  <c r="I1714" i="5"/>
  <c r="H1714" i="5" s="1"/>
  <c r="I1715" i="5"/>
  <c r="H1715" i="5" s="1"/>
  <c r="I1716" i="5"/>
  <c r="H1716" i="5" s="1"/>
  <c r="I1717" i="5"/>
  <c r="H1717" i="5" s="1"/>
  <c r="I1718" i="5"/>
  <c r="H1718" i="5" s="1"/>
  <c r="I1719" i="5"/>
  <c r="H1719" i="5" s="1"/>
  <c r="I1720" i="5"/>
  <c r="H1720" i="5" s="1"/>
  <c r="I1721" i="5"/>
  <c r="H1721" i="5" s="1"/>
  <c r="I1722" i="5"/>
  <c r="H1722" i="5" s="1"/>
  <c r="I1723" i="5"/>
  <c r="H1723" i="5" s="1"/>
  <c r="I1724" i="5"/>
  <c r="H1724" i="5" s="1"/>
  <c r="I1725" i="5"/>
  <c r="H1725" i="5" s="1"/>
  <c r="I1726" i="5"/>
  <c r="H1726" i="5" s="1"/>
  <c r="I1727" i="5"/>
  <c r="H1727" i="5" s="1"/>
  <c r="I1728" i="5"/>
  <c r="H1728" i="5" s="1"/>
  <c r="I1729" i="5"/>
  <c r="H1729" i="5" s="1"/>
  <c r="I1730" i="5"/>
  <c r="H1730" i="5" s="1"/>
  <c r="I1731" i="5"/>
  <c r="H1731" i="5" s="1"/>
  <c r="I1732" i="5"/>
  <c r="H1732" i="5" s="1"/>
  <c r="I1733" i="5"/>
  <c r="H1733" i="5" s="1"/>
  <c r="I1734" i="5"/>
  <c r="H1734" i="5" s="1"/>
  <c r="I1735" i="5"/>
  <c r="H1735" i="5" s="1"/>
  <c r="I1736" i="5"/>
  <c r="H1736" i="5" s="1"/>
  <c r="I1737" i="5"/>
  <c r="H1737" i="5" s="1"/>
  <c r="I1738" i="5"/>
  <c r="H1738" i="5" s="1"/>
  <c r="I1739" i="5"/>
  <c r="H1739" i="5" s="1"/>
  <c r="I1740" i="5"/>
  <c r="H1740" i="5" s="1"/>
  <c r="I1741" i="5"/>
  <c r="H1741" i="5" s="1"/>
  <c r="I1742" i="5"/>
  <c r="H1742" i="5" s="1"/>
  <c r="I1743" i="5"/>
  <c r="H1743" i="5" s="1"/>
  <c r="I1744" i="5"/>
  <c r="H1744" i="5" s="1"/>
  <c r="I1745" i="5"/>
  <c r="H1745" i="5" s="1"/>
  <c r="I1746" i="5"/>
  <c r="H1746" i="5" s="1"/>
  <c r="I1747" i="5"/>
  <c r="H1747" i="5" s="1"/>
  <c r="I1748" i="5"/>
  <c r="H1748" i="5" s="1"/>
  <c r="I1749" i="5"/>
  <c r="H1749" i="5" s="1"/>
  <c r="I1750" i="5"/>
  <c r="H1750" i="5" s="1"/>
  <c r="I1751" i="5"/>
  <c r="H1751" i="5" s="1"/>
  <c r="I1752" i="5"/>
  <c r="H1752" i="5" s="1"/>
  <c r="I1753" i="5"/>
  <c r="H1753" i="5" s="1"/>
  <c r="I1754" i="5"/>
  <c r="H1754" i="5" s="1"/>
  <c r="I1755" i="5"/>
  <c r="H1755" i="5" s="1"/>
  <c r="I1756" i="5"/>
  <c r="H1756" i="5" s="1"/>
  <c r="I1757" i="5"/>
  <c r="H1757" i="5" s="1"/>
  <c r="I1758" i="5"/>
  <c r="H1758" i="5" s="1"/>
  <c r="I1759" i="5"/>
  <c r="H1759" i="5" s="1"/>
  <c r="I1760" i="5"/>
  <c r="H1760" i="5" s="1"/>
  <c r="I1761" i="5"/>
  <c r="H1761" i="5" s="1"/>
  <c r="I1762" i="5"/>
  <c r="H1762" i="5" s="1"/>
  <c r="I1763" i="5"/>
  <c r="H1763" i="5" s="1"/>
  <c r="I1764" i="5"/>
  <c r="H1764" i="5" s="1"/>
  <c r="I1765" i="5"/>
  <c r="H1765" i="5" s="1"/>
  <c r="I1766" i="5"/>
  <c r="H1766" i="5" s="1"/>
  <c r="I1767" i="5"/>
  <c r="H1767" i="5" s="1"/>
  <c r="I1768" i="5"/>
  <c r="H1768" i="5" s="1"/>
  <c r="I1769" i="5"/>
  <c r="H1769" i="5" s="1"/>
  <c r="I1770" i="5"/>
  <c r="H1770" i="5" s="1"/>
  <c r="I1771" i="5"/>
  <c r="H1771" i="5" s="1"/>
  <c r="I1772" i="5"/>
  <c r="H1772" i="5" s="1"/>
  <c r="I1773" i="5"/>
  <c r="H1773" i="5" s="1"/>
  <c r="I1774" i="5"/>
  <c r="H1774" i="5" s="1"/>
  <c r="I1775" i="5"/>
  <c r="H1775" i="5" s="1"/>
  <c r="I1776" i="5"/>
  <c r="H1776" i="5" s="1"/>
  <c r="I1777" i="5"/>
  <c r="H1777" i="5" s="1"/>
  <c r="I1778" i="5"/>
  <c r="H1778" i="5" s="1"/>
  <c r="I1779" i="5"/>
  <c r="H1779" i="5" s="1"/>
  <c r="I1780" i="5"/>
  <c r="H1780" i="5" s="1"/>
  <c r="I1781" i="5"/>
  <c r="H1781" i="5" s="1"/>
  <c r="I1782" i="5"/>
  <c r="H1782" i="5" s="1"/>
  <c r="I1783" i="5"/>
  <c r="H1783" i="5" s="1"/>
  <c r="I1784" i="5"/>
  <c r="H1784" i="5" s="1"/>
  <c r="I1785" i="5"/>
  <c r="H1785" i="5" s="1"/>
  <c r="I1786" i="5"/>
  <c r="H1786" i="5" s="1"/>
  <c r="I1787" i="5"/>
  <c r="H1787" i="5" s="1"/>
  <c r="I1788" i="5"/>
  <c r="H1788" i="5" s="1"/>
  <c r="I1789" i="5"/>
  <c r="H1789" i="5" s="1"/>
  <c r="I1790" i="5"/>
  <c r="H1790" i="5" s="1"/>
  <c r="I1791" i="5"/>
  <c r="H1791" i="5" s="1"/>
  <c r="I1792" i="5"/>
  <c r="H1792" i="5" s="1"/>
  <c r="I1793" i="5"/>
  <c r="H1793" i="5" s="1"/>
  <c r="I1794" i="5"/>
  <c r="H1794" i="5" s="1"/>
  <c r="I1795" i="5"/>
  <c r="H1795" i="5" s="1"/>
  <c r="I1796" i="5"/>
  <c r="H1796" i="5" s="1"/>
  <c r="I1797" i="5"/>
  <c r="H1797" i="5" s="1"/>
  <c r="I1798" i="5"/>
  <c r="H1798" i="5" s="1"/>
  <c r="I1799" i="5"/>
  <c r="H1799" i="5" s="1"/>
  <c r="I1800" i="5"/>
  <c r="H1800" i="5" s="1"/>
  <c r="I1801" i="5"/>
  <c r="H1801" i="5" s="1"/>
  <c r="I1802" i="5"/>
  <c r="H1802" i="5" s="1"/>
  <c r="I1803" i="5"/>
  <c r="H1803" i="5" s="1"/>
  <c r="I1804" i="5"/>
  <c r="H1804" i="5" s="1"/>
  <c r="I1805" i="5"/>
  <c r="H1805" i="5" s="1"/>
  <c r="I1806" i="5"/>
  <c r="H1806" i="5" s="1"/>
  <c r="I1807" i="5"/>
  <c r="H1807" i="5" s="1"/>
  <c r="I1808" i="5"/>
  <c r="H1808" i="5" s="1"/>
  <c r="I1809" i="5"/>
  <c r="H1809" i="5" s="1"/>
  <c r="I1810" i="5"/>
  <c r="H1810" i="5" s="1"/>
  <c r="I1811" i="5"/>
  <c r="H1811" i="5" s="1"/>
  <c r="I1812" i="5"/>
  <c r="H1812" i="5" s="1"/>
  <c r="I1813" i="5"/>
  <c r="H1813" i="5" s="1"/>
  <c r="I1814" i="5"/>
  <c r="H1814" i="5" s="1"/>
  <c r="I1815" i="5"/>
  <c r="H1815" i="5" s="1"/>
  <c r="I1816" i="5"/>
  <c r="H1816" i="5" s="1"/>
  <c r="I1817" i="5"/>
  <c r="H1817" i="5" s="1"/>
  <c r="I1818" i="5"/>
  <c r="H1818" i="5" s="1"/>
  <c r="I1819" i="5"/>
  <c r="H1819" i="5" s="1"/>
  <c r="I1820" i="5"/>
  <c r="H1820" i="5" s="1"/>
  <c r="I1821" i="5"/>
  <c r="H1821" i="5" s="1"/>
  <c r="I1822" i="5"/>
  <c r="H1822" i="5" s="1"/>
  <c r="I1823" i="5"/>
  <c r="H1823" i="5" s="1"/>
  <c r="I1824" i="5"/>
  <c r="H1824" i="5" s="1"/>
  <c r="I1825" i="5"/>
  <c r="H1825" i="5" s="1"/>
  <c r="I1826" i="5"/>
  <c r="H1826" i="5" s="1"/>
  <c r="I1827" i="5"/>
  <c r="H1827" i="5" s="1"/>
  <c r="I1372" i="5"/>
  <c r="H1372" i="5" s="1"/>
  <c r="E427" i="2" l="1"/>
  <c r="E428" i="2"/>
  <c r="E429" i="2"/>
  <c r="E430" i="2"/>
  <c r="E431" i="2"/>
  <c r="E432" i="2"/>
  <c r="E433" i="2"/>
  <c r="E434" i="2"/>
  <c r="E435" i="2"/>
  <c r="E436" i="2"/>
  <c r="E437" i="2"/>
  <c r="E438" i="2"/>
  <c r="E439" i="2"/>
  <c r="E440" i="2"/>
  <c r="E441" i="2"/>
  <c r="E442" i="2"/>
  <c r="E443" i="2"/>
  <c r="E444" i="2"/>
  <c r="E445" i="2"/>
  <c r="E446" i="2"/>
  <c r="E447" i="2"/>
  <c r="E448" i="2"/>
  <c r="E449" i="2"/>
  <c r="E450" i="2"/>
  <c r="E451" i="2"/>
  <c r="E452" i="2"/>
  <c r="E453" i="2"/>
  <c r="E454" i="2"/>
  <c r="E455" i="2"/>
  <c r="E456" i="2"/>
  <c r="E457" i="2"/>
  <c r="E426" i="2"/>
  <c r="H904" i="24"/>
  <c r="H905" i="24"/>
  <c r="H906" i="24"/>
  <c r="H907" i="24"/>
  <c r="H908" i="24"/>
  <c r="H909" i="24"/>
  <c r="H910" i="24"/>
  <c r="H911" i="24"/>
  <c r="H912" i="24"/>
  <c r="H913" i="24"/>
  <c r="H914" i="24"/>
  <c r="H915" i="24"/>
  <c r="H916" i="24"/>
  <c r="H917" i="24"/>
  <c r="H918" i="24"/>
  <c r="H919" i="24"/>
  <c r="H920" i="24"/>
  <c r="H921" i="24"/>
  <c r="H922" i="24"/>
  <c r="H923" i="24"/>
  <c r="H924" i="24"/>
  <c r="H925" i="24"/>
  <c r="H926" i="24"/>
  <c r="H927" i="24"/>
  <c r="H928" i="24"/>
  <c r="H929" i="24"/>
  <c r="H930" i="24"/>
  <c r="H931" i="24"/>
  <c r="H932" i="24"/>
  <c r="H933" i="24"/>
  <c r="H934" i="24"/>
  <c r="H935" i="24"/>
  <c r="H936" i="24"/>
  <c r="H937" i="24"/>
  <c r="H938" i="24"/>
  <c r="H939" i="24"/>
  <c r="H940" i="24"/>
  <c r="H941" i="24"/>
  <c r="H942" i="24"/>
  <c r="H943" i="24"/>
  <c r="H944" i="24"/>
  <c r="H945" i="24"/>
  <c r="H946" i="24"/>
  <c r="H947" i="24"/>
  <c r="H948" i="24"/>
  <c r="H949" i="24"/>
  <c r="H950" i="24"/>
  <c r="H951" i="24"/>
  <c r="H952" i="24"/>
  <c r="H953" i="24"/>
  <c r="H954" i="24"/>
  <c r="H955" i="24"/>
  <c r="H956" i="24"/>
  <c r="H957" i="24"/>
  <c r="H958" i="24"/>
  <c r="H959" i="24"/>
  <c r="H960" i="24"/>
  <c r="H961" i="24"/>
  <c r="H962" i="24"/>
  <c r="H963" i="24"/>
  <c r="H964" i="24"/>
  <c r="H965" i="24"/>
  <c r="H966" i="24"/>
  <c r="H967" i="24"/>
  <c r="H968" i="24"/>
  <c r="H969" i="24"/>
  <c r="H970" i="24"/>
  <c r="H971" i="24"/>
  <c r="H972" i="24"/>
  <c r="H973" i="24"/>
  <c r="H974" i="24"/>
  <c r="H975" i="24"/>
  <c r="H976" i="24"/>
  <c r="H977" i="24"/>
  <c r="H978" i="24"/>
  <c r="H979" i="24"/>
  <c r="H980" i="24"/>
  <c r="H981" i="24"/>
  <c r="H982" i="24"/>
  <c r="H983" i="24"/>
  <c r="H984" i="24"/>
  <c r="H985" i="24"/>
  <c r="H986" i="24"/>
  <c r="H987" i="24"/>
  <c r="H988" i="24"/>
  <c r="H989" i="24"/>
  <c r="H990" i="24"/>
  <c r="H991" i="24"/>
  <c r="H992" i="24"/>
  <c r="H993" i="24"/>
  <c r="H994" i="24"/>
  <c r="H995" i="24"/>
  <c r="H996" i="24"/>
  <c r="H997" i="24"/>
  <c r="H998" i="24"/>
  <c r="H999" i="24"/>
  <c r="H1000" i="24"/>
  <c r="H1001" i="24"/>
  <c r="H1002" i="24"/>
  <c r="H1003" i="24"/>
  <c r="H1004" i="24"/>
  <c r="H1005" i="24"/>
  <c r="H1006" i="24"/>
  <c r="H1007" i="24"/>
  <c r="H1008" i="24"/>
  <c r="H1009" i="24"/>
  <c r="H1010" i="24"/>
  <c r="H1011" i="24"/>
  <c r="H1012" i="24"/>
  <c r="H1013" i="24"/>
  <c r="H1014" i="24"/>
  <c r="H1015" i="24"/>
  <c r="H1016" i="24"/>
  <c r="H1017" i="24"/>
  <c r="H1018" i="24"/>
  <c r="H1019" i="24"/>
  <c r="H1020" i="24"/>
  <c r="H1021" i="24"/>
  <c r="H1022" i="24"/>
  <c r="H1023" i="24"/>
  <c r="H1024" i="24"/>
  <c r="H1025" i="24"/>
  <c r="H1026" i="24"/>
  <c r="H1027" i="24"/>
  <c r="H1028" i="24"/>
  <c r="H1029" i="24"/>
  <c r="H1030" i="24"/>
  <c r="H1031" i="24"/>
  <c r="H1032" i="24"/>
  <c r="H1033" i="24"/>
  <c r="H1034" i="24"/>
  <c r="H1035" i="24"/>
  <c r="H1036" i="24"/>
  <c r="H1037" i="24"/>
  <c r="H1038" i="24"/>
  <c r="H1039" i="24"/>
  <c r="H1040" i="24"/>
  <c r="H1041" i="24"/>
  <c r="H1042" i="24"/>
  <c r="H1043" i="24"/>
  <c r="H1044" i="24"/>
  <c r="H1045" i="24"/>
  <c r="H1046" i="24"/>
  <c r="H1047" i="24"/>
  <c r="H1048" i="24"/>
  <c r="H1049" i="24"/>
  <c r="H1050" i="24"/>
  <c r="H1051" i="24"/>
  <c r="H1052" i="24"/>
  <c r="H1053" i="24"/>
  <c r="H1054" i="24"/>
  <c r="H1055" i="24"/>
  <c r="H1056" i="24"/>
  <c r="H1057" i="24"/>
  <c r="H1058" i="24"/>
  <c r="H1059" i="24"/>
  <c r="H1060" i="24"/>
  <c r="H1061" i="24"/>
  <c r="H1062" i="24"/>
  <c r="H1063" i="24"/>
  <c r="H1064" i="24"/>
  <c r="H1065" i="24"/>
  <c r="H1066" i="24"/>
  <c r="H1067" i="24"/>
  <c r="H1068" i="24"/>
  <c r="H1069" i="24"/>
  <c r="H1070" i="24"/>
  <c r="H1071" i="24"/>
  <c r="H1072" i="24"/>
  <c r="H1073" i="24"/>
  <c r="H1074" i="24"/>
  <c r="H1075" i="24"/>
  <c r="H1076" i="24"/>
  <c r="H1077" i="24"/>
  <c r="H1078" i="24"/>
  <c r="H1079" i="24"/>
  <c r="H1080" i="24"/>
  <c r="H1081" i="24"/>
  <c r="H1082" i="24"/>
  <c r="H1083" i="24"/>
  <c r="H1084" i="24"/>
  <c r="H1085" i="24"/>
  <c r="H1086" i="24"/>
  <c r="H1087" i="24"/>
  <c r="H1088" i="24"/>
  <c r="H1089" i="24"/>
  <c r="H1090" i="24"/>
  <c r="H1091" i="24"/>
  <c r="H1092" i="24"/>
  <c r="H1093" i="24"/>
  <c r="H1094" i="24"/>
  <c r="H1095" i="24"/>
  <c r="H1096" i="24"/>
  <c r="H1097" i="24"/>
  <c r="H1098" i="24"/>
  <c r="H1099" i="24"/>
  <c r="H1100" i="24"/>
  <c r="H1101" i="24"/>
  <c r="H1102" i="24"/>
  <c r="H1103" i="24"/>
  <c r="H1104" i="24"/>
  <c r="H1105" i="24"/>
  <c r="H1106" i="24"/>
  <c r="H1107" i="24"/>
  <c r="H1108" i="24"/>
  <c r="H1109" i="24"/>
  <c r="H1110" i="24"/>
  <c r="H1111" i="24"/>
  <c r="H1112" i="24"/>
  <c r="H1113" i="24"/>
  <c r="H1114" i="24"/>
  <c r="H1115" i="24"/>
  <c r="H1116" i="24"/>
  <c r="H1117" i="24"/>
  <c r="H1118" i="24"/>
  <c r="H1119" i="24"/>
  <c r="H1120" i="24"/>
  <c r="H1121" i="24"/>
  <c r="H1122" i="24"/>
  <c r="H1123" i="24"/>
  <c r="H1124" i="24"/>
  <c r="H1125" i="24"/>
  <c r="H1126" i="24"/>
  <c r="H1127" i="24"/>
  <c r="H1128" i="24"/>
  <c r="H1129" i="24"/>
  <c r="H1130" i="24"/>
  <c r="H1131" i="24"/>
  <c r="H1132" i="24"/>
  <c r="H1133" i="24"/>
  <c r="H1134" i="24"/>
  <c r="H1135" i="24"/>
  <c r="H1136" i="24"/>
  <c r="H1137" i="24"/>
  <c r="H1138" i="24"/>
  <c r="H1139" i="24"/>
  <c r="H1140" i="24"/>
  <c r="H1141" i="24"/>
  <c r="H1142" i="24"/>
  <c r="H1143" i="24"/>
  <c r="H1144" i="24"/>
  <c r="H1145" i="24"/>
  <c r="H1146" i="24"/>
  <c r="H1147" i="24"/>
  <c r="H1148" i="24"/>
  <c r="H1149" i="24"/>
  <c r="H1150" i="24"/>
  <c r="H1151" i="24"/>
  <c r="H1152" i="24"/>
  <c r="H1153" i="24"/>
  <c r="H1154" i="24"/>
  <c r="H1155" i="24"/>
  <c r="H1156" i="24"/>
  <c r="H1157" i="24"/>
  <c r="H1158" i="24"/>
  <c r="H1159" i="24"/>
  <c r="H1160" i="24"/>
  <c r="H1161" i="24"/>
  <c r="H1162" i="24"/>
  <c r="H1163" i="24"/>
  <c r="H1164" i="24"/>
  <c r="H1165" i="24"/>
  <c r="H1166" i="24"/>
  <c r="H1167" i="24"/>
  <c r="H1168" i="24"/>
  <c r="H1169" i="24"/>
  <c r="H1170" i="24"/>
  <c r="H1171" i="24"/>
  <c r="H1172" i="24"/>
  <c r="H1173" i="24"/>
  <c r="H1174" i="24"/>
  <c r="H1175" i="24"/>
  <c r="H1176" i="24"/>
  <c r="H1177" i="24"/>
  <c r="H1178" i="24"/>
  <c r="H1179" i="24"/>
  <c r="H1180" i="24"/>
  <c r="H1181" i="24"/>
  <c r="H1182" i="24"/>
  <c r="H1183" i="24"/>
  <c r="H1184" i="24"/>
  <c r="H1185" i="24"/>
  <c r="H1186" i="24"/>
  <c r="H1187" i="24"/>
  <c r="H1188" i="24"/>
  <c r="H1189" i="24"/>
  <c r="H1190" i="24"/>
  <c r="H1191" i="24"/>
  <c r="H1192" i="24"/>
  <c r="H1193" i="24"/>
  <c r="H1194" i="24"/>
  <c r="H1195" i="24"/>
  <c r="H1196" i="24"/>
  <c r="H1197" i="24"/>
  <c r="H1198" i="24"/>
  <c r="H1199" i="24"/>
  <c r="H1200" i="24"/>
  <c r="H1201" i="24"/>
  <c r="H1202" i="24"/>
  <c r="H1203" i="24"/>
  <c r="H1204" i="24"/>
  <c r="H1205" i="24"/>
  <c r="H1206" i="24"/>
  <c r="H1207" i="24"/>
  <c r="H1208" i="24"/>
  <c r="H1209" i="24"/>
  <c r="H1210" i="24"/>
  <c r="H1211" i="24"/>
  <c r="H1212" i="24"/>
  <c r="H1213" i="24"/>
  <c r="H1214" i="24"/>
  <c r="H1215" i="24"/>
  <c r="H1216" i="24"/>
  <c r="H1217" i="24"/>
  <c r="H1218" i="24"/>
  <c r="H1219" i="24"/>
  <c r="H1220" i="24"/>
  <c r="H1221" i="24"/>
  <c r="H1222" i="24"/>
  <c r="H1223" i="24"/>
  <c r="H1224" i="24"/>
  <c r="H1225" i="24"/>
  <c r="H1226" i="24"/>
  <c r="H1227" i="24"/>
  <c r="H1228" i="24"/>
  <c r="H1229" i="24"/>
  <c r="H1230" i="24"/>
  <c r="H1231" i="24"/>
  <c r="H1232" i="24"/>
  <c r="H1233" i="24"/>
  <c r="H1234" i="24"/>
  <c r="H1235" i="24"/>
  <c r="H1236" i="24"/>
  <c r="H1237" i="24"/>
  <c r="H1238" i="24"/>
  <c r="H1239" i="24"/>
  <c r="H1240" i="24"/>
  <c r="H1241" i="24"/>
  <c r="H1242" i="24"/>
  <c r="H1243" i="24"/>
  <c r="H1244" i="24"/>
  <c r="H1245" i="24"/>
  <c r="H1246" i="24"/>
  <c r="H1247" i="24"/>
  <c r="H1248" i="24"/>
  <c r="H1249" i="24"/>
  <c r="H1250" i="24"/>
  <c r="H1251" i="24"/>
  <c r="H1252" i="24"/>
  <c r="H1253" i="24"/>
  <c r="H1254" i="24"/>
  <c r="H1255" i="24"/>
  <c r="H1256" i="24"/>
  <c r="H1257" i="24"/>
  <c r="H1258" i="24"/>
  <c r="H1259" i="24"/>
  <c r="H1260" i="24"/>
  <c r="H1261" i="24"/>
  <c r="H1262" i="24"/>
  <c r="H1263" i="24"/>
  <c r="H1264" i="24"/>
  <c r="H1265" i="24"/>
  <c r="H1266" i="24"/>
  <c r="H1267" i="24"/>
  <c r="H1268" i="24"/>
  <c r="H1269" i="24"/>
  <c r="H1270" i="24"/>
  <c r="H1271" i="24"/>
  <c r="H1272" i="24"/>
  <c r="H1273" i="24"/>
  <c r="H1274" i="24"/>
  <c r="H1275" i="24"/>
  <c r="H1276" i="24"/>
  <c r="H1277" i="24"/>
  <c r="H1278" i="24"/>
  <c r="H1279" i="24"/>
  <c r="H1280" i="24"/>
  <c r="H1281" i="24"/>
  <c r="H1282" i="24"/>
  <c r="H1283" i="24"/>
  <c r="H1284" i="24"/>
  <c r="H1285" i="24"/>
  <c r="H1286" i="24"/>
  <c r="H1287" i="24"/>
  <c r="H1288" i="24"/>
  <c r="H1289" i="24"/>
  <c r="H1290" i="24"/>
  <c r="H1291" i="24"/>
  <c r="H1292" i="24"/>
  <c r="H1293" i="24"/>
  <c r="H1294" i="24"/>
  <c r="H1295" i="24"/>
  <c r="H1296" i="24"/>
  <c r="H1297" i="24"/>
  <c r="H1298" i="24"/>
  <c r="H1299" i="24"/>
  <c r="H1300" i="24"/>
  <c r="H1301" i="24"/>
  <c r="H1302" i="24"/>
  <c r="H1303" i="24"/>
  <c r="H1304" i="24"/>
  <c r="H1305" i="24"/>
  <c r="H1306" i="24"/>
  <c r="H1307" i="24"/>
  <c r="H1308" i="24"/>
  <c r="H1309" i="24"/>
  <c r="H1310" i="24"/>
  <c r="H1311" i="24"/>
  <c r="H1312" i="24"/>
  <c r="H1313" i="24"/>
  <c r="H1314" i="24"/>
  <c r="H1315" i="24"/>
  <c r="H1316" i="24"/>
  <c r="H1317" i="24"/>
  <c r="H1318" i="24"/>
  <c r="H1319" i="24"/>
  <c r="H1320" i="24"/>
  <c r="H1321" i="24"/>
  <c r="H1322" i="24"/>
  <c r="H1323" i="24"/>
  <c r="H1324" i="24"/>
  <c r="H1325" i="24"/>
  <c r="H1326" i="24"/>
  <c r="H1327" i="24"/>
  <c r="H1328" i="24"/>
  <c r="H1329" i="24"/>
  <c r="H1330" i="24"/>
  <c r="H1331" i="24"/>
  <c r="H1332" i="24"/>
  <c r="H1333" i="24"/>
  <c r="H1334" i="24"/>
  <c r="H1335" i="24"/>
  <c r="H1336" i="24"/>
  <c r="H1337" i="24"/>
  <c r="H1338" i="24"/>
  <c r="H1339" i="24"/>
  <c r="H1340" i="24"/>
  <c r="H1341" i="24"/>
  <c r="H1342" i="24"/>
  <c r="H1343" i="24"/>
  <c r="H1344" i="24"/>
  <c r="H1345" i="24"/>
  <c r="H1346" i="24"/>
  <c r="H1347" i="24"/>
  <c r="H1348" i="24"/>
  <c r="H1349" i="24"/>
  <c r="H1350" i="24"/>
  <c r="H1351" i="24"/>
  <c r="H1352" i="24"/>
  <c r="H1353" i="24"/>
  <c r="H1354" i="24"/>
  <c r="H1355" i="24"/>
  <c r="H1356" i="24"/>
  <c r="H1357" i="24"/>
  <c r="H1358" i="24"/>
  <c r="H1359" i="24"/>
  <c r="H1360" i="24"/>
  <c r="H1361" i="24"/>
  <c r="H1362" i="24"/>
  <c r="H1363" i="24"/>
  <c r="H1364" i="24"/>
  <c r="H1365" i="24"/>
  <c r="H1366" i="24"/>
  <c r="H1367" i="24"/>
  <c r="H1368" i="24"/>
  <c r="H1369" i="24"/>
  <c r="H1370" i="24"/>
  <c r="H1371" i="24"/>
  <c r="H1372" i="24"/>
  <c r="H1373" i="24"/>
  <c r="H1374" i="24"/>
  <c r="H1375" i="24"/>
  <c r="H1376" i="24"/>
  <c r="H1377" i="24"/>
  <c r="H1378" i="24"/>
  <c r="H1379" i="24"/>
  <c r="H1380" i="24"/>
  <c r="H1381" i="24"/>
  <c r="H1382" i="24"/>
  <c r="H1383" i="24"/>
  <c r="H1384" i="24"/>
  <c r="H1385" i="24"/>
  <c r="H1386" i="24"/>
  <c r="H1387" i="24"/>
  <c r="H1388" i="24"/>
  <c r="H1389" i="24"/>
  <c r="H1390" i="24"/>
  <c r="H1391" i="24"/>
  <c r="H1392" i="24"/>
  <c r="H1393" i="24"/>
  <c r="H1394" i="24"/>
  <c r="H1395" i="24"/>
  <c r="H1396" i="24"/>
  <c r="H1397" i="24"/>
  <c r="H1398" i="24"/>
  <c r="H1399" i="24"/>
  <c r="H1400" i="24"/>
  <c r="H1401" i="24"/>
  <c r="H1402" i="24"/>
  <c r="H1403" i="24"/>
  <c r="H1404" i="24"/>
  <c r="H1405" i="24"/>
  <c r="H1406" i="24"/>
  <c r="H1407" i="24"/>
  <c r="H1408" i="24"/>
  <c r="H1409" i="24"/>
  <c r="H1410" i="24"/>
  <c r="H1411" i="24"/>
  <c r="H1412" i="24"/>
  <c r="H1413" i="24"/>
  <c r="H1414" i="24"/>
  <c r="H1415" i="24"/>
  <c r="H1416" i="24"/>
  <c r="H1417" i="24"/>
  <c r="H1418" i="24"/>
  <c r="H1419" i="24"/>
  <c r="H1420" i="24"/>
  <c r="H1421" i="24"/>
  <c r="H1422" i="24"/>
  <c r="H1423" i="24"/>
  <c r="H1424" i="24"/>
  <c r="H1425" i="24"/>
  <c r="H1426" i="24"/>
  <c r="H1427" i="24"/>
  <c r="H1428" i="24"/>
  <c r="H1429" i="24"/>
  <c r="H1430" i="24"/>
  <c r="H1431" i="24"/>
  <c r="H1432" i="24"/>
  <c r="H1433" i="24"/>
  <c r="H1434" i="24"/>
  <c r="H1435" i="24"/>
  <c r="H1436" i="24"/>
  <c r="H1437" i="24"/>
  <c r="H1438" i="24"/>
  <c r="H1439" i="24"/>
  <c r="H1440" i="24"/>
  <c r="H1441" i="24"/>
  <c r="H1442" i="24"/>
  <c r="H1443" i="24"/>
  <c r="H1444" i="24"/>
  <c r="H1445" i="24"/>
  <c r="H1446" i="24"/>
  <c r="H1447" i="24"/>
  <c r="H1448" i="24"/>
  <c r="H1449" i="24"/>
  <c r="H1450" i="24"/>
  <c r="H1451" i="24"/>
  <c r="H1452" i="24"/>
  <c r="H1453" i="24"/>
  <c r="H1454" i="24"/>
  <c r="H1455" i="24"/>
  <c r="H1456" i="24"/>
  <c r="H1457" i="24"/>
  <c r="H1458" i="24"/>
  <c r="H1459" i="24"/>
  <c r="H1460" i="24"/>
  <c r="H1461" i="24"/>
  <c r="H1462" i="24"/>
  <c r="H1463" i="24"/>
  <c r="H1464" i="24"/>
  <c r="H1465" i="24"/>
  <c r="H1466" i="24"/>
  <c r="H1467" i="24"/>
  <c r="H1468" i="24"/>
  <c r="H1469" i="24"/>
  <c r="H1470" i="24"/>
  <c r="H1471" i="24"/>
  <c r="H1472" i="24"/>
  <c r="H1473" i="24"/>
  <c r="H1474" i="24"/>
  <c r="H1475" i="24"/>
  <c r="H1476" i="24"/>
  <c r="H1477" i="24"/>
  <c r="H1478" i="24"/>
  <c r="H1479" i="24"/>
  <c r="H1480" i="24"/>
  <c r="H1481" i="24"/>
  <c r="H1482" i="24"/>
  <c r="H1483" i="24"/>
  <c r="H1484" i="24"/>
  <c r="H1485" i="24"/>
  <c r="H1486" i="24"/>
  <c r="H1487" i="24"/>
  <c r="H1488" i="24"/>
  <c r="H1489" i="24"/>
  <c r="H1490" i="24"/>
  <c r="H1491" i="24"/>
  <c r="H1492" i="24"/>
  <c r="H1493" i="24"/>
  <c r="H1494" i="24"/>
  <c r="H1495" i="24"/>
  <c r="H1496" i="24"/>
  <c r="H1497" i="24"/>
  <c r="H1498" i="24"/>
  <c r="H1499" i="24"/>
  <c r="H1500" i="24"/>
  <c r="H1501" i="24"/>
  <c r="H1502" i="24"/>
  <c r="H1503" i="24"/>
  <c r="H1504" i="24"/>
  <c r="H1505" i="24"/>
  <c r="H1506" i="24"/>
  <c r="H1507" i="24"/>
  <c r="H1508" i="24"/>
  <c r="H1509" i="24"/>
  <c r="H1510" i="24"/>
  <c r="H1511" i="24"/>
  <c r="H1512" i="24"/>
  <c r="H1513" i="24"/>
  <c r="H1514" i="24"/>
  <c r="H1515" i="24"/>
  <c r="H1516" i="24"/>
  <c r="H1517" i="24"/>
  <c r="H1518" i="24"/>
  <c r="H1519" i="24"/>
  <c r="H1520" i="24"/>
  <c r="H1521" i="24"/>
  <c r="H1522" i="24"/>
  <c r="H1523" i="24"/>
  <c r="H1524" i="24"/>
  <c r="H1525" i="24"/>
  <c r="H1526" i="24"/>
  <c r="H1527" i="24"/>
  <c r="H1528" i="24"/>
  <c r="H1529" i="24"/>
  <c r="H1530" i="24"/>
  <c r="H1531" i="24"/>
  <c r="H1532" i="24"/>
  <c r="H1533" i="24"/>
  <c r="H1534" i="24"/>
  <c r="H1535" i="24"/>
  <c r="H1536" i="24"/>
  <c r="H1537" i="24"/>
  <c r="H1538" i="24"/>
  <c r="H1539" i="24"/>
  <c r="H1540" i="24"/>
  <c r="H1541" i="24"/>
  <c r="H1542" i="24"/>
  <c r="H1543" i="24"/>
  <c r="H1544" i="24"/>
  <c r="H1545" i="24"/>
  <c r="H1546" i="24"/>
  <c r="H1547" i="24"/>
  <c r="H1548" i="24"/>
  <c r="H1549" i="24"/>
  <c r="H1550" i="24"/>
  <c r="H1551" i="24"/>
  <c r="H1552" i="24"/>
  <c r="H1553" i="24"/>
  <c r="H1554" i="24"/>
  <c r="H1555" i="24"/>
  <c r="H1556" i="24"/>
  <c r="H1557" i="24"/>
  <c r="H1558" i="24"/>
  <c r="H1559" i="24"/>
  <c r="H1560" i="24"/>
  <c r="H1561" i="24"/>
  <c r="H1562" i="24"/>
  <c r="H1563" i="24"/>
  <c r="H1564" i="24"/>
  <c r="H1565" i="24"/>
  <c r="H1566" i="24"/>
  <c r="H1567" i="24"/>
  <c r="H1568" i="24"/>
  <c r="H1569" i="24"/>
  <c r="H1570" i="24"/>
  <c r="H1571" i="24"/>
  <c r="H1572" i="24"/>
  <c r="H1573" i="24"/>
  <c r="H1574" i="24"/>
  <c r="H1575" i="24"/>
  <c r="H1576" i="24"/>
  <c r="H1577" i="24"/>
  <c r="H1578" i="24"/>
  <c r="H1579" i="24"/>
  <c r="H1580" i="24"/>
  <c r="H1581" i="24"/>
  <c r="H1582" i="24"/>
  <c r="H1583" i="24"/>
  <c r="H1584" i="24"/>
  <c r="H1585" i="24"/>
  <c r="H1586" i="24"/>
  <c r="H1587" i="24"/>
  <c r="J1133" i="24"/>
  <c r="J1134" i="24"/>
  <c r="J1135" i="24"/>
  <c r="J1136" i="24"/>
  <c r="J1137" i="24"/>
  <c r="J1138" i="24"/>
  <c r="J1139" i="24"/>
  <c r="J1140" i="24"/>
  <c r="J1141" i="24"/>
  <c r="J1142" i="24"/>
  <c r="J1143" i="24"/>
  <c r="J1144" i="24"/>
  <c r="J1145" i="24"/>
  <c r="J1146" i="24"/>
  <c r="J1147" i="24"/>
  <c r="J1148" i="24"/>
  <c r="J1149" i="24"/>
  <c r="J1150" i="24"/>
  <c r="J1151" i="24"/>
  <c r="J1152" i="24"/>
  <c r="J1153" i="24"/>
  <c r="J1154" i="24"/>
  <c r="J1155" i="24"/>
  <c r="J1156" i="24"/>
  <c r="J1157" i="24"/>
  <c r="J1158" i="24"/>
  <c r="J1159" i="24"/>
  <c r="J1160" i="24"/>
  <c r="J1161" i="24"/>
  <c r="J1162" i="24"/>
  <c r="J1163" i="24"/>
  <c r="J1164" i="24"/>
  <c r="J1165" i="24"/>
  <c r="J1166" i="24"/>
  <c r="J1167" i="24"/>
  <c r="J1168" i="24"/>
  <c r="J1169" i="24"/>
  <c r="J1170" i="24"/>
  <c r="J1171" i="24"/>
  <c r="J1172" i="24"/>
  <c r="J1173" i="24"/>
  <c r="J1174" i="24"/>
  <c r="J1175" i="24"/>
  <c r="J1176" i="24"/>
  <c r="J1177" i="24"/>
  <c r="J1178" i="24"/>
  <c r="J1179" i="24"/>
  <c r="J1180" i="24"/>
  <c r="J1181" i="24"/>
  <c r="J1182" i="24"/>
  <c r="J1183" i="24"/>
  <c r="J1184" i="24"/>
  <c r="J1185" i="24"/>
  <c r="J1186" i="24"/>
  <c r="J1187" i="24"/>
  <c r="J1188" i="24"/>
  <c r="J1189" i="24"/>
  <c r="J1190" i="24"/>
  <c r="J1191" i="24"/>
  <c r="J1192" i="24"/>
  <c r="J1193" i="24"/>
  <c r="J1194" i="24"/>
  <c r="J1195" i="24"/>
  <c r="J1196" i="24"/>
  <c r="J1197" i="24"/>
  <c r="J1198" i="24"/>
  <c r="J1199" i="24"/>
  <c r="J1200" i="24"/>
  <c r="J1201" i="24"/>
  <c r="J1202" i="24"/>
  <c r="J1203" i="24"/>
  <c r="J1204" i="24"/>
  <c r="J1205" i="24"/>
  <c r="J1206" i="24"/>
  <c r="J1207" i="24"/>
  <c r="J1208" i="24"/>
  <c r="J1209" i="24"/>
  <c r="J1210" i="24"/>
  <c r="J1211" i="24"/>
  <c r="J1212" i="24"/>
  <c r="J1213" i="24"/>
  <c r="J1214" i="24"/>
  <c r="J1215" i="24"/>
  <c r="J1216" i="24"/>
  <c r="J1217" i="24"/>
  <c r="J1218" i="24"/>
  <c r="J1219" i="24"/>
  <c r="J1220" i="24"/>
  <c r="J1221" i="24"/>
  <c r="J1222" i="24"/>
  <c r="J1223" i="24"/>
  <c r="J1224" i="24"/>
  <c r="J1225" i="24"/>
  <c r="J1226" i="24"/>
  <c r="J1227" i="24"/>
  <c r="J1228" i="24"/>
  <c r="J1229" i="24"/>
  <c r="J1230" i="24"/>
  <c r="J1231" i="24"/>
  <c r="J1232" i="24"/>
  <c r="J1233" i="24"/>
  <c r="J1234" i="24"/>
  <c r="J1235" i="24"/>
  <c r="J1236" i="24"/>
  <c r="J1237" i="24"/>
  <c r="J1238" i="24"/>
  <c r="J1239" i="24"/>
  <c r="J1240" i="24"/>
  <c r="J1241" i="24"/>
  <c r="J1242" i="24"/>
  <c r="J1243" i="24"/>
  <c r="J1244" i="24"/>
  <c r="J1245" i="24"/>
  <c r="J1246" i="24"/>
  <c r="J1247" i="24"/>
  <c r="J1248" i="24"/>
  <c r="J1249" i="24"/>
  <c r="J1250" i="24"/>
  <c r="J1251" i="24"/>
  <c r="J1252" i="24"/>
  <c r="J1253" i="24"/>
  <c r="J1254" i="24"/>
  <c r="J1255" i="24"/>
  <c r="J1256" i="24"/>
  <c r="J1257" i="24"/>
  <c r="J1258" i="24"/>
  <c r="J1259" i="24"/>
  <c r="J1260" i="24"/>
  <c r="J1261" i="24"/>
  <c r="J1262" i="24"/>
  <c r="J1263" i="24"/>
  <c r="J1264" i="24"/>
  <c r="J1265" i="24"/>
  <c r="J1266" i="24"/>
  <c r="J1267" i="24"/>
  <c r="J1268" i="24"/>
  <c r="J1269" i="24"/>
  <c r="J1270" i="24"/>
  <c r="J1271" i="24"/>
  <c r="J1272" i="24"/>
  <c r="J1273" i="24"/>
  <c r="J1274" i="24"/>
  <c r="J1275" i="24"/>
  <c r="J1276" i="24"/>
  <c r="J1277" i="24"/>
  <c r="J1278" i="24"/>
  <c r="J1279" i="24"/>
  <c r="J1280" i="24"/>
  <c r="J1281" i="24"/>
  <c r="J1282" i="24"/>
  <c r="J1283" i="24"/>
  <c r="J1284" i="24"/>
  <c r="J1285" i="24"/>
  <c r="J1286" i="24"/>
  <c r="J1287" i="24"/>
  <c r="J1288" i="24"/>
  <c r="J1289" i="24"/>
  <c r="J1290" i="24"/>
  <c r="J1291" i="24"/>
  <c r="J1292" i="24"/>
  <c r="J1293" i="24"/>
  <c r="J1294" i="24"/>
  <c r="J1295" i="24"/>
  <c r="J1296" i="24"/>
  <c r="J1297" i="24"/>
  <c r="J1298" i="24"/>
  <c r="J1299" i="24"/>
  <c r="J1300" i="24"/>
  <c r="J1301" i="24"/>
  <c r="J1302" i="24"/>
  <c r="J1303" i="24"/>
  <c r="J1304" i="24"/>
  <c r="J1305" i="24"/>
  <c r="J1306" i="24"/>
  <c r="J1307" i="24"/>
  <c r="J1308" i="24"/>
  <c r="J1309" i="24"/>
  <c r="J1310" i="24"/>
  <c r="J1311" i="24"/>
  <c r="J1312" i="24"/>
  <c r="J1313" i="24"/>
  <c r="J1314" i="24"/>
  <c r="J1315" i="24"/>
  <c r="J1316" i="24"/>
  <c r="J1317" i="24"/>
  <c r="J1318" i="24"/>
  <c r="J1319" i="24"/>
  <c r="J1320" i="24"/>
  <c r="J1321" i="24"/>
  <c r="J1322" i="24"/>
  <c r="J1323" i="24"/>
  <c r="J1324" i="24"/>
  <c r="J1325" i="24"/>
  <c r="J1326" i="24"/>
  <c r="J1327" i="24"/>
  <c r="J1328" i="24"/>
  <c r="J1329" i="24"/>
  <c r="J1330" i="24"/>
  <c r="J1331" i="24"/>
  <c r="J1332" i="24"/>
  <c r="J1333" i="24"/>
  <c r="J1334" i="24"/>
  <c r="J1335" i="24"/>
  <c r="J1336" i="24"/>
  <c r="J1337" i="24"/>
  <c r="J1338" i="24"/>
  <c r="J1339" i="24"/>
  <c r="J1340" i="24"/>
  <c r="J1341" i="24"/>
  <c r="J1342" i="24"/>
  <c r="J1343" i="24"/>
  <c r="J1344" i="24"/>
  <c r="J1345" i="24"/>
  <c r="J1346" i="24"/>
  <c r="J1347" i="24"/>
  <c r="J1348" i="24"/>
  <c r="J1349" i="24"/>
  <c r="J1350" i="24"/>
  <c r="J1351" i="24"/>
  <c r="J1352" i="24"/>
  <c r="J1353" i="24"/>
  <c r="J1354" i="24"/>
  <c r="J1355" i="24"/>
  <c r="J1356" i="24"/>
  <c r="J1357" i="24"/>
  <c r="J1358" i="24"/>
  <c r="J1359" i="24"/>
  <c r="J1132" i="24"/>
  <c r="J1360" i="24"/>
  <c r="J1361" i="24"/>
  <c r="J1362" i="24"/>
  <c r="J1363" i="24"/>
  <c r="J1364" i="24"/>
  <c r="J1365" i="24"/>
  <c r="J1366" i="24"/>
  <c r="J1367" i="24"/>
  <c r="J1368" i="24"/>
  <c r="J1369" i="24"/>
  <c r="J1370" i="24"/>
  <c r="J1371" i="24"/>
  <c r="J1372" i="24"/>
  <c r="J1373" i="24"/>
  <c r="J1374" i="24"/>
  <c r="J1375" i="24"/>
  <c r="J1376" i="24"/>
  <c r="J1377" i="24"/>
  <c r="J1378" i="24"/>
  <c r="J1379" i="24"/>
  <c r="J1380" i="24"/>
  <c r="J1381" i="24"/>
  <c r="J1382" i="24"/>
  <c r="J1383" i="24"/>
  <c r="J1384" i="24"/>
  <c r="J1385" i="24"/>
  <c r="J1386" i="24"/>
  <c r="J1387" i="24"/>
  <c r="J1388" i="24"/>
  <c r="J1389" i="24"/>
  <c r="J1390" i="24"/>
  <c r="J1391" i="24"/>
  <c r="J1392" i="24"/>
  <c r="J1393" i="24"/>
  <c r="J1394" i="24"/>
  <c r="J1395" i="24"/>
  <c r="J1396" i="24"/>
  <c r="J1397" i="24"/>
  <c r="J1398" i="24"/>
  <c r="J1399" i="24"/>
  <c r="J1400" i="24"/>
  <c r="J1401" i="24"/>
  <c r="J1402" i="24"/>
  <c r="J1403" i="24"/>
  <c r="J1404" i="24"/>
  <c r="J1405" i="24"/>
  <c r="J1406" i="24"/>
  <c r="J1407" i="24"/>
  <c r="J1408" i="24"/>
  <c r="J1409" i="24"/>
  <c r="J1410" i="24"/>
  <c r="J1411" i="24"/>
  <c r="J1412" i="24"/>
  <c r="J1413" i="24"/>
  <c r="J1414" i="24"/>
  <c r="J1415" i="24"/>
  <c r="J1416" i="24"/>
  <c r="J1417" i="24"/>
  <c r="J1418" i="24"/>
  <c r="J1419" i="24"/>
  <c r="J1420" i="24"/>
  <c r="J1421" i="24"/>
  <c r="J1422" i="24"/>
  <c r="J1423" i="24"/>
  <c r="J1424" i="24"/>
  <c r="J1425" i="24"/>
  <c r="J1426" i="24"/>
  <c r="J1427" i="24"/>
  <c r="J1428" i="24"/>
  <c r="J1429" i="24"/>
  <c r="J1430" i="24"/>
  <c r="J1431" i="24"/>
  <c r="J1432" i="24"/>
  <c r="J1433" i="24"/>
  <c r="J1434" i="24"/>
  <c r="J1435" i="24"/>
  <c r="J1436" i="24"/>
  <c r="J1437" i="24"/>
  <c r="J1438" i="24"/>
  <c r="J1439" i="24"/>
  <c r="J1440" i="24"/>
  <c r="J1441" i="24"/>
  <c r="J1442" i="24"/>
  <c r="J1443" i="24"/>
  <c r="J1444" i="24"/>
  <c r="J1445" i="24"/>
  <c r="J1446" i="24"/>
  <c r="J1447" i="24"/>
  <c r="J1448" i="24"/>
  <c r="J1449" i="24"/>
  <c r="J1450" i="24"/>
  <c r="J1451" i="24"/>
  <c r="J1452" i="24"/>
  <c r="J1453" i="24"/>
  <c r="J1454" i="24"/>
  <c r="J1455" i="24"/>
  <c r="J1456" i="24"/>
  <c r="J1457" i="24"/>
  <c r="J1458" i="24"/>
  <c r="J1459" i="24"/>
  <c r="J1460" i="24"/>
  <c r="J1461" i="24"/>
  <c r="J1462" i="24"/>
  <c r="J1463" i="24"/>
  <c r="J1464" i="24"/>
  <c r="J1465" i="24"/>
  <c r="J1466" i="24"/>
  <c r="J1467" i="24"/>
  <c r="J1468" i="24"/>
  <c r="J1469" i="24"/>
  <c r="J1470" i="24"/>
  <c r="J1471" i="24"/>
  <c r="J1472" i="24"/>
  <c r="J1473" i="24"/>
  <c r="J1474" i="24"/>
  <c r="J1475" i="24"/>
  <c r="J1476" i="24"/>
  <c r="J1477" i="24"/>
  <c r="J1478" i="24"/>
  <c r="J1479" i="24"/>
  <c r="J1480" i="24"/>
  <c r="J1481" i="24"/>
  <c r="J1482" i="24"/>
  <c r="J1483" i="24"/>
  <c r="J1484" i="24"/>
  <c r="J1485" i="24"/>
  <c r="J1486" i="24"/>
  <c r="J1487" i="24"/>
  <c r="J1488" i="24"/>
  <c r="J1489" i="24"/>
  <c r="J1490" i="24"/>
  <c r="J1491" i="24"/>
  <c r="J1492" i="24"/>
  <c r="J1493" i="24"/>
  <c r="J1494" i="24"/>
  <c r="J1495" i="24"/>
  <c r="J1496" i="24"/>
  <c r="J1497" i="24"/>
  <c r="J1498" i="24"/>
  <c r="J1499" i="24"/>
  <c r="J1500" i="24"/>
  <c r="J1501" i="24"/>
  <c r="J1502" i="24"/>
  <c r="J1503" i="24"/>
  <c r="J1504" i="24"/>
  <c r="J1505" i="24"/>
  <c r="J1506" i="24"/>
  <c r="J1507" i="24"/>
  <c r="J1508" i="24"/>
  <c r="J1509" i="24"/>
  <c r="J1510" i="24"/>
  <c r="J1511" i="24"/>
  <c r="J1512" i="24"/>
  <c r="J1513" i="24"/>
  <c r="J1514" i="24"/>
  <c r="J1515" i="24"/>
  <c r="J1516" i="24"/>
  <c r="J1517" i="24"/>
  <c r="J1518" i="24"/>
  <c r="J1519" i="24"/>
  <c r="J1520" i="24"/>
  <c r="J1521" i="24"/>
  <c r="J1522" i="24"/>
  <c r="J1523" i="24"/>
  <c r="J1524" i="24"/>
  <c r="J1525" i="24"/>
  <c r="J1526" i="24"/>
  <c r="J1527" i="24"/>
  <c r="J1528" i="24"/>
  <c r="J1529" i="24"/>
  <c r="J1530" i="24"/>
  <c r="J1531" i="24"/>
  <c r="J1532" i="24"/>
  <c r="J1533" i="24"/>
  <c r="J1534" i="24"/>
  <c r="J1535" i="24"/>
  <c r="J1536" i="24"/>
  <c r="J1537" i="24"/>
  <c r="J1538" i="24"/>
  <c r="J1539" i="24"/>
  <c r="J1540" i="24"/>
  <c r="J1541" i="24"/>
  <c r="J1542" i="24"/>
  <c r="J1543" i="24"/>
  <c r="J1544" i="24"/>
  <c r="J1545" i="24"/>
  <c r="J1546" i="24"/>
  <c r="J1547" i="24"/>
  <c r="J1548" i="24"/>
  <c r="J1549" i="24"/>
  <c r="J1550" i="24"/>
  <c r="J1551" i="24"/>
  <c r="J1552" i="24"/>
  <c r="J1553" i="24"/>
  <c r="J1554" i="24"/>
  <c r="J1555" i="24"/>
  <c r="J1556" i="24"/>
  <c r="J1557" i="24"/>
  <c r="J1558" i="24"/>
  <c r="J1559" i="24"/>
  <c r="J1560" i="24"/>
  <c r="J1561" i="24"/>
  <c r="J1562" i="24"/>
  <c r="J1563" i="24"/>
  <c r="J1564" i="24"/>
  <c r="J1565" i="24"/>
  <c r="J1566" i="24"/>
  <c r="J1567" i="24"/>
  <c r="J1568" i="24"/>
  <c r="J1569" i="24"/>
  <c r="J1570" i="24"/>
  <c r="J1571" i="24"/>
  <c r="J1572" i="24"/>
  <c r="J1573" i="24"/>
  <c r="J1574" i="24"/>
  <c r="J1575" i="24"/>
  <c r="J1576" i="24"/>
  <c r="J1577" i="24"/>
  <c r="J1578" i="24"/>
  <c r="J1579" i="24"/>
  <c r="J1580" i="24"/>
  <c r="J1581" i="24"/>
  <c r="J1582" i="24"/>
  <c r="J1583" i="24"/>
  <c r="J1584" i="24"/>
  <c r="J1585" i="24"/>
  <c r="J1586" i="24"/>
  <c r="J1587" i="24"/>
  <c r="J905" i="24"/>
  <c r="J906" i="24"/>
  <c r="J907" i="24"/>
  <c r="J908" i="24"/>
  <c r="J909" i="24"/>
  <c r="J910" i="24"/>
  <c r="J911" i="24"/>
  <c r="J912" i="24"/>
  <c r="J913" i="24"/>
  <c r="J914" i="24"/>
  <c r="J915" i="24"/>
  <c r="J916" i="24"/>
  <c r="J917" i="24"/>
  <c r="J918" i="24"/>
  <c r="J919" i="24"/>
  <c r="J920" i="24"/>
  <c r="J921" i="24"/>
  <c r="J922" i="24"/>
  <c r="J923" i="24"/>
  <c r="J924" i="24"/>
  <c r="J925" i="24"/>
  <c r="J926" i="24"/>
  <c r="J927" i="24"/>
  <c r="J928" i="24"/>
  <c r="J929" i="24"/>
  <c r="J930" i="24"/>
  <c r="J931" i="24"/>
  <c r="J932" i="24"/>
  <c r="J933" i="24"/>
  <c r="J934" i="24"/>
  <c r="J935" i="24"/>
  <c r="J936" i="24"/>
  <c r="J937" i="24"/>
  <c r="J938" i="24"/>
  <c r="J939" i="24"/>
  <c r="J940" i="24"/>
  <c r="J941" i="24"/>
  <c r="J942" i="24"/>
  <c r="J943" i="24"/>
  <c r="J944" i="24"/>
  <c r="J945" i="24"/>
  <c r="J946" i="24"/>
  <c r="J947" i="24"/>
  <c r="J948" i="24"/>
  <c r="J949" i="24"/>
  <c r="J950" i="24"/>
  <c r="J951" i="24"/>
  <c r="J952" i="24"/>
  <c r="J953" i="24"/>
  <c r="J954" i="24"/>
  <c r="J955" i="24"/>
  <c r="J956" i="24"/>
  <c r="J957" i="24"/>
  <c r="J958" i="24"/>
  <c r="J959" i="24"/>
  <c r="J960" i="24"/>
  <c r="J961" i="24"/>
  <c r="J962" i="24"/>
  <c r="J963" i="24"/>
  <c r="J964" i="24"/>
  <c r="J965" i="24"/>
  <c r="J966" i="24"/>
  <c r="J967" i="24"/>
  <c r="J968" i="24"/>
  <c r="J969" i="24"/>
  <c r="J970" i="24"/>
  <c r="J971" i="24"/>
  <c r="J972" i="24"/>
  <c r="J973" i="24"/>
  <c r="J974" i="24"/>
  <c r="J975" i="24"/>
  <c r="J976" i="24"/>
  <c r="J977" i="24"/>
  <c r="J978" i="24"/>
  <c r="J979" i="24"/>
  <c r="J980" i="24"/>
  <c r="J981" i="24"/>
  <c r="J982" i="24"/>
  <c r="J983" i="24"/>
  <c r="J984" i="24"/>
  <c r="J985" i="24"/>
  <c r="J986" i="24"/>
  <c r="J987" i="24"/>
  <c r="J988" i="24"/>
  <c r="J989" i="24"/>
  <c r="J990" i="24"/>
  <c r="J991" i="24"/>
  <c r="J992" i="24"/>
  <c r="J993" i="24"/>
  <c r="J994" i="24"/>
  <c r="J995" i="24"/>
  <c r="J996" i="24"/>
  <c r="J997" i="24"/>
  <c r="J998" i="24"/>
  <c r="J999" i="24"/>
  <c r="J1000" i="24"/>
  <c r="J1001" i="24"/>
  <c r="J1002" i="24"/>
  <c r="J1003" i="24"/>
  <c r="J1004" i="24"/>
  <c r="J1005" i="24"/>
  <c r="J1006" i="24"/>
  <c r="J1007" i="24"/>
  <c r="J1008" i="24"/>
  <c r="J1009" i="24"/>
  <c r="J1010" i="24"/>
  <c r="J1011" i="24"/>
  <c r="J1012" i="24"/>
  <c r="J1013" i="24"/>
  <c r="J1014" i="24"/>
  <c r="J1015" i="24"/>
  <c r="J1016" i="24"/>
  <c r="J1017" i="24"/>
  <c r="J1018" i="24"/>
  <c r="J1019" i="24"/>
  <c r="J1020" i="24"/>
  <c r="J1021" i="24"/>
  <c r="J1022" i="24"/>
  <c r="J1023" i="24"/>
  <c r="J1024" i="24"/>
  <c r="J1025" i="24"/>
  <c r="J1026" i="24"/>
  <c r="J1027" i="24"/>
  <c r="J1028" i="24"/>
  <c r="J1029" i="24"/>
  <c r="J1030" i="24"/>
  <c r="J1031" i="24"/>
  <c r="J1032" i="24"/>
  <c r="J1033" i="24"/>
  <c r="J1034" i="24"/>
  <c r="J1035" i="24"/>
  <c r="J1036" i="24"/>
  <c r="J1037" i="24"/>
  <c r="J1038" i="24"/>
  <c r="J1039" i="24"/>
  <c r="J1040" i="24"/>
  <c r="J1041" i="24"/>
  <c r="J1042" i="24"/>
  <c r="J1043" i="24"/>
  <c r="J1044" i="24"/>
  <c r="J1045" i="24"/>
  <c r="J1046" i="24"/>
  <c r="J1047" i="24"/>
  <c r="J1048" i="24"/>
  <c r="J1049" i="24"/>
  <c r="J1050" i="24"/>
  <c r="J1051" i="24"/>
  <c r="J1052" i="24"/>
  <c r="J1053" i="24"/>
  <c r="J1054" i="24"/>
  <c r="J1055" i="24"/>
  <c r="J1056" i="24"/>
  <c r="J1057" i="24"/>
  <c r="J1058" i="24"/>
  <c r="J1059" i="24"/>
  <c r="J1060" i="24"/>
  <c r="J1061" i="24"/>
  <c r="J1062" i="24"/>
  <c r="J1063" i="24"/>
  <c r="J1064" i="24"/>
  <c r="J1065" i="24"/>
  <c r="J1066" i="24"/>
  <c r="J1067" i="24"/>
  <c r="J1068" i="24"/>
  <c r="J1069" i="24"/>
  <c r="J1070" i="24"/>
  <c r="J1071" i="24"/>
  <c r="J1072" i="24"/>
  <c r="J1073" i="24"/>
  <c r="J1074" i="24"/>
  <c r="J1075" i="24"/>
  <c r="J1076" i="24"/>
  <c r="J1077" i="24"/>
  <c r="J1078" i="24"/>
  <c r="J1079" i="24"/>
  <c r="J1080" i="24"/>
  <c r="J1081" i="24"/>
  <c r="J1082" i="24"/>
  <c r="J1083" i="24"/>
  <c r="J1084" i="24"/>
  <c r="J1085" i="24"/>
  <c r="J1086" i="24"/>
  <c r="J1087" i="24"/>
  <c r="J1088" i="24"/>
  <c r="J1089" i="24"/>
  <c r="J1090" i="24"/>
  <c r="J1091" i="24"/>
  <c r="J1092" i="24"/>
  <c r="J1093" i="24"/>
  <c r="J1094" i="24"/>
  <c r="J1095" i="24"/>
  <c r="J1096" i="24"/>
  <c r="J1097" i="24"/>
  <c r="J1098" i="24"/>
  <c r="J1099" i="24"/>
  <c r="J1100" i="24"/>
  <c r="J1101" i="24"/>
  <c r="J1102" i="24"/>
  <c r="J1103" i="24"/>
  <c r="J1104" i="24"/>
  <c r="J1105" i="24"/>
  <c r="J1106" i="24"/>
  <c r="J1107" i="24"/>
  <c r="J1108" i="24"/>
  <c r="J1109" i="24"/>
  <c r="J1110" i="24"/>
  <c r="J1111" i="24"/>
  <c r="J1112" i="24"/>
  <c r="J1113" i="24"/>
  <c r="J1114" i="24"/>
  <c r="J1115" i="24"/>
  <c r="J1116" i="24"/>
  <c r="J1117" i="24"/>
  <c r="J1118" i="24"/>
  <c r="J1119" i="24"/>
  <c r="J1120" i="24"/>
  <c r="J1121" i="24"/>
  <c r="J1122" i="24"/>
  <c r="J1123" i="24"/>
  <c r="J1124" i="24"/>
  <c r="J1125" i="24"/>
  <c r="J1126" i="24"/>
  <c r="J1127" i="24"/>
  <c r="J1128" i="24"/>
  <c r="J1129" i="24"/>
  <c r="J1130" i="24"/>
  <c r="J1131" i="24"/>
  <c r="J904" i="24"/>
  <c r="F252" i="2" l="1"/>
  <c r="J772" i="24"/>
  <c r="J771" i="24"/>
  <c r="J770" i="24"/>
  <c r="J769" i="24"/>
  <c r="J768" i="24"/>
  <c r="J767" i="24"/>
  <c r="J766" i="24"/>
  <c r="J765" i="24"/>
  <c r="J764" i="24"/>
  <c r="J763" i="24"/>
  <c r="J762" i="24"/>
  <c r="J761" i="24"/>
  <c r="J760" i="24"/>
  <c r="J759" i="24"/>
  <c r="J758" i="24"/>
  <c r="J757" i="24"/>
  <c r="J756" i="24"/>
  <c r="J755" i="24"/>
  <c r="J754" i="24"/>
  <c r="E419" i="2" l="1"/>
  <c r="E373" i="2"/>
  <c r="E374" i="2"/>
  <c r="E375" i="2"/>
  <c r="E376" i="2"/>
  <c r="E377" i="2"/>
  <c r="E378" i="2"/>
  <c r="E379" i="2"/>
  <c r="E380" i="2"/>
  <c r="E381" i="2"/>
  <c r="E382" i="2"/>
  <c r="E383" i="2"/>
  <c r="E384" i="2"/>
  <c r="E385" i="2"/>
  <c r="E386" i="2"/>
  <c r="E387" i="2"/>
  <c r="E391" i="2"/>
  <c r="E395" i="2"/>
  <c r="E399" i="2"/>
  <c r="E403" i="2"/>
  <c r="E407" i="2"/>
  <c r="E411" i="2"/>
  <c r="E415" i="2"/>
  <c r="E372" i="2"/>
  <c r="E310" i="2"/>
  <c r="E418" i="2" s="1"/>
  <c r="E309" i="2"/>
  <c r="E417" i="2" s="1"/>
  <c r="E308" i="2"/>
  <c r="E416" i="2" s="1"/>
  <c r="E306" i="2"/>
  <c r="E414" i="2" s="1"/>
  <c r="E305" i="2"/>
  <c r="E413" i="2" s="1"/>
  <c r="E304" i="2"/>
  <c r="E412" i="2" s="1"/>
  <c r="E302" i="2"/>
  <c r="E410" i="2" s="1"/>
  <c r="E301" i="2"/>
  <c r="E409" i="2" s="1"/>
  <c r="E300" i="2"/>
  <c r="E408" i="2" s="1"/>
  <c r="E298" i="2"/>
  <c r="E406" i="2" s="1"/>
  <c r="E297" i="2"/>
  <c r="E405" i="2" s="1"/>
  <c r="E296" i="2"/>
  <c r="E404" i="2" s="1"/>
  <c r="E294" i="2"/>
  <c r="E402" i="2" s="1"/>
  <c r="E293" i="2"/>
  <c r="E401" i="2" s="1"/>
  <c r="E292" i="2"/>
  <c r="E400" i="2" s="1"/>
  <c r="E290" i="2"/>
  <c r="E398" i="2" s="1"/>
  <c r="E289" i="2"/>
  <c r="E397" i="2" s="1"/>
  <c r="E288" i="2"/>
  <c r="E396" i="2" s="1"/>
  <c r="E286" i="2"/>
  <c r="E394" i="2" s="1"/>
  <c r="E285" i="2"/>
  <c r="E393" i="2" s="1"/>
  <c r="E284" i="2"/>
  <c r="E392" i="2" s="1"/>
  <c r="E282" i="2"/>
  <c r="E390" i="2" s="1"/>
  <c r="E281" i="2"/>
  <c r="E389" i="2" s="1"/>
  <c r="E280" i="2"/>
  <c r="E388" i="2" s="1"/>
  <c r="K3807" i="1"/>
  <c r="K3806" i="1"/>
  <c r="K3805" i="1"/>
  <c r="K3804" i="1"/>
  <c r="K3803" i="1"/>
  <c r="K3802" i="1"/>
  <c r="K3801" i="1"/>
  <c r="K3800" i="1"/>
  <c r="K3799" i="1"/>
  <c r="K3798" i="1"/>
  <c r="K3797" i="1"/>
  <c r="K3796" i="1"/>
  <c r="K2835" i="1"/>
  <c r="K2834" i="1"/>
  <c r="K2833" i="1"/>
  <c r="K2832" i="1"/>
  <c r="K2831" i="1"/>
  <c r="K2830" i="1"/>
  <c r="K2829" i="1"/>
  <c r="K2828" i="1"/>
  <c r="K2827" i="1"/>
  <c r="K2826" i="1"/>
  <c r="K2825" i="1"/>
  <c r="K2824" i="1"/>
  <c r="K2823" i="1"/>
  <c r="K2822" i="1"/>
  <c r="K2821" i="1"/>
  <c r="K2820" i="1"/>
  <c r="K2819" i="1"/>
  <c r="K2818" i="1"/>
  <c r="K2817" i="1"/>
  <c r="K2816" i="1"/>
  <c r="K2815" i="1"/>
  <c r="K2814" i="1"/>
  <c r="K2813" i="1"/>
  <c r="K2812" i="1"/>
  <c r="K2811" i="1"/>
  <c r="K2810" i="1"/>
  <c r="K2809" i="1"/>
  <c r="K2808" i="1"/>
  <c r="K2807" i="1"/>
  <c r="K2806" i="1"/>
  <c r="K2805" i="1"/>
  <c r="K2804" i="1"/>
  <c r="K2803" i="1"/>
  <c r="K2802" i="1"/>
  <c r="K2801" i="1"/>
  <c r="K2800" i="1"/>
  <c r="K2799" i="1"/>
  <c r="K2798" i="1"/>
  <c r="K2797" i="1"/>
  <c r="K2796" i="1"/>
  <c r="K2795" i="1"/>
  <c r="K2794" i="1"/>
  <c r="K2793" i="1"/>
  <c r="K2792" i="1"/>
  <c r="K2791" i="1"/>
  <c r="K2790" i="1"/>
  <c r="K2789" i="1"/>
  <c r="K2788" i="1"/>
  <c r="K2787" i="1"/>
  <c r="K2786" i="1"/>
  <c r="K2785" i="1"/>
  <c r="K2784" i="1"/>
  <c r="K2783" i="1"/>
  <c r="K2782" i="1"/>
  <c r="K2781" i="1"/>
  <c r="K2780" i="1"/>
  <c r="K2779" i="1"/>
  <c r="K2778" i="1"/>
  <c r="K2777" i="1"/>
  <c r="K2776" i="1"/>
  <c r="K2775" i="1"/>
  <c r="K2774" i="1"/>
  <c r="K2773" i="1"/>
  <c r="K2772" i="1"/>
  <c r="K2771" i="1"/>
  <c r="K2770" i="1"/>
  <c r="K2769" i="1"/>
  <c r="K2768" i="1"/>
  <c r="K2767" i="1"/>
  <c r="K2766" i="1"/>
  <c r="K2765" i="1"/>
  <c r="K2764" i="1"/>
  <c r="K2763" i="1"/>
  <c r="K2762" i="1"/>
  <c r="K2761" i="1"/>
  <c r="K2760" i="1"/>
  <c r="K2759" i="1"/>
  <c r="K2758" i="1"/>
  <c r="K2757" i="1"/>
  <c r="K2756" i="1"/>
  <c r="K2755" i="1"/>
  <c r="K2754" i="1"/>
  <c r="K2753" i="1"/>
  <c r="K2752" i="1"/>
  <c r="K2751" i="1"/>
  <c r="K2750" i="1"/>
  <c r="K2749" i="1"/>
  <c r="K2748" i="1"/>
  <c r="K2747" i="1"/>
  <c r="K2746" i="1"/>
  <c r="K2745" i="1"/>
  <c r="K2744" i="1"/>
  <c r="K2743" i="1"/>
  <c r="K2742" i="1"/>
  <c r="K2741" i="1"/>
  <c r="K2740" i="1"/>
  <c r="K2739" i="1"/>
  <c r="K2738" i="1"/>
  <c r="K2737" i="1"/>
  <c r="K2736" i="1"/>
  <c r="K2735" i="1"/>
  <c r="K2734" i="1"/>
  <c r="K2733" i="1"/>
  <c r="K2732" i="1"/>
  <c r="K2731" i="1"/>
  <c r="K2730" i="1"/>
  <c r="K2729" i="1"/>
  <c r="K2728" i="1"/>
  <c r="K2727" i="1"/>
  <c r="K2726" i="1"/>
  <c r="K2725" i="1"/>
  <c r="K2724" i="1"/>
  <c r="K2723" i="1"/>
  <c r="K2722" i="1"/>
  <c r="K2721" i="1"/>
  <c r="K2720" i="1"/>
  <c r="K2719" i="1"/>
  <c r="K2718" i="1"/>
  <c r="K2717" i="1"/>
  <c r="K2716" i="1"/>
  <c r="K2715" i="1"/>
  <c r="K2714" i="1"/>
  <c r="K2713" i="1"/>
  <c r="K2712" i="1"/>
  <c r="K2711" i="1"/>
  <c r="K2710" i="1"/>
  <c r="K2709" i="1"/>
  <c r="K2708" i="1"/>
  <c r="K2707" i="1"/>
  <c r="K2706" i="1"/>
  <c r="K2705" i="1"/>
  <c r="K2704" i="1"/>
  <c r="K2703" i="1"/>
  <c r="K2702" i="1"/>
  <c r="K2701" i="1"/>
  <c r="K2700" i="1"/>
  <c r="K2699" i="1"/>
  <c r="K2698" i="1"/>
  <c r="K2697" i="1"/>
  <c r="K2696" i="1"/>
  <c r="K2695" i="1"/>
  <c r="K2694" i="1"/>
  <c r="K2693" i="1"/>
  <c r="K2692" i="1"/>
  <c r="K2691" i="1"/>
  <c r="K2690" i="1"/>
  <c r="K2689" i="1"/>
  <c r="K2688" i="1"/>
  <c r="K2687" i="1"/>
  <c r="K2686" i="1"/>
  <c r="K2685" i="1"/>
  <c r="K2684" i="1"/>
  <c r="K2683" i="1"/>
  <c r="K2682" i="1"/>
  <c r="K2681" i="1"/>
  <c r="K2680" i="1"/>
  <c r="K2679" i="1"/>
  <c r="K2678" i="1"/>
  <c r="K2677" i="1"/>
  <c r="K2676" i="1"/>
  <c r="K2675" i="1"/>
  <c r="K2674" i="1"/>
  <c r="K2673" i="1"/>
  <c r="K2672" i="1"/>
  <c r="K2671" i="1"/>
  <c r="K2670" i="1"/>
  <c r="K2669" i="1"/>
  <c r="K2668" i="1"/>
  <c r="K2667" i="1"/>
  <c r="K2666" i="1"/>
  <c r="K2665" i="1"/>
  <c r="K2664" i="1"/>
  <c r="K2663" i="1"/>
  <c r="K2662" i="1"/>
  <c r="K2661" i="1"/>
  <c r="K2660" i="1"/>
  <c r="K2659" i="1"/>
  <c r="K2658" i="1"/>
  <c r="K2657" i="1"/>
  <c r="K2656" i="1"/>
  <c r="K2655" i="1"/>
  <c r="K2654" i="1"/>
  <c r="K2653" i="1"/>
  <c r="K2652" i="1"/>
  <c r="K2651" i="1"/>
  <c r="K2650" i="1"/>
  <c r="K2649" i="1"/>
  <c r="K2648" i="1"/>
  <c r="K2647" i="1"/>
  <c r="K2646" i="1"/>
  <c r="K2645" i="1"/>
  <c r="K2644" i="1"/>
  <c r="K2643" i="1"/>
  <c r="K2642" i="1"/>
  <c r="K2641" i="1"/>
  <c r="K2640" i="1"/>
  <c r="K2639" i="1"/>
  <c r="K2638" i="1"/>
  <c r="K2637" i="1"/>
  <c r="K2636" i="1"/>
  <c r="K2635" i="1"/>
  <c r="K2634" i="1"/>
  <c r="K2633" i="1"/>
  <c r="K2632" i="1"/>
  <c r="K2631" i="1"/>
  <c r="K2630" i="1"/>
  <c r="K2629" i="1"/>
  <c r="K2628" i="1"/>
  <c r="K2627" i="1"/>
  <c r="K2626" i="1"/>
  <c r="K2625" i="1"/>
  <c r="K2624" i="1"/>
  <c r="K2623" i="1"/>
  <c r="K2622" i="1"/>
  <c r="K2621" i="1"/>
  <c r="K2620" i="1"/>
  <c r="K2619" i="1"/>
  <c r="K2618" i="1"/>
  <c r="K2617" i="1"/>
  <c r="K2616" i="1"/>
  <c r="K2615" i="1"/>
  <c r="K2614" i="1"/>
  <c r="K2613" i="1"/>
  <c r="K2612" i="1"/>
  <c r="K2611" i="1"/>
  <c r="K2610" i="1"/>
  <c r="K2609" i="1"/>
  <c r="K2608" i="1"/>
  <c r="K2607" i="1"/>
  <c r="K2606" i="1"/>
  <c r="K2605" i="1"/>
  <c r="K2604" i="1"/>
  <c r="K2603" i="1"/>
  <c r="K2602" i="1"/>
  <c r="K2601" i="1"/>
  <c r="K2600" i="1"/>
  <c r="K2599" i="1"/>
  <c r="K2598" i="1"/>
  <c r="K2597" i="1"/>
  <c r="K2596" i="1"/>
  <c r="K2595" i="1"/>
  <c r="K4323" i="1" s="1"/>
  <c r="K2594" i="1"/>
  <c r="K4322" i="1" s="1"/>
  <c r="K2593" i="1"/>
  <c r="K4321" i="1" s="1"/>
  <c r="K2592" i="1"/>
  <c r="K4320" i="1" s="1"/>
  <c r="K2591" i="1"/>
  <c r="K4319" i="1" s="1"/>
  <c r="K2590" i="1"/>
  <c r="K4318" i="1" s="1"/>
  <c r="K2589" i="1"/>
  <c r="K4317" i="1" s="1"/>
  <c r="K2588" i="1"/>
  <c r="K4316" i="1" s="1"/>
  <c r="K2587" i="1"/>
  <c r="K4315" i="1" s="1"/>
  <c r="K2586" i="1"/>
  <c r="K4314" i="1" s="1"/>
  <c r="K2585" i="1"/>
  <c r="K4313" i="1" s="1"/>
  <c r="K2584" i="1"/>
  <c r="K4312" i="1" s="1"/>
  <c r="K2583" i="1"/>
  <c r="K4311" i="1" s="1"/>
  <c r="K2582" i="1"/>
  <c r="K4310" i="1" s="1"/>
  <c r="K2581" i="1"/>
  <c r="K4309" i="1" s="1"/>
  <c r="K2580" i="1"/>
  <c r="K4308" i="1" s="1"/>
  <c r="K2579" i="1"/>
  <c r="K4307" i="1" s="1"/>
  <c r="K2578" i="1"/>
  <c r="K4306" i="1" s="1"/>
  <c r="K2577" i="1"/>
  <c r="K4305" i="1" s="1"/>
  <c r="K2576" i="1"/>
  <c r="K4304" i="1" s="1"/>
  <c r="K2575" i="1"/>
  <c r="K4303" i="1" s="1"/>
  <c r="K2574" i="1"/>
  <c r="K4302" i="1" s="1"/>
  <c r="K2573" i="1"/>
  <c r="K4301" i="1" s="1"/>
  <c r="K2572" i="1"/>
  <c r="K4300" i="1" s="1"/>
  <c r="K2571" i="1"/>
  <c r="K4299" i="1" s="1"/>
  <c r="K2570" i="1"/>
  <c r="K4298" i="1" s="1"/>
  <c r="K2569" i="1"/>
  <c r="K4297" i="1" s="1"/>
  <c r="K2568" i="1"/>
  <c r="K4296" i="1" s="1"/>
  <c r="K2567" i="1"/>
  <c r="K4295" i="1" s="1"/>
  <c r="K2566" i="1"/>
  <c r="K4294" i="1" s="1"/>
  <c r="K2565" i="1"/>
  <c r="K4293" i="1" s="1"/>
  <c r="K2564" i="1"/>
  <c r="K4292" i="1" s="1"/>
  <c r="K2563" i="1"/>
  <c r="K4291" i="1" s="1"/>
  <c r="K2562" i="1"/>
  <c r="K4290" i="1" s="1"/>
  <c r="K2561" i="1"/>
  <c r="K4289" i="1" s="1"/>
  <c r="K2560" i="1"/>
  <c r="K4288" i="1" s="1"/>
  <c r="K2559" i="1"/>
  <c r="K4287" i="1" s="1"/>
  <c r="K2558" i="1"/>
  <c r="K4286" i="1" s="1"/>
  <c r="K2557" i="1"/>
  <c r="K4285" i="1" s="1"/>
  <c r="K2556" i="1"/>
  <c r="K4284" i="1" s="1"/>
  <c r="K2555" i="1"/>
  <c r="K4283" i="1" s="1"/>
  <c r="K2554" i="1"/>
  <c r="K4282" i="1" s="1"/>
  <c r="K2553" i="1"/>
  <c r="K4281" i="1" s="1"/>
  <c r="K2552" i="1"/>
  <c r="K4280" i="1" s="1"/>
  <c r="K2551" i="1"/>
  <c r="K4279" i="1" s="1"/>
  <c r="K2550" i="1"/>
  <c r="K4278" i="1" s="1"/>
  <c r="K2549" i="1"/>
  <c r="K4277" i="1" s="1"/>
  <c r="K2548" i="1"/>
  <c r="K4276" i="1" s="1"/>
  <c r="K2547" i="1"/>
  <c r="K2546" i="1"/>
  <c r="K2545" i="1"/>
  <c r="K2544" i="1"/>
  <c r="K2543" i="1"/>
  <c r="K2542" i="1"/>
  <c r="K2541" i="1"/>
  <c r="K2540" i="1"/>
  <c r="K2539" i="1"/>
  <c r="K2538" i="1"/>
  <c r="K2537" i="1"/>
  <c r="K2536" i="1"/>
  <c r="K2535" i="1"/>
  <c r="K2534" i="1"/>
  <c r="K2533" i="1"/>
  <c r="K2532" i="1"/>
  <c r="K2531" i="1"/>
  <c r="K2530" i="1"/>
  <c r="K2529" i="1"/>
  <c r="K2528" i="1"/>
  <c r="K2527" i="1"/>
  <c r="K2526" i="1"/>
  <c r="K2525" i="1"/>
  <c r="K2524" i="1"/>
  <c r="K2523" i="1"/>
  <c r="K2522" i="1"/>
  <c r="K2521" i="1"/>
  <c r="K2520" i="1"/>
  <c r="K2519" i="1"/>
  <c r="K2518" i="1"/>
  <c r="K2517" i="1"/>
  <c r="K2516" i="1"/>
  <c r="K2515" i="1"/>
  <c r="K2514" i="1"/>
  <c r="K2513" i="1"/>
  <c r="K2512" i="1"/>
  <c r="K2511" i="1"/>
  <c r="K2510" i="1"/>
  <c r="K2509" i="1"/>
  <c r="K2508" i="1"/>
  <c r="K2507" i="1"/>
  <c r="K2506" i="1"/>
  <c r="K2505" i="1"/>
  <c r="K2504" i="1"/>
  <c r="K2503" i="1"/>
  <c r="K2502" i="1"/>
  <c r="K2501" i="1"/>
  <c r="K2500" i="1"/>
  <c r="K2499" i="1"/>
  <c r="K2498" i="1"/>
  <c r="K2497" i="1"/>
  <c r="K2496" i="1"/>
  <c r="K2495" i="1"/>
  <c r="K2494" i="1"/>
  <c r="K2493" i="1"/>
  <c r="K2492" i="1"/>
  <c r="K2491" i="1"/>
  <c r="K2490" i="1"/>
  <c r="K2489" i="1"/>
  <c r="K2488" i="1"/>
  <c r="K2487" i="1"/>
  <c r="K2486" i="1"/>
  <c r="K2485" i="1"/>
  <c r="K2484" i="1"/>
  <c r="K2483" i="1"/>
  <c r="K2482" i="1"/>
  <c r="K2481" i="1"/>
  <c r="K2480" i="1"/>
  <c r="K2479" i="1"/>
  <c r="K2478" i="1"/>
  <c r="K2477" i="1"/>
  <c r="K2476" i="1"/>
  <c r="K2475" i="1"/>
  <c r="K2474" i="1"/>
  <c r="K2473" i="1"/>
  <c r="K2472" i="1"/>
  <c r="K2471" i="1"/>
  <c r="K2470" i="1"/>
  <c r="K2469" i="1"/>
  <c r="K2468" i="1"/>
  <c r="K2467" i="1"/>
  <c r="K2466" i="1"/>
  <c r="K2465" i="1"/>
  <c r="K2464" i="1"/>
  <c r="K2463" i="1"/>
  <c r="K2462" i="1"/>
  <c r="K2461" i="1"/>
  <c r="K2460" i="1"/>
  <c r="K2459" i="1"/>
  <c r="K2458" i="1"/>
  <c r="K2457" i="1"/>
  <c r="K2456" i="1"/>
  <c r="K2455" i="1"/>
  <c r="K2454" i="1"/>
  <c r="K2453" i="1"/>
  <c r="K2452" i="1"/>
  <c r="K2451" i="1"/>
  <c r="K2450" i="1"/>
  <c r="K2449" i="1"/>
  <c r="K2448" i="1"/>
  <c r="K2447" i="1"/>
  <c r="K2446" i="1"/>
  <c r="K2445" i="1"/>
  <c r="K2444" i="1"/>
  <c r="K2443" i="1"/>
  <c r="K2442" i="1"/>
  <c r="K2441" i="1"/>
  <c r="K2440" i="1"/>
  <c r="K2439" i="1"/>
  <c r="K2438" i="1"/>
  <c r="K2437" i="1"/>
  <c r="K2436" i="1"/>
  <c r="K2435" i="1"/>
  <c r="K2434" i="1"/>
  <c r="K2433" i="1"/>
  <c r="K2432" i="1"/>
  <c r="K2431" i="1"/>
  <c r="K2430" i="1"/>
  <c r="K2429" i="1"/>
  <c r="K2428" i="1"/>
  <c r="K2427" i="1"/>
  <c r="K2426" i="1"/>
  <c r="K2425" i="1"/>
  <c r="K2424" i="1"/>
  <c r="K2423" i="1"/>
  <c r="K2422" i="1"/>
  <c r="K2421" i="1"/>
  <c r="K2420" i="1"/>
  <c r="K2419" i="1"/>
  <c r="K2418" i="1"/>
  <c r="K2417" i="1"/>
  <c r="K2416" i="1"/>
  <c r="K2415" i="1"/>
  <c r="K2414" i="1"/>
  <c r="K2413" i="1"/>
  <c r="K2412" i="1"/>
  <c r="K2411" i="1"/>
  <c r="K2410" i="1"/>
  <c r="K2409" i="1"/>
  <c r="K2408" i="1"/>
  <c r="K2407" i="1"/>
  <c r="K2406" i="1"/>
  <c r="K2405" i="1"/>
  <c r="K2404" i="1"/>
  <c r="K2403" i="1"/>
  <c r="K2402" i="1"/>
  <c r="K2401" i="1"/>
  <c r="K2400" i="1"/>
  <c r="K2399" i="1"/>
  <c r="K2398" i="1"/>
  <c r="K2397" i="1"/>
  <c r="K2396" i="1"/>
  <c r="K2395" i="1"/>
  <c r="K2394" i="1"/>
  <c r="K2393" i="1"/>
  <c r="K2392" i="1"/>
  <c r="K2391" i="1"/>
  <c r="K2390" i="1"/>
  <c r="K2389" i="1"/>
  <c r="K2388" i="1"/>
  <c r="K2387" i="1"/>
  <c r="K2386" i="1"/>
  <c r="K2385" i="1"/>
  <c r="K2384" i="1"/>
  <c r="K2383" i="1"/>
  <c r="K2382" i="1"/>
  <c r="K2381" i="1"/>
  <c r="K2380" i="1"/>
  <c r="K2379" i="1"/>
  <c r="K2378" i="1"/>
  <c r="K2377" i="1"/>
  <c r="K2376" i="1"/>
  <c r="K2375" i="1"/>
  <c r="K2374" i="1"/>
  <c r="K2373" i="1"/>
  <c r="K2372" i="1"/>
  <c r="K2371" i="1"/>
  <c r="K2370" i="1"/>
  <c r="K2369" i="1"/>
  <c r="K2368" i="1"/>
  <c r="K2367" i="1"/>
  <c r="K2366" i="1"/>
  <c r="K2365" i="1"/>
  <c r="K2364" i="1"/>
  <c r="K2363" i="1"/>
  <c r="K2362" i="1"/>
  <c r="K2361" i="1"/>
  <c r="K2360" i="1"/>
  <c r="K2359" i="1"/>
  <c r="K2358" i="1"/>
  <c r="K2357" i="1"/>
  <c r="K2356" i="1"/>
  <c r="K2355" i="1"/>
  <c r="K2354" i="1"/>
  <c r="K2353" i="1"/>
  <c r="K2352" i="1"/>
  <c r="K2351" i="1"/>
  <c r="K2350" i="1"/>
  <c r="K2349" i="1"/>
  <c r="K2348" i="1"/>
  <c r="K2347" i="1"/>
  <c r="K2346" i="1"/>
  <c r="K2345" i="1"/>
  <c r="K2344" i="1"/>
  <c r="K2343" i="1"/>
  <c r="K2342" i="1"/>
  <c r="K2341" i="1"/>
  <c r="K2340" i="1"/>
  <c r="K2339" i="1"/>
  <c r="K2338" i="1"/>
  <c r="K2337" i="1"/>
  <c r="K2336" i="1"/>
  <c r="K2335" i="1"/>
  <c r="K2334" i="1"/>
  <c r="K2333" i="1"/>
  <c r="K2332" i="1"/>
  <c r="K2331" i="1"/>
  <c r="K2330" i="1"/>
  <c r="K2329" i="1"/>
  <c r="K2328" i="1"/>
  <c r="K2327" i="1"/>
  <c r="K2326" i="1"/>
  <c r="K2325" i="1"/>
  <c r="K2324" i="1"/>
  <c r="K2323" i="1"/>
  <c r="K2322" i="1"/>
  <c r="K2321" i="1"/>
  <c r="K2320" i="1"/>
  <c r="K2319" i="1"/>
  <c r="K2318" i="1"/>
  <c r="K2317" i="1"/>
  <c r="K2316" i="1"/>
  <c r="K2315" i="1"/>
  <c r="K2314" i="1"/>
  <c r="K2313" i="1"/>
  <c r="K2312" i="1"/>
  <c r="K2311" i="1"/>
  <c r="K2310" i="1"/>
  <c r="K2309" i="1"/>
  <c r="K2308" i="1"/>
  <c r="K2307" i="1"/>
  <c r="K2306" i="1"/>
  <c r="K2305" i="1"/>
  <c r="K2304" i="1"/>
  <c r="K2303" i="1"/>
  <c r="K2302" i="1"/>
  <c r="K2301" i="1"/>
  <c r="K2300" i="1"/>
  <c r="K2299" i="1"/>
  <c r="K2298" i="1"/>
  <c r="K2297" i="1"/>
  <c r="K2296" i="1"/>
  <c r="K2295" i="1"/>
  <c r="K2294" i="1"/>
  <c r="K2293" i="1"/>
  <c r="K2292" i="1"/>
  <c r="K2291" i="1"/>
  <c r="K2290" i="1"/>
  <c r="K2289" i="1"/>
  <c r="K2288" i="1"/>
  <c r="K2287" i="1"/>
  <c r="K2286" i="1"/>
  <c r="K2285" i="1"/>
  <c r="K2284" i="1"/>
  <c r="K2283" i="1"/>
  <c r="K2282" i="1"/>
  <c r="K2281" i="1"/>
  <c r="K2280" i="1"/>
  <c r="K2279" i="1"/>
  <c r="K2278" i="1"/>
  <c r="K2277" i="1"/>
  <c r="K2276" i="1"/>
  <c r="K2275" i="1"/>
  <c r="K2274" i="1"/>
  <c r="K2273" i="1"/>
  <c r="K2272" i="1"/>
  <c r="K2271" i="1"/>
  <c r="K2270" i="1"/>
  <c r="K2269" i="1"/>
  <c r="K2268" i="1"/>
  <c r="K2267" i="1"/>
  <c r="K2266" i="1"/>
  <c r="K2265" i="1"/>
  <c r="K2264" i="1"/>
  <c r="K2263" i="1"/>
  <c r="K2262" i="1"/>
  <c r="K2261" i="1"/>
  <c r="K2260" i="1"/>
  <c r="K2259" i="1"/>
  <c r="K2258" i="1"/>
  <c r="K2257" i="1"/>
  <c r="K2256" i="1"/>
  <c r="K2255" i="1"/>
  <c r="K2254" i="1"/>
  <c r="K2253" i="1"/>
  <c r="K2252" i="1"/>
  <c r="K2251" i="1"/>
  <c r="K2250" i="1"/>
  <c r="K2249" i="1"/>
  <c r="K2248" i="1"/>
  <c r="K2247" i="1"/>
  <c r="K2246" i="1"/>
  <c r="K2245" i="1"/>
  <c r="K2244" i="1"/>
  <c r="K2243" i="1"/>
  <c r="K2242" i="1"/>
  <c r="K2241" i="1"/>
  <c r="K2240" i="1"/>
  <c r="K2239" i="1"/>
  <c r="K2238" i="1"/>
  <c r="K2237" i="1"/>
  <c r="K2236" i="1"/>
  <c r="K2235" i="1"/>
  <c r="K2234" i="1"/>
  <c r="K2233" i="1"/>
  <c r="K2232" i="1"/>
  <c r="K2231" i="1"/>
  <c r="K2230" i="1"/>
  <c r="K2229" i="1"/>
  <c r="K2228" i="1"/>
  <c r="K2227" i="1"/>
  <c r="K2226" i="1"/>
  <c r="K2225" i="1"/>
  <c r="K2224" i="1"/>
  <c r="K2223" i="1"/>
  <c r="K2222" i="1"/>
  <c r="K2221" i="1"/>
  <c r="K2220" i="1"/>
  <c r="K2219" i="1"/>
  <c r="K2218" i="1"/>
  <c r="K2217" i="1"/>
  <c r="K2216" i="1"/>
  <c r="K2215" i="1"/>
  <c r="K2214" i="1"/>
  <c r="K2213" i="1"/>
  <c r="K2212" i="1"/>
  <c r="K2211" i="1"/>
  <c r="K2210" i="1"/>
  <c r="K2209" i="1"/>
  <c r="K2208" i="1"/>
  <c r="K2207" i="1"/>
  <c r="K2206" i="1"/>
  <c r="K2205" i="1"/>
  <c r="K2204" i="1"/>
  <c r="K2203" i="1"/>
  <c r="K2202" i="1"/>
  <c r="K2201" i="1"/>
  <c r="K2200" i="1"/>
  <c r="K2199" i="1"/>
  <c r="K2198" i="1"/>
  <c r="K2197" i="1"/>
  <c r="K2196" i="1"/>
  <c r="K2195" i="1"/>
  <c r="K2194" i="1"/>
  <c r="K2193" i="1"/>
  <c r="K2192" i="1"/>
  <c r="K2191" i="1"/>
  <c r="K2190" i="1"/>
  <c r="K2189" i="1"/>
  <c r="K2188" i="1"/>
  <c r="K2187" i="1"/>
  <c r="K2186" i="1"/>
  <c r="K2185" i="1"/>
  <c r="K2184" i="1"/>
  <c r="K2183" i="1"/>
  <c r="K2182" i="1"/>
  <c r="K2181" i="1"/>
  <c r="K2180" i="1"/>
  <c r="K2179" i="1"/>
  <c r="K2178" i="1"/>
  <c r="K2177" i="1"/>
  <c r="K2176" i="1"/>
  <c r="K2175" i="1"/>
  <c r="K2174" i="1"/>
  <c r="K2173" i="1"/>
  <c r="K2172" i="1"/>
  <c r="K2171" i="1"/>
  <c r="K2170" i="1"/>
  <c r="K2169" i="1"/>
  <c r="K2168" i="1"/>
  <c r="K2167" i="1"/>
  <c r="K2166" i="1"/>
  <c r="K2165" i="1"/>
  <c r="K2164" i="1"/>
  <c r="K2163" i="1"/>
  <c r="K2162" i="1"/>
  <c r="K2161" i="1"/>
  <c r="K2160" i="1"/>
  <c r="K2159" i="1"/>
  <c r="K2158" i="1"/>
  <c r="K2157" i="1"/>
  <c r="K2156" i="1"/>
  <c r="K2155" i="1"/>
  <c r="K2154" i="1"/>
  <c r="K2153" i="1"/>
  <c r="K2152" i="1"/>
  <c r="K2151" i="1"/>
  <c r="K2150" i="1"/>
  <c r="K2149" i="1"/>
  <c r="K2148" i="1"/>
  <c r="K2147" i="1"/>
  <c r="K2146" i="1"/>
  <c r="K2145" i="1"/>
  <c r="K2144" i="1"/>
  <c r="K2143" i="1"/>
  <c r="K2142" i="1"/>
  <c r="K2141" i="1"/>
  <c r="K2140" i="1"/>
  <c r="K2139" i="1"/>
  <c r="K2138" i="1"/>
  <c r="K2137" i="1"/>
  <c r="K2136" i="1"/>
  <c r="K2135" i="1"/>
  <c r="K2134" i="1"/>
  <c r="K2133" i="1"/>
  <c r="K2132" i="1"/>
  <c r="K2131" i="1"/>
  <c r="K2130" i="1"/>
  <c r="K2129" i="1"/>
  <c r="K2128" i="1"/>
  <c r="K2127" i="1"/>
  <c r="K2126" i="1"/>
  <c r="K2125" i="1"/>
  <c r="K2124" i="1"/>
  <c r="K2123" i="1"/>
  <c r="K2122" i="1"/>
  <c r="K2121" i="1"/>
  <c r="K2120" i="1"/>
  <c r="K2119" i="1"/>
  <c r="K2118" i="1"/>
  <c r="K2117" i="1"/>
  <c r="K2116" i="1"/>
  <c r="K1695" i="1"/>
  <c r="K1694" i="1"/>
  <c r="K1693" i="1"/>
  <c r="K1692" i="1"/>
  <c r="K1691" i="1"/>
  <c r="K1690" i="1"/>
  <c r="K1689" i="1"/>
  <c r="K1688" i="1"/>
  <c r="K1687" i="1"/>
  <c r="K1686" i="1"/>
  <c r="K1685" i="1"/>
  <c r="K1684" i="1"/>
  <c r="K723" i="1"/>
  <c r="K722" i="1"/>
  <c r="K721" i="1"/>
  <c r="K720" i="1"/>
  <c r="K719" i="1"/>
  <c r="K718" i="1"/>
  <c r="K717" i="1"/>
  <c r="K716" i="1"/>
  <c r="K715" i="1"/>
  <c r="K714" i="1"/>
  <c r="K713" i="1"/>
  <c r="K712" i="1"/>
  <c r="K711" i="1"/>
  <c r="K710" i="1"/>
  <c r="K709" i="1"/>
  <c r="K708" i="1"/>
  <c r="K707" i="1"/>
  <c r="K706" i="1"/>
  <c r="K705" i="1"/>
  <c r="K704" i="1"/>
  <c r="K703" i="1"/>
  <c r="K702" i="1"/>
  <c r="K701" i="1"/>
  <c r="K700" i="1"/>
  <c r="K699" i="1"/>
  <c r="K698" i="1"/>
  <c r="K697" i="1"/>
  <c r="K696" i="1"/>
  <c r="K695" i="1"/>
  <c r="K694" i="1"/>
  <c r="K693" i="1"/>
  <c r="K692" i="1"/>
  <c r="K691" i="1"/>
  <c r="K690" i="1"/>
  <c r="K689" i="1"/>
  <c r="K688" i="1"/>
  <c r="K687" i="1"/>
  <c r="K686" i="1"/>
  <c r="K685" i="1"/>
  <c r="K684" i="1"/>
  <c r="K683" i="1"/>
  <c r="K682" i="1"/>
  <c r="K681" i="1"/>
  <c r="K680" i="1"/>
  <c r="K679" i="1"/>
  <c r="K678" i="1"/>
  <c r="K677" i="1"/>
  <c r="K676" i="1"/>
  <c r="K675" i="1"/>
  <c r="K674" i="1"/>
  <c r="K673" i="1"/>
  <c r="K672" i="1"/>
  <c r="K671" i="1"/>
  <c r="K670" i="1"/>
  <c r="K669" i="1"/>
  <c r="K668" i="1"/>
  <c r="K667" i="1"/>
  <c r="K666" i="1"/>
  <c r="K665" i="1"/>
  <c r="K664" i="1"/>
  <c r="K663" i="1"/>
  <c r="K662" i="1"/>
  <c r="K661" i="1"/>
  <c r="K660" i="1"/>
  <c r="K659" i="1"/>
  <c r="K658" i="1"/>
  <c r="K657" i="1"/>
  <c r="K656" i="1"/>
  <c r="K655" i="1"/>
  <c r="K654" i="1"/>
  <c r="K653" i="1"/>
  <c r="K652" i="1"/>
  <c r="K651" i="1"/>
  <c r="K650" i="1"/>
  <c r="K649" i="1"/>
  <c r="K648" i="1"/>
  <c r="K647" i="1"/>
  <c r="K646" i="1"/>
  <c r="K645" i="1"/>
  <c r="K644" i="1"/>
  <c r="K643" i="1"/>
  <c r="K642" i="1"/>
  <c r="K641" i="1"/>
  <c r="K640" i="1"/>
  <c r="K639" i="1"/>
  <c r="K638" i="1"/>
  <c r="K637" i="1"/>
  <c r="K636" i="1"/>
  <c r="K635" i="1"/>
  <c r="K634" i="1"/>
  <c r="K633" i="1"/>
  <c r="K632" i="1"/>
  <c r="K631" i="1"/>
  <c r="K630" i="1"/>
  <c r="K629" i="1"/>
  <c r="K628" i="1"/>
  <c r="K627" i="1"/>
  <c r="K626" i="1"/>
  <c r="K625" i="1"/>
  <c r="K624" i="1"/>
  <c r="K623" i="1"/>
  <c r="K622" i="1"/>
  <c r="K621" i="1"/>
  <c r="K620" i="1"/>
  <c r="K619" i="1"/>
  <c r="K618" i="1"/>
  <c r="K617" i="1"/>
  <c r="K616" i="1"/>
  <c r="K615" i="1"/>
  <c r="K614" i="1"/>
  <c r="K613" i="1"/>
  <c r="K612" i="1"/>
  <c r="K611" i="1"/>
  <c r="K610" i="1"/>
  <c r="K609" i="1"/>
  <c r="K608" i="1"/>
  <c r="K607" i="1"/>
  <c r="K606" i="1"/>
  <c r="K605" i="1"/>
  <c r="K604" i="1"/>
  <c r="K603" i="1"/>
  <c r="K602" i="1"/>
  <c r="K601" i="1"/>
  <c r="K600" i="1"/>
  <c r="K599" i="1"/>
  <c r="K598" i="1"/>
  <c r="K597" i="1"/>
  <c r="K596" i="1"/>
  <c r="K595" i="1"/>
  <c r="K594" i="1"/>
  <c r="K593" i="1"/>
  <c r="K592" i="1"/>
  <c r="K591" i="1"/>
  <c r="K590" i="1"/>
  <c r="K589" i="1"/>
  <c r="K588" i="1"/>
  <c r="K587" i="1"/>
  <c r="K586" i="1"/>
  <c r="K585" i="1"/>
  <c r="K584" i="1"/>
  <c r="K583" i="1"/>
  <c r="K582" i="1"/>
  <c r="K581" i="1"/>
  <c r="K580" i="1"/>
  <c r="K579" i="1"/>
  <c r="K578" i="1"/>
  <c r="K577" i="1"/>
  <c r="K576" i="1"/>
  <c r="K575" i="1"/>
  <c r="K574" i="1"/>
  <c r="K573" i="1"/>
  <c r="K572" i="1"/>
  <c r="K571" i="1"/>
  <c r="K570" i="1"/>
  <c r="K569" i="1"/>
  <c r="K568" i="1"/>
  <c r="K567" i="1"/>
  <c r="K566" i="1"/>
  <c r="K565" i="1"/>
  <c r="K564" i="1"/>
  <c r="K563" i="1"/>
  <c r="K562" i="1"/>
  <c r="K561" i="1"/>
  <c r="K560" i="1"/>
  <c r="K559" i="1"/>
  <c r="K558" i="1"/>
  <c r="K557" i="1"/>
  <c r="K556" i="1"/>
  <c r="K555" i="1"/>
  <c r="K554" i="1"/>
  <c r="K553" i="1"/>
  <c r="K552" i="1"/>
  <c r="K551" i="1"/>
  <c r="K550" i="1"/>
  <c r="K549" i="1"/>
  <c r="K548" i="1"/>
  <c r="K547" i="1"/>
  <c r="K546" i="1"/>
  <c r="K545" i="1"/>
  <c r="K544" i="1"/>
  <c r="K543" i="1"/>
  <c r="K542" i="1"/>
  <c r="K541" i="1"/>
  <c r="K540" i="1"/>
  <c r="K539" i="1"/>
  <c r="K538" i="1"/>
  <c r="K537" i="1"/>
  <c r="K536" i="1"/>
  <c r="K535" i="1"/>
  <c r="K534" i="1"/>
  <c r="K533" i="1"/>
  <c r="K532" i="1"/>
  <c r="K531" i="1"/>
  <c r="K530" i="1"/>
  <c r="K529" i="1"/>
  <c r="K528" i="1"/>
  <c r="K527" i="1"/>
  <c r="K526" i="1"/>
  <c r="K525" i="1"/>
  <c r="K524" i="1"/>
  <c r="K523" i="1"/>
  <c r="K522" i="1"/>
  <c r="K521" i="1"/>
  <c r="K520" i="1"/>
  <c r="K519" i="1"/>
  <c r="K518" i="1"/>
  <c r="K517" i="1"/>
  <c r="K516" i="1"/>
  <c r="K515" i="1"/>
  <c r="K514" i="1"/>
  <c r="K513" i="1"/>
  <c r="K512" i="1"/>
  <c r="K511" i="1"/>
  <c r="K510" i="1"/>
  <c r="K509" i="1"/>
  <c r="K508" i="1"/>
  <c r="K507" i="1"/>
  <c r="K506" i="1"/>
  <c r="K505" i="1"/>
  <c r="K504" i="1"/>
  <c r="K503" i="1"/>
  <c r="K502" i="1"/>
  <c r="K501" i="1"/>
  <c r="K500" i="1"/>
  <c r="K499" i="1"/>
  <c r="K498" i="1"/>
  <c r="K497" i="1"/>
  <c r="K496" i="1"/>
  <c r="K495" i="1"/>
  <c r="K494" i="1"/>
  <c r="K493" i="1"/>
  <c r="K492" i="1"/>
  <c r="K491" i="1"/>
  <c r="K490" i="1"/>
  <c r="K489" i="1"/>
  <c r="K488" i="1"/>
  <c r="K487" i="1"/>
  <c r="K486" i="1"/>
  <c r="K485" i="1"/>
  <c r="K484" i="1"/>
  <c r="K483" i="1"/>
  <c r="K4275" i="1" s="1"/>
  <c r="K482" i="1"/>
  <c r="K4274" i="1" s="1"/>
  <c r="K481" i="1"/>
  <c r="K4273" i="1" s="1"/>
  <c r="K480" i="1"/>
  <c r="K4272" i="1" s="1"/>
  <c r="K479" i="1"/>
  <c r="K4271" i="1" s="1"/>
  <c r="K478" i="1"/>
  <c r="K4270" i="1" s="1"/>
  <c r="K477" i="1"/>
  <c r="K4269" i="1" s="1"/>
  <c r="K476" i="1"/>
  <c r="K4268" i="1" s="1"/>
  <c r="K475" i="1"/>
  <c r="K4267" i="1" s="1"/>
  <c r="K474" i="1"/>
  <c r="K4266" i="1" s="1"/>
  <c r="K473" i="1"/>
  <c r="K4265" i="1" s="1"/>
  <c r="K472" i="1"/>
  <c r="K4264" i="1" s="1"/>
  <c r="K471" i="1"/>
  <c r="K4263" i="1" s="1"/>
  <c r="K470" i="1"/>
  <c r="K4262" i="1" s="1"/>
  <c r="K469" i="1"/>
  <c r="K4261" i="1" s="1"/>
  <c r="K468" i="1"/>
  <c r="K4260" i="1" s="1"/>
  <c r="K467" i="1"/>
  <c r="K4259" i="1" s="1"/>
  <c r="K466" i="1"/>
  <c r="K4258" i="1" s="1"/>
  <c r="K465" i="1"/>
  <c r="K4257" i="1" s="1"/>
  <c r="K464" i="1"/>
  <c r="K4256" i="1" s="1"/>
  <c r="K463" i="1"/>
  <c r="K4255" i="1" s="1"/>
  <c r="K462" i="1"/>
  <c r="K4254" i="1" s="1"/>
  <c r="K461" i="1"/>
  <c r="K4253" i="1" s="1"/>
  <c r="K460" i="1"/>
  <c r="K4252" i="1" s="1"/>
  <c r="K459" i="1"/>
  <c r="K4251" i="1" s="1"/>
  <c r="K458" i="1"/>
  <c r="K4250" i="1" s="1"/>
  <c r="K457" i="1"/>
  <c r="K4249" i="1" s="1"/>
  <c r="K456" i="1"/>
  <c r="K4248" i="1" s="1"/>
  <c r="K455" i="1"/>
  <c r="K4247" i="1" s="1"/>
  <c r="K454" i="1"/>
  <c r="K4246" i="1" s="1"/>
  <c r="K453" i="1"/>
  <c r="K4245" i="1" s="1"/>
  <c r="K452" i="1"/>
  <c r="K4244" i="1" s="1"/>
  <c r="K451" i="1"/>
  <c r="K4243" i="1" s="1"/>
  <c r="K450" i="1"/>
  <c r="K4242" i="1" s="1"/>
  <c r="K449" i="1"/>
  <c r="K4241" i="1" s="1"/>
  <c r="K448" i="1"/>
  <c r="K4240" i="1" s="1"/>
  <c r="K447" i="1"/>
  <c r="K4239" i="1" s="1"/>
  <c r="K446" i="1"/>
  <c r="K4238" i="1" s="1"/>
  <c r="K445" i="1"/>
  <c r="K4237" i="1" s="1"/>
  <c r="K444" i="1"/>
  <c r="K4236" i="1" s="1"/>
  <c r="K443" i="1"/>
  <c r="K4235" i="1" s="1"/>
  <c r="K442" i="1"/>
  <c r="K4234" i="1" s="1"/>
  <c r="K441" i="1"/>
  <c r="K4233" i="1" s="1"/>
  <c r="K440" i="1"/>
  <c r="K4232" i="1" s="1"/>
  <c r="K439" i="1"/>
  <c r="K4231" i="1" s="1"/>
  <c r="K438" i="1"/>
  <c r="K4230" i="1" s="1"/>
  <c r="K437" i="1"/>
  <c r="K4229" i="1" s="1"/>
  <c r="K436" i="1"/>
  <c r="K4228" i="1" s="1"/>
  <c r="K435" i="1"/>
  <c r="K434" i="1"/>
  <c r="K433" i="1"/>
  <c r="K432" i="1"/>
  <c r="K431" i="1"/>
  <c r="K430" i="1"/>
  <c r="K429" i="1"/>
  <c r="K428" i="1"/>
  <c r="K427" i="1"/>
  <c r="K426" i="1"/>
  <c r="K425" i="1"/>
  <c r="K424" i="1"/>
  <c r="K423" i="1"/>
  <c r="K422" i="1"/>
  <c r="K421" i="1"/>
  <c r="K420" i="1"/>
  <c r="K419" i="1"/>
  <c r="K418" i="1"/>
  <c r="K417" i="1"/>
  <c r="K416" i="1"/>
  <c r="K415" i="1"/>
  <c r="K414" i="1"/>
  <c r="K413" i="1"/>
  <c r="K412" i="1"/>
  <c r="K411" i="1"/>
  <c r="K410" i="1"/>
  <c r="K409" i="1"/>
  <c r="K408" i="1"/>
  <c r="K407" i="1"/>
  <c r="K406" i="1"/>
  <c r="K405" i="1"/>
  <c r="K404" i="1"/>
  <c r="K403" i="1"/>
  <c r="K402" i="1"/>
  <c r="K401" i="1"/>
  <c r="K400" i="1"/>
  <c r="K399" i="1"/>
  <c r="K398" i="1"/>
  <c r="K397" i="1"/>
  <c r="K396" i="1"/>
  <c r="K395" i="1"/>
  <c r="K394" i="1"/>
  <c r="K393" i="1"/>
  <c r="K392" i="1"/>
  <c r="K391" i="1"/>
  <c r="K390" i="1"/>
  <c r="K389" i="1"/>
  <c r="K388" i="1"/>
  <c r="K387" i="1"/>
  <c r="K386" i="1"/>
  <c r="K385" i="1"/>
  <c r="K384" i="1"/>
  <c r="K383" i="1"/>
  <c r="K382" i="1"/>
  <c r="K381" i="1"/>
  <c r="K380" i="1"/>
  <c r="K379" i="1"/>
  <c r="K378" i="1"/>
  <c r="K377" i="1"/>
  <c r="K376" i="1"/>
  <c r="K375" i="1"/>
  <c r="K374" i="1"/>
  <c r="K373" i="1"/>
  <c r="K372" i="1"/>
  <c r="K371" i="1"/>
  <c r="K370" i="1"/>
  <c r="K369" i="1"/>
  <c r="K368" i="1"/>
  <c r="K367" i="1"/>
  <c r="K366" i="1"/>
  <c r="K365" i="1"/>
  <c r="K364" i="1"/>
  <c r="K363" i="1"/>
  <c r="K362" i="1"/>
  <c r="K361" i="1"/>
  <c r="K360" i="1"/>
  <c r="K359" i="1"/>
  <c r="K358" i="1"/>
  <c r="K357" i="1"/>
  <c r="K356" i="1"/>
  <c r="K355" i="1"/>
  <c r="K354" i="1"/>
  <c r="K353" i="1"/>
  <c r="K352" i="1"/>
  <c r="K351" i="1"/>
  <c r="K350" i="1"/>
  <c r="K349" i="1"/>
  <c r="K348" i="1"/>
  <c r="K347" i="1"/>
  <c r="K346" i="1"/>
  <c r="K345" i="1"/>
  <c r="K344" i="1"/>
  <c r="K343" i="1"/>
  <c r="K342" i="1"/>
  <c r="K341" i="1"/>
  <c r="K340" i="1"/>
  <c r="K339" i="1"/>
  <c r="K338" i="1"/>
  <c r="K337" i="1"/>
  <c r="K336" i="1"/>
  <c r="K335" i="1"/>
  <c r="K334" i="1"/>
  <c r="K333" i="1"/>
  <c r="K332" i="1"/>
  <c r="K331" i="1"/>
  <c r="K330" i="1"/>
  <c r="K329" i="1"/>
  <c r="K328" i="1"/>
  <c r="K327" i="1"/>
  <c r="K326" i="1"/>
  <c r="K325" i="1"/>
  <c r="K324" i="1"/>
  <c r="K323" i="1"/>
  <c r="K322" i="1"/>
  <c r="K321" i="1"/>
  <c r="K320" i="1"/>
  <c r="K319" i="1"/>
  <c r="K318" i="1"/>
  <c r="K317" i="1"/>
  <c r="K316" i="1"/>
  <c r="K315" i="1"/>
  <c r="K314" i="1"/>
  <c r="K313" i="1"/>
  <c r="K312" i="1"/>
  <c r="K311" i="1"/>
  <c r="K310" i="1"/>
  <c r="K309" i="1"/>
  <c r="K308" i="1"/>
  <c r="K307" i="1"/>
  <c r="K306" i="1"/>
  <c r="K305" i="1"/>
  <c r="K304" i="1"/>
  <c r="K303" i="1"/>
  <c r="K302" i="1"/>
  <c r="K301" i="1"/>
  <c r="K300" i="1"/>
  <c r="K299" i="1"/>
  <c r="K298" i="1"/>
  <c r="K297" i="1"/>
  <c r="K296" i="1"/>
  <c r="K295" i="1"/>
  <c r="K294" i="1"/>
  <c r="K293" i="1"/>
  <c r="K292" i="1"/>
  <c r="K291" i="1"/>
  <c r="K290" i="1"/>
  <c r="K289" i="1"/>
  <c r="K288" i="1"/>
  <c r="K287" i="1"/>
  <c r="K286" i="1"/>
  <c r="K285" i="1"/>
  <c r="K284" i="1"/>
  <c r="K283" i="1"/>
  <c r="K282" i="1"/>
  <c r="K281" i="1"/>
  <c r="K280" i="1"/>
  <c r="K279" i="1"/>
  <c r="K278" i="1"/>
  <c r="K277" i="1"/>
  <c r="K276" i="1"/>
  <c r="K275" i="1"/>
  <c r="K274" i="1"/>
  <c r="K273" i="1"/>
  <c r="K272" i="1"/>
  <c r="K271" i="1"/>
  <c r="K270" i="1"/>
  <c r="K269" i="1"/>
  <c r="K268" i="1"/>
  <c r="K267" i="1"/>
  <c r="K266" i="1"/>
  <c r="K265" i="1"/>
  <c r="K264" i="1"/>
  <c r="K263" i="1"/>
  <c r="K262" i="1"/>
  <c r="K261" i="1"/>
  <c r="K260" i="1"/>
  <c r="K259" i="1"/>
  <c r="K258" i="1"/>
  <c r="K257" i="1"/>
  <c r="K256" i="1"/>
  <c r="K255" i="1"/>
  <c r="K254" i="1"/>
  <c r="K253" i="1"/>
  <c r="K252" i="1"/>
  <c r="K251" i="1"/>
  <c r="K250" i="1"/>
  <c r="K249" i="1"/>
  <c r="K248" i="1"/>
  <c r="K247" i="1"/>
  <c r="K246" i="1"/>
  <c r="K245" i="1"/>
  <c r="K244" i="1"/>
  <c r="K243" i="1"/>
  <c r="K242" i="1"/>
  <c r="K241" i="1"/>
  <c r="K240" i="1"/>
  <c r="K239" i="1"/>
  <c r="K238" i="1"/>
  <c r="K237" i="1"/>
  <c r="K236" i="1"/>
  <c r="K235" i="1"/>
  <c r="K234" i="1"/>
  <c r="K233" i="1"/>
  <c r="K232" i="1"/>
  <c r="K231" i="1"/>
  <c r="K230" i="1"/>
  <c r="K229" i="1"/>
  <c r="K228" i="1"/>
  <c r="K227" i="1"/>
  <c r="K226" i="1"/>
  <c r="K225" i="1"/>
  <c r="K224" i="1"/>
  <c r="K223" i="1"/>
  <c r="K222" i="1"/>
  <c r="K221" i="1"/>
  <c r="K220" i="1"/>
  <c r="K219" i="1"/>
  <c r="K218" i="1"/>
  <c r="K217" i="1"/>
  <c r="K216" i="1"/>
  <c r="K215" i="1"/>
  <c r="K214" i="1"/>
  <c r="K213" i="1"/>
  <c r="K212" i="1"/>
  <c r="K740" i="1" s="1"/>
  <c r="K211" i="1"/>
  <c r="K210" i="1"/>
  <c r="K209" i="1"/>
  <c r="K208" i="1"/>
  <c r="K207" i="1"/>
  <c r="K206" i="1"/>
  <c r="K205" i="1"/>
  <c r="K204" i="1"/>
  <c r="K203" i="1"/>
  <c r="K202" i="1"/>
  <c r="K201" i="1"/>
  <c r="K200" i="1"/>
  <c r="K199" i="1"/>
  <c r="K198" i="1"/>
  <c r="K197" i="1"/>
  <c r="K196" i="1"/>
  <c r="K195" i="1"/>
  <c r="K194" i="1"/>
  <c r="K193" i="1"/>
  <c r="K192" i="1"/>
  <c r="K191" i="1"/>
  <c r="K190" i="1"/>
  <c r="K189" i="1"/>
  <c r="K188" i="1"/>
  <c r="K187" i="1"/>
  <c r="K186" i="1"/>
  <c r="K185" i="1"/>
  <c r="K184" i="1"/>
  <c r="K183" i="1"/>
  <c r="K182" i="1"/>
  <c r="K181" i="1"/>
  <c r="K180" i="1"/>
  <c r="K179" i="1"/>
  <c r="K178" i="1"/>
  <c r="K177" i="1"/>
  <c r="K176" i="1"/>
  <c r="K175" i="1"/>
  <c r="K174" i="1"/>
  <c r="K173" i="1"/>
  <c r="K172" i="1"/>
  <c r="K171" i="1"/>
  <c r="K170" i="1"/>
  <c r="K169" i="1"/>
  <c r="K168" i="1"/>
  <c r="K167" i="1"/>
  <c r="K166" i="1"/>
  <c r="K165" i="1"/>
  <c r="K164" i="1"/>
  <c r="K163" i="1"/>
  <c r="K162" i="1"/>
  <c r="K161" i="1"/>
  <c r="K160" i="1"/>
  <c r="K159" i="1"/>
  <c r="K158" i="1"/>
  <c r="K157" i="1"/>
  <c r="K156" i="1"/>
  <c r="K155" i="1"/>
  <c r="K154" i="1"/>
  <c r="K153" i="1"/>
  <c r="K152" i="1"/>
  <c r="K151" i="1"/>
  <c r="K150" i="1"/>
  <c r="K149" i="1"/>
  <c r="K148" i="1"/>
  <c r="K147" i="1"/>
  <c r="K146" i="1"/>
  <c r="K145" i="1"/>
  <c r="K144" i="1"/>
  <c r="K143" i="1"/>
  <c r="K142" i="1"/>
  <c r="K141" i="1"/>
  <c r="K140" i="1"/>
  <c r="K139" i="1"/>
  <c r="K138" i="1"/>
  <c r="K137" i="1"/>
  <c r="K136" i="1"/>
  <c r="K135" i="1"/>
  <c r="K134" i="1"/>
  <c r="K133" i="1"/>
  <c r="K132" i="1"/>
  <c r="K131" i="1"/>
  <c r="K130" i="1"/>
  <c r="K129" i="1"/>
  <c r="K128" i="1"/>
  <c r="K127" i="1"/>
  <c r="K126" i="1"/>
  <c r="K125" i="1"/>
  <c r="K124" i="1"/>
  <c r="K123" i="1"/>
  <c r="K122" i="1"/>
  <c r="K121" i="1"/>
  <c r="K120" i="1"/>
  <c r="K119" i="1"/>
  <c r="K118" i="1"/>
  <c r="K117" i="1"/>
  <c r="K116" i="1"/>
  <c r="K115" i="1"/>
  <c r="K114" i="1"/>
  <c r="K113" i="1"/>
  <c r="K112" i="1"/>
  <c r="K111" i="1"/>
  <c r="K110" i="1"/>
  <c r="K109" i="1"/>
  <c r="K108" i="1"/>
  <c r="K107" i="1"/>
  <c r="K106" i="1"/>
  <c r="K105" i="1"/>
  <c r="K104" i="1"/>
  <c r="K103" i="1"/>
  <c r="K102" i="1"/>
  <c r="K101" i="1"/>
  <c r="K100" i="1"/>
  <c r="K99" i="1"/>
  <c r="K98" i="1"/>
  <c r="K97" i="1"/>
  <c r="K96" i="1"/>
  <c r="K95" i="1"/>
  <c r="K94" i="1"/>
  <c r="K93" i="1"/>
  <c r="K92" i="1"/>
  <c r="K91" i="1"/>
  <c r="K90" i="1"/>
  <c r="K89" i="1"/>
  <c r="K88" i="1"/>
  <c r="K87" i="1"/>
  <c r="K86" i="1"/>
  <c r="K85" i="1"/>
  <c r="K84" i="1"/>
  <c r="K83" i="1"/>
  <c r="K82" i="1"/>
  <c r="K81" i="1"/>
  <c r="K80" i="1"/>
  <c r="K79" i="1"/>
  <c r="K78" i="1"/>
  <c r="K77" i="1"/>
  <c r="K76" i="1"/>
  <c r="K75" i="1"/>
  <c r="K74" i="1"/>
  <c r="K73" i="1"/>
  <c r="K72" i="1"/>
  <c r="K71" i="1"/>
  <c r="K70" i="1"/>
  <c r="K69" i="1"/>
  <c r="K68" i="1"/>
  <c r="K67" i="1"/>
  <c r="K66" i="1"/>
  <c r="K65" i="1"/>
  <c r="K64" i="1"/>
  <c r="K63" i="1"/>
  <c r="K62" i="1"/>
  <c r="K61" i="1"/>
  <c r="K60" i="1"/>
  <c r="K59" i="1"/>
  <c r="K58" i="1"/>
  <c r="K57" i="1"/>
  <c r="K56" i="1"/>
  <c r="K55" i="1"/>
  <c r="K54" i="1"/>
  <c r="K53" i="1"/>
  <c r="K52" i="1"/>
  <c r="K51" i="1"/>
  <c r="K50" i="1"/>
  <c r="K49" i="1"/>
  <c r="K48" i="1"/>
  <c r="K47" i="1"/>
  <c r="K46" i="1"/>
  <c r="K45" i="1"/>
  <c r="K44" i="1"/>
  <c r="K43" i="1"/>
  <c r="K42" i="1"/>
  <c r="K41" i="1"/>
  <c r="K40" i="1"/>
  <c r="K39" i="1"/>
  <c r="K38" i="1"/>
  <c r="K37" i="1"/>
  <c r="K36" i="1"/>
  <c r="K35" i="1"/>
  <c r="K34" i="1"/>
  <c r="K33" i="1"/>
  <c r="K32" i="1"/>
  <c r="K31" i="1"/>
  <c r="K30" i="1"/>
  <c r="K29" i="1"/>
  <c r="K28" i="1"/>
  <c r="K27" i="1"/>
  <c r="K26" i="1"/>
  <c r="K25" i="1"/>
  <c r="K24" i="1"/>
  <c r="K23" i="1"/>
  <c r="K22" i="1"/>
  <c r="K21" i="1"/>
  <c r="K20" i="1"/>
  <c r="K19" i="1"/>
  <c r="K18" i="1"/>
  <c r="K17" i="1"/>
  <c r="K16" i="1"/>
  <c r="K15" i="1"/>
  <c r="K14" i="1"/>
  <c r="K13" i="1"/>
  <c r="K12" i="1"/>
  <c r="K11" i="1"/>
  <c r="K10" i="1"/>
  <c r="K9" i="1"/>
  <c r="K8" i="1"/>
  <c r="K7" i="1"/>
  <c r="K6" i="1"/>
  <c r="K5" i="1"/>
  <c r="K4" i="1"/>
  <c r="J1346" i="5"/>
  <c r="J1802" i="5" s="1"/>
  <c r="J1345" i="5"/>
  <c r="J1801" i="5" s="1"/>
  <c r="J1344" i="5"/>
  <c r="J1800" i="5" s="1"/>
  <c r="J1343" i="5"/>
  <c r="J1799" i="5" s="1"/>
  <c r="J1342" i="5"/>
  <c r="J1798" i="5" s="1"/>
  <c r="J1341" i="5"/>
  <c r="J1797" i="5" s="1"/>
  <c r="J1340" i="5"/>
  <c r="J1796" i="5" s="1"/>
  <c r="J1339" i="5"/>
  <c r="J1795" i="5" s="1"/>
  <c r="J1338" i="5"/>
  <c r="J1794" i="5" s="1"/>
  <c r="J1337" i="5"/>
  <c r="J1793" i="5" s="1"/>
  <c r="J1336" i="5"/>
  <c r="J1792" i="5" s="1"/>
  <c r="J1335" i="5"/>
  <c r="J1791" i="5" s="1"/>
  <c r="J1334" i="5"/>
  <c r="J1790" i="5" s="1"/>
  <c r="J1308" i="5"/>
  <c r="J1307" i="5"/>
  <c r="J1306" i="5"/>
  <c r="J1305" i="5"/>
  <c r="J1304" i="5"/>
  <c r="J1303" i="5"/>
  <c r="J1302" i="5"/>
  <c r="J1301" i="5"/>
  <c r="J1300" i="5"/>
  <c r="J1299" i="5"/>
  <c r="J1298" i="5"/>
  <c r="J1297" i="5"/>
  <c r="J1296" i="5"/>
  <c r="J1270" i="5"/>
  <c r="J1269" i="5"/>
  <c r="J1268" i="5"/>
  <c r="J1267" i="5"/>
  <c r="J1266" i="5"/>
  <c r="J1265" i="5"/>
  <c r="J1264" i="5"/>
  <c r="J1263" i="5"/>
  <c r="J1262" i="5"/>
  <c r="J1261" i="5"/>
  <c r="J1260" i="5"/>
  <c r="J1259" i="5"/>
  <c r="J1258" i="5"/>
  <c r="J1232" i="5"/>
  <c r="J1764" i="5" s="1"/>
  <c r="J1231" i="5"/>
  <c r="J1763" i="5" s="1"/>
  <c r="J1230" i="5"/>
  <c r="J1762" i="5" s="1"/>
  <c r="J1229" i="5"/>
  <c r="J1761" i="5" s="1"/>
  <c r="J1228" i="5"/>
  <c r="J1760" i="5" s="1"/>
  <c r="J1227" i="5"/>
  <c r="J1759" i="5" s="1"/>
  <c r="J1226" i="5"/>
  <c r="J1758" i="5" s="1"/>
  <c r="J1225" i="5"/>
  <c r="J1757" i="5" s="1"/>
  <c r="J1224" i="5"/>
  <c r="J1756" i="5" s="1"/>
  <c r="J1223" i="5"/>
  <c r="J1755" i="5" s="1"/>
  <c r="J1222" i="5"/>
  <c r="J1754" i="5" s="1"/>
  <c r="J1221" i="5"/>
  <c r="J1753" i="5" s="1"/>
  <c r="J1220" i="5"/>
  <c r="J1752" i="5" s="1"/>
  <c r="J1194" i="5"/>
  <c r="J1193" i="5"/>
  <c r="J1192" i="5"/>
  <c r="J1191" i="5"/>
  <c r="J1190" i="5"/>
  <c r="J1189" i="5"/>
  <c r="J1188" i="5"/>
  <c r="J1187" i="5"/>
  <c r="J1186" i="5"/>
  <c r="J1185" i="5"/>
  <c r="J1184" i="5"/>
  <c r="J1183" i="5"/>
  <c r="J1182" i="5"/>
  <c r="J1156" i="5"/>
  <c r="J1155" i="5"/>
  <c r="J1154" i="5"/>
  <c r="J1153" i="5"/>
  <c r="J1152" i="5"/>
  <c r="J1151" i="5"/>
  <c r="J1150" i="5"/>
  <c r="J1149" i="5"/>
  <c r="J1148" i="5"/>
  <c r="J1147" i="5"/>
  <c r="J1146" i="5"/>
  <c r="J1145" i="5"/>
  <c r="J1144" i="5"/>
  <c r="J1118" i="5"/>
  <c r="J1726" i="5" s="1"/>
  <c r="J1117" i="5"/>
  <c r="J1725" i="5" s="1"/>
  <c r="J1116" i="5"/>
  <c r="J1724" i="5" s="1"/>
  <c r="J1115" i="5"/>
  <c r="J1723" i="5" s="1"/>
  <c r="J1114" i="5"/>
  <c r="J1722" i="5" s="1"/>
  <c r="J1113" i="5"/>
  <c r="J1721" i="5" s="1"/>
  <c r="J1112" i="5"/>
  <c r="J1720" i="5" s="1"/>
  <c r="J1111" i="5"/>
  <c r="J1719" i="5" s="1"/>
  <c r="J1110" i="5"/>
  <c r="J1718" i="5" s="1"/>
  <c r="J1109" i="5"/>
  <c r="J1717" i="5" s="1"/>
  <c r="J1108" i="5"/>
  <c r="J1716" i="5" s="1"/>
  <c r="J1107" i="5"/>
  <c r="J1715" i="5" s="1"/>
  <c r="J1106" i="5"/>
  <c r="J1714" i="5" s="1"/>
  <c r="J1080" i="5"/>
  <c r="J1079" i="5"/>
  <c r="J1078" i="5"/>
  <c r="J1077" i="5"/>
  <c r="J1076" i="5"/>
  <c r="J1075" i="5"/>
  <c r="J1074" i="5"/>
  <c r="J1073" i="5"/>
  <c r="J1072" i="5"/>
  <c r="J1071" i="5"/>
  <c r="J1070" i="5"/>
  <c r="J1069" i="5"/>
  <c r="J1068" i="5"/>
  <c r="J1042" i="5"/>
  <c r="J1041" i="5"/>
  <c r="J1040" i="5"/>
  <c r="J1039" i="5"/>
  <c r="J1038" i="5"/>
  <c r="J1037" i="5"/>
  <c r="J1036" i="5"/>
  <c r="J1035" i="5"/>
  <c r="J1034" i="5"/>
  <c r="J1033" i="5"/>
  <c r="J1032" i="5"/>
  <c r="J1031" i="5"/>
  <c r="J1030" i="5"/>
  <c r="J1004" i="5"/>
  <c r="J1688" i="5" s="1"/>
  <c r="J1003" i="5"/>
  <c r="J1687" i="5" s="1"/>
  <c r="J1002" i="5"/>
  <c r="J1686" i="5" s="1"/>
  <c r="J1001" i="5"/>
  <c r="J1685" i="5" s="1"/>
  <c r="J1000" i="5"/>
  <c r="J1684" i="5" s="1"/>
  <c r="J999" i="5"/>
  <c r="J1683" i="5" s="1"/>
  <c r="J998" i="5"/>
  <c r="J1682" i="5" s="1"/>
  <c r="J997" i="5"/>
  <c r="J1681" i="5" s="1"/>
  <c r="J996" i="5"/>
  <c r="J1680" i="5" s="1"/>
  <c r="J995" i="5"/>
  <c r="J1679" i="5" s="1"/>
  <c r="J994" i="5"/>
  <c r="J1678" i="5" s="1"/>
  <c r="J993" i="5"/>
  <c r="J1677" i="5" s="1"/>
  <c r="J992" i="5"/>
  <c r="J1676" i="5" s="1"/>
  <c r="J966" i="5"/>
  <c r="J965" i="5"/>
  <c r="J964" i="5"/>
  <c r="J963" i="5"/>
  <c r="J962" i="5"/>
  <c r="J961" i="5"/>
  <c r="J960" i="5"/>
  <c r="J959" i="5"/>
  <c r="J958" i="5"/>
  <c r="J957" i="5"/>
  <c r="J956" i="5"/>
  <c r="J955" i="5"/>
  <c r="J954" i="5"/>
  <c r="J928" i="5"/>
  <c r="J927" i="5"/>
  <c r="J926" i="5"/>
  <c r="J925" i="5"/>
  <c r="J924" i="5"/>
  <c r="J923" i="5"/>
  <c r="J922" i="5"/>
  <c r="J921" i="5"/>
  <c r="J920" i="5"/>
  <c r="J919" i="5"/>
  <c r="J918" i="5"/>
  <c r="J917" i="5"/>
  <c r="J916" i="5"/>
  <c r="J890" i="5"/>
  <c r="J1650" i="5" s="1"/>
  <c r="J889" i="5"/>
  <c r="J1649" i="5" s="1"/>
  <c r="J888" i="5"/>
  <c r="J1648" i="5" s="1"/>
  <c r="J887" i="5"/>
  <c r="J1647" i="5" s="1"/>
  <c r="J886" i="5"/>
  <c r="J1646" i="5" s="1"/>
  <c r="J885" i="5"/>
  <c r="J1645" i="5" s="1"/>
  <c r="J884" i="5"/>
  <c r="J1644" i="5" s="1"/>
  <c r="J883" i="5"/>
  <c r="J1643" i="5" s="1"/>
  <c r="J882" i="5"/>
  <c r="J1642" i="5" s="1"/>
  <c r="J881" i="5"/>
  <c r="J1641" i="5" s="1"/>
  <c r="J880" i="5"/>
  <c r="J1640" i="5" s="1"/>
  <c r="J879" i="5"/>
  <c r="J1639" i="5" s="1"/>
  <c r="J878" i="5"/>
  <c r="J1638" i="5" s="1"/>
  <c r="J852" i="5"/>
  <c r="J851" i="5"/>
  <c r="J850" i="5"/>
  <c r="J849" i="5"/>
  <c r="J848" i="5"/>
  <c r="J847" i="5"/>
  <c r="J846" i="5"/>
  <c r="J845" i="5"/>
  <c r="J844" i="5"/>
  <c r="J843" i="5"/>
  <c r="J842" i="5"/>
  <c r="J841" i="5"/>
  <c r="J840" i="5"/>
  <c r="J814" i="5"/>
  <c r="J813" i="5"/>
  <c r="J812" i="5"/>
  <c r="J811" i="5"/>
  <c r="J810" i="5"/>
  <c r="J809" i="5"/>
  <c r="J808" i="5"/>
  <c r="J807" i="5"/>
  <c r="J806" i="5"/>
  <c r="J805" i="5"/>
  <c r="J804" i="5"/>
  <c r="J803" i="5"/>
  <c r="J802" i="5"/>
  <c r="J776" i="5"/>
  <c r="J1612" i="5" s="1"/>
  <c r="J775" i="5"/>
  <c r="J1611" i="5" s="1"/>
  <c r="J774" i="5"/>
  <c r="J1610" i="5" s="1"/>
  <c r="J773" i="5"/>
  <c r="J1609" i="5" s="1"/>
  <c r="J772" i="5"/>
  <c r="J1608" i="5" s="1"/>
  <c r="J771" i="5"/>
  <c r="J1607" i="5" s="1"/>
  <c r="J770" i="5"/>
  <c r="J1606" i="5" s="1"/>
  <c r="J769" i="5"/>
  <c r="J1605" i="5" s="1"/>
  <c r="J768" i="5"/>
  <c r="J1604" i="5" s="1"/>
  <c r="J767" i="5"/>
  <c r="J1603" i="5" s="1"/>
  <c r="J766" i="5"/>
  <c r="J1602" i="5" s="1"/>
  <c r="J765" i="5"/>
  <c r="J1601" i="5" s="1"/>
  <c r="J764" i="5"/>
  <c r="J1600" i="5" s="1"/>
  <c r="J738" i="5"/>
  <c r="J737" i="5"/>
  <c r="J736" i="5"/>
  <c r="J735" i="5"/>
  <c r="J734" i="5"/>
  <c r="J733" i="5"/>
  <c r="J732" i="5"/>
  <c r="J731" i="5"/>
  <c r="J730" i="5"/>
  <c r="J729" i="5"/>
  <c r="J728" i="5"/>
  <c r="J727" i="5"/>
  <c r="J726" i="5"/>
  <c r="J700" i="5"/>
  <c r="J699" i="5"/>
  <c r="J698" i="5"/>
  <c r="J697" i="5"/>
  <c r="J696" i="5"/>
  <c r="J695" i="5"/>
  <c r="J694" i="5"/>
  <c r="J693" i="5"/>
  <c r="J692" i="5"/>
  <c r="J691" i="5"/>
  <c r="J690" i="5"/>
  <c r="J689" i="5"/>
  <c r="J688" i="5"/>
  <c r="J662" i="5"/>
  <c r="J1574" i="5" s="1"/>
  <c r="J661" i="5"/>
  <c r="J1573" i="5" s="1"/>
  <c r="J660" i="5"/>
  <c r="J1572" i="5" s="1"/>
  <c r="J659" i="5"/>
  <c r="J1571" i="5" s="1"/>
  <c r="J658" i="5"/>
  <c r="J1570" i="5" s="1"/>
  <c r="J657" i="5"/>
  <c r="J1569" i="5" s="1"/>
  <c r="J656" i="5"/>
  <c r="J1568" i="5" s="1"/>
  <c r="J655" i="5"/>
  <c r="J1567" i="5" s="1"/>
  <c r="J654" i="5"/>
  <c r="J1566" i="5" s="1"/>
  <c r="J653" i="5"/>
  <c r="J1565" i="5" s="1"/>
  <c r="J652" i="5"/>
  <c r="J1564" i="5" s="1"/>
  <c r="J651" i="5"/>
  <c r="J1563" i="5" s="1"/>
  <c r="J650" i="5"/>
  <c r="J1562" i="5" s="1"/>
  <c r="J624" i="5"/>
  <c r="J623" i="5"/>
  <c r="J622" i="5"/>
  <c r="J621" i="5"/>
  <c r="J620" i="5"/>
  <c r="J619" i="5"/>
  <c r="J618" i="5"/>
  <c r="J617" i="5"/>
  <c r="J616" i="5"/>
  <c r="J615" i="5"/>
  <c r="J614" i="5"/>
  <c r="J613" i="5"/>
  <c r="J612" i="5"/>
  <c r="J586" i="5"/>
  <c r="J585" i="5"/>
  <c r="J584" i="5"/>
  <c r="J583" i="5"/>
  <c r="J582" i="5"/>
  <c r="J581" i="5"/>
  <c r="J580" i="5"/>
  <c r="J579" i="5"/>
  <c r="J578" i="5"/>
  <c r="J577" i="5"/>
  <c r="J576" i="5"/>
  <c r="J575" i="5"/>
  <c r="J574" i="5"/>
  <c r="J548" i="5"/>
  <c r="J1536" i="5" s="1"/>
  <c r="J547" i="5"/>
  <c r="J1535" i="5" s="1"/>
  <c r="J546" i="5"/>
  <c r="J1534" i="5" s="1"/>
  <c r="J545" i="5"/>
  <c r="J1533" i="5" s="1"/>
  <c r="J544" i="5"/>
  <c r="J1532" i="5" s="1"/>
  <c r="J543" i="5"/>
  <c r="J1531" i="5" s="1"/>
  <c r="J542" i="5"/>
  <c r="J1530" i="5" s="1"/>
  <c r="J541" i="5"/>
  <c r="J1529" i="5" s="1"/>
  <c r="J540" i="5"/>
  <c r="J1528" i="5" s="1"/>
  <c r="J539" i="5"/>
  <c r="J1527" i="5" s="1"/>
  <c r="J538" i="5"/>
  <c r="J1526" i="5" s="1"/>
  <c r="J537" i="5"/>
  <c r="J1525" i="5" s="1"/>
  <c r="J536" i="5"/>
  <c r="J1524" i="5" s="1"/>
  <c r="J510" i="5"/>
  <c r="J509" i="5"/>
  <c r="J508" i="5"/>
  <c r="J507" i="5"/>
  <c r="J506" i="5"/>
  <c r="J505" i="5"/>
  <c r="J504" i="5"/>
  <c r="J503" i="5"/>
  <c r="J502" i="5"/>
  <c r="J501" i="5"/>
  <c r="J500" i="5"/>
  <c r="J499" i="5"/>
  <c r="J498" i="5"/>
  <c r="J472" i="5"/>
  <c r="J471" i="5"/>
  <c r="J470" i="5"/>
  <c r="J469" i="5"/>
  <c r="J468" i="5"/>
  <c r="J467" i="5"/>
  <c r="J466" i="5"/>
  <c r="J465" i="5"/>
  <c r="J464" i="5"/>
  <c r="J463" i="5"/>
  <c r="J462" i="5"/>
  <c r="J461" i="5"/>
  <c r="J460" i="5"/>
  <c r="J434" i="5"/>
  <c r="J1498" i="5" s="1"/>
  <c r="J433" i="5"/>
  <c r="J1497" i="5" s="1"/>
  <c r="J432" i="5"/>
  <c r="J1496" i="5" s="1"/>
  <c r="J431" i="5"/>
  <c r="J1495" i="5" s="1"/>
  <c r="J430" i="5"/>
  <c r="J1494" i="5" s="1"/>
  <c r="J429" i="5"/>
  <c r="J1493" i="5" s="1"/>
  <c r="J428" i="5"/>
  <c r="J1492" i="5" s="1"/>
  <c r="J427" i="5"/>
  <c r="J1491" i="5" s="1"/>
  <c r="J426" i="5"/>
  <c r="J1490" i="5" s="1"/>
  <c r="J425" i="5"/>
  <c r="J1489" i="5" s="1"/>
  <c r="J424" i="5"/>
  <c r="J1488" i="5" s="1"/>
  <c r="J423" i="5"/>
  <c r="J1487" i="5" s="1"/>
  <c r="J422" i="5"/>
  <c r="J1486" i="5" s="1"/>
  <c r="J396" i="5"/>
  <c r="J395" i="5"/>
  <c r="J394" i="5"/>
  <c r="J393" i="5"/>
  <c r="J392" i="5"/>
  <c r="J391" i="5"/>
  <c r="J390" i="5"/>
  <c r="J389" i="5"/>
  <c r="J388" i="5"/>
  <c r="J387" i="5"/>
  <c r="J386" i="5"/>
  <c r="J385" i="5"/>
  <c r="J384" i="5"/>
  <c r="J358" i="5"/>
  <c r="J357" i="5"/>
  <c r="J356" i="5"/>
  <c r="J355" i="5"/>
  <c r="J354" i="5"/>
  <c r="J353" i="5"/>
  <c r="J352" i="5"/>
  <c r="J351" i="5"/>
  <c r="J350" i="5"/>
  <c r="J349" i="5"/>
  <c r="J348" i="5"/>
  <c r="J347" i="5"/>
  <c r="J346" i="5"/>
  <c r="J320" i="5"/>
  <c r="J1460" i="5" s="1"/>
  <c r="J319" i="5"/>
  <c r="J1459" i="5" s="1"/>
  <c r="J318" i="5"/>
  <c r="J1458" i="5" s="1"/>
  <c r="J317" i="5"/>
  <c r="J1457" i="5" s="1"/>
  <c r="J316" i="5"/>
  <c r="J1456" i="5" s="1"/>
  <c r="J315" i="5"/>
  <c r="J1455" i="5" s="1"/>
  <c r="J314" i="5"/>
  <c r="J1454" i="5" s="1"/>
  <c r="J313" i="5"/>
  <c r="J1453" i="5" s="1"/>
  <c r="J312" i="5"/>
  <c r="J1452" i="5" s="1"/>
  <c r="J311" i="5"/>
  <c r="J1451" i="5" s="1"/>
  <c r="J310" i="5"/>
  <c r="J1450" i="5" s="1"/>
  <c r="J309" i="5"/>
  <c r="J1449" i="5" s="1"/>
  <c r="J308" i="5"/>
  <c r="J1448" i="5" s="1"/>
  <c r="J282" i="5"/>
  <c r="J281" i="5"/>
  <c r="J280" i="5"/>
  <c r="J279" i="5"/>
  <c r="J278" i="5"/>
  <c r="J277" i="5"/>
  <c r="J276" i="5"/>
  <c r="J275" i="5"/>
  <c r="J274" i="5"/>
  <c r="J273" i="5"/>
  <c r="J272" i="5"/>
  <c r="J271" i="5"/>
  <c r="J270" i="5"/>
  <c r="J244" i="5"/>
  <c r="J243" i="5"/>
  <c r="J242" i="5"/>
  <c r="J241" i="5"/>
  <c r="J240" i="5"/>
  <c r="J239" i="5"/>
  <c r="J238" i="5"/>
  <c r="J237" i="5"/>
  <c r="J236" i="5"/>
  <c r="J235" i="5"/>
  <c r="J234" i="5"/>
  <c r="J233" i="5"/>
  <c r="J232" i="5"/>
  <c r="J206" i="5"/>
  <c r="J1422" i="5" s="1"/>
  <c r="J205" i="5"/>
  <c r="J1421" i="5" s="1"/>
  <c r="J204" i="5"/>
  <c r="J1420" i="5" s="1"/>
  <c r="J203" i="5"/>
  <c r="J1419" i="5" s="1"/>
  <c r="J202" i="5"/>
  <c r="J1418" i="5" s="1"/>
  <c r="J201" i="5"/>
  <c r="J1417" i="5" s="1"/>
  <c r="J200" i="5"/>
  <c r="J1416" i="5" s="1"/>
  <c r="J199" i="5"/>
  <c r="J1415" i="5" s="1"/>
  <c r="J198" i="5"/>
  <c r="J1414" i="5" s="1"/>
  <c r="J197" i="5"/>
  <c r="J1413" i="5" s="1"/>
  <c r="J196" i="5"/>
  <c r="J1412" i="5" s="1"/>
  <c r="J195" i="5"/>
  <c r="J1411" i="5" s="1"/>
  <c r="J194" i="5"/>
  <c r="J1410" i="5" s="1"/>
  <c r="J168" i="5"/>
  <c r="J167" i="5"/>
  <c r="J166" i="5"/>
  <c r="J165" i="5"/>
  <c r="J164" i="5"/>
  <c r="J163" i="5"/>
  <c r="J162" i="5"/>
  <c r="J161" i="5"/>
  <c r="J160" i="5"/>
  <c r="J159" i="5"/>
  <c r="J158" i="5"/>
  <c r="J157" i="5"/>
  <c r="J156" i="5"/>
  <c r="J130" i="5"/>
  <c r="J129" i="5"/>
  <c r="J128" i="5"/>
  <c r="J127" i="5"/>
  <c r="J126" i="5"/>
  <c r="J125" i="5"/>
  <c r="J124" i="5"/>
  <c r="J123" i="5"/>
  <c r="J122" i="5"/>
  <c r="J121" i="5"/>
  <c r="J120" i="5"/>
  <c r="J119" i="5"/>
  <c r="J118" i="5"/>
  <c r="J92" i="5"/>
  <c r="J1384" i="5" s="1"/>
  <c r="J91" i="5"/>
  <c r="J1383" i="5" s="1"/>
  <c r="J90" i="5"/>
  <c r="J1382" i="5" s="1"/>
  <c r="J89" i="5"/>
  <c r="J1381" i="5" s="1"/>
  <c r="J88" i="5"/>
  <c r="J1380" i="5" s="1"/>
  <c r="J87" i="5"/>
  <c r="J1379" i="5" s="1"/>
  <c r="J86" i="5"/>
  <c r="J1378" i="5" s="1"/>
  <c r="J85" i="5"/>
  <c r="J1377" i="5" s="1"/>
  <c r="J84" i="5"/>
  <c r="J1376" i="5" s="1"/>
  <c r="J83" i="5"/>
  <c r="J1375" i="5" s="1"/>
  <c r="J82" i="5"/>
  <c r="J1374" i="5" s="1"/>
  <c r="J81" i="5"/>
  <c r="J1373" i="5" s="1"/>
  <c r="J80" i="5"/>
  <c r="J1372" i="5" s="1"/>
  <c r="J54" i="5"/>
  <c r="J53" i="5"/>
  <c r="J52" i="5"/>
  <c r="J51" i="5"/>
  <c r="J50" i="5"/>
  <c r="J49" i="5"/>
  <c r="J48" i="5"/>
  <c r="J47" i="5"/>
  <c r="J46" i="5"/>
  <c r="J45" i="5"/>
  <c r="J44" i="5"/>
  <c r="J43" i="5"/>
  <c r="J42" i="5"/>
  <c r="J16" i="5"/>
  <c r="J15" i="5"/>
  <c r="J14" i="5"/>
  <c r="J13" i="5"/>
  <c r="J12" i="5"/>
  <c r="J11" i="5"/>
  <c r="J10" i="5"/>
  <c r="J9" i="5"/>
  <c r="J8" i="5"/>
  <c r="J7" i="5"/>
  <c r="J6" i="5"/>
  <c r="J5" i="5"/>
  <c r="J4" i="5"/>
  <c r="O5" i="7"/>
  <c r="O6" i="7"/>
  <c r="O7" i="7"/>
  <c r="O8" i="7"/>
  <c r="O9" i="7"/>
  <c r="O10" i="7"/>
  <c r="O11" i="7"/>
  <c r="O12" i="7"/>
  <c r="O13" i="7"/>
  <c r="O14" i="7"/>
  <c r="O15" i="7"/>
  <c r="O16" i="7"/>
  <c r="O17" i="7"/>
  <c r="O18" i="7"/>
  <c r="O19" i="7"/>
  <c r="O20" i="7"/>
  <c r="O21" i="7"/>
  <c r="O22" i="7"/>
  <c r="O23" i="7"/>
  <c r="O24" i="7"/>
  <c r="O25" i="7"/>
  <c r="O26" i="7"/>
  <c r="O27" i="7"/>
  <c r="O28" i="7"/>
  <c r="O29" i="7"/>
  <c r="O30" i="7"/>
  <c r="O31" i="7"/>
  <c r="O32" i="7"/>
  <c r="O33" i="7"/>
  <c r="O34" i="7"/>
  <c r="O35" i="7"/>
  <c r="O36" i="7"/>
  <c r="O37" i="7"/>
  <c r="O38" i="7"/>
  <c r="O39" i="7"/>
  <c r="O40" i="7"/>
  <c r="O41" i="7"/>
  <c r="O42" i="7"/>
  <c r="O43" i="7"/>
  <c r="O44" i="7"/>
  <c r="O45" i="7"/>
  <c r="O46" i="7"/>
  <c r="O47" i="7"/>
  <c r="O48" i="7"/>
  <c r="O49" i="7"/>
  <c r="O50" i="7"/>
  <c r="O51" i="7"/>
  <c r="O52" i="7"/>
  <c r="O53" i="7"/>
  <c r="O54" i="7"/>
  <c r="O55" i="7"/>
  <c r="O56" i="7"/>
  <c r="O57" i="7"/>
  <c r="O58" i="7"/>
  <c r="O59" i="7"/>
  <c r="O60" i="7"/>
  <c r="O61" i="7"/>
  <c r="O62" i="7"/>
  <c r="O63" i="7"/>
  <c r="O64" i="7"/>
  <c r="O65" i="7"/>
  <c r="O66" i="7"/>
  <c r="O67" i="7"/>
  <c r="O68" i="7"/>
  <c r="O69" i="7"/>
  <c r="O70" i="7"/>
  <c r="O71" i="7"/>
  <c r="O72" i="7"/>
  <c r="O73" i="7"/>
  <c r="O74" i="7"/>
  <c r="O75" i="7"/>
  <c r="O76" i="7"/>
  <c r="O77" i="7"/>
  <c r="O78" i="7"/>
  <c r="O79" i="7"/>
  <c r="O80" i="7"/>
  <c r="O81" i="7"/>
  <c r="O82" i="7"/>
  <c r="O83" i="7"/>
  <c r="O84" i="7"/>
  <c r="O85" i="7"/>
  <c r="O86" i="7"/>
  <c r="O87" i="7"/>
  <c r="O88" i="7"/>
  <c r="O89" i="7"/>
  <c r="O90" i="7"/>
  <c r="O91" i="7"/>
  <c r="O92" i="7"/>
  <c r="O93" i="7"/>
  <c r="O94" i="7"/>
  <c r="O95" i="7"/>
  <c r="O96" i="7"/>
  <c r="O97" i="7"/>
  <c r="O98" i="7"/>
  <c r="O99" i="7"/>
  <c r="O100" i="7"/>
  <c r="O101" i="7"/>
  <c r="O102" i="7"/>
  <c r="O103" i="7"/>
  <c r="O104" i="7"/>
  <c r="O105" i="7"/>
  <c r="O106" i="7"/>
  <c r="O107" i="7"/>
  <c r="O108" i="7"/>
  <c r="O109" i="7"/>
  <c r="O110" i="7"/>
  <c r="O111" i="7"/>
  <c r="O112" i="7"/>
  <c r="O113" i="7"/>
  <c r="O114" i="7"/>
  <c r="O115" i="7"/>
  <c r="O116" i="7"/>
  <c r="O117" i="7"/>
  <c r="O118" i="7"/>
  <c r="O119" i="7"/>
  <c r="O120" i="7"/>
  <c r="O121" i="7"/>
  <c r="O122" i="7"/>
  <c r="O123" i="7"/>
  <c r="O124" i="7"/>
  <c r="O125" i="7"/>
  <c r="O126" i="7"/>
  <c r="O127" i="7"/>
  <c r="O128" i="7"/>
  <c r="O129" i="7"/>
  <c r="O130" i="7"/>
  <c r="O131" i="7"/>
  <c r="O132" i="7"/>
  <c r="O133" i="7"/>
  <c r="O134" i="7"/>
  <c r="O135" i="7"/>
  <c r="O136" i="7"/>
  <c r="O137" i="7"/>
  <c r="O138" i="7"/>
  <c r="O139" i="7"/>
  <c r="O140" i="7"/>
  <c r="O141" i="7"/>
  <c r="O142" i="7"/>
  <c r="O143" i="7"/>
  <c r="O144" i="7"/>
  <c r="O145" i="7"/>
  <c r="O146" i="7"/>
  <c r="O147" i="7"/>
  <c r="O148" i="7"/>
  <c r="O149" i="7"/>
  <c r="O150" i="7"/>
  <c r="O151" i="7"/>
  <c r="O152" i="7"/>
  <c r="O153" i="7"/>
  <c r="O154" i="7"/>
  <c r="O155" i="7"/>
  <c r="O156" i="7"/>
  <c r="O157" i="7"/>
  <c r="O158" i="7"/>
  <c r="O159" i="7"/>
  <c r="O160" i="7"/>
  <c r="O161" i="7"/>
  <c r="O162" i="7"/>
  <c r="O163" i="7"/>
  <c r="O164" i="7"/>
  <c r="O165" i="7"/>
  <c r="O166" i="7"/>
  <c r="O167" i="7"/>
  <c r="O168" i="7"/>
  <c r="O169" i="7"/>
  <c r="O170" i="7"/>
  <c r="O171" i="7"/>
  <c r="O172" i="7"/>
  <c r="O173" i="7"/>
  <c r="O174" i="7"/>
  <c r="O175" i="7"/>
  <c r="O176" i="7"/>
  <c r="O177" i="7"/>
  <c r="O178" i="7"/>
  <c r="O179" i="7"/>
  <c r="O180" i="7"/>
  <c r="O181" i="7"/>
  <c r="O182" i="7"/>
  <c r="O183" i="7"/>
  <c r="O184" i="7"/>
  <c r="O185" i="7"/>
  <c r="O186" i="7"/>
  <c r="O187" i="7"/>
  <c r="O188" i="7"/>
  <c r="O189" i="7"/>
  <c r="O190" i="7"/>
  <c r="O191" i="7"/>
  <c r="O192" i="7"/>
  <c r="O193" i="7"/>
  <c r="O194" i="7"/>
  <c r="O195" i="7"/>
  <c r="O196" i="7"/>
  <c r="O197" i="7"/>
  <c r="O198" i="7"/>
  <c r="O199" i="7"/>
  <c r="O200" i="7"/>
  <c r="O201" i="7"/>
  <c r="O202" i="7"/>
  <c r="O203" i="7"/>
  <c r="O204" i="7"/>
  <c r="O205" i="7"/>
  <c r="O206" i="7"/>
  <c r="O207" i="7"/>
  <c r="O208" i="7"/>
  <c r="O209" i="7"/>
  <c r="O210" i="7"/>
  <c r="O211" i="7"/>
  <c r="O212" i="7"/>
  <c r="O213" i="7"/>
  <c r="O214" i="7"/>
  <c r="O215" i="7"/>
  <c r="O216" i="7"/>
  <c r="O217" i="7"/>
  <c r="O218" i="7"/>
  <c r="O219" i="7"/>
  <c r="O220" i="7"/>
  <c r="O221" i="7"/>
  <c r="O222" i="7"/>
  <c r="O223" i="7"/>
  <c r="O224" i="7"/>
  <c r="O225" i="7"/>
  <c r="O226" i="7"/>
  <c r="O227" i="7"/>
  <c r="O228" i="7"/>
  <c r="O229" i="7"/>
  <c r="O230" i="7"/>
  <c r="O231" i="7"/>
  <c r="O232" i="7"/>
  <c r="O233" i="7"/>
  <c r="O234" i="7"/>
  <c r="O235" i="7"/>
  <c r="O236" i="7"/>
  <c r="O237" i="7"/>
  <c r="O238" i="7"/>
  <c r="O239" i="7"/>
  <c r="O240" i="7"/>
  <c r="O241" i="7"/>
  <c r="O242" i="7"/>
  <c r="O243" i="7"/>
  <c r="O244" i="7"/>
  <c r="O245" i="7"/>
  <c r="O246" i="7"/>
  <c r="O247" i="7"/>
  <c r="O248" i="7"/>
  <c r="O249" i="7"/>
  <c r="O250" i="7"/>
  <c r="O251" i="7"/>
  <c r="O252" i="7"/>
  <c r="O253" i="7"/>
  <c r="O254" i="7"/>
  <c r="O255" i="7"/>
  <c r="O256" i="7"/>
  <c r="O257" i="7"/>
  <c r="O258" i="7"/>
  <c r="O259" i="7"/>
  <c r="O260" i="7"/>
  <c r="O261" i="7"/>
  <c r="O262" i="7"/>
  <c r="O263" i="7"/>
  <c r="O264" i="7"/>
  <c r="O265" i="7"/>
  <c r="O266" i="7"/>
  <c r="O267" i="7"/>
  <c r="O268" i="7"/>
  <c r="O269" i="7"/>
  <c r="O270" i="7"/>
  <c r="O271" i="7"/>
  <c r="O272" i="7"/>
  <c r="O273" i="7"/>
  <c r="O274" i="7"/>
  <c r="O275" i="7"/>
  <c r="O276" i="7"/>
  <c r="O277" i="7"/>
  <c r="O278" i="7"/>
  <c r="O279" i="7"/>
  <c r="O280" i="7"/>
  <c r="O281" i="7"/>
  <c r="O282" i="7"/>
  <c r="O283" i="7"/>
  <c r="O284" i="7"/>
  <c r="O285" i="7"/>
  <c r="O286" i="7"/>
  <c r="O287" i="7"/>
  <c r="O288" i="7"/>
  <c r="O289" i="7"/>
  <c r="O290" i="7"/>
  <c r="O291" i="7"/>
  <c r="O292" i="7"/>
  <c r="O293" i="7"/>
  <c r="O294" i="7"/>
  <c r="O295" i="7"/>
  <c r="O296" i="7"/>
  <c r="O297" i="7"/>
  <c r="O298" i="7"/>
  <c r="O299" i="7"/>
  <c r="O300" i="7"/>
  <c r="O301" i="7"/>
  <c r="O302" i="7"/>
  <c r="O303" i="7"/>
  <c r="O304" i="7"/>
  <c r="O305" i="7"/>
  <c r="O306" i="7"/>
  <c r="O307" i="7"/>
  <c r="O308" i="7"/>
  <c r="O309" i="7"/>
  <c r="O310" i="7"/>
  <c r="O311" i="7"/>
  <c r="O312" i="7"/>
  <c r="O313" i="7"/>
  <c r="O314" i="7"/>
  <c r="O315" i="7"/>
  <c r="O316" i="7"/>
  <c r="O317" i="7"/>
  <c r="O318" i="7"/>
  <c r="O319" i="7"/>
  <c r="O320" i="7"/>
  <c r="O321" i="7"/>
  <c r="O322" i="7"/>
  <c r="O323" i="7"/>
  <c r="O324" i="7"/>
  <c r="O325" i="7"/>
  <c r="O326" i="7"/>
  <c r="O327" i="7"/>
  <c r="O328" i="7"/>
  <c r="O329" i="7"/>
  <c r="O330" i="7"/>
  <c r="O331" i="7"/>
  <c r="O332" i="7"/>
  <c r="O333" i="7"/>
  <c r="O334" i="7"/>
  <c r="O335" i="7"/>
  <c r="O336" i="7"/>
  <c r="O337" i="7"/>
  <c r="O338" i="7"/>
  <c r="O339" i="7"/>
  <c r="O340" i="7"/>
  <c r="O341" i="7"/>
  <c r="O342" i="7"/>
  <c r="O343" i="7"/>
  <c r="O344" i="7"/>
  <c r="O345" i="7"/>
  <c r="O346" i="7"/>
  <c r="O347" i="7"/>
  <c r="O348" i="7"/>
  <c r="O349" i="7"/>
  <c r="O350" i="7"/>
  <c r="O351" i="7"/>
  <c r="O352" i="7"/>
  <c r="O353" i="7"/>
  <c r="O354" i="7"/>
  <c r="O355" i="7"/>
  <c r="O356" i="7"/>
  <c r="O357" i="7"/>
  <c r="O358" i="7"/>
  <c r="O359" i="7"/>
  <c r="O360" i="7"/>
  <c r="O361" i="7"/>
  <c r="O362" i="7"/>
  <c r="O363" i="7"/>
  <c r="O364" i="7"/>
  <c r="O365" i="7"/>
  <c r="O366" i="7"/>
  <c r="O367" i="7"/>
  <c r="O368" i="7"/>
  <c r="O369" i="7"/>
  <c r="O370" i="7"/>
  <c r="O371" i="7"/>
  <c r="O372" i="7"/>
  <c r="O373" i="7"/>
  <c r="O374" i="7"/>
  <c r="O375" i="7"/>
  <c r="O376" i="7"/>
  <c r="O377" i="7"/>
  <c r="O378" i="7"/>
  <c r="O379" i="7"/>
  <c r="O380" i="7"/>
  <c r="O381" i="7"/>
  <c r="O382" i="7"/>
  <c r="O383" i="7"/>
  <c r="O384" i="7"/>
  <c r="O385" i="7"/>
  <c r="O386" i="7"/>
  <c r="O387" i="7"/>
  <c r="O388" i="7"/>
  <c r="O389" i="7"/>
  <c r="O390" i="7"/>
  <c r="O391" i="7"/>
  <c r="O392" i="7"/>
  <c r="O393" i="7"/>
  <c r="O394" i="7"/>
  <c r="O395" i="7"/>
  <c r="O396" i="7"/>
  <c r="O397" i="7"/>
  <c r="O398" i="7"/>
  <c r="O399" i="7"/>
  <c r="O400" i="7"/>
  <c r="O401" i="7"/>
  <c r="O402" i="7"/>
  <c r="O403" i="7"/>
  <c r="O404" i="7"/>
  <c r="O405" i="7"/>
  <c r="O406" i="7"/>
  <c r="O407" i="7"/>
  <c r="O408" i="7"/>
  <c r="O409" i="7"/>
  <c r="O410" i="7"/>
  <c r="O411" i="7"/>
  <c r="O412" i="7"/>
  <c r="O413" i="7"/>
  <c r="O414" i="7"/>
  <c r="O415" i="7"/>
  <c r="O416" i="7"/>
  <c r="O417" i="7"/>
  <c r="O418" i="7"/>
  <c r="O419" i="7"/>
  <c r="O420" i="7"/>
  <c r="O421" i="7"/>
  <c r="O422" i="7"/>
  <c r="O423" i="7"/>
  <c r="O424" i="7"/>
  <c r="O425" i="7"/>
  <c r="O426" i="7"/>
  <c r="O427" i="7"/>
  <c r="O428" i="7"/>
  <c r="O429" i="7"/>
  <c r="O430" i="7"/>
  <c r="O431" i="7"/>
  <c r="O432" i="7"/>
  <c r="O433" i="7"/>
  <c r="O434" i="7"/>
  <c r="O435" i="7"/>
  <c r="O436" i="7"/>
  <c r="O437" i="7"/>
  <c r="O438" i="7"/>
  <c r="O439" i="7"/>
  <c r="O440" i="7"/>
  <c r="O441" i="7"/>
  <c r="O442" i="7"/>
  <c r="O443" i="7"/>
  <c r="O444" i="7"/>
  <c r="O445" i="7"/>
  <c r="O446" i="7"/>
  <c r="O447" i="7"/>
  <c r="O448" i="7"/>
  <c r="O449" i="7"/>
  <c r="O450" i="7"/>
  <c r="O451" i="7"/>
  <c r="O452" i="7"/>
  <c r="O453" i="7"/>
  <c r="O454" i="7"/>
  <c r="O455" i="7"/>
  <c r="O456" i="7"/>
  <c r="O457" i="7"/>
  <c r="O458" i="7"/>
  <c r="O459" i="7"/>
  <c r="O460" i="7"/>
  <c r="O461" i="7"/>
  <c r="O462" i="7"/>
  <c r="O463" i="7"/>
  <c r="O464" i="7"/>
  <c r="O465" i="7"/>
  <c r="O466" i="7"/>
  <c r="O467" i="7"/>
  <c r="O468" i="7"/>
  <c r="O469" i="7"/>
  <c r="O470" i="7"/>
  <c r="O471" i="7"/>
  <c r="O472" i="7"/>
  <c r="O473" i="7"/>
  <c r="O474" i="7"/>
  <c r="O475" i="7"/>
  <c r="O476" i="7"/>
  <c r="O477" i="7"/>
  <c r="O478" i="7"/>
  <c r="O479" i="7"/>
  <c r="O480" i="7"/>
  <c r="O481" i="7"/>
  <c r="O482" i="7"/>
  <c r="O483" i="7"/>
  <c r="O484" i="7"/>
  <c r="O485" i="7"/>
  <c r="O486" i="7"/>
  <c r="O487" i="7"/>
  <c r="O488" i="7"/>
  <c r="O489" i="7"/>
  <c r="O490" i="7"/>
  <c r="O491" i="7"/>
  <c r="O492" i="7"/>
  <c r="O493" i="7"/>
  <c r="O494" i="7"/>
  <c r="O495" i="7"/>
  <c r="O496" i="7"/>
  <c r="O497" i="7"/>
  <c r="O498" i="7"/>
  <c r="O499" i="7"/>
  <c r="O500" i="7"/>
  <c r="O501" i="7"/>
  <c r="O502" i="7"/>
  <c r="O503" i="7"/>
  <c r="O504" i="7"/>
  <c r="O505" i="7"/>
  <c r="O506" i="7"/>
  <c r="O507" i="7"/>
  <c r="O508" i="7"/>
  <c r="O509" i="7"/>
  <c r="O510" i="7"/>
  <c r="O511" i="7"/>
  <c r="O512" i="7"/>
  <c r="O513" i="7"/>
  <c r="O514" i="7"/>
  <c r="O515" i="7"/>
  <c r="O516" i="7"/>
  <c r="O517" i="7"/>
  <c r="O518" i="7"/>
  <c r="O519" i="7"/>
  <c r="O520" i="7"/>
  <c r="O521" i="7"/>
  <c r="O522" i="7"/>
  <c r="O523" i="7"/>
  <c r="O524" i="7"/>
  <c r="O525" i="7"/>
  <c r="O526" i="7"/>
  <c r="O527" i="7"/>
  <c r="O528" i="7"/>
  <c r="O529" i="7"/>
  <c r="O530" i="7"/>
  <c r="O531" i="7"/>
  <c r="O532" i="7"/>
  <c r="O533" i="7"/>
  <c r="O534" i="7"/>
  <c r="O535" i="7"/>
  <c r="O536" i="7"/>
  <c r="O537" i="7"/>
  <c r="O538" i="7"/>
  <c r="O539" i="7"/>
  <c r="O540" i="7"/>
  <c r="O541" i="7"/>
  <c r="O542" i="7"/>
  <c r="O543" i="7"/>
  <c r="O544" i="7"/>
  <c r="O545" i="7"/>
  <c r="O546" i="7"/>
  <c r="O547" i="7"/>
  <c r="O548" i="7"/>
  <c r="O549" i="7"/>
  <c r="O550" i="7"/>
  <c r="O551" i="7"/>
  <c r="O552" i="7"/>
  <c r="O553" i="7"/>
  <c r="O554" i="7"/>
  <c r="O555" i="7"/>
  <c r="O556" i="7"/>
  <c r="O557" i="7"/>
  <c r="O558" i="7"/>
  <c r="O559" i="7"/>
  <c r="O560" i="7"/>
  <c r="O561" i="7"/>
  <c r="O562" i="7"/>
  <c r="O563" i="7"/>
  <c r="O564" i="7"/>
  <c r="O565" i="7"/>
  <c r="O566" i="7"/>
  <c r="O567" i="7"/>
  <c r="O568" i="7"/>
  <c r="O569" i="7"/>
  <c r="O570" i="7"/>
  <c r="O571" i="7"/>
  <c r="O572" i="7"/>
  <c r="O573" i="7"/>
  <c r="O574" i="7"/>
  <c r="O575" i="7"/>
  <c r="O576" i="7"/>
  <c r="O577" i="7"/>
  <c r="O578" i="7"/>
  <c r="O579" i="7"/>
  <c r="O580" i="7"/>
  <c r="O581" i="7"/>
  <c r="O582" i="7"/>
  <c r="O583" i="7"/>
  <c r="O584" i="7"/>
  <c r="O585" i="7"/>
  <c r="O586" i="7"/>
  <c r="O587" i="7"/>
  <c r="O588" i="7"/>
  <c r="O589" i="7"/>
  <c r="O590" i="7"/>
  <c r="O591" i="7"/>
  <c r="O592" i="7"/>
  <c r="O593" i="7"/>
  <c r="O594" i="7"/>
  <c r="O595" i="7"/>
  <c r="O596" i="7"/>
  <c r="O597" i="7"/>
  <c r="O598" i="7"/>
  <c r="O599" i="7"/>
  <c r="O600" i="7"/>
  <c r="O601" i="7"/>
  <c r="O602" i="7"/>
  <c r="O603" i="7"/>
  <c r="O604" i="7"/>
  <c r="O605" i="7"/>
  <c r="O606" i="7"/>
  <c r="O607" i="7"/>
  <c r="O608" i="7"/>
  <c r="O609" i="7"/>
  <c r="O610" i="7"/>
  <c r="O611" i="7"/>
  <c r="O612" i="7"/>
  <c r="O613" i="7"/>
  <c r="O614" i="7"/>
  <c r="O615" i="7"/>
  <c r="O616" i="7"/>
  <c r="O617" i="7"/>
  <c r="O618" i="7"/>
  <c r="O619" i="7"/>
  <c r="O620" i="7"/>
  <c r="O621" i="7"/>
  <c r="O622" i="7"/>
  <c r="O623" i="7"/>
  <c r="O624" i="7"/>
  <c r="O625" i="7"/>
  <c r="O626" i="7"/>
  <c r="O627" i="7"/>
  <c r="O628" i="7"/>
  <c r="O629" i="7"/>
  <c r="O630" i="7"/>
  <c r="O631" i="7"/>
  <c r="O632" i="7"/>
  <c r="O633" i="7"/>
  <c r="O634" i="7"/>
  <c r="O635" i="7"/>
  <c r="O636" i="7"/>
  <c r="O637" i="7"/>
  <c r="O638" i="7"/>
  <c r="O639" i="7"/>
  <c r="O640" i="7"/>
  <c r="O641" i="7"/>
  <c r="O642" i="7"/>
  <c r="O643" i="7"/>
  <c r="O644" i="7"/>
  <c r="O645" i="7"/>
  <c r="O646" i="7"/>
  <c r="O647" i="7"/>
  <c r="O648" i="7"/>
  <c r="O649" i="7"/>
  <c r="O650" i="7"/>
  <c r="O651" i="7"/>
  <c r="O652" i="7"/>
  <c r="O653" i="7"/>
  <c r="O654" i="7"/>
  <c r="O655" i="7"/>
  <c r="O656" i="7"/>
  <c r="O657" i="7"/>
  <c r="O658" i="7"/>
  <c r="O659" i="7"/>
  <c r="O660" i="7"/>
  <c r="O661" i="7"/>
  <c r="O662" i="7"/>
  <c r="O663" i="7"/>
  <c r="O664" i="7"/>
  <c r="O665" i="7"/>
  <c r="O666" i="7"/>
  <c r="O667" i="7"/>
  <c r="O668" i="7"/>
  <c r="O669" i="7"/>
  <c r="O670" i="7"/>
  <c r="O671" i="7"/>
  <c r="O672" i="7"/>
  <c r="O673" i="7"/>
  <c r="O674" i="7"/>
  <c r="O675" i="7"/>
  <c r="O676" i="7"/>
  <c r="O677" i="7"/>
  <c r="O678" i="7"/>
  <c r="O679" i="7"/>
  <c r="O680" i="7"/>
  <c r="O681" i="7"/>
  <c r="O682" i="7"/>
  <c r="O683" i="7"/>
  <c r="O684" i="7"/>
  <c r="O685" i="7"/>
  <c r="O686" i="7"/>
  <c r="O687" i="7"/>
  <c r="O688" i="7"/>
  <c r="O689" i="7"/>
  <c r="O690" i="7"/>
  <c r="O691" i="7"/>
  <c r="O692" i="7"/>
  <c r="O693" i="7"/>
  <c r="O694" i="7"/>
  <c r="O695" i="7"/>
  <c r="O696" i="7"/>
  <c r="O697" i="7"/>
  <c r="O698" i="7"/>
  <c r="O699" i="7"/>
  <c r="O700" i="7"/>
  <c r="O701" i="7"/>
  <c r="O702" i="7"/>
  <c r="O703" i="7"/>
  <c r="O704" i="7"/>
  <c r="O705" i="7"/>
  <c r="O706" i="7"/>
  <c r="O707" i="7"/>
  <c r="O708" i="7"/>
  <c r="O709" i="7"/>
  <c r="O710" i="7"/>
  <c r="O711" i="7"/>
  <c r="O712" i="7"/>
  <c r="O713" i="7"/>
  <c r="O714" i="7"/>
  <c r="O715" i="7"/>
  <c r="O716" i="7"/>
  <c r="O717" i="7"/>
  <c r="O718" i="7"/>
  <c r="O719" i="7"/>
  <c r="O720" i="7"/>
  <c r="O721" i="7"/>
  <c r="O722" i="7"/>
  <c r="O723" i="7"/>
  <c r="O724" i="7"/>
  <c r="O725" i="7"/>
  <c r="O726" i="7"/>
  <c r="O727" i="7"/>
  <c r="O728" i="7"/>
  <c r="O729" i="7"/>
  <c r="O730" i="7"/>
  <c r="O731" i="7"/>
  <c r="O732" i="7"/>
  <c r="O733" i="7"/>
  <c r="O734" i="7"/>
  <c r="O735" i="7"/>
  <c r="O736" i="7"/>
  <c r="O737" i="7"/>
  <c r="O738" i="7"/>
  <c r="O739" i="7"/>
  <c r="O740" i="7"/>
  <c r="O741" i="7"/>
  <c r="O742" i="7"/>
  <c r="O743" i="7"/>
  <c r="O744" i="7"/>
  <c r="O745" i="7"/>
  <c r="O746" i="7"/>
  <c r="O747" i="7"/>
  <c r="O748" i="7"/>
  <c r="O749" i="7"/>
  <c r="O750" i="7"/>
  <c r="O751" i="7"/>
  <c r="O752" i="7"/>
  <c r="O753" i="7"/>
  <c r="O754" i="7"/>
  <c r="O755" i="7"/>
  <c r="O756" i="7"/>
  <c r="O757" i="7"/>
  <c r="O758" i="7"/>
  <c r="O759" i="7"/>
  <c r="O760" i="7"/>
  <c r="O761" i="7"/>
  <c r="O762" i="7"/>
  <c r="O763" i="7"/>
  <c r="O764" i="7"/>
  <c r="O765" i="7"/>
  <c r="O766" i="7"/>
  <c r="O767" i="7"/>
  <c r="O768" i="7"/>
  <c r="O769" i="7"/>
  <c r="O770" i="7"/>
  <c r="O771" i="7"/>
  <c r="O772" i="7"/>
  <c r="O773" i="7"/>
  <c r="O774" i="7"/>
  <c r="O775" i="7"/>
  <c r="O776" i="7"/>
  <c r="O777" i="7"/>
  <c r="O778" i="7"/>
  <c r="O779" i="7"/>
  <c r="O780" i="7"/>
  <c r="O781" i="7"/>
  <c r="O782" i="7"/>
  <c r="O783" i="7"/>
  <c r="O784" i="7"/>
  <c r="O785" i="7"/>
  <c r="O786" i="7"/>
  <c r="O787" i="7"/>
  <c r="O788" i="7"/>
  <c r="O789" i="7"/>
  <c r="O790" i="7"/>
  <c r="O791" i="7"/>
  <c r="O792" i="7"/>
  <c r="O793" i="7"/>
  <c r="O794" i="7"/>
  <c r="O795" i="7"/>
  <c r="O796" i="7"/>
  <c r="O797" i="7"/>
  <c r="O798" i="7"/>
  <c r="O799" i="7"/>
  <c r="O800" i="7"/>
  <c r="O801" i="7"/>
  <c r="O802" i="7"/>
  <c r="O803" i="7"/>
  <c r="O804" i="7"/>
  <c r="O805" i="7"/>
  <c r="O806" i="7"/>
  <c r="O807" i="7"/>
  <c r="O808" i="7"/>
  <c r="O809" i="7"/>
  <c r="O810" i="7"/>
  <c r="O811" i="7"/>
  <c r="O812" i="7"/>
  <c r="O813" i="7"/>
  <c r="O814" i="7"/>
  <c r="O815" i="7"/>
  <c r="O816" i="7"/>
  <c r="O817" i="7"/>
  <c r="O818" i="7"/>
  <c r="O819" i="7"/>
  <c r="O820" i="7"/>
  <c r="O821" i="7"/>
  <c r="O822" i="7"/>
  <c r="O823" i="7"/>
  <c r="O824" i="7"/>
  <c r="O825" i="7"/>
  <c r="O826" i="7"/>
  <c r="O827" i="7"/>
  <c r="O828" i="7"/>
  <c r="O829" i="7"/>
  <c r="O830" i="7"/>
  <c r="O831" i="7"/>
  <c r="O832" i="7"/>
  <c r="O833" i="7"/>
  <c r="O834" i="7"/>
  <c r="O835" i="7"/>
  <c r="O836" i="7"/>
  <c r="O837" i="7"/>
  <c r="O838" i="7"/>
  <c r="O839" i="7"/>
  <c r="O840" i="7"/>
  <c r="O841" i="7"/>
  <c r="O842" i="7"/>
  <c r="O843" i="7"/>
  <c r="O844" i="7"/>
  <c r="O845" i="7"/>
  <c r="O846" i="7"/>
  <c r="O847" i="7"/>
  <c r="O848" i="7"/>
  <c r="O849" i="7"/>
  <c r="O850" i="7"/>
  <c r="O851" i="7"/>
  <c r="O852" i="7"/>
  <c r="O853" i="7"/>
  <c r="O854" i="7"/>
  <c r="O855" i="7"/>
  <c r="O856" i="7"/>
  <c r="O857" i="7"/>
  <c r="O858" i="7"/>
  <c r="O859" i="7"/>
  <c r="O860" i="7"/>
  <c r="O861" i="7"/>
  <c r="O862" i="7"/>
  <c r="O863" i="7"/>
  <c r="O864" i="7"/>
  <c r="O865" i="7"/>
  <c r="O866" i="7"/>
  <c r="O867" i="7"/>
  <c r="O868" i="7"/>
  <c r="O869" i="7"/>
  <c r="O870" i="7"/>
  <c r="O871" i="7"/>
  <c r="O872" i="7"/>
  <c r="O873" i="7"/>
  <c r="O874" i="7"/>
  <c r="O875" i="7"/>
  <c r="O876" i="7"/>
  <c r="O877" i="7"/>
  <c r="O878" i="7"/>
  <c r="O879" i="7"/>
  <c r="O880" i="7"/>
  <c r="O881" i="7"/>
  <c r="O882" i="7"/>
  <c r="O883" i="7"/>
  <c r="O884" i="7"/>
  <c r="O885" i="7"/>
  <c r="O886" i="7"/>
  <c r="O887" i="7"/>
  <c r="O888" i="7"/>
  <c r="O889" i="7"/>
  <c r="O890" i="7"/>
  <c r="O891" i="7"/>
  <c r="O892" i="7"/>
  <c r="O893" i="7"/>
  <c r="O894" i="7"/>
  <c r="O895" i="7"/>
  <c r="O896" i="7"/>
  <c r="O897" i="7"/>
  <c r="O898" i="7"/>
  <c r="O899" i="7"/>
  <c r="O900" i="7"/>
  <c r="O901" i="7"/>
  <c r="O902" i="7"/>
  <c r="O903" i="7"/>
  <c r="O904" i="7"/>
  <c r="O905" i="7"/>
  <c r="O906" i="7"/>
  <c r="O907" i="7"/>
  <c r="O908" i="7"/>
  <c r="O909" i="7"/>
  <c r="O4" i="7"/>
  <c r="J249" i="24" l="1"/>
  <c r="J242" i="24"/>
  <c r="J235" i="24"/>
  <c r="J228" i="24"/>
  <c r="J221" i="24"/>
  <c r="J214" i="24"/>
  <c r="J207" i="24"/>
  <c r="J200" i="24"/>
  <c r="J193" i="24"/>
  <c r="J186" i="24"/>
  <c r="J179" i="24"/>
  <c r="J172" i="24"/>
  <c r="J165" i="24"/>
  <c r="J158" i="24"/>
  <c r="J151" i="24"/>
  <c r="J144" i="24"/>
  <c r="J137" i="24"/>
  <c r="J130" i="24"/>
  <c r="J123" i="24"/>
  <c r="J116" i="24"/>
  <c r="J109" i="24"/>
  <c r="J102" i="24"/>
  <c r="J95" i="24"/>
  <c r="J88" i="24"/>
  <c r="J81" i="24"/>
  <c r="J74" i="24"/>
  <c r="J67" i="24"/>
  <c r="J60" i="24"/>
  <c r="J53" i="24"/>
  <c r="J46" i="24"/>
  <c r="J39" i="24"/>
  <c r="J32" i="24"/>
  <c r="J25" i="24"/>
  <c r="J18" i="24"/>
  <c r="J11" i="24"/>
  <c r="J4" i="24"/>
  <c r="F257" i="2"/>
  <c r="F258" i="2"/>
  <c r="F259" i="2"/>
  <c r="F260" i="2"/>
  <c r="F261" i="2"/>
  <c r="F262" i="2"/>
  <c r="F263" i="2"/>
  <c r="F256" i="2"/>
  <c r="F253" i="2"/>
  <c r="F254" i="2"/>
  <c r="F255" i="2"/>
  <c r="J1352" i="5"/>
  <c r="J1808" i="5" s="1"/>
  <c r="J1351" i="5"/>
  <c r="J1807" i="5" s="1"/>
  <c r="J1350" i="5"/>
  <c r="J1806" i="5" s="1"/>
  <c r="J1349" i="5"/>
  <c r="J1805" i="5" s="1"/>
  <c r="J1348" i="5"/>
  <c r="J1804" i="5" s="1"/>
  <c r="J1347" i="5"/>
  <c r="J1803" i="5" s="1"/>
  <c r="J1314" i="5"/>
  <c r="J1313" i="5"/>
  <c r="J1312" i="5"/>
  <c r="J1311" i="5"/>
  <c r="J1310" i="5"/>
  <c r="J1309" i="5"/>
  <c r="J1276" i="5"/>
  <c r="J1275" i="5"/>
  <c r="J1274" i="5"/>
  <c r="J1273" i="5"/>
  <c r="J1272" i="5"/>
  <c r="J1271" i="5"/>
  <c r="J1238" i="5"/>
  <c r="J1770" i="5" s="1"/>
  <c r="J1237" i="5"/>
  <c r="J1769" i="5" s="1"/>
  <c r="J1236" i="5"/>
  <c r="J1768" i="5" s="1"/>
  <c r="J1235" i="5"/>
  <c r="J1767" i="5" s="1"/>
  <c r="J1234" i="5"/>
  <c r="J1766" i="5" s="1"/>
  <c r="J1233" i="5"/>
  <c r="J1765" i="5" s="1"/>
  <c r="J1200" i="5"/>
  <c r="J1199" i="5"/>
  <c r="J1198" i="5"/>
  <c r="J1197" i="5"/>
  <c r="J1196" i="5"/>
  <c r="J1195" i="5"/>
  <c r="J1162" i="5"/>
  <c r="J1161" i="5"/>
  <c r="J1160" i="5"/>
  <c r="J1159" i="5"/>
  <c r="J1158" i="5"/>
  <c r="J1157" i="5"/>
  <c r="J1124" i="5"/>
  <c r="J1732" i="5" s="1"/>
  <c r="J1123" i="5"/>
  <c r="J1731" i="5" s="1"/>
  <c r="J1122" i="5"/>
  <c r="J1730" i="5" s="1"/>
  <c r="J1121" i="5"/>
  <c r="J1729" i="5" s="1"/>
  <c r="J1120" i="5"/>
  <c r="J1728" i="5" s="1"/>
  <c r="J1119" i="5"/>
  <c r="J1727" i="5" s="1"/>
  <c r="J1086" i="5"/>
  <c r="J1085" i="5"/>
  <c r="J1084" i="5"/>
  <c r="J1083" i="5"/>
  <c r="J1082" i="5"/>
  <c r="J1081" i="5"/>
  <c r="J1048" i="5"/>
  <c r="J1047" i="5"/>
  <c r="J1046" i="5"/>
  <c r="J1045" i="5"/>
  <c r="J1044" i="5"/>
  <c r="J1043" i="5"/>
  <c r="J1010" i="5"/>
  <c r="J1694" i="5" s="1"/>
  <c r="J1009" i="5"/>
  <c r="J1693" i="5" s="1"/>
  <c r="J1008" i="5"/>
  <c r="J1692" i="5" s="1"/>
  <c r="J1007" i="5"/>
  <c r="J1691" i="5" s="1"/>
  <c r="J1006" i="5"/>
  <c r="J1690" i="5" s="1"/>
  <c r="J1005" i="5"/>
  <c r="J1689" i="5" s="1"/>
  <c r="J972" i="5"/>
  <c r="J971" i="5"/>
  <c r="J970" i="5"/>
  <c r="J969" i="5"/>
  <c r="J968" i="5"/>
  <c r="J967" i="5"/>
  <c r="J934" i="5"/>
  <c r="J933" i="5"/>
  <c r="J932" i="5"/>
  <c r="J931" i="5"/>
  <c r="J930" i="5"/>
  <c r="J929" i="5"/>
  <c r="J896" i="5"/>
  <c r="J1656" i="5" s="1"/>
  <c r="J895" i="5"/>
  <c r="J1655" i="5" s="1"/>
  <c r="J894" i="5"/>
  <c r="J1654" i="5" s="1"/>
  <c r="J893" i="5"/>
  <c r="J1653" i="5" s="1"/>
  <c r="J892" i="5"/>
  <c r="J1652" i="5" s="1"/>
  <c r="J891" i="5"/>
  <c r="J1651" i="5" s="1"/>
  <c r="J858" i="5"/>
  <c r="J857" i="5"/>
  <c r="J856" i="5"/>
  <c r="J855" i="5"/>
  <c r="J854" i="5"/>
  <c r="J853" i="5"/>
  <c r="J820" i="5"/>
  <c r="J819" i="5"/>
  <c r="J818" i="5"/>
  <c r="J817" i="5"/>
  <c r="J816" i="5"/>
  <c r="J815" i="5"/>
  <c r="J782" i="5"/>
  <c r="J1618" i="5" s="1"/>
  <c r="J781" i="5"/>
  <c r="J1617" i="5" s="1"/>
  <c r="J780" i="5"/>
  <c r="J1616" i="5" s="1"/>
  <c r="J779" i="5"/>
  <c r="J1615" i="5" s="1"/>
  <c r="J778" i="5"/>
  <c r="J1614" i="5" s="1"/>
  <c r="J777" i="5"/>
  <c r="J1613" i="5" s="1"/>
  <c r="J744" i="5"/>
  <c r="J743" i="5"/>
  <c r="J742" i="5"/>
  <c r="J741" i="5"/>
  <c r="J740" i="5"/>
  <c r="J739" i="5"/>
  <c r="J706" i="5"/>
  <c r="J705" i="5"/>
  <c r="J704" i="5"/>
  <c r="J703" i="5"/>
  <c r="J702" i="5"/>
  <c r="J701" i="5"/>
  <c r="J668" i="5"/>
  <c r="J1580" i="5" s="1"/>
  <c r="J667" i="5"/>
  <c r="J1579" i="5" s="1"/>
  <c r="J666" i="5"/>
  <c r="J1578" i="5" s="1"/>
  <c r="J665" i="5"/>
  <c r="J1577" i="5" s="1"/>
  <c r="J664" i="5"/>
  <c r="J1576" i="5" s="1"/>
  <c r="J663" i="5"/>
  <c r="J1575" i="5" s="1"/>
  <c r="J630" i="5"/>
  <c r="J629" i="5"/>
  <c r="J628" i="5"/>
  <c r="J627" i="5"/>
  <c r="J626" i="5"/>
  <c r="J625" i="5"/>
  <c r="J592" i="5"/>
  <c r="J591" i="5"/>
  <c r="J590" i="5"/>
  <c r="J589" i="5"/>
  <c r="J588" i="5"/>
  <c r="J587" i="5"/>
  <c r="J554" i="5"/>
  <c r="J1542" i="5" s="1"/>
  <c r="J553" i="5"/>
  <c r="J1541" i="5" s="1"/>
  <c r="J552" i="5"/>
  <c r="J1540" i="5" s="1"/>
  <c r="J551" i="5"/>
  <c r="J1539" i="5" s="1"/>
  <c r="J550" i="5"/>
  <c r="J1538" i="5" s="1"/>
  <c r="J549" i="5"/>
  <c r="J1537" i="5" s="1"/>
  <c r="J516" i="5"/>
  <c r="J515" i="5"/>
  <c r="J514" i="5"/>
  <c r="J513" i="5"/>
  <c r="J512" i="5"/>
  <c r="J511" i="5"/>
  <c r="J478" i="5"/>
  <c r="J477" i="5"/>
  <c r="J476" i="5"/>
  <c r="J475" i="5"/>
  <c r="J474" i="5"/>
  <c r="J473" i="5"/>
  <c r="J440" i="5"/>
  <c r="J1504" i="5" s="1"/>
  <c r="J439" i="5"/>
  <c r="J1503" i="5" s="1"/>
  <c r="J438" i="5"/>
  <c r="J1502" i="5" s="1"/>
  <c r="J437" i="5"/>
  <c r="J1501" i="5" s="1"/>
  <c r="J436" i="5"/>
  <c r="J1500" i="5" s="1"/>
  <c r="J435" i="5"/>
  <c r="J1499" i="5" s="1"/>
  <c r="J402" i="5"/>
  <c r="J401" i="5"/>
  <c r="J400" i="5"/>
  <c r="J399" i="5"/>
  <c r="J398" i="5"/>
  <c r="J397" i="5"/>
  <c r="J364" i="5"/>
  <c r="J363" i="5"/>
  <c r="J362" i="5"/>
  <c r="J361" i="5"/>
  <c r="J360" i="5"/>
  <c r="J359" i="5"/>
  <c r="J326" i="5"/>
  <c r="J1466" i="5" s="1"/>
  <c r="J325" i="5"/>
  <c r="J1465" i="5" s="1"/>
  <c r="J324" i="5"/>
  <c r="J1464" i="5" s="1"/>
  <c r="J323" i="5"/>
  <c r="J1463" i="5" s="1"/>
  <c r="J322" i="5"/>
  <c r="J1462" i="5" s="1"/>
  <c r="J321" i="5"/>
  <c r="J1461" i="5" s="1"/>
  <c r="J288" i="5"/>
  <c r="J287" i="5"/>
  <c r="J286" i="5"/>
  <c r="J285" i="5"/>
  <c r="J284" i="5"/>
  <c r="J283" i="5"/>
  <c r="J250" i="5"/>
  <c r="J249" i="5"/>
  <c r="J248" i="5"/>
  <c r="J247" i="5"/>
  <c r="J246" i="5"/>
  <c r="J245" i="5"/>
  <c r="J212" i="5"/>
  <c r="J1428" i="5" s="1"/>
  <c r="J211" i="5"/>
  <c r="J1427" i="5" s="1"/>
  <c r="J210" i="5"/>
  <c r="J1426" i="5" s="1"/>
  <c r="J209" i="5"/>
  <c r="J1425" i="5" s="1"/>
  <c r="J208" i="5"/>
  <c r="J1424" i="5" s="1"/>
  <c r="J207" i="5"/>
  <c r="J1423" i="5" s="1"/>
  <c r="J174" i="5"/>
  <c r="J173" i="5"/>
  <c r="J172" i="5"/>
  <c r="J171" i="5"/>
  <c r="J170" i="5"/>
  <c r="J169" i="5"/>
  <c r="J136" i="5"/>
  <c r="J135" i="5"/>
  <c r="J134" i="5"/>
  <c r="J133" i="5"/>
  <c r="J132" i="5"/>
  <c r="J131" i="5"/>
  <c r="J98" i="5"/>
  <c r="J1390" i="5" s="1"/>
  <c r="J97" i="5"/>
  <c r="J1389" i="5" s="1"/>
  <c r="J96" i="5"/>
  <c r="J1388" i="5" s="1"/>
  <c r="J95" i="5"/>
  <c r="J1387" i="5" s="1"/>
  <c r="J94" i="5"/>
  <c r="J1386" i="5" s="1"/>
  <c r="J93" i="5"/>
  <c r="J1385" i="5" s="1"/>
  <c r="J60" i="5"/>
  <c r="J59" i="5"/>
  <c r="J58" i="5"/>
  <c r="J57" i="5"/>
  <c r="J56" i="5"/>
  <c r="J55" i="5"/>
  <c r="J22" i="5"/>
  <c r="J21" i="5"/>
  <c r="J20" i="5"/>
  <c r="J19" i="5"/>
  <c r="J18" i="5"/>
  <c r="J17" i="5"/>
  <c r="C157" i="2" l="1"/>
  <c r="C156" i="2"/>
  <c r="C155" i="2"/>
  <c r="C154" i="2"/>
  <c r="C153" i="2"/>
  <c r="C152" i="2"/>
  <c r="C151" i="2"/>
  <c r="C150" i="2"/>
  <c r="C149" i="2"/>
  <c r="C148" i="2"/>
  <c r="C147" i="2"/>
  <c r="C146" i="2"/>
  <c r="C145" i="2"/>
  <c r="C144" i="2"/>
  <c r="C143" i="2"/>
  <c r="C142" i="2"/>
  <c r="C141" i="2"/>
  <c r="C140" i="2"/>
  <c r="C139" i="2"/>
  <c r="C138" i="2"/>
  <c r="C137" i="2"/>
  <c r="C136" i="2"/>
  <c r="C135" i="2"/>
  <c r="C134" i="2"/>
  <c r="C133" i="2"/>
  <c r="C132" i="2"/>
  <c r="C131" i="2"/>
  <c r="C130" i="2"/>
  <c r="D312" i="2"/>
  <c r="D313" i="2"/>
  <c r="D314" i="2"/>
  <c r="D315" i="2"/>
  <c r="D316" i="2"/>
  <c r="D317" i="2"/>
  <c r="D318" i="2"/>
  <c r="D319" i="2"/>
  <c r="D320" i="2"/>
  <c r="D321" i="2"/>
  <c r="D322" i="2"/>
  <c r="D323" i="2"/>
  <c r="D324" i="2"/>
  <c r="D325" i="2"/>
  <c r="D326" i="2"/>
  <c r="D327" i="2"/>
  <c r="D328" i="2"/>
  <c r="D329" i="2"/>
  <c r="D330" i="2"/>
  <c r="D331" i="2"/>
  <c r="D332" i="2"/>
  <c r="D333" i="2"/>
  <c r="D334" i="2"/>
  <c r="D335" i="2"/>
  <c r="D336" i="2"/>
  <c r="D337" i="2"/>
  <c r="D338" i="2"/>
  <c r="D339" i="2"/>
  <c r="D340" i="2"/>
  <c r="D341" i="2"/>
  <c r="D342" i="2"/>
  <c r="D343" i="2"/>
  <c r="D344" i="2"/>
  <c r="D345" i="2"/>
  <c r="D346" i="2"/>
  <c r="D347" i="2"/>
  <c r="D348" i="2"/>
  <c r="D349" i="2"/>
  <c r="D350" i="2"/>
  <c r="D351" i="2"/>
  <c r="D352" i="2"/>
  <c r="D353" i="2"/>
  <c r="D354" i="2"/>
  <c r="D355" i="2"/>
  <c r="D356" i="2"/>
  <c r="D357" i="2"/>
  <c r="D358" i="2"/>
  <c r="D359" i="2"/>
  <c r="D360" i="2"/>
  <c r="D361" i="2"/>
  <c r="D362" i="2"/>
  <c r="D363" i="2"/>
  <c r="D364" i="2"/>
  <c r="D365" i="2"/>
  <c r="D366" i="2"/>
  <c r="D367" i="2"/>
  <c r="D368" i="2"/>
  <c r="D369" i="2"/>
  <c r="D370" i="2"/>
  <c r="D371" i="2"/>
  <c r="D372" i="2"/>
  <c r="D373" i="2"/>
  <c r="D374" i="2"/>
  <c r="D375" i="2"/>
  <c r="D376" i="2"/>
  <c r="D377" i="2"/>
  <c r="D378" i="2"/>
  <c r="D379" i="2"/>
  <c r="D380" i="2"/>
  <c r="D381" i="2"/>
  <c r="D382" i="2"/>
  <c r="D383" i="2"/>
  <c r="D384" i="2"/>
  <c r="D385" i="2"/>
  <c r="D386" i="2"/>
  <c r="D387" i="2"/>
  <c r="D388" i="2"/>
  <c r="D389" i="2"/>
  <c r="D390" i="2"/>
  <c r="D391" i="2"/>
  <c r="D392" i="2"/>
  <c r="D393" i="2"/>
  <c r="D394" i="2"/>
  <c r="D395" i="2"/>
  <c r="D396" i="2"/>
  <c r="D397" i="2"/>
  <c r="D398" i="2"/>
  <c r="D399" i="2"/>
  <c r="D400" i="2"/>
  <c r="D401" i="2"/>
  <c r="D402" i="2"/>
  <c r="D403" i="2"/>
  <c r="D404" i="2"/>
  <c r="D405" i="2"/>
  <c r="D406" i="2"/>
  <c r="D407" i="2"/>
  <c r="D408" i="2"/>
  <c r="D409" i="2"/>
  <c r="D410" i="2"/>
  <c r="D411" i="2"/>
  <c r="D412" i="2"/>
  <c r="D413" i="2"/>
  <c r="D414" i="2"/>
  <c r="D415" i="2"/>
  <c r="D416" i="2"/>
  <c r="D417" i="2"/>
  <c r="D418" i="2"/>
  <c r="D419" i="2"/>
  <c r="F311" i="2"/>
  <c r="D311" i="2"/>
  <c r="F310" i="2"/>
  <c r="D310" i="2"/>
  <c r="F309" i="2"/>
  <c r="D309" i="2"/>
  <c r="F308" i="2"/>
  <c r="D308" i="2"/>
  <c r="F307" i="2"/>
  <c r="D307" i="2"/>
  <c r="F306" i="2"/>
  <c r="D306" i="2"/>
  <c r="F305" i="2"/>
  <c r="D305" i="2"/>
  <c r="F304" i="2"/>
  <c r="D304" i="2"/>
  <c r="F303" i="2"/>
  <c r="D303" i="2"/>
  <c r="F302" i="2"/>
  <c r="D302" i="2"/>
  <c r="F301" i="2"/>
  <c r="D301" i="2"/>
  <c r="F300" i="2"/>
  <c r="D300" i="2"/>
  <c r="F299" i="2"/>
  <c r="D299" i="2"/>
  <c r="F298" i="2"/>
  <c r="D298" i="2"/>
  <c r="F297" i="2"/>
  <c r="D297" i="2"/>
  <c r="F296" i="2"/>
  <c r="D296" i="2"/>
  <c r="F295" i="2"/>
  <c r="D295" i="2"/>
  <c r="F294" i="2"/>
  <c r="D294" i="2"/>
  <c r="F293" i="2"/>
  <c r="D293" i="2"/>
  <c r="F292" i="2"/>
  <c r="D292" i="2"/>
  <c r="F291" i="2"/>
  <c r="D291" i="2"/>
  <c r="F290" i="2"/>
  <c r="D290" i="2"/>
  <c r="F289" i="2"/>
  <c r="D289" i="2"/>
  <c r="F288" i="2"/>
  <c r="D288" i="2"/>
  <c r="F287" i="2"/>
  <c r="D287" i="2"/>
  <c r="F286" i="2"/>
  <c r="D286" i="2"/>
  <c r="F285" i="2"/>
  <c r="D285" i="2"/>
  <c r="F284" i="2"/>
  <c r="D284" i="2"/>
  <c r="F283" i="2"/>
  <c r="D283" i="2"/>
  <c r="F282" i="2"/>
  <c r="D282" i="2"/>
  <c r="F281" i="2"/>
  <c r="D281" i="2"/>
  <c r="F280" i="2"/>
  <c r="D280" i="2"/>
  <c r="F279" i="2"/>
  <c r="D279" i="2"/>
  <c r="F278" i="2"/>
  <c r="D278" i="2"/>
  <c r="F277" i="2"/>
  <c r="D277" i="2"/>
  <c r="F276" i="2"/>
  <c r="D276" i="2"/>
  <c r="F275" i="2"/>
  <c r="D275" i="2"/>
  <c r="F274" i="2"/>
  <c r="D274" i="2"/>
  <c r="F273" i="2"/>
  <c r="D273" i="2"/>
  <c r="F272" i="2"/>
  <c r="D272" i="2"/>
  <c r="F271" i="2"/>
  <c r="D271" i="2"/>
  <c r="F270" i="2"/>
  <c r="D270" i="2"/>
  <c r="F269" i="2"/>
  <c r="D269" i="2"/>
  <c r="F268" i="2"/>
  <c r="D268" i="2"/>
  <c r="F267" i="2"/>
  <c r="D267" i="2"/>
  <c r="F266" i="2"/>
  <c r="D266" i="2"/>
  <c r="F265" i="2"/>
  <c r="D265" i="2"/>
  <c r="F264" i="2"/>
  <c r="D264" i="2"/>
  <c r="K4227" i="1"/>
  <c r="J4227" i="1"/>
  <c r="K4226" i="1"/>
  <c r="J4226" i="1"/>
  <c r="K4225" i="1"/>
  <c r="J4225" i="1"/>
  <c r="K4224" i="1"/>
  <c r="J4224" i="1"/>
  <c r="K4223" i="1"/>
  <c r="J4223" i="1"/>
  <c r="K4222" i="1"/>
  <c r="J4222" i="1"/>
  <c r="K4221" i="1"/>
  <c r="J4221" i="1"/>
  <c r="K4220" i="1"/>
  <c r="J4220" i="1"/>
  <c r="K4219" i="1"/>
  <c r="J4219" i="1"/>
  <c r="K4218" i="1"/>
  <c r="J4218" i="1"/>
  <c r="K4217" i="1"/>
  <c r="J4217" i="1"/>
  <c r="K4216" i="1"/>
  <c r="J4216" i="1"/>
  <c r="K4215" i="1"/>
  <c r="J4215" i="1"/>
  <c r="K4214" i="1"/>
  <c r="J4214" i="1"/>
  <c r="K4213" i="1"/>
  <c r="J4213" i="1"/>
  <c r="K4212" i="1"/>
  <c r="J4212" i="1"/>
  <c r="K4211" i="1"/>
  <c r="J4211" i="1"/>
  <c r="K4210" i="1"/>
  <c r="J4210" i="1"/>
  <c r="K4209" i="1"/>
  <c r="J4209" i="1"/>
  <c r="K4208" i="1"/>
  <c r="J4208" i="1"/>
  <c r="K4207" i="1"/>
  <c r="J4207" i="1"/>
  <c r="K4206" i="1"/>
  <c r="J4206" i="1"/>
  <c r="K4205" i="1"/>
  <c r="J4205" i="1"/>
  <c r="K4204" i="1"/>
  <c r="J4204" i="1"/>
  <c r="K4203" i="1"/>
  <c r="J4203" i="1"/>
  <c r="K4202" i="1"/>
  <c r="J4202" i="1"/>
  <c r="K4201" i="1"/>
  <c r="J4201" i="1"/>
  <c r="K4200" i="1"/>
  <c r="J4200" i="1"/>
  <c r="K4199" i="1"/>
  <c r="J4199" i="1"/>
  <c r="K4198" i="1"/>
  <c r="J4198" i="1"/>
  <c r="K4197" i="1"/>
  <c r="J4197" i="1"/>
  <c r="K4196" i="1"/>
  <c r="J4196" i="1"/>
  <c r="K4195" i="1"/>
  <c r="J4195" i="1"/>
  <c r="K4194" i="1"/>
  <c r="J4194" i="1"/>
  <c r="K4193" i="1"/>
  <c r="J4193" i="1"/>
  <c r="K4192" i="1"/>
  <c r="J4192" i="1"/>
  <c r="K4191" i="1"/>
  <c r="J4191" i="1"/>
  <c r="K4190" i="1"/>
  <c r="J4190" i="1"/>
  <c r="K4189" i="1"/>
  <c r="J4189" i="1"/>
  <c r="K4188" i="1"/>
  <c r="J4188" i="1"/>
  <c r="K4187" i="1"/>
  <c r="J4187" i="1"/>
  <c r="K4186" i="1"/>
  <c r="J4186" i="1"/>
  <c r="K4185" i="1"/>
  <c r="J4185" i="1"/>
  <c r="K4184" i="1"/>
  <c r="J4184" i="1"/>
  <c r="K4183" i="1"/>
  <c r="J4183" i="1"/>
  <c r="K4182" i="1"/>
  <c r="J4182" i="1"/>
  <c r="K4181" i="1"/>
  <c r="J4181" i="1"/>
  <c r="K4180" i="1"/>
  <c r="J4180" i="1"/>
  <c r="K4179" i="1"/>
  <c r="J4179" i="1"/>
  <c r="K4178" i="1"/>
  <c r="J4178" i="1"/>
  <c r="K4177" i="1"/>
  <c r="J4177" i="1"/>
  <c r="K4176" i="1"/>
  <c r="J4176" i="1"/>
  <c r="K4175" i="1"/>
  <c r="J4175" i="1"/>
  <c r="K4174" i="1"/>
  <c r="J4174" i="1"/>
  <c r="K4173" i="1"/>
  <c r="J4173" i="1"/>
  <c r="K4172" i="1"/>
  <c r="J4172" i="1"/>
  <c r="K4171" i="1"/>
  <c r="J4171" i="1"/>
  <c r="K4170" i="1"/>
  <c r="J4170" i="1"/>
  <c r="K4169" i="1"/>
  <c r="J4169" i="1"/>
  <c r="K4168" i="1"/>
  <c r="J4168" i="1"/>
  <c r="K4167" i="1"/>
  <c r="J4167" i="1"/>
  <c r="K4166" i="1"/>
  <c r="J4166" i="1"/>
  <c r="K4165" i="1"/>
  <c r="J4165" i="1"/>
  <c r="K4164" i="1"/>
  <c r="J4164" i="1"/>
  <c r="K4163" i="1"/>
  <c r="J4163" i="1"/>
  <c r="K4162" i="1"/>
  <c r="J4162" i="1"/>
  <c r="K4161" i="1"/>
  <c r="J4161" i="1"/>
  <c r="K4160" i="1"/>
  <c r="J4160" i="1"/>
  <c r="K4159" i="1"/>
  <c r="J4159" i="1"/>
  <c r="K4158" i="1"/>
  <c r="J4158" i="1"/>
  <c r="K4157" i="1"/>
  <c r="J4157" i="1"/>
  <c r="K4156" i="1"/>
  <c r="J4156" i="1"/>
  <c r="K4155" i="1"/>
  <c r="J4155" i="1"/>
  <c r="K4154" i="1"/>
  <c r="J4154" i="1"/>
  <c r="K4153" i="1"/>
  <c r="J4153" i="1"/>
  <c r="K4152" i="1"/>
  <c r="J4152" i="1"/>
  <c r="K4151" i="1"/>
  <c r="J4151" i="1"/>
  <c r="K4150" i="1"/>
  <c r="J4150" i="1"/>
  <c r="K4149" i="1"/>
  <c r="J4149" i="1"/>
  <c r="K4148" i="1"/>
  <c r="J4148" i="1"/>
  <c r="K4147" i="1"/>
  <c r="J4147" i="1"/>
  <c r="K4146" i="1"/>
  <c r="J4146" i="1"/>
  <c r="K4145" i="1"/>
  <c r="J4145" i="1"/>
  <c r="K4144" i="1"/>
  <c r="J4144" i="1"/>
  <c r="K4143" i="1"/>
  <c r="J4143" i="1"/>
  <c r="K4142" i="1"/>
  <c r="J4142" i="1"/>
  <c r="K4141" i="1"/>
  <c r="J4141" i="1"/>
  <c r="K4140" i="1"/>
  <c r="J4140" i="1"/>
  <c r="K4139" i="1"/>
  <c r="J4139" i="1"/>
  <c r="K4138" i="1"/>
  <c r="J4138" i="1"/>
  <c r="K4137" i="1"/>
  <c r="J4137" i="1"/>
  <c r="K4136" i="1"/>
  <c r="J4136" i="1"/>
  <c r="K4135" i="1"/>
  <c r="J4135" i="1"/>
  <c r="K4134" i="1"/>
  <c r="J4134" i="1"/>
  <c r="K4133" i="1"/>
  <c r="J4133" i="1"/>
  <c r="K4132" i="1"/>
  <c r="J4132" i="1"/>
  <c r="K4131" i="1"/>
  <c r="J4131" i="1"/>
  <c r="K4130" i="1"/>
  <c r="J4130" i="1"/>
  <c r="K4129" i="1"/>
  <c r="J4129" i="1"/>
  <c r="K4128" i="1"/>
  <c r="J4128" i="1"/>
  <c r="K4127" i="1"/>
  <c r="J4127" i="1"/>
  <c r="K4126" i="1"/>
  <c r="J4126" i="1"/>
  <c r="K4125" i="1"/>
  <c r="J4125" i="1"/>
  <c r="K4124" i="1"/>
  <c r="J4124" i="1"/>
  <c r="K4123" i="1"/>
  <c r="J4123" i="1"/>
  <c r="K4122" i="1"/>
  <c r="J4122" i="1"/>
  <c r="K4121" i="1"/>
  <c r="J4121" i="1"/>
  <c r="K4120" i="1"/>
  <c r="J4120" i="1"/>
  <c r="K4119" i="1"/>
  <c r="J4119" i="1"/>
  <c r="K4118" i="1"/>
  <c r="J4118" i="1"/>
  <c r="K4117" i="1"/>
  <c r="J4117" i="1"/>
  <c r="K4116" i="1"/>
  <c r="J4116" i="1"/>
  <c r="K4115" i="1"/>
  <c r="J4115" i="1"/>
  <c r="K4114" i="1"/>
  <c r="J4114" i="1"/>
  <c r="K4113" i="1"/>
  <c r="J4113" i="1"/>
  <c r="K4112" i="1"/>
  <c r="J4112" i="1"/>
  <c r="K4111" i="1"/>
  <c r="J4111" i="1"/>
  <c r="K4110" i="1"/>
  <c r="J4110" i="1"/>
  <c r="K4109" i="1"/>
  <c r="J4109" i="1"/>
  <c r="K4108" i="1"/>
  <c r="J4108" i="1"/>
  <c r="K4107" i="1"/>
  <c r="J4107" i="1"/>
  <c r="K4106" i="1"/>
  <c r="J4106" i="1"/>
  <c r="K4105" i="1"/>
  <c r="J4105" i="1"/>
  <c r="K4104" i="1"/>
  <c r="J4104" i="1"/>
  <c r="K4103" i="1"/>
  <c r="J4103" i="1"/>
  <c r="K4102" i="1"/>
  <c r="J4102" i="1"/>
  <c r="K4101" i="1"/>
  <c r="J4101" i="1"/>
  <c r="K4100" i="1"/>
  <c r="J4100" i="1"/>
  <c r="K4099" i="1"/>
  <c r="J4099" i="1"/>
  <c r="K4098" i="1"/>
  <c r="J4098" i="1"/>
  <c r="K4097" i="1"/>
  <c r="J4097" i="1"/>
  <c r="K4096" i="1"/>
  <c r="J4096" i="1"/>
  <c r="K4095" i="1"/>
  <c r="J4095" i="1"/>
  <c r="K4094" i="1"/>
  <c r="J4094" i="1"/>
  <c r="K4093" i="1"/>
  <c r="J4093" i="1"/>
  <c r="K4092" i="1"/>
  <c r="J4092" i="1"/>
  <c r="K4091" i="1"/>
  <c r="J4091" i="1"/>
  <c r="K4090" i="1"/>
  <c r="J4090" i="1"/>
  <c r="K4089" i="1"/>
  <c r="J4089" i="1"/>
  <c r="K4088" i="1"/>
  <c r="J4088" i="1"/>
  <c r="K4087" i="1"/>
  <c r="J4087" i="1"/>
  <c r="K4086" i="1"/>
  <c r="J4086" i="1"/>
  <c r="K4085" i="1"/>
  <c r="J4085" i="1"/>
  <c r="K4084" i="1"/>
  <c r="J4084" i="1"/>
  <c r="K4083" i="1"/>
  <c r="J4083" i="1"/>
  <c r="K4082" i="1"/>
  <c r="J4082" i="1"/>
  <c r="K4081" i="1"/>
  <c r="J4081" i="1"/>
  <c r="K4080" i="1"/>
  <c r="J4080" i="1"/>
  <c r="K4079" i="1"/>
  <c r="J4079" i="1"/>
  <c r="K4078" i="1"/>
  <c r="J4078" i="1"/>
  <c r="K4077" i="1"/>
  <c r="J4077" i="1"/>
  <c r="K4076" i="1"/>
  <c r="J4076" i="1"/>
  <c r="K4075" i="1"/>
  <c r="J4075" i="1"/>
  <c r="K4074" i="1"/>
  <c r="J4074" i="1"/>
  <c r="K4073" i="1"/>
  <c r="J4073" i="1"/>
  <c r="K4072" i="1"/>
  <c r="J4072" i="1"/>
  <c r="K4071" i="1"/>
  <c r="J4071" i="1"/>
  <c r="K4070" i="1"/>
  <c r="J4070" i="1"/>
  <c r="K4069" i="1"/>
  <c r="J4069" i="1"/>
  <c r="K4068" i="1"/>
  <c r="J4068" i="1"/>
  <c r="K4067" i="1"/>
  <c r="J4067" i="1"/>
  <c r="K4066" i="1"/>
  <c r="J4066" i="1"/>
  <c r="K4065" i="1"/>
  <c r="J4065" i="1"/>
  <c r="K4064" i="1"/>
  <c r="J4064" i="1"/>
  <c r="K4063" i="1"/>
  <c r="J4063" i="1"/>
  <c r="K4062" i="1"/>
  <c r="J4062" i="1"/>
  <c r="K4061" i="1"/>
  <c r="J4061" i="1"/>
  <c r="K4060" i="1"/>
  <c r="J4060" i="1"/>
  <c r="K4059" i="1"/>
  <c r="J4059" i="1"/>
  <c r="K4058" i="1"/>
  <c r="J4058" i="1"/>
  <c r="K4057" i="1"/>
  <c r="J4057" i="1"/>
  <c r="K4056" i="1"/>
  <c r="J4056" i="1"/>
  <c r="K4055" i="1"/>
  <c r="J4055" i="1"/>
  <c r="K4054" i="1"/>
  <c r="J4054" i="1"/>
  <c r="K4053" i="1"/>
  <c r="J4053" i="1"/>
  <c r="K4052" i="1"/>
  <c r="J4052" i="1"/>
  <c r="K4051" i="1"/>
  <c r="J4051" i="1"/>
  <c r="K4050" i="1"/>
  <c r="J4050" i="1"/>
  <c r="K4049" i="1"/>
  <c r="J4049" i="1"/>
  <c r="K4048" i="1"/>
  <c r="J4048" i="1"/>
  <c r="K4047" i="1"/>
  <c r="J4047" i="1"/>
  <c r="K4046" i="1"/>
  <c r="J4046" i="1"/>
  <c r="K4045" i="1"/>
  <c r="J4045" i="1"/>
  <c r="K4044" i="1"/>
  <c r="J4044" i="1"/>
  <c r="K4043" i="1"/>
  <c r="J4043" i="1"/>
  <c r="K4042" i="1"/>
  <c r="J4042" i="1"/>
  <c r="K4041" i="1"/>
  <c r="J4041" i="1"/>
  <c r="K4040" i="1"/>
  <c r="J4040" i="1"/>
  <c r="K4039" i="1"/>
  <c r="J4039" i="1"/>
  <c r="K4038" i="1"/>
  <c r="J4038" i="1"/>
  <c r="K4037" i="1"/>
  <c r="J4037" i="1"/>
  <c r="K4036" i="1"/>
  <c r="J4036" i="1"/>
  <c r="K4035" i="1"/>
  <c r="J4035" i="1"/>
  <c r="K4034" i="1"/>
  <c r="J4034" i="1"/>
  <c r="K4033" i="1"/>
  <c r="J4033" i="1"/>
  <c r="K4032" i="1"/>
  <c r="J4032" i="1"/>
  <c r="K4031" i="1"/>
  <c r="J4031" i="1"/>
  <c r="K4030" i="1"/>
  <c r="J4030" i="1"/>
  <c r="K4029" i="1"/>
  <c r="J4029" i="1"/>
  <c r="K4028" i="1"/>
  <c r="J4028" i="1"/>
  <c r="K4027" i="1"/>
  <c r="J4027" i="1"/>
  <c r="K4026" i="1"/>
  <c r="J4026" i="1"/>
  <c r="K4025" i="1"/>
  <c r="J4025" i="1"/>
  <c r="K4024" i="1"/>
  <c r="J4024" i="1"/>
  <c r="K4023" i="1"/>
  <c r="J4023" i="1"/>
  <c r="K4022" i="1"/>
  <c r="J4022" i="1"/>
  <c r="K4021" i="1"/>
  <c r="J4021" i="1"/>
  <c r="K4020" i="1"/>
  <c r="J4020" i="1"/>
  <c r="K4019" i="1"/>
  <c r="J4019" i="1"/>
  <c r="K4018" i="1"/>
  <c r="J4018" i="1"/>
  <c r="K4017" i="1"/>
  <c r="J4017" i="1"/>
  <c r="K4016" i="1"/>
  <c r="J4016" i="1"/>
  <c r="K4015" i="1"/>
  <c r="J4015" i="1"/>
  <c r="K4014" i="1"/>
  <c r="J4014" i="1"/>
  <c r="K4013" i="1"/>
  <c r="J4013" i="1"/>
  <c r="K4012" i="1"/>
  <c r="J4012" i="1"/>
  <c r="K4011" i="1"/>
  <c r="J4011" i="1"/>
  <c r="K4010" i="1"/>
  <c r="J4010" i="1"/>
  <c r="K4009" i="1"/>
  <c r="J4009" i="1"/>
  <c r="K4008" i="1"/>
  <c r="J4008" i="1"/>
  <c r="K4007" i="1"/>
  <c r="J4007" i="1"/>
  <c r="K4006" i="1"/>
  <c r="J4006" i="1"/>
  <c r="K4005" i="1"/>
  <c r="J4005" i="1"/>
  <c r="K4004" i="1"/>
  <c r="J4004" i="1"/>
  <c r="K4003" i="1"/>
  <c r="J4003" i="1"/>
  <c r="K4002" i="1"/>
  <c r="J4002" i="1"/>
  <c r="K4001" i="1"/>
  <c r="J4001" i="1"/>
  <c r="K4000" i="1"/>
  <c r="J4000" i="1"/>
  <c r="K3999" i="1"/>
  <c r="J3999" i="1"/>
  <c r="K3998" i="1"/>
  <c r="J3998" i="1"/>
  <c r="K3997" i="1"/>
  <c r="J3997" i="1"/>
  <c r="K3996" i="1"/>
  <c r="J3996" i="1"/>
  <c r="K3995" i="1"/>
  <c r="J3995" i="1"/>
  <c r="K3994" i="1"/>
  <c r="J3994" i="1"/>
  <c r="K3993" i="1"/>
  <c r="J3993" i="1"/>
  <c r="K3992" i="1"/>
  <c r="J3992" i="1"/>
  <c r="K3991" i="1"/>
  <c r="J3991" i="1"/>
  <c r="K3990" i="1"/>
  <c r="J3990" i="1"/>
  <c r="K3989" i="1"/>
  <c r="J3989" i="1"/>
  <c r="K3988" i="1"/>
  <c r="J3988" i="1"/>
  <c r="K3987" i="1"/>
  <c r="J3987" i="1"/>
  <c r="K3986" i="1"/>
  <c r="J3986" i="1"/>
  <c r="K3985" i="1"/>
  <c r="J3985" i="1"/>
  <c r="K3984" i="1"/>
  <c r="J3984" i="1"/>
  <c r="K3983" i="1"/>
  <c r="J3983" i="1"/>
  <c r="K3982" i="1"/>
  <c r="J3982" i="1"/>
  <c r="K3981" i="1"/>
  <c r="J3981" i="1"/>
  <c r="K3980" i="1"/>
  <c r="J3980" i="1"/>
  <c r="K3979" i="1"/>
  <c r="J3979" i="1"/>
  <c r="K3978" i="1"/>
  <c r="J3978" i="1"/>
  <c r="K3977" i="1"/>
  <c r="J3977" i="1"/>
  <c r="K3976" i="1"/>
  <c r="J3976" i="1"/>
  <c r="K3975" i="1"/>
  <c r="J3975" i="1"/>
  <c r="K3974" i="1"/>
  <c r="J3974" i="1"/>
  <c r="K3973" i="1"/>
  <c r="J3973" i="1"/>
  <c r="K3972" i="1"/>
  <c r="J3972" i="1"/>
  <c r="K3971" i="1"/>
  <c r="J3971" i="1"/>
  <c r="K3970" i="1"/>
  <c r="J3970" i="1"/>
  <c r="K3969" i="1"/>
  <c r="J3969" i="1"/>
  <c r="K3968" i="1"/>
  <c r="J3968" i="1"/>
  <c r="K3967" i="1"/>
  <c r="J3967" i="1"/>
  <c r="K3966" i="1"/>
  <c r="J3966" i="1"/>
  <c r="K3965" i="1"/>
  <c r="J3965" i="1"/>
  <c r="K3964" i="1"/>
  <c r="J3964" i="1"/>
  <c r="K3963" i="1"/>
  <c r="J3963" i="1"/>
  <c r="K3962" i="1"/>
  <c r="J3962" i="1"/>
  <c r="K3961" i="1"/>
  <c r="J3961" i="1"/>
  <c r="K3960" i="1"/>
  <c r="J3960" i="1"/>
  <c r="K3959" i="1"/>
  <c r="J3959" i="1"/>
  <c r="K3958" i="1"/>
  <c r="J3958" i="1"/>
  <c r="K3957" i="1"/>
  <c r="J3957" i="1"/>
  <c r="K3956" i="1"/>
  <c r="J3956" i="1"/>
  <c r="K3955" i="1"/>
  <c r="J3955" i="1"/>
  <c r="K3954" i="1"/>
  <c r="J3954" i="1"/>
  <c r="K3953" i="1"/>
  <c r="J3953" i="1"/>
  <c r="K3952" i="1"/>
  <c r="J3952" i="1"/>
  <c r="K3951" i="1"/>
  <c r="J3951" i="1"/>
  <c r="K3950" i="1"/>
  <c r="J3950" i="1"/>
  <c r="K3949" i="1"/>
  <c r="J3949" i="1"/>
  <c r="K3948" i="1"/>
  <c r="J3948" i="1"/>
  <c r="K3947" i="1"/>
  <c r="J3947" i="1"/>
  <c r="K3946" i="1"/>
  <c r="J3946" i="1"/>
  <c r="K3945" i="1"/>
  <c r="J3945" i="1"/>
  <c r="K3944" i="1"/>
  <c r="J3944" i="1"/>
  <c r="K3943" i="1"/>
  <c r="J3943" i="1"/>
  <c r="K3942" i="1"/>
  <c r="J3942" i="1"/>
  <c r="K3941" i="1"/>
  <c r="J3941" i="1"/>
  <c r="K3940" i="1"/>
  <c r="J3940" i="1"/>
  <c r="K3939" i="1"/>
  <c r="J3939" i="1"/>
  <c r="K3938" i="1"/>
  <c r="J3938" i="1"/>
  <c r="K3937" i="1"/>
  <c r="J3937" i="1"/>
  <c r="K3936" i="1"/>
  <c r="J3936" i="1"/>
  <c r="K3935" i="1"/>
  <c r="J3935" i="1"/>
  <c r="K3934" i="1"/>
  <c r="J3934" i="1"/>
  <c r="K3933" i="1"/>
  <c r="J3933" i="1"/>
  <c r="K3932" i="1"/>
  <c r="J3932" i="1"/>
  <c r="K3931" i="1"/>
  <c r="J3931" i="1"/>
  <c r="K3930" i="1"/>
  <c r="J3930" i="1"/>
  <c r="K3929" i="1"/>
  <c r="J3929" i="1"/>
  <c r="K3928" i="1"/>
  <c r="J3928" i="1"/>
  <c r="K3927" i="1"/>
  <c r="J3927" i="1"/>
  <c r="K3926" i="1"/>
  <c r="J3926" i="1"/>
  <c r="K3925" i="1"/>
  <c r="J3925" i="1"/>
  <c r="K3924" i="1"/>
  <c r="J3924" i="1"/>
  <c r="K3923" i="1"/>
  <c r="J3923" i="1"/>
  <c r="K3922" i="1"/>
  <c r="J3922" i="1"/>
  <c r="K3921" i="1"/>
  <c r="J3921" i="1"/>
  <c r="K3920" i="1"/>
  <c r="J3920" i="1"/>
  <c r="K3919" i="1"/>
  <c r="J3919" i="1"/>
  <c r="K3918" i="1"/>
  <c r="J3918" i="1"/>
  <c r="K3917" i="1"/>
  <c r="J3917" i="1"/>
  <c r="K3916" i="1"/>
  <c r="J3916" i="1"/>
  <c r="K3915" i="1"/>
  <c r="J3915" i="1"/>
  <c r="K3914" i="1"/>
  <c r="J3914" i="1"/>
  <c r="K3913" i="1"/>
  <c r="J3913" i="1"/>
  <c r="K3912" i="1"/>
  <c r="J3912" i="1"/>
  <c r="K3911" i="1"/>
  <c r="J3911" i="1"/>
  <c r="K3910" i="1"/>
  <c r="J3910" i="1"/>
  <c r="K3909" i="1"/>
  <c r="J3909" i="1"/>
  <c r="K3908" i="1"/>
  <c r="J3908" i="1"/>
  <c r="K3907" i="1"/>
  <c r="J3907" i="1"/>
  <c r="K3906" i="1"/>
  <c r="J3906" i="1"/>
  <c r="K3905" i="1"/>
  <c r="J3905" i="1"/>
  <c r="K3904" i="1"/>
  <c r="J3904" i="1"/>
  <c r="K3903" i="1"/>
  <c r="J3903" i="1"/>
  <c r="K3902" i="1"/>
  <c r="J3902" i="1"/>
  <c r="K3901" i="1"/>
  <c r="J3901" i="1"/>
  <c r="K3900" i="1"/>
  <c r="J3900" i="1"/>
  <c r="K3899" i="1"/>
  <c r="J3899" i="1"/>
  <c r="K3898" i="1"/>
  <c r="J3898" i="1"/>
  <c r="K3897" i="1"/>
  <c r="J3897" i="1"/>
  <c r="K3896" i="1"/>
  <c r="J3896" i="1"/>
  <c r="K3895" i="1"/>
  <c r="J3895" i="1"/>
  <c r="K3894" i="1"/>
  <c r="J3894" i="1"/>
  <c r="K3893" i="1"/>
  <c r="J3893" i="1"/>
  <c r="K3892" i="1"/>
  <c r="J3892" i="1"/>
  <c r="K3891" i="1"/>
  <c r="J3891" i="1"/>
  <c r="K3890" i="1"/>
  <c r="J3890" i="1"/>
  <c r="K3889" i="1"/>
  <c r="J3889" i="1"/>
  <c r="K3888" i="1"/>
  <c r="J3888" i="1"/>
  <c r="K3887" i="1"/>
  <c r="J3887" i="1"/>
  <c r="K3886" i="1"/>
  <c r="J3886" i="1"/>
  <c r="K3885" i="1"/>
  <c r="J3885" i="1"/>
  <c r="K3884" i="1"/>
  <c r="J3884" i="1"/>
  <c r="K3883" i="1"/>
  <c r="J3883" i="1"/>
  <c r="K3882" i="1"/>
  <c r="J3882" i="1"/>
  <c r="K3881" i="1"/>
  <c r="J3881" i="1"/>
  <c r="K3880" i="1"/>
  <c r="J3880" i="1"/>
  <c r="K3879" i="1"/>
  <c r="J3879" i="1"/>
  <c r="K3878" i="1"/>
  <c r="J3878" i="1"/>
  <c r="K3877" i="1"/>
  <c r="J3877" i="1"/>
  <c r="K3876" i="1"/>
  <c r="J3876" i="1"/>
  <c r="K3875" i="1"/>
  <c r="J3875" i="1"/>
  <c r="K3874" i="1"/>
  <c r="J3874" i="1"/>
  <c r="K3873" i="1"/>
  <c r="J3873" i="1"/>
  <c r="K3872" i="1"/>
  <c r="J3872" i="1"/>
  <c r="K3871" i="1"/>
  <c r="J3871" i="1"/>
  <c r="K3870" i="1"/>
  <c r="J3870" i="1"/>
  <c r="K3869" i="1"/>
  <c r="J3869" i="1"/>
  <c r="K3868" i="1"/>
  <c r="J3868" i="1"/>
  <c r="K3867" i="1"/>
  <c r="J3867" i="1"/>
  <c r="K3866" i="1"/>
  <c r="J3866" i="1"/>
  <c r="K3865" i="1"/>
  <c r="J3865" i="1"/>
  <c r="K3864" i="1"/>
  <c r="J3864" i="1"/>
  <c r="K3863" i="1"/>
  <c r="J3863" i="1"/>
  <c r="K3862" i="1"/>
  <c r="J3862" i="1"/>
  <c r="K3861" i="1"/>
  <c r="J3861" i="1"/>
  <c r="K3860" i="1"/>
  <c r="J3860" i="1"/>
  <c r="K3859" i="1"/>
  <c r="J3859" i="1"/>
  <c r="K3858" i="1"/>
  <c r="J3858" i="1"/>
  <c r="K3857" i="1"/>
  <c r="J3857" i="1"/>
  <c r="K3856" i="1"/>
  <c r="J3856" i="1"/>
  <c r="K3855" i="1"/>
  <c r="J3855" i="1"/>
  <c r="K3854" i="1"/>
  <c r="J3854" i="1"/>
  <c r="K3853" i="1"/>
  <c r="J3853" i="1"/>
  <c r="K3852" i="1"/>
  <c r="J3852" i="1"/>
  <c r="K3851" i="1"/>
  <c r="J3851" i="1"/>
  <c r="K3850" i="1"/>
  <c r="J3850" i="1"/>
  <c r="K3849" i="1"/>
  <c r="J3849" i="1"/>
  <c r="K3848" i="1"/>
  <c r="J3848" i="1"/>
  <c r="K3847" i="1"/>
  <c r="J3847" i="1"/>
  <c r="K3846" i="1"/>
  <c r="J3846" i="1"/>
  <c r="K3845" i="1"/>
  <c r="J3845" i="1"/>
  <c r="K3844" i="1"/>
  <c r="J3844" i="1"/>
  <c r="K3843" i="1"/>
  <c r="J3843" i="1"/>
  <c r="K3842" i="1"/>
  <c r="J3842" i="1"/>
  <c r="K3841" i="1"/>
  <c r="J3841" i="1"/>
  <c r="K3840" i="1"/>
  <c r="J3840" i="1"/>
  <c r="K3839" i="1"/>
  <c r="J3839" i="1"/>
  <c r="K3838" i="1"/>
  <c r="J3838" i="1"/>
  <c r="K3837" i="1"/>
  <c r="J3837" i="1"/>
  <c r="K3836" i="1"/>
  <c r="J3836" i="1"/>
  <c r="K3835" i="1"/>
  <c r="J3835" i="1"/>
  <c r="K3834" i="1"/>
  <c r="J3834" i="1"/>
  <c r="K3833" i="1"/>
  <c r="J3833" i="1"/>
  <c r="K3832" i="1"/>
  <c r="J3832" i="1"/>
  <c r="K3831" i="1"/>
  <c r="J3831" i="1"/>
  <c r="K3830" i="1"/>
  <c r="J3830" i="1"/>
  <c r="K3829" i="1"/>
  <c r="J3829" i="1"/>
  <c r="K3828" i="1"/>
  <c r="J3828" i="1"/>
  <c r="K3827" i="1"/>
  <c r="J3827" i="1"/>
  <c r="K3826" i="1"/>
  <c r="J3826" i="1"/>
  <c r="K3825" i="1"/>
  <c r="J3825" i="1"/>
  <c r="K3824" i="1"/>
  <c r="J3824" i="1"/>
  <c r="K3823" i="1"/>
  <c r="J3823" i="1"/>
  <c r="K3822" i="1"/>
  <c r="J3822" i="1"/>
  <c r="K3821" i="1"/>
  <c r="J3821" i="1"/>
  <c r="K3820" i="1"/>
  <c r="J3820" i="1"/>
  <c r="K3819" i="1"/>
  <c r="J3819" i="1"/>
  <c r="K3818" i="1"/>
  <c r="J3818" i="1"/>
  <c r="K3817" i="1"/>
  <c r="J3817" i="1"/>
  <c r="K3816" i="1"/>
  <c r="J3816" i="1"/>
  <c r="K3815" i="1"/>
  <c r="J3815" i="1"/>
  <c r="K3814" i="1"/>
  <c r="J3814" i="1"/>
  <c r="K3813" i="1"/>
  <c r="J3813" i="1"/>
  <c r="K3812" i="1"/>
  <c r="J3812" i="1"/>
  <c r="K3811" i="1"/>
  <c r="J3811" i="1"/>
  <c r="K3810" i="1"/>
  <c r="J3810" i="1"/>
  <c r="K3809" i="1"/>
  <c r="J3809" i="1"/>
  <c r="K3808" i="1"/>
  <c r="J3808" i="1"/>
  <c r="J3807" i="1"/>
  <c r="J3806" i="1"/>
  <c r="J3805" i="1"/>
  <c r="J3804" i="1"/>
  <c r="J3803" i="1"/>
  <c r="J3802" i="1"/>
  <c r="J3801" i="1"/>
  <c r="J3800" i="1"/>
  <c r="J3799" i="1"/>
  <c r="J3798" i="1"/>
  <c r="J3797" i="1"/>
  <c r="J3796" i="1"/>
  <c r="J3795" i="1"/>
  <c r="J3794" i="1"/>
  <c r="J3793" i="1"/>
  <c r="J3792" i="1"/>
  <c r="J3791" i="1"/>
  <c r="J3790" i="1"/>
  <c r="J3789" i="1"/>
  <c r="J3788" i="1"/>
  <c r="J3787" i="1"/>
  <c r="J3786" i="1"/>
  <c r="J3785" i="1"/>
  <c r="J3784" i="1"/>
  <c r="J3783" i="1"/>
  <c r="J3782" i="1"/>
  <c r="J3781" i="1"/>
  <c r="J3780" i="1"/>
  <c r="J3779" i="1"/>
  <c r="J3778" i="1"/>
  <c r="J3777" i="1"/>
  <c r="J3776" i="1"/>
  <c r="J3775" i="1"/>
  <c r="J3774" i="1"/>
  <c r="J3773" i="1"/>
  <c r="J3772" i="1"/>
  <c r="J3771" i="1"/>
  <c r="J3770" i="1"/>
  <c r="J3769" i="1"/>
  <c r="J3768" i="1"/>
  <c r="J3767" i="1"/>
  <c r="J3766" i="1"/>
  <c r="J3765" i="1"/>
  <c r="J3764" i="1"/>
  <c r="J3763" i="1"/>
  <c r="J3762" i="1"/>
  <c r="J3761" i="1"/>
  <c r="J3760" i="1"/>
  <c r="K3759" i="1"/>
  <c r="J3759" i="1"/>
  <c r="K3758" i="1"/>
  <c r="J3758" i="1"/>
  <c r="K3757" i="1"/>
  <c r="J3757" i="1"/>
  <c r="K3756" i="1"/>
  <c r="J3756" i="1"/>
  <c r="K3755" i="1"/>
  <c r="J3755" i="1"/>
  <c r="K3754" i="1"/>
  <c r="J3754" i="1"/>
  <c r="K3753" i="1"/>
  <c r="J3753" i="1"/>
  <c r="K3752" i="1"/>
  <c r="J3752" i="1"/>
  <c r="K3751" i="1"/>
  <c r="J3751" i="1"/>
  <c r="K3750" i="1"/>
  <c r="J3750" i="1"/>
  <c r="K3749" i="1"/>
  <c r="J3749" i="1"/>
  <c r="K3748" i="1"/>
  <c r="J3748" i="1"/>
  <c r="J3747" i="1"/>
  <c r="J3746" i="1"/>
  <c r="J3745" i="1"/>
  <c r="J3744" i="1"/>
  <c r="J3743" i="1"/>
  <c r="J3742" i="1"/>
  <c r="J3741" i="1"/>
  <c r="J3740" i="1"/>
  <c r="J3739" i="1"/>
  <c r="J3738" i="1"/>
  <c r="J3737" i="1"/>
  <c r="J3736" i="1"/>
  <c r="J3735" i="1"/>
  <c r="J3734" i="1"/>
  <c r="J3733" i="1"/>
  <c r="J3732" i="1"/>
  <c r="J3731" i="1"/>
  <c r="J3730" i="1"/>
  <c r="J3729" i="1"/>
  <c r="J3728" i="1"/>
  <c r="J3727" i="1"/>
  <c r="J3726" i="1"/>
  <c r="J3725" i="1"/>
  <c r="J3724" i="1"/>
  <c r="J3723" i="1"/>
  <c r="J3722" i="1"/>
  <c r="J3721" i="1"/>
  <c r="J3720" i="1"/>
  <c r="J3719" i="1"/>
  <c r="J3718" i="1"/>
  <c r="J3717" i="1"/>
  <c r="J3716" i="1"/>
  <c r="J3715" i="1"/>
  <c r="J3714" i="1"/>
  <c r="J3713" i="1"/>
  <c r="J3712" i="1"/>
  <c r="K3711" i="1"/>
  <c r="J3711" i="1"/>
  <c r="K3710" i="1"/>
  <c r="J3710" i="1"/>
  <c r="K3709" i="1"/>
  <c r="J3709" i="1"/>
  <c r="K3708" i="1"/>
  <c r="J3708" i="1"/>
  <c r="K3707" i="1"/>
  <c r="J3707" i="1"/>
  <c r="K3706" i="1"/>
  <c r="J3706" i="1"/>
  <c r="K3705" i="1"/>
  <c r="J3705" i="1"/>
  <c r="K3704" i="1"/>
  <c r="J3704" i="1"/>
  <c r="K3703" i="1"/>
  <c r="J3703" i="1"/>
  <c r="K3702" i="1"/>
  <c r="J3702" i="1"/>
  <c r="K3701" i="1"/>
  <c r="J3701" i="1"/>
  <c r="K3700" i="1"/>
  <c r="J3700" i="1"/>
  <c r="J3699" i="1"/>
  <c r="J3698" i="1"/>
  <c r="J3697" i="1"/>
  <c r="J3696" i="1"/>
  <c r="J3695" i="1"/>
  <c r="J3694" i="1"/>
  <c r="J3693" i="1"/>
  <c r="J3692" i="1"/>
  <c r="J3691" i="1"/>
  <c r="J3690" i="1"/>
  <c r="J3689" i="1"/>
  <c r="J3688" i="1"/>
  <c r="J3687" i="1"/>
  <c r="J3686" i="1"/>
  <c r="J3685" i="1"/>
  <c r="J3684" i="1"/>
  <c r="J3683" i="1"/>
  <c r="J3682" i="1"/>
  <c r="J3681" i="1"/>
  <c r="J3680" i="1"/>
  <c r="J3679" i="1"/>
  <c r="J3678" i="1"/>
  <c r="J3677" i="1"/>
  <c r="J3676" i="1"/>
  <c r="J3675" i="1"/>
  <c r="J3674" i="1"/>
  <c r="J3673" i="1"/>
  <c r="J3672" i="1"/>
  <c r="J3671" i="1"/>
  <c r="J3670" i="1"/>
  <c r="J3669" i="1"/>
  <c r="J3668" i="1"/>
  <c r="J3667" i="1"/>
  <c r="J3666" i="1"/>
  <c r="J3665" i="1"/>
  <c r="J3664" i="1"/>
  <c r="K3663" i="1"/>
  <c r="J3663" i="1"/>
  <c r="K3662" i="1"/>
  <c r="J3662" i="1"/>
  <c r="K3661" i="1"/>
  <c r="J3661" i="1"/>
  <c r="K3660" i="1"/>
  <c r="J3660" i="1"/>
  <c r="K3659" i="1"/>
  <c r="J3659" i="1"/>
  <c r="K3658" i="1"/>
  <c r="J3658" i="1"/>
  <c r="K3657" i="1"/>
  <c r="J3657" i="1"/>
  <c r="K3656" i="1"/>
  <c r="J3656" i="1"/>
  <c r="K3655" i="1"/>
  <c r="J3655" i="1"/>
  <c r="K3654" i="1"/>
  <c r="J3654" i="1"/>
  <c r="K3653" i="1"/>
  <c r="J3653" i="1"/>
  <c r="K3652" i="1"/>
  <c r="J3652" i="1"/>
  <c r="J3651" i="1"/>
  <c r="J3650" i="1"/>
  <c r="J3649" i="1"/>
  <c r="J3648" i="1"/>
  <c r="J3647" i="1"/>
  <c r="J3646" i="1"/>
  <c r="J3645" i="1"/>
  <c r="J3644" i="1"/>
  <c r="J3643" i="1"/>
  <c r="J3642" i="1"/>
  <c r="J3641" i="1"/>
  <c r="J3640" i="1"/>
  <c r="J3639" i="1"/>
  <c r="J3638" i="1"/>
  <c r="J3637" i="1"/>
  <c r="J3636" i="1"/>
  <c r="J3635" i="1"/>
  <c r="J3634" i="1"/>
  <c r="J3633" i="1"/>
  <c r="J3632" i="1"/>
  <c r="J3631" i="1"/>
  <c r="J3630" i="1"/>
  <c r="J3629" i="1"/>
  <c r="J3628" i="1"/>
  <c r="J3627" i="1"/>
  <c r="J3626" i="1"/>
  <c r="J3625" i="1"/>
  <c r="J3624" i="1"/>
  <c r="J3623" i="1"/>
  <c r="J3622" i="1"/>
  <c r="J3621" i="1"/>
  <c r="J3620" i="1"/>
  <c r="J3619" i="1"/>
  <c r="J3618" i="1"/>
  <c r="J3617" i="1"/>
  <c r="J3616" i="1"/>
  <c r="K3615" i="1"/>
  <c r="J3615" i="1"/>
  <c r="K3614" i="1"/>
  <c r="J3614" i="1"/>
  <c r="K3613" i="1"/>
  <c r="J3613" i="1"/>
  <c r="K3612" i="1"/>
  <c r="J3612" i="1"/>
  <c r="K3611" i="1"/>
  <c r="J3611" i="1"/>
  <c r="K3610" i="1"/>
  <c r="J3610" i="1"/>
  <c r="K3609" i="1"/>
  <c r="J3609" i="1"/>
  <c r="K3608" i="1"/>
  <c r="J3608" i="1"/>
  <c r="K3607" i="1"/>
  <c r="J3607" i="1"/>
  <c r="K3606" i="1"/>
  <c r="J3606" i="1"/>
  <c r="K3605" i="1"/>
  <c r="J3605" i="1"/>
  <c r="K3604" i="1"/>
  <c r="J3604" i="1"/>
  <c r="J3603" i="1"/>
  <c r="J3602" i="1"/>
  <c r="J3601" i="1"/>
  <c r="J3600" i="1"/>
  <c r="J3599" i="1"/>
  <c r="J3598" i="1"/>
  <c r="J3597" i="1"/>
  <c r="J3596" i="1"/>
  <c r="J3595" i="1"/>
  <c r="J3594" i="1"/>
  <c r="J3593" i="1"/>
  <c r="J3592" i="1"/>
  <c r="J3591" i="1"/>
  <c r="J3590" i="1"/>
  <c r="J3589" i="1"/>
  <c r="J3588" i="1"/>
  <c r="J3587" i="1"/>
  <c r="J3586" i="1"/>
  <c r="J3585" i="1"/>
  <c r="J3584" i="1"/>
  <c r="J3583" i="1"/>
  <c r="J3582" i="1"/>
  <c r="J3581" i="1"/>
  <c r="J3580" i="1"/>
  <c r="J3579" i="1"/>
  <c r="J3578" i="1"/>
  <c r="J3577" i="1"/>
  <c r="J3576" i="1"/>
  <c r="J3575" i="1"/>
  <c r="J3574" i="1"/>
  <c r="J3573" i="1"/>
  <c r="J3572" i="1"/>
  <c r="J3571" i="1"/>
  <c r="J3570" i="1"/>
  <c r="J3569" i="1"/>
  <c r="J3568" i="1"/>
  <c r="K3567" i="1"/>
  <c r="J3567" i="1"/>
  <c r="K3566" i="1"/>
  <c r="J3566" i="1"/>
  <c r="K3565" i="1"/>
  <c r="J3565" i="1"/>
  <c r="K3564" i="1"/>
  <c r="J3564" i="1"/>
  <c r="K3563" i="1"/>
  <c r="J3563" i="1"/>
  <c r="K3562" i="1"/>
  <c r="J3562" i="1"/>
  <c r="K3561" i="1"/>
  <c r="J3561" i="1"/>
  <c r="K3560" i="1"/>
  <c r="J3560" i="1"/>
  <c r="K3559" i="1"/>
  <c r="J3559" i="1"/>
  <c r="K3558" i="1"/>
  <c r="J3558" i="1"/>
  <c r="K3557" i="1"/>
  <c r="J3557" i="1"/>
  <c r="K3556" i="1"/>
  <c r="J3556" i="1"/>
  <c r="J3555" i="1"/>
  <c r="J3554" i="1"/>
  <c r="J3553" i="1"/>
  <c r="J3552" i="1"/>
  <c r="J3551" i="1"/>
  <c r="J3550" i="1"/>
  <c r="J3549" i="1"/>
  <c r="J3548" i="1"/>
  <c r="J3547" i="1"/>
  <c r="J3546" i="1"/>
  <c r="J3545" i="1"/>
  <c r="J3544" i="1"/>
  <c r="J3543" i="1"/>
  <c r="J3542" i="1"/>
  <c r="J3541" i="1"/>
  <c r="J3540" i="1"/>
  <c r="J3539" i="1"/>
  <c r="J3538" i="1"/>
  <c r="J3537" i="1"/>
  <c r="J3536" i="1"/>
  <c r="J3535" i="1"/>
  <c r="J3534" i="1"/>
  <c r="J3533" i="1"/>
  <c r="J3532" i="1"/>
  <c r="J3531" i="1"/>
  <c r="J3530" i="1"/>
  <c r="J3529" i="1"/>
  <c r="J3528" i="1"/>
  <c r="J3527" i="1"/>
  <c r="J3526" i="1"/>
  <c r="J3525" i="1"/>
  <c r="J3524" i="1"/>
  <c r="J3523" i="1"/>
  <c r="J3522" i="1"/>
  <c r="J3521" i="1"/>
  <c r="J3520" i="1"/>
  <c r="K3519" i="1"/>
  <c r="J3519" i="1"/>
  <c r="K3518" i="1"/>
  <c r="J3518" i="1"/>
  <c r="K3517" i="1"/>
  <c r="J3517" i="1"/>
  <c r="K3516" i="1"/>
  <c r="J3516" i="1"/>
  <c r="K3515" i="1"/>
  <c r="J3515" i="1"/>
  <c r="K3514" i="1"/>
  <c r="J3514" i="1"/>
  <c r="K3513" i="1"/>
  <c r="J3513" i="1"/>
  <c r="K3512" i="1"/>
  <c r="J3512" i="1"/>
  <c r="K3511" i="1"/>
  <c r="J3511" i="1"/>
  <c r="K3510" i="1"/>
  <c r="J3510" i="1"/>
  <c r="K3509" i="1"/>
  <c r="J3509" i="1"/>
  <c r="K3508" i="1"/>
  <c r="J3508" i="1"/>
  <c r="J3507" i="1"/>
  <c r="J3506" i="1"/>
  <c r="J3505" i="1"/>
  <c r="J3504" i="1"/>
  <c r="J3503" i="1"/>
  <c r="J3502" i="1"/>
  <c r="J3501" i="1"/>
  <c r="J3500" i="1"/>
  <c r="J3499" i="1"/>
  <c r="J3498" i="1"/>
  <c r="J3497" i="1"/>
  <c r="J3496" i="1"/>
  <c r="J3495" i="1"/>
  <c r="J3494" i="1"/>
  <c r="J3493" i="1"/>
  <c r="J3492" i="1"/>
  <c r="J3491" i="1"/>
  <c r="J3490" i="1"/>
  <c r="J3489" i="1"/>
  <c r="J3488" i="1"/>
  <c r="J3487" i="1"/>
  <c r="J3486" i="1"/>
  <c r="J3485" i="1"/>
  <c r="J3484" i="1"/>
  <c r="J3483" i="1"/>
  <c r="J3482" i="1"/>
  <c r="J3481" i="1"/>
  <c r="J3480" i="1"/>
  <c r="J3479" i="1"/>
  <c r="J3478" i="1"/>
  <c r="J3477" i="1"/>
  <c r="J3476" i="1"/>
  <c r="J3475" i="1"/>
  <c r="J3474" i="1"/>
  <c r="J3473" i="1"/>
  <c r="J3472" i="1"/>
  <c r="K3471" i="1"/>
  <c r="J3471" i="1"/>
  <c r="K3470" i="1"/>
  <c r="J3470" i="1"/>
  <c r="K3469" i="1"/>
  <c r="J3469" i="1"/>
  <c r="K3468" i="1"/>
  <c r="J3468" i="1"/>
  <c r="K3467" i="1"/>
  <c r="J3467" i="1"/>
  <c r="K3466" i="1"/>
  <c r="J3466" i="1"/>
  <c r="K3465" i="1"/>
  <c r="J3465" i="1"/>
  <c r="K3464" i="1"/>
  <c r="J3464" i="1"/>
  <c r="K3463" i="1"/>
  <c r="J3463" i="1"/>
  <c r="K3462" i="1"/>
  <c r="J3462" i="1"/>
  <c r="K3461" i="1"/>
  <c r="J3461" i="1"/>
  <c r="K3460" i="1"/>
  <c r="J3460" i="1"/>
  <c r="J3459" i="1"/>
  <c r="J3458" i="1"/>
  <c r="J3457" i="1"/>
  <c r="J3456" i="1"/>
  <c r="J3455" i="1"/>
  <c r="J3454" i="1"/>
  <c r="J3453" i="1"/>
  <c r="J3452" i="1"/>
  <c r="J3451" i="1"/>
  <c r="J3450" i="1"/>
  <c r="J3449" i="1"/>
  <c r="J3448" i="1"/>
  <c r="J3447" i="1"/>
  <c r="J3446" i="1"/>
  <c r="J3445" i="1"/>
  <c r="J3444" i="1"/>
  <c r="J3443" i="1"/>
  <c r="J3442" i="1"/>
  <c r="J3441" i="1"/>
  <c r="J3440" i="1"/>
  <c r="J3439" i="1"/>
  <c r="J3438" i="1"/>
  <c r="J3437" i="1"/>
  <c r="J3436" i="1"/>
  <c r="J3435" i="1"/>
  <c r="J3434" i="1"/>
  <c r="J3433" i="1"/>
  <c r="J3432" i="1"/>
  <c r="J3431" i="1"/>
  <c r="J3430" i="1"/>
  <c r="J3429" i="1"/>
  <c r="J3428" i="1"/>
  <c r="J3427" i="1"/>
  <c r="J3426" i="1"/>
  <c r="J3425" i="1"/>
  <c r="J3424" i="1"/>
  <c r="K3423" i="1"/>
  <c r="J3423" i="1"/>
  <c r="K3422" i="1"/>
  <c r="J3422" i="1"/>
  <c r="K3421" i="1"/>
  <c r="J3421" i="1"/>
  <c r="K3420" i="1"/>
  <c r="J3420" i="1"/>
  <c r="K3419" i="1"/>
  <c r="J3419" i="1"/>
  <c r="K3418" i="1"/>
  <c r="J3418" i="1"/>
  <c r="K3417" i="1"/>
  <c r="J3417" i="1"/>
  <c r="K3416" i="1"/>
  <c r="J3416" i="1"/>
  <c r="K3415" i="1"/>
  <c r="J3415" i="1"/>
  <c r="K3414" i="1"/>
  <c r="J3414" i="1"/>
  <c r="K3413" i="1"/>
  <c r="J3413" i="1"/>
  <c r="K3412" i="1"/>
  <c r="J3412" i="1"/>
  <c r="J3411" i="1"/>
  <c r="J3410" i="1"/>
  <c r="J3409" i="1"/>
  <c r="J3408" i="1"/>
  <c r="J3407" i="1"/>
  <c r="J3406" i="1"/>
  <c r="J3405" i="1"/>
  <c r="J3404" i="1"/>
  <c r="J3403" i="1"/>
  <c r="J3402" i="1"/>
  <c r="J3401" i="1"/>
  <c r="J3400" i="1"/>
  <c r="J3399" i="1"/>
  <c r="J3398" i="1"/>
  <c r="J3397" i="1"/>
  <c r="J3396" i="1"/>
  <c r="J3395" i="1"/>
  <c r="J3394" i="1"/>
  <c r="J3393" i="1"/>
  <c r="J3392" i="1"/>
  <c r="J3391" i="1"/>
  <c r="J3390" i="1"/>
  <c r="J3389" i="1"/>
  <c r="J3388" i="1"/>
  <c r="J3387" i="1"/>
  <c r="J3386" i="1"/>
  <c r="J3385" i="1"/>
  <c r="J3384" i="1"/>
  <c r="J3383" i="1"/>
  <c r="J3382" i="1"/>
  <c r="J3381" i="1"/>
  <c r="J3380" i="1"/>
  <c r="J3379" i="1"/>
  <c r="J3378" i="1"/>
  <c r="J3377" i="1"/>
  <c r="J3376" i="1"/>
  <c r="K3375" i="1"/>
  <c r="J3375" i="1"/>
  <c r="K3374" i="1"/>
  <c r="J3374" i="1"/>
  <c r="K3373" i="1"/>
  <c r="J3373" i="1"/>
  <c r="K3372" i="1"/>
  <c r="J3372" i="1"/>
  <c r="K3371" i="1"/>
  <c r="J3371" i="1"/>
  <c r="K3370" i="1"/>
  <c r="J3370" i="1"/>
  <c r="K3369" i="1"/>
  <c r="J3369" i="1"/>
  <c r="K3368" i="1"/>
  <c r="J3368" i="1"/>
  <c r="K3367" i="1"/>
  <c r="J3367" i="1"/>
  <c r="K3366" i="1"/>
  <c r="J3366" i="1"/>
  <c r="K3365" i="1"/>
  <c r="J3365" i="1"/>
  <c r="K3364" i="1"/>
  <c r="J3364" i="1"/>
  <c r="J3363" i="1"/>
  <c r="J3362" i="1"/>
  <c r="J3361" i="1"/>
  <c r="J3360" i="1"/>
  <c r="J3359" i="1"/>
  <c r="J3358" i="1"/>
  <c r="J3357" i="1"/>
  <c r="J3356" i="1"/>
  <c r="J3355" i="1"/>
  <c r="J3354" i="1"/>
  <c r="J3353" i="1"/>
  <c r="J3352" i="1"/>
  <c r="J3351" i="1"/>
  <c r="J3350" i="1"/>
  <c r="J3349" i="1"/>
  <c r="J3348" i="1"/>
  <c r="J3347" i="1"/>
  <c r="J3346" i="1"/>
  <c r="J3345" i="1"/>
  <c r="J3344" i="1"/>
  <c r="J3343" i="1"/>
  <c r="J3342" i="1"/>
  <c r="J3341" i="1"/>
  <c r="J3340" i="1"/>
  <c r="J3339" i="1"/>
  <c r="J3338" i="1"/>
  <c r="J3337" i="1"/>
  <c r="J3336" i="1"/>
  <c r="J3335" i="1"/>
  <c r="J3334" i="1"/>
  <c r="J3333" i="1"/>
  <c r="J3332" i="1"/>
  <c r="J3331" i="1"/>
  <c r="J3330" i="1"/>
  <c r="J3329" i="1"/>
  <c r="J3328" i="1"/>
  <c r="K3327" i="1"/>
  <c r="J3327" i="1"/>
  <c r="K3326" i="1"/>
  <c r="J3326" i="1"/>
  <c r="K3325" i="1"/>
  <c r="J3325" i="1"/>
  <c r="K3324" i="1"/>
  <c r="J3324" i="1"/>
  <c r="K3323" i="1"/>
  <c r="J3323" i="1"/>
  <c r="K3322" i="1"/>
  <c r="J3322" i="1"/>
  <c r="K3321" i="1"/>
  <c r="J3321" i="1"/>
  <c r="K3320" i="1"/>
  <c r="J3320" i="1"/>
  <c r="K3319" i="1"/>
  <c r="J3319" i="1"/>
  <c r="K3318" i="1"/>
  <c r="J3318" i="1"/>
  <c r="K3317" i="1"/>
  <c r="J3317" i="1"/>
  <c r="K3316" i="1"/>
  <c r="J3316" i="1"/>
  <c r="J3315" i="1"/>
  <c r="J3314" i="1"/>
  <c r="J3313" i="1"/>
  <c r="J3312" i="1"/>
  <c r="J3311" i="1"/>
  <c r="J3310" i="1"/>
  <c r="J3309" i="1"/>
  <c r="J3308" i="1"/>
  <c r="J3307" i="1"/>
  <c r="J3306" i="1"/>
  <c r="J3305" i="1"/>
  <c r="J3304" i="1"/>
  <c r="J3303" i="1"/>
  <c r="J3302" i="1"/>
  <c r="J3301" i="1"/>
  <c r="J3300" i="1"/>
  <c r="J3299" i="1"/>
  <c r="J3298" i="1"/>
  <c r="J3297" i="1"/>
  <c r="J3296" i="1"/>
  <c r="J3295" i="1"/>
  <c r="J3294" i="1"/>
  <c r="J3293" i="1"/>
  <c r="J3292" i="1"/>
  <c r="J3291" i="1"/>
  <c r="J3290" i="1"/>
  <c r="J3289" i="1"/>
  <c r="J3288" i="1"/>
  <c r="J3287" i="1"/>
  <c r="J3286" i="1"/>
  <c r="J3285" i="1"/>
  <c r="J3284" i="1"/>
  <c r="J3283" i="1"/>
  <c r="J3282" i="1"/>
  <c r="J3281" i="1"/>
  <c r="J3280" i="1"/>
  <c r="K3279" i="1"/>
  <c r="J3279" i="1"/>
  <c r="K3278" i="1"/>
  <c r="J3278" i="1"/>
  <c r="K3277" i="1"/>
  <c r="J3277" i="1"/>
  <c r="K3276" i="1"/>
  <c r="J3276" i="1"/>
  <c r="K3275" i="1"/>
  <c r="J3275" i="1"/>
  <c r="K3274" i="1"/>
  <c r="J3274" i="1"/>
  <c r="K3273" i="1"/>
  <c r="J3273" i="1"/>
  <c r="K3272" i="1"/>
  <c r="J3272" i="1"/>
  <c r="K3271" i="1"/>
  <c r="J3271" i="1"/>
  <c r="K3270" i="1"/>
  <c r="J3270" i="1"/>
  <c r="K3269" i="1"/>
  <c r="J3269" i="1"/>
  <c r="K3268" i="1"/>
  <c r="J3268" i="1"/>
  <c r="J3267" i="1"/>
  <c r="J3266" i="1"/>
  <c r="J3265" i="1"/>
  <c r="J3264" i="1"/>
  <c r="J3263" i="1"/>
  <c r="J3262" i="1"/>
  <c r="J3261" i="1"/>
  <c r="J3260" i="1"/>
  <c r="J3259" i="1"/>
  <c r="J3258" i="1"/>
  <c r="J3257" i="1"/>
  <c r="J3256" i="1"/>
  <c r="J3255" i="1"/>
  <c r="J3254" i="1"/>
  <c r="J3253" i="1"/>
  <c r="J3252" i="1"/>
  <c r="J3251" i="1"/>
  <c r="J3250" i="1"/>
  <c r="J3249" i="1"/>
  <c r="J3248" i="1"/>
  <c r="J3247" i="1"/>
  <c r="J3246" i="1"/>
  <c r="J3245" i="1"/>
  <c r="J3244" i="1"/>
  <c r="J3243" i="1"/>
  <c r="J3242" i="1"/>
  <c r="J3241" i="1"/>
  <c r="J3240" i="1"/>
  <c r="J3239" i="1"/>
  <c r="J3238" i="1"/>
  <c r="J3237" i="1"/>
  <c r="J3236" i="1"/>
  <c r="J3235" i="1"/>
  <c r="J3234" i="1"/>
  <c r="J3233" i="1"/>
  <c r="J3232" i="1"/>
  <c r="K3231" i="1"/>
  <c r="J3231" i="1"/>
  <c r="K3230" i="1"/>
  <c r="J3230" i="1"/>
  <c r="K3229" i="1"/>
  <c r="J3229" i="1"/>
  <c r="K3228" i="1"/>
  <c r="J3228" i="1"/>
  <c r="K3227" i="1"/>
  <c r="J3227" i="1"/>
  <c r="K3226" i="1"/>
  <c r="J3226" i="1"/>
  <c r="K3225" i="1"/>
  <c r="J3225" i="1"/>
  <c r="K3224" i="1"/>
  <c r="J3224" i="1"/>
  <c r="K3223" i="1"/>
  <c r="J3223" i="1"/>
  <c r="K3222" i="1"/>
  <c r="J3222" i="1"/>
  <c r="K3221" i="1"/>
  <c r="J3221" i="1"/>
  <c r="K3220" i="1"/>
  <c r="J3220" i="1"/>
  <c r="J3219" i="1"/>
  <c r="J3218" i="1"/>
  <c r="J3217" i="1"/>
  <c r="J3216" i="1"/>
  <c r="J3215" i="1"/>
  <c r="J3214" i="1"/>
  <c r="J3213" i="1"/>
  <c r="J3212" i="1"/>
  <c r="J3211" i="1"/>
  <c r="J3210" i="1"/>
  <c r="J3209" i="1"/>
  <c r="J3208" i="1"/>
  <c r="J3207" i="1"/>
  <c r="J3206" i="1"/>
  <c r="J3205" i="1"/>
  <c r="J3204" i="1"/>
  <c r="J3203" i="1"/>
  <c r="J3202" i="1"/>
  <c r="J3201" i="1"/>
  <c r="J3200" i="1"/>
  <c r="J3199" i="1"/>
  <c r="J3198" i="1"/>
  <c r="J3197" i="1"/>
  <c r="J3196" i="1"/>
  <c r="J3195" i="1"/>
  <c r="J3194" i="1"/>
  <c r="J3193" i="1"/>
  <c r="J3192" i="1"/>
  <c r="J3191" i="1"/>
  <c r="J3190" i="1"/>
  <c r="J3189" i="1"/>
  <c r="J3188" i="1"/>
  <c r="J3187" i="1"/>
  <c r="J3186" i="1"/>
  <c r="J3185" i="1"/>
  <c r="J3184" i="1"/>
  <c r="K3183" i="1"/>
  <c r="J3183" i="1"/>
  <c r="K3182" i="1"/>
  <c r="J3182" i="1"/>
  <c r="K3181" i="1"/>
  <c r="J3181" i="1"/>
  <c r="K3180" i="1"/>
  <c r="J3180" i="1"/>
  <c r="K3179" i="1"/>
  <c r="J3179" i="1"/>
  <c r="K3178" i="1"/>
  <c r="J3178" i="1"/>
  <c r="K3177" i="1"/>
  <c r="J3177" i="1"/>
  <c r="K3176" i="1"/>
  <c r="J3176" i="1"/>
  <c r="K3175" i="1"/>
  <c r="J3175" i="1"/>
  <c r="K3174" i="1"/>
  <c r="J3174" i="1"/>
  <c r="K3173" i="1"/>
  <c r="J3173" i="1"/>
  <c r="K3172" i="1"/>
  <c r="J3172" i="1"/>
  <c r="J3171" i="1"/>
  <c r="J3170" i="1"/>
  <c r="J3169" i="1"/>
  <c r="J3168" i="1"/>
  <c r="J3167" i="1"/>
  <c r="J3166" i="1"/>
  <c r="J3165" i="1"/>
  <c r="J3164" i="1"/>
  <c r="J3163" i="1"/>
  <c r="J3162" i="1"/>
  <c r="J3161" i="1"/>
  <c r="J3160" i="1"/>
  <c r="J3159" i="1"/>
  <c r="J3158" i="1"/>
  <c r="J3157" i="1"/>
  <c r="J3156" i="1"/>
  <c r="J3155" i="1"/>
  <c r="J3154" i="1"/>
  <c r="J3153" i="1"/>
  <c r="J3152" i="1"/>
  <c r="J3151" i="1"/>
  <c r="J3150" i="1"/>
  <c r="J3149" i="1"/>
  <c r="J3148" i="1"/>
  <c r="J3147" i="1"/>
  <c r="J3146" i="1"/>
  <c r="J3145" i="1"/>
  <c r="J3144" i="1"/>
  <c r="J3143" i="1"/>
  <c r="J3142" i="1"/>
  <c r="J3141" i="1"/>
  <c r="J3140" i="1"/>
  <c r="J3139" i="1"/>
  <c r="J3138" i="1"/>
  <c r="J3137" i="1"/>
  <c r="J3136" i="1"/>
  <c r="K3135" i="1"/>
  <c r="J3135" i="1"/>
  <c r="K3134" i="1"/>
  <c r="J3134" i="1"/>
  <c r="K3133" i="1"/>
  <c r="J3133" i="1"/>
  <c r="K3132" i="1"/>
  <c r="J3132" i="1"/>
  <c r="K3131" i="1"/>
  <c r="J3131" i="1"/>
  <c r="K3130" i="1"/>
  <c r="J3130" i="1"/>
  <c r="K3129" i="1"/>
  <c r="J3129" i="1"/>
  <c r="K3128" i="1"/>
  <c r="J3128" i="1"/>
  <c r="K3127" i="1"/>
  <c r="J3127" i="1"/>
  <c r="K3126" i="1"/>
  <c r="J3126" i="1"/>
  <c r="K3125" i="1"/>
  <c r="J3125" i="1"/>
  <c r="K3124" i="1"/>
  <c r="J3124" i="1"/>
  <c r="J3123" i="1"/>
  <c r="J3122" i="1"/>
  <c r="J3121" i="1"/>
  <c r="J3120" i="1"/>
  <c r="J3119" i="1"/>
  <c r="J3118" i="1"/>
  <c r="J3117" i="1"/>
  <c r="J3116" i="1"/>
  <c r="J3115" i="1"/>
  <c r="J3114" i="1"/>
  <c r="J3113" i="1"/>
  <c r="J3112" i="1"/>
  <c r="J3111" i="1"/>
  <c r="J3110" i="1"/>
  <c r="J3109" i="1"/>
  <c r="J3108" i="1"/>
  <c r="J3107" i="1"/>
  <c r="J3106" i="1"/>
  <c r="J3105" i="1"/>
  <c r="J3104" i="1"/>
  <c r="J3103" i="1"/>
  <c r="J3102" i="1"/>
  <c r="J3101" i="1"/>
  <c r="J3100" i="1"/>
  <c r="J3099" i="1"/>
  <c r="J3098" i="1"/>
  <c r="J3097" i="1"/>
  <c r="J3096" i="1"/>
  <c r="J3095" i="1"/>
  <c r="J3094" i="1"/>
  <c r="J3093" i="1"/>
  <c r="J3092" i="1"/>
  <c r="J3091" i="1"/>
  <c r="J3090" i="1"/>
  <c r="J3089" i="1"/>
  <c r="J3088" i="1"/>
  <c r="K3087" i="1"/>
  <c r="J3087" i="1"/>
  <c r="K3086" i="1"/>
  <c r="J3086" i="1"/>
  <c r="K3085" i="1"/>
  <c r="J3085" i="1"/>
  <c r="K3084" i="1"/>
  <c r="J3084" i="1"/>
  <c r="K3083" i="1"/>
  <c r="J3083" i="1"/>
  <c r="K3082" i="1"/>
  <c r="J3082" i="1"/>
  <c r="K3081" i="1"/>
  <c r="J3081" i="1"/>
  <c r="K3080" i="1"/>
  <c r="J3080" i="1"/>
  <c r="K3079" i="1"/>
  <c r="J3079" i="1"/>
  <c r="K3078" i="1"/>
  <c r="J3078" i="1"/>
  <c r="K3077" i="1"/>
  <c r="J3077" i="1"/>
  <c r="K3076" i="1"/>
  <c r="J3076" i="1"/>
  <c r="J3075" i="1"/>
  <c r="J3074" i="1"/>
  <c r="J3073" i="1"/>
  <c r="J3072" i="1"/>
  <c r="J3071" i="1"/>
  <c r="J3070" i="1"/>
  <c r="J3069" i="1"/>
  <c r="J3068" i="1"/>
  <c r="J3067" i="1"/>
  <c r="J3066" i="1"/>
  <c r="J3065" i="1"/>
  <c r="J3064" i="1"/>
  <c r="J3063" i="1"/>
  <c r="J3062" i="1"/>
  <c r="J3061" i="1"/>
  <c r="J3060" i="1"/>
  <c r="J3059" i="1"/>
  <c r="J3058" i="1"/>
  <c r="J3057" i="1"/>
  <c r="J3056" i="1"/>
  <c r="J3055" i="1"/>
  <c r="J3054" i="1"/>
  <c r="J3053" i="1"/>
  <c r="J3052" i="1"/>
  <c r="J3051" i="1"/>
  <c r="J3050" i="1"/>
  <c r="J3049" i="1"/>
  <c r="J3048" i="1"/>
  <c r="J3047" i="1"/>
  <c r="J3046" i="1"/>
  <c r="J3045" i="1"/>
  <c r="J3044" i="1"/>
  <c r="J3043" i="1"/>
  <c r="J3042" i="1"/>
  <c r="J3041" i="1"/>
  <c r="J3040" i="1"/>
  <c r="K3039" i="1"/>
  <c r="J3039" i="1"/>
  <c r="K3038" i="1"/>
  <c r="J3038" i="1"/>
  <c r="K3037" i="1"/>
  <c r="J3037" i="1"/>
  <c r="K3036" i="1"/>
  <c r="J3036" i="1"/>
  <c r="K3035" i="1"/>
  <c r="J3035" i="1"/>
  <c r="K3034" i="1"/>
  <c r="J3034" i="1"/>
  <c r="K3033" i="1"/>
  <c r="J3033" i="1"/>
  <c r="K3032" i="1"/>
  <c r="J3032" i="1"/>
  <c r="K3031" i="1"/>
  <c r="J3031" i="1"/>
  <c r="K3030" i="1"/>
  <c r="J3030" i="1"/>
  <c r="K3029" i="1"/>
  <c r="J3029" i="1"/>
  <c r="K3028" i="1"/>
  <c r="J3028" i="1"/>
  <c r="J3027" i="1"/>
  <c r="J3026" i="1"/>
  <c r="J3025" i="1"/>
  <c r="J3024" i="1"/>
  <c r="J3023" i="1"/>
  <c r="J3022" i="1"/>
  <c r="J3021" i="1"/>
  <c r="J3020" i="1"/>
  <c r="J3019" i="1"/>
  <c r="J3018" i="1"/>
  <c r="J3017" i="1"/>
  <c r="J3016" i="1"/>
  <c r="J3015" i="1"/>
  <c r="J3014" i="1"/>
  <c r="J3013" i="1"/>
  <c r="J3012" i="1"/>
  <c r="J3011" i="1"/>
  <c r="J3010" i="1"/>
  <c r="J3009" i="1"/>
  <c r="J3008" i="1"/>
  <c r="J3007" i="1"/>
  <c r="J3006" i="1"/>
  <c r="J3005" i="1"/>
  <c r="J3004" i="1"/>
  <c r="J3003" i="1"/>
  <c r="J3002" i="1"/>
  <c r="J3001" i="1"/>
  <c r="J3000" i="1"/>
  <c r="J2999" i="1"/>
  <c r="J2998" i="1"/>
  <c r="J2997" i="1"/>
  <c r="J2996" i="1"/>
  <c r="J2995" i="1"/>
  <c r="J2994" i="1"/>
  <c r="J2993" i="1"/>
  <c r="J2992" i="1"/>
  <c r="K2991" i="1"/>
  <c r="J2991" i="1"/>
  <c r="K2990" i="1"/>
  <c r="J2990" i="1"/>
  <c r="K2989" i="1"/>
  <c r="J2989" i="1"/>
  <c r="K2988" i="1"/>
  <c r="J2988" i="1"/>
  <c r="K2987" i="1"/>
  <c r="J2987" i="1"/>
  <c r="K2986" i="1"/>
  <c r="J2986" i="1"/>
  <c r="K2985" i="1"/>
  <c r="J2985" i="1"/>
  <c r="K2984" i="1"/>
  <c r="J2984" i="1"/>
  <c r="K2983" i="1"/>
  <c r="J2983" i="1"/>
  <c r="K2982" i="1"/>
  <c r="J2982" i="1"/>
  <c r="K2981" i="1"/>
  <c r="J2981" i="1"/>
  <c r="K2980" i="1"/>
  <c r="J2980" i="1"/>
  <c r="J2979" i="1"/>
  <c r="J2978" i="1"/>
  <c r="J2977" i="1"/>
  <c r="J2976" i="1"/>
  <c r="J2975" i="1"/>
  <c r="J2974" i="1"/>
  <c r="J2973" i="1"/>
  <c r="J2972" i="1"/>
  <c r="J2971" i="1"/>
  <c r="J2970" i="1"/>
  <c r="J2969" i="1"/>
  <c r="J2968" i="1"/>
  <c r="J2967" i="1"/>
  <c r="J2966" i="1"/>
  <c r="J2965" i="1"/>
  <c r="J2964" i="1"/>
  <c r="J2963" i="1"/>
  <c r="J2962" i="1"/>
  <c r="J2961" i="1"/>
  <c r="J2960" i="1"/>
  <c r="J2959" i="1"/>
  <c r="J2958" i="1"/>
  <c r="J2957" i="1"/>
  <c r="J2956" i="1"/>
  <c r="J2955" i="1"/>
  <c r="J2954" i="1"/>
  <c r="J2953" i="1"/>
  <c r="J2952" i="1"/>
  <c r="J2951" i="1"/>
  <c r="J2950" i="1"/>
  <c r="J2949" i="1"/>
  <c r="J2948" i="1"/>
  <c r="J2947" i="1"/>
  <c r="J2946" i="1"/>
  <c r="J2945" i="1"/>
  <c r="J2944" i="1"/>
  <c r="K2943" i="1"/>
  <c r="J2943" i="1"/>
  <c r="K2942" i="1"/>
  <c r="J2942" i="1"/>
  <c r="K2941" i="1"/>
  <c r="J2941" i="1"/>
  <c r="K2940" i="1"/>
  <c r="J2940" i="1"/>
  <c r="K2939" i="1"/>
  <c r="J2939" i="1"/>
  <c r="K2938" i="1"/>
  <c r="J2938" i="1"/>
  <c r="K2937" i="1"/>
  <c r="J2937" i="1"/>
  <c r="K2936" i="1"/>
  <c r="J2936" i="1"/>
  <c r="K2935" i="1"/>
  <c r="J2935" i="1"/>
  <c r="K2934" i="1"/>
  <c r="J2934" i="1"/>
  <c r="K2933" i="1"/>
  <c r="J2933" i="1"/>
  <c r="K2932" i="1"/>
  <c r="J2932" i="1"/>
  <c r="J2931" i="1"/>
  <c r="J2930" i="1"/>
  <c r="J2929" i="1"/>
  <c r="J2928" i="1"/>
  <c r="J2927" i="1"/>
  <c r="J2926" i="1"/>
  <c r="J2925" i="1"/>
  <c r="J2924" i="1"/>
  <c r="J2923" i="1"/>
  <c r="J2922" i="1"/>
  <c r="J2921" i="1"/>
  <c r="J2920" i="1"/>
  <c r="J2919" i="1"/>
  <c r="J2918" i="1"/>
  <c r="J2917" i="1"/>
  <c r="J2916" i="1"/>
  <c r="J2915" i="1"/>
  <c r="J2914" i="1"/>
  <c r="J2913" i="1"/>
  <c r="J2912" i="1"/>
  <c r="J2911" i="1"/>
  <c r="J2910" i="1"/>
  <c r="J2909" i="1"/>
  <c r="J2908" i="1"/>
  <c r="J2907" i="1"/>
  <c r="J2906" i="1"/>
  <c r="J2905" i="1"/>
  <c r="J2904" i="1"/>
  <c r="J2903" i="1"/>
  <c r="J2902" i="1"/>
  <c r="J2901" i="1"/>
  <c r="J2900" i="1"/>
  <c r="J2899" i="1"/>
  <c r="J2898" i="1"/>
  <c r="J2897" i="1"/>
  <c r="J2896" i="1"/>
  <c r="K2895" i="1"/>
  <c r="J2895" i="1"/>
  <c r="K2894" i="1"/>
  <c r="J2894" i="1"/>
  <c r="K2893" i="1"/>
  <c r="J2893" i="1"/>
  <c r="K2892" i="1"/>
  <c r="J2892" i="1"/>
  <c r="K2891" i="1"/>
  <c r="J2891" i="1"/>
  <c r="K2890" i="1"/>
  <c r="J2890" i="1"/>
  <c r="K2889" i="1"/>
  <c r="J2889" i="1"/>
  <c r="K2888" i="1"/>
  <c r="J2888" i="1"/>
  <c r="K2887" i="1"/>
  <c r="J2887" i="1"/>
  <c r="K2886" i="1"/>
  <c r="J2886" i="1"/>
  <c r="K2885" i="1"/>
  <c r="J2885" i="1"/>
  <c r="K2884" i="1"/>
  <c r="J2884" i="1"/>
  <c r="J2883" i="1"/>
  <c r="J2882" i="1"/>
  <c r="J2881" i="1"/>
  <c r="J2880" i="1"/>
  <c r="J2879" i="1"/>
  <c r="J2878" i="1"/>
  <c r="J2877" i="1"/>
  <c r="J2876" i="1"/>
  <c r="J2875" i="1"/>
  <c r="J2874" i="1"/>
  <c r="J2873" i="1"/>
  <c r="J2872" i="1"/>
  <c r="J2871" i="1"/>
  <c r="J2870" i="1"/>
  <c r="J2869" i="1"/>
  <c r="J2868" i="1"/>
  <c r="J2867" i="1"/>
  <c r="J2866" i="1"/>
  <c r="J2865" i="1"/>
  <c r="J2864" i="1"/>
  <c r="J2863" i="1"/>
  <c r="J2862" i="1"/>
  <c r="J2861" i="1"/>
  <c r="J2860" i="1"/>
  <c r="J2859" i="1"/>
  <c r="J2858" i="1"/>
  <c r="J2857" i="1"/>
  <c r="J2856" i="1"/>
  <c r="J2855" i="1"/>
  <c r="J2854" i="1"/>
  <c r="J2853" i="1"/>
  <c r="J2852" i="1"/>
  <c r="J2851" i="1"/>
  <c r="J2850" i="1"/>
  <c r="J2849" i="1"/>
  <c r="J2848" i="1"/>
  <c r="K2847" i="1"/>
  <c r="J2847" i="1"/>
  <c r="K2846" i="1"/>
  <c r="J2846" i="1"/>
  <c r="K2845" i="1"/>
  <c r="J2845" i="1"/>
  <c r="K2844" i="1"/>
  <c r="J2844" i="1"/>
  <c r="K2843" i="1"/>
  <c r="J2843" i="1"/>
  <c r="K2842" i="1"/>
  <c r="J2842" i="1"/>
  <c r="K2841" i="1"/>
  <c r="J2841" i="1"/>
  <c r="K2840" i="1"/>
  <c r="J2840" i="1"/>
  <c r="K2839" i="1"/>
  <c r="J2839" i="1"/>
  <c r="K2838" i="1"/>
  <c r="J2838" i="1"/>
  <c r="K2837" i="1"/>
  <c r="J2837" i="1"/>
  <c r="K2836" i="1"/>
  <c r="J2836" i="1"/>
  <c r="J2835" i="1"/>
  <c r="J2834" i="1"/>
  <c r="J2833" i="1"/>
  <c r="J2832" i="1"/>
  <c r="J2831" i="1"/>
  <c r="J2830" i="1"/>
  <c r="J2829" i="1"/>
  <c r="J2828" i="1"/>
  <c r="J2827" i="1"/>
  <c r="J2826" i="1"/>
  <c r="J2825" i="1"/>
  <c r="J2824" i="1"/>
  <c r="J2823" i="1"/>
  <c r="J2822" i="1"/>
  <c r="J2821" i="1"/>
  <c r="J2820" i="1"/>
  <c r="J2819" i="1"/>
  <c r="J2818" i="1"/>
  <c r="J2817" i="1"/>
  <c r="J2816" i="1"/>
  <c r="J2815" i="1"/>
  <c r="J2814" i="1"/>
  <c r="J2813" i="1"/>
  <c r="J2812" i="1"/>
  <c r="J2811" i="1"/>
  <c r="J2810" i="1"/>
  <c r="J2809" i="1"/>
  <c r="J2808" i="1"/>
  <c r="J2807" i="1"/>
  <c r="J2806" i="1"/>
  <c r="J2805" i="1"/>
  <c r="J2804" i="1"/>
  <c r="J2803" i="1"/>
  <c r="J2802" i="1"/>
  <c r="J2801" i="1"/>
  <c r="J2800" i="1"/>
  <c r="J2799" i="1"/>
  <c r="J2798" i="1"/>
  <c r="J2797" i="1"/>
  <c r="J2796" i="1"/>
  <c r="J2795" i="1"/>
  <c r="J2794" i="1"/>
  <c r="J2793" i="1"/>
  <c r="J2792" i="1"/>
  <c r="J2791" i="1"/>
  <c r="J2790" i="1"/>
  <c r="J2789" i="1"/>
  <c r="J2788" i="1"/>
  <c r="J2787" i="1"/>
  <c r="J2786" i="1"/>
  <c r="J2785" i="1"/>
  <c r="J2784" i="1"/>
  <c r="J2783" i="1"/>
  <c r="J2782" i="1"/>
  <c r="J2781" i="1"/>
  <c r="J2780" i="1"/>
  <c r="J2779" i="1"/>
  <c r="J2778" i="1"/>
  <c r="J2777" i="1"/>
  <c r="J2776" i="1"/>
  <c r="J2775" i="1"/>
  <c r="J2774" i="1"/>
  <c r="J2773" i="1"/>
  <c r="J2772" i="1"/>
  <c r="J2771" i="1"/>
  <c r="J2770" i="1"/>
  <c r="J2769" i="1"/>
  <c r="J2768" i="1"/>
  <c r="J2767" i="1"/>
  <c r="J2766" i="1"/>
  <c r="J2765" i="1"/>
  <c r="J2764" i="1"/>
  <c r="J2763" i="1"/>
  <c r="J2762" i="1"/>
  <c r="J2761" i="1"/>
  <c r="J2760" i="1"/>
  <c r="J2759" i="1"/>
  <c r="J2758" i="1"/>
  <c r="J2757" i="1"/>
  <c r="J2756" i="1"/>
  <c r="J2755" i="1"/>
  <c r="J2754" i="1"/>
  <c r="J2753" i="1"/>
  <c r="J2752" i="1"/>
  <c r="J2751" i="1"/>
  <c r="J2750" i="1"/>
  <c r="J2749" i="1"/>
  <c r="J2748" i="1"/>
  <c r="J2747" i="1"/>
  <c r="J2746" i="1"/>
  <c r="J2745" i="1"/>
  <c r="J2744" i="1"/>
  <c r="J2743" i="1"/>
  <c r="J2742" i="1"/>
  <c r="J2741" i="1"/>
  <c r="J2740" i="1"/>
  <c r="J2739" i="1"/>
  <c r="J2738" i="1"/>
  <c r="J2737" i="1"/>
  <c r="J2736" i="1"/>
  <c r="J2735" i="1"/>
  <c r="J2734" i="1"/>
  <c r="J2733" i="1"/>
  <c r="J2732" i="1"/>
  <c r="J2731" i="1"/>
  <c r="J2730" i="1"/>
  <c r="J2729" i="1"/>
  <c r="J2728" i="1"/>
  <c r="J2727" i="1"/>
  <c r="J2726" i="1"/>
  <c r="J2725" i="1"/>
  <c r="J2724" i="1"/>
  <c r="J2723" i="1"/>
  <c r="J2722" i="1"/>
  <c r="J2721" i="1"/>
  <c r="J2720" i="1"/>
  <c r="J2719" i="1"/>
  <c r="J2718" i="1"/>
  <c r="J2717" i="1"/>
  <c r="J2716" i="1"/>
  <c r="J2715" i="1"/>
  <c r="J2714" i="1"/>
  <c r="J2713" i="1"/>
  <c r="J2712" i="1"/>
  <c r="J2711" i="1"/>
  <c r="J2710" i="1"/>
  <c r="J2709" i="1"/>
  <c r="J2708" i="1"/>
  <c r="J2707" i="1"/>
  <c r="J2706" i="1"/>
  <c r="J2705" i="1"/>
  <c r="J2704" i="1"/>
  <c r="J2703" i="1"/>
  <c r="J2702" i="1"/>
  <c r="J2701" i="1"/>
  <c r="J2700" i="1"/>
  <c r="J2699" i="1"/>
  <c r="J2698" i="1"/>
  <c r="J2697" i="1"/>
  <c r="J2696" i="1"/>
  <c r="J2695" i="1"/>
  <c r="J2694" i="1"/>
  <c r="J2693" i="1"/>
  <c r="J2692" i="1"/>
  <c r="J2691" i="1"/>
  <c r="J2690" i="1"/>
  <c r="J2689" i="1"/>
  <c r="J2688" i="1"/>
  <c r="J2687" i="1"/>
  <c r="J2686" i="1"/>
  <c r="J2685" i="1"/>
  <c r="J2684" i="1"/>
  <c r="J2683" i="1"/>
  <c r="J2682" i="1"/>
  <c r="J2681" i="1"/>
  <c r="J2680" i="1"/>
  <c r="J2679" i="1"/>
  <c r="J2678" i="1"/>
  <c r="J2677" i="1"/>
  <c r="J2676" i="1"/>
  <c r="J2675" i="1"/>
  <c r="J2674" i="1"/>
  <c r="J2673" i="1"/>
  <c r="J2672" i="1"/>
  <c r="J2671" i="1"/>
  <c r="J2670" i="1"/>
  <c r="J2669" i="1"/>
  <c r="J2668" i="1"/>
  <c r="J2667" i="1"/>
  <c r="J2666" i="1"/>
  <c r="J2665" i="1"/>
  <c r="J2664" i="1"/>
  <c r="J2663" i="1"/>
  <c r="J2662" i="1"/>
  <c r="J2661" i="1"/>
  <c r="J2660" i="1"/>
  <c r="J2659" i="1"/>
  <c r="J2658" i="1"/>
  <c r="J2657" i="1"/>
  <c r="J2656" i="1"/>
  <c r="J2655" i="1"/>
  <c r="J2654" i="1"/>
  <c r="J2653" i="1"/>
  <c r="J2652" i="1"/>
  <c r="J2651" i="1"/>
  <c r="J2650" i="1"/>
  <c r="J2649" i="1"/>
  <c r="J2648" i="1"/>
  <c r="J2647" i="1"/>
  <c r="J2646" i="1"/>
  <c r="J2645" i="1"/>
  <c r="J2644" i="1"/>
  <c r="J2643" i="1"/>
  <c r="J2642" i="1"/>
  <c r="J2641" i="1"/>
  <c r="J2640" i="1"/>
  <c r="J2639" i="1"/>
  <c r="J2638" i="1"/>
  <c r="J2637" i="1"/>
  <c r="J2636" i="1"/>
  <c r="J2635" i="1"/>
  <c r="J2634" i="1"/>
  <c r="J2633" i="1"/>
  <c r="J2632" i="1"/>
  <c r="J2631" i="1"/>
  <c r="J2630" i="1"/>
  <c r="J2629" i="1"/>
  <c r="J2628" i="1"/>
  <c r="J2627" i="1"/>
  <c r="J2626" i="1"/>
  <c r="J2625" i="1"/>
  <c r="J2624" i="1"/>
  <c r="J2623" i="1"/>
  <c r="J2622" i="1"/>
  <c r="J2621" i="1"/>
  <c r="J2620" i="1"/>
  <c r="J2619" i="1"/>
  <c r="J2618" i="1"/>
  <c r="J2617" i="1"/>
  <c r="K3144" i="1"/>
  <c r="J2616" i="1"/>
  <c r="J2615" i="1"/>
  <c r="J2614" i="1"/>
  <c r="J2613" i="1"/>
  <c r="K3140" i="1"/>
  <c r="J2612" i="1"/>
  <c r="J2611" i="1"/>
  <c r="J2610" i="1"/>
  <c r="J2609" i="1"/>
  <c r="J2608" i="1"/>
  <c r="J2607" i="1"/>
  <c r="J2606" i="1"/>
  <c r="J2605" i="1"/>
  <c r="J2604" i="1"/>
  <c r="J2603" i="1"/>
  <c r="J2602" i="1"/>
  <c r="J2601" i="1"/>
  <c r="J2600" i="1"/>
  <c r="J2599" i="1"/>
  <c r="J2598" i="1"/>
  <c r="J2597" i="1"/>
  <c r="J2596" i="1"/>
  <c r="J2595" i="1"/>
  <c r="J2594" i="1"/>
  <c r="J2593" i="1"/>
  <c r="J2592" i="1"/>
  <c r="J2591" i="1"/>
  <c r="J2590" i="1"/>
  <c r="J2589" i="1"/>
  <c r="J2588" i="1"/>
  <c r="J2587" i="1"/>
  <c r="J2586" i="1"/>
  <c r="J2585" i="1"/>
  <c r="J2584" i="1"/>
  <c r="J2583" i="1"/>
  <c r="J2582" i="1"/>
  <c r="J2581" i="1"/>
  <c r="J2580" i="1"/>
  <c r="J2579" i="1"/>
  <c r="J2578" i="1"/>
  <c r="J2577" i="1"/>
  <c r="J2576" i="1"/>
  <c r="J2575" i="1"/>
  <c r="J2574" i="1"/>
  <c r="J2573" i="1"/>
  <c r="J2572" i="1"/>
  <c r="J2571" i="1"/>
  <c r="J2570" i="1"/>
  <c r="K3385" i="1"/>
  <c r="J2569" i="1"/>
  <c r="K3384" i="1"/>
  <c r="J2568" i="1"/>
  <c r="J2567" i="1"/>
  <c r="J2566" i="1"/>
  <c r="K3381" i="1"/>
  <c r="J2565" i="1"/>
  <c r="K3380" i="1"/>
  <c r="J2564" i="1"/>
  <c r="J2563" i="1"/>
  <c r="J2562" i="1"/>
  <c r="K3377" i="1"/>
  <c r="J2561" i="1"/>
  <c r="K3376" i="1"/>
  <c r="J2560" i="1"/>
  <c r="J2559" i="1"/>
  <c r="J2558" i="1"/>
  <c r="J2557" i="1"/>
  <c r="J2556" i="1"/>
  <c r="J2555" i="1"/>
  <c r="J2554" i="1"/>
  <c r="J2553" i="1"/>
  <c r="J2552" i="1"/>
  <c r="J2551" i="1"/>
  <c r="J2550" i="1"/>
  <c r="J2549" i="1"/>
  <c r="J2548" i="1"/>
  <c r="J2547" i="1"/>
  <c r="J2546" i="1"/>
  <c r="J2545" i="1"/>
  <c r="J2544" i="1"/>
  <c r="J2543" i="1"/>
  <c r="J2542" i="1"/>
  <c r="J2541" i="1"/>
  <c r="J2540" i="1"/>
  <c r="J2539" i="1"/>
  <c r="J2538" i="1"/>
  <c r="J2537" i="1"/>
  <c r="J2536" i="1"/>
  <c r="J2535" i="1"/>
  <c r="J2534" i="1"/>
  <c r="J2533" i="1"/>
  <c r="J2532" i="1"/>
  <c r="J2531" i="1"/>
  <c r="J2530" i="1"/>
  <c r="J2529" i="1"/>
  <c r="J2528" i="1"/>
  <c r="J2527" i="1"/>
  <c r="J2526" i="1"/>
  <c r="J2525" i="1"/>
  <c r="J2524" i="1"/>
  <c r="K3723" i="1"/>
  <c r="J2523" i="1"/>
  <c r="K3722" i="1"/>
  <c r="J2522" i="1"/>
  <c r="J2521" i="1"/>
  <c r="K3720" i="1"/>
  <c r="J2520" i="1"/>
  <c r="K3719" i="1"/>
  <c r="J2519" i="1"/>
  <c r="K3718" i="1"/>
  <c r="J2518" i="1"/>
  <c r="J2517" i="1"/>
  <c r="K3716" i="1"/>
  <c r="J2516" i="1"/>
  <c r="K3715" i="1"/>
  <c r="J2515" i="1"/>
  <c r="K3714" i="1"/>
  <c r="J2514" i="1"/>
  <c r="J2513" i="1"/>
  <c r="K3712" i="1"/>
  <c r="J2512" i="1"/>
  <c r="J2511" i="1"/>
  <c r="J2510" i="1"/>
  <c r="J2509" i="1"/>
  <c r="J2508" i="1"/>
  <c r="J2507" i="1"/>
  <c r="J2506" i="1"/>
  <c r="J2505" i="1"/>
  <c r="J2504" i="1"/>
  <c r="J2503" i="1"/>
  <c r="J2502" i="1"/>
  <c r="J2501" i="1"/>
  <c r="J2500" i="1"/>
  <c r="J2499" i="1"/>
  <c r="J2498" i="1"/>
  <c r="J2497" i="1"/>
  <c r="J2496" i="1"/>
  <c r="J2495" i="1"/>
  <c r="J2494" i="1"/>
  <c r="J2493" i="1"/>
  <c r="J2492" i="1"/>
  <c r="J2491" i="1"/>
  <c r="J2490" i="1"/>
  <c r="J2489" i="1"/>
  <c r="J2488" i="1"/>
  <c r="J2487" i="1"/>
  <c r="J2486" i="1"/>
  <c r="J2485" i="1"/>
  <c r="J2484" i="1"/>
  <c r="J2483" i="1"/>
  <c r="J2482" i="1"/>
  <c r="J2481" i="1"/>
  <c r="J2480" i="1"/>
  <c r="J2479" i="1"/>
  <c r="J2478" i="1"/>
  <c r="J2477" i="1"/>
  <c r="J2476" i="1"/>
  <c r="J2475" i="1"/>
  <c r="J2474" i="1"/>
  <c r="K3001" i="1"/>
  <c r="J2473" i="1"/>
  <c r="K3624" i="1"/>
  <c r="J2472" i="1"/>
  <c r="J2471" i="1"/>
  <c r="J2470" i="1"/>
  <c r="K2997" i="1"/>
  <c r="J2469" i="1"/>
  <c r="K3668" i="1"/>
  <c r="J2468" i="1"/>
  <c r="J2467" i="1"/>
  <c r="J2466" i="1"/>
  <c r="K2993" i="1"/>
  <c r="J2465" i="1"/>
  <c r="K3616" i="1"/>
  <c r="J2464" i="1"/>
  <c r="J2463" i="1"/>
  <c r="J2462" i="1"/>
  <c r="J2461" i="1"/>
  <c r="J2460" i="1"/>
  <c r="J2459" i="1"/>
  <c r="J2458" i="1"/>
  <c r="J2457" i="1"/>
  <c r="J2456" i="1"/>
  <c r="J2455" i="1"/>
  <c r="J2454" i="1"/>
  <c r="J2453" i="1"/>
  <c r="J2452" i="1"/>
  <c r="J2451" i="1"/>
  <c r="J2450" i="1"/>
  <c r="J2449" i="1"/>
  <c r="J2448" i="1"/>
  <c r="J2447" i="1"/>
  <c r="J2446" i="1"/>
  <c r="J2445" i="1"/>
  <c r="J2444" i="1"/>
  <c r="J2443" i="1"/>
  <c r="J2442" i="1"/>
  <c r="J2441" i="1"/>
  <c r="J2440" i="1"/>
  <c r="J2439" i="1"/>
  <c r="J2438" i="1"/>
  <c r="J2437" i="1"/>
  <c r="J2436" i="1"/>
  <c r="J2435" i="1"/>
  <c r="J2434" i="1"/>
  <c r="J2433" i="1"/>
  <c r="J2432" i="1"/>
  <c r="J2431" i="1"/>
  <c r="J2430" i="1"/>
  <c r="J2429" i="1"/>
  <c r="J2428" i="1"/>
  <c r="K3579" i="1"/>
  <c r="J2427" i="1"/>
  <c r="K3578" i="1"/>
  <c r="J2426" i="1"/>
  <c r="J2425" i="1"/>
  <c r="K3576" i="1"/>
  <c r="J2424" i="1"/>
  <c r="K3575" i="1"/>
  <c r="J2423" i="1"/>
  <c r="K3574" i="1"/>
  <c r="J2422" i="1"/>
  <c r="J2421" i="1"/>
  <c r="K3572" i="1"/>
  <c r="J2420" i="1"/>
  <c r="K3571" i="1"/>
  <c r="J2419" i="1"/>
  <c r="K3570" i="1"/>
  <c r="J2418" i="1"/>
  <c r="J2417" i="1"/>
  <c r="K3568" i="1"/>
  <c r="J2416" i="1"/>
  <c r="J2415" i="1"/>
  <c r="J2414" i="1"/>
  <c r="J2413" i="1"/>
  <c r="J2412" i="1"/>
  <c r="J2411" i="1"/>
  <c r="J2410" i="1"/>
  <c r="J2409" i="1"/>
  <c r="J2408" i="1"/>
  <c r="J2407" i="1"/>
  <c r="J2406" i="1"/>
  <c r="J2405" i="1"/>
  <c r="J2404" i="1"/>
  <c r="J2403" i="1"/>
  <c r="J2402" i="1"/>
  <c r="J2401" i="1"/>
  <c r="J2400" i="1"/>
  <c r="J2399" i="1"/>
  <c r="J2398" i="1"/>
  <c r="J2397" i="1"/>
  <c r="J2396" i="1"/>
  <c r="J2395" i="1"/>
  <c r="J2394" i="1"/>
  <c r="J2393" i="1"/>
  <c r="J2392" i="1"/>
  <c r="J2391" i="1"/>
  <c r="J2390" i="1"/>
  <c r="J2389" i="1"/>
  <c r="J2388" i="1"/>
  <c r="J2387" i="1"/>
  <c r="J2386" i="1"/>
  <c r="J2385" i="1"/>
  <c r="J2384" i="1"/>
  <c r="J2383" i="1"/>
  <c r="J2382" i="1"/>
  <c r="J2381" i="1"/>
  <c r="J2380" i="1"/>
  <c r="N2379" i="1"/>
  <c r="J2379" i="1"/>
  <c r="K3530" i="1"/>
  <c r="J2378" i="1"/>
  <c r="J2377" i="1"/>
  <c r="K3240" i="1"/>
  <c r="J2376" i="1"/>
  <c r="J2375" i="1"/>
  <c r="J2374" i="1"/>
  <c r="K3525" i="1"/>
  <c r="J2373" i="1"/>
  <c r="K3524" i="1"/>
  <c r="J2372" i="1"/>
  <c r="N2371" i="1"/>
  <c r="J2371" i="1"/>
  <c r="K3522" i="1"/>
  <c r="J2370" i="1"/>
  <c r="J2369" i="1"/>
  <c r="K3232" i="1"/>
  <c r="J2368" i="1"/>
  <c r="J2367" i="1"/>
  <c r="J2366" i="1"/>
  <c r="J2365" i="1"/>
  <c r="J2364" i="1"/>
  <c r="J2363" i="1"/>
  <c r="J2362" i="1"/>
  <c r="J2361" i="1"/>
  <c r="J2360" i="1"/>
  <c r="J2359" i="1"/>
  <c r="J2358" i="1"/>
  <c r="J2357" i="1"/>
  <c r="J2356" i="1"/>
  <c r="J2355" i="1"/>
  <c r="J2354" i="1"/>
  <c r="J2353" i="1"/>
  <c r="J2352" i="1"/>
  <c r="J2351" i="1"/>
  <c r="J2350" i="1"/>
  <c r="J2349" i="1"/>
  <c r="J2348" i="1"/>
  <c r="J2347" i="1"/>
  <c r="J2346" i="1"/>
  <c r="J2345" i="1"/>
  <c r="J2344" i="1"/>
  <c r="J2343" i="1"/>
  <c r="J2342" i="1"/>
  <c r="J2341" i="1"/>
  <c r="J2340" i="1"/>
  <c r="J2339" i="1"/>
  <c r="J2338" i="1"/>
  <c r="J2337" i="1"/>
  <c r="J2336" i="1"/>
  <c r="J2335" i="1"/>
  <c r="J2334" i="1"/>
  <c r="J2333" i="1"/>
  <c r="J2332" i="1"/>
  <c r="J2331" i="1"/>
  <c r="J2330" i="1"/>
  <c r="K2857" i="1"/>
  <c r="J2329" i="1"/>
  <c r="K3480" i="1"/>
  <c r="J2328" i="1"/>
  <c r="J2327" i="1"/>
  <c r="J2326" i="1"/>
  <c r="J2325" i="1"/>
  <c r="K3476" i="1"/>
  <c r="J2324" i="1"/>
  <c r="J2323" i="1"/>
  <c r="J2322" i="1"/>
  <c r="K2861" i="1"/>
  <c r="J2321" i="1"/>
  <c r="K3472" i="1"/>
  <c r="J2320" i="1"/>
  <c r="J2319" i="1"/>
  <c r="J2318" i="1"/>
  <c r="J2317" i="1"/>
  <c r="J2316" i="1"/>
  <c r="J2315" i="1"/>
  <c r="J2314" i="1"/>
  <c r="J2313" i="1"/>
  <c r="J2312" i="1"/>
  <c r="J2311" i="1"/>
  <c r="J2310" i="1"/>
  <c r="J2309" i="1"/>
  <c r="J2308" i="1"/>
  <c r="J2307" i="1"/>
  <c r="J2306" i="1"/>
  <c r="J2305" i="1"/>
  <c r="J2304" i="1"/>
  <c r="J2303" i="1"/>
  <c r="J2302" i="1"/>
  <c r="J2301" i="1"/>
  <c r="J2300" i="1"/>
  <c r="J2299" i="1"/>
  <c r="J2298" i="1"/>
  <c r="J2297" i="1"/>
  <c r="J2296" i="1"/>
  <c r="J2295" i="1"/>
  <c r="J2294" i="1"/>
  <c r="J2293" i="1"/>
  <c r="J2292" i="1"/>
  <c r="J2291" i="1"/>
  <c r="J2290" i="1"/>
  <c r="J2289" i="1"/>
  <c r="J2288" i="1"/>
  <c r="J2287" i="1"/>
  <c r="J2286" i="1"/>
  <c r="J2285" i="1"/>
  <c r="J2284" i="1"/>
  <c r="J2283" i="1"/>
  <c r="J2282" i="1"/>
  <c r="J2281" i="1"/>
  <c r="J2280" i="1"/>
  <c r="J2279" i="1"/>
  <c r="J2278" i="1"/>
  <c r="J2277" i="1"/>
  <c r="J2276" i="1"/>
  <c r="J2275" i="1"/>
  <c r="J2274" i="1"/>
  <c r="J2273" i="1"/>
  <c r="J2272" i="1"/>
  <c r="J2271" i="1"/>
  <c r="J2270" i="1"/>
  <c r="J2269" i="1"/>
  <c r="J2268" i="1"/>
  <c r="J2267" i="1"/>
  <c r="J2266" i="1"/>
  <c r="J2265" i="1"/>
  <c r="J2264" i="1"/>
  <c r="J2263" i="1"/>
  <c r="J2262" i="1"/>
  <c r="J2261" i="1"/>
  <c r="J2260" i="1"/>
  <c r="J2259" i="1"/>
  <c r="J2258" i="1"/>
  <c r="J2257" i="1"/>
  <c r="J2256" i="1"/>
  <c r="J2255" i="1"/>
  <c r="J2254" i="1"/>
  <c r="J2253" i="1"/>
  <c r="J2252" i="1"/>
  <c r="J2251" i="1"/>
  <c r="J2250" i="1"/>
  <c r="J2249" i="1"/>
  <c r="J2248" i="1"/>
  <c r="J2247" i="1"/>
  <c r="J2246" i="1"/>
  <c r="J2245" i="1"/>
  <c r="J2244" i="1"/>
  <c r="J2243" i="1"/>
  <c r="J2242" i="1"/>
  <c r="J2241" i="1"/>
  <c r="J2240" i="1"/>
  <c r="J2239" i="1"/>
  <c r="J2238" i="1"/>
  <c r="J2237" i="1"/>
  <c r="J2236" i="1"/>
  <c r="J2235" i="1"/>
  <c r="J2234" i="1"/>
  <c r="J2233" i="1"/>
  <c r="J2232" i="1"/>
  <c r="J2231" i="1"/>
  <c r="J2230" i="1"/>
  <c r="J2229" i="1"/>
  <c r="J2228" i="1"/>
  <c r="J2227" i="1"/>
  <c r="J2226" i="1"/>
  <c r="J2225" i="1"/>
  <c r="J2224" i="1"/>
  <c r="J2223" i="1"/>
  <c r="J2222" i="1"/>
  <c r="J2221" i="1"/>
  <c r="J2220" i="1"/>
  <c r="J2219" i="1"/>
  <c r="J2218" i="1"/>
  <c r="J2217" i="1"/>
  <c r="J2216" i="1"/>
  <c r="J2215" i="1"/>
  <c r="J2214" i="1"/>
  <c r="J2213" i="1"/>
  <c r="J2212" i="1"/>
  <c r="J2211" i="1"/>
  <c r="J2210" i="1"/>
  <c r="J2209" i="1"/>
  <c r="J2208" i="1"/>
  <c r="J2207" i="1"/>
  <c r="J2206" i="1"/>
  <c r="J2205" i="1"/>
  <c r="J2204" i="1"/>
  <c r="J2203" i="1"/>
  <c r="J2202" i="1"/>
  <c r="J2201" i="1"/>
  <c r="J2200" i="1"/>
  <c r="J2199" i="1"/>
  <c r="J2198" i="1"/>
  <c r="J2197" i="1"/>
  <c r="J2196" i="1"/>
  <c r="J2195" i="1"/>
  <c r="J2194" i="1"/>
  <c r="J2193" i="1"/>
  <c r="J2192" i="1"/>
  <c r="J2191" i="1"/>
  <c r="J2190" i="1"/>
  <c r="J2189" i="1"/>
  <c r="J2188" i="1"/>
  <c r="J2187" i="1"/>
  <c r="J2186" i="1"/>
  <c r="J2185" i="1"/>
  <c r="J2184" i="1"/>
  <c r="J2183" i="1"/>
  <c r="J2182" i="1"/>
  <c r="J2181" i="1"/>
  <c r="J2180" i="1"/>
  <c r="J2179" i="1"/>
  <c r="J2178" i="1"/>
  <c r="J2177" i="1"/>
  <c r="J2176" i="1"/>
  <c r="J2175" i="1"/>
  <c r="J2174" i="1"/>
  <c r="J2173" i="1"/>
  <c r="J2172" i="1"/>
  <c r="J2171" i="1"/>
  <c r="J2170" i="1"/>
  <c r="J2169" i="1"/>
  <c r="J2168" i="1"/>
  <c r="J2167" i="1"/>
  <c r="J2166" i="1"/>
  <c r="J2165" i="1"/>
  <c r="J2164" i="1"/>
  <c r="J2163" i="1"/>
  <c r="J2162" i="1"/>
  <c r="J2161" i="1"/>
  <c r="J2160" i="1"/>
  <c r="J2159" i="1"/>
  <c r="J2158" i="1"/>
  <c r="J2157" i="1"/>
  <c r="J2156" i="1"/>
  <c r="J2155" i="1"/>
  <c r="J2154" i="1"/>
  <c r="J2153" i="1"/>
  <c r="J2152" i="1"/>
  <c r="J2151" i="1"/>
  <c r="J2150" i="1"/>
  <c r="J2149" i="1"/>
  <c r="J2148" i="1"/>
  <c r="J2147" i="1"/>
  <c r="J2146" i="1"/>
  <c r="J2145" i="1"/>
  <c r="J2144" i="1"/>
  <c r="J2143" i="1"/>
  <c r="J2142" i="1"/>
  <c r="J2141" i="1"/>
  <c r="J2140" i="1"/>
  <c r="J2139" i="1"/>
  <c r="J2138" i="1"/>
  <c r="J2137" i="1"/>
  <c r="J2136" i="1"/>
  <c r="J2135" i="1"/>
  <c r="J2134" i="1"/>
  <c r="J2133" i="1"/>
  <c r="J2132" i="1"/>
  <c r="J2131" i="1"/>
  <c r="J2130" i="1"/>
  <c r="J2129" i="1"/>
  <c r="J2128" i="1"/>
  <c r="J2127" i="1"/>
  <c r="J2126" i="1"/>
  <c r="J2125" i="1"/>
  <c r="J2124" i="1"/>
  <c r="J2123" i="1"/>
  <c r="J2122" i="1"/>
  <c r="J2121" i="1"/>
  <c r="J2120" i="1"/>
  <c r="J2119" i="1"/>
  <c r="J2118" i="1"/>
  <c r="J2117" i="1"/>
  <c r="J2116" i="1"/>
  <c r="K3537" i="1" l="1"/>
  <c r="K2849" i="1"/>
  <c r="K2856" i="1"/>
  <c r="K3188" i="1"/>
  <c r="N2373" i="1"/>
  <c r="K3267" i="1"/>
  <c r="K3246" i="1"/>
  <c r="K3542" i="1"/>
  <c r="K3236" i="1"/>
  <c r="K3664" i="1"/>
  <c r="K3728" i="1"/>
  <c r="K2900" i="1"/>
  <c r="K2992" i="1"/>
  <c r="K3089" i="1"/>
  <c r="K3620" i="1"/>
  <c r="K2852" i="1"/>
  <c r="K2901" i="1"/>
  <c r="K3096" i="1"/>
  <c r="N2372" i="1"/>
  <c r="K2848" i="1"/>
  <c r="K3000" i="1"/>
  <c r="K3092" i="1"/>
  <c r="K3097" i="1"/>
  <c r="K3184" i="1"/>
  <c r="K3584" i="1"/>
  <c r="K3152" i="1"/>
  <c r="N2376" i="1"/>
  <c r="K2904" i="1"/>
  <c r="K2996" i="1"/>
  <c r="K3088" i="1"/>
  <c r="K3093" i="1"/>
  <c r="K3192" i="1"/>
  <c r="K3538" i="1"/>
  <c r="K3250" i="1"/>
  <c r="K2914" i="1"/>
  <c r="K3741" i="1"/>
  <c r="K3357" i="1"/>
  <c r="K3069" i="1"/>
  <c r="K3772" i="1"/>
  <c r="K3436" i="1"/>
  <c r="K3148" i="1"/>
  <c r="K3678" i="1"/>
  <c r="K3630" i="1"/>
  <c r="K3006" i="1"/>
  <c r="K3597" i="1"/>
  <c r="K3309" i="1"/>
  <c r="K2973" i="1"/>
  <c r="K3406" i="1"/>
  <c r="K3118" i="1"/>
  <c r="K3486" i="1"/>
  <c r="K3198" i="1"/>
  <c r="K2862" i="1"/>
  <c r="K3506" i="1"/>
  <c r="K3218" i="1"/>
  <c r="K2882" i="1"/>
  <c r="K3539" i="1"/>
  <c r="K3251" i="1"/>
  <c r="K2915" i="1"/>
  <c r="K3694" i="1"/>
  <c r="K3646" i="1"/>
  <c r="K3022" i="1"/>
  <c r="K3390" i="1"/>
  <c r="K3102" i="1"/>
  <c r="K3789" i="1"/>
  <c r="K3453" i="1"/>
  <c r="K3165" i="1"/>
  <c r="K3487" i="1"/>
  <c r="K3199" i="1"/>
  <c r="K2863" i="1"/>
  <c r="K3491" i="1"/>
  <c r="K3203" i="1"/>
  <c r="K2867" i="1"/>
  <c r="K3667" i="1"/>
  <c r="K3619" i="1"/>
  <c r="K2995" i="1"/>
  <c r="K3379" i="1"/>
  <c r="K3091" i="1"/>
  <c r="K3398" i="1"/>
  <c r="K3110" i="1"/>
  <c r="K3288" i="1"/>
  <c r="K3332" i="1"/>
  <c r="K3589" i="1"/>
  <c r="K3301" i="1"/>
  <c r="K2965" i="1"/>
  <c r="K3671" i="1"/>
  <c r="K3623" i="1"/>
  <c r="K2999" i="1"/>
  <c r="K3675" i="1"/>
  <c r="K3627" i="1"/>
  <c r="K3003" i="1"/>
  <c r="K3686" i="1"/>
  <c r="K3638" i="1"/>
  <c r="K3014" i="1"/>
  <c r="K3733" i="1"/>
  <c r="K3349" i="1"/>
  <c r="K3061" i="1"/>
  <c r="K3383" i="1"/>
  <c r="K3095" i="1"/>
  <c r="K3387" i="1"/>
  <c r="K3099" i="1"/>
  <c r="K3781" i="1"/>
  <c r="K3445" i="1"/>
  <c r="K3157" i="1"/>
  <c r="K3523" i="1"/>
  <c r="K3235" i="1"/>
  <c r="K2899" i="1"/>
  <c r="K3490" i="1"/>
  <c r="K3202" i="1"/>
  <c r="K2866" i="1"/>
  <c r="K3495" i="1"/>
  <c r="K3207" i="1"/>
  <c r="K2871" i="1"/>
  <c r="K3520" i="1"/>
  <c r="K3529" i="1"/>
  <c r="K3241" i="1"/>
  <c r="N2377" i="1"/>
  <c r="K3768" i="1"/>
  <c r="K3432" i="1"/>
  <c r="K2905" i="1"/>
  <c r="K2948" i="1"/>
  <c r="K3284" i="1"/>
  <c r="K3328" i="1"/>
  <c r="K3569" i="1"/>
  <c r="K3281" i="1"/>
  <c r="K2945" i="1"/>
  <c r="K3573" i="1"/>
  <c r="K3285" i="1"/>
  <c r="K2949" i="1"/>
  <c r="K3577" i="1"/>
  <c r="K3289" i="1"/>
  <c r="K2953" i="1"/>
  <c r="K3713" i="1"/>
  <c r="K3329" i="1"/>
  <c r="K3041" i="1"/>
  <c r="K3717" i="1"/>
  <c r="K3333" i="1"/>
  <c r="K3045" i="1"/>
  <c r="K3721" i="1"/>
  <c r="K3337" i="1"/>
  <c r="K3049" i="1"/>
  <c r="K3761" i="1"/>
  <c r="K3425" i="1"/>
  <c r="K3137" i="1"/>
  <c r="K3765" i="1"/>
  <c r="K3429" i="1"/>
  <c r="K3141" i="1"/>
  <c r="K3769" i="1"/>
  <c r="K3433" i="1"/>
  <c r="K3145" i="1"/>
  <c r="K2896" i="1"/>
  <c r="K3048" i="1"/>
  <c r="K3485" i="1"/>
  <c r="K3197" i="1"/>
  <c r="K3764" i="1"/>
  <c r="K3428" i="1"/>
  <c r="K3481" i="1"/>
  <c r="K3193" i="1"/>
  <c r="K3478" i="1"/>
  <c r="K3190" i="1"/>
  <c r="K2854" i="1"/>
  <c r="K3521" i="1"/>
  <c r="K3233" i="1"/>
  <c r="N2369" i="1"/>
  <c r="K3527" i="1"/>
  <c r="K3239" i="1"/>
  <c r="K2903" i="1"/>
  <c r="N2375" i="1"/>
  <c r="K2944" i="1"/>
  <c r="K3336" i="1"/>
  <c r="K3682" i="1"/>
  <c r="K3634" i="1"/>
  <c r="K3010" i="1"/>
  <c r="K3729" i="1"/>
  <c r="K3345" i="1"/>
  <c r="K3057" i="1"/>
  <c r="K3777" i="1"/>
  <c r="K3441" i="1"/>
  <c r="K3153" i="1"/>
  <c r="K3040" i="1"/>
  <c r="K3477" i="1"/>
  <c r="K3189" i="1"/>
  <c r="N2368" i="1"/>
  <c r="K3474" i="1"/>
  <c r="K3186" i="1"/>
  <c r="K2850" i="1"/>
  <c r="K3482" i="1"/>
  <c r="K3194" i="1"/>
  <c r="K2858" i="1"/>
  <c r="K3531" i="1"/>
  <c r="K3243" i="1"/>
  <c r="K2907" i="1"/>
  <c r="K3666" i="1"/>
  <c r="K3618" i="1"/>
  <c r="K2994" i="1"/>
  <c r="K3670" i="1"/>
  <c r="K3622" i="1"/>
  <c r="K2998" i="1"/>
  <c r="K3674" i="1"/>
  <c r="K3626" i="1"/>
  <c r="K3002" i="1"/>
  <c r="K3378" i="1"/>
  <c r="K3090" i="1"/>
  <c r="K3382" i="1"/>
  <c r="K3094" i="1"/>
  <c r="K3386" i="1"/>
  <c r="K3098" i="1"/>
  <c r="K2853" i="1"/>
  <c r="K2897" i="1"/>
  <c r="K3280" i="1"/>
  <c r="K3494" i="1"/>
  <c r="K3206" i="1"/>
  <c r="K2870" i="1"/>
  <c r="K3526" i="1"/>
  <c r="K3238" i="1"/>
  <c r="K2902" i="1"/>
  <c r="K3585" i="1"/>
  <c r="K3297" i="1"/>
  <c r="K2961" i="1"/>
  <c r="K3394" i="1"/>
  <c r="K3106" i="1"/>
  <c r="K3760" i="1"/>
  <c r="K3424" i="1"/>
  <c r="K3473" i="1"/>
  <c r="K3185" i="1"/>
  <c r="N2374" i="1"/>
  <c r="K3475" i="1"/>
  <c r="K3187" i="1"/>
  <c r="K2851" i="1"/>
  <c r="K3479" i="1"/>
  <c r="K3191" i="1"/>
  <c r="K2855" i="1"/>
  <c r="K3483" i="1"/>
  <c r="K3195" i="1"/>
  <c r="K2859" i="1"/>
  <c r="K3528" i="1"/>
  <c r="K2952" i="1"/>
  <c r="K3044" i="1"/>
  <c r="K3136" i="1"/>
  <c r="K3762" i="1"/>
  <c r="K3426" i="1"/>
  <c r="K3766" i="1"/>
  <c r="K3430" i="1"/>
  <c r="K3770" i="1"/>
  <c r="K3434" i="1"/>
  <c r="K2898" i="1"/>
  <c r="K2906" i="1"/>
  <c r="K2946" i="1"/>
  <c r="K2950" i="1"/>
  <c r="K2954" i="1"/>
  <c r="K3042" i="1"/>
  <c r="K3046" i="1"/>
  <c r="K3050" i="1"/>
  <c r="K3138" i="1"/>
  <c r="K3142" i="1"/>
  <c r="K3146" i="1"/>
  <c r="K3234" i="1"/>
  <c r="K3242" i="1"/>
  <c r="K3282" i="1"/>
  <c r="K3286" i="1"/>
  <c r="K3290" i="1"/>
  <c r="K3330" i="1"/>
  <c r="K3334" i="1"/>
  <c r="K3338" i="1"/>
  <c r="K3672" i="1"/>
  <c r="K3665" i="1"/>
  <c r="K3617" i="1"/>
  <c r="K3669" i="1"/>
  <c r="K3621" i="1"/>
  <c r="K3673" i="1"/>
  <c r="K3625" i="1"/>
  <c r="K3763" i="1"/>
  <c r="K3427" i="1"/>
  <c r="K3767" i="1"/>
  <c r="K3431" i="1"/>
  <c r="K3771" i="1"/>
  <c r="K3435" i="1"/>
  <c r="K2947" i="1"/>
  <c r="K2951" i="1"/>
  <c r="K2955" i="1"/>
  <c r="K3043" i="1"/>
  <c r="K3047" i="1"/>
  <c r="K3051" i="1"/>
  <c r="K3139" i="1"/>
  <c r="K3143" i="1"/>
  <c r="K3147" i="1"/>
  <c r="K3283" i="1"/>
  <c r="K3287" i="1"/>
  <c r="K3291" i="1"/>
  <c r="K3331" i="1"/>
  <c r="K3335" i="1"/>
  <c r="K3339" i="1"/>
  <c r="N2370" i="1"/>
  <c r="N2378" i="1"/>
  <c r="K3237" i="1"/>
  <c r="K3249" i="1"/>
  <c r="K2910" i="1" l="1"/>
  <c r="K3534" i="1"/>
  <c r="K3555" i="1"/>
  <c r="K2919" i="1"/>
  <c r="K3549" i="1"/>
  <c r="K2913" i="1"/>
  <c r="K3255" i="1"/>
  <c r="K3543" i="1"/>
  <c r="K2931" i="1"/>
  <c r="K2918" i="1"/>
  <c r="K3254" i="1"/>
  <c r="K2930" i="1"/>
  <c r="K3596" i="1"/>
  <c r="K3344" i="1"/>
  <c r="K3776" i="1"/>
  <c r="K3296" i="1"/>
  <c r="K3788" i="1"/>
  <c r="K3440" i="1"/>
  <c r="K2960" i="1"/>
  <c r="K3056" i="1"/>
  <c r="K3582" i="1"/>
  <c r="K3294" i="1"/>
  <c r="K2958" i="1"/>
  <c r="K3546" i="1"/>
  <c r="K3258" i="1"/>
  <c r="K2922" i="1"/>
  <c r="K3402" i="1"/>
  <c r="K3114" i="1"/>
  <c r="K3731" i="1"/>
  <c r="K3347" i="1"/>
  <c r="K3059" i="1"/>
  <c r="K3730" i="1"/>
  <c r="K3346" i="1"/>
  <c r="K3058" i="1"/>
  <c r="K3536" i="1"/>
  <c r="K3248" i="1"/>
  <c r="K2912" i="1"/>
  <c r="K3540" i="1"/>
  <c r="K3252" i="1"/>
  <c r="K2916" i="1"/>
  <c r="K3793" i="1"/>
  <c r="K3457" i="1"/>
  <c r="K3169" i="1"/>
  <c r="K3499" i="1"/>
  <c r="K3211" i="1"/>
  <c r="K2875" i="1"/>
  <c r="K3690" i="1"/>
  <c r="K3642" i="1"/>
  <c r="K3018" i="1"/>
  <c r="K3735" i="1"/>
  <c r="K3351" i="1"/>
  <c r="K3063" i="1"/>
  <c r="K3497" i="1"/>
  <c r="K3209" i="1"/>
  <c r="K2873" i="1"/>
  <c r="K3727" i="1"/>
  <c r="K3343" i="1"/>
  <c r="K3055" i="1"/>
  <c r="K3726" i="1"/>
  <c r="K3342" i="1"/>
  <c r="K3054" i="1"/>
  <c r="K3492" i="1"/>
  <c r="K3204" i="1"/>
  <c r="K2868" i="1"/>
  <c r="K3493" i="1"/>
  <c r="K3205" i="1"/>
  <c r="K2869" i="1"/>
  <c r="K3683" i="1"/>
  <c r="K3635" i="1"/>
  <c r="K3011" i="1"/>
  <c r="K3410" i="1"/>
  <c r="K3122" i="1"/>
  <c r="K3541" i="1"/>
  <c r="K3253" i="1"/>
  <c r="K2917" i="1"/>
  <c r="K3636" i="1"/>
  <c r="K3684" i="1"/>
  <c r="K3012" i="1"/>
  <c r="K3488" i="1"/>
  <c r="K2864" i="1"/>
  <c r="K3200" i="1"/>
  <c r="K3724" i="1"/>
  <c r="K3340" i="1"/>
  <c r="K3052" i="1"/>
  <c r="K3581" i="1"/>
  <c r="K3293" i="1"/>
  <c r="K2957" i="1"/>
  <c r="K3740" i="1"/>
  <c r="K3356" i="1"/>
  <c r="K3068" i="1"/>
  <c r="K3681" i="1"/>
  <c r="K3633" i="1"/>
  <c r="K3009" i="1"/>
  <c r="K3591" i="1"/>
  <c r="K3303" i="1"/>
  <c r="K2967" i="1"/>
  <c r="K3782" i="1"/>
  <c r="K3446" i="1"/>
  <c r="K3158" i="1"/>
  <c r="K3632" i="1"/>
  <c r="K3680" i="1"/>
  <c r="K3008" i="1"/>
  <c r="K3484" i="1"/>
  <c r="K3196" i="1"/>
  <c r="K2860" i="1"/>
  <c r="K3780" i="1"/>
  <c r="K3444" i="1"/>
  <c r="K3156" i="1"/>
  <c r="K3732" i="1"/>
  <c r="K3348" i="1"/>
  <c r="K3060" i="1"/>
  <c r="K3535" i="1"/>
  <c r="K3247" i="1"/>
  <c r="K2911" i="1"/>
  <c r="K3489" i="1"/>
  <c r="K3201" i="1"/>
  <c r="K2865" i="1"/>
  <c r="K3601" i="1"/>
  <c r="K3313" i="1"/>
  <c r="K2977" i="1"/>
  <c r="K3533" i="1"/>
  <c r="K3245" i="1"/>
  <c r="K2909" i="1"/>
  <c r="K3698" i="1"/>
  <c r="K3650" i="1"/>
  <c r="K3026" i="1"/>
  <c r="K3550" i="1"/>
  <c r="K3262" i="1"/>
  <c r="K2926" i="1"/>
  <c r="K3734" i="1"/>
  <c r="K3350" i="1"/>
  <c r="K3062" i="1"/>
  <c r="K3685" i="1"/>
  <c r="K3637" i="1"/>
  <c r="K3013" i="1"/>
  <c r="K3783" i="1"/>
  <c r="K3447" i="1"/>
  <c r="K3159" i="1"/>
  <c r="K3779" i="1"/>
  <c r="K3443" i="1"/>
  <c r="K3155" i="1"/>
  <c r="K3397" i="1"/>
  <c r="K3109" i="1"/>
  <c r="K3677" i="1"/>
  <c r="K3629" i="1"/>
  <c r="K3005" i="1"/>
  <c r="K3587" i="1"/>
  <c r="K3299" i="1"/>
  <c r="K2963" i="1"/>
  <c r="K3778" i="1"/>
  <c r="K3442" i="1"/>
  <c r="K3154" i="1"/>
  <c r="K3396" i="1"/>
  <c r="K3108" i="1"/>
  <c r="K3676" i="1"/>
  <c r="K3628" i="1"/>
  <c r="K3004" i="1"/>
  <c r="K3391" i="1"/>
  <c r="K3103" i="1"/>
  <c r="K3679" i="1"/>
  <c r="K3631" i="1"/>
  <c r="K3007" i="1"/>
  <c r="K3745" i="1"/>
  <c r="K3361" i="1"/>
  <c r="K3073" i="1"/>
  <c r="K3773" i="1"/>
  <c r="K3437" i="1"/>
  <c r="K3149" i="1"/>
  <c r="K3507" i="1"/>
  <c r="K3219" i="1"/>
  <c r="K2883" i="1"/>
  <c r="K3687" i="1"/>
  <c r="K3639" i="1"/>
  <c r="K3015" i="1"/>
  <c r="K3532" i="1"/>
  <c r="K2908" i="1"/>
  <c r="K3244" i="1"/>
  <c r="K3503" i="1"/>
  <c r="K3215" i="1"/>
  <c r="K2879" i="1"/>
  <c r="K3498" i="1"/>
  <c r="K3210" i="1"/>
  <c r="K2874" i="1"/>
  <c r="K3784" i="1"/>
  <c r="K3448" i="1"/>
  <c r="K3160" i="1"/>
  <c r="K3775" i="1"/>
  <c r="K3439" i="1"/>
  <c r="K3151" i="1"/>
  <c r="K3393" i="1"/>
  <c r="K3105" i="1"/>
  <c r="K3583" i="1"/>
  <c r="K3295" i="1"/>
  <c r="K2959" i="1"/>
  <c r="K3774" i="1"/>
  <c r="K3438" i="1"/>
  <c r="K3150" i="1"/>
  <c r="K3392" i="1"/>
  <c r="K3104" i="1"/>
  <c r="K3590" i="1"/>
  <c r="K3302" i="1"/>
  <c r="K2966" i="1"/>
  <c r="K3502" i="1"/>
  <c r="K3214" i="1"/>
  <c r="K2878" i="1"/>
  <c r="K3551" i="1"/>
  <c r="K3263" i="1"/>
  <c r="K2927" i="1"/>
  <c r="K3725" i="1"/>
  <c r="K3341" i="1"/>
  <c r="K3053" i="1"/>
  <c r="K3389" i="1"/>
  <c r="K3101" i="1"/>
  <c r="K3388" i="1"/>
  <c r="K3100" i="1"/>
  <c r="K3586" i="1"/>
  <c r="K3298" i="1"/>
  <c r="K2962" i="1"/>
  <c r="K3588" i="1"/>
  <c r="K3300" i="1"/>
  <c r="K2964" i="1"/>
  <c r="K3399" i="1"/>
  <c r="K3111" i="1"/>
  <c r="K3395" i="1"/>
  <c r="K3107" i="1"/>
  <c r="K3580" i="1"/>
  <c r="K3292" i="1"/>
  <c r="K2956" i="1"/>
  <c r="K3261" i="1" l="1"/>
  <c r="K2925" i="1"/>
  <c r="K3308" i="1"/>
  <c r="K3266" i="1"/>
  <c r="K3554" i="1"/>
  <c r="K2972" i="1"/>
  <c r="K3452" i="1"/>
  <c r="K3164" i="1"/>
  <c r="K3695" i="1"/>
  <c r="K3647" i="1"/>
  <c r="K3023" i="1"/>
  <c r="K3739" i="1"/>
  <c r="K3355" i="1"/>
  <c r="K3067" i="1"/>
  <c r="K3691" i="1"/>
  <c r="K3643" i="1"/>
  <c r="K3019" i="1"/>
  <c r="K3688" i="1"/>
  <c r="K3640" i="1"/>
  <c r="K3016" i="1"/>
  <c r="K3401" i="1"/>
  <c r="K3113" i="1"/>
  <c r="K3602" i="1"/>
  <c r="K3314" i="1"/>
  <c r="K2978" i="1"/>
  <c r="K3600" i="1"/>
  <c r="K3312" i="1"/>
  <c r="K2976" i="1"/>
  <c r="K3787" i="1"/>
  <c r="K3451" i="1"/>
  <c r="K3163" i="1"/>
  <c r="K3544" i="1"/>
  <c r="K3256" i="1"/>
  <c r="K2920" i="1"/>
  <c r="K3785" i="1"/>
  <c r="K3449" i="1"/>
  <c r="K3161" i="1"/>
  <c r="K3795" i="1"/>
  <c r="K3459" i="1"/>
  <c r="K3171" i="1"/>
  <c r="K3746" i="1"/>
  <c r="K3362" i="1"/>
  <c r="K3074" i="1"/>
  <c r="K3593" i="1"/>
  <c r="K3305" i="1"/>
  <c r="K2969" i="1"/>
  <c r="K3553" i="1"/>
  <c r="K3265" i="1"/>
  <c r="K2929" i="1"/>
  <c r="K3504" i="1"/>
  <c r="K2880" i="1"/>
  <c r="K3216" i="1"/>
  <c r="K3548" i="1"/>
  <c r="K3260" i="1"/>
  <c r="K2924" i="1"/>
  <c r="K3400" i="1"/>
  <c r="K3112" i="1"/>
  <c r="K3737" i="1"/>
  <c r="K3353" i="1"/>
  <c r="K3065" i="1"/>
  <c r="K3595" i="1"/>
  <c r="K3307" i="1"/>
  <c r="K2971" i="1"/>
  <c r="K3699" i="1"/>
  <c r="K3651" i="1"/>
  <c r="K3027" i="1"/>
  <c r="K3599" i="1"/>
  <c r="K3311" i="1"/>
  <c r="K2975" i="1"/>
  <c r="K3409" i="1"/>
  <c r="K3121" i="1"/>
  <c r="K3744" i="1"/>
  <c r="K3072" i="1"/>
  <c r="K3360" i="1"/>
  <c r="K3794" i="1"/>
  <c r="K3458" i="1"/>
  <c r="K3170" i="1"/>
  <c r="K3693" i="1"/>
  <c r="K3645" i="1"/>
  <c r="K3021" i="1"/>
  <c r="K3407" i="1"/>
  <c r="K3119" i="1"/>
  <c r="K3545" i="1"/>
  <c r="K3257" i="1"/>
  <c r="K2921" i="1"/>
  <c r="K3501" i="1"/>
  <c r="K3213" i="1"/>
  <c r="K2877" i="1"/>
  <c r="K3738" i="1"/>
  <c r="K3354" i="1"/>
  <c r="K3066" i="1"/>
  <c r="K3742" i="1"/>
  <c r="K3358" i="1"/>
  <c r="K3070" i="1"/>
  <c r="K3594" i="1"/>
  <c r="K3306" i="1"/>
  <c r="K2970" i="1"/>
  <c r="K3644" i="1"/>
  <c r="K3692" i="1"/>
  <c r="K3020" i="1"/>
  <c r="K3404" i="1"/>
  <c r="K3116" i="1"/>
  <c r="K3403" i="1"/>
  <c r="K3115" i="1"/>
  <c r="K3408" i="1"/>
  <c r="K3120" i="1"/>
  <c r="K3496" i="1"/>
  <c r="K3208" i="1"/>
  <c r="K2872" i="1"/>
  <c r="K3500" i="1"/>
  <c r="K3212" i="1"/>
  <c r="K2876" i="1"/>
  <c r="K3505" i="1"/>
  <c r="K3217" i="1"/>
  <c r="K2881" i="1"/>
  <c r="K3743" i="1"/>
  <c r="K3359" i="1"/>
  <c r="K3071" i="1"/>
  <c r="K3598" i="1"/>
  <c r="K3310" i="1"/>
  <c r="K2974" i="1"/>
  <c r="K3791" i="1"/>
  <c r="K3455" i="1"/>
  <c r="K3167" i="1"/>
  <c r="K3697" i="1"/>
  <c r="K3649" i="1"/>
  <c r="K3025" i="1"/>
  <c r="K3552" i="1"/>
  <c r="K3264" i="1"/>
  <c r="K2928" i="1"/>
  <c r="K3592" i="1"/>
  <c r="K3304" i="1"/>
  <c r="K2968" i="1"/>
  <c r="K3411" i="1"/>
  <c r="K3123" i="1"/>
  <c r="K3786" i="1"/>
  <c r="K3450" i="1"/>
  <c r="K3162" i="1"/>
  <c r="K3405" i="1"/>
  <c r="K3117" i="1"/>
  <c r="K3790" i="1"/>
  <c r="K3454" i="1"/>
  <c r="K3166" i="1"/>
  <c r="K3689" i="1"/>
  <c r="K3641" i="1"/>
  <c r="K3017" i="1"/>
  <c r="K3547" i="1"/>
  <c r="K3259" i="1"/>
  <c r="K2923" i="1"/>
  <c r="K3792" i="1"/>
  <c r="K3456" i="1"/>
  <c r="K3168" i="1"/>
  <c r="K3603" i="1"/>
  <c r="K3315" i="1"/>
  <c r="K2979" i="1"/>
  <c r="K3736" i="1"/>
  <c r="K3352" i="1"/>
  <c r="K3064" i="1"/>
  <c r="K3648" i="1"/>
  <c r="K3696" i="1"/>
  <c r="K3024" i="1"/>
  <c r="K3747" i="1"/>
  <c r="K3363" i="1"/>
  <c r="K3075" i="1"/>
  <c r="D263" i="2" l="1"/>
  <c r="D262" i="2"/>
  <c r="D261" i="2"/>
  <c r="D260" i="2"/>
  <c r="D259" i="2"/>
  <c r="D258" i="2"/>
  <c r="D257" i="2"/>
  <c r="D256" i="2"/>
  <c r="D255" i="2"/>
  <c r="D254" i="2"/>
  <c r="D253" i="2"/>
  <c r="D252" i="2"/>
  <c r="D251" i="2"/>
  <c r="D250" i="2"/>
  <c r="D249" i="2"/>
  <c r="D248" i="2"/>
  <c r="D247" i="2"/>
  <c r="D246" i="2"/>
  <c r="D245" i="2"/>
  <c r="D244" i="2"/>
  <c r="D243" i="2"/>
  <c r="D242" i="2"/>
  <c r="D241" i="2"/>
  <c r="D240" i="2"/>
  <c r="J1317" i="5"/>
  <c r="J1319" i="5"/>
  <c r="J1371" i="5"/>
  <c r="J1827" i="5" s="1"/>
  <c r="J1370" i="5"/>
  <c r="J1826" i="5" s="1"/>
  <c r="J1369" i="5"/>
  <c r="J1825" i="5" s="1"/>
  <c r="J1368" i="5"/>
  <c r="J1824" i="5" s="1"/>
  <c r="J1367" i="5"/>
  <c r="J1823" i="5" s="1"/>
  <c r="J1366" i="5"/>
  <c r="J1822" i="5" s="1"/>
  <c r="J1365" i="5"/>
  <c r="J1821" i="5" s="1"/>
  <c r="J1364" i="5"/>
  <c r="J1820" i="5" s="1"/>
  <c r="J1363" i="5"/>
  <c r="J1819" i="5" s="1"/>
  <c r="J1362" i="5"/>
  <c r="J1818" i="5" s="1"/>
  <c r="J1361" i="5"/>
  <c r="J1817" i="5" s="1"/>
  <c r="J1360" i="5"/>
  <c r="J1816" i="5" s="1"/>
  <c r="J1359" i="5"/>
  <c r="J1815" i="5" s="1"/>
  <c r="J1358" i="5"/>
  <c r="J1814" i="5" s="1"/>
  <c r="J1357" i="5"/>
  <c r="J1813" i="5" s="1"/>
  <c r="J1356" i="5"/>
  <c r="J1812" i="5" s="1"/>
  <c r="J1355" i="5"/>
  <c r="J1811" i="5" s="1"/>
  <c r="J1354" i="5"/>
  <c r="J1810" i="5" s="1"/>
  <c r="J1353" i="5"/>
  <c r="J1809" i="5" s="1"/>
  <c r="J1333" i="5"/>
  <c r="J1332" i="5"/>
  <c r="J1331" i="5"/>
  <c r="J1330" i="5"/>
  <c r="J1329" i="5"/>
  <c r="J1328" i="5"/>
  <c r="J1327" i="5"/>
  <c r="J1326" i="5"/>
  <c r="J1325" i="5"/>
  <c r="J1324" i="5"/>
  <c r="J1323" i="5"/>
  <c r="J1322" i="5"/>
  <c r="J1321" i="5"/>
  <c r="J1320" i="5"/>
  <c r="J1318" i="5"/>
  <c r="J1316" i="5"/>
  <c r="J1315" i="5"/>
  <c r="J1295" i="5"/>
  <c r="J1294" i="5"/>
  <c r="J1293" i="5"/>
  <c r="J1292" i="5"/>
  <c r="J1291" i="5"/>
  <c r="J1290" i="5"/>
  <c r="J1289" i="5"/>
  <c r="J1288" i="5"/>
  <c r="J1287" i="5"/>
  <c r="J1286" i="5"/>
  <c r="J1285" i="5"/>
  <c r="J1284" i="5"/>
  <c r="J1283" i="5"/>
  <c r="J1282" i="5"/>
  <c r="J1281" i="5"/>
  <c r="J1280" i="5"/>
  <c r="J1279" i="5"/>
  <c r="J1278" i="5"/>
  <c r="J1277" i="5"/>
  <c r="J1257" i="5"/>
  <c r="J1789" i="5" s="1"/>
  <c r="J1256" i="5"/>
  <c r="J1788" i="5" s="1"/>
  <c r="J1255" i="5"/>
  <c r="J1787" i="5" s="1"/>
  <c r="J1254" i="5"/>
  <c r="J1786" i="5" s="1"/>
  <c r="J1253" i="5"/>
  <c r="J1785" i="5" s="1"/>
  <c r="J1252" i="5"/>
  <c r="J1784" i="5" s="1"/>
  <c r="J1251" i="5"/>
  <c r="J1783" i="5" s="1"/>
  <c r="J1250" i="5"/>
  <c r="J1782" i="5" s="1"/>
  <c r="J1249" i="5"/>
  <c r="J1781" i="5" s="1"/>
  <c r="J1248" i="5"/>
  <c r="J1780" i="5" s="1"/>
  <c r="J1247" i="5"/>
  <c r="J1779" i="5" s="1"/>
  <c r="J1246" i="5"/>
  <c r="J1778" i="5" s="1"/>
  <c r="J1245" i="5"/>
  <c r="J1777" i="5" s="1"/>
  <c r="J1244" i="5"/>
  <c r="J1776" i="5" s="1"/>
  <c r="J1243" i="5"/>
  <c r="J1775" i="5" s="1"/>
  <c r="J1242" i="5"/>
  <c r="J1774" i="5" s="1"/>
  <c r="J1241" i="5"/>
  <c r="J1773" i="5" s="1"/>
  <c r="J1240" i="5"/>
  <c r="J1772" i="5" s="1"/>
  <c r="J1239" i="5"/>
  <c r="J1771" i="5" s="1"/>
  <c r="J1219" i="5"/>
  <c r="J1218" i="5"/>
  <c r="J1217" i="5"/>
  <c r="J1216" i="5"/>
  <c r="J1215" i="5"/>
  <c r="J1214" i="5"/>
  <c r="J1213" i="5"/>
  <c r="J1212" i="5"/>
  <c r="J1211" i="5"/>
  <c r="J1210" i="5"/>
  <c r="J1209" i="5"/>
  <c r="J1208" i="5"/>
  <c r="J1207" i="5"/>
  <c r="J1206" i="5"/>
  <c r="J1205" i="5"/>
  <c r="J1204" i="5"/>
  <c r="J1203" i="5"/>
  <c r="J1202" i="5"/>
  <c r="J1201" i="5"/>
  <c r="J1181" i="5"/>
  <c r="J1180" i="5"/>
  <c r="J1179" i="5"/>
  <c r="J1178" i="5"/>
  <c r="J1177" i="5"/>
  <c r="J1176" i="5"/>
  <c r="J1175" i="5"/>
  <c r="J1174" i="5"/>
  <c r="J1173" i="5"/>
  <c r="J1172" i="5"/>
  <c r="J1171" i="5"/>
  <c r="J1170" i="5"/>
  <c r="J1169" i="5"/>
  <c r="J1168" i="5"/>
  <c r="J1167" i="5"/>
  <c r="J1166" i="5"/>
  <c r="J1165" i="5"/>
  <c r="J1164" i="5"/>
  <c r="J1163" i="5"/>
  <c r="J1143" i="5"/>
  <c r="J1751" i="5" s="1"/>
  <c r="J1142" i="5"/>
  <c r="J1750" i="5" s="1"/>
  <c r="J1141" i="5"/>
  <c r="J1749" i="5" s="1"/>
  <c r="J1140" i="5"/>
  <c r="J1748" i="5" s="1"/>
  <c r="J1139" i="5"/>
  <c r="J1747" i="5" s="1"/>
  <c r="J1138" i="5"/>
  <c r="J1746" i="5" s="1"/>
  <c r="J1137" i="5"/>
  <c r="J1745" i="5" s="1"/>
  <c r="J1136" i="5"/>
  <c r="J1744" i="5" s="1"/>
  <c r="J1135" i="5"/>
  <c r="J1743" i="5" s="1"/>
  <c r="J1134" i="5"/>
  <c r="J1742" i="5" s="1"/>
  <c r="J1133" i="5"/>
  <c r="J1741" i="5" s="1"/>
  <c r="J1132" i="5"/>
  <c r="J1740" i="5" s="1"/>
  <c r="J1131" i="5"/>
  <c r="J1739" i="5" s="1"/>
  <c r="J1130" i="5"/>
  <c r="J1738" i="5" s="1"/>
  <c r="J1129" i="5"/>
  <c r="J1737" i="5" s="1"/>
  <c r="J1128" i="5"/>
  <c r="J1736" i="5" s="1"/>
  <c r="J1127" i="5"/>
  <c r="J1735" i="5" s="1"/>
  <c r="J1126" i="5"/>
  <c r="J1734" i="5" s="1"/>
  <c r="J1125" i="5"/>
  <c r="J1733" i="5" s="1"/>
  <c r="J1105" i="5"/>
  <c r="J1104" i="5"/>
  <c r="J1103" i="5"/>
  <c r="J1102" i="5"/>
  <c r="J1101" i="5"/>
  <c r="J1100" i="5"/>
  <c r="J1099" i="5"/>
  <c r="J1098" i="5"/>
  <c r="J1097" i="5"/>
  <c r="J1096" i="5"/>
  <c r="J1095" i="5"/>
  <c r="J1094" i="5"/>
  <c r="J1093" i="5"/>
  <c r="J1092" i="5"/>
  <c r="J1091" i="5"/>
  <c r="J1090" i="5"/>
  <c r="J1089" i="5"/>
  <c r="J1088" i="5"/>
  <c r="J1087" i="5"/>
  <c r="J1067" i="5"/>
  <c r="J1066" i="5"/>
  <c r="J1065" i="5"/>
  <c r="J1064" i="5"/>
  <c r="J1063" i="5"/>
  <c r="J1062" i="5"/>
  <c r="J1061" i="5"/>
  <c r="J1060" i="5"/>
  <c r="J1059" i="5"/>
  <c r="J1058" i="5"/>
  <c r="J1057" i="5"/>
  <c r="J1056" i="5"/>
  <c r="J1055" i="5"/>
  <c r="J1054" i="5"/>
  <c r="J1053" i="5"/>
  <c r="J1052" i="5"/>
  <c r="J1051" i="5"/>
  <c r="J1050" i="5"/>
  <c r="J1049" i="5"/>
  <c r="J1029" i="5"/>
  <c r="J1713" i="5" s="1"/>
  <c r="J1028" i="5"/>
  <c r="J1712" i="5" s="1"/>
  <c r="J1027" i="5"/>
  <c r="J1711" i="5" s="1"/>
  <c r="J1026" i="5"/>
  <c r="J1710" i="5" s="1"/>
  <c r="J1025" i="5"/>
  <c r="J1709" i="5" s="1"/>
  <c r="J1024" i="5"/>
  <c r="J1708" i="5" s="1"/>
  <c r="J1023" i="5"/>
  <c r="J1707" i="5" s="1"/>
  <c r="J1022" i="5"/>
  <c r="J1706" i="5" s="1"/>
  <c r="J1021" i="5"/>
  <c r="J1705" i="5" s="1"/>
  <c r="J1020" i="5"/>
  <c r="J1704" i="5" s="1"/>
  <c r="J1019" i="5"/>
  <c r="J1703" i="5" s="1"/>
  <c r="J1018" i="5"/>
  <c r="J1702" i="5" s="1"/>
  <c r="J1017" i="5"/>
  <c r="J1701" i="5" s="1"/>
  <c r="J1016" i="5"/>
  <c r="J1700" i="5" s="1"/>
  <c r="J1015" i="5"/>
  <c r="J1699" i="5" s="1"/>
  <c r="J1014" i="5"/>
  <c r="J1698" i="5" s="1"/>
  <c r="J1013" i="5"/>
  <c r="J1697" i="5" s="1"/>
  <c r="J1012" i="5"/>
  <c r="J1696" i="5" s="1"/>
  <c r="J1011" i="5"/>
  <c r="J1695" i="5" s="1"/>
  <c r="J991" i="5"/>
  <c r="J990" i="5"/>
  <c r="J989" i="5"/>
  <c r="J988" i="5"/>
  <c r="J987" i="5"/>
  <c r="J986" i="5"/>
  <c r="J985" i="5"/>
  <c r="J984" i="5"/>
  <c r="J983" i="5"/>
  <c r="J982" i="5"/>
  <c r="J981" i="5"/>
  <c r="J980" i="5"/>
  <c r="J979" i="5"/>
  <c r="J978" i="5"/>
  <c r="J977" i="5"/>
  <c r="J976" i="5"/>
  <c r="J975" i="5"/>
  <c r="J974" i="5"/>
  <c r="J973" i="5"/>
  <c r="J953" i="5"/>
  <c r="J952" i="5"/>
  <c r="J951" i="5"/>
  <c r="J950" i="5"/>
  <c r="J949" i="5"/>
  <c r="J948" i="5"/>
  <c r="J947" i="5"/>
  <c r="J946" i="5"/>
  <c r="J945" i="5"/>
  <c r="J944" i="5"/>
  <c r="J943" i="5"/>
  <c r="J942" i="5"/>
  <c r="J941" i="5"/>
  <c r="J940" i="5"/>
  <c r="J939" i="5"/>
  <c r="J938" i="5"/>
  <c r="J937" i="5"/>
  <c r="J936" i="5"/>
  <c r="J935" i="5"/>
  <c r="J915" i="5"/>
  <c r="J1675" i="5" s="1"/>
  <c r="J914" i="5"/>
  <c r="J1674" i="5" s="1"/>
  <c r="J913" i="5"/>
  <c r="J1673" i="5" s="1"/>
  <c r="J912" i="5"/>
  <c r="J1672" i="5" s="1"/>
  <c r="J911" i="5"/>
  <c r="J1671" i="5" s="1"/>
  <c r="J910" i="5"/>
  <c r="J1670" i="5" s="1"/>
  <c r="J909" i="5"/>
  <c r="J1669" i="5" s="1"/>
  <c r="J908" i="5"/>
  <c r="J1668" i="5" s="1"/>
  <c r="J907" i="5"/>
  <c r="J1667" i="5" s="1"/>
  <c r="J906" i="5"/>
  <c r="J1666" i="5" s="1"/>
  <c r="J905" i="5"/>
  <c r="J1665" i="5" s="1"/>
  <c r="J904" i="5"/>
  <c r="J1664" i="5" s="1"/>
  <c r="J903" i="5"/>
  <c r="J1663" i="5" s="1"/>
  <c r="J902" i="5"/>
  <c r="J1662" i="5" s="1"/>
  <c r="J901" i="5"/>
  <c r="J1661" i="5" s="1"/>
  <c r="J900" i="5"/>
  <c r="J1660" i="5" s="1"/>
  <c r="J899" i="5"/>
  <c r="J1659" i="5" s="1"/>
  <c r="J898" i="5"/>
  <c r="J1658" i="5" s="1"/>
  <c r="J897" i="5"/>
  <c r="J1657" i="5" s="1"/>
  <c r="J877" i="5"/>
  <c r="J876" i="5"/>
  <c r="J875" i="5"/>
  <c r="J874" i="5"/>
  <c r="J873" i="5"/>
  <c r="J872" i="5"/>
  <c r="J871" i="5"/>
  <c r="J870" i="5"/>
  <c r="J869" i="5"/>
  <c r="J868" i="5"/>
  <c r="J867" i="5"/>
  <c r="J866" i="5"/>
  <c r="J865" i="5"/>
  <c r="J864" i="5"/>
  <c r="J863" i="5"/>
  <c r="J862" i="5"/>
  <c r="J861" i="5"/>
  <c r="J860" i="5"/>
  <c r="J859" i="5"/>
  <c r="J839" i="5"/>
  <c r="J838" i="5"/>
  <c r="J837" i="5"/>
  <c r="J836" i="5"/>
  <c r="J835" i="5"/>
  <c r="J834" i="5"/>
  <c r="J833" i="5"/>
  <c r="J832" i="5"/>
  <c r="J831" i="5"/>
  <c r="J830" i="5"/>
  <c r="J829" i="5"/>
  <c r="J828" i="5"/>
  <c r="J827" i="5"/>
  <c r="J826" i="5"/>
  <c r="J825" i="5"/>
  <c r="J824" i="5"/>
  <c r="J823" i="5"/>
  <c r="J822" i="5"/>
  <c r="J821" i="5"/>
  <c r="J801" i="5"/>
  <c r="J1637" i="5" s="1"/>
  <c r="J800" i="5"/>
  <c r="J1636" i="5" s="1"/>
  <c r="J799" i="5"/>
  <c r="J1635" i="5" s="1"/>
  <c r="J798" i="5"/>
  <c r="J1634" i="5" s="1"/>
  <c r="J797" i="5"/>
  <c r="J1633" i="5" s="1"/>
  <c r="J796" i="5"/>
  <c r="J1632" i="5" s="1"/>
  <c r="J795" i="5"/>
  <c r="J1631" i="5" s="1"/>
  <c r="J794" i="5"/>
  <c r="J1630" i="5" s="1"/>
  <c r="J793" i="5"/>
  <c r="J1629" i="5" s="1"/>
  <c r="J792" i="5"/>
  <c r="J1628" i="5" s="1"/>
  <c r="J791" i="5"/>
  <c r="J1627" i="5" s="1"/>
  <c r="J790" i="5"/>
  <c r="J1626" i="5" s="1"/>
  <c r="J789" i="5"/>
  <c r="J1625" i="5" s="1"/>
  <c r="J788" i="5"/>
  <c r="J1624" i="5" s="1"/>
  <c r="J787" i="5"/>
  <c r="J1623" i="5" s="1"/>
  <c r="J786" i="5"/>
  <c r="J1622" i="5" s="1"/>
  <c r="J785" i="5"/>
  <c r="J1621" i="5" s="1"/>
  <c r="J784" i="5"/>
  <c r="J1620" i="5" s="1"/>
  <c r="J783" i="5"/>
  <c r="J1619" i="5" s="1"/>
  <c r="J763" i="5"/>
  <c r="J762" i="5"/>
  <c r="J761" i="5"/>
  <c r="J760" i="5"/>
  <c r="J759" i="5"/>
  <c r="J758" i="5"/>
  <c r="J757" i="5"/>
  <c r="J756" i="5"/>
  <c r="J755" i="5"/>
  <c r="J754" i="5"/>
  <c r="J753" i="5"/>
  <c r="J752" i="5"/>
  <c r="J751" i="5"/>
  <c r="J750" i="5"/>
  <c r="J749" i="5"/>
  <c r="J748" i="5"/>
  <c r="J747" i="5"/>
  <c r="J746" i="5"/>
  <c r="J745" i="5"/>
  <c r="J725" i="5"/>
  <c r="J724" i="5"/>
  <c r="J723" i="5"/>
  <c r="J722" i="5"/>
  <c r="J721" i="5"/>
  <c r="J720" i="5"/>
  <c r="J719" i="5"/>
  <c r="J718" i="5"/>
  <c r="J717" i="5"/>
  <c r="J716" i="5"/>
  <c r="J715" i="5"/>
  <c r="J714" i="5"/>
  <c r="J713" i="5"/>
  <c r="J712" i="5"/>
  <c r="J711" i="5"/>
  <c r="J710" i="5"/>
  <c r="J709" i="5"/>
  <c r="J708" i="5"/>
  <c r="J707" i="5"/>
  <c r="J687" i="5"/>
  <c r="J1599" i="5" s="1"/>
  <c r="J686" i="5"/>
  <c r="J1598" i="5" s="1"/>
  <c r="J685" i="5"/>
  <c r="J1597" i="5" s="1"/>
  <c r="J684" i="5"/>
  <c r="J1596" i="5" s="1"/>
  <c r="J683" i="5"/>
  <c r="J1595" i="5" s="1"/>
  <c r="J682" i="5"/>
  <c r="J1594" i="5" s="1"/>
  <c r="J681" i="5"/>
  <c r="J1593" i="5" s="1"/>
  <c r="J680" i="5"/>
  <c r="J1592" i="5" s="1"/>
  <c r="J679" i="5"/>
  <c r="J1591" i="5" s="1"/>
  <c r="J678" i="5"/>
  <c r="J1590" i="5" s="1"/>
  <c r="J677" i="5"/>
  <c r="J1589" i="5" s="1"/>
  <c r="J676" i="5"/>
  <c r="J1588" i="5" s="1"/>
  <c r="J675" i="5"/>
  <c r="J1587" i="5" s="1"/>
  <c r="J674" i="5"/>
  <c r="J1586" i="5" s="1"/>
  <c r="J673" i="5"/>
  <c r="J1585" i="5" s="1"/>
  <c r="J672" i="5"/>
  <c r="J1584" i="5" s="1"/>
  <c r="J671" i="5"/>
  <c r="J1583" i="5" s="1"/>
  <c r="J670" i="5"/>
  <c r="J1582" i="5" s="1"/>
  <c r="J669" i="5"/>
  <c r="J1581" i="5" s="1"/>
  <c r="J649" i="5"/>
  <c r="J648" i="5"/>
  <c r="J647" i="5"/>
  <c r="J646" i="5"/>
  <c r="J645" i="5"/>
  <c r="J644" i="5"/>
  <c r="J643" i="5"/>
  <c r="J642" i="5"/>
  <c r="J641" i="5"/>
  <c r="J640" i="5"/>
  <c r="J639" i="5"/>
  <c r="J638" i="5"/>
  <c r="J637" i="5"/>
  <c r="J636" i="5"/>
  <c r="J635" i="5"/>
  <c r="J634" i="5"/>
  <c r="J633" i="5"/>
  <c r="J632" i="5"/>
  <c r="J631" i="5"/>
  <c r="J611" i="5"/>
  <c r="J610" i="5"/>
  <c r="J609" i="5"/>
  <c r="J608" i="5"/>
  <c r="J607" i="5"/>
  <c r="J606" i="5"/>
  <c r="J605" i="5"/>
  <c r="J604" i="5"/>
  <c r="J603" i="5"/>
  <c r="J602" i="5"/>
  <c r="J601" i="5"/>
  <c r="J600" i="5"/>
  <c r="J599" i="5"/>
  <c r="J598" i="5"/>
  <c r="J597" i="5"/>
  <c r="J596" i="5"/>
  <c r="J595" i="5"/>
  <c r="J594" i="5"/>
  <c r="J593" i="5"/>
  <c r="J573" i="5"/>
  <c r="J1561" i="5" s="1"/>
  <c r="J572" i="5"/>
  <c r="J1560" i="5" s="1"/>
  <c r="J571" i="5"/>
  <c r="J1559" i="5" s="1"/>
  <c r="J570" i="5"/>
  <c r="J1558" i="5" s="1"/>
  <c r="J569" i="5"/>
  <c r="J1557" i="5" s="1"/>
  <c r="J568" i="5"/>
  <c r="J1556" i="5" s="1"/>
  <c r="J567" i="5"/>
  <c r="J1555" i="5" s="1"/>
  <c r="J566" i="5"/>
  <c r="J1554" i="5" s="1"/>
  <c r="J565" i="5"/>
  <c r="J1553" i="5" s="1"/>
  <c r="J564" i="5"/>
  <c r="J1552" i="5" s="1"/>
  <c r="J563" i="5"/>
  <c r="J1551" i="5" s="1"/>
  <c r="J562" i="5"/>
  <c r="J1550" i="5" s="1"/>
  <c r="J561" i="5"/>
  <c r="J1549" i="5" s="1"/>
  <c r="J560" i="5"/>
  <c r="J1548" i="5" s="1"/>
  <c r="J559" i="5"/>
  <c r="J1547" i="5" s="1"/>
  <c r="J558" i="5"/>
  <c r="J1546" i="5" s="1"/>
  <c r="J557" i="5"/>
  <c r="J1545" i="5" s="1"/>
  <c r="J556" i="5"/>
  <c r="J1544" i="5" s="1"/>
  <c r="J555" i="5"/>
  <c r="J1543" i="5" s="1"/>
  <c r="J535" i="5"/>
  <c r="J534" i="5"/>
  <c r="J533" i="5"/>
  <c r="J532" i="5"/>
  <c r="J531" i="5"/>
  <c r="J530" i="5"/>
  <c r="J529" i="5"/>
  <c r="J528" i="5"/>
  <c r="J527" i="5"/>
  <c r="J526" i="5"/>
  <c r="J525" i="5"/>
  <c r="J524" i="5"/>
  <c r="J523" i="5"/>
  <c r="J522" i="5"/>
  <c r="J521" i="5"/>
  <c r="J520" i="5"/>
  <c r="J519" i="5"/>
  <c r="J518" i="5"/>
  <c r="J517" i="5"/>
  <c r="J497" i="5"/>
  <c r="J496" i="5"/>
  <c r="J495" i="5"/>
  <c r="J494" i="5"/>
  <c r="J493" i="5"/>
  <c r="J492" i="5"/>
  <c r="J491" i="5"/>
  <c r="J490" i="5"/>
  <c r="J489" i="5"/>
  <c r="J488" i="5"/>
  <c r="J487" i="5"/>
  <c r="J486" i="5"/>
  <c r="J485" i="5"/>
  <c r="J484" i="5"/>
  <c r="J483" i="5"/>
  <c r="J482" i="5"/>
  <c r="J481" i="5"/>
  <c r="J480" i="5"/>
  <c r="J479" i="5"/>
  <c r="J459" i="5"/>
  <c r="J1523" i="5" s="1"/>
  <c r="J458" i="5"/>
  <c r="J1522" i="5" s="1"/>
  <c r="J457" i="5"/>
  <c r="J1521" i="5" s="1"/>
  <c r="J456" i="5"/>
  <c r="J1520" i="5" s="1"/>
  <c r="J455" i="5"/>
  <c r="J1519" i="5" s="1"/>
  <c r="J454" i="5"/>
  <c r="J1518" i="5" s="1"/>
  <c r="J453" i="5"/>
  <c r="J1517" i="5" s="1"/>
  <c r="J452" i="5"/>
  <c r="J1516" i="5" s="1"/>
  <c r="J451" i="5"/>
  <c r="J1515" i="5" s="1"/>
  <c r="J450" i="5"/>
  <c r="J1514" i="5" s="1"/>
  <c r="J449" i="5"/>
  <c r="J1513" i="5" s="1"/>
  <c r="J448" i="5"/>
  <c r="J1512" i="5" s="1"/>
  <c r="J447" i="5"/>
  <c r="J1511" i="5" s="1"/>
  <c r="J446" i="5"/>
  <c r="J1510" i="5" s="1"/>
  <c r="J445" i="5"/>
  <c r="J1509" i="5" s="1"/>
  <c r="J444" i="5"/>
  <c r="J1508" i="5" s="1"/>
  <c r="J443" i="5"/>
  <c r="J1507" i="5" s="1"/>
  <c r="J442" i="5"/>
  <c r="J1506" i="5" s="1"/>
  <c r="J441" i="5"/>
  <c r="J1505" i="5" s="1"/>
  <c r="J421" i="5"/>
  <c r="J420" i="5"/>
  <c r="J419" i="5"/>
  <c r="J418" i="5"/>
  <c r="J417" i="5"/>
  <c r="J416" i="5"/>
  <c r="J415" i="5"/>
  <c r="J414" i="5"/>
  <c r="J413" i="5"/>
  <c r="J412" i="5"/>
  <c r="J411" i="5"/>
  <c r="J410" i="5"/>
  <c r="J409" i="5"/>
  <c r="J408" i="5"/>
  <c r="J407" i="5"/>
  <c r="J406" i="5"/>
  <c r="J405" i="5"/>
  <c r="J404" i="5"/>
  <c r="J403" i="5"/>
  <c r="J383" i="5"/>
  <c r="J382" i="5"/>
  <c r="J381" i="5"/>
  <c r="J380" i="5"/>
  <c r="J379" i="5"/>
  <c r="J378" i="5"/>
  <c r="J377" i="5"/>
  <c r="J376" i="5"/>
  <c r="J375" i="5"/>
  <c r="J374" i="5"/>
  <c r="J373" i="5"/>
  <c r="J372" i="5"/>
  <c r="J371" i="5"/>
  <c r="J370" i="5"/>
  <c r="J369" i="5"/>
  <c r="J368" i="5"/>
  <c r="J367" i="5"/>
  <c r="J366" i="5"/>
  <c r="J365" i="5"/>
  <c r="J339" i="5"/>
  <c r="J1479" i="5" s="1"/>
  <c r="J338" i="5"/>
  <c r="J1478" i="5" s="1"/>
  <c r="J337" i="5"/>
  <c r="J1477" i="5" s="1"/>
  <c r="J336" i="5"/>
  <c r="J1476" i="5" s="1"/>
  <c r="J335" i="5"/>
  <c r="J1475" i="5" s="1"/>
  <c r="J334" i="5"/>
  <c r="J1474" i="5" s="1"/>
  <c r="J333" i="5"/>
  <c r="J1473" i="5" s="1"/>
  <c r="J332" i="5"/>
  <c r="J1472" i="5" s="1"/>
  <c r="J331" i="5"/>
  <c r="J1471" i="5" s="1"/>
  <c r="J330" i="5"/>
  <c r="J1470" i="5" s="1"/>
  <c r="J329" i="5"/>
  <c r="J1469" i="5" s="1"/>
  <c r="J328" i="5"/>
  <c r="J1468" i="5" s="1"/>
  <c r="J327" i="5"/>
  <c r="J1467" i="5" s="1"/>
  <c r="J345" i="5"/>
  <c r="J1485" i="5" s="1"/>
  <c r="J344" i="5"/>
  <c r="J1484" i="5" s="1"/>
  <c r="J343" i="5"/>
  <c r="J1483" i="5" s="1"/>
  <c r="J342" i="5"/>
  <c r="J1482" i="5" s="1"/>
  <c r="J341" i="5"/>
  <c r="J1481" i="5" s="1"/>
  <c r="J340" i="5"/>
  <c r="J1480" i="5" s="1"/>
  <c r="J307" i="5"/>
  <c r="J306" i="5"/>
  <c r="J305" i="5"/>
  <c r="J304" i="5"/>
  <c r="J303" i="5"/>
  <c r="J302" i="5"/>
  <c r="J301" i="5"/>
  <c r="J300" i="5"/>
  <c r="J299" i="5"/>
  <c r="J298" i="5"/>
  <c r="J297" i="5"/>
  <c r="J296" i="5"/>
  <c r="J295" i="5"/>
  <c r="J294" i="5"/>
  <c r="J293" i="5"/>
  <c r="J292" i="5"/>
  <c r="J291" i="5"/>
  <c r="J290" i="5"/>
  <c r="J289" i="5"/>
  <c r="J269" i="5"/>
  <c r="J268" i="5"/>
  <c r="J267" i="5"/>
  <c r="J266" i="5"/>
  <c r="J265" i="5"/>
  <c r="J264" i="5"/>
  <c r="J263" i="5"/>
  <c r="J262" i="5"/>
  <c r="J261" i="5"/>
  <c r="J260" i="5"/>
  <c r="J259" i="5"/>
  <c r="J258" i="5"/>
  <c r="J257" i="5"/>
  <c r="J256" i="5"/>
  <c r="J255" i="5"/>
  <c r="J254" i="5"/>
  <c r="J253" i="5"/>
  <c r="J252" i="5"/>
  <c r="J251" i="5"/>
  <c r="J231" i="5"/>
  <c r="J1447" i="5" s="1"/>
  <c r="J230" i="5"/>
  <c r="J1446" i="5" s="1"/>
  <c r="J229" i="5"/>
  <c r="J1445" i="5" s="1"/>
  <c r="J228" i="5"/>
  <c r="J1444" i="5" s="1"/>
  <c r="J227" i="5"/>
  <c r="J1443" i="5" s="1"/>
  <c r="J226" i="5"/>
  <c r="J1442" i="5" s="1"/>
  <c r="J225" i="5"/>
  <c r="J1441" i="5" s="1"/>
  <c r="J224" i="5"/>
  <c r="J1440" i="5" s="1"/>
  <c r="J223" i="5"/>
  <c r="J1439" i="5" s="1"/>
  <c r="J222" i="5"/>
  <c r="J1438" i="5" s="1"/>
  <c r="J221" i="5"/>
  <c r="J1437" i="5" s="1"/>
  <c r="J220" i="5"/>
  <c r="J1436" i="5" s="1"/>
  <c r="J219" i="5"/>
  <c r="J1435" i="5" s="1"/>
  <c r="J218" i="5"/>
  <c r="J1434" i="5" s="1"/>
  <c r="J217" i="5"/>
  <c r="J1433" i="5" s="1"/>
  <c r="J216" i="5"/>
  <c r="J1432" i="5" s="1"/>
  <c r="J215" i="5"/>
  <c r="J1431" i="5" s="1"/>
  <c r="J214" i="5"/>
  <c r="J1430" i="5" s="1"/>
  <c r="J213" i="5"/>
  <c r="J1429" i="5" s="1"/>
  <c r="J193" i="5"/>
  <c r="J192" i="5"/>
  <c r="J191" i="5"/>
  <c r="J190" i="5"/>
  <c r="J189" i="5"/>
  <c r="J188" i="5"/>
  <c r="J187" i="5"/>
  <c r="J186" i="5"/>
  <c r="J185" i="5"/>
  <c r="J184" i="5"/>
  <c r="J183" i="5"/>
  <c r="J182" i="5"/>
  <c r="J181" i="5"/>
  <c r="J180" i="5"/>
  <c r="J179" i="5"/>
  <c r="J178" i="5"/>
  <c r="J177" i="5"/>
  <c r="J176" i="5"/>
  <c r="J175" i="5"/>
  <c r="J149" i="5"/>
  <c r="J148" i="5"/>
  <c r="J147" i="5"/>
  <c r="J146" i="5"/>
  <c r="J145" i="5"/>
  <c r="J144" i="5"/>
  <c r="J143" i="5"/>
  <c r="J142" i="5"/>
  <c r="J141" i="5"/>
  <c r="J140" i="5"/>
  <c r="J139" i="5"/>
  <c r="J138" i="5"/>
  <c r="J137" i="5"/>
  <c r="J155" i="5"/>
  <c r="J154" i="5"/>
  <c r="J153" i="5"/>
  <c r="J152" i="5"/>
  <c r="J151" i="5"/>
  <c r="J150" i="5"/>
  <c r="J117" i="5"/>
  <c r="J1409" i="5" s="1"/>
  <c r="J116" i="5"/>
  <c r="J1408" i="5" s="1"/>
  <c r="J115" i="5"/>
  <c r="J1407" i="5" s="1"/>
  <c r="J114" i="5"/>
  <c r="J1406" i="5" s="1"/>
  <c r="J113" i="5"/>
  <c r="J1405" i="5" s="1"/>
  <c r="J112" i="5"/>
  <c r="J1404" i="5" s="1"/>
  <c r="J111" i="5"/>
  <c r="J1403" i="5" s="1"/>
  <c r="J110" i="5"/>
  <c r="J1402" i="5" s="1"/>
  <c r="J109" i="5"/>
  <c r="J1401" i="5" s="1"/>
  <c r="J108" i="5"/>
  <c r="J1400" i="5" s="1"/>
  <c r="J107" i="5"/>
  <c r="J1399" i="5" s="1"/>
  <c r="J106" i="5"/>
  <c r="J1398" i="5" s="1"/>
  <c r="J105" i="5"/>
  <c r="J1397" i="5" s="1"/>
  <c r="J104" i="5"/>
  <c r="J1396" i="5" s="1"/>
  <c r="J103" i="5"/>
  <c r="J1395" i="5" s="1"/>
  <c r="J102" i="5"/>
  <c r="J1394" i="5" s="1"/>
  <c r="J101" i="5"/>
  <c r="J1393" i="5" s="1"/>
  <c r="J100" i="5"/>
  <c r="J1392" i="5" s="1"/>
  <c r="J99" i="5"/>
  <c r="J1391" i="5" s="1"/>
  <c r="J79" i="5"/>
  <c r="J78" i="5"/>
  <c r="J77" i="5"/>
  <c r="J76" i="5"/>
  <c r="J75" i="5"/>
  <c r="J74" i="5"/>
  <c r="J73" i="5"/>
  <c r="J72" i="5"/>
  <c r="J71" i="5"/>
  <c r="J70" i="5"/>
  <c r="J69" i="5"/>
  <c r="J68" i="5"/>
  <c r="J67" i="5"/>
  <c r="J66" i="5"/>
  <c r="J65" i="5"/>
  <c r="J64" i="5"/>
  <c r="J63" i="5"/>
  <c r="J62" i="5"/>
  <c r="J61" i="5"/>
  <c r="J41" i="5"/>
  <c r="J40" i="5"/>
  <c r="J39" i="5"/>
  <c r="J38" i="5"/>
  <c r="J37" i="5"/>
  <c r="J36" i="5"/>
  <c r="J35" i="5"/>
  <c r="J34" i="5"/>
  <c r="J33" i="5"/>
  <c r="J32" i="5"/>
  <c r="J31" i="5"/>
  <c r="J30" i="5"/>
  <c r="J29" i="5"/>
  <c r="J28" i="5"/>
  <c r="J27" i="5"/>
  <c r="J26" i="5"/>
  <c r="J25" i="5"/>
  <c r="J24" i="5"/>
  <c r="J23" i="5"/>
  <c r="K1497" i="1" l="1"/>
  <c r="K1498" i="1"/>
  <c r="K1499" i="1"/>
  <c r="K1500" i="1"/>
  <c r="K1501" i="1"/>
  <c r="K1502" i="1"/>
  <c r="K1503" i="1"/>
  <c r="K1496" i="1"/>
  <c r="K1493" i="1"/>
  <c r="K1494" i="1"/>
  <c r="K1495" i="1"/>
  <c r="K1492" i="1"/>
  <c r="J1539" i="1"/>
  <c r="J1538" i="1"/>
  <c r="J1537" i="1"/>
  <c r="J1536" i="1"/>
  <c r="J1535" i="1"/>
  <c r="J1534" i="1"/>
  <c r="J1533" i="1"/>
  <c r="J1532" i="1"/>
  <c r="J1531" i="1"/>
  <c r="J1530" i="1"/>
  <c r="J1529" i="1"/>
  <c r="J1528" i="1"/>
  <c r="J1527" i="1"/>
  <c r="J1526" i="1"/>
  <c r="J1525" i="1"/>
  <c r="J1524" i="1"/>
  <c r="J1523" i="1"/>
  <c r="J1522" i="1"/>
  <c r="J1521" i="1"/>
  <c r="J1520" i="1"/>
  <c r="J1519" i="1"/>
  <c r="J1518" i="1"/>
  <c r="J1517" i="1"/>
  <c r="J1516" i="1"/>
  <c r="J1515" i="1"/>
  <c r="J1514" i="1"/>
  <c r="J1513" i="1"/>
  <c r="J1512" i="1"/>
  <c r="J1511" i="1"/>
  <c r="J1510" i="1"/>
  <c r="J1509" i="1"/>
  <c r="J1508" i="1"/>
  <c r="J1507" i="1"/>
  <c r="J1506" i="1"/>
  <c r="J1505" i="1"/>
  <c r="J1504" i="1"/>
  <c r="J1503" i="1"/>
  <c r="J1502" i="1"/>
  <c r="J1501" i="1"/>
  <c r="J1500" i="1"/>
  <c r="J1499" i="1"/>
  <c r="J1498" i="1"/>
  <c r="J1497" i="1"/>
  <c r="J1496" i="1"/>
  <c r="J1495" i="1"/>
  <c r="J1494" i="1"/>
  <c r="J1493" i="1"/>
  <c r="J1492" i="1"/>
  <c r="K1446" i="1"/>
  <c r="I6" i="5" l="1"/>
  <c r="I7" i="5"/>
  <c r="I8" i="5"/>
  <c r="I9" i="5"/>
  <c r="I10" i="5"/>
  <c r="I11" i="5"/>
  <c r="I12" i="5"/>
  <c r="I13" i="5"/>
  <c r="I14" i="5"/>
  <c r="I15" i="5"/>
  <c r="I16" i="5"/>
  <c r="I17" i="5"/>
  <c r="I18" i="5"/>
  <c r="I19" i="5"/>
  <c r="I20" i="5"/>
  <c r="I21" i="5"/>
  <c r="I22" i="5"/>
  <c r="I23" i="5"/>
  <c r="I24" i="5"/>
  <c r="I25" i="5"/>
  <c r="I26" i="5"/>
  <c r="I27" i="5"/>
  <c r="I28" i="5"/>
  <c r="I29" i="5"/>
  <c r="I30" i="5"/>
  <c r="I31" i="5"/>
  <c r="I32" i="5"/>
  <c r="I33" i="5"/>
  <c r="I34" i="5"/>
  <c r="I35" i="5"/>
  <c r="I36" i="5"/>
  <c r="I37" i="5"/>
  <c r="I38" i="5"/>
  <c r="I39" i="5"/>
  <c r="I40" i="5"/>
  <c r="I41" i="5"/>
  <c r="I42" i="5"/>
  <c r="I43" i="5"/>
  <c r="I44" i="5"/>
  <c r="I45" i="5"/>
  <c r="I46" i="5"/>
  <c r="I47" i="5"/>
  <c r="I48" i="5"/>
  <c r="I49" i="5"/>
  <c r="I50" i="5"/>
  <c r="I51" i="5"/>
  <c r="I52" i="5"/>
  <c r="I53" i="5"/>
  <c r="I54" i="5"/>
  <c r="I55" i="5"/>
  <c r="I56" i="5"/>
  <c r="I57" i="5"/>
  <c r="I58" i="5"/>
  <c r="I59" i="5"/>
  <c r="I60" i="5"/>
  <c r="I61" i="5"/>
  <c r="I62" i="5"/>
  <c r="I63" i="5"/>
  <c r="I64" i="5"/>
  <c r="I65" i="5"/>
  <c r="I66" i="5"/>
  <c r="I67" i="5"/>
  <c r="I68" i="5"/>
  <c r="I69" i="5"/>
  <c r="I70" i="5"/>
  <c r="I71" i="5"/>
  <c r="I72" i="5"/>
  <c r="I73" i="5"/>
  <c r="I74" i="5"/>
  <c r="I75" i="5"/>
  <c r="I76" i="5"/>
  <c r="I77" i="5"/>
  <c r="I78" i="5"/>
  <c r="I79" i="5"/>
  <c r="I80" i="5"/>
  <c r="I81" i="5"/>
  <c r="I82" i="5"/>
  <c r="I83" i="5"/>
  <c r="I84" i="5"/>
  <c r="I85" i="5"/>
  <c r="I86" i="5"/>
  <c r="I87" i="5"/>
  <c r="I88" i="5"/>
  <c r="I89" i="5"/>
  <c r="I90" i="5"/>
  <c r="I91" i="5"/>
  <c r="I92" i="5"/>
  <c r="I93" i="5"/>
  <c r="I94" i="5"/>
  <c r="I95" i="5"/>
  <c r="I96" i="5"/>
  <c r="I97" i="5"/>
  <c r="I98" i="5"/>
  <c r="I99" i="5"/>
  <c r="I100" i="5"/>
  <c r="I101" i="5"/>
  <c r="I102" i="5"/>
  <c r="I103" i="5"/>
  <c r="I104" i="5"/>
  <c r="I105" i="5"/>
  <c r="I106" i="5"/>
  <c r="I107" i="5"/>
  <c r="I108" i="5"/>
  <c r="I109" i="5"/>
  <c r="I110" i="5"/>
  <c r="I111" i="5"/>
  <c r="I112" i="5"/>
  <c r="I113" i="5"/>
  <c r="I114" i="5"/>
  <c r="I115" i="5"/>
  <c r="I116" i="5"/>
  <c r="I117" i="5"/>
  <c r="I131" i="5"/>
  <c r="I132" i="5"/>
  <c r="I133" i="5"/>
  <c r="I134" i="5"/>
  <c r="I135" i="5"/>
  <c r="I136" i="5"/>
  <c r="I118" i="5"/>
  <c r="I119" i="5"/>
  <c r="I120" i="5"/>
  <c r="I121" i="5"/>
  <c r="I122" i="5"/>
  <c r="I123" i="5"/>
  <c r="I124" i="5"/>
  <c r="I125" i="5"/>
  <c r="I126" i="5"/>
  <c r="I127" i="5"/>
  <c r="I128" i="5"/>
  <c r="I129" i="5"/>
  <c r="I130" i="5"/>
  <c r="I150" i="5"/>
  <c r="I151" i="5"/>
  <c r="I152" i="5"/>
  <c r="I153" i="5"/>
  <c r="I154" i="5"/>
  <c r="I155" i="5"/>
  <c r="I137" i="5"/>
  <c r="I138" i="5"/>
  <c r="I139" i="5"/>
  <c r="I140" i="5"/>
  <c r="I141" i="5"/>
  <c r="I142" i="5"/>
  <c r="I143" i="5"/>
  <c r="I144" i="5"/>
  <c r="I145" i="5"/>
  <c r="I146" i="5"/>
  <c r="I147" i="5"/>
  <c r="I148" i="5"/>
  <c r="I149" i="5"/>
  <c r="I169" i="5"/>
  <c r="I170" i="5"/>
  <c r="I171" i="5"/>
  <c r="I172" i="5"/>
  <c r="I173" i="5"/>
  <c r="I174" i="5"/>
  <c r="I156" i="5"/>
  <c r="I157" i="5"/>
  <c r="I158" i="5"/>
  <c r="I159" i="5"/>
  <c r="I160" i="5"/>
  <c r="I161" i="5"/>
  <c r="I162" i="5"/>
  <c r="I163" i="5"/>
  <c r="I164" i="5"/>
  <c r="I165" i="5"/>
  <c r="I166" i="5"/>
  <c r="I167" i="5"/>
  <c r="I168" i="5"/>
  <c r="I175" i="5"/>
  <c r="I176" i="5"/>
  <c r="I177" i="5"/>
  <c r="I178" i="5"/>
  <c r="I179" i="5"/>
  <c r="I180" i="5"/>
  <c r="I181" i="5"/>
  <c r="I182" i="5"/>
  <c r="I183" i="5"/>
  <c r="I184" i="5"/>
  <c r="I185" i="5"/>
  <c r="I186" i="5"/>
  <c r="I187" i="5"/>
  <c r="I188" i="5"/>
  <c r="I189" i="5"/>
  <c r="I190" i="5"/>
  <c r="I191" i="5"/>
  <c r="I192" i="5"/>
  <c r="I193" i="5"/>
  <c r="I207" i="5"/>
  <c r="I208" i="5"/>
  <c r="I209" i="5"/>
  <c r="I210" i="5"/>
  <c r="I211" i="5"/>
  <c r="I212" i="5"/>
  <c r="I194" i="5"/>
  <c r="I195" i="5"/>
  <c r="I196" i="5"/>
  <c r="I197" i="5"/>
  <c r="I198" i="5"/>
  <c r="I199" i="5"/>
  <c r="I200" i="5"/>
  <c r="I201" i="5"/>
  <c r="I202" i="5"/>
  <c r="I203" i="5"/>
  <c r="I204" i="5"/>
  <c r="I205" i="5"/>
  <c r="I206" i="5"/>
  <c r="I213" i="5"/>
  <c r="I214" i="5"/>
  <c r="I215" i="5"/>
  <c r="I216" i="5"/>
  <c r="I217" i="5"/>
  <c r="I218" i="5"/>
  <c r="I219" i="5"/>
  <c r="I220" i="5"/>
  <c r="I221" i="5"/>
  <c r="I222" i="5"/>
  <c r="I223" i="5"/>
  <c r="I224" i="5"/>
  <c r="I225" i="5"/>
  <c r="I226" i="5"/>
  <c r="I227" i="5"/>
  <c r="I228" i="5"/>
  <c r="I229" i="5"/>
  <c r="I230" i="5"/>
  <c r="I231" i="5"/>
  <c r="I245" i="5"/>
  <c r="I246" i="5"/>
  <c r="I247" i="5"/>
  <c r="I248" i="5"/>
  <c r="I249" i="5"/>
  <c r="I250" i="5"/>
  <c r="I232" i="5"/>
  <c r="I233" i="5"/>
  <c r="I234" i="5"/>
  <c r="I235" i="5"/>
  <c r="I236" i="5"/>
  <c r="I237" i="5"/>
  <c r="I238" i="5"/>
  <c r="I239" i="5"/>
  <c r="I240" i="5"/>
  <c r="I241" i="5"/>
  <c r="I242" i="5"/>
  <c r="I243" i="5"/>
  <c r="I244" i="5"/>
  <c r="I251" i="5"/>
  <c r="I252" i="5"/>
  <c r="I253" i="5"/>
  <c r="I254" i="5"/>
  <c r="I255" i="5"/>
  <c r="I256" i="5"/>
  <c r="I257" i="5"/>
  <c r="I258" i="5"/>
  <c r="I259" i="5"/>
  <c r="I260" i="5"/>
  <c r="I261" i="5"/>
  <c r="I262" i="5"/>
  <c r="I263" i="5"/>
  <c r="I264" i="5"/>
  <c r="I265" i="5"/>
  <c r="I266" i="5"/>
  <c r="I267" i="5"/>
  <c r="I268" i="5"/>
  <c r="I269" i="5"/>
  <c r="I283" i="5"/>
  <c r="I284" i="5"/>
  <c r="I285" i="5"/>
  <c r="I286" i="5"/>
  <c r="I287" i="5"/>
  <c r="I288" i="5"/>
  <c r="I270" i="5"/>
  <c r="I271" i="5"/>
  <c r="I272" i="5"/>
  <c r="I273" i="5"/>
  <c r="I274" i="5"/>
  <c r="I275" i="5"/>
  <c r="I276" i="5"/>
  <c r="I277" i="5"/>
  <c r="I278" i="5"/>
  <c r="I279" i="5"/>
  <c r="I280" i="5"/>
  <c r="I281" i="5"/>
  <c r="I282" i="5"/>
  <c r="I289" i="5"/>
  <c r="I290" i="5"/>
  <c r="I291" i="5"/>
  <c r="I292" i="5"/>
  <c r="I293" i="5"/>
  <c r="I294" i="5"/>
  <c r="I295" i="5"/>
  <c r="I296" i="5"/>
  <c r="I297" i="5"/>
  <c r="I298" i="5"/>
  <c r="I299" i="5"/>
  <c r="I300" i="5"/>
  <c r="I301" i="5"/>
  <c r="I302" i="5"/>
  <c r="I303" i="5"/>
  <c r="I304" i="5"/>
  <c r="I305" i="5"/>
  <c r="I306" i="5"/>
  <c r="I307" i="5"/>
  <c r="I321" i="5"/>
  <c r="I322" i="5"/>
  <c r="I323" i="5"/>
  <c r="I324" i="5"/>
  <c r="I325" i="5"/>
  <c r="I326" i="5"/>
  <c r="I308" i="5"/>
  <c r="I309" i="5"/>
  <c r="I310" i="5"/>
  <c r="I311" i="5"/>
  <c r="I312" i="5"/>
  <c r="I313" i="5"/>
  <c r="I314" i="5"/>
  <c r="I315" i="5"/>
  <c r="I316" i="5"/>
  <c r="I317" i="5"/>
  <c r="I318" i="5"/>
  <c r="I319" i="5"/>
  <c r="I320" i="5"/>
  <c r="I340" i="5"/>
  <c r="I341" i="5"/>
  <c r="I342" i="5"/>
  <c r="I343" i="5"/>
  <c r="I344" i="5"/>
  <c r="I345" i="5"/>
  <c r="I327" i="5"/>
  <c r="I328" i="5"/>
  <c r="I329" i="5"/>
  <c r="I330" i="5"/>
  <c r="I331" i="5"/>
  <c r="I332" i="5"/>
  <c r="I333" i="5"/>
  <c r="I334" i="5"/>
  <c r="I335" i="5"/>
  <c r="I336" i="5"/>
  <c r="I337" i="5"/>
  <c r="I338" i="5"/>
  <c r="I339" i="5"/>
  <c r="I346" i="5"/>
  <c r="I347" i="5"/>
  <c r="I348" i="5"/>
  <c r="I349" i="5"/>
  <c r="I350" i="5"/>
  <c r="I351" i="5"/>
  <c r="I352" i="5"/>
  <c r="I353" i="5"/>
  <c r="I354" i="5"/>
  <c r="I355" i="5"/>
  <c r="I356" i="5"/>
  <c r="I357" i="5"/>
  <c r="I358" i="5"/>
  <c r="I359" i="5"/>
  <c r="I360" i="5"/>
  <c r="I361" i="5"/>
  <c r="I362" i="5"/>
  <c r="I363" i="5"/>
  <c r="I364" i="5"/>
  <c r="I365" i="5"/>
  <c r="I366" i="5"/>
  <c r="I367" i="5"/>
  <c r="I368" i="5"/>
  <c r="I369" i="5"/>
  <c r="I370" i="5"/>
  <c r="I371" i="5"/>
  <c r="I372" i="5"/>
  <c r="I373" i="5"/>
  <c r="I374" i="5"/>
  <c r="I375" i="5"/>
  <c r="I376" i="5"/>
  <c r="I377" i="5"/>
  <c r="I378" i="5"/>
  <c r="I379" i="5"/>
  <c r="I380" i="5"/>
  <c r="I381" i="5"/>
  <c r="I382" i="5"/>
  <c r="I383" i="5"/>
  <c r="I384" i="5"/>
  <c r="I385" i="5"/>
  <c r="I386" i="5"/>
  <c r="I387" i="5"/>
  <c r="I388" i="5"/>
  <c r="I389" i="5"/>
  <c r="I390" i="5"/>
  <c r="I391" i="5"/>
  <c r="I392" i="5"/>
  <c r="I393" i="5"/>
  <c r="I394" i="5"/>
  <c r="I395" i="5"/>
  <c r="I396" i="5"/>
  <c r="I397" i="5"/>
  <c r="I398" i="5"/>
  <c r="I399" i="5"/>
  <c r="I400" i="5"/>
  <c r="I401" i="5"/>
  <c r="I402" i="5"/>
  <c r="I403" i="5"/>
  <c r="I404" i="5"/>
  <c r="I405" i="5"/>
  <c r="I406" i="5"/>
  <c r="I407" i="5"/>
  <c r="I408" i="5"/>
  <c r="I409" i="5"/>
  <c r="I410" i="5"/>
  <c r="I411" i="5"/>
  <c r="I412" i="5"/>
  <c r="I413" i="5"/>
  <c r="I414" i="5"/>
  <c r="I415" i="5"/>
  <c r="I416" i="5"/>
  <c r="I417" i="5"/>
  <c r="I418" i="5"/>
  <c r="I419" i="5"/>
  <c r="I420" i="5"/>
  <c r="I421" i="5"/>
  <c r="I422" i="5"/>
  <c r="H422" i="5" s="1"/>
  <c r="I423" i="5"/>
  <c r="H423" i="5" s="1"/>
  <c r="I424" i="5"/>
  <c r="H424" i="5" s="1"/>
  <c r="I425" i="5"/>
  <c r="H425" i="5" s="1"/>
  <c r="I426" i="5"/>
  <c r="H426" i="5" s="1"/>
  <c r="I427" i="5"/>
  <c r="H427" i="5" s="1"/>
  <c r="I428" i="5"/>
  <c r="H428" i="5" s="1"/>
  <c r="I429" i="5"/>
  <c r="H429" i="5" s="1"/>
  <c r="I430" i="5"/>
  <c r="H430" i="5" s="1"/>
  <c r="I431" i="5"/>
  <c r="H431" i="5" s="1"/>
  <c r="I432" i="5"/>
  <c r="H432" i="5" s="1"/>
  <c r="I433" i="5"/>
  <c r="H433" i="5" s="1"/>
  <c r="I434" i="5"/>
  <c r="H434" i="5" s="1"/>
  <c r="I435" i="5"/>
  <c r="H435" i="5" s="1"/>
  <c r="I436" i="5"/>
  <c r="H436" i="5" s="1"/>
  <c r="I437" i="5"/>
  <c r="H437" i="5" s="1"/>
  <c r="I438" i="5"/>
  <c r="H438" i="5" s="1"/>
  <c r="I439" i="5"/>
  <c r="H439" i="5" s="1"/>
  <c r="I440" i="5"/>
  <c r="H440" i="5" s="1"/>
  <c r="I441" i="5"/>
  <c r="H441" i="5" s="1"/>
  <c r="I442" i="5"/>
  <c r="H442" i="5" s="1"/>
  <c r="I443" i="5"/>
  <c r="H443" i="5" s="1"/>
  <c r="I444" i="5"/>
  <c r="H444" i="5" s="1"/>
  <c r="I445" i="5"/>
  <c r="H445" i="5" s="1"/>
  <c r="I446" i="5"/>
  <c r="H446" i="5" s="1"/>
  <c r="I447" i="5"/>
  <c r="H447" i="5" s="1"/>
  <c r="I448" i="5"/>
  <c r="H448" i="5" s="1"/>
  <c r="I449" i="5"/>
  <c r="H449" i="5" s="1"/>
  <c r="I450" i="5"/>
  <c r="H450" i="5" s="1"/>
  <c r="I451" i="5"/>
  <c r="H451" i="5" s="1"/>
  <c r="I452" i="5"/>
  <c r="H452" i="5" s="1"/>
  <c r="I453" i="5"/>
  <c r="H453" i="5" s="1"/>
  <c r="I454" i="5"/>
  <c r="H454" i="5" s="1"/>
  <c r="I455" i="5"/>
  <c r="H455" i="5" s="1"/>
  <c r="I456" i="5"/>
  <c r="H456" i="5" s="1"/>
  <c r="I457" i="5"/>
  <c r="H457" i="5" s="1"/>
  <c r="I458" i="5"/>
  <c r="H458" i="5" s="1"/>
  <c r="I459" i="5"/>
  <c r="H459" i="5" s="1"/>
  <c r="I460" i="5"/>
  <c r="I461" i="5"/>
  <c r="I462" i="5"/>
  <c r="I463" i="5"/>
  <c r="I464" i="5"/>
  <c r="I465" i="5"/>
  <c r="I466" i="5"/>
  <c r="I467" i="5"/>
  <c r="I468" i="5"/>
  <c r="I469" i="5"/>
  <c r="I470" i="5"/>
  <c r="I471" i="5"/>
  <c r="I472" i="5"/>
  <c r="I473" i="5"/>
  <c r="I474" i="5"/>
  <c r="I475" i="5"/>
  <c r="I476" i="5"/>
  <c r="I477" i="5"/>
  <c r="I478" i="5"/>
  <c r="I479" i="5"/>
  <c r="I480" i="5"/>
  <c r="I481" i="5"/>
  <c r="I482" i="5"/>
  <c r="I483" i="5"/>
  <c r="I484" i="5"/>
  <c r="I485" i="5"/>
  <c r="I486" i="5"/>
  <c r="I487" i="5"/>
  <c r="I488" i="5"/>
  <c r="I489" i="5"/>
  <c r="I490" i="5"/>
  <c r="I491" i="5"/>
  <c r="I492" i="5"/>
  <c r="I493" i="5"/>
  <c r="I494" i="5"/>
  <c r="I495" i="5"/>
  <c r="I496" i="5"/>
  <c r="I497" i="5"/>
  <c r="I498" i="5"/>
  <c r="I499" i="5"/>
  <c r="I500" i="5"/>
  <c r="I501" i="5"/>
  <c r="I502" i="5"/>
  <c r="I503" i="5"/>
  <c r="I504" i="5"/>
  <c r="I505" i="5"/>
  <c r="I506" i="5"/>
  <c r="I507" i="5"/>
  <c r="I508" i="5"/>
  <c r="I509" i="5"/>
  <c r="I510" i="5"/>
  <c r="I511" i="5"/>
  <c r="I512" i="5"/>
  <c r="I513" i="5"/>
  <c r="I514" i="5"/>
  <c r="I515" i="5"/>
  <c r="I516" i="5"/>
  <c r="I517" i="5"/>
  <c r="I518" i="5"/>
  <c r="I519" i="5"/>
  <c r="I520" i="5"/>
  <c r="I521" i="5"/>
  <c r="I522" i="5"/>
  <c r="I523" i="5"/>
  <c r="I524" i="5"/>
  <c r="I525" i="5"/>
  <c r="I526" i="5"/>
  <c r="I527" i="5"/>
  <c r="I528" i="5"/>
  <c r="I529" i="5"/>
  <c r="I530" i="5"/>
  <c r="I531" i="5"/>
  <c r="I532" i="5"/>
  <c r="I533" i="5"/>
  <c r="I534" i="5"/>
  <c r="I535" i="5"/>
  <c r="I536" i="5"/>
  <c r="H536" i="5" s="1"/>
  <c r="I537" i="5"/>
  <c r="H537" i="5" s="1"/>
  <c r="I538" i="5"/>
  <c r="H538" i="5" s="1"/>
  <c r="I539" i="5"/>
  <c r="H539" i="5" s="1"/>
  <c r="I540" i="5"/>
  <c r="H540" i="5" s="1"/>
  <c r="I541" i="5"/>
  <c r="H541" i="5" s="1"/>
  <c r="I542" i="5"/>
  <c r="H542" i="5" s="1"/>
  <c r="I543" i="5"/>
  <c r="H543" i="5" s="1"/>
  <c r="I544" i="5"/>
  <c r="H544" i="5" s="1"/>
  <c r="I545" i="5"/>
  <c r="H545" i="5" s="1"/>
  <c r="I546" i="5"/>
  <c r="H546" i="5" s="1"/>
  <c r="I547" i="5"/>
  <c r="H547" i="5" s="1"/>
  <c r="I548" i="5"/>
  <c r="H548" i="5" s="1"/>
  <c r="I549" i="5"/>
  <c r="H549" i="5" s="1"/>
  <c r="I550" i="5"/>
  <c r="H550" i="5" s="1"/>
  <c r="I551" i="5"/>
  <c r="H551" i="5" s="1"/>
  <c r="I552" i="5"/>
  <c r="H552" i="5" s="1"/>
  <c r="I553" i="5"/>
  <c r="H553" i="5" s="1"/>
  <c r="I554" i="5"/>
  <c r="H554" i="5" s="1"/>
  <c r="I555" i="5"/>
  <c r="H555" i="5" s="1"/>
  <c r="I556" i="5"/>
  <c r="H556" i="5" s="1"/>
  <c r="I557" i="5"/>
  <c r="H557" i="5" s="1"/>
  <c r="I558" i="5"/>
  <c r="H558" i="5" s="1"/>
  <c r="I559" i="5"/>
  <c r="H559" i="5" s="1"/>
  <c r="I560" i="5"/>
  <c r="H560" i="5" s="1"/>
  <c r="I561" i="5"/>
  <c r="H561" i="5" s="1"/>
  <c r="I562" i="5"/>
  <c r="H562" i="5" s="1"/>
  <c r="I563" i="5"/>
  <c r="H563" i="5" s="1"/>
  <c r="I564" i="5"/>
  <c r="H564" i="5" s="1"/>
  <c r="I565" i="5"/>
  <c r="H565" i="5" s="1"/>
  <c r="I566" i="5"/>
  <c r="H566" i="5" s="1"/>
  <c r="I567" i="5"/>
  <c r="H567" i="5" s="1"/>
  <c r="I568" i="5"/>
  <c r="H568" i="5" s="1"/>
  <c r="I569" i="5"/>
  <c r="H569" i="5" s="1"/>
  <c r="I570" i="5"/>
  <c r="H570" i="5" s="1"/>
  <c r="I571" i="5"/>
  <c r="H571" i="5" s="1"/>
  <c r="I572" i="5"/>
  <c r="H572" i="5" s="1"/>
  <c r="I573" i="5"/>
  <c r="H573" i="5" s="1"/>
  <c r="I574" i="5"/>
  <c r="I575" i="5"/>
  <c r="I576" i="5"/>
  <c r="I577" i="5"/>
  <c r="I578" i="5"/>
  <c r="I579" i="5"/>
  <c r="I580" i="5"/>
  <c r="I581" i="5"/>
  <c r="I582" i="5"/>
  <c r="I583" i="5"/>
  <c r="I584" i="5"/>
  <c r="I585" i="5"/>
  <c r="I586" i="5"/>
  <c r="I587" i="5"/>
  <c r="I588" i="5"/>
  <c r="I589" i="5"/>
  <c r="I590" i="5"/>
  <c r="I591" i="5"/>
  <c r="I592" i="5"/>
  <c r="I593" i="5"/>
  <c r="I594" i="5"/>
  <c r="I595" i="5"/>
  <c r="I596" i="5"/>
  <c r="I597" i="5"/>
  <c r="I598" i="5"/>
  <c r="I599" i="5"/>
  <c r="I600" i="5"/>
  <c r="I601" i="5"/>
  <c r="I602" i="5"/>
  <c r="I603" i="5"/>
  <c r="I604" i="5"/>
  <c r="I605" i="5"/>
  <c r="I606" i="5"/>
  <c r="I607" i="5"/>
  <c r="I608" i="5"/>
  <c r="I609" i="5"/>
  <c r="I610" i="5"/>
  <c r="I611" i="5"/>
  <c r="I612" i="5"/>
  <c r="I613" i="5"/>
  <c r="I614" i="5"/>
  <c r="I615" i="5"/>
  <c r="I616" i="5"/>
  <c r="I617" i="5"/>
  <c r="I618" i="5"/>
  <c r="I619" i="5"/>
  <c r="I620" i="5"/>
  <c r="I621" i="5"/>
  <c r="I622" i="5"/>
  <c r="I623" i="5"/>
  <c r="I624" i="5"/>
  <c r="I625" i="5"/>
  <c r="I626" i="5"/>
  <c r="I627" i="5"/>
  <c r="I628" i="5"/>
  <c r="I629" i="5"/>
  <c r="I630" i="5"/>
  <c r="I631" i="5"/>
  <c r="I632" i="5"/>
  <c r="I633" i="5"/>
  <c r="I634" i="5"/>
  <c r="I635" i="5"/>
  <c r="I636" i="5"/>
  <c r="I637" i="5"/>
  <c r="I638" i="5"/>
  <c r="I639" i="5"/>
  <c r="I640" i="5"/>
  <c r="I641" i="5"/>
  <c r="I642" i="5"/>
  <c r="I643" i="5"/>
  <c r="I644" i="5"/>
  <c r="I645" i="5"/>
  <c r="I646" i="5"/>
  <c r="I647" i="5"/>
  <c r="I648" i="5"/>
  <c r="I649" i="5"/>
  <c r="I650" i="5"/>
  <c r="H650" i="5" s="1"/>
  <c r="I651" i="5"/>
  <c r="H651" i="5" s="1"/>
  <c r="I652" i="5"/>
  <c r="H652" i="5" s="1"/>
  <c r="I653" i="5"/>
  <c r="H653" i="5" s="1"/>
  <c r="I654" i="5"/>
  <c r="H654" i="5" s="1"/>
  <c r="I655" i="5"/>
  <c r="H655" i="5" s="1"/>
  <c r="I656" i="5"/>
  <c r="H656" i="5" s="1"/>
  <c r="I657" i="5"/>
  <c r="H657" i="5" s="1"/>
  <c r="I658" i="5"/>
  <c r="H658" i="5" s="1"/>
  <c r="I659" i="5"/>
  <c r="H659" i="5" s="1"/>
  <c r="I660" i="5"/>
  <c r="H660" i="5" s="1"/>
  <c r="I661" i="5"/>
  <c r="H661" i="5" s="1"/>
  <c r="I662" i="5"/>
  <c r="H662" i="5" s="1"/>
  <c r="I663" i="5"/>
  <c r="H663" i="5" s="1"/>
  <c r="I664" i="5"/>
  <c r="H664" i="5" s="1"/>
  <c r="I665" i="5"/>
  <c r="H665" i="5" s="1"/>
  <c r="I666" i="5"/>
  <c r="H666" i="5" s="1"/>
  <c r="I667" i="5"/>
  <c r="H667" i="5" s="1"/>
  <c r="I668" i="5"/>
  <c r="H668" i="5" s="1"/>
  <c r="I669" i="5"/>
  <c r="H669" i="5" s="1"/>
  <c r="I670" i="5"/>
  <c r="H670" i="5" s="1"/>
  <c r="I671" i="5"/>
  <c r="H671" i="5" s="1"/>
  <c r="I672" i="5"/>
  <c r="H672" i="5" s="1"/>
  <c r="I673" i="5"/>
  <c r="H673" i="5" s="1"/>
  <c r="I674" i="5"/>
  <c r="H674" i="5" s="1"/>
  <c r="I675" i="5"/>
  <c r="H675" i="5" s="1"/>
  <c r="I676" i="5"/>
  <c r="H676" i="5" s="1"/>
  <c r="I677" i="5"/>
  <c r="H677" i="5" s="1"/>
  <c r="I678" i="5"/>
  <c r="H678" i="5" s="1"/>
  <c r="I679" i="5"/>
  <c r="H679" i="5" s="1"/>
  <c r="I680" i="5"/>
  <c r="H680" i="5" s="1"/>
  <c r="I681" i="5"/>
  <c r="H681" i="5" s="1"/>
  <c r="I682" i="5"/>
  <c r="H682" i="5" s="1"/>
  <c r="I683" i="5"/>
  <c r="H683" i="5" s="1"/>
  <c r="I684" i="5"/>
  <c r="H684" i="5" s="1"/>
  <c r="I685" i="5"/>
  <c r="H685" i="5" s="1"/>
  <c r="I686" i="5"/>
  <c r="H686" i="5" s="1"/>
  <c r="I687" i="5"/>
  <c r="H687" i="5" s="1"/>
  <c r="I688" i="5"/>
  <c r="I689" i="5"/>
  <c r="I690" i="5"/>
  <c r="I691" i="5"/>
  <c r="I692" i="5"/>
  <c r="I693" i="5"/>
  <c r="I694" i="5"/>
  <c r="I695" i="5"/>
  <c r="I696" i="5"/>
  <c r="I697" i="5"/>
  <c r="I698" i="5"/>
  <c r="I699" i="5"/>
  <c r="I700" i="5"/>
  <c r="I701" i="5"/>
  <c r="I702" i="5"/>
  <c r="I703" i="5"/>
  <c r="I704" i="5"/>
  <c r="I705" i="5"/>
  <c r="I706" i="5"/>
  <c r="I707" i="5"/>
  <c r="I708" i="5"/>
  <c r="I709" i="5"/>
  <c r="I710" i="5"/>
  <c r="I711" i="5"/>
  <c r="I712" i="5"/>
  <c r="I713" i="5"/>
  <c r="I714" i="5"/>
  <c r="I715" i="5"/>
  <c r="I716" i="5"/>
  <c r="I717" i="5"/>
  <c r="I718" i="5"/>
  <c r="I719" i="5"/>
  <c r="I720" i="5"/>
  <c r="I721" i="5"/>
  <c r="I722" i="5"/>
  <c r="I723" i="5"/>
  <c r="I724" i="5"/>
  <c r="I725" i="5"/>
  <c r="I726" i="5"/>
  <c r="I727" i="5"/>
  <c r="I728" i="5"/>
  <c r="I729" i="5"/>
  <c r="I730" i="5"/>
  <c r="I731" i="5"/>
  <c r="I732" i="5"/>
  <c r="I733" i="5"/>
  <c r="I734" i="5"/>
  <c r="I735" i="5"/>
  <c r="I736" i="5"/>
  <c r="I737" i="5"/>
  <c r="I738" i="5"/>
  <c r="I739" i="5"/>
  <c r="I740" i="5"/>
  <c r="I741" i="5"/>
  <c r="I742" i="5"/>
  <c r="I743" i="5"/>
  <c r="I744" i="5"/>
  <c r="I745" i="5"/>
  <c r="I746" i="5"/>
  <c r="I747" i="5"/>
  <c r="I748" i="5"/>
  <c r="I749" i="5"/>
  <c r="I750" i="5"/>
  <c r="I751" i="5"/>
  <c r="I752" i="5"/>
  <c r="I753" i="5"/>
  <c r="I754" i="5"/>
  <c r="I755" i="5"/>
  <c r="I756" i="5"/>
  <c r="I757" i="5"/>
  <c r="I758" i="5"/>
  <c r="I759" i="5"/>
  <c r="I760" i="5"/>
  <c r="I761" i="5"/>
  <c r="I762" i="5"/>
  <c r="I763" i="5"/>
  <c r="I764" i="5"/>
  <c r="H764" i="5" s="1"/>
  <c r="I765" i="5"/>
  <c r="H765" i="5" s="1"/>
  <c r="I766" i="5"/>
  <c r="H766" i="5" s="1"/>
  <c r="I767" i="5"/>
  <c r="H767" i="5" s="1"/>
  <c r="I768" i="5"/>
  <c r="H768" i="5" s="1"/>
  <c r="I769" i="5"/>
  <c r="H769" i="5" s="1"/>
  <c r="I770" i="5"/>
  <c r="H770" i="5" s="1"/>
  <c r="I771" i="5"/>
  <c r="H771" i="5" s="1"/>
  <c r="I772" i="5"/>
  <c r="H772" i="5" s="1"/>
  <c r="I773" i="5"/>
  <c r="H773" i="5" s="1"/>
  <c r="I774" i="5"/>
  <c r="H774" i="5" s="1"/>
  <c r="I775" i="5"/>
  <c r="H775" i="5" s="1"/>
  <c r="I776" i="5"/>
  <c r="H776" i="5" s="1"/>
  <c r="I777" i="5"/>
  <c r="H777" i="5" s="1"/>
  <c r="I778" i="5"/>
  <c r="H778" i="5" s="1"/>
  <c r="I779" i="5"/>
  <c r="H779" i="5" s="1"/>
  <c r="I780" i="5"/>
  <c r="H780" i="5" s="1"/>
  <c r="I781" i="5"/>
  <c r="H781" i="5" s="1"/>
  <c r="I782" i="5"/>
  <c r="H782" i="5" s="1"/>
  <c r="I783" i="5"/>
  <c r="H783" i="5" s="1"/>
  <c r="I784" i="5"/>
  <c r="H784" i="5" s="1"/>
  <c r="I785" i="5"/>
  <c r="H785" i="5" s="1"/>
  <c r="I786" i="5"/>
  <c r="H786" i="5" s="1"/>
  <c r="I787" i="5"/>
  <c r="H787" i="5" s="1"/>
  <c r="I788" i="5"/>
  <c r="H788" i="5" s="1"/>
  <c r="I789" i="5"/>
  <c r="H789" i="5" s="1"/>
  <c r="I790" i="5"/>
  <c r="H790" i="5" s="1"/>
  <c r="I791" i="5"/>
  <c r="H791" i="5" s="1"/>
  <c r="I792" i="5"/>
  <c r="H792" i="5" s="1"/>
  <c r="I793" i="5"/>
  <c r="H793" i="5" s="1"/>
  <c r="I794" i="5"/>
  <c r="H794" i="5" s="1"/>
  <c r="I795" i="5"/>
  <c r="H795" i="5" s="1"/>
  <c r="I796" i="5"/>
  <c r="H796" i="5" s="1"/>
  <c r="I797" i="5"/>
  <c r="H797" i="5" s="1"/>
  <c r="I798" i="5"/>
  <c r="H798" i="5" s="1"/>
  <c r="I799" i="5"/>
  <c r="H799" i="5" s="1"/>
  <c r="I800" i="5"/>
  <c r="H800" i="5" s="1"/>
  <c r="I801" i="5"/>
  <c r="H801" i="5" s="1"/>
  <c r="I802" i="5"/>
  <c r="I803" i="5"/>
  <c r="I804" i="5"/>
  <c r="I805" i="5"/>
  <c r="I806" i="5"/>
  <c r="I807" i="5"/>
  <c r="I808" i="5"/>
  <c r="I809" i="5"/>
  <c r="I810" i="5"/>
  <c r="I811" i="5"/>
  <c r="I812" i="5"/>
  <c r="I813" i="5"/>
  <c r="I814" i="5"/>
  <c r="I815" i="5"/>
  <c r="I816" i="5"/>
  <c r="I817" i="5"/>
  <c r="I818" i="5"/>
  <c r="I819" i="5"/>
  <c r="I820" i="5"/>
  <c r="I821" i="5"/>
  <c r="I822" i="5"/>
  <c r="I823" i="5"/>
  <c r="I824" i="5"/>
  <c r="I825" i="5"/>
  <c r="I826" i="5"/>
  <c r="I827" i="5"/>
  <c r="I828" i="5"/>
  <c r="I829" i="5"/>
  <c r="I830" i="5"/>
  <c r="I831" i="5"/>
  <c r="I832" i="5"/>
  <c r="I833" i="5"/>
  <c r="I834" i="5"/>
  <c r="I835" i="5"/>
  <c r="I836" i="5"/>
  <c r="I837" i="5"/>
  <c r="I838" i="5"/>
  <c r="I839" i="5"/>
  <c r="I840" i="5"/>
  <c r="I841" i="5"/>
  <c r="I842" i="5"/>
  <c r="I843" i="5"/>
  <c r="I844" i="5"/>
  <c r="I845" i="5"/>
  <c r="I846" i="5"/>
  <c r="I847" i="5"/>
  <c r="I848" i="5"/>
  <c r="I849" i="5"/>
  <c r="I850" i="5"/>
  <c r="I851" i="5"/>
  <c r="I852" i="5"/>
  <c r="I853" i="5"/>
  <c r="I854" i="5"/>
  <c r="I855" i="5"/>
  <c r="I856" i="5"/>
  <c r="I857" i="5"/>
  <c r="I858" i="5"/>
  <c r="I859" i="5"/>
  <c r="I860" i="5"/>
  <c r="I861" i="5"/>
  <c r="I862" i="5"/>
  <c r="I863" i="5"/>
  <c r="I864" i="5"/>
  <c r="I865" i="5"/>
  <c r="I866" i="5"/>
  <c r="I867" i="5"/>
  <c r="I868" i="5"/>
  <c r="I869" i="5"/>
  <c r="I870" i="5"/>
  <c r="I871" i="5"/>
  <c r="I872" i="5"/>
  <c r="I873" i="5"/>
  <c r="I874" i="5"/>
  <c r="I875" i="5"/>
  <c r="I876" i="5"/>
  <c r="I877" i="5"/>
  <c r="I878" i="5"/>
  <c r="H878" i="5" s="1"/>
  <c r="I879" i="5"/>
  <c r="H879" i="5" s="1"/>
  <c r="I880" i="5"/>
  <c r="H880" i="5" s="1"/>
  <c r="I881" i="5"/>
  <c r="H881" i="5" s="1"/>
  <c r="I882" i="5"/>
  <c r="H882" i="5" s="1"/>
  <c r="I883" i="5"/>
  <c r="H883" i="5" s="1"/>
  <c r="I884" i="5"/>
  <c r="H884" i="5" s="1"/>
  <c r="I885" i="5"/>
  <c r="H885" i="5" s="1"/>
  <c r="I886" i="5"/>
  <c r="H886" i="5" s="1"/>
  <c r="I887" i="5"/>
  <c r="H887" i="5" s="1"/>
  <c r="I888" i="5"/>
  <c r="H888" i="5" s="1"/>
  <c r="I889" i="5"/>
  <c r="H889" i="5" s="1"/>
  <c r="I890" i="5"/>
  <c r="H890" i="5" s="1"/>
  <c r="I891" i="5"/>
  <c r="H891" i="5" s="1"/>
  <c r="I892" i="5"/>
  <c r="H892" i="5" s="1"/>
  <c r="I893" i="5"/>
  <c r="H893" i="5" s="1"/>
  <c r="I894" i="5"/>
  <c r="H894" i="5" s="1"/>
  <c r="I895" i="5"/>
  <c r="H895" i="5" s="1"/>
  <c r="I896" i="5"/>
  <c r="H896" i="5" s="1"/>
  <c r="I897" i="5"/>
  <c r="H897" i="5" s="1"/>
  <c r="I898" i="5"/>
  <c r="H898" i="5" s="1"/>
  <c r="I899" i="5"/>
  <c r="H899" i="5" s="1"/>
  <c r="I900" i="5"/>
  <c r="H900" i="5" s="1"/>
  <c r="I901" i="5"/>
  <c r="H901" i="5" s="1"/>
  <c r="I902" i="5"/>
  <c r="H902" i="5" s="1"/>
  <c r="I903" i="5"/>
  <c r="H903" i="5" s="1"/>
  <c r="I904" i="5"/>
  <c r="H904" i="5" s="1"/>
  <c r="I905" i="5"/>
  <c r="H905" i="5" s="1"/>
  <c r="I906" i="5"/>
  <c r="H906" i="5" s="1"/>
  <c r="I907" i="5"/>
  <c r="H907" i="5" s="1"/>
  <c r="I908" i="5"/>
  <c r="H908" i="5" s="1"/>
  <c r="I909" i="5"/>
  <c r="H909" i="5" s="1"/>
  <c r="I910" i="5"/>
  <c r="H910" i="5" s="1"/>
  <c r="I911" i="5"/>
  <c r="H911" i="5" s="1"/>
  <c r="I912" i="5"/>
  <c r="H912" i="5" s="1"/>
  <c r="I913" i="5"/>
  <c r="H913" i="5" s="1"/>
  <c r="I914" i="5"/>
  <c r="H914" i="5" s="1"/>
  <c r="I915" i="5"/>
  <c r="H915" i="5" s="1"/>
  <c r="I916" i="5"/>
  <c r="I917" i="5"/>
  <c r="I918" i="5"/>
  <c r="I919" i="5"/>
  <c r="I920" i="5"/>
  <c r="I921" i="5"/>
  <c r="I922" i="5"/>
  <c r="I923" i="5"/>
  <c r="I924" i="5"/>
  <c r="I925" i="5"/>
  <c r="I926" i="5"/>
  <c r="I927" i="5"/>
  <c r="I928" i="5"/>
  <c r="I929" i="5"/>
  <c r="I930" i="5"/>
  <c r="I931" i="5"/>
  <c r="I932" i="5"/>
  <c r="I933" i="5"/>
  <c r="I934" i="5"/>
  <c r="I935" i="5"/>
  <c r="I936" i="5"/>
  <c r="I937" i="5"/>
  <c r="I938" i="5"/>
  <c r="I939" i="5"/>
  <c r="I940" i="5"/>
  <c r="I941" i="5"/>
  <c r="I942" i="5"/>
  <c r="I943" i="5"/>
  <c r="I944" i="5"/>
  <c r="I945" i="5"/>
  <c r="I946" i="5"/>
  <c r="I947" i="5"/>
  <c r="I948" i="5"/>
  <c r="I949" i="5"/>
  <c r="I950" i="5"/>
  <c r="I951" i="5"/>
  <c r="I952" i="5"/>
  <c r="I953" i="5"/>
  <c r="I954" i="5"/>
  <c r="I955" i="5"/>
  <c r="I956" i="5"/>
  <c r="I957" i="5"/>
  <c r="I958" i="5"/>
  <c r="I959" i="5"/>
  <c r="I960" i="5"/>
  <c r="I961" i="5"/>
  <c r="I962" i="5"/>
  <c r="I963" i="5"/>
  <c r="I964" i="5"/>
  <c r="I965" i="5"/>
  <c r="I966" i="5"/>
  <c r="I967" i="5"/>
  <c r="I968" i="5"/>
  <c r="I969" i="5"/>
  <c r="I970" i="5"/>
  <c r="I971" i="5"/>
  <c r="I972" i="5"/>
  <c r="I973" i="5"/>
  <c r="I974" i="5"/>
  <c r="I975" i="5"/>
  <c r="I976" i="5"/>
  <c r="I977" i="5"/>
  <c r="I978" i="5"/>
  <c r="I979" i="5"/>
  <c r="I980" i="5"/>
  <c r="I981" i="5"/>
  <c r="I982" i="5"/>
  <c r="I983" i="5"/>
  <c r="I984" i="5"/>
  <c r="I985" i="5"/>
  <c r="I986" i="5"/>
  <c r="I987" i="5"/>
  <c r="I988" i="5"/>
  <c r="I989" i="5"/>
  <c r="I990" i="5"/>
  <c r="I991" i="5"/>
  <c r="I992" i="5"/>
  <c r="H992" i="5" s="1"/>
  <c r="I993" i="5"/>
  <c r="H993" i="5" s="1"/>
  <c r="I994" i="5"/>
  <c r="H994" i="5" s="1"/>
  <c r="I995" i="5"/>
  <c r="H995" i="5" s="1"/>
  <c r="I996" i="5"/>
  <c r="H996" i="5" s="1"/>
  <c r="I997" i="5"/>
  <c r="H997" i="5" s="1"/>
  <c r="I998" i="5"/>
  <c r="H998" i="5" s="1"/>
  <c r="I999" i="5"/>
  <c r="H999" i="5" s="1"/>
  <c r="I1000" i="5"/>
  <c r="H1000" i="5" s="1"/>
  <c r="I1001" i="5"/>
  <c r="H1001" i="5" s="1"/>
  <c r="I1002" i="5"/>
  <c r="H1002" i="5" s="1"/>
  <c r="I1003" i="5"/>
  <c r="H1003" i="5" s="1"/>
  <c r="I1004" i="5"/>
  <c r="H1004" i="5" s="1"/>
  <c r="I1005" i="5"/>
  <c r="H1005" i="5" s="1"/>
  <c r="I1006" i="5"/>
  <c r="H1006" i="5" s="1"/>
  <c r="I1007" i="5"/>
  <c r="H1007" i="5" s="1"/>
  <c r="I1008" i="5"/>
  <c r="H1008" i="5" s="1"/>
  <c r="I1009" i="5"/>
  <c r="H1009" i="5" s="1"/>
  <c r="I1010" i="5"/>
  <c r="H1010" i="5" s="1"/>
  <c r="I1011" i="5"/>
  <c r="H1011" i="5" s="1"/>
  <c r="I1012" i="5"/>
  <c r="H1012" i="5" s="1"/>
  <c r="I1013" i="5"/>
  <c r="H1013" i="5" s="1"/>
  <c r="I1014" i="5"/>
  <c r="H1014" i="5" s="1"/>
  <c r="I1015" i="5"/>
  <c r="H1015" i="5" s="1"/>
  <c r="I1016" i="5"/>
  <c r="H1016" i="5" s="1"/>
  <c r="I1017" i="5"/>
  <c r="H1017" i="5" s="1"/>
  <c r="I1018" i="5"/>
  <c r="H1018" i="5" s="1"/>
  <c r="I1019" i="5"/>
  <c r="H1019" i="5" s="1"/>
  <c r="I1020" i="5"/>
  <c r="H1020" i="5" s="1"/>
  <c r="I1021" i="5"/>
  <c r="H1021" i="5" s="1"/>
  <c r="I1022" i="5"/>
  <c r="H1022" i="5" s="1"/>
  <c r="I1023" i="5"/>
  <c r="H1023" i="5" s="1"/>
  <c r="I1024" i="5"/>
  <c r="H1024" i="5" s="1"/>
  <c r="I1025" i="5"/>
  <c r="H1025" i="5" s="1"/>
  <c r="I1026" i="5"/>
  <c r="H1026" i="5" s="1"/>
  <c r="I1027" i="5"/>
  <c r="H1027" i="5" s="1"/>
  <c r="I1028" i="5"/>
  <c r="H1028" i="5" s="1"/>
  <c r="I1029" i="5"/>
  <c r="H1029" i="5" s="1"/>
  <c r="I1030" i="5"/>
  <c r="I1031" i="5"/>
  <c r="I1032" i="5"/>
  <c r="I1033" i="5"/>
  <c r="I1034" i="5"/>
  <c r="I1035" i="5"/>
  <c r="I1036" i="5"/>
  <c r="I1037" i="5"/>
  <c r="I1038" i="5"/>
  <c r="I1039" i="5"/>
  <c r="I1040" i="5"/>
  <c r="I1041" i="5"/>
  <c r="I1042" i="5"/>
  <c r="I1043" i="5"/>
  <c r="I1044" i="5"/>
  <c r="I1045" i="5"/>
  <c r="I1046" i="5"/>
  <c r="I1047" i="5"/>
  <c r="I1048" i="5"/>
  <c r="I1049" i="5"/>
  <c r="I1050" i="5"/>
  <c r="I1051" i="5"/>
  <c r="I1052" i="5"/>
  <c r="I1053" i="5"/>
  <c r="I1054" i="5"/>
  <c r="I1055" i="5"/>
  <c r="I1056" i="5"/>
  <c r="I1057" i="5"/>
  <c r="I1058" i="5"/>
  <c r="I1059" i="5"/>
  <c r="I1060" i="5"/>
  <c r="I1061" i="5"/>
  <c r="I1062" i="5"/>
  <c r="I1063" i="5"/>
  <c r="I1064" i="5"/>
  <c r="I1065" i="5"/>
  <c r="I1066" i="5"/>
  <c r="I1067" i="5"/>
  <c r="I1068" i="5"/>
  <c r="I1069" i="5"/>
  <c r="I1070" i="5"/>
  <c r="I1071" i="5"/>
  <c r="I1072" i="5"/>
  <c r="I1073" i="5"/>
  <c r="I1074" i="5"/>
  <c r="I1075" i="5"/>
  <c r="I1076" i="5"/>
  <c r="I1077" i="5"/>
  <c r="I1078" i="5"/>
  <c r="I1079" i="5"/>
  <c r="I1080" i="5"/>
  <c r="I1081" i="5"/>
  <c r="I1082" i="5"/>
  <c r="I1083" i="5"/>
  <c r="I1084" i="5"/>
  <c r="I1085" i="5"/>
  <c r="I1086" i="5"/>
  <c r="I1087" i="5"/>
  <c r="I1088" i="5"/>
  <c r="I1089" i="5"/>
  <c r="I1090" i="5"/>
  <c r="I1091" i="5"/>
  <c r="I1092" i="5"/>
  <c r="I1093" i="5"/>
  <c r="I1094" i="5"/>
  <c r="I1095" i="5"/>
  <c r="I1096" i="5"/>
  <c r="I1097" i="5"/>
  <c r="I1098" i="5"/>
  <c r="I1099" i="5"/>
  <c r="I1100" i="5"/>
  <c r="I1101" i="5"/>
  <c r="I1102" i="5"/>
  <c r="I1103" i="5"/>
  <c r="I1104" i="5"/>
  <c r="I1105" i="5"/>
  <c r="I1106" i="5"/>
  <c r="H1106" i="5" s="1"/>
  <c r="I1107" i="5"/>
  <c r="H1107" i="5" s="1"/>
  <c r="I1108" i="5"/>
  <c r="H1108" i="5" s="1"/>
  <c r="I1109" i="5"/>
  <c r="H1109" i="5" s="1"/>
  <c r="I1110" i="5"/>
  <c r="H1110" i="5" s="1"/>
  <c r="I1111" i="5"/>
  <c r="H1111" i="5" s="1"/>
  <c r="I1112" i="5"/>
  <c r="H1112" i="5" s="1"/>
  <c r="I1113" i="5"/>
  <c r="H1113" i="5" s="1"/>
  <c r="I1114" i="5"/>
  <c r="H1114" i="5" s="1"/>
  <c r="I1115" i="5"/>
  <c r="H1115" i="5" s="1"/>
  <c r="I1116" i="5"/>
  <c r="H1116" i="5" s="1"/>
  <c r="I1117" i="5"/>
  <c r="H1117" i="5" s="1"/>
  <c r="I1118" i="5"/>
  <c r="H1118" i="5" s="1"/>
  <c r="I1119" i="5"/>
  <c r="H1119" i="5" s="1"/>
  <c r="I1120" i="5"/>
  <c r="H1120" i="5" s="1"/>
  <c r="I1121" i="5"/>
  <c r="H1121" i="5" s="1"/>
  <c r="I1122" i="5"/>
  <c r="H1122" i="5" s="1"/>
  <c r="I1123" i="5"/>
  <c r="H1123" i="5" s="1"/>
  <c r="I1124" i="5"/>
  <c r="H1124" i="5" s="1"/>
  <c r="I1125" i="5"/>
  <c r="H1125" i="5" s="1"/>
  <c r="I1126" i="5"/>
  <c r="H1126" i="5" s="1"/>
  <c r="I1127" i="5"/>
  <c r="H1127" i="5" s="1"/>
  <c r="I1128" i="5"/>
  <c r="H1128" i="5" s="1"/>
  <c r="I1129" i="5"/>
  <c r="H1129" i="5" s="1"/>
  <c r="I1130" i="5"/>
  <c r="H1130" i="5" s="1"/>
  <c r="I1131" i="5"/>
  <c r="H1131" i="5" s="1"/>
  <c r="I1132" i="5"/>
  <c r="H1132" i="5" s="1"/>
  <c r="I1133" i="5"/>
  <c r="H1133" i="5" s="1"/>
  <c r="I1134" i="5"/>
  <c r="H1134" i="5" s="1"/>
  <c r="I1135" i="5"/>
  <c r="H1135" i="5" s="1"/>
  <c r="I1136" i="5"/>
  <c r="H1136" i="5" s="1"/>
  <c r="I1137" i="5"/>
  <c r="H1137" i="5" s="1"/>
  <c r="I1138" i="5"/>
  <c r="H1138" i="5" s="1"/>
  <c r="I1139" i="5"/>
  <c r="H1139" i="5" s="1"/>
  <c r="I1140" i="5"/>
  <c r="H1140" i="5" s="1"/>
  <c r="I1141" i="5"/>
  <c r="H1141" i="5" s="1"/>
  <c r="I1142" i="5"/>
  <c r="H1142" i="5" s="1"/>
  <c r="I1143" i="5"/>
  <c r="H1143" i="5" s="1"/>
  <c r="I1144" i="5"/>
  <c r="I1145" i="5"/>
  <c r="I1146" i="5"/>
  <c r="I1147" i="5"/>
  <c r="I1148" i="5"/>
  <c r="I1149" i="5"/>
  <c r="I1150" i="5"/>
  <c r="I1151" i="5"/>
  <c r="I1152" i="5"/>
  <c r="I1153" i="5"/>
  <c r="I1154" i="5"/>
  <c r="I1155" i="5"/>
  <c r="I1156" i="5"/>
  <c r="I1157" i="5"/>
  <c r="I1158" i="5"/>
  <c r="I1159" i="5"/>
  <c r="I1160" i="5"/>
  <c r="I1161" i="5"/>
  <c r="I1162" i="5"/>
  <c r="I1163" i="5"/>
  <c r="I1164" i="5"/>
  <c r="I1165" i="5"/>
  <c r="I1166" i="5"/>
  <c r="I1167" i="5"/>
  <c r="I1168" i="5"/>
  <c r="I1169" i="5"/>
  <c r="I1170" i="5"/>
  <c r="I1171" i="5"/>
  <c r="I1172" i="5"/>
  <c r="I1173" i="5"/>
  <c r="I1174" i="5"/>
  <c r="I1175" i="5"/>
  <c r="I1176" i="5"/>
  <c r="I1177" i="5"/>
  <c r="I1178" i="5"/>
  <c r="I1179" i="5"/>
  <c r="I1180" i="5"/>
  <c r="I1181" i="5"/>
  <c r="I1182" i="5"/>
  <c r="I1183" i="5"/>
  <c r="I1184" i="5"/>
  <c r="I1185" i="5"/>
  <c r="I1186" i="5"/>
  <c r="I1187" i="5"/>
  <c r="I1188" i="5"/>
  <c r="I1189" i="5"/>
  <c r="I1190" i="5"/>
  <c r="I1191" i="5"/>
  <c r="I1192" i="5"/>
  <c r="I1193" i="5"/>
  <c r="I1194" i="5"/>
  <c r="I1195" i="5"/>
  <c r="I1196" i="5"/>
  <c r="I1197" i="5"/>
  <c r="I1198" i="5"/>
  <c r="I1199" i="5"/>
  <c r="I1200" i="5"/>
  <c r="I1201" i="5"/>
  <c r="I1202" i="5"/>
  <c r="I1203" i="5"/>
  <c r="I1204" i="5"/>
  <c r="I1205" i="5"/>
  <c r="I1206" i="5"/>
  <c r="I1207" i="5"/>
  <c r="I1208" i="5"/>
  <c r="I1209" i="5"/>
  <c r="I1210" i="5"/>
  <c r="I1211" i="5"/>
  <c r="I1212" i="5"/>
  <c r="I1213" i="5"/>
  <c r="I1214" i="5"/>
  <c r="I1215" i="5"/>
  <c r="I1216" i="5"/>
  <c r="I1217" i="5"/>
  <c r="I1218" i="5"/>
  <c r="I1219" i="5"/>
  <c r="I1220" i="5"/>
  <c r="H1220" i="5" s="1"/>
  <c r="I1221" i="5"/>
  <c r="H1221" i="5" s="1"/>
  <c r="I1222" i="5"/>
  <c r="H1222" i="5" s="1"/>
  <c r="I1223" i="5"/>
  <c r="H1223" i="5" s="1"/>
  <c r="I1224" i="5"/>
  <c r="H1224" i="5" s="1"/>
  <c r="I1225" i="5"/>
  <c r="H1225" i="5" s="1"/>
  <c r="I1226" i="5"/>
  <c r="H1226" i="5" s="1"/>
  <c r="I1227" i="5"/>
  <c r="H1227" i="5" s="1"/>
  <c r="I1228" i="5"/>
  <c r="H1228" i="5" s="1"/>
  <c r="I1229" i="5"/>
  <c r="H1229" i="5" s="1"/>
  <c r="I1230" i="5"/>
  <c r="H1230" i="5" s="1"/>
  <c r="I1231" i="5"/>
  <c r="H1231" i="5" s="1"/>
  <c r="I1232" i="5"/>
  <c r="H1232" i="5" s="1"/>
  <c r="I1233" i="5"/>
  <c r="H1233" i="5" s="1"/>
  <c r="I1234" i="5"/>
  <c r="H1234" i="5" s="1"/>
  <c r="I1235" i="5"/>
  <c r="H1235" i="5" s="1"/>
  <c r="I1236" i="5"/>
  <c r="H1236" i="5" s="1"/>
  <c r="I1237" i="5"/>
  <c r="H1237" i="5" s="1"/>
  <c r="I1238" i="5"/>
  <c r="H1238" i="5" s="1"/>
  <c r="I1239" i="5"/>
  <c r="H1239" i="5" s="1"/>
  <c r="I1240" i="5"/>
  <c r="H1240" i="5" s="1"/>
  <c r="I1241" i="5"/>
  <c r="H1241" i="5" s="1"/>
  <c r="I1242" i="5"/>
  <c r="H1242" i="5" s="1"/>
  <c r="I1243" i="5"/>
  <c r="H1243" i="5" s="1"/>
  <c r="I1244" i="5"/>
  <c r="H1244" i="5" s="1"/>
  <c r="I1245" i="5"/>
  <c r="H1245" i="5" s="1"/>
  <c r="I1246" i="5"/>
  <c r="H1246" i="5" s="1"/>
  <c r="I1247" i="5"/>
  <c r="H1247" i="5" s="1"/>
  <c r="I1248" i="5"/>
  <c r="H1248" i="5" s="1"/>
  <c r="I1249" i="5"/>
  <c r="H1249" i="5" s="1"/>
  <c r="I1250" i="5"/>
  <c r="H1250" i="5" s="1"/>
  <c r="I1251" i="5"/>
  <c r="H1251" i="5" s="1"/>
  <c r="I1252" i="5"/>
  <c r="H1252" i="5" s="1"/>
  <c r="I1253" i="5"/>
  <c r="H1253" i="5" s="1"/>
  <c r="I1254" i="5"/>
  <c r="H1254" i="5" s="1"/>
  <c r="I1255" i="5"/>
  <c r="H1255" i="5" s="1"/>
  <c r="I1256" i="5"/>
  <c r="H1256" i="5" s="1"/>
  <c r="I1257" i="5"/>
  <c r="H1257" i="5" s="1"/>
  <c r="I1258" i="5"/>
  <c r="I1259" i="5"/>
  <c r="I1260" i="5"/>
  <c r="I1261" i="5"/>
  <c r="I1262" i="5"/>
  <c r="I1263" i="5"/>
  <c r="I1264" i="5"/>
  <c r="I1265" i="5"/>
  <c r="I1266" i="5"/>
  <c r="I1267" i="5"/>
  <c r="I1268" i="5"/>
  <c r="I1269" i="5"/>
  <c r="I1270" i="5"/>
  <c r="I1271" i="5"/>
  <c r="I1272" i="5"/>
  <c r="I1273" i="5"/>
  <c r="I1274" i="5"/>
  <c r="I1275" i="5"/>
  <c r="I1276" i="5"/>
  <c r="I1277" i="5"/>
  <c r="I1278" i="5"/>
  <c r="I1279" i="5"/>
  <c r="I1280" i="5"/>
  <c r="I1281" i="5"/>
  <c r="I1282" i="5"/>
  <c r="I1283" i="5"/>
  <c r="I1284" i="5"/>
  <c r="I1285" i="5"/>
  <c r="I1286" i="5"/>
  <c r="I1287" i="5"/>
  <c r="I1288" i="5"/>
  <c r="I1289" i="5"/>
  <c r="I1290" i="5"/>
  <c r="I1291" i="5"/>
  <c r="I1292" i="5"/>
  <c r="I1293" i="5"/>
  <c r="I1294" i="5"/>
  <c r="I1295" i="5"/>
  <c r="I1296" i="5"/>
  <c r="I1297" i="5"/>
  <c r="I1298" i="5"/>
  <c r="I1299" i="5"/>
  <c r="I1300" i="5"/>
  <c r="I1301" i="5"/>
  <c r="I1302" i="5"/>
  <c r="I1303" i="5"/>
  <c r="I1304" i="5"/>
  <c r="I1305" i="5"/>
  <c r="I1306" i="5"/>
  <c r="I1307" i="5"/>
  <c r="I1308" i="5"/>
  <c r="I1309" i="5"/>
  <c r="I1310" i="5"/>
  <c r="I1311" i="5"/>
  <c r="I1312" i="5"/>
  <c r="I1313" i="5"/>
  <c r="I1314" i="5"/>
  <c r="I1315" i="5"/>
  <c r="I1316" i="5"/>
  <c r="I1317" i="5"/>
  <c r="I1318" i="5"/>
  <c r="I1319" i="5"/>
  <c r="I1320" i="5"/>
  <c r="I1321" i="5"/>
  <c r="I1322" i="5"/>
  <c r="I1323" i="5"/>
  <c r="I1324" i="5"/>
  <c r="I1325" i="5"/>
  <c r="I1326" i="5"/>
  <c r="I1327" i="5"/>
  <c r="I1328" i="5"/>
  <c r="I1329" i="5"/>
  <c r="I1330" i="5"/>
  <c r="I1331" i="5"/>
  <c r="I1332" i="5"/>
  <c r="I1333" i="5"/>
  <c r="I1334" i="5"/>
  <c r="H1334" i="5" s="1"/>
  <c r="I1335" i="5"/>
  <c r="H1335" i="5" s="1"/>
  <c r="I1336" i="5"/>
  <c r="H1336" i="5" s="1"/>
  <c r="I1337" i="5"/>
  <c r="H1337" i="5" s="1"/>
  <c r="I1338" i="5"/>
  <c r="H1338" i="5" s="1"/>
  <c r="I1339" i="5"/>
  <c r="H1339" i="5" s="1"/>
  <c r="I1340" i="5"/>
  <c r="H1340" i="5" s="1"/>
  <c r="I1341" i="5"/>
  <c r="H1341" i="5" s="1"/>
  <c r="I1342" i="5"/>
  <c r="H1342" i="5" s="1"/>
  <c r="I1343" i="5"/>
  <c r="H1343" i="5" s="1"/>
  <c r="I1344" i="5"/>
  <c r="H1344" i="5" s="1"/>
  <c r="I1345" i="5"/>
  <c r="H1345" i="5" s="1"/>
  <c r="I1346" i="5"/>
  <c r="H1346" i="5" s="1"/>
  <c r="I1347" i="5"/>
  <c r="H1347" i="5" s="1"/>
  <c r="I1348" i="5"/>
  <c r="H1348" i="5" s="1"/>
  <c r="I1349" i="5"/>
  <c r="H1349" i="5" s="1"/>
  <c r="I1350" i="5"/>
  <c r="H1350" i="5" s="1"/>
  <c r="I1351" i="5"/>
  <c r="H1351" i="5" s="1"/>
  <c r="I1352" i="5"/>
  <c r="H1352" i="5" s="1"/>
  <c r="I1353" i="5"/>
  <c r="H1353" i="5" s="1"/>
  <c r="I1354" i="5"/>
  <c r="H1354" i="5" s="1"/>
  <c r="I1355" i="5"/>
  <c r="H1355" i="5" s="1"/>
  <c r="I1356" i="5"/>
  <c r="H1356" i="5" s="1"/>
  <c r="I1357" i="5"/>
  <c r="H1357" i="5" s="1"/>
  <c r="I1358" i="5"/>
  <c r="H1358" i="5" s="1"/>
  <c r="I1359" i="5"/>
  <c r="H1359" i="5" s="1"/>
  <c r="I1360" i="5"/>
  <c r="H1360" i="5" s="1"/>
  <c r="I1361" i="5"/>
  <c r="H1361" i="5" s="1"/>
  <c r="I1362" i="5"/>
  <c r="H1362" i="5" s="1"/>
  <c r="I1363" i="5"/>
  <c r="H1363" i="5" s="1"/>
  <c r="I1364" i="5"/>
  <c r="H1364" i="5" s="1"/>
  <c r="I1365" i="5"/>
  <c r="H1365" i="5" s="1"/>
  <c r="I1366" i="5"/>
  <c r="H1366" i="5" s="1"/>
  <c r="I1367" i="5"/>
  <c r="H1367" i="5" s="1"/>
  <c r="I1368" i="5"/>
  <c r="H1368" i="5" s="1"/>
  <c r="I1369" i="5"/>
  <c r="H1369" i="5" s="1"/>
  <c r="I1370" i="5"/>
  <c r="H1370" i="5" s="1"/>
  <c r="I1371" i="5"/>
  <c r="H1371" i="5" s="1"/>
  <c r="H909" i="7"/>
  <c r="H908" i="7"/>
  <c r="H907" i="7"/>
  <c r="H906" i="7"/>
  <c r="H905" i="7"/>
  <c r="H904" i="7"/>
  <c r="H903" i="7"/>
  <c r="H902" i="7"/>
  <c r="H901" i="7"/>
  <c r="H900" i="7"/>
  <c r="H899" i="7"/>
  <c r="H898" i="7"/>
  <c r="H897" i="7"/>
  <c r="H896" i="7"/>
  <c r="H895" i="7"/>
  <c r="H894" i="7"/>
  <c r="H893" i="7"/>
  <c r="H892" i="7"/>
  <c r="H891" i="7"/>
  <c r="H890" i="7"/>
  <c r="H889" i="7"/>
  <c r="H888" i="7"/>
  <c r="H887" i="7"/>
  <c r="H886" i="7"/>
  <c r="H885" i="7"/>
  <c r="H884" i="7"/>
  <c r="H883" i="7"/>
  <c r="H882" i="7"/>
  <c r="H881" i="7"/>
  <c r="H880" i="7"/>
  <c r="H879" i="7"/>
  <c r="H878" i="7"/>
  <c r="H877" i="7"/>
  <c r="H876" i="7"/>
  <c r="H875" i="7"/>
  <c r="H874" i="7"/>
  <c r="J1299" i="1"/>
  <c r="J1298" i="1"/>
  <c r="J1297" i="1"/>
  <c r="J1296" i="1"/>
  <c r="J1295" i="1"/>
  <c r="J1294" i="1"/>
  <c r="J1293" i="1"/>
  <c r="J1292" i="1"/>
  <c r="J1291" i="1"/>
  <c r="J1290" i="1"/>
  <c r="J1289" i="1"/>
  <c r="J1288" i="1"/>
  <c r="J1287" i="1"/>
  <c r="J1286" i="1"/>
  <c r="J1285" i="1"/>
  <c r="J1284" i="1"/>
  <c r="J1283" i="1"/>
  <c r="J1282" i="1"/>
  <c r="J1281" i="1"/>
  <c r="J1280" i="1"/>
  <c r="J1279" i="1"/>
  <c r="J1278" i="1"/>
  <c r="J1277" i="1"/>
  <c r="J1276" i="1"/>
  <c r="J1275" i="1"/>
  <c r="J1274" i="1"/>
  <c r="J1273" i="1"/>
  <c r="J1272" i="1"/>
  <c r="J1271" i="1"/>
  <c r="J1270" i="1"/>
  <c r="J1269" i="1"/>
  <c r="J1268" i="1"/>
  <c r="J1267" i="1"/>
  <c r="J1266" i="1"/>
  <c r="J1265" i="1"/>
  <c r="J1264" i="1"/>
  <c r="K1263" i="1"/>
  <c r="J1263" i="1"/>
  <c r="K1262" i="1"/>
  <c r="J1262" i="1"/>
  <c r="K1261" i="1"/>
  <c r="J1261" i="1"/>
  <c r="K1260" i="1"/>
  <c r="J1260" i="1"/>
  <c r="K1259" i="1"/>
  <c r="J1259" i="1"/>
  <c r="K1258" i="1"/>
  <c r="J1258" i="1"/>
  <c r="K1257" i="1"/>
  <c r="J1257" i="1"/>
  <c r="K1256" i="1"/>
  <c r="J1256" i="1"/>
  <c r="K1255" i="1"/>
  <c r="J1255" i="1"/>
  <c r="K1254" i="1"/>
  <c r="J1254" i="1"/>
  <c r="K1253" i="1"/>
  <c r="J1253" i="1"/>
  <c r="K1252" i="1"/>
  <c r="J1252" i="1"/>
  <c r="J1587" i="1"/>
  <c r="J1586" i="1"/>
  <c r="J1585" i="1"/>
  <c r="J1584" i="1"/>
  <c r="J1583" i="1"/>
  <c r="J1582" i="1"/>
  <c r="J1581" i="1"/>
  <c r="J1580" i="1"/>
  <c r="J1579" i="1"/>
  <c r="J1578" i="1"/>
  <c r="J1577" i="1"/>
  <c r="J1576" i="1"/>
  <c r="J1575" i="1"/>
  <c r="J1574" i="1"/>
  <c r="J1573" i="1"/>
  <c r="J1572" i="1"/>
  <c r="J1571" i="1"/>
  <c r="J1570" i="1"/>
  <c r="J1569" i="1"/>
  <c r="J1568" i="1"/>
  <c r="J1567" i="1"/>
  <c r="J1566" i="1"/>
  <c r="J1565" i="1"/>
  <c r="J1564" i="1"/>
  <c r="J1563" i="1"/>
  <c r="J1562" i="1"/>
  <c r="J1561" i="1"/>
  <c r="J1560" i="1"/>
  <c r="J1559" i="1"/>
  <c r="J1558" i="1"/>
  <c r="J1557" i="1"/>
  <c r="J1556" i="1"/>
  <c r="J1555" i="1"/>
  <c r="J1554" i="1"/>
  <c r="J1553" i="1"/>
  <c r="J1552" i="1"/>
  <c r="K1551" i="1"/>
  <c r="J1551" i="1"/>
  <c r="K1550" i="1"/>
  <c r="J1550" i="1"/>
  <c r="K1549" i="1"/>
  <c r="J1549" i="1"/>
  <c r="K1548" i="1"/>
  <c r="J1548" i="1"/>
  <c r="K1547" i="1"/>
  <c r="J1547" i="1"/>
  <c r="K1546" i="1"/>
  <c r="J1546" i="1"/>
  <c r="K1545" i="1"/>
  <c r="J1545" i="1"/>
  <c r="K1544" i="1"/>
  <c r="J1544" i="1"/>
  <c r="K1543" i="1"/>
  <c r="J1543" i="1"/>
  <c r="K1542" i="1"/>
  <c r="J1542" i="1"/>
  <c r="K1541" i="1"/>
  <c r="J1541" i="1"/>
  <c r="K1540" i="1"/>
  <c r="J1540" i="1"/>
  <c r="J1011" i="1"/>
  <c r="J1010" i="1"/>
  <c r="J1009" i="1"/>
  <c r="J1008" i="1"/>
  <c r="J1007" i="1"/>
  <c r="J1006" i="1"/>
  <c r="J1005" i="1"/>
  <c r="J1004" i="1"/>
  <c r="J1003" i="1"/>
  <c r="J1002" i="1"/>
  <c r="J1001" i="1"/>
  <c r="J1000" i="1"/>
  <c r="J999" i="1"/>
  <c r="J998" i="1"/>
  <c r="J997" i="1"/>
  <c r="J996" i="1"/>
  <c r="J995" i="1"/>
  <c r="J994" i="1"/>
  <c r="J993" i="1"/>
  <c r="J992" i="1"/>
  <c r="J991" i="1"/>
  <c r="J990" i="1"/>
  <c r="J989" i="1"/>
  <c r="J988" i="1"/>
  <c r="J987" i="1"/>
  <c r="J986" i="1"/>
  <c r="J985" i="1"/>
  <c r="J984" i="1"/>
  <c r="J983" i="1"/>
  <c r="J982" i="1"/>
  <c r="J981" i="1"/>
  <c r="J980" i="1"/>
  <c r="J979" i="1"/>
  <c r="J978" i="1"/>
  <c r="J977" i="1"/>
  <c r="J976" i="1"/>
  <c r="K975" i="1"/>
  <c r="J975" i="1"/>
  <c r="K974" i="1"/>
  <c r="J974" i="1"/>
  <c r="K973" i="1"/>
  <c r="J973" i="1"/>
  <c r="K972" i="1"/>
  <c r="J972" i="1"/>
  <c r="K971" i="1"/>
  <c r="J971" i="1"/>
  <c r="K970" i="1"/>
  <c r="J970" i="1"/>
  <c r="K969" i="1"/>
  <c r="J969" i="1"/>
  <c r="K968" i="1"/>
  <c r="J968" i="1"/>
  <c r="K967" i="1"/>
  <c r="J967" i="1"/>
  <c r="K966" i="1"/>
  <c r="J966" i="1"/>
  <c r="K965" i="1"/>
  <c r="J965" i="1"/>
  <c r="K964" i="1"/>
  <c r="J964" i="1"/>
  <c r="K868" i="1"/>
  <c r="J915" i="1"/>
  <c r="J914" i="1"/>
  <c r="J913" i="1"/>
  <c r="J912" i="1"/>
  <c r="J911" i="1"/>
  <c r="J910" i="1"/>
  <c r="J909" i="1"/>
  <c r="J908" i="1"/>
  <c r="J907" i="1"/>
  <c r="J906" i="1"/>
  <c r="J905" i="1"/>
  <c r="J904" i="1"/>
  <c r="J903" i="1"/>
  <c r="J902" i="1"/>
  <c r="J901" i="1"/>
  <c r="J900" i="1"/>
  <c r="J899" i="1"/>
  <c r="J898" i="1"/>
  <c r="J897" i="1"/>
  <c r="J896" i="1"/>
  <c r="J895" i="1"/>
  <c r="J894" i="1"/>
  <c r="J893" i="1"/>
  <c r="J892" i="1"/>
  <c r="J891" i="1"/>
  <c r="J890" i="1"/>
  <c r="J889" i="1"/>
  <c r="J888" i="1"/>
  <c r="J887" i="1"/>
  <c r="J886" i="1"/>
  <c r="J885" i="1"/>
  <c r="J884" i="1"/>
  <c r="J883" i="1"/>
  <c r="J882" i="1"/>
  <c r="J881" i="1"/>
  <c r="J880" i="1"/>
  <c r="K879" i="1"/>
  <c r="J879" i="1"/>
  <c r="K878" i="1"/>
  <c r="J878" i="1"/>
  <c r="K877" i="1"/>
  <c r="J877" i="1"/>
  <c r="K876" i="1"/>
  <c r="J876" i="1"/>
  <c r="K875" i="1"/>
  <c r="J875" i="1"/>
  <c r="K874" i="1"/>
  <c r="J874" i="1"/>
  <c r="K873" i="1"/>
  <c r="J873" i="1"/>
  <c r="K872" i="1"/>
  <c r="J872" i="1"/>
  <c r="K871" i="1"/>
  <c r="J871" i="1"/>
  <c r="K870" i="1"/>
  <c r="J870" i="1"/>
  <c r="K869" i="1"/>
  <c r="J869" i="1"/>
  <c r="J868" i="1"/>
  <c r="J483" i="1"/>
  <c r="J482" i="1"/>
  <c r="J481" i="1"/>
  <c r="J480" i="1"/>
  <c r="J479" i="1"/>
  <c r="J478" i="1"/>
  <c r="J477" i="1"/>
  <c r="J476" i="1"/>
  <c r="J475" i="1"/>
  <c r="J474" i="1"/>
  <c r="J473" i="1"/>
  <c r="J472" i="1"/>
  <c r="J471" i="1"/>
  <c r="J470" i="1"/>
  <c r="J469" i="1"/>
  <c r="J468" i="1"/>
  <c r="J467" i="1"/>
  <c r="J466" i="1"/>
  <c r="J465" i="1"/>
  <c r="J464" i="1"/>
  <c r="J463" i="1"/>
  <c r="J462" i="1"/>
  <c r="J461" i="1"/>
  <c r="J460" i="1"/>
  <c r="K1011" i="1"/>
  <c r="J459" i="1"/>
  <c r="K1010" i="1"/>
  <c r="J458" i="1"/>
  <c r="K1009" i="1"/>
  <c r="J457" i="1"/>
  <c r="K1008" i="1"/>
  <c r="J456" i="1"/>
  <c r="K1007" i="1"/>
  <c r="J455" i="1"/>
  <c r="K1006" i="1"/>
  <c r="J454" i="1"/>
  <c r="K1005" i="1"/>
  <c r="J453" i="1"/>
  <c r="K1004" i="1"/>
  <c r="J452" i="1"/>
  <c r="K1003" i="1"/>
  <c r="J451" i="1"/>
  <c r="K1002" i="1"/>
  <c r="J450" i="1"/>
  <c r="K1001" i="1"/>
  <c r="J449" i="1"/>
  <c r="K1000" i="1"/>
  <c r="J448" i="1"/>
  <c r="J447" i="1"/>
  <c r="J446" i="1"/>
  <c r="J445" i="1"/>
  <c r="J444" i="1"/>
  <c r="J443" i="1"/>
  <c r="J442" i="1"/>
  <c r="J441" i="1"/>
  <c r="J440" i="1"/>
  <c r="J439" i="1"/>
  <c r="J438" i="1"/>
  <c r="J437" i="1"/>
  <c r="J436" i="1"/>
  <c r="J387" i="1"/>
  <c r="J386" i="1"/>
  <c r="J385" i="1"/>
  <c r="J384" i="1"/>
  <c r="J383" i="1"/>
  <c r="J382" i="1"/>
  <c r="J381" i="1"/>
  <c r="J380" i="1"/>
  <c r="J379" i="1"/>
  <c r="J378" i="1"/>
  <c r="J377" i="1"/>
  <c r="J376" i="1"/>
  <c r="J375" i="1"/>
  <c r="J374" i="1"/>
  <c r="J373" i="1"/>
  <c r="J372" i="1"/>
  <c r="J371" i="1"/>
  <c r="J370" i="1"/>
  <c r="J369" i="1"/>
  <c r="J368" i="1"/>
  <c r="J367" i="1"/>
  <c r="J366" i="1"/>
  <c r="J365" i="1"/>
  <c r="J364" i="1"/>
  <c r="J363" i="1"/>
  <c r="J362" i="1"/>
  <c r="J361" i="1"/>
  <c r="J360" i="1"/>
  <c r="J359" i="1"/>
  <c r="J358" i="1"/>
  <c r="J357" i="1"/>
  <c r="J356" i="1"/>
  <c r="J355" i="1"/>
  <c r="J354" i="1"/>
  <c r="J353" i="1"/>
  <c r="J352" i="1"/>
  <c r="J351" i="1"/>
  <c r="J350" i="1"/>
  <c r="J349" i="1"/>
  <c r="J348" i="1"/>
  <c r="J347" i="1"/>
  <c r="J346" i="1"/>
  <c r="J345" i="1"/>
  <c r="J344" i="1"/>
  <c r="J343" i="1"/>
  <c r="J342" i="1"/>
  <c r="J341" i="1"/>
  <c r="J340" i="1"/>
  <c r="N265" i="1"/>
  <c r="N263" i="1"/>
  <c r="N260" i="1"/>
  <c r="N258" i="1"/>
  <c r="N259" i="1"/>
  <c r="N256" i="1"/>
  <c r="K894" i="1" l="1"/>
  <c r="K1506" i="1"/>
  <c r="K1570" i="1"/>
  <c r="K1510" i="1"/>
  <c r="K1574" i="1"/>
  <c r="K1514" i="1"/>
  <c r="K897" i="1"/>
  <c r="K1509" i="1"/>
  <c r="K1505" i="1"/>
  <c r="K1567" i="1"/>
  <c r="K1507" i="1"/>
  <c r="K899" i="1"/>
  <c r="K1511" i="1"/>
  <c r="K903" i="1"/>
  <c r="K1515" i="1"/>
  <c r="K1573" i="1"/>
  <c r="K1513" i="1"/>
  <c r="K1564" i="1"/>
  <c r="K1504" i="1"/>
  <c r="K1568" i="1"/>
  <c r="K1508" i="1"/>
  <c r="K1572" i="1"/>
  <c r="K1512" i="1"/>
  <c r="K1264" i="1"/>
  <c r="K1268" i="1"/>
  <c r="K1272" i="1"/>
  <c r="K1276" i="1"/>
  <c r="K1280" i="1"/>
  <c r="K1284" i="1"/>
  <c r="K1288" i="1"/>
  <c r="K1292" i="1"/>
  <c r="K1296" i="1"/>
  <c r="K1265" i="1"/>
  <c r="K1269" i="1"/>
  <c r="K1273" i="1"/>
  <c r="K1277" i="1"/>
  <c r="K1281" i="1"/>
  <c r="K1285" i="1"/>
  <c r="K1289" i="1"/>
  <c r="K1293" i="1"/>
  <c r="K1297" i="1"/>
  <c r="K1266" i="1"/>
  <c r="K1270" i="1"/>
  <c r="K1274" i="1"/>
  <c r="K1278" i="1"/>
  <c r="K1282" i="1"/>
  <c r="K1286" i="1"/>
  <c r="K1290" i="1"/>
  <c r="K1294" i="1"/>
  <c r="K1298" i="1"/>
  <c r="N266" i="1"/>
  <c r="K1267" i="1"/>
  <c r="K1271" i="1"/>
  <c r="K1275" i="1"/>
  <c r="K1279" i="1"/>
  <c r="K1283" i="1"/>
  <c r="K1287" i="1"/>
  <c r="K1291" i="1"/>
  <c r="K1295" i="1"/>
  <c r="K1299" i="1"/>
  <c r="K1552" i="1"/>
  <c r="K1556" i="1"/>
  <c r="K1560" i="1"/>
  <c r="K1553" i="1"/>
  <c r="K1557" i="1"/>
  <c r="K1561" i="1"/>
  <c r="N267" i="1"/>
  <c r="K1554" i="1"/>
  <c r="K1558" i="1"/>
  <c r="K1562" i="1"/>
  <c r="K1555" i="1"/>
  <c r="K1559" i="1"/>
  <c r="K1563" i="1"/>
  <c r="K976" i="1"/>
  <c r="K980" i="1"/>
  <c r="K984" i="1"/>
  <c r="K988" i="1"/>
  <c r="K992" i="1"/>
  <c r="K996" i="1"/>
  <c r="K977" i="1"/>
  <c r="K981" i="1"/>
  <c r="K985" i="1"/>
  <c r="K989" i="1"/>
  <c r="K993" i="1"/>
  <c r="K997" i="1"/>
  <c r="K978" i="1"/>
  <c r="K982" i="1"/>
  <c r="K986" i="1"/>
  <c r="K990" i="1"/>
  <c r="K994" i="1"/>
  <c r="K998" i="1"/>
  <c r="K979" i="1"/>
  <c r="K983" i="1"/>
  <c r="K987" i="1"/>
  <c r="K991" i="1"/>
  <c r="K995" i="1"/>
  <c r="K999" i="1"/>
  <c r="K880" i="1"/>
  <c r="K884" i="1"/>
  <c r="K888" i="1"/>
  <c r="K881" i="1"/>
  <c r="K885" i="1"/>
  <c r="K889" i="1"/>
  <c r="K882" i="1"/>
  <c r="K886" i="1"/>
  <c r="K890" i="1"/>
  <c r="N261" i="1"/>
  <c r="K883" i="1"/>
  <c r="K887" i="1"/>
  <c r="K891" i="1"/>
  <c r="N257" i="1"/>
  <c r="N262" i="1"/>
  <c r="N264" i="1"/>
  <c r="K902" i="1" l="1"/>
  <c r="K901" i="1"/>
  <c r="K898" i="1"/>
  <c r="K1566" i="1"/>
  <c r="K892" i="1"/>
  <c r="K1575" i="1"/>
  <c r="K900" i="1"/>
  <c r="K895" i="1"/>
  <c r="K1571" i="1"/>
  <c r="K1569" i="1"/>
  <c r="K1516" i="1"/>
  <c r="K1519" i="1"/>
  <c r="K1521" i="1"/>
  <c r="K1526" i="1"/>
  <c r="K1517" i="1"/>
  <c r="K893" i="1"/>
  <c r="K896" i="1"/>
  <c r="K1565" i="1"/>
  <c r="K1522" i="1"/>
  <c r="K1523" i="1"/>
  <c r="K1520" i="1"/>
  <c r="K1524" i="1"/>
  <c r="K1525" i="1"/>
  <c r="K1527" i="1"/>
  <c r="K1518" i="1"/>
  <c r="K915" i="1" l="1"/>
  <c r="K1539" i="1"/>
  <c r="K1587" i="1"/>
  <c r="K909" i="1"/>
  <c r="K1533" i="1"/>
  <c r="K1581" i="1"/>
  <c r="K908" i="1"/>
  <c r="K1532" i="1"/>
  <c r="K1580" i="1"/>
  <c r="K914" i="1"/>
  <c r="K1538" i="1"/>
  <c r="K1586" i="1"/>
  <c r="K904" i="1"/>
  <c r="K1528" i="1"/>
  <c r="K1576" i="1"/>
  <c r="K911" i="1"/>
  <c r="K1535" i="1"/>
  <c r="K1583" i="1"/>
  <c r="K906" i="1"/>
  <c r="K1530" i="1"/>
  <c r="K1578" i="1"/>
  <c r="K913" i="1"/>
  <c r="K1537" i="1"/>
  <c r="K1585" i="1"/>
  <c r="K905" i="1"/>
  <c r="K1529" i="1"/>
  <c r="K1577" i="1"/>
  <c r="K907" i="1"/>
  <c r="K1531" i="1"/>
  <c r="K1579" i="1"/>
  <c r="K912" i="1"/>
  <c r="K1536" i="1"/>
  <c r="K1584" i="1"/>
  <c r="K910" i="1"/>
  <c r="K1534" i="1"/>
  <c r="K1582" i="1"/>
  <c r="K117" i="5"/>
  <c r="K116" i="5"/>
  <c r="K115" i="5"/>
  <c r="K114" i="5"/>
  <c r="K113" i="5"/>
  <c r="K112" i="5"/>
  <c r="K111" i="5"/>
  <c r="K110" i="5"/>
  <c r="K109" i="5"/>
  <c r="K108" i="5"/>
  <c r="K107" i="5"/>
  <c r="K106" i="5"/>
  <c r="K105" i="5"/>
  <c r="K104" i="5"/>
  <c r="K103" i="5"/>
  <c r="K102" i="5"/>
  <c r="K101" i="5"/>
  <c r="K99" i="5"/>
  <c r="K79" i="5"/>
  <c r="K78" i="5"/>
  <c r="K77" i="5"/>
  <c r="K76" i="5"/>
  <c r="K75" i="5"/>
  <c r="K74" i="5"/>
  <c r="K73" i="5"/>
  <c r="K72" i="5"/>
  <c r="K71" i="5"/>
  <c r="K70" i="5"/>
  <c r="K69" i="5"/>
  <c r="K68" i="5"/>
  <c r="K67" i="5"/>
  <c r="K66" i="5"/>
  <c r="K65" i="5"/>
  <c r="K64" i="5"/>
  <c r="K63" i="5"/>
  <c r="K62" i="5"/>
  <c r="K61" i="5"/>
  <c r="K100" i="5"/>
  <c r="J255" i="24"/>
  <c r="J254" i="24"/>
  <c r="J253" i="24"/>
  <c r="J252" i="24"/>
  <c r="J251" i="24"/>
  <c r="J250" i="24"/>
  <c r="J248" i="24"/>
  <c r="J247" i="24"/>
  <c r="J246" i="24"/>
  <c r="J245" i="24"/>
  <c r="J244" i="24"/>
  <c r="J243" i="24"/>
  <c r="J241" i="24"/>
  <c r="J240" i="24"/>
  <c r="J239" i="24"/>
  <c r="J238" i="24"/>
  <c r="J237" i="24"/>
  <c r="J236" i="24"/>
  <c r="J234" i="24"/>
  <c r="J233" i="24"/>
  <c r="J232" i="24"/>
  <c r="J231" i="24"/>
  <c r="J230" i="24"/>
  <c r="J229" i="24"/>
  <c r="J227" i="24"/>
  <c r="J226" i="24"/>
  <c r="J225" i="24"/>
  <c r="J224" i="24"/>
  <c r="J223" i="24"/>
  <c r="J222" i="24"/>
  <c r="J220" i="24"/>
  <c r="J219" i="24"/>
  <c r="J218" i="24"/>
  <c r="J217" i="24"/>
  <c r="J216" i="24"/>
  <c r="J215" i="24"/>
  <c r="J213" i="24"/>
  <c r="J212" i="24"/>
  <c r="J211" i="24"/>
  <c r="J210" i="24"/>
  <c r="J209" i="24"/>
  <c r="J208" i="24"/>
  <c r="J206" i="24"/>
  <c r="J205" i="24"/>
  <c r="J204" i="24"/>
  <c r="J203" i="24"/>
  <c r="J202" i="24"/>
  <c r="J201" i="24"/>
  <c r="J199" i="24"/>
  <c r="J198" i="24"/>
  <c r="J197" i="24"/>
  <c r="J196" i="24"/>
  <c r="J195" i="24"/>
  <c r="J194" i="24"/>
  <c r="J192" i="24"/>
  <c r="J191" i="24"/>
  <c r="J190" i="24"/>
  <c r="J189" i="24"/>
  <c r="J188" i="24"/>
  <c r="J187" i="24"/>
  <c r="J185" i="24"/>
  <c r="J184" i="24"/>
  <c r="J183" i="24"/>
  <c r="J182" i="24"/>
  <c r="J181" i="24"/>
  <c r="J180" i="24"/>
  <c r="J178" i="24"/>
  <c r="J177" i="24"/>
  <c r="J176" i="24"/>
  <c r="J175" i="24"/>
  <c r="J174" i="24"/>
  <c r="J173" i="24"/>
  <c r="J171" i="24"/>
  <c r="J170" i="24"/>
  <c r="J169" i="24"/>
  <c r="J168" i="24"/>
  <c r="J167" i="24"/>
  <c r="J166" i="24"/>
  <c r="J164" i="24"/>
  <c r="J163" i="24"/>
  <c r="J162" i="24"/>
  <c r="J161" i="24"/>
  <c r="J160" i="24"/>
  <c r="J159" i="24"/>
  <c r="J157" i="24"/>
  <c r="J156" i="24"/>
  <c r="J155" i="24"/>
  <c r="J154" i="24"/>
  <c r="J153" i="24"/>
  <c r="J152" i="24"/>
  <c r="J150" i="24"/>
  <c r="J149" i="24"/>
  <c r="J148" i="24"/>
  <c r="J147" i="24"/>
  <c r="J146" i="24"/>
  <c r="J145" i="24"/>
  <c r="J143" i="24"/>
  <c r="J142" i="24"/>
  <c r="J141" i="24"/>
  <c r="J140" i="24"/>
  <c r="J139" i="24"/>
  <c r="J138" i="24"/>
  <c r="J136" i="24"/>
  <c r="J135" i="24"/>
  <c r="J134" i="24"/>
  <c r="J133" i="24"/>
  <c r="J132" i="24"/>
  <c r="J131" i="24"/>
  <c r="J129" i="24"/>
  <c r="J128" i="24"/>
  <c r="J127" i="24"/>
  <c r="J126" i="24"/>
  <c r="J125" i="24"/>
  <c r="J124" i="24"/>
  <c r="J122" i="24"/>
  <c r="J121" i="24"/>
  <c r="J120" i="24"/>
  <c r="J119" i="24"/>
  <c r="J118" i="24"/>
  <c r="J117" i="24"/>
  <c r="J115" i="24"/>
  <c r="J114" i="24"/>
  <c r="J113" i="24"/>
  <c r="J112" i="24"/>
  <c r="J111" i="24"/>
  <c r="J110" i="24"/>
  <c r="J108" i="24"/>
  <c r="J107" i="24"/>
  <c r="J106" i="24"/>
  <c r="J105" i="24"/>
  <c r="J104" i="24"/>
  <c r="J103" i="24"/>
  <c r="J101" i="24"/>
  <c r="J100" i="24"/>
  <c r="J99" i="24"/>
  <c r="J98" i="24"/>
  <c r="J97" i="24"/>
  <c r="J96" i="24"/>
  <c r="J94" i="24"/>
  <c r="J93" i="24"/>
  <c r="J92" i="24"/>
  <c r="J91" i="24"/>
  <c r="J90" i="24"/>
  <c r="J89" i="24"/>
  <c r="J87" i="24"/>
  <c r="J86" i="24"/>
  <c r="J85" i="24"/>
  <c r="J84" i="24"/>
  <c r="J83" i="24"/>
  <c r="J82" i="24"/>
  <c r="J80" i="24"/>
  <c r="J79" i="24"/>
  <c r="J78" i="24"/>
  <c r="J77" i="24"/>
  <c r="J76" i="24"/>
  <c r="J75" i="24"/>
  <c r="J73" i="24"/>
  <c r="J72" i="24"/>
  <c r="J71" i="24"/>
  <c r="J70" i="24"/>
  <c r="J69" i="24"/>
  <c r="J68" i="24"/>
  <c r="J66" i="24"/>
  <c r="J65" i="24"/>
  <c r="J64" i="24"/>
  <c r="J63" i="24"/>
  <c r="J62" i="24"/>
  <c r="J61" i="24"/>
  <c r="J59" i="24"/>
  <c r="J58" i="24"/>
  <c r="J57" i="24"/>
  <c r="J56" i="24"/>
  <c r="J55" i="24"/>
  <c r="J54" i="24"/>
  <c r="J52" i="24"/>
  <c r="J51" i="24"/>
  <c r="J50" i="24"/>
  <c r="J49" i="24"/>
  <c r="J48" i="24"/>
  <c r="J47" i="24"/>
  <c r="J45" i="24"/>
  <c r="J44" i="24"/>
  <c r="J43" i="24"/>
  <c r="J42" i="24"/>
  <c r="J41" i="24"/>
  <c r="J40" i="24"/>
  <c r="J38" i="24"/>
  <c r="J37" i="24"/>
  <c r="J36" i="24"/>
  <c r="J35" i="24"/>
  <c r="J34" i="24"/>
  <c r="J33" i="24"/>
  <c r="J31" i="24"/>
  <c r="J30" i="24"/>
  <c r="J29" i="24"/>
  <c r="J28" i="24"/>
  <c r="J27" i="24"/>
  <c r="J26" i="24"/>
  <c r="J24" i="24"/>
  <c r="J23" i="24"/>
  <c r="J22" i="24"/>
  <c r="J21" i="24"/>
  <c r="J20" i="24"/>
  <c r="J19" i="24"/>
  <c r="J17" i="24"/>
  <c r="J16" i="24"/>
  <c r="J15" i="24"/>
  <c r="J14" i="24"/>
  <c r="J13" i="24"/>
  <c r="J12" i="24"/>
  <c r="J10" i="24"/>
  <c r="J9" i="24"/>
  <c r="J8" i="24"/>
  <c r="J7" i="24"/>
  <c r="J6" i="24"/>
  <c r="J5" i="24"/>
  <c r="D695" i="7"/>
  <c r="D696" i="7"/>
  <c r="D697" i="7"/>
  <c r="D698" i="7"/>
  <c r="D699" i="7"/>
  <c r="D700" i="7"/>
  <c r="D701" i="7"/>
  <c r="D702" i="7"/>
  <c r="D703" i="7"/>
  <c r="D704" i="7"/>
  <c r="D705" i="7"/>
  <c r="D706" i="7"/>
  <c r="D707" i="7"/>
  <c r="D708" i="7"/>
  <c r="D709" i="7"/>
  <c r="D710" i="7"/>
  <c r="D711" i="7"/>
  <c r="D712" i="7"/>
  <c r="D713" i="7"/>
  <c r="D714" i="7"/>
  <c r="D715" i="7"/>
  <c r="D716" i="7"/>
  <c r="D717" i="7"/>
  <c r="D718" i="7"/>
  <c r="D719" i="7"/>
  <c r="D720" i="7"/>
  <c r="D721" i="7"/>
  <c r="D722" i="7"/>
  <c r="D723" i="7"/>
  <c r="D724" i="7"/>
  <c r="D725" i="7"/>
  <c r="D726" i="7"/>
  <c r="D727" i="7"/>
  <c r="D728" i="7"/>
  <c r="D729" i="7"/>
  <c r="D730" i="7"/>
  <c r="D731" i="7"/>
  <c r="D732" i="7"/>
  <c r="D733" i="7"/>
  <c r="D734" i="7"/>
  <c r="D735" i="7"/>
  <c r="D736" i="7"/>
  <c r="D737" i="7"/>
  <c r="D738" i="7"/>
  <c r="D739" i="7"/>
  <c r="D740" i="7"/>
  <c r="D741" i="7"/>
  <c r="D742" i="7"/>
  <c r="D743" i="7"/>
  <c r="D744" i="7"/>
  <c r="D745" i="7"/>
  <c r="D746" i="7"/>
  <c r="D747" i="7"/>
  <c r="D748" i="7"/>
  <c r="D749" i="7"/>
  <c r="D750" i="7"/>
  <c r="D751" i="7"/>
  <c r="D752" i="7"/>
  <c r="D753" i="7"/>
  <c r="D754" i="7"/>
  <c r="D755" i="7"/>
  <c r="D756" i="7"/>
  <c r="D757" i="7"/>
  <c r="D758" i="7"/>
  <c r="D759" i="7"/>
  <c r="D760" i="7"/>
  <c r="D761" i="7"/>
  <c r="D762" i="7"/>
  <c r="D763" i="7"/>
  <c r="D764" i="7"/>
  <c r="D765" i="7"/>
  <c r="D766" i="7"/>
  <c r="D767" i="7"/>
  <c r="D768" i="7"/>
  <c r="D769" i="7"/>
  <c r="D770" i="7"/>
  <c r="D771" i="7"/>
  <c r="D772" i="7"/>
  <c r="D773" i="7"/>
  <c r="D774" i="7"/>
  <c r="D775" i="7"/>
  <c r="D776" i="7"/>
  <c r="D777" i="7"/>
  <c r="D778" i="7"/>
  <c r="D779" i="7"/>
  <c r="D780" i="7"/>
  <c r="D781" i="7"/>
  <c r="D782" i="7"/>
  <c r="D783" i="7"/>
  <c r="D784" i="7"/>
  <c r="D785" i="7"/>
  <c r="D786" i="7"/>
  <c r="D787" i="7"/>
  <c r="D788" i="7"/>
  <c r="D789" i="7"/>
  <c r="D790" i="7"/>
  <c r="D791" i="7"/>
  <c r="D792" i="7"/>
  <c r="D793" i="7"/>
  <c r="D794" i="7"/>
  <c r="D795" i="7"/>
  <c r="D796" i="7"/>
  <c r="D797" i="7"/>
  <c r="D798" i="7"/>
  <c r="D799" i="7"/>
  <c r="D800" i="7"/>
  <c r="D801" i="7"/>
  <c r="D802" i="7"/>
  <c r="D803" i="7"/>
  <c r="D804" i="7"/>
  <c r="D805" i="7"/>
  <c r="D806" i="7"/>
  <c r="D807" i="7"/>
  <c r="D808" i="7"/>
  <c r="D809" i="7"/>
  <c r="D810" i="7"/>
  <c r="D811" i="7"/>
  <c r="D812" i="7"/>
  <c r="D813" i="7"/>
  <c r="D814" i="7"/>
  <c r="D815" i="7"/>
  <c r="D816" i="7"/>
  <c r="D817" i="7"/>
  <c r="D818" i="7"/>
  <c r="D819" i="7"/>
  <c r="D820" i="7"/>
  <c r="D821" i="7"/>
  <c r="D822" i="7"/>
  <c r="D823" i="7"/>
  <c r="D824" i="7"/>
  <c r="D825" i="7"/>
  <c r="D826" i="7"/>
  <c r="D827" i="7"/>
  <c r="D828" i="7"/>
  <c r="D829" i="7"/>
  <c r="D830" i="7"/>
  <c r="D831" i="7"/>
  <c r="D832" i="7"/>
  <c r="D833" i="7"/>
  <c r="D834" i="7"/>
  <c r="D835" i="7"/>
  <c r="D836" i="7"/>
  <c r="D837" i="7"/>
  <c r="D838" i="7"/>
  <c r="D839" i="7"/>
  <c r="D840" i="7"/>
  <c r="D841" i="7"/>
  <c r="D842" i="7"/>
  <c r="D843" i="7"/>
  <c r="D844" i="7"/>
  <c r="D845" i="7"/>
  <c r="D846" i="7"/>
  <c r="D847" i="7"/>
  <c r="D848" i="7"/>
  <c r="D849" i="7"/>
  <c r="D850" i="7"/>
  <c r="D851" i="7"/>
  <c r="D852" i="7"/>
  <c r="D853" i="7"/>
  <c r="D854" i="7"/>
  <c r="D855" i="7"/>
  <c r="D856" i="7"/>
  <c r="D857" i="7"/>
  <c r="D858" i="7"/>
  <c r="D859" i="7"/>
  <c r="D860" i="7"/>
  <c r="D861" i="7"/>
  <c r="D862" i="7"/>
  <c r="D863" i="7"/>
  <c r="D864" i="7"/>
  <c r="D865" i="7"/>
  <c r="D866" i="7"/>
  <c r="D867" i="7"/>
  <c r="D868" i="7"/>
  <c r="D869" i="7"/>
  <c r="D870" i="7"/>
  <c r="D871" i="7"/>
  <c r="D872" i="7"/>
  <c r="D873" i="7"/>
  <c r="D694" i="7"/>
  <c r="D5" i="7"/>
  <c r="D6" i="7"/>
  <c r="D7" i="7"/>
  <c r="D8" i="7"/>
  <c r="D9" i="7"/>
  <c r="D10" i="7"/>
  <c r="D11" i="7"/>
  <c r="D12" i="7"/>
  <c r="D13" i="7"/>
  <c r="D14" i="7"/>
  <c r="D15" i="7"/>
  <c r="D16" i="7"/>
  <c r="D17" i="7"/>
  <c r="D18" i="7"/>
  <c r="D19" i="7"/>
  <c r="D20" i="7"/>
  <c r="D21" i="7"/>
  <c r="D22" i="7"/>
  <c r="D23" i="7"/>
  <c r="D24" i="7"/>
  <c r="D25" i="7"/>
  <c r="D26" i="7"/>
  <c r="D27" i="7"/>
  <c r="D28" i="7"/>
  <c r="D29" i="7"/>
  <c r="D30" i="7"/>
  <c r="D31" i="7"/>
  <c r="D32" i="7"/>
  <c r="D33" i="7"/>
  <c r="D34" i="7"/>
  <c r="D35" i="7"/>
  <c r="D36" i="7"/>
  <c r="D37" i="7"/>
  <c r="D38" i="7"/>
  <c r="D39" i="7"/>
  <c r="D40" i="7"/>
  <c r="D41" i="7"/>
  <c r="D42" i="7"/>
  <c r="D43" i="7"/>
  <c r="D44" i="7"/>
  <c r="D45" i="7"/>
  <c r="D46" i="7"/>
  <c r="D47" i="7"/>
  <c r="D48" i="7"/>
  <c r="D49" i="7"/>
  <c r="D50" i="7"/>
  <c r="D51" i="7"/>
  <c r="D52" i="7"/>
  <c r="D53" i="7"/>
  <c r="D54" i="7"/>
  <c r="D55" i="7"/>
  <c r="D56" i="7"/>
  <c r="D57" i="7"/>
  <c r="D58" i="7"/>
  <c r="D59" i="7"/>
  <c r="D60" i="7"/>
  <c r="D61" i="7"/>
  <c r="D62" i="7"/>
  <c r="D63" i="7"/>
  <c r="D64" i="7"/>
  <c r="D65" i="7"/>
  <c r="D66" i="7"/>
  <c r="D67" i="7"/>
  <c r="D68" i="7"/>
  <c r="D69" i="7"/>
  <c r="D70" i="7"/>
  <c r="D71" i="7"/>
  <c r="D72" i="7"/>
  <c r="D73" i="7"/>
  <c r="D74" i="7"/>
  <c r="D75" i="7"/>
  <c r="D76" i="7"/>
  <c r="D77" i="7"/>
  <c r="D78" i="7"/>
  <c r="D79" i="7"/>
  <c r="D80" i="7"/>
  <c r="D81" i="7"/>
  <c r="D82" i="7"/>
  <c r="D83" i="7"/>
  <c r="D84" i="7"/>
  <c r="D85" i="7"/>
  <c r="D86" i="7"/>
  <c r="D87" i="7"/>
  <c r="D88" i="7"/>
  <c r="D89" i="7"/>
  <c r="D90" i="7"/>
  <c r="D91" i="7"/>
  <c r="D92" i="7"/>
  <c r="D93" i="7"/>
  <c r="D94" i="7"/>
  <c r="D95" i="7"/>
  <c r="D96" i="7"/>
  <c r="D97" i="7"/>
  <c r="D98" i="7"/>
  <c r="D99" i="7"/>
  <c r="D100" i="7"/>
  <c r="D101" i="7"/>
  <c r="D102" i="7"/>
  <c r="D103" i="7"/>
  <c r="D104" i="7"/>
  <c r="D105" i="7"/>
  <c r="D106" i="7"/>
  <c r="D107" i="7"/>
  <c r="D108" i="7"/>
  <c r="D109" i="7"/>
  <c r="D110" i="7"/>
  <c r="D111" i="7"/>
  <c r="D112" i="7"/>
  <c r="D113" i="7"/>
  <c r="D114" i="7"/>
  <c r="D115" i="7"/>
  <c r="D116" i="7"/>
  <c r="D117" i="7"/>
  <c r="D118" i="7"/>
  <c r="D119" i="7"/>
  <c r="D120" i="7"/>
  <c r="D121" i="7"/>
  <c r="D122" i="7"/>
  <c r="D123" i="7"/>
  <c r="D124" i="7"/>
  <c r="D125" i="7"/>
  <c r="D126" i="7"/>
  <c r="D127" i="7"/>
  <c r="D128" i="7"/>
  <c r="D129" i="7"/>
  <c r="D130" i="7"/>
  <c r="D131" i="7"/>
  <c r="D132" i="7"/>
  <c r="D133" i="7"/>
  <c r="D134" i="7"/>
  <c r="D135" i="7"/>
  <c r="D136" i="7"/>
  <c r="D137" i="7"/>
  <c r="D138" i="7"/>
  <c r="D139" i="7"/>
  <c r="D140" i="7"/>
  <c r="D141" i="7"/>
  <c r="D142" i="7"/>
  <c r="D143" i="7"/>
  <c r="D144" i="7"/>
  <c r="D145" i="7"/>
  <c r="D146" i="7"/>
  <c r="D147" i="7"/>
  <c r="D148" i="7"/>
  <c r="D149" i="7"/>
  <c r="D150" i="7"/>
  <c r="D151" i="7"/>
  <c r="D152" i="7"/>
  <c r="D153" i="7"/>
  <c r="D154" i="7"/>
  <c r="D155" i="7"/>
  <c r="D156" i="7"/>
  <c r="D157" i="7"/>
  <c r="D158" i="7"/>
  <c r="D159" i="7"/>
  <c r="D160" i="7"/>
  <c r="D161" i="7"/>
  <c r="D162" i="7"/>
  <c r="D163" i="7"/>
  <c r="D164" i="7"/>
  <c r="D165" i="7"/>
  <c r="D166" i="7"/>
  <c r="D167" i="7"/>
  <c r="D168" i="7"/>
  <c r="D169" i="7"/>
  <c r="D170" i="7"/>
  <c r="D171" i="7"/>
  <c r="D172" i="7"/>
  <c r="D173" i="7"/>
  <c r="D174" i="7"/>
  <c r="D175" i="7"/>
  <c r="D176" i="7"/>
  <c r="D177" i="7"/>
  <c r="D178" i="7"/>
  <c r="D179" i="7"/>
  <c r="D180" i="7"/>
  <c r="D181" i="7"/>
  <c r="D182" i="7"/>
  <c r="D183" i="7"/>
  <c r="D184" i="7"/>
  <c r="D185" i="7"/>
  <c r="D186" i="7"/>
  <c r="D187" i="7"/>
  <c r="D188" i="7"/>
  <c r="D189" i="7"/>
  <c r="D190" i="7"/>
  <c r="D191" i="7"/>
  <c r="D192" i="7"/>
  <c r="D193" i="7"/>
  <c r="D194" i="7"/>
  <c r="D195" i="7"/>
  <c r="D196" i="7"/>
  <c r="D197" i="7"/>
  <c r="D198" i="7"/>
  <c r="D199" i="7"/>
  <c r="D200" i="7"/>
  <c r="D201" i="7"/>
  <c r="D202" i="7"/>
  <c r="D203" i="7"/>
  <c r="D204" i="7"/>
  <c r="D205" i="7"/>
  <c r="D206" i="7"/>
  <c r="D207" i="7"/>
  <c r="D208" i="7"/>
  <c r="D209" i="7"/>
  <c r="D210" i="7"/>
  <c r="D211" i="7"/>
  <c r="D212" i="7"/>
  <c r="D213" i="7"/>
  <c r="D214" i="7"/>
  <c r="D215" i="7"/>
  <c r="D216" i="7"/>
  <c r="D217" i="7"/>
  <c r="D218" i="7"/>
  <c r="D219" i="7"/>
  <c r="D220" i="7"/>
  <c r="D221" i="7"/>
  <c r="D222" i="7"/>
  <c r="D223" i="7"/>
  <c r="D224" i="7"/>
  <c r="D225" i="7"/>
  <c r="D226" i="7"/>
  <c r="D227" i="7"/>
  <c r="D228" i="7"/>
  <c r="D229" i="7"/>
  <c r="D230" i="7"/>
  <c r="D231" i="7"/>
  <c r="D232" i="7"/>
  <c r="D233" i="7"/>
  <c r="D234" i="7"/>
  <c r="D235" i="7"/>
  <c r="D236" i="7"/>
  <c r="D237" i="7"/>
  <c r="D238" i="7"/>
  <c r="D239" i="7"/>
  <c r="D240" i="7"/>
  <c r="D241" i="7"/>
  <c r="D242" i="7"/>
  <c r="D243" i="7"/>
  <c r="D244" i="7"/>
  <c r="D245" i="7"/>
  <c r="D246" i="7"/>
  <c r="D247" i="7"/>
  <c r="D248" i="7"/>
  <c r="D249" i="7"/>
  <c r="D250" i="7"/>
  <c r="D251" i="7"/>
  <c r="D252" i="7"/>
  <c r="D253" i="7"/>
  <c r="D254" i="7"/>
  <c r="D255" i="7"/>
  <c r="D256" i="7"/>
  <c r="D257" i="7"/>
  <c r="D258" i="7"/>
  <c r="D259" i="7"/>
  <c r="D260" i="7"/>
  <c r="D261" i="7"/>
  <c r="D262" i="7"/>
  <c r="D263" i="7"/>
  <c r="D264" i="7"/>
  <c r="D265" i="7"/>
  <c r="D266" i="7"/>
  <c r="D267" i="7"/>
  <c r="D268" i="7"/>
  <c r="D269" i="7"/>
  <c r="D270" i="7"/>
  <c r="D271" i="7"/>
  <c r="D272" i="7"/>
  <c r="D273" i="7"/>
  <c r="D274" i="7"/>
  <c r="D275" i="7"/>
  <c r="D276" i="7"/>
  <c r="D277" i="7"/>
  <c r="D278" i="7"/>
  <c r="D279" i="7"/>
  <c r="D280" i="7"/>
  <c r="D281" i="7"/>
  <c r="D282" i="7"/>
  <c r="D283" i="7"/>
  <c r="D284" i="7"/>
  <c r="D285" i="7"/>
  <c r="D286" i="7"/>
  <c r="D287" i="7"/>
  <c r="D288" i="7"/>
  <c r="D289" i="7"/>
  <c r="D290" i="7"/>
  <c r="D291" i="7"/>
  <c r="D292" i="7"/>
  <c r="D293" i="7"/>
  <c r="D294" i="7"/>
  <c r="D295" i="7"/>
  <c r="D296" i="7"/>
  <c r="D297" i="7"/>
  <c r="D298" i="7"/>
  <c r="D299" i="7"/>
  <c r="D300" i="7"/>
  <c r="D301" i="7"/>
  <c r="D302" i="7"/>
  <c r="D303" i="7"/>
  <c r="D304" i="7"/>
  <c r="D305" i="7"/>
  <c r="D306" i="7"/>
  <c r="D307" i="7"/>
  <c r="D308" i="7"/>
  <c r="D309" i="7"/>
  <c r="D310" i="7"/>
  <c r="D311" i="7"/>
  <c r="D312" i="7"/>
  <c r="D313" i="7"/>
  <c r="D314" i="7"/>
  <c r="D315" i="7"/>
  <c r="D316" i="7"/>
  <c r="D317" i="7"/>
  <c r="D318" i="7"/>
  <c r="D319" i="7"/>
  <c r="D320" i="7"/>
  <c r="D321" i="7"/>
  <c r="D322" i="7"/>
  <c r="D323" i="7"/>
  <c r="D324" i="7"/>
  <c r="D325" i="7"/>
  <c r="D326" i="7"/>
  <c r="D327" i="7"/>
  <c r="D328" i="7"/>
  <c r="D329" i="7"/>
  <c r="D330" i="7"/>
  <c r="D331" i="7"/>
  <c r="D332" i="7"/>
  <c r="D333" i="7"/>
  <c r="D334" i="7"/>
  <c r="D335" i="7"/>
  <c r="D336" i="7"/>
  <c r="D337" i="7"/>
  <c r="D338" i="7"/>
  <c r="D339" i="7"/>
  <c r="D340" i="7"/>
  <c r="D341" i="7"/>
  <c r="D342" i="7"/>
  <c r="D343" i="7"/>
  <c r="D344" i="7"/>
  <c r="D345" i="7"/>
  <c r="D346" i="7"/>
  <c r="D347" i="7"/>
  <c r="D348" i="7"/>
  <c r="D349" i="7"/>
  <c r="D350" i="7"/>
  <c r="D351" i="7"/>
  <c r="D352" i="7"/>
  <c r="D353" i="7"/>
  <c r="D354" i="7"/>
  <c r="D355" i="7"/>
  <c r="D356" i="7"/>
  <c r="D357" i="7"/>
  <c r="D358" i="7"/>
  <c r="D359" i="7"/>
  <c r="D360" i="7"/>
  <c r="D361" i="7"/>
  <c r="D362" i="7"/>
  <c r="D363" i="7"/>
  <c r="D364" i="7"/>
  <c r="D365" i="7"/>
  <c r="D366" i="7"/>
  <c r="D367" i="7"/>
  <c r="D368" i="7"/>
  <c r="D369" i="7"/>
  <c r="D370" i="7"/>
  <c r="D371" i="7"/>
  <c r="D372" i="7"/>
  <c r="D373" i="7"/>
  <c r="D374" i="7"/>
  <c r="D375" i="7"/>
  <c r="D376" i="7"/>
  <c r="D377" i="7"/>
  <c r="D378" i="7"/>
  <c r="D379" i="7"/>
  <c r="D380" i="7"/>
  <c r="D381" i="7"/>
  <c r="D382" i="7"/>
  <c r="D383" i="7"/>
  <c r="D384" i="7"/>
  <c r="D385" i="7"/>
  <c r="D386" i="7"/>
  <c r="D387" i="7"/>
  <c r="D388" i="7"/>
  <c r="D389" i="7"/>
  <c r="D390" i="7"/>
  <c r="D391" i="7"/>
  <c r="D392" i="7"/>
  <c r="D393" i="7"/>
  <c r="D394" i="7"/>
  <c r="D395" i="7"/>
  <c r="D396" i="7"/>
  <c r="D397" i="7"/>
  <c r="D398" i="7"/>
  <c r="D399" i="7"/>
  <c r="D400" i="7"/>
  <c r="D401" i="7"/>
  <c r="D402" i="7"/>
  <c r="D403" i="7"/>
  <c r="D404" i="7"/>
  <c r="D405" i="7"/>
  <c r="D406" i="7"/>
  <c r="D407" i="7"/>
  <c r="D408" i="7"/>
  <c r="D409" i="7"/>
  <c r="D410" i="7"/>
  <c r="D411" i="7"/>
  <c r="D412" i="7"/>
  <c r="D413" i="7"/>
  <c r="D414" i="7"/>
  <c r="D415" i="7"/>
  <c r="D416" i="7"/>
  <c r="D417" i="7"/>
  <c r="D418" i="7"/>
  <c r="D419" i="7"/>
  <c r="D420" i="7"/>
  <c r="D421" i="7"/>
  <c r="D422" i="7"/>
  <c r="D423" i="7"/>
  <c r="D424" i="7"/>
  <c r="D425" i="7"/>
  <c r="D426" i="7"/>
  <c r="D427" i="7"/>
  <c r="D428" i="7"/>
  <c r="D429" i="7"/>
  <c r="D430" i="7"/>
  <c r="D431" i="7"/>
  <c r="D432" i="7"/>
  <c r="D433" i="7"/>
  <c r="D434" i="7"/>
  <c r="D435" i="7"/>
  <c r="D436" i="7"/>
  <c r="D437" i="7"/>
  <c r="D438" i="7"/>
  <c r="D439" i="7"/>
  <c r="D440" i="7"/>
  <c r="D441" i="7"/>
  <c r="D442" i="7"/>
  <c r="D443" i="7"/>
  <c r="D444" i="7"/>
  <c r="D445" i="7"/>
  <c r="D446" i="7"/>
  <c r="D447" i="7"/>
  <c r="D448" i="7"/>
  <c r="D449" i="7"/>
  <c r="D450" i="7"/>
  <c r="D451" i="7"/>
  <c r="D452" i="7"/>
  <c r="D453" i="7"/>
  <c r="D454" i="7"/>
  <c r="D455" i="7"/>
  <c r="D456" i="7"/>
  <c r="D457" i="7"/>
  <c r="D458" i="7"/>
  <c r="D459" i="7"/>
  <c r="D460" i="7"/>
  <c r="D461" i="7"/>
  <c r="D462" i="7"/>
  <c r="D463" i="7"/>
  <c r="D464" i="7"/>
  <c r="D465" i="7"/>
  <c r="D466" i="7"/>
  <c r="D467" i="7"/>
  <c r="D468" i="7"/>
  <c r="D469" i="7"/>
  <c r="D470" i="7"/>
  <c r="D471" i="7"/>
  <c r="D472" i="7"/>
  <c r="D473" i="7"/>
  <c r="D474" i="7"/>
  <c r="D475" i="7"/>
  <c r="D476" i="7"/>
  <c r="D477" i="7"/>
  <c r="D478" i="7"/>
  <c r="D479" i="7"/>
  <c r="D480" i="7"/>
  <c r="D481" i="7"/>
  <c r="D482" i="7"/>
  <c r="D483" i="7"/>
  <c r="D484" i="7"/>
  <c r="D485" i="7"/>
  <c r="D486" i="7"/>
  <c r="D487" i="7"/>
  <c r="D488" i="7"/>
  <c r="D489" i="7"/>
  <c r="D490" i="7"/>
  <c r="D491" i="7"/>
  <c r="D492" i="7"/>
  <c r="D493" i="7"/>
  <c r="D494" i="7"/>
  <c r="D495" i="7"/>
  <c r="D496" i="7"/>
  <c r="D497" i="7"/>
  <c r="D498" i="7"/>
  <c r="D499" i="7"/>
  <c r="D500" i="7"/>
  <c r="D501" i="7"/>
  <c r="D502" i="7"/>
  <c r="D503" i="7"/>
  <c r="D504" i="7"/>
  <c r="D505" i="7"/>
  <c r="D506" i="7"/>
  <c r="D507" i="7"/>
  <c r="D508" i="7"/>
  <c r="D509" i="7"/>
  <c r="D510" i="7"/>
  <c r="D511" i="7"/>
  <c r="D512" i="7"/>
  <c r="D513" i="7"/>
  <c r="D514" i="7"/>
  <c r="D515" i="7"/>
  <c r="D516" i="7"/>
  <c r="D517" i="7"/>
  <c r="D518" i="7"/>
  <c r="D519" i="7"/>
  <c r="D520" i="7"/>
  <c r="D521" i="7"/>
  <c r="D522" i="7"/>
  <c r="D523" i="7"/>
  <c r="D524" i="7"/>
  <c r="D525" i="7"/>
  <c r="D526" i="7"/>
  <c r="D527" i="7"/>
  <c r="D528" i="7"/>
  <c r="D529" i="7"/>
  <c r="D530" i="7"/>
  <c r="D531" i="7"/>
  <c r="D532" i="7"/>
  <c r="D533" i="7"/>
  <c r="D534" i="7"/>
  <c r="D535" i="7"/>
  <c r="D536" i="7"/>
  <c r="D537" i="7"/>
  <c r="D538" i="7"/>
  <c r="D539" i="7"/>
  <c r="D540" i="7"/>
  <c r="D541" i="7"/>
  <c r="D542" i="7"/>
  <c r="D543" i="7"/>
  <c r="D544" i="7"/>
  <c r="D545" i="7"/>
  <c r="D546" i="7"/>
  <c r="D547" i="7"/>
  <c r="D548" i="7"/>
  <c r="D549" i="7"/>
  <c r="D550" i="7"/>
  <c r="D551" i="7"/>
  <c r="D552" i="7"/>
  <c r="D553" i="7"/>
  <c r="D554" i="7"/>
  <c r="D555" i="7"/>
  <c r="D556" i="7"/>
  <c r="D557" i="7"/>
  <c r="D558" i="7"/>
  <c r="D559" i="7"/>
  <c r="D560" i="7"/>
  <c r="D561" i="7"/>
  <c r="D562" i="7"/>
  <c r="D563" i="7"/>
  <c r="D564" i="7"/>
  <c r="D565" i="7"/>
  <c r="D566" i="7"/>
  <c r="D567" i="7"/>
  <c r="D568" i="7"/>
  <c r="D569" i="7"/>
  <c r="D570" i="7"/>
  <c r="D571" i="7"/>
  <c r="D572" i="7"/>
  <c r="D573" i="7"/>
  <c r="D574" i="7"/>
  <c r="D575" i="7"/>
  <c r="D576" i="7"/>
  <c r="D577" i="7"/>
  <c r="D578" i="7"/>
  <c r="D579" i="7"/>
  <c r="D580" i="7"/>
  <c r="D581" i="7"/>
  <c r="D582" i="7"/>
  <c r="D583" i="7"/>
  <c r="D584" i="7"/>
  <c r="D585" i="7"/>
  <c r="D586" i="7"/>
  <c r="D587" i="7"/>
  <c r="D588" i="7"/>
  <c r="D589" i="7"/>
  <c r="D590" i="7"/>
  <c r="D591" i="7"/>
  <c r="D592" i="7"/>
  <c r="D593" i="7"/>
  <c r="D594" i="7"/>
  <c r="D595" i="7"/>
  <c r="D596" i="7"/>
  <c r="D597" i="7"/>
  <c r="D598" i="7"/>
  <c r="D599" i="7"/>
  <c r="D600" i="7"/>
  <c r="D601" i="7"/>
  <c r="D602" i="7"/>
  <c r="D603" i="7"/>
  <c r="D604" i="7"/>
  <c r="D605" i="7"/>
  <c r="D606" i="7"/>
  <c r="D607" i="7"/>
  <c r="D608" i="7"/>
  <c r="D609" i="7"/>
  <c r="D610" i="7"/>
  <c r="D611" i="7"/>
  <c r="D612" i="7"/>
  <c r="D613" i="7"/>
  <c r="D614" i="7"/>
  <c r="D615" i="7"/>
  <c r="D616" i="7"/>
  <c r="D617" i="7"/>
  <c r="D618" i="7"/>
  <c r="D619" i="7"/>
  <c r="D620" i="7"/>
  <c r="D621" i="7"/>
  <c r="D622" i="7"/>
  <c r="D623" i="7"/>
  <c r="D624" i="7"/>
  <c r="D625" i="7"/>
  <c r="D626" i="7"/>
  <c r="D627" i="7"/>
  <c r="D628" i="7"/>
  <c r="D629" i="7"/>
  <c r="D630" i="7"/>
  <c r="D631" i="7"/>
  <c r="D632" i="7"/>
  <c r="D633" i="7"/>
  <c r="D634" i="7"/>
  <c r="D635" i="7"/>
  <c r="D636" i="7"/>
  <c r="D637" i="7"/>
  <c r="D638" i="7"/>
  <c r="D639" i="7"/>
  <c r="D640" i="7"/>
  <c r="D641" i="7"/>
  <c r="D642" i="7"/>
  <c r="D643" i="7"/>
  <c r="D644" i="7"/>
  <c r="D645" i="7"/>
  <c r="D646" i="7"/>
  <c r="D647" i="7"/>
  <c r="D648" i="7"/>
  <c r="D649" i="7"/>
  <c r="D650" i="7"/>
  <c r="D651" i="7"/>
  <c r="D652" i="7"/>
  <c r="D653" i="7"/>
  <c r="D654" i="7"/>
  <c r="D655" i="7"/>
  <c r="D656" i="7"/>
  <c r="D657" i="7"/>
  <c r="D658" i="7"/>
  <c r="D659" i="7"/>
  <c r="D660" i="7"/>
  <c r="D661" i="7"/>
  <c r="D662" i="7"/>
  <c r="D663" i="7"/>
  <c r="D664" i="7"/>
  <c r="D665" i="7"/>
  <c r="D666" i="7"/>
  <c r="D667" i="7"/>
  <c r="D668" i="7"/>
  <c r="D669" i="7"/>
  <c r="D670" i="7"/>
  <c r="D671" i="7"/>
  <c r="D672" i="7"/>
  <c r="D673" i="7"/>
  <c r="D674" i="7"/>
  <c r="D675" i="7"/>
  <c r="D676" i="7"/>
  <c r="D677" i="7"/>
  <c r="D678" i="7"/>
  <c r="D679" i="7"/>
  <c r="D680" i="7"/>
  <c r="D681" i="7"/>
  <c r="D682" i="7"/>
  <c r="D683" i="7"/>
  <c r="D684" i="7"/>
  <c r="D685" i="7"/>
  <c r="D686" i="7"/>
  <c r="D687" i="7"/>
  <c r="D688" i="7"/>
  <c r="D689" i="7"/>
  <c r="D690" i="7"/>
  <c r="D691" i="7"/>
  <c r="D692" i="7"/>
  <c r="D4" i="7"/>
  <c r="A20" i="2"/>
  <c r="A21" i="2"/>
  <c r="E873" i="7"/>
  <c r="E872" i="7"/>
  <c r="E871" i="7"/>
  <c r="E870" i="7"/>
  <c r="E869" i="7"/>
  <c r="E868" i="7"/>
  <c r="E867" i="7"/>
  <c r="E866" i="7"/>
  <c r="E865" i="7"/>
  <c r="E864" i="7"/>
  <c r="E863" i="7"/>
  <c r="E862" i="7"/>
  <c r="E861" i="7"/>
  <c r="E860" i="7"/>
  <c r="E859" i="7"/>
  <c r="E858" i="7"/>
  <c r="E857" i="7"/>
  <c r="E856" i="7"/>
  <c r="E855" i="7"/>
  <c r="E854" i="7"/>
  <c r="E853" i="7"/>
  <c r="E852" i="7"/>
  <c r="E851" i="7"/>
  <c r="E850" i="7"/>
  <c r="E849" i="7"/>
  <c r="E848" i="7"/>
  <c r="E847" i="7"/>
  <c r="E846" i="7"/>
  <c r="E845" i="7"/>
  <c r="E844" i="7"/>
  <c r="E843" i="7"/>
  <c r="E842" i="7"/>
  <c r="E841" i="7"/>
  <c r="E840" i="7"/>
  <c r="E839" i="7"/>
  <c r="E838" i="7"/>
  <c r="E837" i="7"/>
  <c r="E836" i="7"/>
  <c r="E835" i="7"/>
  <c r="E834" i="7"/>
  <c r="E833" i="7"/>
  <c r="E832" i="7"/>
  <c r="E831" i="7"/>
  <c r="E830" i="7"/>
  <c r="E829" i="7"/>
  <c r="E828" i="7"/>
  <c r="E827" i="7"/>
  <c r="E826" i="7"/>
  <c r="E825" i="7"/>
  <c r="E824" i="7"/>
  <c r="E823" i="7"/>
  <c r="E822" i="7"/>
  <c r="E821" i="7"/>
  <c r="E820" i="7"/>
  <c r="E819" i="7"/>
  <c r="E818" i="7"/>
  <c r="E817" i="7"/>
  <c r="E816" i="7"/>
  <c r="E815" i="7"/>
  <c r="E814" i="7"/>
  <c r="E813" i="7"/>
  <c r="E812" i="7"/>
  <c r="E811" i="7"/>
  <c r="E810" i="7"/>
  <c r="E809" i="7"/>
  <c r="E808" i="7"/>
  <c r="E807" i="7"/>
  <c r="E806" i="7"/>
  <c r="E805" i="7"/>
  <c r="E804" i="7"/>
  <c r="E803" i="7"/>
  <c r="E802" i="7"/>
  <c r="E801" i="7"/>
  <c r="E800" i="7"/>
  <c r="E799" i="7"/>
  <c r="E798" i="7"/>
  <c r="E797" i="7"/>
  <c r="E796" i="7"/>
  <c r="E795" i="7"/>
  <c r="E794" i="7"/>
  <c r="E793" i="7"/>
  <c r="E792" i="7"/>
  <c r="E791" i="7"/>
  <c r="E790" i="7"/>
  <c r="E789" i="7"/>
  <c r="E788" i="7"/>
  <c r="E787" i="7"/>
  <c r="E786" i="7"/>
  <c r="E785" i="7"/>
  <c r="E784" i="7"/>
  <c r="E783" i="7"/>
  <c r="E782" i="7"/>
  <c r="E781" i="7"/>
  <c r="E780" i="7"/>
  <c r="E779" i="7"/>
  <c r="E778" i="7"/>
  <c r="E777" i="7"/>
  <c r="E776" i="7"/>
  <c r="E775" i="7"/>
  <c r="E774" i="7"/>
  <c r="E773" i="7"/>
  <c r="E772" i="7"/>
  <c r="E771" i="7"/>
  <c r="E770" i="7"/>
  <c r="E769" i="7"/>
  <c r="E768" i="7"/>
  <c r="E767" i="7"/>
  <c r="E766" i="7"/>
  <c r="E765" i="7"/>
  <c r="E764" i="7"/>
  <c r="E763" i="7"/>
  <c r="E762" i="7"/>
  <c r="E761" i="7"/>
  <c r="E760" i="7"/>
  <c r="E759" i="7"/>
  <c r="E758" i="7"/>
  <c r="E757" i="7"/>
  <c r="E756" i="7"/>
  <c r="E755" i="7"/>
  <c r="E754" i="7"/>
  <c r="E753" i="7"/>
  <c r="E752" i="7"/>
  <c r="E751" i="7"/>
  <c r="E750" i="7"/>
  <c r="E749" i="7"/>
  <c r="E748" i="7"/>
  <c r="E747" i="7"/>
  <c r="E746" i="7"/>
  <c r="E745" i="7"/>
  <c r="E744" i="7"/>
  <c r="E743" i="7"/>
  <c r="E742" i="7"/>
  <c r="E741" i="7"/>
  <c r="E740" i="7"/>
  <c r="E739" i="7"/>
  <c r="E738" i="7"/>
  <c r="E737" i="7"/>
  <c r="E736" i="7"/>
  <c r="E735" i="7"/>
  <c r="E734" i="7"/>
  <c r="E733" i="7"/>
  <c r="E732" i="7"/>
  <c r="E731" i="7"/>
  <c r="E730" i="7"/>
  <c r="E729" i="7"/>
  <c r="E728" i="7"/>
  <c r="E727" i="7"/>
  <c r="E726" i="7"/>
  <c r="E725" i="7"/>
  <c r="E724" i="7"/>
  <c r="E723" i="7"/>
  <c r="E722" i="7"/>
  <c r="E721" i="7"/>
  <c r="E720" i="7"/>
  <c r="E719" i="7"/>
  <c r="E718" i="7"/>
  <c r="E717" i="7"/>
  <c r="E716" i="7"/>
  <c r="E715" i="7"/>
  <c r="E714" i="7"/>
  <c r="E695" i="7"/>
  <c r="E696" i="7"/>
  <c r="E697" i="7"/>
  <c r="E698" i="7"/>
  <c r="E699" i="7"/>
  <c r="E700" i="7"/>
  <c r="E701" i="7"/>
  <c r="E702" i="7"/>
  <c r="E703" i="7"/>
  <c r="E704" i="7"/>
  <c r="E705" i="7"/>
  <c r="E706" i="7"/>
  <c r="E707" i="7"/>
  <c r="E708" i="7"/>
  <c r="E709" i="7"/>
  <c r="E710" i="7"/>
  <c r="E711" i="7"/>
  <c r="E712" i="7"/>
  <c r="E713" i="7"/>
  <c r="E694" i="7"/>
  <c r="H694" i="7" l="1"/>
  <c r="H706" i="7"/>
  <c r="H698" i="7"/>
  <c r="H872" i="7"/>
  <c r="H864" i="7"/>
  <c r="H856" i="7"/>
  <c r="H848" i="7"/>
  <c r="H840" i="7"/>
  <c r="H832" i="7"/>
  <c r="H824" i="7"/>
  <c r="H816" i="7"/>
  <c r="H808" i="7"/>
  <c r="H800" i="7"/>
  <c r="H792" i="7"/>
  <c r="H784" i="7"/>
  <c r="H776" i="7"/>
  <c r="H768" i="7"/>
  <c r="H760" i="7"/>
  <c r="H752" i="7"/>
  <c r="H744" i="7"/>
  <c r="H736" i="7"/>
  <c r="H728" i="7"/>
  <c r="H720" i="7"/>
  <c r="H712" i="7"/>
  <c r="H704" i="7"/>
  <c r="H696" i="7"/>
  <c r="H858" i="7"/>
  <c r="H842" i="7"/>
  <c r="H834" i="7"/>
  <c r="H818" i="7"/>
  <c r="H802" i="7"/>
  <c r="H794" i="7"/>
  <c r="H778" i="7"/>
  <c r="H762" i="7"/>
  <c r="H754" i="7"/>
  <c r="H730" i="7"/>
  <c r="H714" i="7"/>
  <c r="H866" i="7"/>
  <c r="H850" i="7"/>
  <c r="H826" i="7"/>
  <c r="H810" i="7"/>
  <c r="H786" i="7"/>
  <c r="H770" i="7"/>
  <c r="H746" i="7"/>
  <c r="H738" i="7"/>
  <c r="H722" i="7"/>
  <c r="H873" i="7"/>
  <c r="H865" i="7"/>
  <c r="H857" i="7"/>
  <c r="H849" i="7"/>
  <c r="H841" i="7"/>
  <c r="H833" i="7"/>
  <c r="H825" i="7"/>
  <c r="H817" i="7"/>
  <c r="H809" i="7"/>
  <c r="H801" i="7"/>
  <c r="H793" i="7"/>
  <c r="H785" i="7"/>
  <c r="H777" i="7"/>
  <c r="H769" i="7"/>
  <c r="H761" i="7"/>
  <c r="H753" i="7"/>
  <c r="H745" i="7"/>
  <c r="H737" i="7"/>
  <c r="H729" i="7"/>
  <c r="H721" i="7"/>
  <c r="H713" i="7"/>
  <c r="H705" i="7"/>
  <c r="H697" i="7"/>
  <c r="H871" i="7"/>
  <c r="H863" i="7"/>
  <c r="H855" i="7"/>
  <c r="H847" i="7"/>
  <c r="H839" i="7"/>
  <c r="H831" i="7"/>
  <c r="H823" i="7"/>
  <c r="H815" i="7"/>
  <c r="H807" i="7"/>
  <c r="H799" i="7"/>
  <c r="H791" i="7"/>
  <c r="H783" i="7"/>
  <c r="H775" i="7"/>
  <c r="H767" i="7"/>
  <c r="H759" i="7"/>
  <c r="H751" i="7"/>
  <c r="H743" i="7"/>
  <c r="H735" i="7"/>
  <c r="H727" i="7"/>
  <c r="H719" i="7"/>
  <c r="H711" i="7"/>
  <c r="H703" i="7"/>
  <c r="H695" i="7"/>
  <c r="H870" i="7"/>
  <c r="H862" i="7"/>
  <c r="H854" i="7"/>
  <c r="H846" i="7"/>
  <c r="H838" i="7"/>
  <c r="H830" i="7"/>
  <c r="H822" i="7"/>
  <c r="H814" i="7"/>
  <c r="H806" i="7"/>
  <c r="H798" i="7"/>
  <c r="H790" i="7"/>
  <c r="H782" i="7"/>
  <c r="H774" i="7"/>
  <c r="H766" i="7"/>
  <c r="H758" i="7"/>
  <c r="H750" i="7"/>
  <c r="H742" i="7"/>
  <c r="H734" i="7"/>
  <c r="H726" i="7"/>
  <c r="H718" i="7"/>
  <c r="H710" i="7"/>
  <c r="H702" i="7"/>
  <c r="H869" i="7"/>
  <c r="H861" i="7"/>
  <c r="H853" i="7"/>
  <c r="H845" i="7"/>
  <c r="H837" i="7"/>
  <c r="H829" i="7"/>
  <c r="H821" i="7"/>
  <c r="H813" i="7"/>
  <c r="H805" i="7"/>
  <c r="H797" i="7"/>
  <c r="H789" i="7"/>
  <c r="H781" i="7"/>
  <c r="H773" i="7"/>
  <c r="H765" i="7"/>
  <c r="H757" i="7"/>
  <c r="H749" i="7"/>
  <c r="H741" i="7"/>
  <c r="H733" i="7"/>
  <c r="H725" i="7"/>
  <c r="H717" i="7"/>
  <c r="H709" i="7"/>
  <c r="H701" i="7"/>
  <c r="H868" i="7"/>
  <c r="H860" i="7"/>
  <c r="H852" i="7"/>
  <c r="H844" i="7"/>
  <c r="H836" i="7"/>
  <c r="H828" i="7"/>
  <c r="H820" i="7"/>
  <c r="H812" i="7"/>
  <c r="H804" i="7"/>
  <c r="H796" i="7"/>
  <c r="H788" i="7"/>
  <c r="H780" i="7"/>
  <c r="H772" i="7"/>
  <c r="H764" i="7"/>
  <c r="H756" i="7"/>
  <c r="H748" i="7"/>
  <c r="H740" i="7"/>
  <c r="H732" i="7"/>
  <c r="H724" i="7"/>
  <c r="H716" i="7"/>
  <c r="H708" i="7"/>
  <c r="H700" i="7"/>
  <c r="H867" i="7"/>
  <c r="H859" i="7"/>
  <c r="H851" i="7"/>
  <c r="H843" i="7"/>
  <c r="H835" i="7"/>
  <c r="H827" i="7"/>
  <c r="H819" i="7"/>
  <c r="H811" i="7"/>
  <c r="H803" i="7"/>
  <c r="H795" i="7"/>
  <c r="H787" i="7"/>
  <c r="H779" i="7"/>
  <c r="H771" i="7"/>
  <c r="H763" i="7"/>
  <c r="H755" i="7"/>
  <c r="H747" i="7"/>
  <c r="H739" i="7"/>
  <c r="H731" i="7"/>
  <c r="H723" i="7"/>
  <c r="H715" i="7"/>
  <c r="H707" i="7"/>
  <c r="H699" i="7"/>
  <c r="K1725" i="1" l="1"/>
  <c r="K1726" i="1"/>
  <c r="K1727" i="1"/>
  <c r="K1728" i="1"/>
  <c r="K1729" i="1"/>
  <c r="K1730" i="1"/>
  <c r="K1731" i="1"/>
  <c r="K1724" i="1"/>
  <c r="K1721" i="1"/>
  <c r="K1722" i="1"/>
  <c r="K1723" i="1"/>
  <c r="K1720" i="1"/>
  <c r="K1713" i="1"/>
  <c r="K1714" i="1"/>
  <c r="K1715" i="1"/>
  <c r="K1716" i="1"/>
  <c r="K1717" i="1"/>
  <c r="K1718" i="1"/>
  <c r="K1719" i="1"/>
  <c r="K1712" i="1"/>
  <c r="K1709" i="1"/>
  <c r="K1710" i="1"/>
  <c r="K1711" i="1"/>
  <c r="K1708" i="1"/>
  <c r="K1704" i="1"/>
  <c r="K1705" i="1"/>
  <c r="K1706" i="1"/>
  <c r="K1707" i="1"/>
  <c r="K1701" i="1"/>
  <c r="K1702" i="1"/>
  <c r="K1703" i="1"/>
  <c r="K1700" i="1"/>
  <c r="K1698" i="1"/>
  <c r="K1699" i="1"/>
  <c r="K1697" i="1"/>
  <c r="K1696" i="1"/>
  <c r="K1683" i="1"/>
  <c r="K1682" i="1"/>
  <c r="K1681" i="1"/>
  <c r="K1680" i="1"/>
  <c r="K1679" i="1"/>
  <c r="K1678" i="1"/>
  <c r="K1677" i="1"/>
  <c r="K1676" i="1"/>
  <c r="K1675" i="1"/>
  <c r="K1674" i="1"/>
  <c r="K1673" i="1"/>
  <c r="K1672" i="1"/>
  <c r="K1671" i="1"/>
  <c r="K1670" i="1"/>
  <c r="K1669" i="1"/>
  <c r="K1668" i="1"/>
  <c r="K1667" i="1"/>
  <c r="K1666" i="1"/>
  <c r="K1665" i="1"/>
  <c r="K1664" i="1"/>
  <c r="K1663" i="1"/>
  <c r="K1662" i="1"/>
  <c r="K1661" i="1"/>
  <c r="K1660" i="1"/>
  <c r="K1659" i="1"/>
  <c r="K1658" i="1"/>
  <c r="K1657" i="1"/>
  <c r="K1656" i="1"/>
  <c r="K1655" i="1"/>
  <c r="K1654" i="1"/>
  <c r="K1653" i="1"/>
  <c r="K1652" i="1"/>
  <c r="K1651" i="1"/>
  <c r="K1650" i="1"/>
  <c r="K1649" i="1"/>
  <c r="K1648" i="1"/>
  <c r="K1647" i="1"/>
  <c r="K1646" i="1"/>
  <c r="K1645" i="1"/>
  <c r="K1644" i="1"/>
  <c r="K1643" i="1"/>
  <c r="K1642" i="1"/>
  <c r="K1641" i="1"/>
  <c r="K1640" i="1"/>
  <c r="K1639" i="1"/>
  <c r="K1638" i="1"/>
  <c r="K1637" i="1"/>
  <c r="K1636" i="1"/>
  <c r="K1635" i="1"/>
  <c r="K1634" i="1"/>
  <c r="K1633" i="1"/>
  <c r="K1632" i="1"/>
  <c r="K1631" i="1"/>
  <c r="K1630" i="1"/>
  <c r="K1629" i="1"/>
  <c r="K1628" i="1"/>
  <c r="K1627" i="1"/>
  <c r="K1626" i="1"/>
  <c r="K1625" i="1"/>
  <c r="K1624" i="1"/>
  <c r="K1623" i="1"/>
  <c r="K1622" i="1"/>
  <c r="K1621" i="1"/>
  <c r="K1620" i="1"/>
  <c r="K1619" i="1"/>
  <c r="K1618" i="1"/>
  <c r="K1617" i="1"/>
  <c r="K1616" i="1"/>
  <c r="K1615" i="1"/>
  <c r="K1614" i="1"/>
  <c r="K1613" i="1"/>
  <c r="K1612" i="1"/>
  <c r="K1611" i="1"/>
  <c r="K1610" i="1"/>
  <c r="K1609" i="1"/>
  <c r="K1608" i="1"/>
  <c r="K1607" i="1"/>
  <c r="K1606" i="1"/>
  <c r="K1605" i="1"/>
  <c r="K1604" i="1"/>
  <c r="K1603" i="1"/>
  <c r="K1602" i="1"/>
  <c r="K1601" i="1"/>
  <c r="K1600" i="1"/>
  <c r="K1599" i="1"/>
  <c r="K1598" i="1"/>
  <c r="K1597" i="1"/>
  <c r="K1596" i="1"/>
  <c r="K1595" i="1"/>
  <c r="K1594" i="1"/>
  <c r="K1593" i="1"/>
  <c r="K1592" i="1"/>
  <c r="K1591" i="1"/>
  <c r="K1590" i="1"/>
  <c r="K1589" i="1"/>
  <c r="K1588" i="1"/>
  <c r="K1491" i="1"/>
  <c r="K1490" i="1"/>
  <c r="K1489" i="1"/>
  <c r="K1488" i="1"/>
  <c r="K1487" i="1"/>
  <c r="K1486" i="1"/>
  <c r="K1485" i="1"/>
  <c r="K1484" i="1"/>
  <c r="K1483" i="1"/>
  <c r="K1482" i="1"/>
  <c r="K1481" i="1"/>
  <c r="K1480" i="1"/>
  <c r="K1479" i="1"/>
  <c r="K1478" i="1"/>
  <c r="K1477" i="1"/>
  <c r="K1476" i="1"/>
  <c r="K1475" i="1"/>
  <c r="K1474" i="1"/>
  <c r="K1473" i="1"/>
  <c r="K1472" i="1"/>
  <c r="K1471" i="1"/>
  <c r="K1470" i="1"/>
  <c r="K1469" i="1"/>
  <c r="K1468" i="1"/>
  <c r="K1467" i="1"/>
  <c r="K1466" i="1"/>
  <c r="K1465" i="1"/>
  <c r="K1464" i="1"/>
  <c r="K1463" i="1"/>
  <c r="K1462" i="1"/>
  <c r="K1461" i="1"/>
  <c r="K1460" i="1"/>
  <c r="K1459" i="1"/>
  <c r="K1458" i="1"/>
  <c r="K1457" i="1"/>
  <c r="K1456" i="1"/>
  <c r="K1455" i="1"/>
  <c r="K1454" i="1"/>
  <c r="K1453" i="1"/>
  <c r="K1452" i="1"/>
  <c r="K1451" i="1"/>
  <c r="K1450" i="1"/>
  <c r="K1449" i="1"/>
  <c r="K1448" i="1"/>
  <c r="K1447" i="1"/>
  <c r="K1445" i="1"/>
  <c r="K1444" i="1"/>
  <c r="K1443" i="1"/>
  <c r="K1442" i="1"/>
  <c r="K1441" i="1"/>
  <c r="K1440" i="1"/>
  <c r="K1439" i="1"/>
  <c r="K1438" i="1"/>
  <c r="K1437" i="1"/>
  <c r="K1436" i="1"/>
  <c r="K1435" i="1"/>
  <c r="K1434" i="1"/>
  <c r="K1433" i="1"/>
  <c r="K1432" i="1"/>
  <c r="K1431" i="1"/>
  <c r="K1430" i="1"/>
  <c r="K1429" i="1"/>
  <c r="K1428" i="1"/>
  <c r="K1427" i="1"/>
  <c r="K1426" i="1"/>
  <c r="K1425" i="1"/>
  <c r="K1424" i="1"/>
  <c r="K1423" i="1"/>
  <c r="K1422" i="1"/>
  <c r="K1421" i="1"/>
  <c r="K1420" i="1"/>
  <c r="K1419" i="1"/>
  <c r="K1418" i="1"/>
  <c r="K1417" i="1"/>
  <c r="K1416" i="1"/>
  <c r="K1415" i="1"/>
  <c r="K1414" i="1"/>
  <c r="K1413" i="1"/>
  <c r="K1412" i="1"/>
  <c r="K1411" i="1"/>
  <c r="K1410" i="1"/>
  <c r="K1409" i="1"/>
  <c r="K1408" i="1"/>
  <c r="K1407" i="1"/>
  <c r="K1406" i="1"/>
  <c r="K1405" i="1"/>
  <c r="K1404" i="1"/>
  <c r="K1403" i="1"/>
  <c r="K1402" i="1"/>
  <c r="K1401" i="1"/>
  <c r="K1400" i="1"/>
  <c r="K1399" i="1"/>
  <c r="K1398" i="1"/>
  <c r="K1397" i="1"/>
  <c r="K1396" i="1"/>
  <c r="K1395" i="1"/>
  <c r="K1394" i="1"/>
  <c r="K1393" i="1"/>
  <c r="K1392" i="1"/>
  <c r="K1391" i="1"/>
  <c r="K1390" i="1"/>
  <c r="K1389" i="1"/>
  <c r="K1388" i="1"/>
  <c r="K1387" i="1"/>
  <c r="K1386" i="1"/>
  <c r="K1385" i="1"/>
  <c r="K1384" i="1"/>
  <c r="K1383" i="1"/>
  <c r="K1382" i="1"/>
  <c r="K1381" i="1"/>
  <c r="K1380" i="1"/>
  <c r="K1379" i="1"/>
  <c r="K1378" i="1"/>
  <c r="K1377" i="1"/>
  <c r="K1376" i="1"/>
  <c r="K1375" i="1"/>
  <c r="K1374" i="1"/>
  <c r="K1373" i="1"/>
  <c r="K1372" i="1"/>
  <c r="K1371" i="1"/>
  <c r="K1370" i="1"/>
  <c r="K1369" i="1"/>
  <c r="K1368" i="1"/>
  <c r="K1367" i="1"/>
  <c r="K1366" i="1"/>
  <c r="K1365" i="1"/>
  <c r="K1364" i="1"/>
  <c r="K1363" i="1"/>
  <c r="K1362" i="1"/>
  <c r="K1361" i="1"/>
  <c r="K1360" i="1"/>
  <c r="K1359" i="1"/>
  <c r="K1358" i="1"/>
  <c r="K1357" i="1"/>
  <c r="K1356" i="1"/>
  <c r="K1355" i="1"/>
  <c r="K1354" i="1"/>
  <c r="K1353" i="1"/>
  <c r="K1352" i="1"/>
  <c r="K1351" i="1"/>
  <c r="K1350" i="1"/>
  <c r="K1349" i="1"/>
  <c r="K1348" i="1"/>
  <c r="K2115" i="1"/>
  <c r="K2114" i="1"/>
  <c r="K2113" i="1"/>
  <c r="K2112" i="1"/>
  <c r="K2111" i="1"/>
  <c r="K2110" i="1"/>
  <c r="K2109" i="1"/>
  <c r="K2108" i="1"/>
  <c r="K2107" i="1"/>
  <c r="K2106" i="1"/>
  <c r="K2105" i="1"/>
  <c r="K2104" i="1"/>
  <c r="K2103" i="1"/>
  <c r="K2102" i="1"/>
  <c r="K2101" i="1"/>
  <c r="K2100" i="1"/>
  <c r="K2099" i="1"/>
  <c r="K2098" i="1"/>
  <c r="K2097" i="1"/>
  <c r="K2096" i="1"/>
  <c r="K2095" i="1"/>
  <c r="K2094" i="1"/>
  <c r="K2093" i="1"/>
  <c r="K2092" i="1"/>
  <c r="K2091" i="1"/>
  <c r="K2090" i="1"/>
  <c r="K2089" i="1"/>
  <c r="K2088" i="1"/>
  <c r="K2087" i="1"/>
  <c r="K2086" i="1"/>
  <c r="K2085" i="1"/>
  <c r="K2084" i="1"/>
  <c r="K2083" i="1"/>
  <c r="K2082" i="1"/>
  <c r="K2081" i="1"/>
  <c r="K2080" i="1"/>
  <c r="K2079" i="1"/>
  <c r="K2078" i="1"/>
  <c r="K2077" i="1"/>
  <c r="K2076" i="1"/>
  <c r="K2075" i="1"/>
  <c r="K2074" i="1"/>
  <c r="K2073" i="1"/>
  <c r="K2072" i="1"/>
  <c r="K2071" i="1"/>
  <c r="K2070" i="1"/>
  <c r="K2069" i="1"/>
  <c r="K2068" i="1"/>
  <c r="K2067" i="1"/>
  <c r="K2066" i="1"/>
  <c r="K2065" i="1"/>
  <c r="K2064" i="1"/>
  <c r="K2063" i="1"/>
  <c r="K2062" i="1"/>
  <c r="K2061" i="1"/>
  <c r="K2060" i="1"/>
  <c r="K2059" i="1"/>
  <c r="K2058" i="1"/>
  <c r="K2057" i="1"/>
  <c r="K2056" i="1"/>
  <c r="K2055" i="1"/>
  <c r="K2054" i="1"/>
  <c r="K2053" i="1"/>
  <c r="K2052" i="1"/>
  <c r="K2051" i="1"/>
  <c r="K2050" i="1"/>
  <c r="K2049" i="1"/>
  <c r="K2048" i="1"/>
  <c r="K2047" i="1"/>
  <c r="K2046" i="1"/>
  <c r="K2045" i="1"/>
  <c r="K2044" i="1"/>
  <c r="K2043" i="1"/>
  <c r="K2042" i="1"/>
  <c r="K2041" i="1"/>
  <c r="K2040" i="1"/>
  <c r="K2039" i="1"/>
  <c r="K2038" i="1"/>
  <c r="K2037" i="1"/>
  <c r="K2036" i="1"/>
  <c r="K2035" i="1"/>
  <c r="K2034" i="1"/>
  <c r="K2033" i="1"/>
  <c r="K2032" i="1"/>
  <c r="K2031" i="1"/>
  <c r="K2030" i="1"/>
  <c r="K2029" i="1"/>
  <c r="K2028" i="1"/>
  <c r="K2027" i="1"/>
  <c r="K2026" i="1"/>
  <c r="K2025" i="1"/>
  <c r="K2024" i="1"/>
  <c r="K2023" i="1"/>
  <c r="K2022" i="1"/>
  <c r="K2021" i="1"/>
  <c r="K2020" i="1"/>
  <c r="K2019" i="1"/>
  <c r="K2018" i="1"/>
  <c r="K2017" i="1"/>
  <c r="K2016" i="1"/>
  <c r="K2015" i="1"/>
  <c r="K2014" i="1"/>
  <c r="K2013" i="1"/>
  <c r="K2012" i="1"/>
  <c r="K2011" i="1"/>
  <c r="K2010" i="1"/>
  <c r="K2009" i="1"/>
  <c r="K2008" i="1"/>
  <c r="K2007" i="1"/>
  <c r="K2006" i="1"/>
  <c r="K2005" i="1"/>
  <c r="K2004" i="1"/>
  <c r="K2003" i="1"/>
  <c r="K2002" i="1"/>
  <c r="K2001" i="1"/>
  <c r="K2000" i="1"/>
  <c r="K1999" i="1"/>
  <c r="K1998" i="1"/>
  <c r="K1997" i="1"/>
  <c r="K1996" i="1"/>
  <c r="K1995" i="1"/>
  <c r="K1994" i="1"/>
  <c r="K1993" i="1"/>
  <c r="K1992" i="1"/>
  <c r="K1991" i="1"/>
  <c r="K1990" i="1"/>
  <c r="K1989" i="1"/>
  <c r="K1988" i="1"/>
  <c r="K1987" i="1"/>
  <c r="K1986" i="1"/>
  <c r="K1985" i="1"/>
  <c r="K1984" i="1"/>
  <c r="K1983" i="1"/>
  <c r="K1982" i="1"/>
  <c r="K1981" i="1"/>
  <c r="K1980" i="1"/>
  <c r="K1979" i="1"/>
  <c r="K1978" i="1"/>
  <c r="K1977" i="1"/>
  <c r="K1976" i="1"/>
  <c r="K1975" i="1"/>
  <c r="K1974" i="1"/>
  <c r="K1973" i="1"/>
  <c r="K1972" i="1"/>
  <c r="K1971" i="1"/>
  <c r="K1970" i="1"/>
  <c r="K1969" i="1"/>
  <c r="K1968" i="1"/>
  <c r="K1967" i="1"/>
  <c r="K1966" i="1"/>
  <c r="K1965" i="1"/>
  <c r="K1964" i="1"/>
  <c r="K1963" i="1"/>
  <c r="K1962" i="1"/>
  <c r="K1961" i="1"/>
  <c r="K1960" i="1"/>
  <c r="K1959" i="1"/>
  <c r="K1958" i="1"/>
  <c r="K1957" i="1"/>
  <c r="K1956" i="1"/>
  <c r="K1955" i="1"/>
  <c r="K1954" i="1"/>
  <c r="K1953" i="1"/>
  <c r="K1952" i="1"/>
  <c r="K1951" i="1"/>
  <c r="K1950" i="1"/>
  <c r="K1949" i="1"/>
  <c r="K1948" i="1"/>
  <c r="K1947" i="1"/>
  <c r="K1946" i="1"/>
  <c r="K1945" i="1"/>
  <c r="K1944" i="1"/>
  <c r="K1943" i="1"/>
  <c r="K1942" i="1"/>
  <c r="K1941" i="1"/>
  <c r="K1940" i="1"/>
  <c r="K1939" i="1"/>
  <c r="K1938" i="1"/>
  <c r="K1937" i="1"/>
  <c r="K1936" i="1"/>
  <c r="K1935" i="1"/>
  <c r="K1934" i="1"/>
  <c r="K1933" i="1"/>
  <c r="K1932" i="1"/>
  <c r="K1931" i="1"/>
  <c r="K1930" i="1"/>
  <c r="K1929" i="1"/>
  <c r="K1928" i="1"/>
  <c r="K1927" i="1"/>
  <c r="K1926" i="1"/>
  <c r="K1925" i="1"/>
  <c r="K1924" i="1"/>
  <c r="K1923" i="1"/>
  <c r="K1922" i="1"/>
  <c r="K1921" i="1"/>
  <c r="K1920" i="1"/>
  <c r="K1919" i="1"/>
  <c r="K1918" i="1"/>
  <c r="K1917" i="1"/>
  <c r="K1916" i="1"/>
  <c r="K1915" i="1"/>
  <c r="K1914" i="1"/>
  <c r="K1913" i="1"/>
  <c r="K1912" i="1"/>
  <c r="K1911" i="1"/>
  <c r="K1910" i="1"/>
  <c r="K1909" i="1"/>
  <c r="K1908" i="1"/>
  <c r="K1907" i="1"/>
  <c r="K1906" i="1"/>
  <c r="K1905" i="1"/>
  <c r="K1904" i="1"/>
  <c r="K1903" i="1"/>
  <c r="K1902" i="1"/>
  <c r="K1901" i="1"/>
  <c r="K1900" i="1"/>
  <c r="K1899" i="1"/>
  <c r="K1898" i="1"/>
  <c r="K1897" i="1"/>
  <c r="K1896" i="1"/>
  <c r="K1895" i="1"/>
  <c r="K1894" i="1"/>
  <c r="K1893" i="1"/>
  <c r="K1892" i="1"/>
  <c r="K1891" i="1"/>
  <c r="K1890" i="1"/>
  <c r="K1889" i="1"/>
  <c r="K1888" i="1"/>
  <c r="K1887" i="1"/>
  <c r="K1886" i="1"/>
  <c r="K1885" i="1"/>
  <c r="K1884" i="1"/>
  <c r="K1883" i="1"/>
  <c r="K1882" i="1"/>
  <c r="K1881" i="1"/>
  <c r="K1880" i="1"/>
  <c r="K1879" i="1"/>
  <c r="K1878" i="1"/>
  <c r="K1877" i="1"/>
  <c r="K1876" i="1"/>
  <c r="K1875" i="1"/>
  <c r="K1874" i="1"/>
  <c r="K1873" i="1"/>
  <c r="K1872" i="1"/>
  <c r="K1871" i="1"/>
  <c r="K1870" i="1"/>
  <c r="K1869" i="1"/>
  <c r="K1868" i="1"/>
  <c r="K1867" i="1"/>
  <c r="K1866" i="1"/>
  <c r="K1865" i="1"/>
  <c r="K1864" i="1"/>
  <c r="K1863" i="1"/>
  <c r="K1862" i="1"/>
  <c r="K1861" i="1"/>
  <c r="K1860" i="1"/>
  <c r="K1859" i="1"/>
  <c r="K1858" i="1"/>
  <c r="K1857" i="1"/>
  <c r="K1856" i="1"/>
  <c r="K1855" i="1"/>
  <c r="K1854" i="1"/>
  <c r="K1853" i="1"/>
  <c r="K1852" i="1"/>
  <c r="K1851" i="1"/>
  <c r="K1850" i="1"/>
  <c r="K1849" i="1"/>
  <c r="K1848" i="1"/>
  <c r="K1847" i="1"/>
  <c r="K1846" i="1"/>
  <c r="K1845" i="1"/>
  <c r="K1844" i="1"/>
  <c r="K1843" i="1"/>
  <c r="K1842" i="1"/>
  <c r="K1841" i="1"/>
  <c r="K1840" i="1"/>
  <c r="K1839" i="1"/>
  <c r="K1838" i="1"/>
  <c r="K1837" i="1"/>
  <c r="K1836" i="1"/>
  <c r="K1835" i="1"/>
  <c r="K1834" i="1"/>
  <c r="K1833" i="1"/>
  <c r="K1832" i="1"/>
  <c r="K1831" i="1"/>
  <c r="K1830" i="1"/>
  <c r="K1829" i="1"/>
  <c r="K1828" i="1"/>
  <c r="K1827" i="1"/>
  <c r="K1826" i="1"/>
  <c r="K1825" i="1"/>
  <c r="K1824" i="1"/>
  <c r="K1823" i="1"/>
  <c r="K1822" i="1"/>
  <c r="K1821" i="1"/>
  <c r="K1820" i="1"/>
  <c r="K1819" i="1"/>
  <c r="K1818" i="1"/>
  <c r="K1817" i="1"/>
  <c r="K1816" i="1"/>
  <c r="K1815" i="1"/>
  <c r="K1814" i="1"/>
  <c r="K1813" i="1"/>
  <c r="K1812" i="1"/>
  <c r="K1811" i="1"/>
  <c r="K1810" i="1"/>
  <c r="K1809" i="1"/>
  <c r="K1808" i="1"/>
  <c r="K1807" i="1"/>
  <c r="K1806" i="1"/>
  <c r="K1805" i="1"/>
  <c r="K1804" i="1"/>
  <c r="K1803" i="1"/>
  <c r="K1802" i="1"/>
  <c r="K1801" i="1"/>
  <c r="K1800" i="1"/>
  <c r="K1799" i="1"/>
  <c r="K1798" i="1"/>
  <c r="K1797" i="1"/>
  <c r="K1796" i="1"/>
  <c r="K1795" i="1"/>
  <c r="K1794" i="1"/>
  <c r="K1793" i="1"/>
  <c r="K1792" i="1"/>
  <c r="K1791" i="1"/>
  <c r="K1790" i="1"/>
  <c r="K1789" i="1"/>
  <c r="K1788" i="1"/>
  <c r="K1787" i="1"/>
  <c r="K1786" i="1"/>
  <c r="K1785" i="1"/>
  <c r="K1784" i="1"/>
  <c r="K1783" i="1"/>
  <c r="K1782" i="1"/>
  <c r="K1781" i="1"/>
  <c r="K1780" i="1"/>
  <c r="K1779" i="1"/>
  <c r="K1778" i="1"/>
  <c r="K1777" i="1"/>
  <c r="K1776" i="1"/>
  <c r="K1775" i="1"/>
  <c r="K1774" i="1"/>
  <c r="K1773" i="1"/>
  <c r="K1772" i="1"/>
  <c r="K1771" i="1"/>
  <c r="K1770" i="1"/>
  <c r="K1769" i="1"/>
  <c r="K1768" i="1"/>
  <c r="K1767" i="1"/>
  <c r="K1766" i="1"/>
  <c r="K1765" i="1"/>
  <c r="K1764" i="1"/>
  <c r="K1763" i="1"/>
  <c r="K1762" i="1"/>
  <c r="K1761" i="1"/>
  <c r="K1760" i="1"/>
  <c r="K1759" i="1"/>
  <c r="K1758" i="1"/>
  <c r="K1757" i="1"/>
  <c r="K1756" i="1"/>
  <c r="K1755" i="1"/>
  <c r="K1754" i="1"/>
  <c r="K1753" i="1"/>
  <c r="K1752" i="1"/>
  <c r="K1751" i="1"/>
  <c r="K1750" i="1"/>
  <c r="K1749" i="1"/>
  <c r="K1748" i="1"/>
  <c r="K1747" i="1"/>
  <c r="K1746" i="1"/>
  <c r="K1745" i="1"/>
  <c r="K1744" i="1"/>
  <c r="K1743" i="1"/>
  <c r="K1742" i="1"/>
  <c r="K1741" i="1"/>
  <c r="K1740" i="1"/>
  <c r="K1739" i="1"/>
  <c r="K1738" i="1"/>
  <c r="K1737" i="1"/>
  <c r="K1736" i="1"/>
  <c r="K1735" i="1"/>
  <c r="K1734" i="1"/>
  <c r="K1733" i="1"/>
  <c r="K1732" i="1"/>
  <c r="K1347" i="1"/>
  <c r="K1346" i="1"/>
  <c r="K1345" i="1"/>
  <c r="K1344" i="1"/>
  <c r="K1343" i="1"/>
  <c r="K1342" i="1"/>
  <c r="K1341" i="1"/>
  <c r="K1340" i="1"/>
  <c r="K1339" i="1"/>
  <c r="K1338" i="1"/>
  <c r="K1337" i="1"/>
  <c r="K1336" i="1"/>
  <c r="K1335" i="1"/>
  <c r="K1334" i="1"/>
  <c r="K1333" i="1"/>
  <c r="K1332" i="1"/>
  <c r="K1331" i="1"/>
  <c r="K1330" i="1"/>
  <c r="K1329" i="1"/>
  <c r="K1328" i="1"/>
  <c r="K1327" i="1"/>
  <c r="K1326" i="1"/>
  <c r="K1325" i="1"/>
  <c r="K1324" i="1"/>
  <c r="K1323" i="1"/>
  <c r="K1322" i="1"/>
  <c r="K1321" i="1"/>
  <c r="K1320" i="1"/>
  <c r="K1319" i="1"/>
  <c r="K1318" i="1"/>
  <c r="K1317" i="1"/>
  <c r="K1316" i="1"/>
  <c r="K1315" i="1"/>
  <c r="K1314" i="1"/>
  <c r="K1313" i="1"/>
  <c r="K1312" i="1"/>
  <c r="K1311" i="1"/>
  <c r="K1310" i="1"/>
  <c r="K1309" i="1"/>
  <c r="K1308" i="1"/>
  <c r="K1307" i="1"/>
  <c r="K1306" i="1"/>
  <c r="K1305" i="1"/>
  <c r="K1304" i="1"/>
  <c r="K1303" i="1"/>
  <c r="K1302" i="1"/>
  <c r="K1301" i="1"/>
  <c r="K1300" i="1"/>
  <c r="K1251" i="1"/>
  <c r="K1250" i="1"/>
  <c r="K1249" i="1"/>
  <c r="K1248" i="1"/>
  <c r="K1247" i="1"/>
  <c r="K1246" i="1"/>
  <c r="K1245" i="1"/>
  <c r="K1244" i="1"/>
  <c r="K1243" i="1"/>
  <c r="K1242" i="1"/>
  <c r="K1241" i="1"/>
  <c r="K1240" i="1"/>
  <c r="K1239" i="1"/>
  <c r="K1238" i="1"/>
  <c r="K1237" i="1"/>
  <c r="K1236" i="1"/>
  <c r="K1235" i="1"/>
  <c r="K1234" i="1"/>
  <c r="K1233" i="1"/>
  <c r="K1232" i="1"/>
  <c r="K1231" i="1"/>
  <c r="K1230" i="1"/>
  <c r="K1229" i="1"/>
  <c r="K1228" i="1"/>
  <c r="K1227" i="1"/>
  <c r="K1226" i="1"/>
  <c r="K1225" i="1"/>
  <c r="K1224" i="1"/>
  <c r="K1223" i="1"/>
  <c r="K1222" i="1"/>
  <c r="K1221" i="1"/>
  <c r="K1220" i="1"/>
  <c r="K1219" i="1"/>
  <c r="K1218" i="1"/>
  <c r="K1217" i="1"/>
  <c r="K1216" i="1"/>
  <c r="K1215" i="1"/>
  <c r="K1214" i="1"/>
  <c r="K1213" i="1"/>
  <c r="K1212" i="1"/>
  <c r="K1211" i="1"/>
  <c r="K1210" i="1"/>
  <c r="K1209" i="1"/>
  <c r="K1208" i="1"/>
  <c r="K1207" i="1"/>
  <c r="K1206" i="1"/>
  <c r="K1205" i="1"/>
  <c r="K1204" i="1"/>
  <c r="K1203" i="1"/>
  <c r="K1202" i="1"/>
  <c r="K1201" i="1"/>
  <c r="K1200" i="1"/>
  <c r="K1199" i="1"/>
  <c r="K1198" i="1"/>
  <c r="K1197" i="1"/>
  <c r="K1196" i="1"/>
  <c r="K1195" i="1"/>
  <c r="K1194" i="1"/>
  <c r="K1193" i="1"/>
  <c r="K1192" i="1"/>
  <c r="K1191" i="1"/>
  <c r="K1190" i="1"/>
  <c r="K1189" i="1"/>
  <c r="K1188" i="1"/>
  <c r="K1187" i="1"/>
  <c r="K1186" i="1"/>
  <c r="K1185" i="1"/>
  <c r="K1184" i="1"/>
  <c r="K1183" i="1"/>
  <c r="K1182" i="1"/>
  <c r="K1181" i="1"/>
  <c r="K1180" i="1"/>
  <c r="K1179" i="1"/>
  <c r="K1178" i="1"/>
  <c r="K1177" i="1"/>
  <c r="K1176" i="1"/>
  <c r="K1175" i="1"/>
  <c r="K1174" i="1"/>
  <c r="K1173" i="1"/>
  <c r="K1172" i="1"/>
  <c r="K1171" i="1"/>
  <c r="K1170" i="1"/>
  <c r="K1169" i="1"/>
  <c r="K1168" i="1"/>
  <c r="K1167" i="1"/>
  <c r="K1166" i="1"/>
  <c r="K1165" i="1"/>
  <c r="K1164" i="1"/>
  <c r="K1163" i="1"/>
  <c r="K1162" i="1"/>
  <c r="K1161" i="1"/>
  <c r="K1160" i="1"/>
  <c r="K1159" i="1"/>
  <c r="K1158" i="1"/>
  <c r="K1157" i="1"/>
  <c r="K1156" i="1"/>
  <c r="K1155" i="1"/>
  <c r="K1154" i="1"/>
  <c r="K1153" i="1"/>
  <c r="K1152" i="1"/>
  <c r="K1151" i="1"/>
  <c r="K1150" i="1"/>
  <c r="K1149" i="1"/>
  <c r="K1148" i="1"/>
  <c r="K1147" i="1"/>
  <c r="K1146" i="1"/>
  <c r="K1145" i="1"/>
  <c r="K1144" i="1"/>
  <c r="K1143" i="1"/>
  <c r="K1142" i="1"/>
  <c r="K1141" i="1"/>
  <c r="K1140" i="1"/>
  <c r="K1139" i="1"/>
  <c r="K1138" i="1"/>
  <c r="K1137" i="1"/>
  <c r="K1136" i="1"/>
  <c r="K1135" i="1"/>
  <c r="K1134" i="1"/>
  <c r="K1133" i="1"/>
  <c r="K1132" i="1"/>
  <c r="K1131" i="1"/>
  <c r="K1130" i="1"/>
  <c r="K1129" i="1"/>
  <c r="K1128" i="1"/>
  <c r="K1127" i="1"/>
  <c r="K1126" i="1"/>
  <c r="K1125" i="1"/>
  <c r="K1124" i="1"/>
  <c r="K1123" i="1"/>
  <c r="K1122" i="1"/>
  <c r="K1121" i="1"/>
  <c r="K1120" i="1"/>
  <c r="K1119" i="1"/>
  <c r="K1118" i="1"/>
  <c r="K1117" i="1"/>
  <c r="K1116" i="1"/>
  <c r="K1115" i="1"/>
  <c r="K1114" i="1"/>
  <c r="K1113" i="1"/>
  <c r="K1112" i="1"/>
  <c r="K1111" i="1"/>
  <c r="K1110" i="1"/>
  <c r="K1109" i="1"/>
  <c r="K1108" i="1"/>
  <c r="K1107" i="1"/>
  <c r="K1106" i="1"/>
  <c r="K1105" i="1"/>
  <c r="K1104" i="1"/>
  <c r="K1103" i="1"/>
  <c r="K1102" i="1"/>
  <c r="K1101" i="1"/>
  <c r="K1100" i="1"/>
  <c r="K1099" i="1"/>
  <c r="K1098" i="1"/>
  <c r="K1097" i="1"/>
  <c r="K1096" i="1"/>
  <c r="K1095" i="1"/>
  <c r="K1094" i="1"/>
  <c r="K1093" i="1"/>
  <c r="K1092" i="1"/>
  <c r="K1091" i="1"/>
  <c r="K1090" i="1"/>
  <c r="K1089" i="1"/>
  <c r="K1088" i="1"/>
  <c r="K1087" i="1"/>
  <c r="K1086" i="1"/>
  <c r="K1085" i="1"/>
  <c r="K1084" i="1"/>
  <c r="K1083" i="1"/>
  <c r="K1082" i="1"/>
  <c r="K1081" i="1"/>
  <c r="K1080" i="1"/>
  <c r="K1079" i="1"/>
  <c r="K1078" i="1"/>
  <c r="K1077" i="1"/>
  <c r="K1076" i="1"/>
  <c r="K1075" i="1"/>
  <c r="K1074" i="1"/>
  <c r="K1073" i="1"/>
  <c r="K1072" i="1"/>
  <c r="K1071" i="1"/>
  <c r="K1070" i="1"/>
  <c r="K1069" i="1"/>
  <c r="K1068" i="1"/>
  <c r="K1067" i="1"/>
  <c r="K1066" i="1"/>
  <c r="K1065" i="1"/>
  <c r="K1064" i="1"/>
  <c r="K1063" i="1"/>
  <c r="K1062" i="1"/>
  <c r="K1061" i="1"/>
  <c r="K1060" i="1"/>
  <c r="K1059" i="1"/>
  <c r="K1058" i="1"/>
  <c r="K1057" i="1"/>
  <c r="K1056" i="1"/>
  <c r="K1055" i="1"/>
  <c r="K1054" i="1"/>
  <c r="K1053" i="1"/>
  <c r="K1052" i="1"/>
  <c r="K1051" i="1"/>
  <c r="K1050" i="1"/>
  <c r="K1049" i="1"/>
  <c r="K1048" i="1"/>
  <c r="K1047" i="1"/>
  <c r="K1046" i="1"/>
  <c r="K1045" i="1"/>
  <c r="K1044" i="1"/>
  <c r="K1043" i="1"/>
  <c r="K1042" i="1"/>
  <c r="K1041" i="1"/>
  <c r="K1040" i="1"/>
  <c r="K1039" i="1"/>
  <c r="K1038" i="1"/>
  <c r="K1037" i="1"/>
  <c r="K1036" i="1"/>
  <c r="K1035" i="1"/>
  <c r="K1034" i="1"/>
  <c r="K1033" i="1"/>
  <c r="K1032" i="1"/>
  <c r="K1031" i="1"/>
  <c r="K1030" i="1"/>
  <c r="K1029" i="1"/>
  <c r="K1028" i="1"/>
  <c r="K1027" i="1"/>
  <c r="K1026" i="1"/>
  <c r="K1025" i="1"/>
  <c r="K1024" i="1"/>
  <c r="K1023" i="1"/>
  <c r="K1022" i="1"/>
  <c r="K1021" i="1"/>
  <c r="K1020" i="1"/>
  <c r="K1019" i="1"/>
  <c r="K1018" i="1"/>
  <c r="K1017" i="1"/>
  <c r="K1016" i="1"/>
  <c r="K1015" i="1"/>
  <c r="K1014" i="1"/>
  <c r="K1013" i="1"/>
  <c r="K1012" i="1"/>
  <c r="K963" i="1"/>
  <c r="K962" i="1"/>
  <c r="K961" i="1"/>
  <c r="K960" i="1"/>
  <c r="K959" i="1"/>
  <c r="K958" i="1"/>
  <c r="K957" i="1"/>
  <c r="K956" i="1"/>
  <c r="K955" i="1"/>
  <c r="K954" i="1"/>
  <c r="K953" i="1"/>
  <c r="K952" i="1"/>
  <c r="K951" i="1"/>
  <c r="K950" i="1"/>
  <c r="K949" i="1"/>
  <c r="K948" i="1"/>
  <c r="K947" i="1"/>
  <c r="K946" i="1"/>
  <c r="K945" i="1"/>
  <c r="K944" i="1"/>
  <c r="K943" i="1"/>
  <c r="K942" i="1"/>
  <c r="K941" i="1"/>
  <c r="K940" i="1"/>
  <c r="K939" i="1"/>
  <c r="K938" i="1"/>
  <c r="K937" i="1"/>
  <c r="K936" i="1"/>
  <c r="K935" i="1"/>
  <c r="K934" i="1"/>
  <c r="K933" i="1"/>
  <c r="K932" i="1"/>
  <c r="K931" i="1"/>
  <c r="K930" i="1"/>
  <c r="K929" i="1"/>
  <c r="K928" i="1"/>
  <c r="K927" i="1"/>
  <c r="K926" i="1"/>
  <c r="K925" i="1"/>
  <c r="K924" i="1"/>
  <c r="K923" i="1"/>
  <c r="K922" i="1"/>
  <c r="K921" i="1"/>
  <c r="K920" i="1"/>
  <c r="K919" i="1"/>
  <c r="K918" i="1"/>
  <c r="K917" i="1"/>
  <c r="K916" i="1"/>
  <c r="K867" i="1"/>
  <c r="K866" i="1"/>
  <c r="K865" i="1"/>
  <c r="K864" i="1"/>
  <c r="K863" i="1"/>
  <c r="K862" i="1"/>
  <c r="K861" i="1"/>
  <c r="K860" i="1"/>
  <c r="K859" i="1"/>
  <c r="K858" i="1"/>
  <c r="K857" i="1"/>
  <c r="K856" i="1"/>
  <c r="K855" i="1"/>
  <c r="K854" i="1"/>
  <c r="K853" i="1"/>
  <c r="K852" i="1"/>
  <c r="K851" i="1"/>
  <c r="K850" i="1"/>
  <c r="K849" i="1"/>
  <c r="K848" i="1"/>
  <c r="K847" i="1"/>
  <c r="K846" i="1"/>
  <c r="K845" i="1"/>
  <c r="K844" i="1"/>
  <c r="K843" i="1"/>
  <c r="K842" i="1"/>
  <c r="K841" i="1"/>
  <c r="K840" i="1"/>
  <c r="K839" i="1"/>
  <c r="K838" i="1"/>
  <c r="K837" i="1"/>
  <c r="K836" i="1"/>
  <c r="K835" i="1"/>
  <c r="K834" i="1"/>
  <c r="K833" i="1"/>
  <c r="K832" i="1"/>
  <c r="K831" i="1"/>
  <c r="K830" i="1"/>
  <c r="K829" i="1"/>
  <c r="K828" i="1"/>
  <c r="K827" i="1"/>
  <c r="K826" i="1"/>
  <c r="K825" i="1"/>
  <c r="K824" i="1"/>
  <c r="K823" i="1"/>
  <c r="K822" i="1"/>
  <c r="K821" i="1"/>
  <c r="K820" i="1"/>
  <c r="K819" i="1"/>
  <c r="K818" i="1"/>
  <c r="K817" i="1"/>
  <c r="K816" i="1"/>
  <c r="K815" i="1"/>
  <c r="K814" i="1"/>
  <c r="K813" i="1"/>
  <c r="K812" i="1"/>
  <c r="K811" i="1"/>
  <c r="K810" i="1"/>
  <c r="K809" i="1"/>
  <c r="K808" i="1"/>
  <c r="K807" i="1"/>
  <c r="K806" i="1"/>
  <c r="K805" i="1"/>
  <c r="K804" i="1"/>
  <c r="K803" i="1"/>
  <c r="K802" i="1"/>
  <c r="K801" i="1"/>
  <c r="K800" i="1"/>
  <c r="K799" i="1"/>
  <c r="K798" i="1"/>
  <c r="K797" i="1"/>
  <c r="K796" i="1"/>
  <c r="K795" i="1"/>
  <c r="K794" i="1"/>
  <c r="K793" i="1"/>
  <c r="K792" i="1"/>
  <c r="K791" i="1"/>
  <c r="K790" i="1"/>
  <c r="K789" i="1"/>
  <c r="K788" i="1"/>
  <c r="K787" i="1"/>
  <c r="K786" i="1"/>
  <c r="K785" i="1"/>
  <c r="K784" i="1"/>
  <c r="K783" i="1"/>
  <c r="K782" i="1"/>
  <c r="K781" i="1"/>
  <c r="K780" i="1"/>
  <c r="K779" i="1"/>
  <c r="K778" i="1"/>
  <c r="K777" i="1"/>
  <c r="K776" i="1"/>
  <c r="K775" i="1"/>
  <c r="K774" i="1"/>
  <c r="K773" i="1"/>
  <c r="K772" i="1"/>
  <c r="K771" i="1"/>
  <c r="K770" i="1"/>
  <c r="K769" i="1"/>
  <c r="K768" i="1"/>
  <c r="K767" i="1"/>
  <c r="K766" i="1"/>
  <c r="K765" i="1"/>
  <c r="K764" i="1"/>
  <c r="K763" i="1"/>
  <c r="K762" i="1"/>
  <c r="K761" i="1"/>
  <c r="K760" i="1"/>
  <c r="K759" i="1"/>
  <c r="K758" i="1"/>
  <c r="K757" i="1"/>
  <c r="K756" i="1"/>
  <c r="K755" i="1"/>
  <c r="K754" i="1"/>
  <c r="K753" i="1"/>
  <c r="K752" i="1"/>
  <c r="K751" i="1"/>
  <c r="K750" i="1"/>
  <c r="K749" i="1"/>
  <c r="K748" i="1"/>
  <c r="K747" i="1"/>
  <c r="K746" i="1"/>
  <c r="K745" i="1"/>
  <c r="K744" i="1"/>
  <c r="K743" i="1"/>
  <c r="K742" i="1"/>
  <c r="K741" i="1"/>
  <c r="K739" i="1"/>
  <c r="K738" i="1"/>
  <c r="K737" i="1"/>
  <c r="K736" i="1"/>
  <c r="K735" i="1"/>
  <c r="K734" i="1"/>
  <c r="K733" i="1"/>
  <c r="K732" i="1"/>
  <c r="K731" i="1"/>
  <c r="K730" i="1"/>
  <c r="K729" i="1"/>
  <c r="K728" i="1"/>
  <c r="K727" i="1"/>
  <c r="K726" i="1"/>
  <c r="K725" i="1"/>
  <c r="K724" i="1"/>
  <c r="J855" i="24" l="1"/>
  <c r="J856" i="24"/>
  <c r="J857" i="24"/>
  <c r="J858" i="24"/>
  <c r="J859" i="24"/>
  <c r="J860" i="24"/>
  <c r="J861" i="24"/>
  <c r="J862" i="24"/>
  <c r="J863" i="24"/>
  <c r="J864" i="24"/>
  <c r="J865" i="24"/>
  <c r="J866" i="24"/>
  <c r="J867" i="24"/>
  <c r="J868" i="24"/>
  <c r="J869" i="24"/>
  <c r="J870" i="24"/>
  <c r="J871" i="24"/>
  <c r="J872" i="24"/>
  <c r="J873" i="24"/>
  <c r="J874" i="24"/>
  <c r="J875" i="24"/>
  <c r="J876" i="24"/>
  <c r="J877" i="24"/>
  <c r="J878" i="24"/>
  <c r="J879" i="24"/>
  <c r="J880" i="24"/>
  <c r="J881" i="24"/>
  <c r="J882" i="24"/>
  <c r="J883" i="24"/>
  <c r="J884" i="24"/>
  <c r="J885" i="24"/>
  <c r="J886" i="24"/>
  <c r="J887" i="24"/>
  <c r="J888" i="24"/>
  <c r="J889" i="24"/>
  <c r="J890" i="24"/>
  <c r="J891" i="24"/>
  <c r="J892" i="24"/>
  <c r="J893" i="24"/>
  <c r="J894" i="24"/>
  <c r="J895" i="24"/>
  <c r="J896" i="24"/>
  <c r="J897" i="24"/>
  <c r="J898" i="24"/>
  <c r="J899" i="24"/>
  <c r="J900" i="24"/>
  <c r="J901" i="24"/>
  <c r="J902" i="24"/>
  <c r="J903" i="24"/>
  <c r="J854" i="24"/>
  <c r="H903" i="24"/>
  <c r="H902" i="24"/>
  <c r="H901" i="24"/>
  <c r="H900" i="24"/>
  <c r="H899" i="24"/>
  <c r="H898" i="24"/>
  <c r="H897" i="24"/>
  <c r="H896" i="24"/>
  <c r="H895" i="24"/>
  <c r="H894" i="24"/>
  <c r="H893" i="24"/>
  <c r="H892" i="24"/>
  <c r="H891" i="24"/>
  <c r="H890" i="24"/>
  <c r="H889" i="24"/>
  <c r="H888" i="24"/>
  <c r="H887" i="24"/>
  <c r="H886" i="24"/>
  <c r="H885" i="24"/>
  <c r="H884" i="24"/>
  <c r="H883" i="24"/>
  <c r="H882" i="24"/>
  <c r="H881" i="24"/>
  <c r="H880" i="24"/>
  <c r="H879" i="24"/>
  <c r="H878" i="24"/>
  <c r="H877" i="24"/>
  <c r="H876" i="24"/>
  <c r="H875" i="24"/>
  <c r="H874" i="24"/>
  <c r="H873" i="24"/>
  <c r="H872" i="24"/>
  <c r="H871" i="24"/>
  <c r="H870" i="24"/>
  <c r="H869" i="24"/>
  <c r="H868" i="24"/>
  <c r="H867" i="24"/>
  <c r="H866" i="24"/>
  <c r="H865" i="24"/>
  <c r="H864" i="24"/>
  <c r="H863" i="24"/>
  <c r="H862" i="24"/>
  <c r="H861" i="24"/>
  <c r="H860" i="24"/>
  <c r="H859" i="24"/>
  <c r="H858" i="24"/>
  <c r="H857" i="24"/>
  <c r="H856" i="24"/>
  <c r="H855" i="24"/>
  <c r="H854" i="24"/>
  <c r="J805" i="24"/>
  <c r="J806" i="24"/>
  <c r="J807" i="24"/>
  <c r="J808" i="24"/>
  <c r="J809" i="24"/>
  <c r="J810" i="24"/>
  <c r="J811" i="24"/>
  <c r="J812" i="24"/>
  <c r="J813" i="24"/>
  <c r="J814" i="24"/>
  <c r="J815" i="24"/>
  <c r="J816" i="24"/>
  <c r="J817" i="24"/>
  <c r="J818" i="24"/>
  <c r="J819" i="24"/>
  <c r="J820" i="24"/>
  <c r="J821" i="24"/>
  <c r="J822" i="24"/>
  <c r="J823" i="24"/>
  <c r="J824" i="24"/>
  <c r="J825" i="24"/>
  <c r="J826" i="24"/>
  <c r="J827" i="24"/>
  <c r="J828" i="24"/>
  <c r="J829" i="24"/>
  <c r="J830" i="24"/>
  <c r="J831" i="24"/>
  <c r="J832" i="24"/>
  <c r="J833" i="24"/>
  <c r="J834" i="24"/>
  <c r="J835" i="24"/>
  <c r="J836" i="24"/>
  <c r="J837" i="24"/>
  <c r="J838" i="24"/>
  <c r="J839" i="24"/>
  <c r="J840" i="24"/>
  <c r="J841" i="24"/>
  <c r="J842" i="24"/>
  <c r="J843" i="24"/>
  <c r="J844" i="24"/>
  <c r="J845" i="24"/>
  <c r="J846" i="24"/>
  <c r="J847" i="24"/>
  <c r="J848" i="24"/>
  <c r="J849" i="24"/>
  <c r="J850" i="24"/>
  <c r="J851" i="24"/>
  <c r="J852" i="24"/>
  <c r="J853" i="24"/>
  <c r="J804" i="24"/>
  <c r="H853" i="24"/>
  <c r="H852" i="24"/>
  <c r="H851" i="24"/>
  <c r="H850" i="24"/>
  <c r="H849" i="24"/>
  <c r="H848" i="24"/>
  <c r="H847" i="24"/>
  <c r="H846" i="24"/>
  <c r="H845" i="24"/>
  <c r="H844" i="24"/>
  <c r="H843" i="24"/>
  <c r="H842" i="24"/>
  <c r="H841" i="24"/>
  <c r="H840" i="24"/>
  <c r="H839" i="24"/>
  <c r="H838" i="24"/>
  <c r="H837" i="24"/>
  <c r="H836" i="24"/>
  <c r="H835" i="24"/>
  <c r="H834" i="24"/>
  <c r="H833" i="24"/>
  <c r="H832" i="24"/>
  <c r="H831" i="24"/>
  <c r="H830" i="24"/>
  <c r="H829" i="24"/>
  <c r="H828" i="24"/>
  <c r="H827" i="24"/>
  <c r="H826" i="24"/>
  <c r="H825" i="24"/>
  <c r="H824" i="24"/>
  <c r="H823" i="24"/>
  <c r="H822" i="24"/>
  <c r="H821" i="24"/>
  <c r="H820" i="24"/>
  <c r="H819" i="24"/>
  <c r="H818" i="24"/>
  <c r="H817" i="24"/>
  <c r="H816" i="24"/>
  <c r="H815" i="24"/>
  <c r="H814" i="24"/>
  <c r="H813" i="24"/>
  <c r="H812" i="24"/>
  <c r="H811" i="24"/>
  <c r="H810" i="24"/>
  <c r="H809" i="24"/>
  <c r="H808" i="24"/>
  <c r="H807" i="24"/>
  <c r="H806" i="24"/>
  <c r="H805" i="24"/>
  <c r="H804" i="24"/>
  <c r="J773" i="24"/>
  <c r="J774" i="24"/>
  <c r="J775" i="24"/>
  <c r="J776" i="24"/>
  <c r="J777" i="24"/>
  <c r="J778" i="24"/>
  <c r="J779" i="24"/>
  <c r="J780" i="24"/>
  <c r="J781" i="24"/>
  <c r="J782" i="24"/>
  <c r="J783" i="24"/>
  <c r="J784" i="24"/>
  <c r="J785" i="24"/>
  <c r="J786" i="24"/>
  <c r="J787" i="24"/>
  <c r="J788" i="24"/>
  <c r="J789" i="24"/>
  <c r="J790" i="24"/>
  <c r="J791" i="24"/>
  <c r="J792" i="24"/>
  <c r="J793" i="24"/>
  <c r="J794" i="24"/>
  <c r="J795" i="24"/>
  <c r="J796" i="24"/>
  <c r="J797" i="24"/>
  <c r="J798" i="24"/>
  <c r="J799" i="24"/>
  <c r="J800" i="24"/>
  <c r="J801" i="24"/>
  <c r="J802" i="24"/>
  <c r="J803" i="24"/>
  <c r="H803" i="24"/>
  <c r="H802" i="24"/>
  <c r="H801" i="24"/>
  <c r="H800" i="24"/>
  <c r="H799" i="24"/>
  <c r="H798" i="24"/>
  <c r="H797" i="24"/>
  <c r="H796" i="24"/>
  <c r="H795" i="24"/>
  <c r="H794" i="24"/>
  <c r="H793" i="24"/>
  <c r="H792" i="24"/>
  <c r="H791" i="24"/>
  <c r="H790" i="24"/>
  <c r="H789" i="24"/>
  <c r="H788" i="24"/>
  <c r="H787" i="24"/>
  <c r="H786" i="24"/>
  <c r="H785" i="24"/>
  <c r="H784" i="24"/>
  <c r="H783" i="24"/>
  <c r="H782" i="24"/>
  <c r="H781" i="24"/>
  <c r="H780" i="24"/>
  <c r="H779" i="24"/>
  <c r="H778" i="24"/>
  <c r="H777" i="24"/>
  <c r="H776" i="24"/>
  <c r="H775" i="24"/>
  <c r="H774" i="24"/>
  <c r="H773" i="24"/>
  <c r="H772" i="24"/>
  <c r="H771" i="24"/>
  <c r="H770" i="24"/>
  <c r="H769" i="24"/>
  <c r="H768" i="24"/>
  <c r="H767" i="24"/>
  <c r="H766" i="24"/>
  <c r="H765" i="24"/>
  <c r="H764" i="24"/>
  <c r="H763" i="24"/>
  <c r="H762" i="24"/>
  <c r="H761" i="24"/>
  <c r="H760" i="24"/>
  <c r="H759" i="24"/>
  <c r="H758" i="24"/>
  <c r="H757" i="24"/>
  <c r="H756" i="24"/>
  <c r="H755" i="24"/>
  <c r="H754" i="24"/>
  <c r="H753" i="24" l="1"/>
  <c r="H752" i="24"/>
  <c r="H751" i="24"/>
  <c r="H750" i="24"/>
  <c r="H749" i="24"/>
  <c r="H748" i="24"/>
  <c r="H747" i="24"/>
  <c r="H746" i="24"/>
  <c r="H745" i="24"/>
  <c r="H744" i="24"/>
  <c r="H743" i="24"/>
  <c r="H742" i="24"/>
  <c r="H741" i="24"/>
  <c r="H740" i="24"/>
  <c r="H739" i="24"/>
  <c r="H738" i="24"/>
  <c r="H737" i="24"/>
  <c r="H736" i="24"/>
  <c r="H735" i="24"/>
  <c r="H734" i="24"/>
  <c r="H733" i="24"/>
  <c r="H732" i="24"/>
  <c r="H731" i="24"/>
  <c r="H730" i="24"/>
  <c r="H729" i="24"/>
  <c r="H728" i="24"/>
  <c r="H727" i="24"/>
  <c r="H726" i="24"/>
  <c r="H725" i="24"/>
  <c r="H724" i="24"/>
  <c r="H723" i="24"/>
  <c r="H722" i="24"/>
  <c r="H721" i="24"/>
  <c r="H720" i="24"/>
  <c r="H719" i="24"/>
  <c r="H718" i="24"/>
  <c r="H717" i="24"/>
  <c r="H716" i="24"/>
  <c r="H715" i="24"/>
  <c r="H714" i="24"/>
  <c r="H713" i="24"/>
  <c r="H712" i="24"/>
  <c r="H711" i="24"/>
  <c r="H710" i="24"/>
  <c r="H709" i="24"/>
  <c r="H708" i="24"/>
  <c r="H707" i="24"/>
  <c r="H706" i="24"/>
  <c r="H705" i="24"/>
  <c r="H704" i="24"/>
  <c r="H703" i="24"/>
  <c r="H702" i="24"/>
  <c r="H701" i="24"/>
  <c r="H700" i="24"/>
  <c r="H699" i="24"/>
  <c r="H698" i="24"/>
  <c r="H697" i="24"/>
  <c r="H696" i="24"/>
  <c r="H695" i="24"/>
  <c r="H694" i="24"/>
  <c r="H693" i="24"/>
  <c r="H692" i="24"/>
  <c r="H691" i="24"/>
  <c r="H690" i="24"/>
  <c r="H689" i="24"/>
  <c r="H688" i="24"/>
  <c r="H687" i="24"/>
  <c r="H686" i="24"/>
  <c r="H685" i="24"/>
  <c r="H684" i="24"/>
  <c r="H683" i="24"/>
  <c r="H682" i="24"/>
  <c r="H681" i="24"/>
  <c r="H680" i="24"/>
  <c r="H679" i="24"/>
  <c r="H678" i="24"/>
  <c r="H677" i="24"/>
  <c r="H676" i="24"/>
  <c r="H675" i="24"/>
  <c r="H674" i="24"/>
  <c r="H673" i="24"/>
  <c r="H672" i="24"/>
  <c r="H671" i="24"/>
  <c r="H670" i="24"/>
  <c r="H669" i="24"/>
  <c r="H668" i="24"/>
  <c r="H667" i="24"/>
  <c r="H666" i="24"/>
  <c r="H665" i="24"/>
  <c r="H664" i="24"/>
  <c r="H663" i="24"/>
  <c r="H662" i="24"/>
  <c r="H661" i="24"/>
  <c r="H660" i="24"/>
  <c r="H659" i="24"/>
  <c r="H658" i="24"/>
  <c r="H657" i="24"/>
  <c r="H656" i="24"/>
  <c r="H655" i="24"/>
  <c r="H654" i="24"/>
  <c r="H653" i="24"/>
  <c r="H652" i="24"/>
  <c r="H651" i="24"/>
  <c r="H650" i="24"/>
  <c r="H649" i="24"/>
  <c r="H648" i="24"/>
  <c r="H647" i="24"/>
  <c r="H646" i="24"/>
  <c r="H645" i="24"/>
  <c r="H644" i="24"/>
  <c r="H643" i="24"/>
  <c r="H642" i="24"/>
  <c r="H641" i="24"/>
  <c r="H640" i="24"/>
  <c r="H639" i="24"/>
  <c r="H638" i="24"/>
  <c r="H637" i="24"/>
  <c r="H636" i="24"/>
  <c r="H635" i="24"/>
  <c r="H634" i="24"/>
  <c r="H633" i="24"/>
  <c r="H632" i="24"/>
  <c r="H631" i="24"/>
  <c r="H630" i="24"/>
  <c r="H629" i="24"/>
  <c r="H628" i="24"/>
  <c r="H627" i="24"/>
  <c r="H626" i="24"/>
  <c r="H625" i="24"/>
  <c r="H624" i="24"/>
  <c r="H623" i="24"/>
  <c r="H622" i="24"/>
  <c r="H621" i="24"/>
  <c r="H620" i="24"/>
  <c r="H619" i="24"/>
  <c r="H618" i="24"/>
  <c r="H617" i="24"/>
  <c r="H616" i="24"/>
  <c r="H615" i="24"/>
  <c r="H614" i="24"/>
  <c r="H613" i="24"/>
  <c r="H612" i="24"/>
  <c r="H611" i="24"/>
  <c r="H610" i="24"/>
  <c r="H609" i="24"/>
  <c r="H608" i="24"/>
  <c r="H607" i="24"/>
  <c r="H606" i="24"/>
  <c r="H605" i="24"/>
  <c r="H604" i="24"/>
  <c r="H603" i="24"/>
  <c r="H602" i="24"/>
  <c r="H601" i="24"/>
  <c r="H600" i="24"/>
  <c r="H599" i="24"/>
  <c r="H598" i="24"/>
  <c r="H597" i="24"/>
  <c r="H596" i="24"/>
  <c r="H595" i="24"/>
  <c r="H594" i="24"/>
  <c r="H593" i="24"/>
  <c r="H592" i="24"/>
  <c r="H591" i="24"/>
  <c r="H590" i="24"/>
  <c r="H589" i="24"/>
  <c r="H588" i="24"/>
  <c r="H587" i="24"/>
  <c r="H586" i="24"/>
  <c r="H585" i="24"/>
  <c r="H584" i="24"/>
  <c r="H583" i="24"/>
  <c r="H582" i="24"/>
  <c r="H581" i="24"/>
  <c r="H580" i="24"/>
  <c r="H579" i="24"/>
  <c r="H578" i="24"/>
  <c r="H577" i="24"/>
  <c r="H576" i="24"/>
  <c r="H575" i="24"/>
  <c r="H574" i="24"/>
  <c r="H573" i="24"/>
  <c r="H572" i="24"/>
  <c r="H571" i="24"/>
  <c r="H570" i="24"/>
  <c r="H569" i="24"/>
  <c r="H568" i="24"/>
  <c r="H567" i="24"/>
  <c r="H566" i="24"/>
  <c r="H565" i="24"/>
  <c r="H564" i="24"/>
  <c r="H563" i="24"/>
  <c r="H562" i="24"/>
  <c r="H561" i="24"/>
  <c r="H560" i="24"/>
  <c r="H559" i="24"/>
  <c r="H558" i="24"/>
  <c r="H557" i="24"/>
  <c r="H556" i="24"/>
  <c r="H555" i="24"/>
  <c r="H554" i="24"/>
  <c r="H553" i="24"/>
  <c r="H552" i="24"/>
  <c r="H551" i="24"/>
  <c r="H550" i="24"/>
  <c r="H549" i="24"/>
  <c r="H548" i="24"/>
  <c r="H547" i="24"/>
  <c r="H546" i="24"/>
  <c r="H545" i="24"/>
  <c r="H544" i="24"/>
  <c r="H543" i="24"/>
  <c r="H542" i="24"/>
  <c r="H541" i="24"/>
  <c r="H540" i="24"/>
  <c r="H539" i="24"/>
  <c r="H538" i="24"/>
  <c r="H537" i="24"/>
  <c r="H536" i="24"/>
  <c r="H535" i="24"/>
  <c r="H534" i="24"/>
  <c r="H533" i="24"/>
  <c r="H532" i="24"/>
  <c r="H531" i="24"/>
  <c r="H530" i="24"/>
  <c r="H529" i="24"/>
  <c r="H528" i="24"/>
  <c r="H527" i="24"/>
  <c r="H526" i="24"/>
  <c r="H525" i="24"/>
  <c r="H524" i="24"/>
  <c r="H523" i="24"/>
  <c r="H522" i="24"/>
  <c r="H521" i="24"/>
  <c r="H520" i="24"/>
  <c r="H519" i="24"/>
  <c r="H518" i="24"/>
  <c r="H517" i="24"/>
  <c r="H516" i="24"/>
  <c r="H515" i="24"/>
  <c r="H514" i="24"/>
  <c r="H513" i="24"/>
  <c r="H512" i="24"/>
  <c r="H511" i="24"/>
  <c r="H510" i="24"/>
  <c r="H509" i="24"/>
  <c r="H508" i="24"/>
  <c r="H507" i="24"/>
  <c r="H506" i="24"/>
  <c r="H505" i="24"/>
  <c r="H504" i="24"/>
  <c r="H503" i="24"/>
  <c r="H502" i="24"/>
  <c r="H501" i="24"/>
  <c r="H500" i="24"/>
  <c r="H499" i="24"/>
  <c r="H498" i="24"/>
  <c r="H497" i="24"/>
  <c r="H496" i="24"/>
  <c r="H495" i="24"/>
  <c r="H494" i="24"/>
  <c r="H365" i="24"/>
  <c r="H366" i="24"/>
  <c r="H367" i="24"/>
  <c r="H368" i="24"/>
  <c r="H369" i="24"/>
  <c r="H370" i="24"/>
  <c r="H371" i="24"/>
  <c r="H372" i="24"/>
  <c r="H373" i="24"/>
  <c r="H374" i="24"/>
  <c r="H375" i="24"/>
  <c r="H376" i="24"/>
  <c r="H377" i="24"/>
  <c r="H378" i="24"/>
  <c r="H379" i="24"/>
  <c r="H380" i="24"/>
  <c r="H381" i="24"/>
  <c r="H382" i="24"/>
  <c r="H383" i="24"/>
  <c r="H384" i="24"/>
  <c r="H385" i="24"/>
  <c r="H386" i="24"/>
  <c r="H387" i="24"/>
  <c r="H388" i="24"/>
  <c r="H389" i="24"/>
  <c r="H390" i="24"/>
  <c r="H391" i="24"/>
  <c r="H392" i="24"/>
  <c r="H393" i="24"/>
  <c r="H394" i="24"/>
  <c r="H395" i="24"/>
  <c r="H396" i="24"/>
  <c r="H397" i="24"/>
  <c r="H398" i="24"/>
  <c r="H399" i="24"/>
  <c r="H400" i="24"/>
  <c r="H401" i="24"/>
  <c r="H402" i="24"/>
  <c r="H403" i="24"/>
  <c r="H404" i="24"/>
  <c r="H405" i="24"/>
  <c r="H406" i="24"/>
  <c r="H407" i="24"/>
  <c r="H408" i="24"/>
  <c r="H409" i="24"/>
  <c r="H410" i="24"/>
  <c r="H411" i="24"/>
  <c r="H412" i="24"/>
  <c r="H413" i="24"/>
  <c r="H414" i="24"/>
  <c r="H415" i="24"/>
  <c r="H416" i="24"/>
  <c r="H417" i="24"/>
  <c r="H418" i="24"/>
  <c r="H419" i="24"/>
  <c r="H420" i="24"/>
  <c r="H421" i="24"/>
  <c r="H422" i="24"/>
  <c r="H423" i="24"/>
  <c r="H424" i="24"/>
  <c r="H425" i="24"/>
  <c r="H426" i="24"/>
  <c r="H427" i="24"/>
  <c r="H428" i="24"/>
  <c r="H429" i="24"/>
  <c r="H430" i="24"/>
  <c r="H431" i="24"/>
  <c r="H432" i="24"/>
  <c r="H433" i="24"/>
  <c r="H434" i="24"/>
  <c r="H435" i="24"/>
  <c r="H436" i="24"/>
  <c r="H437" i="24"/>
  <c r="H438" i="24"/>
  <c r="H439" i="24"/>
  <c r="H440" i="24"/>
  <c r="H441" i="24"/>
  <c r="H442" i="24"/>
  <c r="H443" i="24"/>
  <c r="H444" i="24"/>
  <c r="H445" i="24"/>
  <c r="H446" i="24"/>
  <c r="H447" i="24"/>
  <c r="H448" i="24"/>
  <c r="H449" i="24"/>
  <c r="H450" i="24"/>
  <c r="H451" i="24"/>
  <c r="H452" i="24"/>
  <c r="H453" i="24"/>
  <c r="H454" i="24"/>
  <c r="H455" i="24"/>
  <c r="H456" i="24"/>
  <c r="H457" i="24"/>
  <c r="H458" i="24"/>
  <c r="H459" i="24"/>
  <c r="H460" i="24"/>
  <c r="H461" i="24"/>
  <c r="H462" i="24"/>
  <c r="H463" i="24"/>
  <c r="H464" i="24"/>
  <c r="H465" i="24"/>
  <c r="H466" i="24"/>
  <c r="H467" i="24"/>
  <c r="H468" i="24"/>
  <c r="H469" i="24"/>
  <c r="H470" i="24"/>
  <c r="H471" i="24"/>
  <c r="H472" i="24"/>
  <c r="H473" i="24"/>
  <c r="H474" i="24"/>
  <c r="H475" i="24"/>
  <c r="H476" i="24"/>
  <c r="H477" i="24"/>
  <c r="H478" i="24"/>
  <c r="H479" i="24"/>
  <c r="H480" i="24"/>
  <c r="H481" i="24"/>
  <c r="H482" i="24"/>
  <c r="H483" i="24"/>
  <c r="H484" i="24"/>
  <c r="H485" i="24"/>
  <c r="H486" i="24"/>
  <c r="H487" i="24"/>
  <c r="H488" i="24"/>
  <c r="H489" i="24"/>
  <c r="H490" i="24"/>
  <c r="H491" i="24"/>
  <c r="H492" i="24"/>
  <c r="H493" i="24"/>
  <c r="H364" i="24"/>
  <c r="E659" i="7"/>
  <c r="H659" i="7" s="1"/>
  <c r="E603" i="7"/>
  <c r="H603" i="7" s="1"/>
  <c r="E530" i="7"/>
  <c r="H530" i="7" s="1"/>
  <c r="E474" i="7"/>
  <c r="H474" i="7" s="1"/>
  <c r="E418" i="7"/>
  <c r="H418" i="7" s="1"/>
  <c r="E362" i="7"/>
  <c r="H362" i="7" s="1"/>
  <c r="E306" i="7"/>
  <c r="H306" i="7" s="1"/>
  <c r="E250" i="7"/>
  <c r="H250" i="7" s="1"/>
  <c r="E194" i="7"/>
  <c r="H194" i="7" s="1"/>
  <c r="E138" i="7"/>
  <c r="H138" i="7" s="1"/>
  <c r="E82" i="7"/>
  <c r="H82" i="7" s="1"/>
  <c r="E26" i="7"/>
  <c r="H26" i="7" s="1"/>
  <c r="E658" i="7"/>
  <c r="H658" i="7" s="1"/>
  <c r="E602" i="7"/>
  <c r="H602" i="7" s="1"/>
  <c r="E529" i="7"/>
  <c r="H529" i="7" s="1"/>
  <c r="E473" i="7"/>
  <c r="H473" i="7" s="1"/>
  <c r="E417" i="7"/>
  <c r="H417" i="7" s="1"/>
  <c r="E361" i="7"/>
  <c r="H361" i="7" s="1"/>
  <c r="E305" i="7"/>
  <c r="H305" i="7" s="1"/>
  <c r="E249" i="7"/>
  <c r="H249" i="7" s="1"/>
  <c r="E193" i="7"/>
  <c r="H193" i="7" s="1"/>
  <c r="E137" i="7"/>
  <c r="H137" i="7" s="1"/>
  <c r="E81" i="7"/>
  <c r="H81" i="7" s="1"/>
  <c r="E25" i="7"/>
  <c r="H25" i="7" s="1"/>
  <c r="H363" i="24" l="1"/>
  <c r="H362" i="24"/>
  <c r="H361" i="24"/>
  <c r="H360" i="24"/>
  <c r="H359" i="24"/>
  <c r="H358" i="24"/>
  <c r="H357" i="24"/>
  <c r="H356" i="24"/>
  <c r="H355" i="24"/>
  <c r="H354" i="24"/>
  <c r="H353" i="24"/>
  <c r="H352" i="24"/>
  <c r="H351" i="24"/>
  <c r="H350" i="24"/>
  <c r="H349" i="24"/>
  <c r="H348" i="24"/>
  <c r="H347" i="24"/>
  <c r="H346" i="24"/>
  <c r="H345" i="24"/>
  <c r="H344" i="24"/>
  <c r="H343" i="24"/>
  <c r="H342" i="24"/>
  <c r="H341" i="24"/>
  <c r="H340" i="24"/>
  <c r="H339" i="24"/>
  <c r="H338" i="24"/>
  <c r="H337" i="24"/>
  <c r="H336" i="24"/>
  <c r="H335" i="24"/>
  <c r="H334" i="24"/>
  <c r="H333" i="24"/>
  <c r="H332" i="24"/>
  <c r="H331" i="24"/>
  <c r="H330" i="24"/>
  <c r="H329" i="24"/>
  <c r="H328" i="24"/>
  <c r="H327" i="24"/>
  <c r="H326" i="24"/>
  <c r="H325" i="24"/>
  <c r="H324" i="24"/>
  <c r="H323" i="24"/>
  <c r="H322" i="24"/>
  <c r="H321" i="24"/>
  <c r="H320" i="24"/>
  <c r="H319" i="24"/>
  <c r="E318" i="24"/>
  <c r="D318" i="24"/>
  <c r="E317" i="24"/>
  <c r="D317" i="24"/>
  <c r="E316" i="24"/>
  <c r="D316" i="24"/>
  <c r="E315" i="24"/>
  <c r="D315" i="24"/>
  <c r="E314" i="24"/>
  <c r="D314" i="24"/>
  <c r="E313" i="24"/>
  <c r="D313" i="24"/>
  <c r="E312" i="24"/>
  <c r="D312" i="24"/>
  <c r="E311" i="24"/>
  <c r="D311" i="24"/>
  <c r="E310" i="24"/>
  <c r="D310" i="24"/>
  <c r="E309" i="24"/>
  <c r="D309" i="24"/>
  <c r="E308" i="24"/>
  <c r="D308" i="24"/>
  <c r="E307" i="24"/>
  <c r="D307" i="24"/>
  <c r="E306" i="24"/>
  <c r="D306" i="24"/>
  <c r="E305" i="24"/>
  <c r="D305" i="24"/>
  <c r="E304" i="24"/>
  <c r="D304" i="24"/>
  <c r="E303" i="24"/>
  <c r="D303" i="24"/>
  <c r="E302" i="24"/>
  <c r="D302" i="24"/>
  <c r="E301" i="24"/>
  <c r="D301" i="24"/>
  <c r="E300" i="24"/>
  <c r="D300" i="24"/>
  <c r="E299" i="24"/>
  <c r="D299" i="24"/>
  <c r="E298" i="24"/>
  <c r="D298" i="24"/>
  <c r="E297" i="24"/>
  <c r="D297" i="24"/>
  <c r="E296" i="24"/>
  <c r="D296" i="24"/>
  <c r="E295" i="24"/>
  <c r="D295" i="24"/>
  <c r="E294" i="24"/>
  <c r="D294" i="24"/>
  <c r="E293" i="24"/>
  <c r="D293" i="24"/>
  <c r="E292" i="24"/>
  <c r="D292" i="24"/>
  <c r="E291" i="24"/>
  <c r="D291" i="24"/>
  <c r="E290" i="24"/>
  <c r="D290" i="24"/>
  <c r="E289" i="24"/>
  <c r="D289" i="24"/>
  <c r="E288" i="24"/>
  <c r="D288" i="24"/>
  <c r="E287" i="24"/>
  <c r="D287" i="24"/>
  <c r="E286" i="24"/>
  <c r="D286" i="24"/>
  <c r="E285" i="24"/>
  <c r="D285" i="24"/>
  <c r="E284" i="24"/>
  <c r="D284" i="24"/>
  <c r="E283" i="24"/>
  <c r="D283" i="24"/>
  <c r="E282" i="24"/>
  <c r="D282" i="24"/>
  <c r="E281" i="24"/>
  <c r="D281" i="24"/>
  <c r="E280" i="24"/>
  <c r="D280" i="24"/>
  <c r="E279" i="24"/>
  <c r="D279" i="24"/>
  <c r="E278" i="24"/>
  <c r="D278" i="24"/>
  <c r="E277" i="24"/>
  <c r="D277" i="24"/>
  <c r="E276" i="24"/>
  <c r="D276" i="24"/>
  <c r="E275" i="24"/>
  <c r="D275" i="24"/>
  <c r="E274" i="24"/>
  <c r="D274" i="24"/>
  <c r="E273" i="24"/>
  <c r="D273" i="24"/>
  <c r="E272" i="24"/>
  <c r="D272" i="24"/>
  <c r="E271" i="24"/>
  <c r="D271" i="24"/>
  <c r="E270" i="24"/>
  <c r="D270" i="24"/>
  <c r="E269" i="24"/>
  <c r="D269" i="24"/>
  <c r="E268" i="24"/>
  <c r="D268" i="24"/>
  <c r="E267" i="24"/>
  <c r="D267" i="24"/>
  <c r="E266" i="24"/>
  <c r="D266" i="24"/>
  <c r="E265" i="24"/>
  <c r="D265" i="24"/>
  <c r="E264" i="24"/>
  <c r="D264" i="24"/>
  <c r="E263" i="24"/>
  <c r="D263" i="24"/>
  <c r="E262" i="24"/>
  <c r="D262" i="24"/>
  <c r="E261" i="24"/>
  <c r="D261" i="24"/>
  <c r="E260" i="24"/>
  <c r="D260" i="24"/>
  <c r="E259" i="24"/>
  <c r="D259" i="24"/>
  <c r="E258" i="24"/>
  <c r="D258" i="24"/>
  <c r="E257" i="24"/>
  <c r="D257" i="24"/>
  <c r="E256" i="24"/>
  <c r="D256" i="24"/>
  <c r="E255" i="24"/>
  <c r="D255" i="24"/>
  <c r="E254" i="24"/>
  <c r="D254" i="24"/>
  <c r="E253" i="24"/>
  <c r="D253" i="24"/>
  <c r="E252" i="24"/>
  <c r="D252" i="24"/>
  <c r="E251" i="24"/>
  <c r="D251" i="24"/>
  <c r="E250" i="24"/>
  <c r="D250" i="24"/>
  <c r="E249" i="24"/>
  <c r="D249" i="24"/>
  <c r="E248" i="24"/>
  <c r="D248" i="24"/>
  <c r="E247" i="24"/>
  <c r="D247" i="24"/>
  <c r="E246" i="24"/>
  <c r="D246" i="24"/>
  <c r="E245" i="24"/>
  <c r="D245" i="24"/>
  <c r="E244" i="24"/>
  <c r="D244" i="24"/>
  <c r="E243" i="24"/>
  <c r="D243" i="24"/>
  <c r="E242" i="24"/>
  <c r="D242" i="24"/>
  <c r="E241" i="24"/>
  <c r="D241" i="24"/>
  <c r="E240" i="24"/>
  <c r="D240" i="24"/>
  <c r="E239" i="24"/>
  <c r="D239" i="24"/>
  <c r="E238" i="24"/>
  <c r="D238" i="24"/>
  <c r="E237" i="24"/>
  <c r="D237" i="24"/>
  <c r="E236" i="24"/>
  <c r="D236" i="24"/>
  <c r="E235" i="24"/>
  <c r="D235" i="24"/>
  <c r="E234" i="24"/>
  <c r="D234" i="24"/>
  <c r="E233" i="24"/>
  <c r="D233" i="24"/>
  <c r="E232" i="24"/>
  <c r="D232" i="24"/>
  <c r="E231" i="24"/>
  <c r="D231" i="24"/>
  <c r="E230" i="24"/>
  <c r="D230" i="24"/>
  <c r="E229" i="24"/>
  <c r="D229" i="24"/>
  <c r="E228" i="24"/>
  <c r="D228" i="24"/>
  <c r="E227" i="24"/>
  <c r="D227" i="24"/>
  <c r="E226" i="24"/>
  <c r="D226" i="24"/>
  <c r="E225" i="24"/>
  <c r="D225" i="24"/>
  <c r="E224" i="24"/>
  <c r="D224" i="24"/>
  <c r="E223" i="24"/>
  <c r="D223" i="24"/>
  <c r="E222" i="24"/>
  <c r="D222" i="24"/>
  <c r="E221" i="24"/>
  <c r="D221" i="24"/>
  <c r="E220" i="24"/>
  <c r="D220" i="24"/>
  <c r="E219" i="24"/>
  <c r="D219" i="24"/>
  <c r="E218" i="24"/>
  <c r="D218" i="24"/>
  <c r="E217" i="24"/>
  <c r="D217" i="24"/>
  <c r="E216" i="24"/>
  <c r="D216" i="24"/>
  <c r="E215" i="24"/>
  <c r="D215" i="24"/>
  <c r="E214" i="24"/>
  <c r="D214" i="24"/>
  <c r="E213" i="24"/>
  <c r="D213" i="24"/>
  <c r="E212" i="24"/>
  <c r="D212" i="24"/>
  <c r="E211" i="24"/>
  <c r="D211" i="24"/>
  <c r="E210" i="24"/>
  <c r="D210" i="24"/>
  <c r="E209" i="24"/>
  <c r="D209" i="24"/>
  <c r="E208" i="24"/>
  <c r="D208" i="24"/>
  <c r="E207" i="24"/>
  <c r="D207" i="24"/>
  <c r="E206" i="24"/>
  <c r="D206" i="24"/>
  <c r="E205" i="24"/>
  <c r="D205" i="24"/>
  <c r="E204" i="24"/>
  <c r="D204" i="24"/>
  <c r="E203" i="24"/>
  <c r="D203" i="24"/>
  <c r="E202" i="24"/>
  <c r="D202" i="24"/>
  <c r="E201" i="24"/>
  <c r="D201" i="24"/>
  <c r="E200" i="24"/>
  <c r="D200" i="24"/>
  <c r="E199" i="24"/>
  <c r="D199" i="24"/>
  <c r="E198" i="24"/>
  <c r="D198" i="24"/>
  <c r="E197" i="24"/>
  <c r="D197" i="24"/>
  <c r="E196" i="24"/>
  <c r="D196" i="24"/>
  <c r="E195" i="24"/>
  <c r="D195" i="24"/>
  <c r="E194" i="24"/>
  <c r="D194" i="24"/>
  <c r="E193" i="24"/>
  <c r="D193" i="24"/>
  <c r="E192" i="24"/>
  <c r="D192" i="24"/>
  <c r="E191" i="24"/>
  <c r="D191" i="24"/>
  <c r="E190" i="24"/>
  <c r="D190" i="24"/>
  <c r="E189" i="24"/>
  <c r="D189" i="24"/>
  <c r="E188" i="24"/>
  <c r="D188" i="24"/>
  <c r="E187" i="24"/>
  <c r="D187" i="24"/>
  <c r="E186" i="24"/>
  <c r="D186" i="24"/>
  <c r="E185" i="24"/>
  <c r="D185" i="24"/>
  <c r="E184" i="24"/>
  <c r="D184" i="24"/>
  <c r="E183" i="24"/>
  <c r="D183" i="24"/>
  <c r="E182" i="24"/>
  <c r="D182" i="24"/>
  <c r="E181" i="24"/>
  <c r="D181" i="24"/>
  <c r="E180" i="24"/>
  <c r="D180" i="24"/>
  <c r="E179" i="24"/>
  <c r="D179" i="24"/>
  <c r="E178" i="24"/>
  <c r="D178" i="24"/>
  <c r="E177" i="24"/>
  <c r="D177" i="24"/>
  <c r="E176" i="24"/>
  <c r="D176" i="24"/>
  <c r="E175" i="24"/>
  <c r="D175" i="24"/>
  <c r="E174" i="24"/>
  <c r="D174" i="24"/>
  <c r="E173" i="24"/>
  <c r="D173" i="24"/>
  <c r="E172" i="24"/>
  <c r="D172" i="24"/>
  <c r="E171" i="24"/>
  <c r="D171" i="24"/>
  <c r="E170" i="24"/>
  <c r="D170" i="24"/>
  <c r="E169" i="24"/>
  <c r="D169" i="24"/>
  <c r="E168" i="24"/>
  <c r="D168" i="24"/>
  <c r="E167" i="24"/>
  <c r="D167" i="24"/>
  <c r="E166" i="24"/>
  <c r="D166" i="24"/>
  <c r="E165" i="24"/>
  <c r="D165" i="24"/>
  <c r="E164" i="24"/>
  <c r="D164" i="24"/>
  <c r="E163" i="24"/>
  <c r="D163" i="24"/>
  <c r="E162" i="24"/>
  <c r="D162" i="24"/>
  <c r="E161" i="24"/>
  <c r="D161" i="24"/>
  <c r="E160" i="24"/>
  <c r="D160" i="24"/>
  <c r="E159" i="24"/>
  <c r="D159" i="24"/>
  <c r="E158" i="24"/>
  <c r="D158" i="24"/>
  <c r="E157" i="24"/>
  <c r="D157" i="24"/>
  <c r="E156" i="24"/>
  <c r="D156" i="24"/>
  <c r="E155" i="24"/>
  <c r="D155" i="24"/>
  <c r="E154" i="24"/>
  <c r="D154" i="24"/>
  <c r="E153" i="24"/>
  <c r="D153" i="24"/>
  <c r="E152" i="24"/>
  <c r="D152" i="24"/>
  <c r="E151" i="24"/>
  <c r="D151" i="24"/>
  <c r="E150" i="24"/>
  <c r="D150" i="24"/>
  <c r="E149" i="24"/>
  <c r="D149" i="24"/>
  <c r="E148" i="24"/>
  <c r="D148" i="24"/>
  <c r="E147" i="24"/>
  <c r="D147" i="24"/>
  <c r="E146" i="24"/>
  <c r="D146" i="24"/>
  <c r="E145" i="24"/>
  <c r="D145" i="24"/>
  <c r="E144" i="24"/>
  <c r="D144" i="24"/>
  <c r="E143" i="24"/>
  <c r="D143" i="24"/>
  <c r="E142" i="24"/>
  <c r="D142" i="24"/>
  <c r="E141" i="24"/>
  <c r="D141" i="24"/>
  <c r="E140" i="24"/>
  <c r="D140" i="24"/>
  <c r="E139" i="24"/>
  <c r="D139" i="24"/>
  <c r="E138" i="24"/>
  <c r="D138" i="24"/>
  <c r="E137" i="24"/>
  <c r="D137" i="24"/>
  <c r="E136" i="24"/>
  <c r="D136" i="24"/>
  <c r="E135" i="24"/>
  <c r="D135" i="24"/>
  <c r="E134" i="24"/>
  <c r="D134" i="24"/>
  <c r="E133" i="24"/>
  <c r="D133" i="24"/>
  <c r="E132" i="24"/>
  <c r="D132" i="24"/>
  <c r="E131" i="24"/>
  <c r="D131" i="24"/>
  <c r="E130" i="24"/>
  <c r="D130" i="24"/>
  <c r="E129" i="24"/>
  <c r="D129" i="24"/>
  <c r="E128" i="24"/>
  <c r="D128" i="24"/>
  <c r="E127" i="24"/>
  <c r="D127" i="24"/>
  <c r="E126" i="24"/>
  <c r="D126" i="24"/>
  <c r="E125" i="24"/>
  <c r="D125" i="24"/>
  <c r="E124" i="24"/>
  <c r="D124" i="24"/>
  <c r="E123" i="24"/>
  <c r="D123" i="24"/>
  <c r="E122" i="24"/>
  <c r="D122" i="24"/>
  <c r="E121" i="24"/>
  <c r="D121" i="24"/>
  <c r="E120" i="24"/>
  <c r="D120" i="24"/>
  <c r="E119" i="24"/>
  <c r="D119" i="24"/>
  <c r="E118" i="24"/>
  <c r="D118" i="24"/>
  <c r="E117" i="24"/>
  <c r="D117" i="24"/>
  <c r="E116" i="24"/>
  <c r="D116" i="24"/>
  <c r="E115" i="24"/>
  <c r="D115" i="24"/>
  <c r="E114" i="24"/>
  <c r="D114" i="24"/>
  <c r="E113" i="24"/>
  <c r="D113" i="24"/>
  <c r="E112" i="24"/>
  <c r="D112" i="24"/>
  <c r="E111" i="24"/>
  <c r="D111" i="24"/>
  <c r="E110" i="24"/>
  <c r="D110" i="24"/>
  <c r="E109" i="24"/>
  <c r="D109" i="24"/>
  <c r="E108" i="24"/>
  <c r="D108" i="24"/>
  <c r="E107" i="24"/>
  <c r="D107" i="24"/>
  <c r="E106" i="24"/>
  <c r="D106" i="24"/>
  <c r="E105" i="24"/>
  <c r="D105" i="24"/>
  <c r="E104" i="24"/>
  <c r="D104" i="24"/>
  <c r="E103" i="24"/>
  <c r="D103" i="24"/>
  <c r="E102" i="24"/>
  <c r="D102" i="24"/>
  <c r="E101" i="24"/>
  <c r="D101" i="24"/>
  <c r="E100" i="24"/>
  <c r="D100" i="24"/>
  <c r="E99" i="24"/>
  <c r="D99" i="24"/>
  <c r="E98" i="24"/>
  <c r="D98" i="24"/>
  <c r="E97" i="24"/>
  <c r="D97" i="24"/>
  <c r="E96" i="24"/>
  <c r="D96" i="24"/>
  <c r="E95" i="24"/>
  <c r="D95" i="24"/>
  <c r="E94" i="24"/>
  <c r="D94" i="24"/>
  <c r="E93" i="24"/>
  <c r="D93" i="24"/>
  <c r="E92" i="24"/>
  <c r="D92" i="24"/>
  <c r="E91" i="24"/>
  <c r="D91" i="24"/>
  <c r="E90" i="24"/>
  <c r="D90" i="24"/>
  <c r="E89" i="24"/>
  <c r="D89" i="24"/>
  <c r="E88" i="24"/>
  <c r="D88" i="24"/>
  <c r="E87" i="24"/>
  <c r="D87" i="24"/>
  <c r="E86" i="24"/>
  <c r="D86" i="24"/>
  <c r="E85" i="24"/>
  <c r="D85" i="24"/>
  <c r="E84" i="24"/>
  <c r="D84" i="24"/>
  <c r="E83" i="24"/>
  <c r="D83" i="24"/>
  <c r="E82" i="24"/>
  <c r="D82" i="24"/>
  <c r="E81" i="24"/>
  <c r="D81" i="24"/>
  <c r="E80" i="24"/>
  <c r="D80" i="24"/>
  <c r="E79" i="24"/>
  <c r="D79" i="24"/>
  <c r="E78" i="24"/>
  <c r="D78" i="24"/>
  <c r="E77" i="24"/>
  <c r="D77" i="24"/>
  <c r="E76" i="24"/>
  <c r="D76" i="24"/>
  <c r="E75" i="24"/>
  <c r="D75" i="24"/>
  <c r="E74" i="24"/>
  <c r="D74" i="24"/>
  <c r="E73" i="24"/>
  <c r="D73" i="24"/>
  <c r="E72" i="24"/>
  <c r="D72" i="24"/>
  <c r="E71" i="24"/>
  <c r="D71" i="24"/>
  <c r="E70" i="24"/>
  <c r="D70" i="24"/>
  <c r="E69" i="24"/>
  <c r="D69" i="24"/>
  <c r="E68" i="24"/>
  <c r="D68" i="24"/>
  <c r="E67" i="24"/>
  <c r="D67" i="24"/>
  <c r="E66" i="24"/>
  <c r="D66" i="24"/>
  <c r="E65" i="24"/>
  <c r="D65" i="24"/>
  <c r="E64" i="24"/>
  <c r="D64" i="24"/>
  <c r="E63" i="24"/>
  <c r="D63" i="24"/>
  <c r="E62" i="24"/>
  <c r="D62" i="24"/>
  <c r="E61" i="24"/>
  <c r="D61" i="24"/>
  <c r="E60" i="24"/>
  <c r="D60" i="24"/>
  <c r="E59" i="24"/>
  <c r="D59" i="24"/>
  <c r="E58" i="24"/>
  <c r="D58" i="24"/>
  <c r="E57" i="24"/>
  <c r="D57" i="24"/>
  <c r="E56" i="24"/>
  <c r="D56" i="24"/>
  <c r="E55" i="24"/>
  <c r="D55" i="24"/>
  <c r="E54" i="24"/>
  <c r="D54" i="24"/>
  <c r="E53" i="24"/>
  <c r="D53" i="24"/>
  <c r="E52" i="24"/>
  <c r="D52" i="24"/>
  <c r="E51" i="24"/>
  <c r="D51" i="24"/>
  <c r="E50" i="24"/>
  <c r="D50" i="24"/>
  <c r="E49" i="24"/>
  <c r="D49" i="24"/>
  <c r="E48" i="24"/>
  <c r="D48" i="24"/>
  <c r="E47" i="24"/>
  <c r="D47" i="24"/>
  <c r="E46" i="24"/>
  <c r="D46" i="24"/>
  <c r="E45" i="24"/>
  <c r="D45" i="24"/>
  <c r="E44" i="24"/>
  <c r="D44" i="24"/>
  <c r="E43" i="24"/>
  <c r="D43" i="24"/>
  <c r="E42" i="24"/>
  <c r="D42" i="24"/>
  <c r="E41" i="24"/>
  <c r="D41" i="24"/>
  <c r="E40" i="24"/>
  <c r="D40" i="24"/>
  <c r="E39" i="24"/>
  <c r="D39" i="24"/>
  <c r="E38" i="24"/>
  <c r="D38" i="24"/>
  <c r="E37" i="24"/>
  <c r="D37" i="24"/>
  <c r="E36" i="24"/>
  <c r="D36" i="24"/>
  <c r="E35" i="24"/>
  <c r="D35" i="24"/>
  <c r="E34" i="24"/>
  <c r="D34" i="24"/>
  <c r="E33" i="24"/>
  <c r="D33" i="24"/>
  <c r="E32" i="24"/>
  <c r="D32" i="24"/>
  <c r="E31" i="24"/>
  <c r="D31" i="24"/>
  <c r="E30" i="24"/>
  <c r="D30" i="24"/>
  <c r="E29" i="24"/>
  <c r="D29" i="24"/>
  <c r="E28" i="24"/>
  <c r="D28" i="24"/>
  <c r="E27" i="24"/>
  <c r="D27" i="24"/>
  <c r="E26" i="24"/>
  <c r="D26" i="24"/>
  <c r="E25" i="24"/>
  <c r="D25" i="24"/>
  <c r="E24" i="24"/>
  <c r="D24" i="24"/>
  <c r="E23" i="24"/>
  <c r="D23" i="24"/>
  <c r="E22" i="24"/>
  <c r="D22" i="24"/>
  <c r="E21" i="24"/>
  <c r="D21" i="24"/>
  <c r="E20" i="24"/>
  <c r="D20" i="24"/>
  <c r="E19" i="24"/>
  <c r="D19" i="24"/>
  <c r="E18" i="24"/>
  <c r="D18" i="24"/>
  <c r="E17" i="24"/>
  <c r="D17" i="24"/>
  <c r="E16" i="24"/>
  <c r="D16" i="24"/>
  <c r="E15" i="24"/>
  <c r="D15" i="24"/>
  <c r="E14" i="24"/>
  <c r="D14" i="24"/>
  <c r="E13" i="24"/>
  <c r="D13" i="24"/>
  <c r="E12" i="24"/>
  <c r="D12" i="24"/>
  <c r="E11" i="24"/>
  <c r="D11" i="24"/>
  <c r="E10" i="24"/>
  <c r="D10" i="24"/>
  <c r="E9" i="24"/>
  <c r="D9" i="24"/>
  <c r="E8" i="24"/>
  <c r="D8" i="24"/>
  <c r="E7" i="24"/>
  <c r="D7" i="24"/>
  <c r="E6" i="24"/>
  <c r="D6" i="24"/>
  <c r="E5" i="24"/>
  <c r="D5" i="24"/>
  <c r="E4" i="24"/>
  <c r="D4" i="24"/>
  <c r="J2115" i="1"/>
  <c r="J2114" i="1"/>
  <c r="J2113" i="1"/>
  <c r="J2112" i="1"/>
  <c r="J2111" i="1"/>
  <c r="J2110" i="1"/>
  <c r="J2109" i="1"/>
  <c r="J2108" i="1"/>
  <c r="J2107" i="1"/>
  <c r="J2106" i="1"/>
  <c r="J2105" i="1"/>
  <c r="J2104" i="1"/>
  <c r="J2103" i="1"/>
  <c r="J2102" i="1"/>
  <c r="J2101" i="1"/>
  <c r="J2100" i="1"/>
  <c r="J2099" i="1"/>
  <c r="J2098" i="1"/>
  <c r="J2097" i="1"/>
  <c r="J2096" i="1"/>
  <c r="J2095" i="1"/>
  <c r="J2094" i="1"/>
  <c r="J2093" i="1"/>
  <c r="J2092" i="1"/>
  <c r="J2091" i="1"/>
  <c r="J2090" i="1"/>
  <c r="J2089" i="1"/>
  <c r="J2088" i="1"/>
  <c r="J2087" i="1"/>
  <c r="J2086" i="1"/>
  <c r="J2085" i="1"/>
  <c r="J2084" i="1"/>
  <c r="J2083" i="1"/>
  <c r="J2082" i="1"/>
  <c r="J2081" i="1"/>
  <c r="J2080" i="1"/>
  <c r="J2079" i="1"/>
  <c r="J2078" i="1"/>
  <c r="J2077" i="1"/>
  <c r="J2076" i="1"/>
  <c r="J2075" i="1"/>
  <c r="J2074" i="1"/>
  <c r="J2073" i="1"/>
  <c r="J2072" i="1"/>
  <c r="J2071" i="1"/>
  <c r="J2070" i="1"/>
  <c r="J2069" i="1"/>
  <c r="J2068" i="1"/>
  <c r="J2067" i="1"/>
  <c r="J2066" i="1"/>
  <c r="J2065" i="1"/>
  <c r="J2064" i="1"/>
  <c r="J2063" i="1"/>
  <c r="J2062" i="1"/>
  <c r="J2061" i="1"/>
  <c r="J2060" i="1"/>
  <c r="J2059" i="1"/>
  <c r="J2058" i="1"/>
  <c r="J2057" i="1"/>
  <c r="J2056" i="1"/>
  <c r="J2055" i="1"/>
  <c r="J2054" i="1"/>
  <c r="J2053" i="1"/>
  <c r="J2052" i="1"/>
  <c r="J2051" i="1"/>
  <c r="J2050" i="1"/>
  <c r="J2049" i="1"/>
  <c r="J2048" i="1"/>
  <c r="J2047" i="1"/>
  <c r="J2046" i="1"/>
  <c r="J2045" i="1"/>
  <c r="J2044" i="1"/>
  <c r="J2043" i="1"/>
  <c r="J2042" i="1"/>
  <c r="J2041" i="1"/>
  <c r="J2040" i="1"/>
  <c r="J2039" i="1"/>
  <c r="J2038" i="1"/>
  <c r="J2037" i="1"/>
  <c r="J2036" i="1"/>
  <c r="J2035" i="1"/>
  <c r="J2034" i="1"/>
  <c r="J2033" i="1"/>
  <c r="J2032" i="1"/>
  <c r="J2031" i="1"/>
  <c r="J2030" i="1"/>
  <c r="J2029" i="1"/>
  <c r="J2028" i="1"/>
  <c r="J2027" i="1"/>
  <c r="J2026" i="1"/>
  <c r="J2025" i="1"/>
  <c r="J2024" i="1"/>
  <c r="J2023" i="1"/>
  <c r="J2022" i="1"/>
  <c r="J2021" i="1"/>
  <c r="J2020" i="1"/>
  <c r="J2019" i="1"/>
  <c r="J2018" i="1"/>
  <c r="J2017" i="1"/>
  <c r="J2016" i="1"/>
  <c r="J2015" i="1"/>
  <c r="J2014" i="1"/>
  <c r="J2013" i="1"/>
  <c r="J2012" i="1"/>
  <c r="J2011" i="1"/>
  <c r="J2010" i="1"/>
  <c r="J2009" i="1"/>
  <c r="J2008" i="1"/>
  <c r="J2007" i="1"/>
  <c r="J2006" i="1"/>
  <c r="J2005" i="1"/>
  <c r="J2004" i="1"/>
  <c r="J2003" i="1"/>
  <c r="J2002" i="1"/>
  <c r="J2001" i="1"/>
  <c r="J2000" i="1"/>
  <c r="J1999" i="1"/>
  <c r="J1998" i="1"/>
  <c r="J1997" i="1"/>
  <c r="J1996" i="1"/>
  <c r="J1995" i="1"/>
  <c r="J1994" i="1"/>
  <c r="J1993" i="1"/>
  <c r="J1992" i="1"/>
  <c r="J1991" i="1"/>
  <c r="J1990" i="1"/>
  <c r="J1989" i="1"/>
  <c r="J1988" i="1"/>
  <c r="J1987" i="1"/>
  <c r="J1986" i="1"/>
  <c r="J1985" i="1"/>
  <c r="J1984" i="1"/>
  <c r="J1983" i="1"/>
  <c r="J1982" i="1"/>
  <c r="J1981" i="1"/>
  <c r="J1980" i="1"/>
  <c r="J1979" i="1"/>
  <c r="J1978" i="1"/>
  <c r="J1977" i="1"/>
  <c r="J1976" i="1"/>
  <c r="J1975" i="1"/>
  <c r="J1974" i="1"/>
  <c r="J1973" i="1"/>
  <c r="J1972" i="1"/>
  <c r="J1971" i="1"/>
  <c r="J1970" i="1"/>
  <c r="J1969" i="1"/>
  <c r="J1968" i="1"/>
  <c r="J1967" i="1"/>
  <c r="J1966" i="1"/>
  <c r="J1965" i="1"/>
  <c r="J1964" i="1"/>
  <c r="J1963" i="1"/>
  <c r="J1962" i="1"/>
  <c r="J1961" i="1"/>
  <c r="J1960" i="1"/>
  <c r="J1959" i="1"/>
  <c r="J1958" i="1"/>
  <c r="J1957" i="1"/>
  <c r="J1956" i="1"/>
  <c r="J1955" i="1"/>
  <c r="J1954" i="1"/>
  <c r="J1953" i="1"/>
  <c r="J1952" i="1"/>
  <c r="J1951" i="1"/>
  <c r="J1950" i="1"/>
  <c r="J1949" i="1"/>
  <c r="J1948" i="1"/>
  <c r="J1947" i="1"/>
  <c r="J1946" i="1"/>
  <c r="J1945" i="1"/>
  <c r="J1944" i="1"/>
  <c r="J1943" i="1"/>
  <c r="J1942" i="1"/>
  <c r="J1941" i="1"/>
  <c r="J1940" i="1"/>
  <c r="J1939" i="1"/>
  <c r="J1938" i="1"/>
  <c r="J1937" i="1"/>
  <c r="J1936" i="1"/>
  <c r="J1935" i="1"/>
  <c r="J1934" i="1"/>
  <c r="J1933" i="1"/>
  <c r="J1932" i="1"/>
  <c r="J1931" i="1"/>
  <c r="J1930" i="1"/>
  <c r="J1929" i="1"/>
  <c r="J1928" i="1"/>
  <c r="J1927" i="1"/>
  <c r="J1926" i="1"/>
  <c r="J1925" i="1"/>
  <c r="J1924" i="1"/>
  <c r="J1923" i="1"/>
  <c r="J1922" i="1"/>
  <c r="J1921" i="1"/>
  <c r="J1920" i="1"/>
  <c r="J1919" i="1"/>
  <c r="J1918" i="1"/>
  <c r="J1917" i="1"/>
  <c r="J1916" i="1"/>
  <c r="J1915" i="1"/>
  <c r="J1914" i="1"/>
  <c r="J1913" i="1"/>
  <c r="J1912" i="1"/>
  <c r="J1911" i="1"/>
  <c r="J1910" i="1"/>
  <c r="J1909" i="1"/>
  <c r="J1908" i="1"/>
  <c r="J1907" i="1"/>
  <c r="J1906" i="1"/>
  <c r="J1905" i="1"/>
  <c r="J1904" i="1"/>
  <c r="J1903" i="1"/>
  <c r="J1902" i="1"/>
  <c r="J1901" i="1"/>
  <c r="J1900" i="1"/>
  <c r="J1899" i="1"/>
  <c r="J1898" i="1"/>
  <c r="J1897" i="1"/>
  <c r="J1896" i="1"/>
  <c r="J1895" i="1"/>
  <c r="J1894" i="1"/>
  <c r="J1893" i="1"/>
  <c r="J1892" i="1"/>
  <c r="J1891" i="1"/>
  <c r="J1890" i="1"/>
  <c r="J1889" i="1"/>
  <c r="J1888" i="1"/>
  <c r="J1887" i="1"/>
  <c r="J1886" i="1"/>
  <c r="J1885" i="1"/>
  <c r="J1884" i="1"/>
  <c r="J1883" i="1"/>
  <c r="J1882" i="1"/>
  <c r="J1881" i="1"/>
  <c r="J1880" i="1"/>
  <c r="J1879" i="1"/>
  <c r="J1878" i="1"/>
  <c r="J1877" i="1"/>
  <c r="J1876" i="1"/>
  <c r="J1875" i="1"/>
  <c r="J1874" i="1"/>
  <c r="J1873" i="1"/>
  <c r="J1872" i="1"/>
  <c r="J1871" i="1"/>
  <c r="J1870" i="1"/>
  <c r="J1869" i="1"/>
  <c r="J1868" i="1"/>
  <c r="J1867" i="1"/>
  <c r="J1866" i="1"/>
  <c r="J1865" i="1"/>
  <c r="J1864" i="1"/>
  <c r="J1863" i="1"/>
  <c r="J1862" i="1"/>
  <c r="J1861" i="1"/>
  <c r="J1860" i="1"/>
  <c r="J1859" i="1"/>
  <c r="J1858" i="1"/>
  <c r="J1857" i="1"/>
  <c r="J1856" i="1"/>
  <c r="J1855" i="1"/>
  <c r="J1854" i="1"/>
  <c r="J1853" i="1"/>
  <c r="J1852" i="1"/>
  <c r="J1851" i="1"/>
  <c r="J1850" i="1"/>
  <c r="J1849" i="1"/>
  <c r="J1848" i="1"/>
  <c r="J1847" i="1"/>
  <c r="J1846" i="1"/>
  <c r="J1845" i="1"/>
  <c r="J1844" i="1"/>
  <c r="J1843" i="1"/>
  <c r="J1842" i="1"/>
  <c r="J1841" i="1"/>
  <c r="J1840" i="1"/>
  <c r="J1839" i="1"/>
  <c r="J1838" i="1"/>
  <c r="J1837" i="1"/>
  <c r="J1836" i="1"/>
  <c r="J1835" i="1"/>
  <c r="J1834" i="1"/>
  <c r="J1833" i="1"/>
  <c r="J1832" i="1"/>
  <c r="J1831" i="1"/>
  <c r="J1830" i="1"/>
  <c r="J1829" i="1"/>
  <c r="J1828" i="1"/>
  <c r="J1827" i="1"/>
  <c r="J1826" i="1"/>
  <c r="J1825" i="1"/>
  <c r="J1824" i="1"/>
  <c r="J1823" i="1"/>
  <c r="J1822" i="1"/>
  <c r="J1821" i="1"/>
  <c r="J1820" i="1"/>
  <c r="J1819" i="1"/>
  <c r="J1818" i="1"/>
  <c r="J1817" i="1"/>
  <c r="J1816" i="1"/>
  <c r="J1815" i="1"/>
  <c r="J1814" i="1"/>
  <c r="J1813" i="1"/>
  <c r="J1812" i="1"/>
  <c r="J1811" i="1"/>
  <c r="J1810" i="1"/>
  <c r="J1809" i="1"/>
  <c r="J1808" i="1"/>
  <c r="J1807" i="1"/>
  <c r="J1806" i="1"/>
  <c r="J1805" i="1"/>
  <c r="J1804" i="1"/>
  <c r="J1803" i="1"/>
  <c r="J1802" i="1"/>
  <c r="J1801" i="1"/>
  <c r="J1800" i="1"/>
  <c r="J1799" i="1"/>
  <c r="J1798" i="1"/>
  <c r="J1797" i="1"/>
  <c r="J1796" i="1"/>
  <c r="J1795" i="1"/>
  <c r="J1794" i="1"/>
  <c r="J1793" i="1"/>
  <c r="J1792" i="1"/>
  <c r="J1791" i="1"/>
  <c r="J1790" i="1"/>
  <c r="J1789" i="1"/>
  <c r="J1788" i="1"/>
  <c r="J1787" i="1"/>
  <c r="J1786" i="1"/>
  <c r="J1785" i="1"/>
  <c r="J1784" i="1"/>
  <c r="J1783" i="1"/>
  <c r="J1782" i="1"/>
  <c r="J1781" i="1"/>
  <c r="J1780" i="1"/>
  <c r="J1779" i="1"/>
  <c r="J1778" i="1"/>
  <c r="J1777" i="1"/>
  <c r="J1776" i="1"/>
  <c r="J1775" i="1"/>
  <c r="J1774" i="1"/>
  <c r="J1773" i="1"/>
  <c r="J1772" i="1"/>
  <c r="J1771" i="1"/>
  <c r="J1770" i="1"/>
  <c r="J1769" i="1"/>
  <c r="J1768" i="1"/>
  <c r="J1767" i="1"/>
  <c r="J1766" i="1"/>
  <c r="J1765" i="1"/>
  <c r="J1764" i="1"/>
  <c r="J1763" i="1"/>
  <c r="J1762" i="1"/>
  <c r="J1761" i="1"/>
  <c r="J1760" i="1"/>
  <c r="J1759" i="1"/>
  <c r="J1758" i="1"/>
  <c r="J1757" i="1"/>
  <c r="J1756" i="1"/>
  <c r="J1755" i="1"/>
  <c r="J1754" i="1"/>
  <c r="J1753" i="1"/>
  <c r="J1752" i="1"/>
  <c r="J1751" i="1"/>
  <c r="J1750" i="1"/>
  <c r="J1749" i="1"/>
  <c r="J1748" i="1"/>
  <c r="J1747" i="1"/>
  <c r="J1746" i="1"/>
  <c r="J1745" i="1"/>
  <c r="J1744" i="1"/>
  <c r="J1743" i="1"/>
  <c r="J1742" i="1"/>
  <c r="J1741" i="1"/>
  <c r="J1740" i="1"/>
  <c r="J1739" i="1"/>
  <c r="J1738" i="1"/>
  <c r="J1737" i="1"/>
  <c r="J1736" i="1"/>
  <c r="J1735" i="1"/>
  <c r="J1734" i="1"/>
  <c r="J1733" i="1"/>
  <c r="J1732" i="1"/>
  <c r="I5" i="5"/>
  <c r="I4" i="5"/>
  <c r="J5" i="1"/>
  <c r="J6" i="1"/>
  <c r="J7" i="1"/>
  <c r="J8" i="1"/>
  <c r="J9" i="1"/>
  <c r="J10" i="1"/>
  <c r="J11" i="1"/>
  <c r="J12" i="1"/>
  <c r="J13" i="1"/>
  <c r="J14" i="1"/>
  <c r="J15" i="1"/>
  <c r="J16" i="1"/>
  <c r="J17" i="1"/>
  <c r="J18" i="1"/>
  <c r="J19" i="1"/>
  <c r="J20" i="1"/>
  <c r="J21" i="1"/>
  <c r="J22" i="1"/>
  <c r="J23" i="1"/>
  <c r="J24" i="1"/>
  <c r="J25" i="1"/>
  <c r="J26" i="1"/>
  <c r="J27" i="1"/>
  <c r="J28" i="1"/>
  <c r="J29" i="1"/>
  <c r="J30" i="1"/>
  <c r="J31" i="1"/>
  <c r="J32" i="1"/>
  <c r="J33" i="1"/>
  <c r="J34" i="1"/>
  <c r="J35" i="1"/>
  <c r="J36" i="1"/>
  <c r="J37" i="1"/>
  <c r="J38" i="1"/>
  <c r="J39" i="1"/>
  <c r="J40" i="1"/>
  <c r="J41" i="1"/>
  <c r="J42" i="1"/>
  <c r="J43" i="1"/>
  <c r="J44" i="1"/>
  <c r="J45" i="1"/>
  <c r="J46" i="1"/>
  <c r="J47" i="1"/>
  <c r="J48" i="1"/>
  <c r="J49" i="1"/>
  <c r="J50" i="1"/>
  <c r="J51" i="1"/>
  <c r="J52" i="1"/>
  <c r="J53" i="1"/>
  <c r="J54" i="1"/>
  <c r="J55" i="1"/>
  <c r="J56" i="1"/>
  <c r="J57" i="1"/>
  <c r="J58" i="1"/>
  <c r="J59" i="1"/>
  <c r="J60" i="1"/>
  <c r="J61" i="1"/>
  <c r="J62" i="1"/>
  <c r="J63" i="1"/>
  <c r="J64" i="1"/>
  <c r="J65" i="1"/>
  <c r="J66" i="1"/>
  <c r="J67" i="1"/>
  <c r="J68" i="1"/>
  <c r="J69" i="1"/>
  <c r="J70" i="1"/>
  <c r="J71" i="1"/>
  <c r="J72" i="1"/>
  <c r="J73" i="1"/>
  <c r="J74" i="1"/>
  <c r="J75" i="1"/>
  <c r="J76" i="1"/>
  <c r="J77" i="1"/>
  <c r="J78" i="1"/>
  <c r="J79" i="1"/>
  <c r="J80" i="1"/>
  <c r="J81" i="1"/>
  <c r="J82" i="1"/>
  <c r="J83" i="1"/>
  <c r="J84" i="1"/>
  <c r="J85" i="1"/>
  <c r="J86" i="1"/>
  <c r="J87" i="1"/>
  <c r="J88" i="1"/>
  <c r="J89" i="1"/>
  <c r="J90" i="1"/>
  <c r="J91" i="1"/>
  <c r="J92" i="1"/>
  <c r="J93" i="1"/>
  <c r="J94" i="1"/>
  <c r="J95" i="1"/>
  <c r="J96" i="1"/>
  <c r="J97" i="1"/>
  <c r="J98" i="1"/>
  <c r="J99" i="1"/>
  <c r="J100" i="1"/>
  <c r="J101" i="1"/>
  <c r="J102" i="1"/>
  <c r="J103" i="1"/>
  <c r="J104" i="1"/>
  <c r="J105" i="1"/>
  <c r="J106" i="1"/>
  <c r="J107" i="1"/>
  <c r="J108" i="1"/>
  <c r="J109" i="1"/>
  <c r="J110" i="1"/>
  <c r="J111" i="1"/>
  <c r="J112" i="1"/>
  <c r="J113" i="1"/>
  <c r="J114" i="1"/>
  <c r="J115" i="1"/>
  <c r="J116" i="1"/>
  <c r="J117" i="1"/>
  <c r="J118" i="1"/>
  <c r="J119" i="1"/>
  <c r="J120" i="1"/>
  <c r="J121" i="1"/>
  <c r="J122" i="1"/>
  <c r="J123" i="1"/>
  <c r="J124" i="1"/>
  <c r="J125" i="1"/>
  <c r="J126" i="1"/>
  <c r="J127" i="1"/>
  <c r="J128" i="1"/>
  <c r="J129" i="1"/>
  <c r="J130" i="1"/>
  <c r="J131" i="1"/>
  <c r="J132" i="1"/>
  <c r="J133" i="1"/>
  <c r="J134" i="1"/>
  <c r="J135" i="1"/>
  <c r="J136" i="1"/>
  <c r="J137" i="1"/>
  <c r="J138" i="1"/>
  <c r="J139" i="1"/>
  <c r="J140" i="1"/>
  <c r="J141" i="1"/>
  <c r="J142" i="1"/>
  <c r="J143" i="1"/>
  <c r="J144" i="1"/>
  <c r="J145" i="1"/>
  <c r="J146" i="1"/>
  <c r="J147" i="1"/>
  <c r="J148" i="1"/>
  <c r="J149" i="1"/>
  <c r="J150" i="1"/>
  <c r="J151" i="1"/>
  <c r="J152" i="1"/>
  <c r="J153" i="1"/>
  <c r="J154" i="1"/>
  <c r="J155" i="1"/>
  <c r="J156" i="1"/>
  <c r="J157" i="1"/>
  <c r="J158" i="1"/>
  <c r="J159" i="1"/>
  <c r="J160" i="1"/>
  <c r="J161" i="1"/>
  <c r="J162" i="1"/>
  <c r="J163" i="1"/>
  <c r="J164" i="1"/>
  <c r="J165" i="1"/>
  <c r="J166" i="1"/>
  <c r="J167" i="1"/>
  <c r="J168" i="1"/>
  <c r="J169" i="1"/>
  <c r="J170" i="1"/>
  <c r="J171" i="1"/>
  <c r="J172" i="1"/>
  <c r="J173" i="1"/>
  <c r="J174" i="1"/>
  <c r="J175" i="1"/>
  <c r="J176" i="1"/>
  <c r="J177" i="1"/>
  <c r="J178" i="1"/>
  <c r="J179" i="1"/>
  <c r="J180" i="1"/>
  <c r="J181" i="1"/>
  <c r="J182" i="1"/>
  <c r="J183" i="1"/>
  <c r="J184" i="1"/>
  <c r="J185" i="1"/>
  <c r="J186" i="1"/>
  <c r="J187" i="1"/>
  <c r="J188" i="1"/>
  <c r="J189" i="1"/>
  <c r="J190" i="1"/>
  <c r="J191" i="1"/>
  <c r="J192" i="1"/>
  <c r="J193" i="1"/>
  <c r="J194" i="1"/>
  <c r="J195" i="1"/>
  <c r="J196" i="1"/>
  <c r="J197" i="1"/>
  <c r="J198" i="1"/>
  <c r="J199" i="1"/>
  <c r="J200" i="1"/>
  <c r="J201" i="1"/>
  <c r="J202" i="1"/>
  <c r="J203" i="1"/>
  <c r="J204" i="1"/>
  <c r="J205" i="1"/>
  <c r="J206" i="1"/>
  <c r="J207" i="1"/>
  <c r="J208" i="1"/>
  <c r="J209" i="1"/>
  <c r="J210" i="1"/>
  <c r="J211" i="1"/>
  <c r="J212" i="1"/>
  <c r="J213" i="1"/>
  <c r="J214" i="1"/>
  <c r="J215" i="1"/>
  <c r="J216" i="1"/>
  <c r="J217" i="1"/>
  <c r="J218" i="1"/>
  <c r="J219" i="1"/>
  <c r="J220" i="1"/>
  <c r="J221" i="1"/>
  <c r="J222" i="1"/>
  <c r="J223" i="1"/>
  <c r="J224" i="1"/>
  <c r="J225" i="1"/>
  <c r="J226" i="1"/>
  <c r="J227" i="1"/>
  <c r="J228" i="1"/>
  <c r="J229" i="1"/>
  <c r="J230" i="1"/>
  <c r="J231" i="1"/>
  <c r="J232" i="1"/>
  <c r="J233" i="1"/>
  <c r="J234" i="1"/>
  <c r="J235" i="1"/>
  <c r="J236" i="1"/>
  <c r="J237" i="1"/>
  <c r="J238" i="1"/>
  <c r="J239" i="1"/>
  <c r="J240" i="1"/>
  <c r="J241" i="1"/>
  <c r="J242" i="1"/>
  <c r="J243" i="1"/>
  <c r="J244" i="1"/>
  <c r="J245" i="1"/>
  <c r="J246" i="1"/>
  <c r="J247" i="1"/>
  <c r="J248" i="1"/>
  <c r="J249" i="1"/>
  <c r="J250" i="1"/>
  <c r="J251" i="1"/>
  <c r="J252" i="1"/>
  <c r="J253" i="1"/>
  <c r="J254" i="1"/>
  <c r="J255" i="1"/>
  <c r="J256" i="1"/>
  <c r="J257" i="1"/>
  <c r="J258" i="1"/>
  <c r="J259" i="1"/>
  <c r="J260" i="1"/>
  <c r="J261" i="1"/>
  <c r="J262" i="1"/>
  <c r="J263" i="1"/>
  <c r="J264" i="1"/>
  <c r="J265" i="1"/>
  <c r="J266" i="1"/>
  <c r="J267" i="1"/>
  <c r="J268" i="1"/>
  <c r="J269" i="1"/>
  <c r="J270" i="1"/>
  <c r="J271" i="1"/>
  <c r="J272" i="1"/>
  <c r="J273" i="1"/>
  <c r="J274" i="1"/>
  <c r="J275" i="1"/>
  <c r="J276" i="1"/>
  <c r="J277" i="1"/>
  <c r="J278" i="1"/>
  <c r="J279" i="1"/>
  <c r="J280" i="1"/>
  <c r="J281" i="1"/>
  <c r="J282" i="1"/>
  <c r="J283" i="1"/>
  <c r="J284" i="1"/>
  <c r="J285" i="1"/>
  <c r="J286" i="1"/>
  <c r="J287" i="1"/>
  <c r="J288" i="1"/>
  <c r="J289" i="1"/>
  <c r="J290" i="1"/>
  <c r="J291" i="1"/>
  <c r="J292" i="1"/>
  <c r="J293" i="1"/>
  <c r="J294" i="1"/>
  <c r="J295" i="1"/>
  <c r="J296" i="1"/>
  <c r="J297" i="1"/>
  <c r="J298" i="1"/>
  <c r="J299" i="1"/>
  <c r="J300" i="1"/>
  <c r="J301" i="1"/>
  <c r="J302" i="1"/>
  <c r="J303" i="1"/>
  <c r="J304" i="1"/>
  <c r="J305" i="1"/>
  <c r="J306" i="1"/>
  <c r="J307" i="1"/>
  <c r="J308" i="1"/>
  <c r="J309" i="1"/>
  <c r="J310" i="1"/>
  <c r="J311" i="1"/>
  <c r="J312" i="1"/>
  <c r="J313" i="1"/>
  <c r="J314" i="1"/>
  <c r="J315" i="1"/>
  <c r="J316" i="1"/>
  <c r="J317" i="1"/>
  <c r="J318" i="1"/>
  <c r="J319" i="1"/>
  <c r="J320" i="1"/>
  <c r="J321" i="1"/>
  <c r="J322" i="1"/>
  <c r="J323" i="1"/>
  <c r="J324" i="1"/>
  <c r="J325" i="1"/>
  <c r="J326" i="1"/>
  <c r="J327" i="1"/>
  <c r="J328" i="1"/>
  <c r="J329" i="1"/>
  <c r="J330" i="1"/>
  <c r="J331" i="1"/>
  <c r="J332" i="1"/>
  <c r="J333" i="1"/>
  <c r="J334" i="1"/>
  <c r="J335" i="1"/>
  <c r="J336" i="1"/>
  <c r="J337" i="1"/>
  <c r="J338" i="1"/>
  <c r="J339" i="1"/>
  <c r="J388" i="1"/>
  <c r="J389" i="1"/>
  <c r="J390" i="1"/>
  <c r="J391" i="1"/>
  <c r="J392" i="1"/>
  <c r="J393" i="1"/>
  <c r="J394" i="1"/>
  <c r="J395" i="1"/>
  <c r="J396" i="1"/>
  <c r="J397" i="1"/>
  <c r="J398" i="1"/>
  <c r="J399" i="1"/>
  <c r="J400" i="1"/>
  <c r="J401" i="1"/>
  <c r="J402" i="1"/>
  <c r="J403" i="1"/>
  <c r="J404" i="1"/>
  <c r="J405" i="1"/>
  <c r="J406" i="1"/>
  <c r="J407" i="1"/>
  <c r="J408" i="1"/>
  <c r="J409" i="1"/>
  <c r="J410" i="1"/>
  <c r="J411" i="1"/>
  <c r="J412" i="1"/>
  <c r="J413" i="1"/>
  <c r="J414" i="1"/>
  <c r="J415" i="1"/>
  <c r="J416" i="1"/>
  <c r="J417" i="1"/>
  <c r="J418" i="1"/>
  <c r="J419" i="1"/>
  <c r="J420" i="1"/>
  <c r="J421" i="1"/>
  <c r="J422" i="1"/>
  <c r="J423" i="1"/>
  <c r="J424" i="1"/>
  <c r="J425" i="1"/>
  <c r="J426" i="1"/>
  <c r="J427" i="1"/>
  <c r="J428" i="1"/>
  <c r="J429" i="1"/>
  <c r="J430" i="1"/>
  <c r="J431" i="1"/>
  <c r="J432" i="1"/>
  <c r="J433" i="1"/>
  <c r="J434" i="1"/>
  <c r="J435" i="1"/>
  <c r="J484" i="1"/>
  <c r="J485" i="1"/>
  <c r="J486" i="1"/>
  <c r="J487" i="1"/>
  <c r="J488" i="1"/>
  <c r="J489" i="1"/>
  <c r="J490" i="1"/>
  <c r="J491" i="1"/>
  <c r="J492" i="1"/>
  <c r="J493" i="1"/>
  <c r="J494" i="1"/>
  <c r="J495" i="1"/>
  <c r="J496" i="1"/>
  <c r="J497" i="1"/>
  <c r="J498" i="1"/>
  <c r="J499" i="1"/>
  <c r="J500" i="1"/>
  <c r="J501" i="1"/>
  <c r="J502" i="1"/>
  <c r="J503" i="1"/>
  <c r="J504" i="1"/>
  <c r="J505" i="1"/>
  <c r="J506" i="1"/>
  <c r="J507" i="1"/>
  <c r="J508" i="1"/>
  <c r="J509" i="1"/>
  <c r="J510" i="1"/>
  <c r="J511" i="1"/>
  <c r="J512" i="1"/>
  <c r="J513" i="1"/>
  <c r="J514" i="1"/>
  <c r="J515" i="1"/>
  <c r="J516" i="1"/>
  <c r="J517" i="1"/>
  <c r="J518" i="1"/>
  <c r="J519" i="1"/>
  <c r="J520" i="1"/>
  <c r="J521" i="1"/>
  <c r="J522" i="1"/>
  <c r="J523" i="1"/>
  <c r="J524" i="1"/>
  <c r="J525" i="1"/>
  <c r="J526" i="1"/>
  <c r="J527" i="1"/>
  <c r="J528" i="1"/>
  <c r="J529" i="1"/>
  <c r="J530" i="1"/>
  <c r="J531" i="1"/>
  <c r="J532" i="1"/>
  <c r="J533" i="1"/>
  <c r="J534" i="1"/>
  <c r="J535" i="1"/>
  <c r="J536" i="1"/>
  <c r="J537" i="1"/>
  <c r="J538" i="1"/>
  <c r="J539" i="1"/>
  <c r="J540" i="1"/>
  <c r="J541" i="1"/>
  <c r="J542" i="1"/>
  <c r="J543" i="1"/>
  <c r="J544" i="1"/>
  <c r="J545" i="1"/>
  <c r="J546" i="1"/>
  <c r="J547" i="1"/>
  <c r="J548" i="1"/>
  <c r="J549" i="1"/>
  <c r="J550" i="1"/>
  <c r="J551" i="1"/>
  <c r="J552" i="1"/>
  <c r="J553" i="1"/>
  <c r="J554" i="1"/>
  <c r="J555" i="1"/>
  <c r="J556" i="1"/>
  <c r="J557" i="1"/>
  <c r="J558" i="1"/>
  <c r="J559" i="1"/>
  <c r="J560" i="1"/>
  <c r="J561" i="1"/>
  <c r="J562" i="1"/>
  <c r="J563" i="1"/>
  <c r="J564" i="1"/>
  <c r="J565" i="1"/>
  <c r="J566" i="1"/>
  <c r="J567" i="1"/>
  <c r="J568" i="1"/>
  <c r="J569" i="1"/>
  <c r="J570" i="1"/>
  <c r="J571" i="1"/>
  <c r="J572" i="1"/>
  <c r="J573" i="1"/>
  <c r="J574" i="1"/>
  <c r="J575" i="1"/>
  <c r="J576" i="1"/>
  <c r="J577" i="1"/>
  <c r="J578" i="1"/>
  <c r="J579" i="1"/>
  <c r="J580" i="1"/>
  <c r="J581" i="1"/>
  <c r="J582" i="1"/>
  <c r="J583" i="1"/>
  <c r="J584" i="1"/>
  <c r="J585" i="1"/>
  <c r="J586" i="1"/>
  <c r="J587" i="1"/>
  <c r="J588" i="1"/>
  <c r="J589" i="1"/>
  <c r="J590" i="1"/>
  <c r="J591" i="1"/>
  <c r="J592" i="1"/>
  <c r="J593" i="1"/>
  <c r="J594" i="1"/>
  <c r="J595" i="1"/>
  <c r="J596" i="1"/>
  <c r="J597" i="1"/>
  <c r="J598" i="1"/>
  <c r="J599" i="1"/>
  <c r="J600" i="1"/>
  <c r="J601" i="1"/>
  <c r="J602" i="1"/>
  <c r="J603" i="1"/>
  <c r="J604" i="1"/>
  <c r="J605" i="1"/>
  <c r="J606" i="1"/>
  <c r="J607" i="1"/>
  <c r="J608" i="1"/>
  <c r="J609" i="1"/>
  <c r="J610" i="1"/>
  <c r="J611" i="1"/>
  <c r="J612" i="1"/>
  <c r="J613" i="1"/>
  <c r="J614" i="1"/>
  <c r="J615" i="1"/>
  <c r="J616" i="1"/>
  <c r="J617" i="1"/>
  <c r="J618" i="1"/>
  <c r="J619" i="1"/>
  <c r="J620" i="1"/>
  <c r="J621" i="1"/>
  <c r="J622" i="1"/>
  <c r="J623" i="1"/>
  <c r="J624" i="1"/>
  <c r="J625" i="1"/>
  <c r="J626" i="1"/>
  <c r="J627" i="1"/>
  <c r="J628" i="1"/>
  <c r="J629" i="1"/>
  <c r="J630" i="1"/>
  <c r="J631" i="1"/>
  <c r="J632" i="1"/>
  <c r="J633" i="1"/>
  <c r="J634" i="1"/>
  <c r="J635" i="1"/>
  <c r="J636" i="1"/>
  <c r="J637" i="1"/>
  <c r="J638" i="1"/>
  <c r="J639" i="1"/>
  <c r="J640" i="1"/>
  <c r="J641" i="1"/>
  <c r="J642" i="1"/>
  <c r="J643" i="1"/>
  <c r="J644" i="1"/>
  <c r="J645" i="1"/>
  <c r="J646" i="1"/>
  <c r="J647" i="1"/>
  <c r="J648" i="1"/>
  <c r="J649" i="1"/>
  <c r="J650" i="1"/>
  <c r="J651" i="1"/>
  <c r="J652" i="1"/>
  <c r="J653" i="1"/>
  <c r="J654" i="1"/>
  <c r="J655" i="1"/>
  <c r="J656" i="1"/>
  <c r="J657" i="1"/>
  <c r="J658" i="1"/>
  <c r="J659" i="1"/>
  <c r="J660" i="1"/>
  <c r="J661" i="1"/>
  <c r="J662" i="1"/>
  <c r="J663" i="1"/>
  <c r="J664" i="1"/>
  <c r="J665" i="1"/>
  <c r="J666" i="1"/>
  <c r="J667" i="1"/>
  <c r="J668" i="1"/>
  <c r="J669" i="1"/>
  <c r="J670" i="1"/>
  <c r="J671" i="1"/>
  <c r="J672" i="1"/>
  <c r="J673" i="1"/>
  <c r="J674" i="1"/>
  <c r="J675" i="1"/>
  <c r="J676" i="1"/>
  <c r="J677" i="1"/>
  <c r="J678" i="1"/>
  <c r="J679" i="1"/>
  <c r="J680" i="1"/>
  <c r="J681" i="1"/>
  <c r="J682" i="1"/>
  <c r="J683" i="1"/>
  <c r="J684" i="1"/>
  <c r="J685" i="1"/>
  <c r="J686" i="1"/>
  <c r="J687" i="1"/>
  <c r="J688" i="1"/>
  <c r="J689" i="1"/>
  <c r="J690" i="1"/>
  <c r="J691" i="1"/>
  <c r="J692" i="1"/>
  <c r="J693" i="1"/>
  <c r="J694" i="1"/>
  <c r="J695" i="1"/>
  <c r="J696" i="1"/>
  <c r="J697" i="1"/>
  <c r="J698" i="1"/>
  <c r="J699" i="1"/>
  <c r="J700" i="1"/>
  <c r="J701" i="1"/>
  <c r="J702" i="1"/>
  <c r="J703" i="1"/>
  <c r="J704" i="1"/>
  <c r="J705" i="1"/>
  <c r="J706" i="1"/>
  <c r="J707" i="1"/>
  <c r="J708" i="1"/>
  <c r="J709" i="1"/>
  <c r="J710" i="1"/>
  <c r="J711" i="1"/>
  <c r="J712" i="1"/>
  <c r="J713" i="1"/>
  <c r="J714" i="1"/>
  <c r="J715" i="1"/>
  <c r="J716" i="1"/>
  <c r="J717" i="1"/>
  <c r="J718" i="1"/>
  <c r="J719" i="1"/>
  <c r="J720" i="1"/>
  <c r="J721" i="1"/>
  <c r="J722" i="1"/>
  <c r="J723" i="1"/>
  <c r="J724" i="1"/>
  <c r="J725" i="1"/>
  <c r="J726" i="1"/>
  <c r="J727" i="1"/>
  <c r="J728" i="1"/>
  <c r="J729" i="1"/>
  <c r="J730" i="1"/>
  <c r="J731" i="1"/>
  <c r="J732" i="1"/>
  <c r="J733" i="1"/>
  <c r="J734" i="1"/>
  <c r="J735" i="1"/>
  <c r="J736" i="1"/>
  <c r="J737" i="1"/>
  <c r="J738" i="1"/>
  <c r="J739" i="1"/>
  <c r="J740" i="1"/>
  <c r="J741" i="1"/>
  <c r="J742" i="1"/>
  <c r="J743" i="1"/>
  <c r="J744" i="1"/>
  <c r="J745" i="1"/>
  <c r="J746" i="1"/>
  <c r="J747" i="1"/>
  <c r="J748" i="1"/>
  <c r="J749" i="1"/>
  <c r="J750" i="1"/>
  <c r="J751" i="1"/>
  <c r="J752" i="1"/>
  <c r="J753" i="1"/>
  <c r="J754" i="1"/>
  <c r="J755" i="1"/>
  <c r="J756" i="1"/>
  <c r="J757" i="1"/>
  <c r="J758" i="1"/>
  <c r="J759" i="1"/>
  <c r="J760" i="1"/>
  <c r="J761" i="1"/>
  <c r="J762" i="1"/>
  <c r="J763" i="1"/>
  <c r="J764" i="1"/>
  <c r="J765" i="1"/>
  <c r="J766" i="1"/>
  <c r="J767" i="1"/>
  <c r="J768" i="1"/>
  <c r="J769" i="1"/>
  <c r="J770" i="1"/>
  <c r="J771" i="1"/>
  <c r="J772" i="1"/>
  <c r="J773" i="1"/>
  <c r="J774" i="1"/>
  <c r="J775" i="1"/>
  <c r="J776" i="1"/>
  <c r="J777" i="1"/>
  <c r="J778" i="1"/>
  <c r="J779" i="1"/>
  <c r="J780" i="1"/>
  <c r="J781" i="1"/>
  <c r="J782" i="1"/>
  <c r="J783" i="1"/>
  <c r="J784" i="1"/>
  <c r="J785" i="1"/>
  <c r="J786" i="1"/>
  <c r="J787" i="1"/>
  <c r="J788" i="1"/>
  <c r="J789" i="1"/>
  <c r="J790" i="1"/>
  <c r="J791" i="1"/>
  <c r="J792" i="1"/>
  <c r="J793" i="1"/>
  <c r="J794" i="1"/>
  <c r="J795" i="1"/>
  <c r="J796" i="1"/>
  <c r="J797" i="1"/>
  <c r="J798" i="1"/>
  <c r="J799" i="1"/>
  <c r="J800" i="1"/>
  <c r="J801" i="1"/>
  <c r="J802" i="1"/>
  <c r="J803" i="1"/>
  <c r="J804" i="1"/>
  <c r="J805" i="1"/>
  <c r="J806" i="1"/>
  <c r="J807" i="1"/>
  <c r="J808" i="1"/>
  <c r="J809" i="1"/>
  <c r="J810" i="1"/>
  <c r="J811" i="1"/>
  <c r="J812" i="1"/>
  <c r="J813" i="1"/>
  <c r="J814" i="1"/>
  <c r="J815" i="1"/>
  <c r="J816" i="1"/>
  <c r="J817" i="1"/>
  <c r="J818" i="1"/>
  <c r="J819" i="1"/>
  <c r="J820" i="1"/>
  <c r="J821" i="1"/>
  <c r="J822" i="1"/>
  <c r="J823" i="1"/>
  <c r="J824" i="1"/>
  <c r="J825" i="1"/>
  <c r="J826" i="1"/>
  <c r="J827" i="1"/>
  <c r="J828" i="1"/>
  <c r="J829" i="1"/>
  <c r="J830" i="1"/>
  <c r="J831" i="1"/>
  <c r="J832" i="1"/>
  <c r="J833" i="1"/>
  <c r="J834" i="1"/>
  <c r="J835" i="1"/>
  <c r="J836" i="1"/>
  <c r="J837" i="1"/>
  <c r="J838" i="1"/>
  <c r="J839" i="1"/>
  <c r="J840" i="1"/>
  <c r="J841" i="1"/>
  <c r="J842" i="1"/>
  <c r="J843" i="1"/>
  <c r="J844" i="1"/>
  <c r="J845" i="1"/>
  <c r="J846" i="1"/>
  <c r="J847" i="1"/>
  <c r="J848" i="1"/>
  <c r="J849" i="1"/>
  <c r="J850" i="1"/>
  <c r="J851" i="1"/>
  <c r="J852" i="1"/>
  <c r="J853" i="1"/>
  <c r="J854" i="1"/>
  <c r="J855" i="1"/>
  <c r="J856" i="1"/>
  <c r="J857" i="1"/>
  <c r="J858" i="1"/>
  <c r="J859" i="1"/>
  <c r="J860" i="1"/>
  <c r="J861" i="1"/>
  <c r="J862" i="1"/>
  <c r="J863" i="1"/>
  <c r="J864" i="1"/>
  <c r="J865" i="1"/>
  <c r="J866" i="1"/>
  <c r="J867" i="1"/>
  <c r="J916" i="1"/>
  <c r="J917" i="1"/>
  <c r="J918" i="1"/>
  <c r="J919" i="1"/>
  <c r="J920" i="1"/>
  <c r="J921" i="1"/>
  <c r="J922" i="1"/>
  <c r="J923" i="1"/>
  <c r="J924" i="1"/>
  <c r="J925" i="1"/>
  <c r="J926" i="1"/>
  <c r="J927" i="1"/>
  <c r="J928" i="1"/>
  <c r="J929" i="1"/>
  <c r="J930" i="1"/>
  <c r="J931" i="1"/>
  <c r="J932" i="1"/>
  <c r="J933" i="1"/>
  <c r="J934" i="1"/>
  <c r="J935" i="1"/>
  <c r="J936" i="1"/>
  <c r="J937" i="1"/>
  <c r="J938" i="1"/>
  <c r="J939" i="1"/>
  <c r="J940" i="1"/>
  <c r="J941" i="1"/>
  <c r="J942" i="1"/>
  <c r="J943" i="1"/>
  <c r="J944" i="1"/>
  <c r="J945" i="1"/>
  <c r="J946" i="1"/>
  <c r="J947" i="1"/>
  <c r="J948" i="1"/>
  <c r="J949" i="1"/>
  <c r="J950" i="1"/>
  <c r="J951" i="1"/>
  <c r="J952" i="1"/>
  <c r="J953" i="1"/>
  <c r="J954" i="1"/>
  <c r="J955" i="1"/>
  <c r="J956" i="1"/>
  <c r="J957" i="1"/>
  <c r="J958" i="1"/>
  <c r="J959" i="1"/>
  <c r="J960" i="1"/>
  <c r="J961" i="1"/>
  <c r="J962" i="1"/>
  <c r="J963" i="1"/>
  <c r="J1012" i="1"/>
  <c r="J1013" i="1"/>
  <c r="J1014" i="1"/>
  <c r="J1015" i="1"/>
  <c r="J1016" i="1"/>
  <c r="J1017" i="1"/>
  <c r="J1018" i="1"/>
  <c r="J1019" i="1"/>
  <c r="J1020" i="1"/>
  <c r="J1021" i="1"/>
  <c r="J1022" i="1"/>
  <c r="J1023" i="1"/>
  <c r="J1024" i="1"/>
  <c r="J1025" i="1"/>
  <c r="J1026" i="1"/>
  <c r="J1027" i="1"/>
  <c r="J1028" i="1"/>
  <c r="J1029" i="1"/>
  <c r="J1030" i="1"/>
  <c r="J1031" i="1"/>
  <c r="J1032" i="1"/>
  <c r="J1033" i="1"/>
  <c r="J1034" i="1"/>
  <c r="J1035" i="1"/>
  <c r="J1036" i="1"/>
  <c r="J1037" i="1"/>
  <c r="J1038" i="1"/>
  <c r="J1039" i="1"/>
  <c r="J1040" i="1"/>
  <c r="J1041" i="1"/>
  <c r="J1042" i="1"/>
  <c r="J1043" i="1"/>
  <c r="J1044" i="1"/>
  <c r="J1045" i="1"/>
  <c r="J1046" i="1"/>
  <c r="J1047" i="1"/>
  <c r="J1048" i="1"/>
  <c r="J1049" i="1"/>
  <c r="J1050" i="1"/>
  <c r="J1051" i="1"/>
  <c r="J1052" i="1"/>
  <c r="J1053" i="1"/>
  <c r="J1054" i="1"/>
  <c r="J1055" i="1"/>
  <c r="J1056" i="1"/>
  <c r="J1057" i="1"/>
  <c r="J1058" i="1"/>
  <c r="J1059" i="1"/>
  <c r="J1060" i="1"/>
  <c r="J1061" i="1"/>
  <c r="J1062" i="1"/>
  <c r="J1063" i="1"/>
  <c r="J1064" i="1"/>
  <c r="J1065" i="1"/>
  <c r="J1066" i="1"/>
  <c r="J1067" i="1"/>
  <c r="J1068" i="1"/>
  <c r="J1069" i="1"/>
  <c r="J1070" i="1"/>
  <c r="J1071" i="1"/>
  <c r="J1072" i="1"/>
  <c r="J1073" i="1"/>
  <c r="J1074" i="1"/>
  <c r="J1075" i="1"/>
  <c r="J1076" i="1"/>
  <c r="J1077" i="1"/>
  <c r="J1078" i="1"/>
  <c r="J1079" i="1"/>
  <c r="J1080" i="1"/>
  <c r="J1081" i="1"/>
  <c r="J1082" i="1"/>
  <c r="J1083" i="1"/>
  <c r="J1084" i="1"/>
  <c r="J1085" i="1"/>
  <c r="J1086" i="1"/>
  <c r="J1087" i="1"/>
  <c r="J1088" i="1"/>
  <c r="J1089" i="1"/>
  <c r="J1090" i="1"/>
  <c r="J1091" i="1"/>
  <c r="J1092" i="1"/>
  <c r="J1093" i="1"/>
  <c r="J1094" i="1"/>
  <c r="J1095" i="1"/>
  <c r="J1096" i="1"/>
  <c r="J1097" i="1"/>
  <c r="J1098" i="1"/>
  <c r="J1099" i="1"/>
  <c r="J1100" i="1"/>
  <c r="J1101" i="1"/>
  <c r="J1102" i="1"/>
  <c r="J1103" i="1"/>
  <c r="J1104" i="1"/>
  <c r="J1105" i="1"/>
  <c r="J1106" i="1"/>
  <c r="J1107" i="1"/>
  <c r="J1108" i="1"/>
  <c r="J1109" i="1"/>
  <c r="J1110" i="1"/>
  <c r="J1111" i="1"/>
  <c r="J1112" i="1"/>
  <c r="J1113" i="1"/>
  <c r="J1114" i="1"/>
  <c r="J1115" i="1"/>
  <c r="J1116" i="1"/>
  <c r="J1117" i="1"/>
  <c r="J1118" i="1"/>
  <c r="J1119" i="1"/>
  <c r="J1120" i="1"/>
  <c r="J1121" i="1"/>
  <c r="J1122" i="1"/>
  <c r="J1123" i="1"/>
  <c r="J1124" i="1"/>
  <c r="J1125" i="1"/>
  <c r="J1126" i="1"/>
  <c r="J1127" i="1"/>
  <c r="J1128" i="1"/>
  <c r="J1129" i="1"/>
  <c r="J1130" i="1"/>
  <c r="J1131" i="1"/>
  <c r="J1132" i="1"/>
  <c r="J1133" i="1"/>
  <c r="J1134" i="1"/>
  <c r="J1135" i="1"/>
  <c r="J1136" i="1"/>
  <c r="J1137" i="1"/>
  <c r="J1138" i="1"/>
  <c r="J1139" i="1"/>
  <c r="J1140" i="1"/>
  <c r="J1141" i="1"/>
  <c r="J1142" i="1"/>
  <c r="J1143" i="1"/>
  <c r="J1144" i="1"/>
  <c r="J1145" i="1"/>
  <c r="J1146" i="1"/>
  <c r="J1147" i="1"/>
  <c r="J1148" i="1"/>
  <c r="J1149" i="1"/>
  <c r="J1150" i="1"/>
  <c r="J1151" i="1"/>
  <c r="J1152" i="1"/>
  <c r="J1153" i="1"/>
  <c r="J1154" i="1"/>
  <c r="J1155" i="1"/>
  <c r="J1156" i="1"/>
  <c r="J1157" i="1"/>
  <c r="J1158" i="1"/>
  <c r="J1159" i="1"/>
  <c r="J1160" i="1"/>
  <c r="J1161" i="1"/>
  <c r="J1162" i="1"/>
  <c r="J1163" i="1"/>
  <c r="J1164" i="1"/>
  <c r="J1165" i="1"/>
  <c r="J1166" i="1"/>
  <c r="J1167" i="1"/>
  <c r="J1168" i="1"/>
  <c r="J1169" i="1"/>
  <c r="J1170" i="1"/>
  <c r="J1171" i="1"/>
  <c r="J1172" i="1"/>
  <c r="J1173" i="1"/>
  <c r="J1174" i="1"/>
  <c r="J1175" i="1"/>
  <c r="J1176" i="1"/>
  <c r="J1177" i="1"/>
  <c r="J1178" i="1"/>
  <c r="J1179" i="1"/>
  <c r="J1180" i="1"/>
  <c r="J1181" i="1"/>
  <c r="J1182" i="1"/>
  <c r="J1183" i="1"/>
  <c r="J1184" i="1"/>
  <c r="J1185" i="1"/>
  <c r="J1186" i="1"/>
  <c r="J1187" i="1"/>
  <c r="J1188" i="1"/>
  <c r="J1189" i="1"/>
  <c r="J1190" i="1"/>
  <c r="J1191" i="1"/>
  <c r="J1192" i="1"/>
  <c r="J1193" i="1"/>
  <c r="J1194" i="1"/>
  <c r="J1195" i="1"/>
  <c r="J1196" i="1"/>
  <c r="J1197" i="1"/>
  <c r="J1198" i="1"/>
  <c r="J1199" i="1"/>
  <c r="J1200" i="1"/>
  <c r="J1201" i="1"/>
  <c r="J1202" i="1"/>
  <c r="J1203" i="1"/>
  <c r="J1204" i="1"/>
  <c r="J1205" i="1"/>
  <c r="J1206" i="1"/>
  <c r="J1207" i="1"/>
  <c r="J1208" i="1"/>
  <c r="J1209" i="1"/>
  <c r="J1210" i="1"/>
  <c r="J1211" i="1"/>
  <c r="J1212" i="1"/>
  <c r="J1213" i="1"/>
  <c r="J1214" i="1"/>
  <c r="J1215" i="1"/>
  <c r="J1216" i="1"/>
  <c r="J1217" i="1"/>
  <c r="J1218" i="1"/>
  <c r="J1219" i="1"/>
  <c r="J1220" i="1"/>
  <c r="J1221" i="1"/>
  <c r="J1222" i="1"/>
  <c r="J1223" i="1"/>
  <c r="J1224" i="1"/>
  <c r="J1225" i="1"/>
  <c r="J1226" i="1"/>
  <c r="J1227" i="1"/>
  <c r="J1228" i="1"/>
  <c r="J1229" i="1"/>
  <c r="J1230" i="1"/>
  <c r="J1231" i="1"/>
  <c r="J1232" i="1"/>
  <c r="J1233" i="1"/>
  <c r="J1234" i="1"/>
  <c r="J1235" i="1"/>
  <c r="J1236" i="1"/>
  <c r="J1237" i="1"/>
  <c r="J1238" i="1"/>
  <c r="J1239" i="1"/>
  <c r="J1240" i="1"/>
  <c r="J1241" i="1"/>
  <c r="J1242" i="1"/>
  <c r="J1243" i="1"/>
  <c r="J1244" i="1"/>
  <c r="J1245" i="1"/>
  <c r="J1246" i="1"/>
  <c r="J1247" i="1"/>
  <c r="J1248" i="1"/>
  <c r="J1249" i="1"/>
  <c r="J1250" i="1"/>
  <c r="J1251" i="1"/>
  <c r="J1300" i="1"/>
  <c r="J1301" i="1"/>
  <c r="J1302" i="1"/>
  <c r="J1303" i="1"/>
  <c r="J1304" i="1"/>
  <c r="J1305" i="1"/>
  <c r="J1306" i="1"/>
  <c r="J1307" i="1"/>
  <c r="J1308" i="1"/>
  <c r="J1309" i="1"/>
  <c r="J1310" i="1"/>
  <c r="J1311" i="1"/>
  <c r="J1312" i="1"/>
  <c r="J1313" i="1"/>
  <c r="J1314" i="1"/>
  <c r="J1315" i="1"/>
  <c r="J1316" i="1"/>
  <c r="J1317" i="1"/>
  <c r="J1318" i="1"/>
  <c r="J1319" i="1"/>
  <c r="J1320" i="1"/>
  <c r="J1321" i="1"/>
  <c r="J1322" i="1"/>
  <c r="J1323" i="1"/>
  <c r="J1324" i="1"/>
  <c r="J1325" i="1"/>
  <c r="J1326" i="1"/>
  <c r="J1327" i="1"/>
  <c r="J1328" i="1"/>
  <c r="J1329" i="1"/>
  <c r="J1330" i="1"/>
  <c r="J1331" i="1"/>
  <c r="J1332" i="1"/>
  <c r="J1333" i="1"/>
  <c r="J1334" i="1"/>
  <c r="J1335" i="1"/>
  <c r="J1336" i="1"/>
  <c r="J1337" i="1"/>
  <c r="J1338" i="1"/>
  <c r="J1339" i="1"/>
  <c r="J1340" i="1"/>
  <c r="J1341" i="1"/>
  <c r="J1342" i="1"/>
  <c r="J1343" i="1"/>
  <c r="J1344" i="1"/>
  <c r="J1345" i="1"/>
  <c r="J1346" i="1"/>
  <c r="J1347" i="1"/>
  <c r="J1348" i="1"/>
  <c r="J1349" i="1"/>
  <c r="J1350" i="1"/>
  <c r="J1351" i="1"/>
  <c r="J1352" i="1"/>
  <c r="J1353" i="1"/>
  <c r="J1354" i="1"/>
  <c r="J1355" i="1"/>
  <c r="J1356" i="1"/>
  <c r="J1357" i="1"/>
  <c r="J1358" i="1"/>
  <c r="J1359" i="1"/>
  <c r="J1360" i="1"/>
  <c r="J1361" i="1"/>
  <c r="J1362" i="1"/>
  <c r="J1363" i="1"/>
  <c r="J1364" i="1"/>
  <c r="J1365" i="1"/>
  <c r="J1366" i="1"/>
  <c r="J1367" i="1"/>
  <c r="J1368" i="1"/>
  <c r="J1369" i="1"/>
  <c r="J1370" i="1"/>
  <c r="J1371" i="1"/>
  <c r="J1372" i="1"/>
  <c r="J1373" i="1"/>
  <c r="J1374" i="1"/>
  <c r="J1375" i="1"/>
  <c r="J1376" i="1"/>
  <c r="J1377" i="1"/>
  <c r="J1378" i="1"/>
  <c r="J1379" i="1"/>
  <c r="J1380" i="1"/>
  <c r="J1381" i="1"/>
  <c r="J1382" i="1"/>
  <c r="J1383" i="1"/>
  <c r="J1384" i="1"/>
  <c r="J1385" i="1"/>
  <c r="J1386" i="1"/>
  <c r="J1387" i="1"/>
  <c r="J1388" i="1"/>
  <c r="J1389" i="1"/>
  <c r="J1390" i="1"/>
  <c r="J1391" i="1"/>
  <c r="J1392" i="1"/>
  <c r="J1393" i="1"/>
  <c r="J1394" i="1"/>
  <c r="J1395" i="1"/>
  <c r="J1396" i="1"/>
  <c r="J1397" i="1"/>
  <c r="J1398" i="1"/>
  <c r="J1399" i="1"/>
  <c r="J1400" i="1"/>
  <c r="J1401" i="1"/>
  <c r="J1402" i="1"/>
  <c r="J1403" i="1"/>
  <c r="J1404" i="1"/>
  <c r="J1405" i="1"/>
  <c r="J1406" i="1"/>
  <c r="J1407" i="1"/>
  <c r="J1408" i="1"/>
  <c r="J1409" i="1"/>
  <c r="J1410" i="1"/>
  <c r="J1411" i="1"/>
  <c r="J1412" i="1"/>
  <c r="J1413" i="1"/>
  <c r="J1414" i="1"/>
  <c r="J1415" i="1"/>
  <c r="J1416" i="1"/>
  <c r="J1417" i="1"/>
  <c r="J1418" i="1"/>
  <c r="J1419" i="1"/>
  <c r="J1420" i="1"/>
  <c r="J1421" i="1"/>
  <c r="J1422" i="1"/>
  <c r="J1423" i="1"/>
  <c r="J1424" i="1"/>
  <c r="J1425" i="1"/>
  <c r="J1426" i="1"/>
  <c r="J1427" i="1"/>
  <c r="J1428" i="1"/>
  <c r="J1429" i="1"/>
  <c r="J1430" i="1"/>
  <c r="J1431" i="1"/>
  <c r="J1432" i="1"/>
  <c r="J1433" i="1"/>
  <c r="J1434" i="1"/>
  <c r="J1435" i="1"/>
  <c r="J1436" i="1"/>
  <c r="J1437" i="1"/>
  <c r="J1438" i="1"/>
  <c r="J1439" i="1"/>
  <c r="J1440" i="1"/>
  <c r="J1441" i="1"/>
  <c r="J1442" i="1"/>
  <c r="J1443" i="1"/>
  <c r="J1444" i="1"/>
  <c r="J1445" i="1"/>
  <c r="J1446" i="1"/>
  <c r="J1447" i="1"/>
  <c r="J1448" i="1"/>
  <c r="J1449" i="1"/>
  <c r="J1450" i="1"/>
  <c r="J1451" i="1"/>
  <c r="J1452" i="1"/>
  <c r="J1453" i="1"/>
  <c r="J1454" i="1"/>
  <c r="J1455" i="1"/>
  <c r="J1456" i="1"/>
  <c r="J1457" i="1"/>
  <c r="J1458" i="1"/>
  <c r="J1459" i="1"/>
  <c r="J1460" i="1"/>
  <c r="J1461" i="1"/>
  <c r="J1462" i="1"/>
  <c r="J1463" i="1"/>
  <c r="J1464" i="1"/>
  <c r="J1465" i="1"/>
  <c r="J1466" i="1"/>
  <c r="J1467" i="1"/>
  <c r="J1468" i="1"/>
  <c r="J1469" i="1"/>
  <c r="J1470" i="1"/>
  <c r="J1471" i="1"/>
  <c r="J1472" i="1"/>
  <c r="J1473" i="1"/>
  <c r="J1474" i="1"/>
  <c r="J1475" i="1"/>
  <c r="J1476" i="1"/>
  <c r="J1477" i="1"/>
  <c r="J1478" i="1"/>
  <c r="J1479" i="1"/>
  <c r="J1480" i="1"/>
  <c r="J1481" i="1"/>
  <c r="J1482" i="1"/>
  <c r="J1483" i="1"/>
  <c r="J1484" i="1"/>
  <c r="J1485" i="1"/>
  <c r="J1486" i="1"/>
  <c r="J1487" i="1"/>
  <c r="J1488" i="1"/>
  <c r="J1489" i="1"/>
  <c r="J1490" i="1"/>
  <c r="J1491" i="1"/>
  <c r="J1588" i="1"/>
  <c r="J1589" i="1"/>
  <c r="J1590" i="1"/>
  <c r="J1591" i="1"/>
  <c r="J1592" i="1"/>
  <c r="J1593" i="1"/>
  <c r="J1594" i="1"/>
  <c r="J1595" i="1"/>
  <c r="J1596" i="1"/>
  <c r="J1597" i="1"/>
  <c r="J1598" i="1"/>
  <c r="J1599" i="1"/>
  <c r="J1600" i="1"/>
  <c r="J1601" i="1"/>
  <c r="J1602" i="1"/>
  <c r="J1603" i="1"/>
  <c r="J1604" i="1"/>
  <c r="J1605" i="1"/>
  <c r="J1606" i="1"/>
  <c r="J1607" i="1"/>
  <c r="J1608" i="1"/>
  <c r="J1609" i="1"/>
  <c r="J1610" i="1"/>
  <c r="J1611" i="1"/>
  <c r="J1612" i="1"/>
  <c r="J1613" i="1"/>
  <c r="J1614" i="1"/>
  <c r="J1615" i="1"/>
  <c r="J1616" i="1"/>
  <c r="J1617" i="1"/>
  <c r="J1618" i="1"/>
  <c r="J1619" i="1"/>
  <c r="J1620" i="1"/>
  <c r="J1621" i="1"/>
  <c r="J1622" i="1"/>
  <c r="J1623" i="1"/>
  <c r="J1624" i="1"/>
  <c r="J1625" i="1"/>
  <c r="J1626" i="1"/>
  <c r="J1627" i="1"/>
  <c r="J1628" i="1"/>
  <c r="J1629" i="1"/>
  <c r="J1630" i="1"/>
  <c r="J1631" i="1"/>
  <c r="J1632" i="1"/>
  <c r="J1633" i="1"/>
  <c r="J1634" i="1"/>
  <c r="J1635" i="1"/>
  <c r="J1636" i="1"/>
  <c r="J1637" i="1"/>
  <c r="J1638" i="1"/>
  <c r="J1639" i="1"/>
  <c r="J1640" i="1"/>
  <c r="J1641" i="1"/>
  <c r="J1642" i="1"/>
  <c r="J1643" i="1"/>
  <c r="J1644" i="1"/>
  <c r="J1645" i="1"/>
  <c r="J1646" i="1"/>
  <c r="J1647" i="1"/>
  <c r="J1648" i="1"/>
  <c r="J1649" i="1"/>
  <c r="J1650" i="1"/>
  <c r="J1651" i="1"/>
  <c r="J1652" i="1"/>
  <c r="J1653" i="1"/>
  <c r="J1654" i="1"/>
  <c r="J1655" i="1"/>
  <c r="J1656" i="1"/>
  <c r="J1657" i="1"/>
  <c r="J1658" i="1"/>
  <c r="J1659" i="1"/>
  <c r="J1660" i="1"/>
  <c r="J1661" i="1"/>
  <c r="J1662" i="1"/>
  <c r="J1663" i="1"/>
  <c r="J1664" i="1"/>
  <c r="J1665" i="1"/>
  <c r="J1666" i="1"/>
  <c r="J1667" i="1"/>
  <c r="J1668" i="1"/>
  <c r="J1669" i="1"/>
  <c r="J1670" i="1"/>
  <c r="J1671" i="1"/>
  <c r="J1672" i="1"/>
  <c r="J1673" i="1"/>
  <c r="J1674" i="1"/>
  <c r="J1675" i="1"/>
  <c r="J1676" i="1"/>
  <c r="J1677" i="1"/>
  <c r="J1678" i="1"/>
  <c r="J1679" i="1"/>
  <c r="J1680" i="1"/>
  <c r="J1681" i="1"/>
  <c r="J1682" i="1"/>
  <c r="J1683" i="1"/>
  <c r="J1684" i="1"/>
  <c r="J1685" i="1"/>
  <c r="J1686" i="1"/>
  <c r="J1687" i="1"/>
  <c r="J1688" i="1"/>
  <c r="J1689" i="1"/>
  <c r="J1690" i="1"/>
  <c r="J1691" i="1"/>
  <c r="J1692" i="1"/>
  <c r="J1693" i="1"/>
  <c r="J1694" i="1"/>
  <c r="J1695" i="1"/>
  <c r="J1696" i="1"/>
  <c r="J1697" i="1"/>
  <c r="J1698" i="1"/>
  <c r="J1699" i="1"/>
  <c r="J1700" i="1"/>
  <c r="J1701" i="1"/>
  <c r="J1702" i="1"/>
  <c r="J1703" i="1"/>
  <c r="J1704" i="1"/>
  <c r="J1705" i="1"/>
  <c r="J1706" i="1"/>
  <c r="J1707" i="1"/>
  <c r="J1708" i="1"/>
  <c r="J1709" i="1"/>
  <c r="J1710" i="1"/>
  <c r="J1711" i="1"/>
  <c r="J1712" i="1"/>
  <c r="J1713" i="1"/>
  <c r="J1714" i="1"/>
  <c r="J1715" i="1"/>
  <c r="J1716" i="1"/>
  <c r="J1717" i="1"/>
  <c r="J1718" i="1"/>
  <c r="J1719" i="1"/>
  <c r="J1720" i="1"/>
  <c r="J1721" i="1"/>
  <c r="J1722" i="1"/>
  <c r="J1723" i="1"/>
  <c r="J1724" i="1"/>
  <c r="J1725" i="1"/>
  <c r="J1726" i="1"/>
  <c r="J1727" i="1"/>
  <c r="J1728" i="1"/>
  <c r="J1729" i="1"/>
  <c r="J1730" i="1"/>
  <c r="J1731" i="1"/>
  <c r="J4" i="1"/>
  <c r="H55" i="24" l="1"/>
  <c r="H191" i="24"/>
  <c r="H199" i="24"/>
  <c r="H207" i="24"/>
  <c r="H271" i="24"/>
  <c r="H279" i="24"/>
  <c r="H287" i="24"/>
  <c r="H303" i="24"/>
  <c r="H196" i="24"/>
  <c r="H204" i="24"/>
  <c r="H244" i="24"/>
  <c r="H4" i="24"/>
  <c r="H316" i="24"/>
  <c r="H10" i="24"/>
  <c r="H14" i="24"/>
  <c r="H215" i="24"/>
  <c r="H223" i="24"/>
  <c r="H231" i="24"/>
  <c r="H8" i="24"/>
  <c r="H12" i="24"/>
  <c r="H16" i="24"/>
  <c r="H24" i="24"/>
  <c r="H13" i="24"/>
  <c r="H17" i="24"/>
  <c r="H22" i="24"/>
  <c r="H60" i="24"/>
  <c r="H80" i="24"/>
  <c r="H84" i="24"/>
  <c r="H88" i="24"/>
  <c r="H92" i="24"/>
  <c r="H96" i="24"/>
  <c r="H100" i="24"/>
  <c r="H104" i="24"/>
  <c r="H108" i="24"/>
  <c r="H124" i="24"/>
  <c r="H128" i="24"/>
  <c r="H132" i="24"/>
  <c r="H136" i="24"/>
  <c r="H140" i="24"/>
  <c r="H172" i="24"/>
  <c r="H176" i="24"/>
  <c r="H180" i="24"/>
  <c r="H184" i="24"/>
  <c r="H188" i="24"/>
  <c r="H61" i="24"/>
  <c r="H65" i="24"/>
  <c r="H69" i="24"/>
  <c r="H93" i="24"/>
  <c r="H97" i="24"/>
  <c r="H125" i="24"/>
  <c r="H141" i="24"/>
  <c r="H145" i="24"/>
  <c r="H149" i="24"/>
  <c r="H177" i="24"/>
  <c r="H62" i="24"/>
  <c r="H66" i="24"/>
  <c r="H70" i="24"/>
  <c r="H74" i="24"/>
  <c r="H94" i="24"/>
  <c r="H110" i="24"/>
  <c r="H114" i="24"/>
  <c r="H118" i="24"/>
  <c r="H122" i="24"/>
  <c r="H142" i="24"/>
  <c r="H150" i="24"/>
  <c r="H158" i="24"/>
  <c r="H162" i="24"/>
  <c r="H166" i="24"/>
  <c r="H83" i="24"/>
  <c r="H91" i="24"/>
  <c r="H115" i="24"/>
  <c r="H123" i="24"/>
  <c r="H131" i="24"/>
  <c r="H139" i="24"/>
  <c r="H163" i="24"/>
  <c r="H171" i="24"/>
  <c r="H315" i="24"/>
  <c r="H26" i="24"/>
  <c r="H30" i="24"/>
  <c r="H38" i="24"/>
  <c r="H193" i="24"/>
  <c r="H225" i="24"/>
  <c r="H305" i="24"/>
  <c r="H23" i="24"/>
  <c r="H27" i="24"/>
  <c r="H190" i="24"/>
  <c r="H198" i="24"/>
  <c r="H270" i="24"/>
  <c r="H274" i="24"/>
  <c r="H278" i="24"/>
  <c r="H294" i="24"/>
  <c r="H40" i="24"/>
  <c r="H44" i="24"/>
  <c r="H48" i="24"/>
  <c r="H52" i="24"/>
  <c r="H56" i="24"/>
  <c r="H63" i="24"/>
  <c r="H71" i="24"/>
  <c r="H95" i="24"/>
  <c r="H103" i="24"/>
  <c r="H143" i="24"/>
  <c r="H151" i="24"/>
  <c r="H175" i="24"/>
  <c r="H183" i="24"/>
  <c r="H203" i="24"/>
  <c r="H243" i="24"/>
  <c r="H251" i="24"/>
  <c r="H259" i="24"/>
  <c r="H267" i="24"/>
  <c r="H299" i="24"/>
  <c r="H45" i="24"/>
  <c r="H49" i="24"/>
  <c r="H76" i="24"/>
  <c r="H148" i="24"/>
  <c r="H156" i="24"/>
  <c r="H164" i="24"/>
  <c r="H208" i="24"/>
  <c r="H216" i="24"/>
  <c r="H220" i="24"/>
  <c r="H224" i="24"/>
  <c r="H232" i="24"/>
  <c r="H236" i="24"/>
  <c r="H252" i="24"/>
  <c r="H256" i="24"/>
  <c r="H260" i="24"/>
  <c r="H264" i="24"/>
  <c r="H268" i="24"/>
  <c r="H284" i="24"/>
  <c r="H296" i="24"/>
  <c r="H300" i="24"/>
  <c r="H111" i="24"/>
  <c r="H119" i="24"/>
  <c r="H212" i="24"/>
  <c r="H239" i="24"/>
  <c r="H247" i="24"/>
  <c r="H286" i="24"/>
  <c r="H290" i="24"/>
  <c r="H7" i="24"/>
  <c r="H11" i="24"/>
  <c r="H19" i="24"/>
  <c r="H42" i="24"/>
  <c r="H46" i="24"/>
  <c r="H58" i="24"/>
  <c r="H77" i="24"/>
  <c r="H81" i="24"/>
  <c r="H85" i="24"/>
  <c r="H112" i="24"/>
  <c r="H116" i="24"/>
  <c r="H120" i="24"/>
  <c r="H127" i="24"/>
  <c r="H135" i="24"/>
  <c r="H155" i="24"/>
  <c r="H174" i="24"/>
  <c r="H209" i="24"/>
  <c r="H228" i="24"/>
  <c r="H240" i="24"/>
  <c r="H248" i="24"/>
  <c r="H255" i="24"/>
  <c r="H263" i="24"/>
  <c r="H283" i="24"/>
  <c r="H302" i="24"/>
  <c r="H318" i="24"/>
  <c r="H20" i="24"/>
  <c r="H39" i="24"/>
  <c r="H43" i="24"/>
  <c r="H59" i="24"/>
  <c r="H78" i="24"/>
  <c r="H82" i="24"/>
  <c r="H90" i="24"/>
  <c r="H109" i="24"/>
  <c r="H113" i="24"/>
  <c r="H117" i="24"/>
  <c r="H144" i="24"/>
  <c r="H152" i="24"/>
  <c r="H159" i="24"/>
  <c r="H167" i="24"/>
  <c r="H179" i="24"/>
  <c r="H187" i="24"/>
  <c r="H206" i="24"/>
  <c r="H214" i="24"/>
  <c r="H241" i="24"/>
  <c r="H272" i="24"/>
  <c r="H276" i="24"/>
  <c r="H280" i="24"/>
  <c r="H295" i="24"/>
  <c r="H307" i="24"/>
  <c r="H28" i="24"/>
  <c r="H32" i="24"/>
  <c r="H36" i="24"/>
  <c r="H75" i="24"/>
  <c r="H98" i="24"/>
  <c r="H106" i="24"/>
  <c r="H129" i="24"/>
  <c r="H133" i="24"/>
  <c r="H160" i="24"/>
  <c r="H168" i="24"/>
  <c r="H222" i="24"/>
  <c r="H257" i="24"/>
  <c r="H288" i="24"/>
  <c r="H292" i="24"/>
  <c r="H311" i="24"/>
  <c r="H211" i="24"/>
  <c r="H219" i="24"/>
  <c r="H238" i="24"/>
  <c r="H246" i="24"/>
  <c r="H273" i="24"/>
  <c r="H277" i="24"/>
  <c r="H304" i="24"/>
  <c r="H308" i="24"/>
  <c r="H312" i="24"/>
  <c r="H6" i="24"/>
  <c r="H29" i="24"/>
  <c r="H33" i="24"/>
  <c r="H64" i="24"/>
  <c r="H68" i="24"/>
  <c r="H72" i="24"/>
  <c r="H79" i="24"/>
  <c r="H87" i="24"/>
  <c r="H107" i="24"/>
  <c r="H126" i="24"/>
  <c r="H130" i="24"/>
  <c r="H138" i="24"/>
  <c r="H161" i="24"/>
  <c r="H165" i="24"/>
  <c r="H192" i="24"/>
  <c r="H200" i="24"/>
  <c r="H235" i="24"/>
  <c r="H254" i="24"/>
  <c r="H289" i="24"/>
  <c r="H293" i="24"/>
  <c r="H35" i="24"/>
  <c r="H54" i="24"/>
  <c r="H147" i="24"/>
  <c r="H182" i="24"/>
  <c r="H275" i="24"/>
  <c r="H310" i="24"/>
  <c r="H291" i="24"/>
  <c r="H51" i="24"/>
  <c r="H86" i="24"/>
  <c r="H67" i="24"/>
  <c r="H102" i="24"/>
  <c r="H195" i="24"/>
  <c r="H230" i="24"/>
  <c r="H99" i="24"/>
  <c r="H134" i="24"/>
  <c r="H227" i="24"/>
  <c r="H262" i="24"/>
  <c r="H154" i="24"/>
  <c r="H157" i="24"/>
  <c r="H170" i="24"/>
  <c r="H173" i="24"/>
  <c r="H186" i="24"/>
  <c r="H189" i="24"/>
  <c r="H202" i="24"/>
  <c r="H205" i="24"/>
  <c r="H218" i="24"/>
  <c r="H221" i="24"/>
  <c r="H234" i="24"/>
  <c r="H237" i="24"/>
  <c r="H250" i="24"/>
  <c r="H253" i="24"/>
  <c r="H266" i="24"/>
  <c r="H269" i="24"/>
  <c r="H282" i="24"/>
  <c r="H285" i="24"/>
  <c r="H298" i="24"/>
  <c r="H301" i="24"/>
  <c r="H314" i="24"/>
  <c r="H317" i="24"/>
  <c r="H5" i="24"/>
  <c r="H18" i="24"/>
  <c r="H21" i="24"/>
  <c r="H34" i="24"/>
  <c r="H37" i="24"/>
  <c r="H50" i="24"/>
  <c r="H53" i="24"/>
  <c r="H101" i="24"/>
  <c r="H146" i="24"/>
  <c r="H178" i="24"/>
  <c r="H181" i="24"/>
  <c r="H194" i="24"/>
  <c r="H197" i="24"/>
  <c r="H210" i="24"/>
  <c r="H213" i="24"/>
  <c r="H226" i="24"/>
  <c r="H229" i="24"/>
  <c r="H242" i="24"/>
  <c r="H245" i="24"/>
  <c r="H258" i="24"/>
  <c r="H261" i="24"/>
  <c r="H306" i="24"/>
  <c r="H309" i="24"/>
  <c r="H15" i="24"/>
  <c r="H31" i="24"/>
  <c r="H47" i="24"/>
  <c r="H201" i="24"/>
  <c r="H217" i="24"/>
  <c r="H233" i="24"/>
  <c r="H249" i="24"/>
  <c r="H265" i="24"/>
  <c r="H281" i="24"/>
  <c r="H297" i="24"/>
  <c r="H313" i="24"/>
  <c r="H9" i="24"/>
  <c r="H25" i="24"/>
  <c r="H41" i="24"/>
  <c r="H57" i="24"/>
  <c r="H73" i="24"/>
  <c r="H89" i="24"/>
  <c r="H105" i="24"/>
  <c r="H121" i="24"/>
  <c r="H137" i="24"/>
  <c r="H153" i="24"/>
  <c r="H169" i="24"/>
  <c r="H185" i="24"/>
  <c r="D239" i="2" l="1"/>
  <c r="D238" i="2"/>
  <c r="D237" i="2"/>
  <c r="D236" i="2"/>
  <c r="D235" i="2"/>
  <c r="D234" i="2"/>
  <c r="D233" i="2"/>
  <c r="D232" i="2"/>
  <c r="D231" i="2"/>
  <c r="D230" i="2"/>
  <c r="D229" i="2"/>
  <c r="D228" i="2"/>
  <c r="H339" i="5"/>
  <c r="H338" i="5"/>
  <c r="H337" i="5"/>
  <c r="H336" i="5"/>
  <c r="H335" i="5"/>
  <c r="H334" i="5"/>
  <c r="H333" i="5"/>
  <c r="H332" i="5"/>
  <c r="H331" i="5"/>
  <c r="H330" i="5"/>
  <c r="H329" i="5"/>
  <c r="H328" i="5"/>
  <c r="H327" i="5"/>
  <c r="H345" i="5"/>
  <c r="H344" i="5"/>
  <c r="H343" i="5"/>
  <c r="H342" i="5"/>
  <c r="H341" i="5"/>
  <c r="H340" i="5"/>
  <c r="H320" i="5"/>
  <c r="H319" i="5"/>
  <c r="H318" i="5"/>
  <c r="H317" i="5"/>
  <c r="H316" i="5"/>
  <c r="H315" i="5"/>
  <c r="H314" i="5"/>
  <c r="H313" i="5"/>
  <c r="H312" i="5"/>
  <c r="H311" i="5"/>
  <c r="H310" i="5"/>
  <c r="H309" i="5"/>
  <c r="H308" i="5"/>
  <c r="H326" i="5"/>
  <c r="H325" i="5"/>
  <c r="H324" i="5"/>
  <c r="H323" i="5"/>
  <c r="H322" i="5"/>
  <c r="H321" i="5"/>
  <c r="H307" i="5"/>
  <c r="H306" i="5"/>
  <c r="H305" i="5"/>
  <c r="H304" i="5"/>
  <c r="H303" i="5"/>
  <c r="H302" i="5"/>
  <c r="H301" i="5"/>
  <c r="H300" i="5"/>
  <c r="H299" i="5"/>
  <c r="H298" i="5"/>
  <c r="H297" i="5"/>
  <c r="H296" i="5"/>
  <c r="H295" i="5"/>
  <c r="H294" i="5"/>
  <c r="H293" i="5"/>
  <c r="H292" i="5"/>
  <c r="H291" i="5"/>
  <c r="H290" i="5"/>
  <c r="H289" i="5"/>
  <c r="H282" i="5"/>
  <c r="H281" i="5"/>
  <c r="H280" i="5"/>
  <c r="H279" i="5"/>
  <c r="H278" i="5"/>
  <c r="H277" i="5"/>
  <c r="H276" i="5"/>
  <c r="H275" i="5"/>
  <c r="H274" i="5"/>
  <c r="H273" i="5"/>
  <c r="H272" i="5"/>
  <c r="H271" i="5"/>
  <c r="H270" i="5"/>
  <c r="H288" i="5"/>
  <c r="H287" i="5"/>
  <c r="H286" i="5"/>
  <c r="H285" i="5"/>
  <c r="H284" i="5"/>
  <c r="H283" i="5"/>
  <c r="H269" i="5"/>
  <c r="H268" i="5"/>
  <c r="H267" i="5"/>
  <c r="H266" i="5"/>
  <c r="H265" i="5"/>
  <c r="H264" i="5"/>
  <c r="H263" i="5"/>
  <c r="H262" i="5"/>
  <c r="H261" i="5"/>
  <c r="H260" i="5"/>
  <c r="H259" i="5"/>
  <c r="H258" i="5"/>
  <c r="H257" i="5"/>
  <c r="H256" i="5"/>
  <c r="H255" i="5"/>
  <c r="H254" i="5"/>
  <c r="H253" i="5"/>
  <c r="H252" i="5"/>
  <c r="H251" i="5"/>
  <c r="H244" i="5"/>
  <c r="H243" i="5"/>
  <c r="H242" i="5"/>
  <c r="H241" i="5"/>
  <c r="H240" i="5"/>
  <c r="H239" i="5"/>
  <c r="H238" i="5"/>
  <c r="H237" i="5"/>
  <c r="H236" i="5"/>
  <c r="H235" i="5"/>
  <c r="H234" i="5"/>
  <c r="H233" i="5"/>
  <c r="H232" i="5"/>
  <c r="H250" i="5"/>
  <c r="H249" i="5"/>
  <c r="H248" i="5"/>
  <c r="H247" i="5"/>
  <c r="H246" i="5"/>
  <c r="H245" i="5"/>
  <c r="H131" i="5"/>
  <c r="H132" i="5"/>
  <c r="H133" i="5"/>
  <c r="H134" i="5"/>
  <c r="H135" i="5"/>
  <c r="H136" i="5"/>
  <c r="H118" i="5"/>
  <c r="H119" i="5"/>
  <c r="H120" i="5"/>
  <c r="H121" i="5"/>
  <c r="H122" i="5"/>
  <c r="H123" i="5"/>
  <c r="H124" i="5"/>
  <c r="H125" i="5"/>
  <c r="H126" i="5"/>
  <c r="H127" i="5"/>
  <c r="H128" i="5"/>
  <c r="H129" i="5"/>
  <c r="H130" i="5"/>
  <c r="H150" i="5"/>
  <c r="H151" i="5"/>
  <c r="H152" i="5"/>
  <c r="H153" i="5"/>
  <c r="H154" i="5"/>
  <c r="H155" i="5"/>
  <c r="H137" i="5"/>
  <c r="H138" i="5"/>
  <c r="H139" i="5"/>
  <c r="H140" i="5"/>
  <c r="H141" i="5"/>
  <c r="H142" i="5"/>
  <c r="H143" i="5"/>
  <c r="H144" i="5"/>
  <c r="H145" i="5"/>
  <c r="H146" i="5"/>
  <c r="H147" i="5"/>
  <c r="H148" i="5"/>
  <c r="H149" i="5"/>
  <c r="H169" i="5"/>
  <c r="H170" i="5"/>
  <c r="H171" i="5"/>
  <c r="H172" i="5"/>
  <c r="H173" i="5"/>
  <c r="H174" i="5"/>
  <c r="H156" i="5"/>
  <c r="H157" i="5"/>
  <c r="H158" i="5"/>
  <c r="H159" i="5"/>
  <c r="H160" i="5"/>
  <c r="H161" i="5"/>
  <c r="H162" i="5"/>
  <c r="H163" i="5"/>
  <c r="H164" i="5"/>
  <c r="H165" i="5"/>
  <c r="H166" i="5"/>
  <c r="H167" i="5"/>
  <c r="H168" i="5"/>
  <c r="H175" i="5"/>
  <c r="H176" i="5"/>
  <c r="H177" i="5"/>
  <c r="H178" i="5"/>
  <c r="H179" i="5"/>
  <c r="H180" i="5"/>
  <c r="H181" i="5"/>
  <c r="H182" i="5"/>
  <c r="H183" i="5"/>
  <c r="H184" i="5"/>
  <c r="H185" i="5"/>
  <c r="H186" i="5"/>
  <c r="H187" i="5"/>
  <c r="H188" i="5"/>
  <c r="H189" i="5"/>
  <c r="H190" i="5"/>
  <c r="H191" i="5"/>
  <c r="H192" i="5"/>
  <c r="H193" i="5"/>
  <c r="H207" i="5"/>
  <c r="H208" i="5"/>
  <c r="H209" i="5"/>
  <c r="H210" i="5"/>
  <c r="H211" i="5"/>
  <c r="H212" i="5"/>
  <c r="H194" i="5"/>
  <c r="H195" i="5"/>
  <c r="H196" i="5"/>
  <c r="H197" i="5"/>
  <c r="H198" i="5"/>
  <c r="H199" i="5"/>
  <c r="H200" i="5"/>
  <c r="H201" i="5"/>
  <c r="H202" i="5"/>
  <c r="H203" i="5"/>
  <c r="H204" i="5"/>
  <c r="H205" i="5"/>
  <c r="H206" i="5"/>
  <c r="H213" i="5"/>
  <c r="H214" i="5"/>
  <c r="H215" i="5"/>
  <c r="H216" i="5"/>
  <c r="H217" i="5"/>
  <c r="H218" i="5"/>
  <c r="H219" i="5"/>
  <c r="H220" i="5"/>
  <c r="H221" i="5"/>
  <c r="H222" i="5"/>
  <c r="H223" i="5"/>
  <c r="H224" i="5"/>
  <c r="H225" i="5"/>
  <c r="H226" i="5"/>
  <c r="H227" i="5"/>
  <c r="H228" i="5"/>
  <c r="H229" i="5"/>
  <c r="H230" i="5"/>
  <c r="H231" i="5"/>
  <c r="E580" i="7" l="1"/>
  <c r="H580" i="7" s="1"/>
  <c r="E579" i="7"/>
  <c r="H579" i="7" s="1"/>
  <c r="E578" i="7"/>
  <c r="H578" i="7" s="1"/>
  <c r="E577" i="7"/>
  <c r="H577" i="7" s="1"/>
  <c r="E576" i="7"/>
  <c r="H576" i="7" s="1"/>
  <c r="E575" i="7"/>
  <c r="H575" i="7" s="1"/>
  <c r="E574" i="7"/>
  <c r="H574" i="7" s="1"/>
  <c r="E573" i="7"/>
  <c r="H573" i="7" s="1"/>
  <c r="E572" i="7"/>
  <c r="H572" i="7" s="1"/>
  <c r="E571" i="7"/>
  <c r="H571" i="7" s="1"/>
  <c r="E570" i="7"/>
  <c r="H570" i="7" s="1"/>
  <c r="E569" i="7"/>
  <c r="H569" i="7" s="1"/>
  <c r="E568" i="7"/>
  <c r="H568" i="7" s="1"/>
  <c r="E567" i="7"/>
  <c r="H567" i="7" s="1"/>
  <c r="E566" i="7"/>
  <c r="H566" i="7" s="1"/>
  <c r="E565" i="7"/>
  <c r="H565" i="7" s="1"/>
  <c r="E564" i="7"/>
  <c r="H564" i="7" s="1"/>
  <c r="I52" i="2" l="1"/>
  <c r="I51" i="2"/>
  <c r="D227" i="2"/>
  <c r="D226" i="2"/>
  <c r="D225" i="2"/>
  <c r="D224" i="2"/>
  <c r="D223" i="2"/>
  <c r="D222" i="2"/>
  <c r="D221" i="2"/>
  <c r="D220" i="2"/>
  <c r="D219" i="2"/>
  <c r="D218" i="2"/>
  <c r="D217" i="2"/>
  <c r="D216" i="2"/>
  <c r="D205" i="2"/>
  <c r="D206" i="2"/>
  <c r="D207" i="2"/>
  <c r="D208" i="2"/>
  <c r="D209" i="2"/>
  <c r="D210" i="2"/>
  <c r="D211" i="2"/>
  <c r="D212" i="2"/>
  <c r="D213" i="2"/>
  <c r="D214" i="2"/>
  <c r="D215" i="2"/>
  <c r="D204" i="2"/>
  <c r="E692" i="7"/>
  <c r="H692" i="7" s="1"/>
  <c r="E691" i="7"/>
  <c r="H691" i="7" s="1"/>
  <c r="E690" i="7"/>
  <c r="H690" i="7" s="1"/>
  <c r="E689" i="7"/>
  <c r="H689" i="7" s="1"/>
  <c r="E688" i="7"/>
  <c r="H688" i="7" s="1"/>
  <c r="E687" i="7"/>
  <c r="H687" i="7" s="1"/>
  <c r="E686" i="7"/>
  <c r="H686" i="7" s="1"/>
  <c r="E685" i="7"/>
  <c r="H685" i="7" s="1"/>
  <c r="E684" i="7"/>
  <c r="H684" i="7" s="1"/>
  <c r="E683" i="7"/>
  <c r="H683" i="7" s="1"/>
  <c r="E682" i="7"/>
  <c r="H682" i="7" s="1"/>
  <c r="E681" i="7"/>
  <c r="H681" i="7" s="1"/>
  <c r="E680" i="7"/>
  <c r="H680" i="7" s="1"/>
  <c r="E679" i="7"/>
  <c r="H679" i="7" s="1"/>
  <c r="E678" i="7"/>
  <c r="H678" i="7" s="1"/>
  <c r="E677" i="7"/>
  <c r="H677" i="7" s="1"/>
  <c r="E676" i="7"/>
  <c r="H676" i="7" s="1"/>
  <c r="E675" i="7"/>
  <c r="H675" i="7" s="1"/>
  <c r="E674" i="7"/>
  <c r="H674" i="7" s="1"/>
  <c r="E673" i="7"/>
  <c r="H673" i="7" s="1"/>
  <c r="E672" i="7"/>
  <c r="H672" i="7" s="1"/>
  <c r="E671" i="7"/>
  <c r="H671" i="7" s="1"/>
  <c r="E670" i="7"/>
  <c r="H670" i="7" s="1"/>
  <c r="E669" i="7"/>
  <c r="H669" i="7" s="1"/>
  <c r="E668" i="7"/>
  <c r="H668" i="7" s="1"/>
  <c r="E667" i="7"/>
  <c r="H667" i="7" s="1"/>
  <c r="E666" i="7"/>
  <c r="H666" i="7" s="1"/>
  <c r="E665" i="7"/>
  <c r="H665" i="7" s="1"/>
  <c r="E664" i="7"/>
  <c r="H664" i="7" s="1"/>
  <c r="E663" i="7"/>
  <c r="H663" i="7" s="1"/>
  <c r="E662" i="7"/>
  <c r="H662" i="7" s="1"/>
  <c r="E661" i="7"/>
  <c r="H661" i="7" s="1"/>
  <c r="E660" i="7"/>
  <c r="H660" i="7" s="1"/>
  <c r="E657" i="7"/>
  <c r="H657" i="7" s="1"/>
  <c r="E656" i="7"/>
  <c r="H656" i="7" s="1"/>
  <c r="E655" i="7"/>
  <c r="H655" i="7" s="1"/>
  <c r="E654" i="7"/>
  <c r="H654" i="7" s="1"/>
  <c r="E653" i="7"/>
  <c r="H653" i="7" s="1"/>
  <c r="E652" i="7"/>
  <c r="H652" i="7" s="1"/>
  <c r="E651" i="7"/>
  <c r="H651" i="7" s="1"/>
  <c r="E650" i="7"/>
  <c r="H650" i="7" s="1"/>
  <c r="E649" i="7"/>
  <c r="H649" i="7" s="1"/>
  <c r="E648" i="7"/>
  <c r="H648" i="7" s="1"/>
  <c r="E647" i="7"/>
  <c r="H647" i="7" s="1"/>
  <c r="E646" i="7"/>
  <c r="H646" i="7" s="1"/>
  <c r="E645" i="7"/>
  <c r="H645" i="7" s="1"/>
  <c r="E644" i="7"/>
  <c r="H644" i="7" s="1"/>
  <c r="E643" i="7"/>
  <c r="H643" i="7" s="1"/>
  <c r="E642" i="7"/>
  <c r="H642" i="7" s="1"/>
  <c r="E641" i="7"/>
  <c r="H641" i="7" s="1"/>
  <c r="E640" i="7"/>
  <c r="H640" i="7" s="1"/>
  <c r="E639" i="7"/>
  <c r="H639" i="7" s="1"/>
  <c r="E638" i="7"/>
  <c r="H638" i="7" s="1"/>
  <c r="E637" i="7"/>
  <c r="H637" i="7" s="1"/>
  <c r="E636" i="7"/>
  <c r="H636" i="7" s="1"/>
  <c r="E635" i="7"/>
  <c r="H635" i="7" s="1"/>
  <c r="E634" i="7"/>
  <c r="H634" i="7" s="1"/>
  <c r="E633" i="7"/>
  <c r="H633" i="7" s="1"/>
  <c r="E632" i="7"/>
  <c r="H632" i="7" s="1"/>
  <c r="E631" i="7"/>
  <c r="H631" i="7" s="1"/>
  <c r="E630" i="7"/>
  <c r="H630" i="7" s="1"/>
  <c r="E629" i="7"/>
  <c r="H629" i="7" s="1"/>
  <c r="E628" i="7"/>
  <c r="H628" i="7" s="1"/>
  <c r="E627" i="7"/>
  <c r="H627" i="7" s="1"/>
  <c r="E626" i="7"/>
  <c r="H626" i="7" s="1"/>
  <c r="E625" i="7"/>
  <c r="H625" i="7" s="1"/>
  <c r="E624" i="7"/>
  <c r="H624" i="7" s="1"/>
  <c r="E623" i="7"/>
  <c r="H623" i="7" s="1"/>
  <c r="E622" i="7"/>
  <c r="H622" i="7" s="1"/>
  <c r="E621" i="7"/>
  <c r="H621" i="7" s="1"/>
  <c r="E620" i="7"/>
  <c r="H620" i="7" s="1"/>
  <c r="E619" i="7"/>
  <c r="H619" i="7" s="1"/>
  <c r="E618" i="7"/>
  <c r="H618" i="7" s="1"/>
  <c r="E617" i="7"/>
  <c r="H617" i="7" s="1"/>
  <c r="E616" i="7"/>
  <c r="H616" i="7" s="1"/>
  <c r="E615" i="7"/>
  <c r="H615" i="7" s="1"/>
  <c r="E614" i="7"/>
  <c r="H614" i="7" s="1"/>
  <c r="E613" i="7"/>
  <c r="H613" i="7" s="1"/>
  <c r="E612" i="7"/>
  <c r="H612" i="7" s="1"/>
  <c r="E611" i="7"/>
  <c r="H611" i="7" s="1"/>
  <c r="E610" i="7"/>
  <c r="H610" i="7" s="1"/>
  <c r="E609" i="7"/>
  <c r="H609" i="7" s="1"/>
  <c r="E608" i="7"/>
  <c r="H608" i="7" s="1"/>
  <c r="E607" i="7"/>
  <c r="H607" i="7" s="1"/>
  <c r="E606" i="7"/>
  <c r="H606" i="7" s="1"/>
  <c r="E605" i="7"/>
  <c r="H605" i="7" s="1"/>
  <c r="E604" i="7"/>
  <c r="H604" i="7" s="1"/>
  <c r="E601" i="7"/>
  <c r="H601" i="7" s="1"/>
  <c r="E600" i="7"/>
  <c r="H600" i="7" s="1"/>
  <c r="E599" i="7"/>
  <c r="H599" i="7" s="1"/>
  <c r="E598" i="7"/>
  <c r="H598" i="7" s="1"/>
  <c r="E597" i="7"/>
  <c r="H597" i="7" s="1"/>
  <c r="E596" i="7"/>
  <c r="H596" i="7" s="1"/>
  <c r="E595" i="7"/>
  <c r="H595" i="7" s="1"/>
  <c r="E594" i="7"/>
  <c r="H594" i="7" s="1"/>
  <c r="E593" i="7"/>
  <c r="H593" i="7" s="1"/>
  <c r="E592" i="7"/>
  <c r="H592" i="7" s="1"/>
  <c r="E591" i="7"/>
  <c r="H591" i="7" s="1"/>
  <c r="E590" i="7"/>
  <c r="H590" i="7" s="1"/>
  <c r="E589" i="7"/>
  <c r="H589" i="7" s="1"/>
  <c r="E588" i="7"/>
  <c r="H588" i="7" s="1"/>
  <c r="E587" i="7"/>
  <c r="H587" i="7" s="1"/>
  <c r="E586" i="7"/>
  <c r="H586" i="7" s="1"/>
  <c r="E585" i="7"/>
  <c r="H585" i="7" s="1"/>
  <c r="E584" i="7"/>
  <c r="H584" i="7" s="1"/>
  <c r="E583" i="7"/>
  <c r="H583" i="7" s="1"/>
  <c r="E582" i="7"/>
  <c r="H582" i="7" s="1"/>
  <c r="E581" i="7"/>
  <c r="H581" i="7" s="1"/>
  <c r="C120" i="2"/>
  <c r="C121" i="2"/>
  <c r="C122" i="2"/>
  <c r="C123" i="2"/>
  <c r="C124" i="2"/>
  <c r="C125" i="2"/>
  <c r="C126" i="2"/>
  <c r="C127" i="2"/>
  <c r="C128" i="2"/>
  <c r="C129" i="2"/>
  <c r="C119" i="2"/>
  <c r="C118" i="2"/>
  <c r="C117" i="2"/>
  <c r="C116" i="2"/>
  <c r="C109" i="2" l="1"/>
  <c r="C112" i="2"/>
  <c r="C115" i="2"/>
  <c r="C106" i="2"/>
  <c r="C111" i="2"/>
  <c r="C110" i="2"/>
  <c r="C108" i="2"/>
  <c r="C107" i="2"/>
  <c r="C105" i="2" l="1"/>
  <c r="C113" i="2"/>
  <c r="C114" i="2"/>
  <c r="C104" i="2"/>
  <c r="C53" i="2"/>
  <c r="C54" i="2"/>
  <c r="C55" i="2"/>
  <c r="C56" i="2"/>
  <c r="C57" i="2"/>
  <c r="C58" i="2"/>
  <c r="C59" i="2"/>
  <c r="C60" i="2"/>
  <c r="C52" i="2"/>
  <c r="A22" i="2"/>
  <c r="A23" i="2"/>
  <c r="A24" i="2"/>
  <c r="A25" i="2"/>
  <c r="A26" i="2"/>
  <c r="A27" i="2"/>
  <c r="A28" i="2"/>
  <c r="A29" i="2"/>
  <c r="E8" i="7" l="1"/>
  <c r="H8" i="7" s="1"/>
  <c r="E9" i="7"/>
  <c r="H9" i="7" s="1"/>
  <c r="E10" i="7"/>
  <c r="H10" i="7" s="1"/>
  <c r="E11" i="7"/>
  <c r="H11" i="7" s="1"/>
  <c r="E12" i="7"/>
  <c r="H12" i="7" s="1"/>
  <c r="E13" i="7"/>
  <c r="H13" i="7" s="1"/>
  <c r="E14" i="7"/>
  <c r="H14" i="7" s="1"/>
  <c r="E15" i="7"/>
  <c r="H15" i="7" s="1"/>
  <c r="E16" i="7"/>
  <c r="H16" i="7" s="1"/>
  <c r="E17" i="7"/>
  <c r="H17" i="7" s="1"/>
  <c r="E18" i="7"/>
  <c r="H18" i="7" s="1"/>
  <c r="E19" i="7"/>
  <c r="H19" i="7" s="1"/>
  <c r="E20" i="7"/>
  <c r="H20" i="7" s="1"/>
  <c r="E21" i="7"/>
  <c r="H21" i="7" s="1"/>
  <c r="E22" i="7"/>
  <c r="H22" i="7" s="1"/>
  <c r="E23" i="7"/>
  <c r="H23" i="7" s="1"/>
  <c r="E24" i="7"/>
  <c r="H24" i="7" s="1"/>
  <c r="E27" i="7"/>
  <c r="H27" i="7" s="1"/>
  <c r="E28" i="7"/>
  <c r="H28" i="7" s="1"/>
  <c r="E29" i="7"/>
  <c r="H29" i="7" s="1"/>
  <c r="E30" i="7"/>
  <c r="H30" i="7" s="1"/>
  <c r="E31" i="7"/>
  <c r="H31" i="7" s="1"/>
  <c r="E32" i="7"/>
  <c r="H32" i="7" s="1"/>
  <c r="E33" i="7"/>
  <c r="H33" i="7" s="1"/>
  <c r="E34" i="7"/>
  <c r="H34" i="7" s="1"/>
  <c r="E35" i="7"/>
  <c r="H35" i="7" s="1"/>
  <c r="E36" i="7"/>
  <c r="H36" i="7" s="1"/>
  <c r="E37" i="7"/>
  <c r="H37" i="7" s="1"/>
  <c r="E38" i="7"/>
  <c r="H38" i="7" s="1"/>
  <c r="E39" i="7"/>
  <c r="H39" i="7" s="1"/>
  <c r="E40" i="7"/>
  <c r="H40" i="7" s="1"/>
  <c r="E41" i="7"/>
  <c r="H41" i="7" s="1"/>
  <c r="E42" i="7"/>
  <c r="H42" i="7" s="1"/>
  <c r="E43" i="7"/>
  <c r="H43" i="7" s="1"/>
  <c r="E44" i="7"/>
  <c r="H44" i="7" s="1"/>
  <c r="E45" i="7"/>
  <c r="H45" i="7" s="1"/>
  <c r="E46" i="7"/>
  <c r="H46" i="7" s="1"/>
  <c r="E47" i="7"/>
  <c r="H47" i="7" s="1"/>
  <c r="E48" i="7"/>
  <c r="H48" i="7" s="1"/>
  <c r="E49" i="7"/>
  <c r="H49" i="7" s="1"/>
  <c r="E50" i="7"/>
  <c r="H50" i="7" s="1"/>
  <c r="E51" i="7"/>
  <c r="H51" i="7" s="1"/>
  <c r="E52" i="7"/>
  <c r="H52" i="7" s="1"/>
  <c r="E53" i="7"/>
  <c r="H53" i="7" s="1"/>
  <c r="E54" i="7"/>
  <c r="H54" i="7" s="1"/>
  <c r="E55" i="7"/>
  <c r="H55" i="7" s="1"/>
  <c r="E56" i="7"/>
  <c r="H56" i="7" s="1"/>
  <c r="E57" i="7"/>
  <c r="H57" i="7" s="1"/>
  <c r="E58" i="7"/>
  <c r="H58" i="7" s="1"/>
  <c r="E59" i="7"/>
  <c r="H59" i="7" s="1"/>
  <c r="E60" i="7"/>
  <c r="H60" i="7" s="1"/>
  <c r="E61" i="7"/>
  <c r="H61" i="7" s="1"/>
  <c r="E62" i="7"/>
  <c r="H62" i="7" s="1"/>
  <c r="E63" i="7"/>
  <c r="H63" i="7" s="1"/>
  <c r="E64" i="7"/>
  <c r="H64" i="7" s="1"/>
  <c r="E65" i="7"/>
  <c r="H65" i="7" s="1"/>
  <c r="E66" i="7"/>
  <c r="H66" i="7" s="1"/>
  <c r="E67" i="7"/>
  <c r="H67" i="7" s="1"/>
  <c r="E68" i="7"/>
  <c r="H68" i="7" s="1"/>
  <c r="E69" i="7"/>
  <c r="H69" i="7" s="1"/>
  <c r="E70" i="7"/>
  <c r="H70" i="7" s="1"/>
  <c r="E71" i="7"/>
  <c r="H71" i="7" s="1"/>
  <c r="E72" i="7"/>
  <c r="H72" i="7" s="1"/>
  <c r="E73" i="7"/>
  <c r="H73" i="7" s="1"/>
  <c r="E74" i="7"/>
  <c r="H74" i="7" s="1"/>
  <c r="E75" i="7"/>
  <c r="H75" i="7" s="1"/>
  <c r="E76" i="7"/>
  <c r="H76" i="7" s="1"/>
  <c r="E77" i="7"/>
  <c r="H77" i="7" s="1"/>
  <c r="E78" i="7"/>
  <c r="H78" i="7" s="1"/>
  <c r="E79" i="7"/>
  <c r="H79" i="7" s="1"/>
  <c r="E80" i="7"/>
  <c r="H80" i="7" s="1"/>
  <c r="E83" i="7"/>
  <c r="H83" i="7" s="1"/>
  <c r="E84" i="7"/>
  <c r="H84" i="7" s="1"/>
  <c r="E85" i="7"/>
  <c r="H85" i="7" s="1"/>
  <c r="E86" i="7"/>
  <c r="H86" i="7" s="1"/>
  <c r="E87" i="7"/>
  <c r="H87" i="7" s="1"/>
  <c r="E88" i="7"/>
  <c r="H88" i="7" s="1"/>
  <c r="E89" i="7"/>
  <c r="H89" i="7" s="1"/>
  <c r="E90" i="7"/>
  <c r="H90" i="7" s="1"/>
  <c r="E91" i="7"/>
  <c r="H91" i="7" s="1"/>
  <c r="E92" i="7"/>
  <c r="H92" i="7" s="1"/>
  <c r="E93" i="7"/>
  <c r="H93" i="7" s="1"/>
  <c r="E94" i="7"/>
  <c r="H94" i="7" s="1"/>
  <c r="E95" i="7"/>
  <c r="H95" i="7" s="1"/>
  <c r="E96" i="7"/>
  <c r="H96" i="7" s="1"/>
  <c r="E97" i="7"/>
  <c r="H97" i="7" s="1"/>
  <c r="E98" i="7"/>
  <c r="H98" i="7" s="1"/>
  <c r="E99" i="7"/>
  <c r="H99" i="7" s="1"/>
  <c r="E100" i="7"/>
  <c r="H100" i="7" s="1"/>
  <c r="E101" i="7"/>
  <c r="H101" i="7" s="1"/>
  <c r="E102" i="7"/>
  <c r="H102" i="7" s="1"/>
  <c r="E103" i="7"/>
  <c r="H103" i="7" s="1"/>
  <c r="E104" i="7"/>
  <c r="H104" i="7" s="1"/>
  <c r="E105" i="7"/>
  <c r="H105" i="7" s="1"/>
  <c r="E106" i="7"/>
  <c r="H106" i="7" s="1"/>
  <c r="E107" i="7"/>
  <c r="H107" i="7" s="1"/>
  <c r="E108" i="7"/>
  <c r="H108" i="7" s="1"/>
  <c r="E109" i="7"/>
  <c r="H109" i="7" s="1"/>
  <c r="E110" i="7"/>
  <c r="H110" i="7" s="1"/>
  <c r="E111" i="7"/>
  <c r="H111" i="7" s="1"/>
  <c r="E112" i="7"/>
  <c r="H112" i="7" s="1"/>
  <c r="E113" i="7"/>
  <c r="H113" i="7" s="1"/>
  <c r="E114" i="7"/>
  <c r="H114" i="7" s="1"/>
  <c r="E115" i="7"/>
  <c r="H115" i="7" s="1"/>
  <c r="E116" i="7"/>
  <c r="H116" i="7" s="1"/>
  <c r="E117" i="7"/>
  <c r="H117" i="7" s="1"/>
  <c r="E118" i="7"/>
  <c r="H118" i="7" s="1"/>
  <c r="E119" i="7"/>
  <c r="H119" i="7" s="1"/>
  <c r="E120" i="7"/>
  <c r="H120" i="7" s="1"/>
  <c r="E121" i="7"/>
  <c r="H121" i="7" s="1"/>
  <c r="E122" i="7"/>
  <c r="H122" i="7" s="1"/>
  <c r="E123" i="7"/>
  <c r="H123" i="7" s="1"/>
  <c r="E124" i="7"/>
  <c r="H124" i="7" s="1"/>
  <c r="E125" i="7"/>
  <c r="H125" i="7" s="1"/>
  <c r="E126" i="7"/>
  <c r="H126" i="7" s="1"/>
  <c r="E127" i="7"/>
  <c r="H127" i="7" s="1"/>
  <c r="E128" i="7"/>
  <c r="H128" i="7" s="1"/>
  <c r="E129" i="7"/>
  <c r="H129" i="7" s="1"/>
  <c r="E130" i="7"/>
  <c r="H130" i="7" s="1"/>
  <c r="E131" i="7"/>
  <c r="H131" i="7" s="1"/>
  <c r="E132" i="7"/>
  <c r="H132" i="7" s="1"/>
  <c r="E133" i="7"/>
  <c r="H133" i="7" s="1"/>
  <c r="E134" i="7"/>
  <c r="H134" i="7" s="1"/>
  <c r="E135" i="7"/>
  <c r="H135" i="7" s="1"/>
  <c r="E136" i="7"/>
  <c r="H136" i="7" s="1"/>
  <c r="E139" i="7"/>
  <c r="H139" i="7" s="1"/>
  <c r="E140" i="7"/>
  <c r="H140" i="7" s="1"/>
  <c r="E141" i="7"/>
  <c r="H141" i="7" s="1"/>
  <c r="E142" i="7"/>
  <c r="H142" i="7" s="1"/>
  <c r="E143" i="7"/>
  <c r="H143" i="7" s="1"/>
  <c r="E144" i="7"/>
  <c r="H144" i="7" s="1"/>
  <c r="E145" i="7"/>
  <c r="H145" i="7" s="1"/>
  <c r="E146" i="7"/>
  <c r="H146" i="7" s="1"/>
  <c r="E147" i="7"/>
  <c r="H147" i="7" s="1"/>
  <c r="E148" i="7"/>
  <c r="H148" i="7" s="1"/>
  <c r="E149" i="7"/>
  <c r="H149" i="7" s="1"/>
  <c r="E150" i="7"/>
  <c r="H150" i="7" s="1"/>
  <c r="E151" i="7"/>
  <c r="H151" i="7" s="1"/>
  <c r="E152" i="7"/>
  <c r="H152" i="7" s="1"/>
  <c r="E153" i="7"/>
  <c r="H153" i="7" s="1"/>
  <c r="E154" i="7"/>
  <c r="H154" i="7" s="1"/>
  <c r="E155" i="7"/>
  <c r="H155" i="7" s="1"/>
  <c r="E156" i="7"/>
  <c r="H156" i="7" s="1"/>
  <c r="E157" i="7"/>
  <c r="H157" i="7" s="1"/>
  <c r="E158" i="7"/>
  <c r="H158" i="7" s="1"/>
  <c r="E159" i="7"/>
  <c r="H159" i="7" s="1"/>
  <c r="E160" i="7"/>
  <c r="H160" i="7" s="1"/>
  <c r="E161" i="7"/>
  <c r="H161" i="7" s="1"/>
  <c r="E162" i="7"/>
  <c r="H162" i="7" s="1"/>
  <c r="E163" i="7"/>
  <c r="H163" i="7" s="1"/>
  <c r="E164" i="7"/>
  <c r="H164" i="7" s="1"/>
  <c r="E165" i="7"/>
  <c r="H165" i="7" s="1"/>
  <c r="E166" i="7"/>
  <c r="H166" i="7" s="1"/>
  <c r="E167" i="7"/>
  <c r="H167" i="7" s="1"/>
  <c r="E168" i="7"/>
  <c r="H168" i="7" s="1"/>
  <c r="E169" i="7"/>
  <c r="H169" i="7" s="1"/>
  <c r="E170" i="7"/>
  <c r="H170" i="7" s="1"/>
  <c r="E171" i="7"/>
  <c r="H171" i="7" s="1"/>
  <c r="E172" i="7"/>
  <c r="H172" i="7" s="1"/>
  <c r="E173" i="7"/>
  <c r="H173" i="7" s="1"/>
  <c r="E174" i="7"/>
  <c r="H174" i="7" s="1"/>
  <c r="E175" i="7"/>
  <c r="H175" i="7" s="1"/>
  <c r="E176" i="7"/>
  <c r="H176" i="7" s="1"/>
  <c r="E177" i="7"/>
  <c r="H177" i="7" s="1"/>
  <c r="E178" i="7"/>
  <c r="H178" i="7" s="1"/>
  <c r="E179" i="7"/>
  <c r="H179" i="7" s="1"/>
  <c r="E180" i="7"/>
  <c r="H180" i="7" s="1"/>
  <c r="E181" i="7"/>
  <c r="H181" i="7" s="1"/>
  <c r="E182" i="7"/>
  <c r="H182" i="7" s="1"/>
  <c r="E183" i="7"/>
  <c r="H183" i="7" s="1"/>
  <c r="E184" i="7"/>
  <c r="H184" i="7" s="1"/>
  <c r="E185" i="7"/>
  <c r="H185" i="7" s="1"/>
  <c r="E186" i="7"/>
  <c r="H186" i="7" s="1"/>
  <c r="E187" i="7"/>
  <c r="H187" i="7" s="1"/>
  <c r="E188" i="7"/>
  <c r="H188" i="7" s="1"/>
  <c r="E189" i="7"/>
  <c r="H189" i="7" s="1"/>
  <c r="E190" i="7"/>
  <c r="H190" i="7" s="1"/>
  <c r="E191" i="7"/>
  <c r="H191" i="7" s="1"/>
  <c r="E192" i="7"/>
  <c r="H192" i="7" s="1"/>
  <c r="E195" i="7"/>
  <c r="H195" i="7" s="1"/>
  <c r="E196" i="7"/>
  <c r="H196" i="7" s="1"/>
  <c r="E197" i="7"/>
  <c r="H197" i="7" s="1"/>
  <c r="E198" i="7"/>
  <c r="H198" i="7" s="1"/>
  <c r="E199" i="7"/>
  <c r="H199" i="7" s="1"/>
  <c r="E200" i="7"/>
  <c r="H200" i="7" s="1"/>
  <c r="E201" i="7"/>
  <c r="H201" i="7" s="1"/>
  <c r="E202" i="7"/>
  <c r="H202" i="7" s="1"/>
  <c r="E203" i="7"/>
  <c r="H203" i="7" s="1"/>
  <c r="E204" i="7"/>
  <c r="H204" i="7" s="1"/>
  <c r="E205" i="7"/>
  <c r="H205" i="7" s="1"/>
  <c r="E206" i="7"/>
  <c r="H206" i="7" s="1"/>
  <c r="E207" i="7"/>
  <c r="H207" i="7" s="1"/>
  <c r="E208" i="7"/>
  <c r="H208" i="7" s="1"/>
  <c r="E209" i="7"/>
  <c r="H209" i="7" s="1"/>
  <c r="E210" i="7"/>
  <c r="H210" i="7" s="1"/>
  <c r="E211" i="7"/>
  <c r="H211" i="7" s="1"/>
  <c r="E212" i="7"/>
  <c r="H212" i="7" s="1"/>
  <c r="E213" i="7"/>
  <c r="H213" i="7" s="1"/>
  <c r="E214" i="7"/>
  <c r="H214" i="7" s="1"/>
  <c r="E215" i="7"/>
  <c r="H215" i="7" s="1"/>
  <c r="E216" i="7"/>
  <c r="H216" i="7" s="1"/>
  <c r="E217" i="7"/>
  <c r="H217" i="7" s="1"/>
  <c r="E218" i="7"/>
  <c r="H218" i="7" s="1"/>
  <c r="E219" i="7"/>
  <c r="H219" i="7" s="1"/>
  <c r="E220" i="7"/>
  <c r="H220" i="7" s="1"/>
  <c r="E221" i="7"/>
  <c r="H221" i="7" s="1"/>
  <c r="E222" i="7"/>
  <c r="H222" i="7" s="1"/>
  <c r="E223" i="7"/>
  <c r="H223" i="7" s="1"/>
  <c r="E224" i="7"/>
  <c r="H224" i="7" s="1"/>
  <c r="E225" i="7"/>
  <c r="H225" i="7" s="1"/>
  <c r="E226" i="7"/>
  <c r="H226" i="7" s="1"/>
  <c r="E227" i="7"/>
  <c r="H227" i="7" s="1"/>
  <c r="E228" i="7"/>
  <c r="H228" i="7" s="1"/>
  <c r="E229" i="7"/>
  <c r="H229" i="7" s="1"/>
  <c r="E230" i="7"/>
  <c r="H230" i="7" s="1"/>
  <c r="E231" i="7"/>
  <c r="H231" i="7" s="1"/>
  <c r="E232" i="7"/>
  <c r="H232" i="7" s="1"/>
  <c r="E233" i="7"/>
  <c r="H233" i="7" s="1"/>
  <c r="E234" i="7"/>
  <c r="H234" i="7" s="1"/>
  <c r="E235" i="7"/>
  <c r="H235" i="7" s="1"/>
  <c r="E236" i="7"/>
  <c r="H236" i="7" s="1"/>
  <c r="E237" i="7"/>
  <c r="H237" i="7" s="1"/>
  <c r="E238" i="7"/>
  <c r="H238" i="7" s="1"/>
  <c r="E239" i="7"/>
  <c r="H239" i="7" s="1"/>
  <c r="E240" i="7"/>
  <c r="H240" i="7" s="1"/>
  <c r="E241" i="7"/>
  <c r="H241" i="7" s="1"/>
  <c r="E242" i="7"/>
  <c r="H242" i="7" s="1"/>
  <c r="E243" i="7"/>
  <c r="H243" i="7" s="1"/>
  <c r="E244" i="7"/>
  <c r="H244" i="7" s="1"/>
  <c r="E245" i="7"/>
  <c r="H245" i="7" s="1"/>
  <c r="E246" i="7"/>
  <c r="H246" i="7" s="1"/>
  <c r="E247" i="7"/>
  <c r="H247" i="7" s="1"/>
  <c r="E248" i="7"/>
  <c r="H248" i="7" s="1"/>
  <c r="E251" i="7"/>
  <c r="H251" i="7" s="1"/>
  <c r="E252" i="7"/>
  <c r="H252" i="7" s="1"/>
  <c r="E253" i="7"/>
  <c r="H253" i="7" s="1"/>
  <c r="E254" i="7"/>
  <c r="H254" i="7" s="1"/>
  <c r="E255" i="7"/>
  <c r="H255" i="7" s="1"/>
  <c r="E256" i="7"/>
  <c r="H256" i="7" s="1"/>
  <c r="E257" i="7"/>
  <c r="H257" i="7" s="1"/>
  <c r="E258" i="7"/>
  <c r="H258" i="7" s="1"/>
  <c r="E259" i="7"/>
  <c r="H259" i="7" s="1"/>
  <c r="E260" i="7"/>
  <c r="H260" i="7" s="1"/>
  <c r="E261" i="7"/>
  <c r="H261" i="7" s="1"/>
  <c r="E262" i="7"/>
  <c r="H262" i="7" s="1"/>
  <c r="E263" i="7"/>
  <c r="H263" i="7" s="1"/>
  <c r="E264" i="7"/>
  <c r="H264" i="7" s="1"/>
  <c r="E265" i="7"/>
  <c r="H265" i="7" s="1"/>
  <c r="E266" i="7"/>
  <c r="H266" i="7" s="1"/>
  <c r="E267" i="7"/>
  <c r="H267" i="7" s="1"/>
  <c r="E268" i="7"/>
  <c r="H268" i="7" s="1"/>
  <c r="E269" i="7"/>
  <c r="H269" i="7" s="1"/>
  <c r="E270" i="7"/>
  <c r="H270" i="7" s="1"/>
  <c r="E271" i="7"/>
  <c r="H271" i="7" s="1"/>
  <c r="E272" i="7"/>
  <c r="H272" i="7" s="1"/>
  <c r="E273" i="7"/>
  <c r="H273" i="7" s="1"/>
  <c r="E274" i="7"/>
  <c r="H274" i="7" s="1"/>
  <c r="E275" i="7"/>
  <c r="H275" i="7" s="1"/>
  <c r="E276" i="7"/>
  <c r="H276" i="7" s="1"/>
  <c r="E277" i="7"/>
  <c r="H277" i="7" s="1"/>
  <c r="E278" i="7"/>
  <c r="H278" i="7" s="1"/>
  <c r="E279" i="7"/>
  <c r="H279" i="7" s="1"/>
  <c r="E280" i="7"/>
  <c r="H280" i="7" s="1"/>
  <c r="E281" i="7"/>
  <c r="H281" i="7" s="1"/>
  <c r="E282" i="7"/>
  <c r="H282" i="7" s="1"/>
  <c r="E283" i="7"/>
  <c r="H283" i="7" s="1"/>
  <c r="E284" i="7"/>
  <c r="H284" i="7" s="1"/>
  <c r="E285" i="7"/>
  <c r="H285" i="7" s="1"/>
  <c r="E286" i="7"/>
  <c r="H286" i="7" s="1"/>
  <c r="E287" i="7"/>
  <c r="H287" i="7" s="1"/>
  <c r="E288" i="7"/>
  <c r="H288" i="7" s="1"/>
  <c r="E289" i="7"/>
  <c r="H289" i="7" s="1"/>
  <c r="E290" i="7"/>
  <c r="H290" i="7" s="1"/>
  <c r="E291" i="7"/>
  <c r="H291" i="7" s="1"/>
  <c r="E292" i="7"/>
  <c r="H292" i="7" s="1"/>
  <c r="E293" i="7"/>
  <c r="H293" i="7" s="1"/>
  <c r="E294" i="7"/>
  <c r="H294" i="7" s="1"/>
  <c r="E295" i="7"/>
  <c r="H295" i="7" s="1"/>
  <c r="E296" i="7"/>
  <c r="H296" i="7" s="1"/>
  <c r="E297" i="7"/>
  <c r="H297" i="7" s="1"/>
  <c r="E298" i="7"/>
  <c r="H298" i="7" s="1"/>
  <c r="E299" i="7"/>
  <c r="H299" i="7" s="1"/>
  <c r="E300" i="7"/>
  <c r="H300" i="7" s="1"/>
  <c r="E301" i="7"/>
  <c r="H301" i="7" s="1"/>
  <c r="E302" i="7"/>
  <c r="H302" i="7" s="1"/>
  <c r="E303" i="7"/>
  <c r="H303" i="7" s="1"/>
  <c r="E304" i="7"/>
  <c r="H304" i="7" s="1"/>
  <c r="E307" i="7"/>
  <c r="H307" i="7" s="1"/>
  <c r="E308" i="7"/>
  <c r="H308" i="7" s="1"/>
  <c r="E309" i="7"/>
  <c r="H309" i="7" s="1"/>
  <c r="E310" i="7"/>
  <c r="H310" i="7" s="1"/>
  <c r="E311" i="7"/>
  <c r="H311" i="7" s="1"/>
  <c r="E312" i="7"/>
  <c r="H312" i="7" s="1"/>
  <c r="E313" i="7"/>
  <c r="H313" i="7" s="1"/>
  <c r="E314" i="7"/>
  <c r="H314" i="7" s="1"/>
  <c r="E315" i="7"/>
  <c r="H315" i="7" s="1"/>
  <c r="E316" i="7"/>
  <c r="H316" i="7" s="1"/>
  <c r="E317" i="7"/>
  <c r="H317" i="7" s="1"/>
  <c r="E318" i="7"/>
  <c r="H318" i="7" s="1"/>
  <c r="E319" i="7"/>
  <c r="H319" i="7" s="1"/>
  <c r="E320" i="7"/>
  <c r="H320" i="7" s="1"/>
  <c r="E321" i="7"/>
  <c r="H321" i="7" s="1"/>
  <c r="E322" i="7"/>
  <c r="H322" i="7" s="1"/>
  <c r="E323" i="7"/>
  <c r="H323" i="7" s="1"/>
  <c r="E324" i="7"/>
  <c r="H324" i="7" s="1"/>
  <c r="E325" i="7"/>
  <c r="H325" i="7" s="1"/>
  <c r="E326" i="7"/>
  <c r="H326" i="7" s="1"/>
  <c r="E327" i="7"/>
  <c r="H327" i="7" s="1"/>
  <c r="E328" i="7"/>
  <c r="H328" i="7" s="1"/>
  <c r="E329" i="7"/>
  <c r="H329" i="7" s="1"/>
  <c r="E330" i="7"/>
  <c r="H330" i="7" s="1"/>
  <c r="E331" i="7"/>
  <c r="H331" i="7" s="1"/>
  <c r="E332" i="7"/>
  <c r="H332" i="7" s="1"/>
  <c r="E333" i="7"/>
  <c r="H333" i="7" s="1"/>
  <c r="E334" i="7"/>
  <c r="H334" i="7" s="1"/>
  <c r="E335" i="7"/>
  <c r="H335" i="7" s="1"/>
  <c r="E336" i="7"/>
  <c r="H336" i="7" s="1"/>
  <c r="E337" i="7"/>
  <c r="H337" i="7" s="1"/>
  <c r="E338" i="7"/>
  <c r="H338" i="7" s="1"/>
  <c r="E339" i="7"/>
  <c r="H339" i="7" s="1"/>
  <c r="E340" i="7"/>
  <c r="H340" i="7" s="1"/>
  <c r="E341" i="7"/>
  <c r="H341" i="7" s="1"/>
  <c r="E342" i="7"/>
  <c r="H342" i="7" s="1"/>
  <c r="E343" i="7"/>
  <c r="H343" i="7" s="1"/>
  <c r="E344" i="7"/>
  <c r="H344" i="7" s="1"/>
  <c r="E345" i="7"/>
  <c r="H345" i="7" s="1"/>
  <c r="E346" i="7"/>
  <c r="H346" i="7" s="1"/>
  <c r="E347" i="7"/>
  <c r="H347" i="7" s="1"/>
  <c r="E348" i="7"/>
  <c r="H348" i="7" s="1"/>
  <c r="E349" i="7"/>
  <c r="H349" i="7" s="1"/>
  <c r="E350" i="7"/>
  <c r="H350" i="7" s="1"/>
  <c r="E351" i="7"/>
  <c r="H351" i="7" s="1"/>
  <c r="E352" i="7"/>
  <c r="H352" i="7" s="1"/>
  <c r="E353" i="7"/>
  <c r="H353" i="7" s="1"/>
  <c r="E354" i="7"/>
  <c r="H354" i="7" s="1"/>
  <c r="E355" i="7"/>
  <c r="H355" i="7" s="1"/>
  <c r="E356" i="7"/>
  <c r="H356" i="7" s="1"/>
  <c r="E357" i="7"/>
  <c r="H357" i="7" s="1"/>
  <c r="E358" i="7"/>
  <c r="H358" i="7" s="1"/>
  <c r="E359" i="7"/>
  <c r="H359" i="7" s="1"/>
  <c r="E360" i="7"/>
  <c r="H360" i="7" s="1"/>
  <c r="E363" i="7"/>
  <c r="H363" i="7" s="1"/>
  <c r="E364" i="7"/>
  <c r="H364" i="7" s="1"/>
  <c r="E365" i="7"/>
  <c r="H365" i="7" s="1"/>
  <c r="E366" i="7"/>
  <c r="H366" i="7" s="1"/>
  <c r="E367" i="7"/>
  <c r="H367" i="7" s="1"/>
  <c r="E368" i="7"/>
  <c r="H368" i="7" s="1"/>
  <c r="E369" i="7"/>
  <c r="H369" i="7" s="1"/>
  <c r="E370" i="7"/>
  <c r="H370" i="7" s="1"/>
  <c r="E371" i="7"/>
  <c r="H371" i="7" s="1"/>
  <c r="E372" i="7"/>
  <c r="H372" i="7" s="1"/>
  <c r="E373" i="7"/>
  <c r="H373" i="7" s="1"/>
  <c r="E374" i="7"/>
  <c r="H374" i="7" s="1"/>
  <c r="E375" i="7"/>
  <c r="H375" i="7" s="1"/>
  <c r="E376" i="7"/>
  <c r="H376" i="7" s="1"/>
  <c r="E377" i="7"/>
  <c r="H377" i="7" s="1"/>
  <c r="E378" i="7"/>
  <c r="H378" i="7" s="1"/>
  <c r="E379" i="7"/>
  <c r="H379" i="7" s="1"/>
  <c r="E380" i="7"/>
  <c r="H380" i="7" s="1"/>
  <c r="E381" i="7"/>
  <c r="H381" i="7" s="1"/>
  <c r="E382" i="7"/>
  <c r="H382" i="7" s="1"/>
  <c r="E383" i="7"/>
  <c r="H383" i="7" s="1"/>
  <c r="E384" i="7"/>
  <c r="H384" i="7" s="1"/>
  <c r="E385" i="7"/>
  <c r="H385" i="7" s="1"/>
  <c r="E386" i="7"/>
  <c r="H386" i="7" s="1"/>
  <c r="E387" i="7"/>
  <c r="H387" i="7" s="1"/>
  <c r="E388" i="7"/>
  <c r="H388" i="7" s="1"/>
  <c r="E389" i="7"/>
  <c r="H389" i="7" s="1"/>
  <c r="E390" i="7"/>
  <c r="H390" i="7" s="1"/>
  <c r="E391" i="7"/>
  <c r="H391" i="7" s="1"/>
  <c r="E392" i="7"/>
  <c r="H392" i="7" s="1"/>
  <c r="E393" i="7"/>
  <c r="H393" i="7" s="1"/>
  <c r="E394" i="7"/>
  <c r="H394" i="7" s="1"/>
  <c r="E395" i="7"/>
  <c r="H395" i="7" s="1"/>
  <c r="E396" i="7"/>
  <c r="H396" i="7" s="1"/>
  <c r="E397" i="7"/>
  <c r="H397" i="7" s="1"/>
  <c r="E398" i="7"/>
  <c r="H398" i="7" s="1"/>
  <c r="E399" i="7"/>
  <c r="H399" i="7" s="1"/>
  <c r="E400" i="7"/>
  <c r="H400" i="7" s="1"/>
  <c r="E401" i="7"/>
  <c r="H401" i="7" s="1"/>
  <c r="E402" i="7"/>
  <c r="H402" i="7" s="1"/>
  <c r="E403" i="7"/>
  <c r="H403" i="7" s="1"/>
  <c r="E404" i="7"/>
  <c r="H404" i="7" s="1"/>
  <c r="E405" i="7"/>
  <c r="H405" i="7" s="1"/>
  <c r="E406" i="7"/>
  <c r="H406" i="7" s="1"/>
  <c r="E407" i="7"/>
  <c r="H407" i="7" s="1"/>
  <c r="E408" i="7"/>
  <c r="H408" i="7" s="1"/>
  <c r="E409" i="7"/>
  <c r="H409" i="7" s="1"/>
  <c r="E410" i="7"/>
  <c r="H410" i="7" s="1"/>
  <c r="E411" i="7"/>
  <c r="H411" i="7" s="1"/>
  <c r="E412" i="7"/>
  <c r="H412" i="7" s="1"/>
  <c r="E413" i="7"/>
  <c r="H413" i="7" s="1"/>
  <c r="E414" i="7"/>
  <c r="H414" i="7" s="1"/>
  <c r="E415" i="7"/>
  <c r="H415" i="7" s="1"/>
  <c r="E416" i="7"/>
  <c r="H416" i="7" s="1"/>
  <c r="E419" i="7"/>
  <c r="H419" i="7" s="1"/>
  <c r="E420" i="7"/>
  <c r="H420" i="7" s="1"/>
  <c r="E421" i="7"/>
  <c r="H421" i="7" s="1"/>
  <c r="E422" i="7"/>
  <c r="H422" i="7" s="1"/>
  <c r="E423" i="7"/>
  <c r="H423" i="7" s="1"/>
  <c r="E424" i="7"/>
  <c r="H424" i="7" s="1"/>
  <c r="E425" i="7"/>
  <c r="H425" i="7" s="1"/>
  <c r="E426" i="7"/>
  <c r="H426" i="7" s="1"/>
  <c r="E427" i="7"/>
  <c r="H427" i="7" s="1"/>
  <c r="E428" i="7"/>
  <c r="H428" i="7" s="1"/>
  <c r="E429" i="7"/>
  <c r="H429" i="7" s="1"/>
  <c r="E430" i="7"/>
  <c r="H430" i="7" s="1"/>
  <c r="E431" i="7"/>
  <c r="H431" i="7" s="1"/>
  <c r="E432" i="7"/>
  <c r="H432" i="7" s="1"/>
  <c r="E433" i="7"/>
  <c r="H433" i="7" s="1"/>
  <c r="E434" i="7"/>
  <c r="H434" i="7" s="1"/>
  <c r="E435" i="7"/>
  <c r="H435" i="7" s="1"/>
  <c r="E436" i="7"/>
  <c r="H436" i="7" s="1"/>
  <c r="E437" i="7"/>
  <c r="H437" i="7" s="1"/>
  <c r="E438" i="7"/>
  <c r="H438" i="7" s="1"/>
  <c r="E439" i="7"/>
  <c r="H439" i="7" s="1"/>
  <c r="E440" i="7"/>
  <c r="H440" i="7" s="1"/>
  <c r="E441" i="7"/>
  <c r="H441" i="7" s="1"/>
  <c r="E442" i="7"/>
  <c r="H442" i="7" s="1"/>
  <c r="E443" i="7"/>
  <c r="H443" i="7" s="1"/>
  <c r="E444" i="7"/>
  <c r="H444" i="7" s="1"/>
  <c r="E445" i="7"/>
  <c r="H445" i="7" s="1"/>
  <c r="E446" i="7"/>
  <c r="H446" i="7" s="1"/>
  <c r="E447" i="7"/>
  <c r="H447" i="7" s="1"/>
  <c r="E448" i="7"/>
  <c r="H448" i="7" s="1"/>
  <c r="E449" i="7"/>
  <c r="H449" i="7" s="1"/>
  <c r="E450" i="7"/>
  <c r="H450" i="7" s="1"/>
  <c r="E451" i="7"/>
  <c r="H451" i="7" s="1"/>
  <c r="E452" i="7"/>
  <c r="H452" i="7" s="1"/>
  <c r="E453" i="7"/>
  <c r="H453" i="7" s="1"/>
  <c r="E454" i="7"/>
  <c r="H454" i="7" s="1"/>
  <c r="E455" i="7"/>
  <c r="H455" i="7" s="1"/>
  <c r="E456" i="7"/>
  <c r="H456" i="7" s="1"/>
  <c r="E457" i="7"/>
  <c r="H457" i="7" s="1"/>
  <c r="E458" i="7"/>
  <c r="H458" i="7" s="1"/>
  <c r="E459" i="7"/>
  <c r="H459" i="7" s="1"/>
  <c r="E460" i="7"/>
  <c r="H460" i="7" s="1"/>
  <c r="E461" i="7"/>
  <c r="H461" i="7" s="1"/>
  <c r="E462" i="7"/>
  <c r="H462" i="7" s="1"/>
  <c r="E463" i="7"/>
  <c r="H463" i="7" s="1"/>
  <c r="E464" i="7"/>
  <c r="H464" i="7" s="1"/>
  <c r="E465" i="7"/>
  <c r="H465" i="7" s="1"/>
  <c r="E466" i="7"/>
  <c r="H466" i="7" s="1"/>
  <c r="E467" i="7"/>
  <c r="H467" i="7" s="1"/>
  <c r="E468" i="7"/>
  <c r="H468" i="7" s="1"/>
  <c r="E469" i="7"/>
  <c r="H469" i="7" s="1"/>
  <c r="E470" i="7"/>
  <c r="H470" i="7" s="1"/>
  <c r="E471" i="7"/>
  <c r="H471" i="7" s="1"/>
  <c r="E472" i="7"/>
  <c r="H472" i="7" s="1"/>
  <c r="E475" i="7"/>
  <c r="H475" i="7" s="1"/>
  <c r="E476" i="7"/>
  <c r="H476" i="7" s="1"/>
  <c r="E477" i="7"/>
  <c r="H477" i="7" s="1"/>
  <c r="E478" i="7"/>
  <c r="H478" i="7" s="1"/>
  <c r="E479" i="7"/>
  <c r="H479" i="7" s="1"/>
  <c r="E480" i="7"/>
  <c r="H480" i="7" s="1"/>
  <c r="E481" i="7"/>
  <c r="H481" i="7" s="1"/>
  <c r="E482" i="7"/>
  <c r="H482" i="7" s="1"/>
  <c r="E483" i="7"/>
  <c r="H483" i="7" s="1"/>
  <c r="E484" i="7"/>
  <c r="H484" i="7" s="1"/>
  <c r="E485" i="7"/>
  <c r="H485" i="7" s="1"/>
  <c r="E486" i="7"/>
  <c r="H486" i="7" s="1"/>
  <c r="E487" i="7"/>
  <c r="H487" i="7" s="1"/>
  <c r="E488" i="7"/>
  <c r="H488" i="7" s="1"/>
  <c r="E489" i="7"/>
  <c r="H489" i="7" s="1"/>
  <c r="E490" i="7"/>
  <c r="H490" i="7" s="1"/>
  <c r="E491" i="7"/>
  <c r="H491" i="7" s="1"/>
  <c r="E492" i="7"/>
  <c r="H492" i="7" s="1"/>
  <c r="E493" i="7"/>
  <c r="H493" i="7" s="1"/>
  <c r="E494" i="7"/>
  <c r="H494" i="7" s="1"/>
  <c r="E495" i="7"/>
  <c r="H495" i="7" s="1"/>
  <c r="E496" i="7"/>
  <c r="H496" i="7" s="1"/>
  <c r="E497" i="7"/>
  <c r="H497" i="7" s="1"/>
  <c r="E498" i="7"/>
  <c r="H498" i="7" s="1"/>
  <c r="E499" i="7"/>
  <c r="H499" i="7" s="1"/>
  <c r="E500" i="7"/>
  <c r="H500" i="7" s="1"/>
  <c r="E501" i="7"/>
  <c r="H501" i="7" s="1"/>
  <c r="E502" i="7"/>
  <c r="H502" i="7" s="1"/>
  <c r="E503" i="7"/>
  <c r="H503" i="7" s="1"/>
  <c r="E504" i="7"/>
  <c r="H504" i="7" s="1"/>
  <c r="E505" i="7"/>
  <c r="H505" i="7" s="1"/>
  <c r="E506" i="7"/>
  <c r="H506" i="7" s="1"/>
  <c r="E507" i="7"/>
  <c r="H507" i="7" s="1"/>
  <c r="E508" i="7"/>
  <c r="H508" i="7" s="1"/>
  <c r="E509" i="7"/>
  <c r="H509" i="7" s="1"/>
  <c r="E510" i="7"/>
  <c r="H510" i="7" s="1"/>
  <c r="E511" i="7"/>
  <c r="H511" i="7" s="1"/>
  <c r="E512" i="7"/>
  <c r="H512" i="7" s="1"/>
  <c r="E513" i="7"/>
  <c r="H513" i="7" s="1"/>
  <c r="E514" i="7"/>
  <c r="H514" i="7" s="1"/>
  <c r="E515" i="7"/>
  <c r="H515" i="7" s="1"/>
  <c r="E516" i="7"/>
  <c r="H516" i="7" s="1"/>
  <c r="E517" i="7"/>
  <c r="H517" i="7" s="1"/>
  <c r="E518" i="7"/>
  <c r="H518" i="7" s="1"/>
  <c r="E519" i="7"/>
  <c r="H519" i="7" s="1"/>
  <c r="E520" i="7"/>
  <c r="H520" i="7" s="1"/>
  <c r="E521" i="7"/>
  <c r="H521" i="7" s="1"/>
  <c r="E522" i="7"/>
  <c r="H522" i="7" s="1"/>
  <c r="E523" i="7"/>
  <c r="H523" i="7" s="1"/>
  <c r="E524" i="7"/>
  <c r="H524" i="7" s="1"/>
  <c r="E525" i="7"/>
  <c r="H525" i="7" s="1"/>
  <c r="E526" i="7"/>
  <c r="H526" i="7" s="1"/>
  <c r="E527" i="7"/>
  <c r="H527" i="7" s="1"/>
  <c r="E528" i="7"/>
  <c r="H528" i="7" s="1"/>
  <c r="E531" i="7"/>
  <c r="H531" i="7" s="1"/>
  <c r="E532" i="7"/>
  <c r="H532" i="7" s="1"/>
  <c r="E533" i="7"/>
  <c r="H533" i="7" s="1"/>
  <c r="E534" i="7"/>
  <c r="H534" i="7" s="1"/>
  <c r="E535" i="7"/>
  <c r="H535" i="7" s="1"/>
  <c r="E536" i="7"/>
  <c r="H536" i="7" s="1"/>
  <c r="E537" i="7"/>
  <c r="H537" i="7" s="1"/>
  <c r="E538" i="7"/>
  <c r="H538" i="7" s="1"/>
  <c r="E539" i="7"/>
  <c r="H539" i="7" s="1"/>
  <c r="E540" i="7"/>
  <c r="H540" i="7" s="1"/>
  <c r="E541" i="7"/>
  <c r="H541" i="7" s="1"/>
  <c r="E542" i="7"/>
  <c r="H542" i="7" s="1"/>
  <c r="E543" i="7"/>
  <c r="H543" i="7" s="1"/>
  <c r="E544" i="7"/>
  <c r="H544" i="7" s="1"/>
  <c r="E545" i="7"/>
  <c r="H545" i="7" s="1"/>
  <c r="E546" i="7"/>
  <c r="H546" i="7" s="1"/>
  <c r="E547" i="7"/>
  <c r="H547" i="7" s="1"/>
  <c r="E548" i="7"/>
  <c r="H548" i="7" s="1"/>
  <c r="E549" i="7"/>
  <c r="H549" i="7" s="1"/>
  <c r="E550" i="7"/>
  <c r="H550" i="7" s="1"/>
  <c r="E551" i="7"/>
  <c r="H551" i="7" s="1"/>
  <c r="E552" i="7"/>
  <c r="H552" i="7" s="1"/>
  <c r="E553" i="7"/>
  <c r="H553" i="7" s="1"/>
  <c r="E554" i="7"/>
  <c r="H554" i="7" s="1"/>
  <c r="E555" i="7"/>
  <c r="H555" i="7" s="1"/>
  <c r="E556" i="7"/>
  <c r="H556" i="7" s="1"/>
  <c r="E557" i="7"/>
  <c r="H557" i="7" s="1"/>
  <c r="E558" i="7"/>
  <c r="H558" i="7" s="1"/>
  <c r="E559" i="7"/>
  <c r="H559" i="7" s="1"/>
  <c r="E560" i="7"/>
  <c r="H560" i="7" s="1"/>
  <c r="E561" i="7"/>
  <c r="H561" i="7" s="1"/>
  <c r="E562" i="7"/>
  <c r="H562" i="7" s="1"/>
  <c r="E563" i="7"/>
  <c r="H563" i="7" s="1"/>
  <c r="E5" i="7"/>
  <c r="H5" i="7" s="1"/>
  <c r="E6" i="7"/>
  <c r="H6" i="7" s="1"/>
  <c r="E7" i="7"/>
  <c r="H7" i="7" s="1"/>
  <c r="E4" i="7"/>
  <c r="H4" i="7" l="1"/>
  <c r="K12" i="7" l="1"/>
  <c r="K20" i="7"/>
  <c r="K28" i="7"/>
  <c r="K36" i="7"/>
  <c r="K44" i="7"/>
  <c r="K52" i="7"/>
  <c r="K60" i="7"/>
  <c r="K68" i="7"/>
  <c r="K76" i="7"/>
  <c r="K84" i="7"/>
  <c r="K92" i="7"/>
  <c r="K100" i="7"/>
  <c r="K108" i="7"/>
  <c r="K116" i="7"/>
  <c r="K124" i="7"/>
  <c r="K132" i="7"/>
  <c r="K140" i="7"/>
  <c r="K148" i="7"/>
  <c r="K156" i="7"/>
  <c r="K164" i="7"/>
  <c r="K172" i="7"/>
  <c r="K180" i="7"/>
  <c r="K188" i="7"/>
  <c r="K196" i="7"/>
  <c r="K204" i="7"/>
  <c r="K212" i="7"/>
  <c r="K220" i="7"/>
  <c r="K228" i="7"/>
  <c r="K236" i="7"/>
  <c r="K244" i="7"/>
  <c r="K252" i="7"/>
  <c r="K260" i="7"/>
  <c r="K268" i="7"/>
  <c r="K276" i="7"/>
  <c r="K284" i="7"/>
  <c r="K292" i="7"/>
  <c r="K300" i="7"/>
  <c r="K308" i="7"/>
  <c r="K316" i="7"/>
  <c r="K324" i="7"/>
  <c r="K332" i="7"/>
  <c r="K340" i="7"/>
  <c r="K348" i="7"/>
  <c r="K356" i="7"/>
  <c r="K364" i="7"/>
  <c r="K372" i="7"/>
  <c r="K380" i="7"/>
  <c r="K388" i="7"/>
  <c r="K396" i="7"/>
  <c r="K404" i="7"/>
  <c r="K412" i="7"/>
  <c r="K420" i="7"/>
  <c r="K428" i="7"/>
  <c r="K436" i="7"/>
  <c r="K444" i="7"/>
  <c r="K452" i="7"/>
  <c r="K460" i="7"/>
  <c r="K468" i="7"/>
  <c r="K476" i="7"/>
  <c r="K484" i="7"/>
  <c r="K492" i="7"/>
  <c r="K500" i="7"/>
  <c r="K508" i="7"/>
  <c r="K516" i="7"/>
  <c r="K524" i="7"/>
  <c r="K532" i="7"/>
  <c r="K540" i="7"/>
  <c r="K548" i="7"/>
  <c r="K556" i="7"/>
  <c r="K564" i="7"/>
  <c r="K565" i="7"/>
  <c r="K573" i="7"/>
  <c r="K581" i="7"/>
  <c r="K589" i="7"/>
  <c r="K597" i="7"/>
  <c r="K605" i="7"/>
  <c r="K613" i="7"/>
  <c r="K621" i="7"/>
  <c r="K629" i="7"/>
  <c r="K637" i="7"/>
  <c r="K645" i="7"/>
  <c r="K653" i="7"/>
  <c r="K661" i="7"/>
  <c r="K669" i="7"/>
  <c r="K5" i="7"/>
  <c r="K13" i="7"/>
  <c r="K21" i="7"/>
  <c r="K29" i="7"/>
  <c r="K37" i="7"/>
  <c r="K45" i="7"/>
  <c r="K53" i="7"/>
  <c r="K61" i="7"/>
  <c r="K69" i="7"/>
  <c r="K77" i="7"/>
  <c r="K85" i="7"/>
  <c r="K93" i="7"/>
  <c r="K101" i="7"/>
  <c r="K109" i="7"/>
  <c r="K117" i="7"/>
  <c r="K125" i="7"/>
  <c r="K133" i="7"/>
  <c r="K141" i="7"/>
  <c r="K149" i="7"/>
  <c r="K157" i="7"/>
  <c r="K165" i="7"/>
  <c r="K173" i="7"/>
  <c r="K181" i="7"/>
  <c r="K189" i="7"/>
  <c r="K197" i="7"/>
  <c r="K205" i="7"/>
  <c r="K213" i="7"/>
  <c r="K221" i="7"/>
  <c r="K229" i="7"/>
  <c r="K237" i="7"/>
  <c r="K245" i="7"/>
  <c r="K253" i="7"/>
  <c r="K261" i="7"/>
  <c r="K269" i="7"/>
  <c r="K277" i="7"/>
  <c r="K285" i="7"/>
  <c r="K293" i="7"/>
  <c r="K301" i="7"/>
  <c r="K309" i="7"/>
  <c r="K317" i="7"/>
  <c r="K325" i="7"/>
  <c r="K333" i="7"/>
  <c r="K341" i="7"/>
  <c r="K349" i="7"/>
  <c r="K357" i="7"/>
  <c r="K365" i="7"/>
  <c r="K373" i="7"/>
  <c r="K381" i="7"/>
  <c r="K389" i="7"/>
  <c r="K397" i="7"/>
  <c r="K405" i="7"/>
  <c r="K413" i="7"/>
  <c r="K421" i="7"/>
  <c r="K429" i="7"/>
  <c r="K437" i="7"/>
  <c r="K445" i="7"/>
  <c r="K453" i="7"/>
  <c r="K461" i="7"/>
  <c r="K469" i="7"/>
  <c r="K477" i="7"/>
  <c r="K485" i="7"/>
  <c r="K493" i="7"/>
  <c r="K501" i="7"/>
  <c r="K509" i="7"/>
  <c r="K517" i="7"/>
  <c r="K525" i="7"/>
  <c r="K533" i="7"/>
  <c r="K541" i="7"/>
  <c r="K549" i="7"/>
  <c r="K557" i="7"/>
  <c r="K566" i="7"/>
  <c r="K574" i="7"/>
  <c r="K582" i="7"/>
  <c r="K590" i="7"/>
  <c r="K598" i="7"/>
  <c r="K606" i="7"/>
  <c r="K614" i="7"/>
  <c r="K622" i="7"/>
  <c r="K630" i="7"/>
  <c r="K638" i="7"/>
  <c r="K646" i="7"/>
  <c r="K654" i="7"/>
  <c r="K662" i="7"/>
  <c r="K6" i="7"/>
  <c r="K14" i="7"/>
  <c r="K22" i="7"/>
  <c r="K30" i="7"/>
  <c r="K38" i="7"/>
  <c r="K46" i="7"/>
  <c r="K54" i="7"/>
  <c r="K62" i="7"/>
  <c r="K70" i="7"/>
  <c r="K78" i="7"/>
  <c r="K86" i="7"/>
  <c r="K94" i="7"/>
  <c r="K102" i="7"/>
  <c r="K110" i="7"/>
  <c r="K118" i="7"/>
  <c r="K126" i="7"/>
  <c r="K134" i="7"/>
  <c r="K142" i="7"/>
  <c r="K150" i="7"/>
  <c r="K158" i="7"/>
  <c r="K166" i="7"/>
  <c r="K174" i="7"/>
  <c r="K182" i="7"/>
  <c r="K190" i="7"/>
  <c r="K198" i="7"/>
  <c r="K206" i="7"/>
  <c r="K214" i="7"/>
  <c r="K222" i="7"/>
  <c r="K230" i="7"/>
  <c r="K238" i="7"/>
  <c r="K246" i="7"/>
  <c r="K254" i="7"/>
  <c r="K262" i="7"/>
  <c r="K270" i="7"/>
  <c r="K278" i="7"/>
  <c r="K286" i="7"/>
  <c r="K294" i="7"/>
  <c r="K302" i="7"/>
  <c r="K310" i="7"/>
  <c r="K318" i="7"/>
  <c r="K326" i="7"/>
  <c r="K334" i="7"/>
  <c r="K342" i="7"/>
  <c r="K350" i="7"/>
  <c r="K358" i="7"/>
  <c r="K366" i="7"/>
  <c r="K374" i="7"/>
  <c r="K382" i="7"/>
  <c r="K390" i="7"/>
  <c r="K398" i="7"/>
  <c r="K406" i="7"/>
  <c r="K414" i="7"/>
  <c r="K422" i="7"/>
  <c r="K430" i="7"/>
  <c r="K438" i="7"/>
  <c r="K446" i="7"/>
  <c r="K454" i="7"/>
  <c r="K462" i="7"/>
  <c r="K470" i="7"/>
  <c r="K478" i="7"/>
  <c r="K486" i="7"/>
  <c r="K494" i="7"/>
  <c r="K7" i="7"/>
  <c r="K15" i="7"/>
  <c r="K23" i="7"/>
  <c r="K31" i="7"/>
  <c r="K39" i="7"/>
  <c r="K47" i="7"/>
  <c r="K55" i="7"/>
  <c r="K63" i="7"/>
  <c r="K71" i="7"/>
  <c r="K79" i="7"/>
  <c r="K87" i="7"/>
  <c r="K95" i="7"/>
  <c r="K103" i="7"/>
  <c r="K111" i="7"/>
  <c r="K119" i="7"/>
  <c r="K127" i="7"/>
  <c r="K135" i="7"/>
  <c r="K143" i="7"/>
  <c r="K151" i="7"/>
  <c r="K159" i="7"/>
  <c r="K167" i="7"/>
  <c r="K175" i="7"/>
  <c r="K183" i="7"/>
  <c r="K191" i="7"/>
  <c r="K199" i="7"/>
  <c r="K207" i="7"/>
  <c r="K215" i="7"/>
  <c r="K223" i="7"/>
  <c r="K231" i="7"/>
  <c r="K239" i="7"/>
  <c r="K247" i="7"/>
  <c r="K255" i="7"/>
  <c r="K263" i="7"/>
  <c r="K271" i="7"/>
  <c r="K279" i="7"/>
  <c r="K287" i="7"/>
  <c r="K295" i="7"/>
  <c r="K303" i="7"/>
  <c r="K311" i="7"/>
  <c r="K319" i="7"/>
  <c r="K327" i="7"/>
  <c r="K335" i="7"/>
  <c r="K343" i="7"/>
  <c r="K351" i="7"/>
  <c r="K359" i="7"/>
  <c r="K367" i="7"/>
  <c r="K375" i="7"/>
  <c r="K383" i="7"/>
  <c r="K391" i="7"/>
  <c r="K399" i="7"/>
  <c r="K407" i="7"/>
  <c r="K415" i="7"/>
  <c r="K423" i="7"/>
  <c r="K431" i="7"/>
  <c r="K439" i="7"/>
  <c r="K447" i="7"/>
  <c r="K455" i="7"/>
  <c r="K463" i="7"/>
  <c r="K471" i="7"/>
  <c r="K479" i="7"/>
  <c r="K487" i="7"/>
  <c r="K495" i="7"/>
  <c r="K8" i="7"/>
  <c r="K16" i="7"/>
  <c r="K24" i="7"/>
  <c r="K32" i="7"/>
  <c r="K40" i="7"/>
  <c r="K48" i="7"/>
  <c r="K56" i="7"/>
  <c r="K64" i="7"/>
  <c r="K72" i="7"/>
  <c r="K80" i="7"/>
  <c r="K88" i="7"/>
  <c r="K96" i="7"/>
  <c r="K104" i="7"/>
  <c r="K112" i="7"/>
  <c r="K120" i="7"/>
  <c r="K128" i="7"/>
  <c r="K136" i="7"/>
  <c r="K144" i="7"/>
  <c r="K152" i="7"/>
  <c r="K160" i="7"/>
  <c r="K168" i="7"/>
  <c r="K176" i="7"/>
  <c r="K184" i="7"/>
  <c r="K192" i="7"/>
  <c r="K200" i="7"/>
  <c r="K208" i="7"/>
  <c r="K216" i="7"/>
  <c r="K224" i="7"/>
  <c r="K232" i="7"/>
  <c r="K240" i="7"/>
  <c r="K248" i="7"/>
  <c r="K256" i="7"/>
  <c r="K264" i="7"/>
  <c r="K272" i="7"/>
  <c r="K280" i="7"/>
  <c r="K288" i="7"/>
  <c r="K296" i="7"/>
  <c r="K304" i="7"/>
  <c r="K312" i="7"/>
  <c r="K320" i="7"/>
  <c r="K328" i="7"/>
  <c r="K336" i="7"/>
  <c r="K344" i="7"/>
  <c r="K352" i="7"/>
  <c r="K360" i="7"/>
  <c r="K368" i="7"/>
  <c r="K376" i="7"/>
  <c r="K384" i="7"/>
  <c r="K392" i="7"/>
  <c r="K400" i="7"/>
  <c r="K408" i="7"/>
  <c r="K416" i="7"/>
  <c r="K424" i="7"/>
  <c r="K432" i="7"/>
  <c r="K440" i="7"/>
  <c r="K448" i="7"/>
  <c r="K456" i="7"/>
  <c r="K464" i="7"/>
  <c r="K472" i="7"/>
  <c r="K480" i="7"/>
  <c r="K488" i="7"/>
  <c r="K496" i="7"/>
  <c r="K504" i="7"/>
  <c r="K512" i="7"/>
  <c r="K520" i="7"/>
  <c r="K528" i="7"/>
  <c r="K536" i="7"/>
  <c r="K544" i="7"/>
  <c r="K552" i="7"/>
  <c r="K560" i="7"/>
  <c r="K569" i="7"/>
  <c r="K577" i="7"/>
  <c r="K585" i="7"/>
  <c r="K593" i="7"/>
  <c r="K601" i="7"/>
  <c r="K609" i="7"/>
  <c r="K617" i="7"/>
  <c r="K625" i="7"/>
  <c r="K633" i="7"/>
  <c r="K641" i="7"/>
  <c r="K649" i="7"/>
  <c r="K657" i="7"/>
  <c r="K9" i="7"/>
  <c r="K17" i="7"/>
  <c r="K25" i="7"/>
  <c r="K33" i="7"/>
  <c r="K41" i="7"/>
  <c r="K49" i="7"/>
  <c r="K57" i="7"/>
  <c r="K65" i="7"/>
  <c r="K73" i="7"/>
  <c r="K81" i="7"/>
  <c r="K89" i="7"/>
  <c r="K97" i="7"/>
  <c r="K105" i="7"/>
  <c r="K113" i="7"/>
  <c r="K121" i="7"/>
  <c r="K129" i="7"/>
  <c r="K137" i="7"/>
  <c r="K145" i="7"/>
  <c r="K153" i="7"/>
  <c r="K161" i="7"/>
  <c r="K169" i="7"/>
  <c r="K177" i="7"/>
  <c r="K185" i="7"/>
  <c r="K193" i="7"/>
  <c r="K201" i="7"/>
  <c r="K209" i="7"/>
  <c r="K217" i="7"/>
  <c r="K225" i="7"/>
  <c r="K233" i="7"/>
  <c r="K241" i="7"/>
  <c r="K249" i="7"/>
  <c r="K257" i="7"/>
  <c r="K265" i="7"/>
  <c r="K273" i="7"/>
  <c r="K281" i="7"/>
  <c r="K289" i="7"/>
  <c r="K297" i="7"/>
  <c r="K305" i="7"/>
  <c r="K313" i="7"/>
  <c r="K321" i="7"/>
  <c r="K329" i="7"/>
  <c r="K337" i="7"/>
  <c r="K345" i="7"/>
  <c r="K353" i="7"/>
  <c r="K361" i="7"/>
  <c r="K369" i="7"/>
  <c r="K377" i="7"/>
  <c r="K385" i="7"/>
  <c r="K393" i="7"/>
  <c r="K401" i="7"/>
  <c r="K409" i="7"/>
  <c r="K417" i="7"/>
  <c r="K425" i="7"/>
  <c r="K433" i="7"/>
  <c r="K441" i="7"/>
  <c r="K449" i="7"/>
  <c r="K457" i="7"/>
  <c r="K465" i="7"/>
  <c r="K473" i="7"/>
  <c r="K481" i="7"/>
  <c r="K489" i="7"/>
  <c r="K497" i="7"/>
  <c r="K505" i="7"/>
  <c r="K513" i="7"/>
  <c r="K521" i="7"/>
  <c r="K529" i="7"/>
  <c r="K537" i="7"/>
  <c r="K545" i="7"/>
  <c r="K553" i="7"/>
  <c r="K561" i="7"/>
  <c r="K570" i="7"/>
  <c r="K578" i="7"/>
  <c r="K586" i="7"/>
  <c r="K594" i="7"/>
  <c r="K602" i="7"/>
  <c r="K610" i="7"/>
  <c r="K618" i="7"/>
  <c r="K626" i="7"/>
  <c r="K634" i="7"/>
  <c r="K642" i="7"/>
  <c r="K650" i="7"/>
  <c r="K658" i="7"/>
  <c r="K666" i="7"/>
  <c r="K674" i="7"/>
  <c r="K10" i="7"/>
  <c r="K18" i="7"/>
  <c r="K26" i="7"/>
  <c r="K34" i="7"/>
  <c r="K42" i="7"/>
  <c r="K50" i="7"/>
  <c r="K58" i="7"/>
  <c r="K66" i="7"/>
  <c r="K74" i="7"/>
  <c r="K82" i="7"/>
  <c r="K90" i="7"/>
  <c r="K98" i="7"/>
  <c r="K106" i="7"/>
  <c r="K114" i="7"/>
  <c r="K122" i="7"/>
  <c r="K130" i="7"/>
  <c r="K138" i="7"/>
  <c r="K146" i="7"/>
  <c r="K154" i="7"/>
  <c r="K162" i="7"/>
  <c r="K170" i="7"/>
  <c r="K178" i="7"/>
  <c r="K186" i="7"/>
  <c r="K194" i="7"/>
  <c r="K202" i="7"/>
  <c r="K210" i="7"/>
  <c r="K218" i="7"/>
  <c r="K226" i="7"/>
  <c r="K234" i="7"/>
  <c r="K242" i="7"/>
  <c r="K250" i="7"/>
  <c r="K258" i="7"/>
  <c r="K266" i="7"/>
  <c r="K274" i="7"/>
  <c r="K282" i="7"/>
  <c r="K290" i="7"/>
  <c r="K298" i="7"/>
  <c r="K306" i="7"/>
  <c r="K314" i="7"/>
  <c r="K322" i="7"/>
  <c r="K330" i="7"/>
  <c r="K338" i="7"/>
  <c r="K346" i="7"/>
  <c r="K354" i="7"/>
  <c r="K362" i="7"/>
  <c r="K370" i="7"/>
  <c r="K378" i="7"/>
  <c r="K386" i="7"/>
  <c r="K394" i="7"/>
  <c r="K402" i="7"/>
  <c r="K410" i="7"/>
  <c r="K418" i="7"/>
  <c r="K426" i="7"/>
  <c r="K434" i="7"/>
  <c r="K442" i="7"/>
  <c r="K450" i="7"/>
  <c r="K458" i="7"/>
  <c r="K466" i="7"/>
  <c r="K474" i="7"/>
  <c r="K482" i="7"/>
  <c r="K490" i="7"/>
  <c r="K498" i="7"/>
  <c r="K506" i="7"/>
  <c r="K514" i="7"/>
  <c r="K522" i="7"/>
  <c r="K530" i="7"/>
  <c r="K538" i="7"/>
  <c r="K546" i="7"/>
  <c r="K554" i="7"/>
  <c r="K562" i="7"/>
  <c r="K571" i="7"/>
  <c r="K579" i="7"/>
  <c r="K587" i="7"/>
  <c r="K595" i="7"/>
  <c r="K603" i="7"/>
  <c r="K611" i="7"/>
  <c r="K619" i="7"/>
  <c r="K627" i="7"/>
  <c r="K635" i="7"/>
  <c r="K643" i="7"/>
  <c r="K651" i="7"/>
  <c r="K659" i="7"/>
  <c r="K11" i="7"/>
  <c r="K19" i="7"/>
  <c r="K27" i="7"/>
  <c r="K35" i="7"/>
  <c r="K43" i="7"/>
  <c r="K51" i="7"/>
  <c r="K59" i="7"/>
  <c r="K67" i="7"/>
  <c r="K75" i="7"/>
  <c r="K83" i="7"/>
  <c r="K91" i="7"/>
  <c r="K99" i="7"/>
  <c r="K107" i="7"/>
  <c r="K115" i="7"/>
  <c r="K123" i="7"/>
  <c r="K131" i="7"/>
  <c r="K139" i="7"/>
  <c r="K147" i="7"/>
  <c r="K155" i="7"/>
  <c r="K163" i="7"/>
  <c r="K171" i="7"/>
  <c r="K179" i="7"/>
  <c r="K187" i="7"/>
  <c r="K195" i="7"/>
  <c r="K203" i="7"/>
  <c r="K211" i="7"/>
  <c r="K219" i="7"/>
  <c r="K227" i="7"/>
  <c r="K235" i="7"/>
  <c r="K243" i="7"/>
  <c r="K251" i="7"/>
  <c r="K259" i="7"/>
  <c r="K267" i="7"/>
  <c r="K275" i="7"/>
  <c r="K283" i="7"/>
  <c r="K291" i="7"/>
  <c r="K299" i="7"/>
  <c r="K307" i="7"/>
  <c r="K315" i="7"/>
  <c r="K323" i="7"/>
  <c r="K331" i="7"/>
  <c r="K339" i="7"/>
  <c r="K347" i="7"/>
  <c r="K355" i="7"/>
  <c r="K363" i="7"/>
  <c r="K371" i="7"/>
  <c r="K379" i="7"/>
  <c r="K387" i="7"/>
  <c r="K395" i="7"/>
  <c r="K403" i="7"/>
  <c r="K411" i="7"/>
  <c r="K419" i="7"/>
  <c r="K427" i="7"/>
  <c r="K435" i="7"/>
  <c r="K443" i="7"/>
  <c r="K451" i="7"/>
  <c r="K459" i="7"/>
  <c r="K467" i="7"/>
  <c r="K475" i="7"/>
  <c r="K483" i="7"/>
  <c r="K491" i="7"/>
  <c r="K499" i="7"/>
  <c r="K507" i="7"/>
  <c r="K515" i="7"/>
  <c r="K523" i="7"/>
  <c r="K531" i="7"/>
  <c r="K539" i="7"/>
  <c r="K547" i="7"/>
  <c r="K555" i="7"/>
  <c r="K563" i="7"/>
  <c r="K572" i="7"/>
  <c r="K580" i="7"/>
  <c r="K588" i="7"/>
  <c r="K596" i="7"/>
  <c r="K604" i="7"/>
  <c r="K612" i="7"/>
  <c r="K620" i="7"/>
  <c r="K628" i="7"/>
  <c r="K636" i="7"/>
  <c r="K644" i="7"/>
  <c r="K652" i="7"/>
  <c r="K660" i="7"/>
  <c r="K668" i="7"/>
  <c r="K676" i="7"/>
  <c r="K527" i="7"/>
  <c r="K559" i="7"/>
  <c r="K584" i="7"/>
  <c r="K616" i="7"/>
  <c r="K648" i="7"/>
  <c r="K671" i="7"/>
  <c r="K681" i="7"/>
  <c r="K689" i="7"/>
  <c r="K697" i="7"/>
  <c r="K705" i="7"/>
  <c r="K713" i="7"/>
  <c r="K721" i="7"/>
  <c r="K729" i="7"/>
  <c r="K737" i="7"/>
  <c r="K745" i="7"/>
  <c r="K753" i="7"/>
  <c r="K761" i="7"/>
  <c r="K769" i="7"/>
  <c r="K777" i="7"/>
  <c r="K785" i="7"/>
  <c r="K793" i="7"/>
  <c r="K801" i="7"/>
  <c r="K809" i="7"/>
  <c r="K817" i="7"/>
  <c r="K825" i="7"/>
  <c r="K833" i="7"/>
  <c r="K841" i="7"/>
  <c r="K849" i="7"/>
  <c r="K857" i="7"/>
  <c r="K865" i="7"/>
  <c r="K873" i="7"/>
  <c r="K502" i="7"/>
  <c r="K534" i="7"/>
  <c r="K591" i="7"/>
  <c r="K623" i="7"/>
  <c r="K655" i="7"/>
  <c r="K672" i="7"/>
  <c r="K682" i="7"/>
  <c r="K690" i="7"/>
  <c r="K698" i="7"/>
  <c r="K706" i="7"/>
  <c r="K714" i="7"/>
  <c r="K722" i="7"/>
  <c r="K730" i="7"/>
  <c r="K738" i="7"/>
  <c r="K746" i="7"/>
  <c r="K754" i="7"/>
  <c r="K762" i="7"/>
  <c r="K770" i="7"/>
  <c r="K778" i="7"/>
  <c r="K786" i="7"/>
  <c r="K794" i="7"/>
  <c r="K802" i="7"/>
  <c r="K810" i="7"/>
  <c r="K818" i="7"/>
  <c r="K826" i="7"/>
  <c r="K834" i="7"/>
  <c r="K842" i="7"/>
  <c r="K850" i="7"/>
  <c r="K858" i="7"/>
  <c r="K866" i="7"/>
  <c r="K4" i="7"/>
  <c r="K503" i="7"/>
  <c r="K535" i="7"/>
  <c r="K592" i="7"/>
  <c r="K624" i="7"/>
  <c r="K656" i="7"/>
  <c r="K673" i="7"/>
  <c r="K683" i="7"/>
  <c r="K691" i="7"/>
  <c r="K699" i="7"/>
  <c r="K707" i="7"/>
  <c r="K715" i="7"/>
  <c r="K723" i="7"/>
  <c r="K731" i="7"/>
  <c r="K739" i="7"/>
  <c r="K747" i="7"/>
  <c r="K755" i="7"/>
  <c r="K763" i="7"/>
  <c r="K771" i="7"/>
  <c r="K779" i="7"/>
  <c r="K787" i="7"/>
  <c r="K795" i="7"/>
  <c r="K803" i="7"/>
  <c r="K811" i="7"/>
  <c r="K819" i="7"/>
  <c r="K827" i="7"/>
  <c r="K835" i="7"/>
  <c r="K843" i="7"/>
  <c r="K851" i="7"/>
  <c r="K859" i="7"/>
  <c r="K867" i="7"/>
  <c r="K872" i="7"/>
  <c r="K510" i="7"/>
  <c r="K542" i="7"/>
  <c r="K567" i="7"/>
  <c r="K599" i="7"/>
  <c r="K631" i="7"/>
  <c r="K663" i="7"/>
  <c r="K675" i="7"/>
  <c r="K684" i="7"/>
  <c r="K692" i="7"/>
  <c r="K700" i="7"/>
  <c r="K708" i="7"/>
  <c r="K716" i="7"/>
  <c r="K724" i="7"/>
  <c r="K732" i="7"/>
  <c r="K740" i="7"/>
  <c r="K748" i="7"/>
  <c r="K756" i="7"/>
  <c r="K764" i="7"/>
  <c r="K772" i="7"/>
  <c r="K780" i="7"/>
  <c r="K788" i="7"/>
  <c r="K796" i="7"/>
  <c r="K804" i="7"/>
  <c r="K812" i="7"/>
  <c r="K820" i="7"/>
  <c r="K828" i="7"/>
  <c r="K836" i="7"/>
  <c r="K844" i="7"/>
  <c r="K852" i="7"/>
  <c r="K860" i="7"/>
  <c r="K868" i="7"/>
  <c r="K864" i="7"/>
  <c r="K511" i="7"/>
  <c r="K543" i="7"/>
  <c r="K568" i="7"/>
  <c r="K600" i="7"/>
  <c r="K632" i="7"/>
  <c r="K664" i="7"/>
  <c r="K677" i="7"/>
  <c r="K685" i="7"/>
  <c r="K693" i="7"/>
  <c r="K701" i="7"/>
  <c r="K709" i="7"/>
  <c r="K717" i="7"/>
  <c r="K725" i="7"/>
  <c r="K733" i="7"/>
  <c r="K741" i="7"/>
  <c r="K749" i="7"/>
  <c r="K757" i="7"/>
  <c r="K765" i="7"/>
  <c r="K773" i="7"/>
  <c r="K781" i="7"/>
  <c r="K789" i="7"/>
  <c r="K797" i="7"/>
  <c r="K805" i="7"/>
  <c r="K813" i="7"/>
  <c r="K821" i="7"/>
  <c r="K829" i="7"/>
  <c r="K837" i="7"/>
  <c r="K845" i="7"/>
  <c r="K853" i="7"/>
  <c r="K861" i="7"/>
  <c r="K869" i="7"/>
  <c r="K856" i="7"/>
  <c r="K518" i="7"/>
  <c r="K550" i="7"/>
  <c r="K575" i="7"/>
  <c r="K607" i="7"/>
  <c r="K639" i="7"/>
  <c r="K665" i="7"/>
  <c r="K678" i="7"/>
  <c r="K686" i="7"/>
  <c r="K694" i="7"/>
  <c r="K702" i="7"/>
  <c r="K710" i="7"/>
  <c r="K718" i="7"/>
  <c r="K726" i="7"/>
  <c r="K734" i="7"/>
  <c r="K742" i="7"/>
  <c r="K750" i="7"/>
  <c r="K758" i="7"/>
  <c r="K766" i="7"/>
  <c r="K774" i="7"/>
  <c r="K782" i="7"/>
  <c r="K790" i="7"/>
  <c r="K798" i="7"/>
  <c r="K806" i="7"/>
  <c r="K814" i="7"/>
  <c r="K822" i="7"/>
  <c r="K830" i="7"/>
  <c r="K838" i="7"/>
  <c r="K846" i="7"/>
  <c r="K854" i="7"/>
  <c r="K862" i="7"/>
  <c r="K870" i="7"/>
  <c r="K848" i="7"/>
  <c r="K519" i="7"/>
  <c r="K551" i="7"/>
  <c r="K576" i="7"/>
  <c r="K608" i="7"/>
  <c r="K640" i="7"/>
  <c r="K667" i="7"/>
  <c r="K679" i="7"/>
  <c r="K687" i="7"/>
  <c r="K695" i="7"/>
  <c r="K703" i="7"/>
  <c r="K711" i="7"/>
  <c r="K719" i="7"/>
  <c r="K727" i="7"/>
  <c r="K735" i="7"/>
  <c r="K743" i="7"/>
  <c r="K751" i="7"/>
  <c r="K759" i="7"/>
  <c r="K767" i="7"/>
  <c r="K775" i="7"/>
  <c r="K783" i="7"/>
  <c r="K791" i="7"/>
  <c r="K799" i="7"/>
  <c r="K807" i="7"/>
  <c r="K815" i="7"/>
  <c r="K823" i="7"/>
  <c r="K831" i="7"/>
  <c r="K839" i="7"/>
  <c r="K847" i="7"/>
  <c r="K855" i="7"/>
  <c r="K863" i="7"/>
  <c r="K871" i="7"/>
  <c r="K840" i="7"/>
  <c r="K526" i="7"/>
  <c r="K558" i="7"/>
  <c r="K583" i="7"/>
  <c r="K615" i="7"/>
  <c r="K647" i="7"/>
  <c r="K670" i="7"/>
  <c r="K680" i="7"/>
  <c r="K688" i="7"/>
  <c r="K696" i="7"/>
  <c r="K704" i="7"/>
  <c r="K712" i="7"/>
  <c r="K720" i="7"/>
  <c r="K728" i="7"/>
  <c r="K736" i="7"/>
  <c r="K744" i="7"/>
  <c r="K752" i="7"/>
  <c r="K760" i="7"/>
  <c r="K768" i="7"/>
  <c r="K776" i="7"/>
  <c r="K784" i="7"/>
  <c r="K792" i="7"/>
  <c r="K800" i="7"/>
  <c r="K808" i="7"/>
  <c r="K816" i="7"/>
  <c r="K824" i="7"/>
  <c r="K832" i="7"/>
</calcChain>
</file>

<file path=xl/sharedStrings.xml><?xml version="1.0" encoding="utf-8"?>
<sst xmlns="http://schemas.openxmlformats.org/spreadsheetml/2006/main" count="50759" uniqueCount="891">
  <si>
    <t>F</t>
  </si>
  <si>
    <t>E</t>
  </si>
  <si>
    <t>D</t>
  </si>
  <si>
    <t>2820 upto 3100mm x upto 1000mm + 240/500mm</t>
  </si>
  <si>
    <t>C</t>
  </si>
  <si>
    <t>2450 upto 2820mm x upto 925mm + 240/450mm</t>
  </si>
  <si>
    <t>2150 upto 2450mm x upto 910mm + 240/450mm</t>
  </si>
  <si>
    <t>1981 upto 2150mm x upto 950mm + 240/450mm</t>
  </si>
  <si>
    <t>2 x 2820 upto 3100mm x upto 1000mm</t>
  </si>
  <si>
    <t>B</t>
  </si>
  <si>
    <t>2 x 2450 upto 2820mm x upto 950mm</t>
  </si>
  <si>
    <t>2 x 2150 upto 2450mm x upto 910mm</t>
  </si>
  <si>
    <t>2 x 1981 upto 2150mm x upto 950mm</t>
  </si>
  <si>
    <t>2820 upto 3070mm x upto 865mm</t>
  </si>
  <si>
    <t>A</t>
  </si>
  <si>
    <t>2450 upto 2820mm x upto 950mm</t>
  </si>
  <si>
    <t>2150 upto 2450mm x upto 950mm</t>
  </si>
  <si>
    <t>1981 upto 2150 mm x upto 950mm</t>
  </si>
  <si>
    <t>Type</t>
  </si>
  <si>
    <t>Cherry</t>
  </si>
  <si>
    <t>Walnut</t>
  </si>
  <si>
    <t>LAM 55</t>
  </si>
  <si>
    <t>LAM 83</t>
  </si>
  <si>
    <t>LAM 110</t>
  </si>
  <si>
    <t>Max Width</t>
  </si>
  <si>
    <t>Min Height</t>
  </si>
  <si>
    <t>Max Height</t>
  </si>
  <si>
    <t>W1</t>
  </si>
  <si>
    <t>W2</t>
  </si>
  <si>
    <t>W3</t>
  </si>
  <si>
    <t>W4</t>
  </si>
  <si>
    <t>W5</t>
  </si>
  <si>
    <t>H1</t>
  </si>
  <si>
    <t>H2</t>
  </si>
  <si>
    <t>H3</t>
  </si>
  <si>
    <t>H4</t>
  </si>
  <si>
    <t>H5</t>
  </si>
  <si>
    <t>Min Width</t>
  </si>
  <si>
    <t>Width Category</t>
  </si>
  <si>
    <t>Height Category</t>
  </si>
  <si>
    <t>Width Extra Cost</t>
  </si>
  <si>
    <t>Height From</t>
  </si>
  <si>
    <t>Height To</t>
  </si>
  <si>
    <t>Price</t>
  </si>
  <si>
    <t>Door Concat (Type-Width-Height-Material)</t>
  </si>
  <si>
    <t>Size</t>
  </si>
  <si>
    <t>Material</t>
  </si>
  <si>
    <t xml:space="preserve"> H 450 X W 450</t>
  </si>
  <si>
    <t xml:space="preserve"> H 600 X W 150</t>
  </si>
  <si>
    <t xml:space="preserve"> H1500 X W  150</t>
  </si>
  <si>
    <t xml:space="preserve"> H 150 X W 150 BY 3</t>
  </si>
  <si>
    <t>TH700 BH600 X W 150</t>
  </si>
  <si>
    <t xml:space="preserve"> H 150 X W 150 BY 5</t>
  </si>
  <si>
    <t>Description</t>
  </si>
  <si>
    <t>Door Width</t>
  </si>
  <si>
    <t>Bead</t>
  </si>
  <si>
    <t>Without Glass</t>
  </si>
  <si>
    <t>Glass Type</t>
  </si>
  <si>
    <t>Glass Code</t>
  </si>
  <si>
    <t>S</t>
  </si>
  <si>
    <t>Q</t>
  </si>
  <si>
    <t>5S</t>
  </si>
  <si>
    <t>5Q</t>
  </si>
  <si>
    <t>12x31</t>
  </si>
  <si>
    <t>25x31</t>
  </si>
  <si>
    <t>12x45</t>
  </si>
  <si>
    <t>12x60</t>
  </si>
  <si>
    <t>12x75</t>
  </si>
  <si>
    <t>12x82</t>
  </si>
  <si>
    <t>15x45</t>
  </si>
  <si>
    <t>15x60</t>
  </si>
  <si>
    <t>15x75</t>
  </si>
  <si>
    <t>15x82</t>
  </si>
  <si>
    <t>18x45</t>
  </si>
  <si>
    <t>18x60</t>
  </si>
  <si>
    <t>18x75</t>
  </si>
  <si>
    <t>18x82</t>
  </si>
  <si>
    <t>22x45</t>
  </si>
  <si>
    <t>22x60</t>
  </si>
  <si>
    <t>22x75</t>
  </si>
  <si>
    <t>22x82</t>
  </si>
  <si>
    <t>25x45</t>
  </si>
  <si>
    <t>25x60</t>
  </si>
  <si>
    <t>25x75</t>
  </si>
  <si>
    <t>25x82</t>
  </si>
  <si>
    <t>32x91</t>
  </si>
  <si>
    <t>32x115</t>
  </si>
  <si>
    <t>32x138</t>
  </si>
  <si>
    <t>32x175</t>
  </si>
  <si>
    <t>32x205</t>
  </si>
  <si>
    <t>45x91</t>
  </si>
  <si>
    <t>45x115</t>
  </si>
  <si>
    <t>45x138</t>
  </si>
  <si>
    <t>45x175</t>
  </si>
  <si>
    <t>45x205</t>
  </si>
  <si>
    <t>52x91</t>
  </si>
  <si>
    <t>52x115</t>
  </si>
  <si>
    <t>52x138</t>
  </si>
  <si>
    <t>Spieces</t>
  </si>
  <si>
    <t>Euro Oak</t>
  </si>
  <si>
    <t>Sapele</t>
  </si>
  <si>
    <t>W.Oak</t>
  </si>
  <si>
    <t>Ash</t>
  </si>
  <si>
    <t>Stmd Beech</t>
  </si>
  <si>
    <t>Maple</t>
  </si>
  <si>
    <t>CND MAPLE</t>
  </si>
  <si>
    <t>32x125</t>
  </si>
  <si>
    <t>32x79</t>
  </si>
  <si>
    <t>32x104</t>
  </si>
  <si>
    <t>32x152</t>
  </si>
  <si>
    <t>45x79</t>
  </si>
  <si>
    <t>45x104</t>
  </si>
  <si>
    <t>45x125</t>
  </si>
  <si>
    <t>45x152</t>
  </si>
  <si>
    <t>52x79</t>
  </si>
  <si>
    <t>52x104</t>
  </si>
  <si>
    <t>52x125</t>
  </si>
  <si>
    <t>52x152</t>
  </si>
  <si>
    <t>58x79(upto63)</t>
  </si>
  <si>
    <t>58x91(upto63)</t>
  </si>
  <si>
    <t>58x104(upto63)</t>
  </si>
  <si>
    <t>58x115(upto63)</t>
  </si>
  <si>
    <t>58x125(upto63)</t>
  </si>
  <si>
    <t>58x138(upto63)</t>
  </si>
  <si>
    <t>58x152(upto63)</t>
  </si>
  <si>
    <t>Thickness</t>
  </si>
  <si>
    <t>Width</t>
  </si>
  <si>
    <t>Hockey</t>
  </si>
  <si>
    <t>QB</t>
  </si>
  <si>
    <t>455 DIAMETER</t>
  </si>
  <si>
    <t>Thickness Cat</t>
  </si>
  <si>
    <t>Width Cat</t>
  </si>
  <si>
    <t>Door Widths</t>
  </si>
  <si>
    <t>Door Heights</t>
  </si>
  <si>
    <t>FT1</t>
  </si>
  <si>
    <t>FT2</t>
  </si>
  <si>
    <t>FT3</t>
  </si>
  <si>
    <t>FT4</t>
  </si>
  <si>
    <t>FT5</t>
  </si>
  <si>
    <t>FT6</t>
  </si>
  <si>
    <t>FT7</t>
  </si>
  <si>
    <t>FT8</t>
  </si>
  <si>
    <t>FT9</t>
  </si>
  <si>
    <t>FT10</t>
  </si>
  <si>
    <t>FW1</t>
  </si>
  <si>
    <t>FW2</t>
  </si>
  <si>
    <t>FW3</t>
  </si>
  <si>
    <t>FW4</t>
  </si>
  <si>
    <t>FW5</t>
  </si>
  <si>
    <t>FW6</t>
  </si>
  <si>
    <t>FW7</t>
  </si>
  <si>
    <t>FW8</t>
  </si>
  <si>
    <t>FW9</t>
  </si>
  <si>
    <t>FW10</t>
  </si>
  <si>
    <t>FW11</t>
  </si>
  <si>
    <t>FW12</t>
  </si>
  <si>
    <t>FW13</t>
  </si>
  <si>
    <t>FW14</t>
  </si>
  <si>
    <t>FW15</t>
  </si>
  <si>
    <t>Min Thickness</t>
  </si>
  <si>
    <t>Max Thickness</t>
  </si>
  <si>
    <t>FT Cat</t>
  </si>
  <si>
    <t>FW Cat</t>
  </si>
  <si>
    <t>Delivery Date:</t>
  </si>
  <si>
    <t>P/O No.</t>
  </si>
  <si>
    <t>Delivery Address:</t>
  </si>
  <si>
    <t>Delivery Instructions:</t>
  </si>
  <si>
    <t>Site Contact:</t>
  </si>
  <si>
    <t>Customer Name</t>
  </si>
  <si>
    <t>Contact Name</t>
  </si>
  <si>
    <t>This quotation is valid for 30 days from date of issue.</t>
  </si>
  <si>
    <t>Your Reference</t>
  </si>
  <si>
    <t xml:space="preserve"> </t>
  </si>
  <si>
    <t xml:space="preserve">Door Ref </t>
  </si>
  <si>
    <t>Door Type</t>
  </si>
  <si>
    <t>Forza Door Type</t>
  </si>
  <si>
    <t>Qty</t>
  </si>
  <si>
    <t>Fire Rating</t>
  </si>
  <si>
    <t>Handing</t>
  </si>
  <si>
    <t>Vision Panel Positions</t>
  </si>
  <si>
    <t>Acoustic Rating</t>
  </si>
  <si>
    <t>Frame Style</t>
  </si>
  <si>
    <t>ST1009 Forza Smoke Seal Colour</t>
  </si>
  <si>
    <t>Stops</t>
  </si>
  <si>
    <t>Architraves</t>
  </si>
  <si>
    <t>Height</t>
  </si>
  <si>
    <t xml:space="preserve">Frame </t>
  </si>
  <si>
    <t xml:space="preserve">Door </t>
  </si>
  <si>
    <t>UP</t>
  </si>
  <si>
    <t>IN</t>
  </si>
  <si>
    <t>MILLINGS, FRAME ASSEMBLY &amp; MISC.</t>
  </si>
  <si>
    <t>FIRE PACKS</t>
  </si>
  <si>
    <t>INT.MW</t>
  </si>
  <si>
    <t>Mineral Fibre</t>
  </si>
  <si>
    <r>
      <t xml:space="preserve">EXTRA OVER PRICING </t>
    </r>
    <r>
      <rPr>
        <sz val="18"/>
        <rFont val="Arial"/>
        <family val="2"/>
      </rPr>
      <t>(NOT INCLUDED IN DOOR/FRAME QUOTE VALUE)</t>
    </r>
  </si>
  <si>
    <t>EXTRA OVERS TOTAL (NOT INCLUDED IN QUOTE VALUE)</t>
  </si>
  <si>
    <t>TBC DETAILS:</t>
  </si>
  <si>
    <t>NOTES:</t>
  </si>
  <si>
    <t>VISION PANEL INSULATED GLASS STATEMENT:</t>
  </si>
  <si>
    <t>For use of any bespoke vision panel sizes greater than 20% of the leaf size, the intended location of the door assembly is to be considered, i.e. escape routes / protected stairway (refer to Approved doc B v1 &amp; v2 table b5).</t>
  </si>
  <si>
    <t>Limitation of manufacturers/makes of surface fixed closers apply when fixed to the unexposed face of a leaf with a vision panel size greater 20% of the leaf size (see note 6 of Forza's Ironmongery Suitability Guide, available on our website or on request).</t>
  </si>
  <si>
    <t>If this quote contains fire rated vision panel sizes that are greater than 20% of the door leaf size, Forza have not allowed for insulated glass (16mm for FD30/30 &amp; 25mm for FD60/60).  Insulated glass is available on request and will incur extra charges.</t>
  </si>
  <si>
    <t>It is not Forza's responsibility to determine whether the glass needs to be insulated, but it is the customers responsibility.</t>
  </si>
  <si>
    <t>FSC is not included in this quote</t>
  </si>
  <si>
    <t>This quote does not include for any drawing work.  If required, please contact your Sales Manager or the Estimator.</t>
  </si>
  <si>
    <t>Please note our door lipping is provided unpolished.  Should you need polished lipping please advise and we will amend your quote.</t>
  </si>
  <si>
    <t>Please note our millings will be radius, if you are using square cornered ironmongery, you will need to punch out the corners on site.</t>
  </si>
  <si>
    <t>Should you need a drop seal fitted please advise and we will amend your quote</t>
  </si>
  <si>
    <t>Should side lights be in your quotation then the following will apply</t>
  </si>
  <si>
    <t>a)  survey by others</t>
  </si>
  <si>
    <t>b)  Glass-5-10 working days from survey. Dependent on  specification, geographical location and ant specialist delivery requirements</t>
  </si>
  <si>
    <t>c) Glass delivery. Will generally be by sub-contracted glass carrying vans for manual off load by others</t>
  </si>
  <si>
    <t>d) Any specialist delivery requirements may incur additional cost</t>
  </si>
  <si>
    <t>Issue No: 7</t>
  </si>
  <si>
    <t>Issue Date:</t>
  </si>
  <si>
    <t>Issue Authorised By:</t>
  </si>
  <si>
    <t>See 1.3.3_R1</t>
  </si>
  <si>
    <t>Page 1 of 1</t>
  </si>
  <si>
    <t>FORZA DOORS LIMITED</t>
  </si>
  <si>
    <t>The customer's attention is drawn in particular to the provisions of clause 9.</t>
  </si>
  <si>
    <t>1. INTERPRETATION</t>
  </si>
  <si>
    <t>1.1 Definitions. In these Conditions, the following definitions apply:</t>
  </si>
  <si>
    <t>Business Day: a day (other than a Saturday, Sunday or public holiday) when banks in London are open for business.</t>
  </si>
  <si>
    <t>Conditions: the terms and conditions set out in this document as amended from time to time in accordance with clause 13.7.</t>
  </si>
  <si>
    <t>Contract: the contract between the Supplier and the Customer for the sale and purchase of the Goods in accordance with these Conditions.</t>
  </si>
  <si>
    <t>Customer: the person or firm who purchases the Goods from the Supplier and who is in contract with the Supplier.</t>
  </si>
  <si>
    <t>Force Majeure Event: has the meaning given in clause 10.</t>
  </si>
  <si>
    <t xml:space="preserve">Goods:  the goods (or any part of them) to be supplied by the Supplier to the Customer as set out in the Sales Order Acknowledgement. </t>
  </si>
  <si>
    <t>Intellectual Property Rights: all patents, rights to inventions, utility models, copyright and related rights, trademarks, service marks, trade, business and domain names, rights in trade dress or get-up, rights in goodwill or to sue for passing off, unfair competition rights, rights in designs, rights in computer software, database right, topography rights, moral rights, rights in confidential information (including know-how and trade secrets) and any other intellectual property rights, in each case whether registered or unregistered and including all applications for and renewals or extensions of such rights, and all similar or equivalent rights or forms of protection in any part of the world.</t>
  </si>
  <si>
    <t>Order: the Customer's order for the Goods, as set out either in the Customer's written acceptance of the Supplier's quotation or verbal acceptance of the Supplier’s quotation given to the Supplier.</t>
  </si>
  <si>
    <t>Sales Order Acknowledgement: written acceptance by the Supplier of the Customer’s Order on the Supplier’s Sales Order Acknowledgement form</t>
  </si>
  <si>
    <t xml:space="preserve">Specification: any specification for the Goods, including any related plans and drawings, that is agreed in writing by the Customer and the Supplier. </t>
  </si>
  <si>
    <t>Supplier: Forza Doors Limited (registered in England and Wales with company number 0711289).</t>
  </si>
  <si>
    <t>Supplier Materials: all materials, equipment, documents and other property of the Supplier.</t>
  </si>
  <si>
    <t>1.2 Construction. In these Conditions, the following rules apply:</t>
  </si>
  <si>
    <t>(a) A person includes a natural person, corporate or unincorporated body (whether or not having separate legal personality).</t>
  </si>
  <si>
    <t>(b) A reference to a party includes its personal representatives, successors or permitted assigns.</t>
  </si>
  <si>
    <t>(c) A reference to a statute or statutory provision is a reference to such statute or provision as amended or re-enacted. A reference to a statute or statutory provision includes any subordinate legislation made under that statute or statutory provision, as amended or re-enacted.</t>
  </si>
  <si>
    <t>(d) Any phrase introduced by the terms including, include, in particular or any similar expression shall be construed as illustrative and shall not limit the sense of the words preceding those terms.</t>
  </si>
  <si>
    <t xml:space="preserve">(e) A reference to writing or written includes faxes and e-mails. . </t>
  </si>
  <si>
    <t>2. BASIS OF CONTRACT</t>
  </si>
  <si>
    <t xml:space="preserve">2.1 These Conditions apply to the Contract to the exclusion of any other terms that the Customer seeks to impose or incorporate, or which are implied by trade, custom, practice or course of dealing. </t>
  </si>
  <si>
    <t>2.2 The Order constitutes an offer by the Customer to purchase the Goods in accordance with these Conditions. The Customer is responsible for ensuring that the terms of the Sales Order Acknowledgement and any applicable Specification are complete and accurate.</t>
  </si>
  <si>
    <t>2.3 The Order shall only be deemed to be accepted when the Supplier issues the Sales Order Acknowledgement to the Customer, at which point the Contract shall come into existence.</t>
  </si>
  <si>
    <t xml:space="preserve">2.4 The Contract constitutes the entire agreement between the parties. The Customer acknowledges that it has not relied on any statement, promise or representation made or given by or on behalf of the Supplier which is not set out in the Contract. </t>
  </si>
  <si>
    <t>2.5 Any samples, drawings, descriptive matter, survey, advice, representation, forecast, schedule or advertising produced by the Supplier and any descriptions or illustrations contained in the Supplier's website or brochures are produced for the sole purpose of giving an approximate idea of the Goods described in them. They shall not form part of the Contract or have any contractual force.</t>
  </si>
  <si>
    <t>2.6 A quotation for the Goods given by the Supplier shall not constitute an offer. A quotation shall only be valid for a period of 30 calendar days from its date of issue.</t>
  </si>
  <si>
    <t>3. GOODS</t>
  </si>
  <si>
    <t>3.1 The Goods are described in the Supplier's brochures or website as modified by the Sales Order Acknowledgement.</t>
  </si>
  <si>
    <t>3.2 To the extent that the Goods are to be manufactured in accordance with a Specification supplied by the Customer including but not limited to designs, drawings, specifications or samples provided by the Customer to the Supplier, the Customer shall indemnify the Supplier against all liabilities, costs, expenses, damages and losses (including any direct, indirect or consequential losses, loss of profit, loss of reputation and all interest, penalties and legal and other professional costs and expenses) suffered or incurred by the Supplier in connection with any claim including but not limited to claims made against the Supplier for actual or alleged infringement of a third party's intellectual property rights arising out of or in connection with the Supplier's use of the Specification. This clause 3.2 shall survive termination of the Contract.</t>
  </si>
  <si>
    <t>3.3 The Supplier reserves the right to amend, alter, modify or improve the design or the Specification if required by any applicable statutory or regulatory requirements or to meet current production requirements.</t>
  </si>
  <si>
    <t xml:space="preserve">4. DELIVERY AND UNLOADING </t>
  </si>
  <si>
    <t xml:space="preserve">4.1 The Supplier shall ensure that each delivery of the Goods is accompanied by a delivery note which shows the date of the Order, all relevant Supplier reference numbers, the type and quantity of the Goods (including the code number of the Goods, where applicable), any relevant instructions (if any); and </t>
  </si>
  <si>
    <t>4.2 The Supplier shall deliver the Goods to the location set out in the Sales Order Acknowledgement or such other location as the parties may agree (Delivery Location) at any time after the Supplier notifies the Customer that the Goods are ready.</t>
  </si>
  <si>
    <t xml:space="preserve">4.3 Delivery of the Goods shall be completed on the Goods' arrival at the Delivery Location. </t>
  </si>
  <si>
    <t>4.4 Any dates quoted for delivery are approximate only, and the time of delivery is not of the essence. The Supplier shall not be liable for any delay in delivery of the Goods that is caused by a Force Majeure Event or the Customer's failure to provide the Supplier with adequate delivery instructions or any other instructions that are relevant to the supply of the Goods.</t>
  </si>
  <si>
    <t>4.5 If the Supplier fails to deliver the Goods, its liability shall be limited to the costs and expenses incurred by the Customer in obtaining replacement goods of similar description and quality in the cheapest market available, less the price of the Goods. The Supplier shall have no liability for any failure to deliver the Goods to the extent that such failure is caused by a Force Majeure Event or the Customer's failure to provide the Supplier with adequate delivery instructions or any other instructions that are relevant to the supply of the Goods.</t>
  </si>
  <si>
    <t>4.6 If the Customer fails to accept delivery of the Goods within three Business Days of the Supplier notifying the Customer that the Goods are ready, then, except where such failure or delay is caused by a Force Majeure Event or the Supplier's failure to comply with its obligations under the Contract:</t>
  </si>
  <si>
    <t>(a) delivery of the Goods shall be deemed to have been completed at 9.00 am on the third Business Day after the day on which the Supplier notified the Customer that the Goods were ready; and</t>
  </si>
  <si>
    <t>(b) the Supplier shall store the Goods until delivery takes place, and charge the Customer for all related costs and expenses (including but not limited to insurance).</t>
  </si>
  <si>
    <t>4.7 If 10 Business Days after the day on which the Supplier notified the Customer that the Goods were ready for delivery the Customer has not accepted delivery of them, the Supplier may resell or otherwise dispose of part or all of the Goods and, after deducting reasonable storage and selling costs, account to the Customer for any excess over the price of the Goods or charge the Customer for any shortfall below the price of the Goods.</t>
  </si>
  <si>
    <t xml:space="preserve">4.8 The Supplier may deliver the Goods by instalments, which shall be invoiced and paid for separately. Each instalment shall constitute a separate Contract. Any delay in delivery or defect in an instalment shall not entitle the Customer to cancel any other instalment. </t>
  </si>
  <si>
    <t>4.9 The Customer is solely responsible for unloading the Goods at the Delivery Location.  All Goods will be unloaded immediately on arrival at the Delivery Location, otherwise waiting time will be charged.  Any damage caused on unloading is the sole responsibility of the Customer.</t>
  </si>
  <si>
    <t>5. QUALITY</t>
  </si>
  <si>
    <t>5.1 The Supplier warrants that on delivery, and for a period of 12 months from the date of delivery (warranty period), the Goods shall:</t>
  </si>
  <si>
    <t>(a) subject to clause 3.3, conform with the Specification;</t>
  </si>
  <si>
    <t>(b) be free from material defects in design, material and workmanship; and</t>
  </si>
  <si>
    <t>(c) be of satisfactory quality (within the meaning of the Sale of Goods Act 1979)</t>
  </si>
  <si>
    <t>5.2 Subject to clause 5.3, if:</t>
  </si>
  <si>
    <t>the Customer gives notice in writing to the Supplier during the warranty period  and within 7 days of discovery that some or all of</t>
  </si>
  <si>
    <t xml:space="preserve">(a) the Goods do not comply with the warranty set out in clause 5.1.  Such notice must give full details of the issues the Customer has with the goods; </t>
  </si>
  <si>
    <t>(b) the Supplier is given a reasonable opportunity of examining such Goods; and</t>
  </si>
  <si>
    <t>(c) the Customer (if asked to do so by the Supplier) returns such Goods to the Supplier's place of business at the Customer's cost,</t>
  </si>
  <si>
    <t xml:space="preserve">the Supplier shall, at its option, repair or replace the defective Goods within a reasonable time. </t>
  </si>
  <si>
    <t>5.3 The Supplier shall not be liable for Goods' failure to comply with the warranty set out in clause 5.1 in any of the following events:</t>
  </si>
  <si>
    <t xml:space="preserve">(a) the Customer makes any further use of such Goods after giving notice in accordance with clause 5.2; </t>
  </si>
  <si>
    <t xml:space="preserve">(b) the defect arises because the Customer or any users of the Goods failed to follow the Supplier's oral or written instructions as to the storage, commissioning, installation, use and maintenance of the Goods or (if there are none) good trade practice regarding the same; </t>
  </si>
  <si>
    <t xml:space="preserve">(c) the defect arises as a result of the Supplier following any drawing, design or Specification supplied by the Customer; </t>
  </si>
  <si>
    <t xml:space="preserve">(d) the Customer alters or repairs such Goods without the written consent of the Supplier; </t>
  </si>
  <si>
    <t>(e) the defect arises as a result of carelessness, improper treatment, fair wear and tear, wilful damage, negligence, or abnormal storage or working conditions; or</t>
  </si>
  <si>
    <t>(f) the Goods differ from the Specification as a result of changes made to ensure they comply with applicable statutory or regulatory requirements.</t>
  </si>
  <si>
    <t xml:space="preserve">(g) The Customer has not paid the Supplier in accordance with clauses 7.6 and 7.7. </t>
  </si>
  <si>
    <t>5.4 Except as provided in this clause 5, the Supplier shall have no liability to the Customer in respect of the Goods' failure to comply with the warranty set out in clause 5.1.</t>
  </si>
  <si>
    <t>5.5 The terms implied by sections 13 to 15 of the Sale of Goods Act 1979 are, to the fullest extent permitted by law, excluded from the Contract.</t>
  </si>
  <si>
    <t xml:space="preserve">5.6 These Conditions shall apply to any repaired or replacement Goods supplied by the Supplier. </t>
  </si>
  <si>
    <t>5.7 The Supplier shall not be liable in respect of any defect which may occur in any previously existing system to which the Goods may be connected unless and to the extent that such defect is directly caused by a defect in the Goods for which the Supplier would be liable under this clause.</t>
  </si>
  <si>
    <t xml:space="preserve">5.8 The Supplier will charge for any visits to site caused by the Customer or any user’s failure to properly maintain the Goods or use the Goods in accordance with normal practice. </t>
  </si>
  <si>
    <t>6. TITLE AND RISK</t>
  </si>
  <si>
    <t>6.1 The risk in the Goods shall pass to the Customer on completion of delivery as defined in clause 4.3.</t>
  </si>
  <si>
    <t>6.2 Title to the Goods shall not pass to the Customer until the Supplier has received payment in full (in cash or cleared funds) for:</t>
  </si>
  <si>
    <t>(a) the Goods; and</t>
  </si>
  <si>
    <t>(b) any other goods or services that the Supplier has supplied to the Customer in respect of which payment has become due.</t>
  </si>
  <si>
    <t xml:space="preserve">6.3 Until title to the Goods has passed to the Customer, the Customer shall:  </t>
  </si>
  <si>
    <t xml:space="preserve">(a) hold the Goods on a fiduciary basis as the Supplier's bailee;  </t>
  </si>
  <si>
    <t xml:space="preserve">(b) store the Goods separately from all other goods held by the Customer so that they remain readily identifiable as the Supplier's property;  </t>
  </si>
  <si>
    <t xml:space="preserve">(c) not remove, deface or obscure any identifying mark or packaging on or relating to the Goods; </t>
  </si>
  <si>
    <t xml:space="preserve">(d) maintain the Goods in satisfactory condition and keep them insured against all risks for their full price from the date of delivery;   </t>
  </si>
  <si>
    <t>(e) notify the Supplier immediately if it becomes subject to any of the events listed in clause 8.2; and</t>
  </si>
  <si>
    <t>(f) give the Supplier such information relating to the Goods as the Supplier may require from time to time,</t>
  </si>
  <si>
    <t xml:space="preserve"> but the Customer may resell or use the Goods in the ordinary course of its business.</t>
  </si>
  <si>
    <t>6.4 If before title to the Goods passes to the Customer the Customer becomes subject to any of the events listed in clause 8.2, or the Supplier reasonably believes that any such event is about to happen and notifies the Customer accordingly, then, provided that the Goods have not been resold, or irrevocably incorporated into another product, and without limiting any other right or remedy the Supplier may have, the Supplier may at any time require the Customer to deliver up the Goods and, if the Customer fails to do so promptly, enter any premises of the Customer or of any third party where the Goods are stored in order to recover them.  Without further notice to the Customer, the Supplier may then resell all or any of the Goods using such terms and conditions as the Supplier may in its discretion determine.</t>
  </si>
  <si>
    <t>7. PRICE AND PAYMENT</t>
  </si>
  <si>
    <t>7.1 The price of the Goods shall be the price set out in the Sales Order Acknowledgement.</t>
  </si>
  <si>
    <t>7.2 The Supplier may, by giving notice to the Customer at any time before delivery, increase the price of the Goods to reflect any increase in the cost of the Goods that is due to:</t>
  </si>
  <si>
    <t>(a) any factor beyond the Supplier's control (including but not limited to foreign exchange fluctuations, increases in taxes and duties, and increases in labour, materials, other manufacturing or delivery costs);</t>
  </si>
  <si>
    <t xml:space="preserve">(b) any request by the Customer to change the delivery date(s), quantities or types of Goods ordered, or the Specification; or </t>
  </si>
  <si>
    <t xml:space="preserve">(c) any delay caused by any instructions of the Customer or failure of the Customer to give the Supplier adequate or accurate information or instructions. </t>
  </si>
  <si>
    <t>Such costs include, but are not limited to storage costs.</t>
  </si>
  <si>
    <t>7.3 The price of the Goods is inclusive of the costs and charges of packaging, insurance and transport of the Goods, which shall be invoiced electronically to the Customer, but exclusive of unloading.</t>
  </si>
  <si>
    <t>7.4 The price of the Goods is exclusive of amounts in respect of value added tax (VAT). The Customer shall, on receipt of a valid VAT invoice from the Supplier, pay to the Supplier such additional amounts in respect of VAT as are chargeable on the supply of the Goods.</t>
  </si>
  <si>
    <t xml:space="preserve">7.5 The Supplier may invoice the Customer via email for the Goods on or at any time after the completion of delivery. </t>
  </si>
  <si>
    <t>7.6 The Customer shall pay the invoice in full and in cleared funds in the currency stated on the invoice within 30 calendar days of the month end in which delivery takes place.  If no currency is specified, the default currency is pounds sterling.  Payment shall be made to the bank account nominated in writing by the Supplier. Time of payment is of the essence.</t>
  </si>
  <si>
    <t>7.7 If the Customer fails to make any payment due to the Supplier under the Contract by the due date for payment (due date), then the Customer shall pay interest on the overdue amount at the rate of 4% per annum above National Westminster Bank Plc's base rate from time to time. Such interest shall accrue on a daily basis from the due date until the date of actual payment of the overdue amount, whether before or after judgment. The Customer shall pay the interest together with the overdue amount.</t>
  </si>
  <si>
    <t>7.8 The Customer shall pay all amounts due under the Contract in full without any deduction or withholding except as required by law and the Customer shall not be entitled to assert any credit, set-off or counterclaim against the Supplier in order to justify withholding payment of any such amount in whole or in part. The Supplier may at any time, without limiting any other rights or remedies it may have, set off any amount owing to it by the Customer against any amount payable by the Supplier to the Customer.</t>
  </si>
  <si>
    <t>7.9 All fire rated products are delivered with a unique numbered tamper evident label attached to each door together with a fire certificate.  When payment has been made in full in accordance with this clause 7.6 and any applicable interest under clause 7.7, the Supplier will then include any fire rated products as part of the Supplier’s fire certification scheme.  In the event that payment is not made in full in accordance with clauses 7.6 and 7.7 then the fire rated products will be excluded from the company’s fire certificate scheme.</t>
  </si>
  <si>
    <t>7.10 The customer agrees to indemnify the supplier in respect of any fees, costs, disbursements or expenses incurred (including court fees and the cost of legal representation) arising from overdue payment by the customer or any other breach by the customer of these terms and conditions.</t>
  </si>
  <si>
    <t>8. CUSTOMER'S INSOLVENCY OR INCAPACITY</t>
  </si>
  <si>
    <t>8.1 If the Customer becomes subject to any of the events listed in clause 8.2, or the Supplier reasonably believes that the Customer is about to become subject to any of them and notifies the Customer accordingly, then, without limiting any other right or remedy available to the Supplier, the Supplier may cancel or suspend all further deliveries under the Contract or under any other contract between the Customer and the Supplier without incurring any liability to the Customer, and all outstanding sums in respect of Goods delivered to the Customer shall become immediately due.  In respect of Goods ordered, but not yet delivered, whether in manufacture or not, the Customer shall pay the Supplier for all amounts (including but not limited to labour, plant, materials, overheads, charges, expenses and loss of profit) reasonably incurred by the Supplier in fulfilling the Order.  Such amounts shall become immediately due.</t>
  </si>
  <si>
    <t>8.2 For the purposes of clause 8.1, the relevant events are:</t>
  </si>
  <si>
    <t xml:space="preserve">(a) the Customer suspends, or threatens to suspend, payment of its debts, or is unable to pay its debts as they fall due or admits inability to pay its debts, or (being a company) is deemed unable to pay its debts within the meaning of section 123 of the Insolvency Act 1986, or (being an individual) is deemed either unable to pay its debts or as having no reasonable prospect of so doing, in either case, within the meaning of section 268 of the Insolvency Act 1986, or (being a partnership) has any partner to whom any of the foregoing apply; </t>
  </si>
  <si>
    <t xml:space="preserve">(b) the Customer commences negotiations with all or any class of its creditors with a view to rescheduling any of its debts, or makes a proposal for or enters into any compromise or arrangement with its creditors other than (where the Customer is a company) where these events take place for the sole purpose of a scheme for a solvent amalgamation of the Customer with one or more other companies or the solvent reconstruction of the Customer; </t>
  </si>
  <si>
    <t>(being a company) a petition is filed, a notice is given, a resolution is passed, or an order is made, for or in connection with the winding up of the Customer, other than for the sole purpose of a scheme for</t>
  </si>
  <si>
    <t xml:space="preserve">(c) a solvent amalgamation of the Customer with one or more other companies or the solvent reconstruction of the Customer; </t>
  </si>
  <si>
    <t xml:space="preserve">(d) (being an individual) the Customer is the subject of a bankruptcy petition or order; </t>
  </si>
  <si>
    <t xml:space="preserve">(e) a creditor or encumbrancer of the Customer attaches or takes possession of, or a distress, execution, sequestration or other such process is levied or enforced on or sued against, the whole or any part of its assets and such attachment or process is not discharged within 14 days; </t>
  </si>
  <si>
    <t xml:space="preserve">(f) (being a company) an application is made to court, or an order is made, for the appointment of an administrator or if a notice of intention to appoint an administrator is given or if an administrator is appointed over the Customer;  </t>
  </si>
  <si>
    <t xml:space="preserve">(g) (being a company) a floating charge holder over the Customer's assets has become entitled to appoint or has appointed an administrative receiver; </t>
  </si>
  <si>
    <t xml:space="preserve">(h) a person becomes entitled to appoint a receiver over the Customer's assets or a receiver is appointed over the Customer's assets; </t>
  </si>
  <si>
    <t xml:space="preserve">(i) any event occurs, or proceeding is taken, with respect to the Customer in any jurisdiction to which it is subject that has an effect equivalent or similar to any of the events mentioned in clause 8.2(a)to clause 8.2(h) (inclusive); </t>
  </si>
  <si>
    <t xml:space="preserve">(j) the Customer suspends, threatens to suspends, ceases or threatens to cease to carry on all or substantially the whole of its business; </t>
  </si>
  <si>
    <t xml:space="preserve">(k) the Customer's financial position deteriorates to such an extent that in the Supplier's opinion the Customer's capability to adequately fulfil its obligations under the Contract has been placed in jeopardy; </t>
  </si>
  <si>
    <t>(l) (being an individual) the Customer dies or, by reason of illness or incapacity (whether mental or physical), is incapable of managing his or her own affairs or becomes a patient under any mental health legislation; and</t>
  </si>
  <si>
    <t xml:space="preserve">(m) the Customer becomes insolvent within the meaning of section 113 of the Housing Grants, Construction and Regeneration Act 1996 or any amendment thereof. </t>
  </si>
  <si>
    <t>8.3 Termination of the Contract, however arising, shall not affect any of the parties' rights and remedies that have accrued as at termination. Clauses which expressly or by implication survive termination of the Contract shall continue in full force and effect.</t>
  </si>
  <si>
    <t>8.4 If relevant event 8.2(a) occurs, then no further deliveries will be made until payment is made in full, including interest in accordance with clause 7.7.</t>
  </si>
  <si>
    <t>9. LIMITATION OF LIABILITY - THE CUSTOMER'S ATTENTION IS PARTICULARLY DRAWN TO THIS CLAUSE</t>
  </si>
  <si>
    <t xml:space="preserve">9.1 Nothing in these Conditions shall limit or exclude the Supplier's liability for:  </t>
  </si>
  <si>
    <t>(a) death or personal injury caused by its negligence, or the negligence of its employees, agents or subcontractors (as applicable);</t>
  </si>
  <si>
    <t>(b) any matter in respect of which it would be unlawful for the Supplier to exclude or restrict liability.</t>
  </si>
  <si>
    <t>9.2 Subject to clause 9.1:</t>
  </si>
  <si>
    <t xml:space="preserve">(a) the Supplier shall under no circumstances whatever be liable to the Customer, whether in contract, tort (including negligence), breach of statutory duty, or otherwise, for any loss of profit, or any indirect or consequential loss arising under or in connection with the Contract; and  </t>
  </si>
  <si>
    <t>(b) the Supplier's total liability to the Customer in respect of all other losses arising under or in connection with the Contract, whether in contract, tort (including negligence), breach of statutory duty, or otherwise, shall in no circumstances exceed £2,500 or the amount stated in the Sales Order Acknowledgement, whichever is the greater.</t>
  </si>
  <si>
    <t xml:space="preserve">9.3 Except as set out in these Conditions, all warranties, conditions and other terms implied by statute or common law are, to the fullest extent permitted by law, excluded from the Contract. </t>
  </si>
  <si>
    <t>9.4 This clause 9 shall survive termination of the Contract.</t>
  </si>
  <si>
    <t>10. FORCE MAJEURE</t>
  </si>
  <si>
    <t xml:space="preserve">Neither party shall be liable for any failure or delay in performing its obligations under the Contract to the extent that such failure or delay is caused by a Force Majeure Event. A Force Majeure Event means any event beyond a party's reasonable control, which by its nature could not have been foreseen, or, if it could have been foreseen, was unavoidable, including strikes, lock-outs or other industrial disputes (whether involving its own workforce or a third party's), failure of energy sources or transport network, acts of God, war, terrorism, riot, civil commotion, interference by civil or military authorities, national or international calamity, armed conflict, malicious damage, breakdown of plant or machinery, nuclear, chemical or biological contamination, sonic boom, explosions, collapse of building structures, fires, floods, storms, earthquakes, loss at sea, epidemics or similar events, natural disasters or extreme adverse weather conditions, or default of suppliers or subcontractors. </t>
  </si>
  <si>
    <t xml:space="preserve">11. INTELLECTUAL PROPERTY RIGHTS </t>
  </si>
  <si>
    <t xml:space="preserve">11.1 All Intellectual Property Rights in or arising out of or in connection with the Goods shall be owned by the Supplier. </t>
  </si>
  <si>
    <t>11.2 The Customer acknowledges that, in respect of any third party Intellectual Property Rights in the Goods, the Customer's use of any such Intellectual Property Rights is conditional on the Supplier obtaining a written licence from the relevant licensor on such terms as will entitle the Supplier to license such rights to the Customer.</t>
  </si>
  <si>
    <t>11.3 All Supplier Materials are the exclusive property of the Supplier.</t>
  </si>
  <si>
    <t>12. CONFIDENTIALITY</t>
  </si>
  <si>
    <t>A party (Receiving Party) shall keep in strict confidence all technical or commercial know-how, specifications, inventions, processes or initiatives which are of a confidential nature and have been disclosed to the Receiving Party by the other party (Disclosing Party), its employees, agents or subcontractors, and any other confidential information concerning the Disclosing Party's business or its products or its services which the Receiving Party may obtain. The Receiving Party shall restrict disclosure of such confidential information to such of its employees, agents or subcontractors as need to know it for the purpose of discharging the Receiving Party's obligations under the Contract, and shall ensure that such employees, agents or subcontractors are subject to obligations of confidentiality corresponding to those which bind the Receiving Party. This clause 12 shall survive termination of the Contract.</t>
  </si>
  <si>
    <t>13. GENERAL</t>
  </si>
  <si>
    <t>13.1 Assignment and subcontracting.</t>
  </si>
  <si>
    <t>(a) The Supplier may at any time assign, transfer, charge, subcontract or deal in any other manner with all or any of its rights or obligations under the Contract.</t>
  </si>
  <si>
    <t>(b) The Customer may not assign, transfer, charge, subcontract or deal in any other manner with all or any of its rights or obligations under the Contract without the prior written consent of the Supplier.</t>
  </si>
  <si>
    <t>13.2 Cancellation. Under no circumstances may the Customer amend or cancel an Order by written or verbal notice to the Supplier. If the Customer purports to amend or cancel an Order and the Supplier agrees to accept the amendment or cancellation, the Customer shall pay the Supplier for all amounts (including but not limited to labour, plant, materials, overheads, charges, expenses and loss of profit) reasonably incurred by the Supplier in fulfilling the Order up until the date of receipt of the amendment or cancellation.  The Customer shall pay such amendment or cancellation fees within 7 days of the date of invoice.</t>
  </si>
  <si>
    <t>13.3 Notices.</t>
  </si>
  <si>
    <t>(a) Any notice or other communication given to a party under or in connection with the Contract shall be in writing, addressed to that party at its registered office (if it is a company) or its principal place of business (in any other case) or such other address as that party may have specified to the other party in writing in accordance with this clause, and shall be delivered personally, sent by pre-paid first class post, recorded delivery, commercial courier, fax or e-mail to the email address stated on the Sales Order Acknowledgment.</t>
  </si>
  <si>
    <t>(b) A notice or other communication shall be deemed to have been received: if delivered personally, when left at the address referred to in clause 13.3(a); if sent by pre-paid first class post or recorded delivery, at 9.00 am on the second Business Day after posting; if delivered by commercial courier, on the date and at the time that the courier's delivery receipt is signed; or, if sent by by fax or e-mail, one Business Day after transmission.</t>
  </si>
  <si>
    <t>(c) The provisions of this clause shall not apply to the service of any proceedings or other documents in any legal action.</t>
  </si>
  <si>
    <t>13.4 Severance.</t>
  </si>
  <si>
    <t xml:space="preserve">(a) If any court or competent authority finds that any provision of the Contract (or part of any provision) is invalid, illegal or unenforceable, that provision or part-provision shall, to the extent required, be deemed to be deleted, and the validity and enforceability of the other provisions of the Contract shall not be affected. </t>
  </si>
  <si>
    <t>(b) If any invalid, unenforceable or illegal provision of the Contract would be valid, enforceable and legal if some part of it were deleted, the provision shall apply with the minimum modification necessary to make it legal, valid and enforceable.</t>
  </si>
  <si>
    <t>13.5 Waiver. A waiver of any right or remedy under the Contract is only effective if given in writing and shall not be deemed a waiver of any subsequent breach or default. No failure or delay by a party to exercise any right or remedy provided under the Contract or by law shall constitute a waiver of that or any other right or remedy, nor shall it preclude or restrict the further exercise of that or any other right or remedy. No single or partial exercise of such right or remedy shall preclude or restrict the further exercise of that or any other right or remedy.</t>
  </si>
  <si>
    <t>13.6 Third party rights. A person who is not a party to the Contract shall not have any rights under or in connection with it.</t>
  </si>
  <si>
    <t>13.7 Variation. Except as set out in these Conditions, any variation to the Contract, including the introduction of any additional terms and conditions, shall only be binding when agreed in writing and signed by the Supplier.</t>
  </si>
  <si>
    <t>13.8 Governing law and jurisdiction. The Contract, and any dispute or claim arising out of or in connection with it or its subject matter or formation (including non-contractual disputes or claims), shall be governed by, and construed in accordance with, English law, and the parties irrevocably submit to the exclusive jurisdiction of the courts of England and Wales.</t>
  </si>
  <si>
    <t>ADDITIONAL CONDITIONS - SUPPLY AND INSTALL</t>
  </si>
  <si>
    <t>Where the works involve supply and installation, the following Additional Conditions apply in addition to the “Forza Doors Supply Only Terms and Conditions” and in the event of any discrepancy, these Additional Conditions take precedence over the conditions above</t>
  </si>
  <si>
    <t>THE CUSTOMER’S ATTENTION IS SPECIFICALLY DRAWN TO CLAUSES 21 AND 22 – LIMITATION OF LIABILITY</t>
  </si>
  <si>
    <t xml:space="preserve">14. Additional Definitions </t>
  </si>
  <si>
    <t>Unless the context otherwise requires or the Agreement or these Conditions specifically provide otherwise, the following words and phrases, where they appear in capitalised form in the Agreement or these Conditions, shall have the meanings stated below:</t>
  </si>
  <si>
    <r>
      <t>CDM Regulations</t>
    </r>
    <r>
      <rPr>
        <b/>
        <sz val="7.5"/>
        <rFont val="Arial"/>
        <family val="1"/>
      </rPr>
      <t xml:space="preserve">: </t>
    </r>
    <r>
      <rPr>
        <sz val="10"/>
        <rFont val="Arial"/>
        <family val="2"/>
        <charset val="1"/>
      </rPr>
      <t>the Construction (Design and Management) Regulations 2015, as they apply to the works.</t>
    </r>
  </si>
  <si>
    <r>
      <t>Additional Conditions:</t>
    </r>
    <r>
      <rPr>
        <sz val="10"/>
        <rFont val="Arial"/>
        <family val="2"/>
        <charset val="1"/>
      </rPr>
      <t xml:space="preserve"> these clauses 14 to 27 of these Additional Conditions.</t>
    </r>
  </si>
  <si>
    <r>
      <t>Blinds and Control Cables:</t>
    </r>
    <r>
      <rPr>
        <sz val="10"/>
        <rFont val="Arial"/>
        <family val="2"/>
        <charset val="1"/>
      </rPr>
      <t xml:space="preserve"> means venetian blinds, control cables and knobs supplied and installed by the Supplier into single or double glazed timber screens.</t>
    </r>
  </si>
  <si>
    <r>
      <t>Contract Documents:</t>
    </r>
    <r>
      <rPr>
        <sz val="10"/>
        <rFont val="Arial"/>
        <family val="2"/>
        <charset val="1"/>
      </rPr>
      <t xml:space="preserve"> the Supplier’s quotation and any documents referred to therein, these Conditions of Contract and in addition the Supplier’s Order Acknowledgement.</t>
    </r>
  </si>
  <si>
    <r>
      <t>Contract Works:</t>
    </r>
    <r>
      <rPr>
        <sz val="10"/>
        <rFont val="Arial"/>
        <family val="2"/>
        <charset val="1"/>
      </rPr>
      <t xml:space="preserve"> the works briefly described in the Supplier’s quotation and Supplier’s Order Acknowledgement, as varied (where applicable) under clause 19.</t>
    </r>
  </si>
  <si>
    <r>
      <t>Decorative Film:</t>
    </r>
    <r>
      <rPr>
        <sz val="10"/>
        <rFont val="Arial"/>
        <family val="1"/>
      </rPr>
      <t xml:space="preserve"> means a film to be applied to the Installed Goods that provides a decorative pattern to the surface of the glass that is greater than the requirements of the use of permanent manifestation to make glazing apparent as documented in Approved Document K 5.2 section 7.4 (2013).</t>
    </r>
  </si>
  <si>
    <r>
      <t>End User:</t>
    </r>
    <r>
      <rPr>
        <sz val="10"/>
        <rFont val="Arial"/>
        <family val="1"/>
      </rPr>
      <t xml:space="preserve"> The ultimate consumer of the Installed Goods on the Site.</t>
    </r>
  </si>
  <si>
    <r>
      <t>Installed Goods:</t>
    </r>
    <r>
      <rPr>
        <sz val="10"/>
        <rFont val="Arial"/>
        <family val="2"/>
        <charset val="1"/>
      </rPr>
      <t xml:space="preserve"> materials and goods supplied and installed by the Supplier which will be permanently part of the Contract Works.</t>
    </r>
  </si>
  <si>
    <r>
      <t>Order Acknowledgement:</t>
    </r>
    <r>
      <rPr>
        <sz val="10"/>
        <rFont val="Arial"/>
        <family val="2"/>
        <charset val="1"/>
      </rPr>
      <t xml:space="preserve"> Written acceptance by the Contractor of the Client’s written order on the Contractor’s Order Acknowledgement form.</t>
    </r>
  </si>
  <si>
    <r>
      <t>Others:</t>
    </r>
    <r>
      <rPr>
        <sz val="10"/>
        <rFont val="Arial"/>
        <family val="2"/>
        <charset val="1"/>
      </rPr>
      <t xml:space="preserve"> the Client and those working on the project for the Client and End User including Contractors, consultants, advisors and suppliers.</t>
    </r>
  </si>
  <si>
    <r>
      <t>Site:</t>
    </r>
    <r>
      <rPr>
        <sz val="10"/>
        <rFont val="Arial"/>
        <family val="2"/>
        <charset val="1"/>
      </rPr>
      <t xml:space="preserve"> the place where the Installed Goods are to be finally located.</t>
    </r>
  </si>
  <si>
    <t>15. Supplier’s obligations</t>
  </si>
  <si>
    <t>15.1  The Supplier shall carry out and complete the Contract Works in accordance with GGF tolerances for laminate glass, Forza Technical Note 1 and the Contract Documents, with due diligence and in a good and workmanlike manner.  Where there is any discrepancy between these documents, the GGF tolerances and Forza’s Technical Note 1 takes precedence.</t>
  </si>
  <si>
    <t>15.2  The Supplier shall provide all labour, materials and plant required to carry out and complete the Contract Works during normal working hours (between 8am and 5pm on Business Days) except for the attendances set out in the Contract Documents which the Customer shall provide free of charge to the Supplier.  Work carried out outside of these hours will be treated as a variation under clause 19 and will be subject to additional costs.</t>
  </si>
  <si>
    <t>15.3  The Supplier may subcontract any of the Contract Works.</t>
  </si>
  <si>
    <t>15.4  The Supplier shall comply with, and give all notices required by, any statute, any statutory instrument, rule or order or any regulation or bye-law applicable to the Contract Works (including the CDM Regulations).  Any payable fees and charges in respect of the Contract Works shall be paid by the Customer.</t>
  </si>
  <si>
    <t>15.5 Unless stated within the Contract, the Supplier has no maintenance obligations beyond the period set out in Clause 21.1. At the end of the warranty period the Supplier may offer specific terms for future maintenance of the Installed Goods.</t>
  </si>
  <si>
    <t xml:space="preserve">15.6 Where any design is completed by the Supplier, then the Supplier shall in respect of any inadequacy in the design have the like liability to the Customer, whether under statute or otherwise, as would an appropriate professional designer holding himself out as competent to take on work for such design who acting independently under a separate contract with the Customer, had supplied such design for the works to be carried out and completed by a Supplier who is not the supplier of the design. </t>
  </si>
  <si>
    <r>
      <t xml:space="preserve">15.7 Prior to installation, the Supplier will measure the glass sheet sizes to be installed in the structural openings  of the framework that the Customer has installed.  If there are any errors/changes in the framework that will </t>
    </r>
    <r>
      <rPr>
        <sz val="10"/>
        <rFont val="Arial"/>
        <family val="1"/>
      </rPr>
      <t>prevent the correct installation of glass and create an incorrect /unsafe finished product or any non-standard or unforeseen applications, the Supplier will advise the Customer within the Supplier’s "Installation Assessment Procedure”.  The Supplier will advise the Customer of any changes to the Price in the Quotation as a result of any errors / changes / non-standard or unforeseen applications.</t>
    </r>
  </si>
  <si>
    <t>15.8 Should the Supplier be required, for any reason, to measure glass sizes prior to installation of timber framework or fixing locations an instruction in writing must be issued by the Customer before the Supplier is obliged to carry out the survey.  This will be treated as a variation under clause 19.  The Supplier is unable to accept responsibility for the accuracy of glass sizes, fit of glass or any resultant additional cost when such an instruction is issued by the Customer.</t>
  </si>
  <si>
    <t>15.9 In accordance with GGF guidelines and accepted industry wide tolerances fully installed, clean toughened and laminate glass should be assessed by viewing at a distance of not less than 3 metres in natural daylight and not in direct sunlight.</t>
  </si>
  <si>
    <t>16. Customer’s obligations</t>
  </si>
  <si>
    <t xml:space="preserve">16.1 The Customer shall comply with the CDM Regulations, shall provide sufficient access to the Site for the Supplier to perform its obligations under this Contract and shall in no way hinder or prevent the Supplier, whether by act or omission, from performing such obligations.  </t>
  </si>
  <si>
    <r>
      <t xml:space="preserve">16.2	</t>
    </r>
    <r>
      <rPr>
        <sz val="10"/>
        <rFont val="Arial"/>
        <family val="1"/>
      </rPr>
      <t>The Customer must provide the Supplier with all the information stipulated in the tender or quotation and any other information requested by the Supplier.  If this information is not provided the Supplier may at its option, cancel the Contract or claim a suitable extension of the Contract period and charge the Customer any additional costs resulting from such extension.</t>
    </r>
  </si>
  <si>
    <r>
      <t>16.3	The</t>
    </r>
    <r>
      <rPr>
        <sz val="10"/>
        <rFont val="Arial"/>
        <family val="1"/>
      </rPr>
      <t xml:space="preserve"> Supplier does not accept responsibility for compliance with statutory regulations (including but not limited to planning permission, building regulations etc) or local by-laws or for the fulfilment of any special requirements binding upon the Customer. </t>
    </r>
    <r>
      <rPr>
        <sz val="10"/>
        <color indexed="10"/>
        <rFont val="Arial"/>
        <family val="1"/>
      </rPr>
      <t xml:space="preserve"> </t>
    </r>
    <r>
      <rPr>
        <sz val="10"/>
        <rFont val="Arial"/>
        <family val="1"/>
      </rPr>
      <t>When the Installed Goods are supplied for use in conjunction with equipment and/or structures which are not supplied by the Supplier, the Customer shall be solely responsible for ensuring that such equipment and/or structures are in all respects suitable and adequate for the purpose, and are properly installed.  The Supplier shall not be liable for any adaption of the completed installation to suit the Customer’s own circumstances.</t>
    </r>
  </si>
  <si>
    <r>
      <t>16</t>
    </r>
    <r>
      <rPr>
        <sz val="10"/>
        <rFont val="Arial"/>
        <family val="1"/>
      </rPr>
      <t>.4	Where the Customer requires special safety precautions when Suppliers are working on site ie provision of temporary traffic control system, flagmen, banksmen, warning lamps etc., such requirements shall be provided free of charge by the Customer.</t>
    </r>
  </si>
  <si>
    <r>
      <t>16</t>
    </r>
    <r>
      <rPr>
        <sz val="10"/>
        <rFont val="Arial"/>
        <family val="1"/>
      </rPr>
      <t>.5	If installation is prevented, delayed, impeded or otherwise rendered more expensive by any act or omission of the Customer (including but not limited to Others employed by the Customer) or any other third party including failure to advise the Supplier of special local conditions, the Customer shall pay such extra charges as the Supplier shall reasonably require.  Any alteration by the Customer in design, quantities or specifications may also involve adjustment to the price.  Such work shall be carried out only against written instructions given to the Supplier by the Customer in accordance with clause 18.1.</t>
    </r>
  </si>
  <si>
    <r>
      <t>16</t>
    </r>
    <r>
      <rPr>
        <sz val="10"/>
        <rFont val="Arial"/>
        <family val="1"/>
      </rPr>
      <t>.6	Where the Customer provides any tackle or apparatus for use by the Supplier, the Customer is fully responsible for its use and the Customer indemnifies the Supplier against all liabilities for damages, costs and expenses arising out of the death of or personal injury to any persons or damage to any property howsoever caused provided that this indemnity shall not apply to liabilities arising from the negligence of the Supplier or its servants or agents.</t>
    </r>
    <r>
      <rPr>
        <i/>
        <sz val="10"/>
        <color indexed="62"/>
        <rFont val="Arial"/>
        <family val="1"/>
      </rPr>
      <t xml:space="preserve"> </t>
    </r>
  </si>
  <si>
    <r>
      <t>16</t>
    </r>
    <r>
      <rPr>
        <sz val="10"/>
        <rFont val="Arial"/>
        <family val="1"/>
      </rPr>
      <t>.7	Should the Customer fail to provide installation conditions as set out elsewhere in these conditions, including but not limited to clause 28, the Supplier shall advise the Customer’s representative of the issues by email.  After the issue of such email, the Supplier shall, without incurring any liability to the Supplier, be entitled to immediately suspend all or any part of the installation.  If the relevant issues are not resolved by the Customer within 7 calendar days, the Supplier shall have the right to cancel its obligation to install the Installed Goods and to be paid the full supply and installation of the glass.</t>
    </r>
  </si>
  <si>
    <t>16.8 The Customer’s own labour must fit all head, base and wall abutment timber products, regardless of whether the timber has been supplied by the Supplier.  The timber products must be level and plumb, and be set out according to the project drawings and in accordance with the manufacturer’s method of build, with building and safety regulations and is fitted to surfaces and substructure suitable for the loads of the products supplied and installed by the Supplier.</t>
  </si>
  <si>
    <t>17. Commencement and completion</t>
  </si>
  <si>
    <t xml:space="preserve">17.1  The Customer must give a written notice to the Supplier confirming the actual start date.  Unless otherwise stated in the quotation, such notice must be given a minimum of two weeks in advance of the actual start date. </t>
  </si>
  <si>
    <t>17.2 The Supplier shall deliver the Installed Goods to Site as stated in the Order Acknowledgement and shall complete the Contract Works in a reasonable period, unless a period for completion is stated in the Supplier’s quotation.</t>
  </si>
  <si>
    <r>
      <t xml:space="preserve">17.3	</t>
    </r>
    <r>
      <rPr>
        <sz val="10"/>
        <rFont val="Arial"/>
        <family val="1"/>
      </rPr>
      <t xml:space="preserve">Times or dates for delivery or performance (including installation) are estimates only and, unless otherwise expressly stated in the Supplier’s Order Acknowledgement, time is not of the essence.  The Supplier will use reasonable endeavours to deliver or perform by the time or date quoted.  With the exception of liability under clause 22, the Supplier will not be liable </t>
    </r>
    <r>
      <rPr>
        <b/>
        <sz val="10"/>
        <rFont val="Arial"/>
        <family val="1"/>
      </rPr>
      <t>under any circumstances</t>
    </r>
    <r>
      <rPr>
        <sz val="10"/>
        <rFont val="Arial"/>
        <family val="1"/>
      </rPr>
      <t xml:space="preserve"> for any loss claimed to have arisen from any delay in delivery or performance.  No delay shall entitle the Customer to cancel or repudiate the Contract </t>
    </r>
  </si>
  <si>
    <t>17.4 If the agreed delivery schedule is altered, this shall be treated as a variation and additional costs per clause 19.5 will be paid.</t>
  </si>
  <si>
    <r>
      <t xml:space="preserve">17.5	</t>
    </r>
    <r>
      <rPr>
        <sz val="10"/>
        <rFont val="Arial"/>
        <family val="1"/>
      </rPr>
      <t xml:space="preserve">When installation of part or all of the Contract Works has been completed, the </t>
    </r>
    <r>
      <rPr>
        <sz val="10"/>
        <rFont val="Arial"/>
        <family val="2"/>
        <charset val="1"/>
      </rPr>
      <t>Installed G</t>
    </r>
    <r>
      <rPr>
        <sz val="10"/>
        <rFont val="Arial"/>
        <family val="1"/>
      </rPr>
      <t xml:space="preserve">oods will be commissioned by the Supplier and handover documentation will be prepared. The date when the handover documentation is given to the Customer is the date when practical completion is deemed to have been achieved by the Supplier for part or all of the Contract Works (“Supplier’s Practical Completion”).  Should the Customer wish to witness the commissioning of the </t>
    </r>
    <r>
      <rPr>
        <sz val="10"/>
        <rFont val="Arial"/>
        <family val="2"/>
        <charset val="1"/>
      </rPr>
      <t xml:space="preserve">Installed </t>
    </r>
    <r>
      <rPr>
        <sz val="10"/>
        <rFont val="Arial"/>
        <family val="1"/>
      </rPr>
      <t xml:space="preserve">Goods, the Customer needs to inform the Supplier in writing within two weeks of the Contract Works starting on site.  Installation is deemed to be complete if either the </t>
    </r>
    <r>
      <rPr>
        <sz val="10"/>
        <rFont val="Arial"/>
        <family val="2"/>
        <charset val="1"/>
      </rPr>
      <t xml:space="preserve">Installed </t>
    </r>
    <r>
      <rPr>
        <sz val="10"/>
        <rFont val="Arial"/>
        <family val="1"/>
      </rPr>
      <t xml:space="preserve">Goods have been used by the Customer or have been commissioned, notwithstanding minor omissions or defects which do not materially affect such use. </t>
    </r>
  </si>
  <si>
    <r>
      <t xml:space="preserve">17.6	</t>
    </r>
    <r>
      <rPr>
        <sz val="10"/>
        <rFont val="Arial"/>
        <family val="2"/>
        <charset val="1"/>
      </rPr>
      <t>Blinds and control cables supplied and installed by the Supplier will be fitted in accordance with manufacturer’s instructions.  All moving mechanisms will be tested and presented in full working order at time of our completed installation.  This Supplier is not responsible for the maintenance of blinds and control cables post Supplier’s Practical Completion.</t>
    </r>
  </si>
  <si>
    <r>
      <t xml:space="preserve">17.7	The addition of a Decorative Film may reduce the safety aspects of the Installed Goods, therefore the Supplier   advises that a Clear Safety Film should also be applied to the Installed Goods in </t>
    </r>
    <r>
      <rPr>
        <b/>
        <u/>
        <sz val="10"/>
        <rFont val="Arial"/>
        <family val="1"/>
      </rPr>
      <t>addition to</t>
    </r>
    <r>
      <rPr>
        <sz val="10"/>
        <rFont val="Arial"/>
        <family val="2"/>
        <charset val="1"/>
      </rPr>
      <t xml:space="preserve"> the decorative film.</t>
    </r>
  </si>
  <si>
    <t xml:space="preserve">17.8 Unless stated elsewhere in the Contract, the Supplier has included for one visit to site. </t>
  </si>
  <si>
    <t>18. Customer’s instructions</t>
  </si>
  <si>
    <r>
      <t>18.1	The Customer may issue written instructions. The Supplier shall only be obliged to follow Customer instructions where the price and time implications have been agreed in accordance with clause 19.1 and which are issued before the date of Supplier’s Practical Completion for the whole of the Contract Works.</t>
    </r>
    <r>
      <rPr>
        <b/>
        <sz val="7.5"/>
        <rFont val="Arial"/>
        <family val="1"/>
      </rPr>
      <t xml:space="preserve">  </t>
    </r>
  </si>
  <si>
    <t>19. Variations and claims</t>
  </si>
  <si>
    <t>19.1 Where the Customer wishes to instruct a variation to the Contract Works (“Variation”), then the Customer shall issue a request for a quotation, the Supplier shall price the additional works, and only when the price has been agreed, the Customer shall issue a written instruction to the Supplier to proceed with the works and confirming the agreed price.  The Supplier reserves the right to refuse to complete any additional works instructed by the Customer until the price for the varied works has been agreed.</t>
  </si>
  <si>
    <t>19.2 In the event that the Supplier unilaterally waives its right to refuse to complete any additional work until the price for the varied works is agreed, then such Variation or instruction shall be valued on a fair and reasonable basis, with reference, where available and relevant, to rates and prices in the Contract Documents</t>
  </si>
  <si>
    <t>19.3 The Supplier shall in addition be paid a fair and reasonable amount for any direct loss and/or expense incurred by the Supplier due to the regular progress of the Contract Works being affected by compliance with any Variation or for any other reasons beyond the control of the Supplier including but not limited to Force Majeure.</t>
  </si>
  <si>
    <t xml:space="preserve">19.4 If the Customer fails to provide any items required by these Conditions, the Supplier may in its discretion and at its sole option provide the items required and charge the cost incurred plus 25% to the Customer. </t>
  </si>
  <si>
    <r>
      <t xml:space="preserve">19.5	</t>
    </r>
    <r>
      <rPr>
        <sz val="10"/>
        <rFont val="Arial"/>
        <family val="1"/>
      </rPr>
      <t xml:space="preserve">If despatch of the </t>
    </r>
    <r>
      <rPr>
        <sz val="10"/>
        <rFont val="Arial"/>
        <family val="2"/>
        <charset val="1"/>
      </rPr>
      <t xml:space="preserve">Installed </t>
    </r>
    <r>
      <rPr>
        <sz val="10"/>
        <rFont val="Arial"/>
        <family val="1"/>
      </rPr>
      <t xml:space="preserve">Goods is delayed due to any failure or default of the Customer the Supplier shall be entitled to arrange for storage of the </t>
    </r>
    <r>
      <rPr>
        <sz val="10"/>
        <rFont val="Arial"/>
        <family val="2"/>
        <charset val="1"/>
      </rPr>
      <t xml:space="preserve">Installed </t>
    </r>
    <r>
      <rPr>
        <sz val="10"/>
        <rFont val="Arial"/>
        <family val="1"/>
      </rPr>
      <t>Goods on the Customer’s behalf and all charges for storage, transport, loading and unloading, insurance and demurrage will be payable by the Customer.  The due date for payment for such costs will be as stipulated in Clause 23 of these Conditions.</t>
    </r>
  </si>
  <si>
    <t>20. Extension of time</t>
  </si>
  <si>
    <r>
      <t xml:space="preserve">20.1 If the Supplier is delayed in completing the Contract Works by the ordering of any Variation of the Contract Works or for other reasons </t>
    </r>
    <r>
      <rPr>
        <sz val="10"/>
        <rFont val="Arial"/>
        <family val="1"/>
      </rPr>
      <t>beyond the control of the Supplier, the Supplier shall inform the Customer in writing.  The Customer shall make such extension of time (if any) as is reasonable.</t>
    </r>
  </si>
  <si>
    <t>20.2 The Supplier shall use reasonable endeavours to prevent or minimise any delay in the progress of the whole or any part of the Contract Works.</t>
  </si>
  <si>
    <t>21. Limitation of Liability - The Customer’s attention is specifically drawn to this clause 21</t>
  </si>
  <si>
    <t>The Supplier shall only be liable to make good any defects in the Contract Works which stem from his faulty selection of unsuitable or inadequate materials or from faulty materials or bad workmanship.  If this is proved to be the case, then the Supplier undertakes, at its discretion, either to replace or repair the Installed Goods or any part or parts thereof.  Provided that the Supplier receives written Notice of any defect within twelve months from the date of Supplier’s Practical Completion per clause 17.5 or within fifteen months of the date when the Customer was first advised that the Installed Goods was ready for despatch, whichever is the earlier;</t>
  </si>
  <si>
    <t>21.2 The Supplier shall not be liable in respect of any defect which may occur in any previously existing system to which the Contract Works may be connected unless and to the extent that such defect is directly caused by a defect in the Contract Works for which the Supplier would be liable under this clause.</t>
  </si>
  <si>
    <t xml:space="preserve">21.3 Save as is provided by this clause, the Supplier shall not be liable for any direct loss or damage as consequence of any defect in the Contract Works save to the extent that such defect is caused by the negligence of the Supplier, his servants or agents.  Subject to clause 21.9 , the Supplier’s liability for any direct claim arising under the Contract shall be limited to that proportion of recoverable direct loss as would be just and equitable to require the Supplier to pay in regard to the extent of the Supplier’s responsibility for the same on the assumption that: </t>
  </si>
  <si>
    <t>All Others directly or indirectly involved with the works under the Contract have provided contractual undertakings on terms no less onerous than those set out herein.</t>
  </si>
  <si>
    <t xml:space="preserve">All the parties referred to in this clause have paid to the Customer such sum as it would be just and equitable for them to pay having regard to the extent of their liability for the direct loss incurred by the Customer.  </t>
  </si>
  <si>
    <t>21.4 The Supplier is not liable for damage to the Customer’s property during installation by the Supplier.</t>
  </si>
  <si>
    <r>
      <t xml:space="preserve">21.5	For the avoidance of doubt, </t>
    </r>
    <r>
      <rPr>
        <sz val="10"/>
        <rFont val="Arial"/>
        <family val="1"/>
      </rPr>
      <t>any condition or warranty implied by law shall cease to apply after the expiry of the period stated in Clause 21.1 above.</t>
    </r>
  </si>
  <si>
    <t>21.6 The Supplier will require a reasonable period of time to carry out any repairs or replacements.</t>
  </si>
  <si>
    <r>
      <t xml:space="preserve">21.7	The Supplier will charge for any additional visits to Site caused either by the Customer / End Users failure to properly maintain the </t>
    </r>
    <r>
      <rPr>
        <sz val="10"/>
        <rFont val="Arial"/>
        <family val="2"/>
        <charset val="1"/>
      </rPr>
      <t xml:space="preserve">Installed </t>
    </r>
    <r>
      <rPr>
        <sz val="10"/>
        <rFont val="Arial"/>
        <family val="1"/>
      </rPr>
      <t xml:space="preserve">Goods </t>
    </r>
    <r>
      <rPr>
        <sz val="10"/>
        <rFont val="Arial"/>
        <family val="2"/>
        <charset val="1"/>
      </rPr>
      <t>or where the Customer fails to provide the services necessary on site for the Supplier to fulfil its obligations hereunder.  The rate for such abortive visits is £500 plus vat unless a different figure is stated in the Supplier’s quotation or Supplier’s Order Acknowledgement.</t>
    </r>
  </si>
  <si>
    <t>21.8 The Customer shall indemnify and hold the Supplier and its offices, directors, employees and agents harmless against any claims, demands, liability, direct loss and/or damages including legal fees, arising from:</t>
  </si>
  <si>
    <t xml:space="preserve">any misrepresentation and/or breach by the Customer of the warranties contained in Clause 21; and/or </t>
  </si>
  <si>
    <t>without prejudice to the foregoing any breach by the Customer of any of these Conditions.</t>
  </si>
  <si>
    <t xml:space="preserve">21.9 Save as provided by clause 21.10 below, the Supplier’s total liability in respect of all losses arising under or in connection with the Contract whether in contract, tort (including negligence), breach of statutory duty, or otherwise shall in no circumstances exceed twice the initial Contract Price or £50,000, whichever is the higher. </t>
  </si>
  <si>
    <t>Exclusion of liability for spontaneous breakage of glass caused by nickel sulfide (NiS) inclusions</t>
  </si>
  <si>
    <r>
      <t xml:space="preserve">21.10 The presence of nickel sulfide (NiS) inclusions may cause toughened glass to spontaneously break after installation.   This is a rare but naturally occurring phenomenon in the float glass manufacturing process.   The risk of toughened glass spontaneously breaking due to the presence of critical NiS can be reduced (but not eliminated) by subjecting the glass to heat soaking treatment. The Supplier shall not be liable for any costs howsoever incurred by the Customer or by any End User in respect of any issue arising </t>
    </r>
    <r>
      <rPr>
        <sz val="10"/>
        <rFont val="Arial"/>
        <family val="1"/>
      </rPr>
      <t xml:space="preserve">from spontaneous breakage of toughened glass (whether heat treated or not) as a result of NiS. </t>
    </r>
  </si>
  <si>
    <t xml:space="preserve">22. Limitation of liability for liquidated damages - The Customer’s attention is specifically drawn to this clause </t>
  </si>
  <si>
    <r>
      <t>22.	In addition to the Supplier’s liability under clause 21, in the event that completion of the Contract Works is delayed solely by the Supplier, the Supplier’s liability for liquidated damages is limited to 0.5% of the nett price of the Contract Price each week or part thereof until completion of the work up to a maximum of 2.5% of the nett price of the Contract Price which shall be the sole remedy for such delays</t>
    </r>
    <r>
      <rPr>
        <sz val="7.5"/>
        <color indexed="10"/>
        <rFont val="Arial"/>
        <family val="1"/>
      </rPr>
      <t xml:space="preserve">.  </t>
    </r>
  </si>
  <si>
    <t xml:space="preserve">23. Payment </t>
  </si>
  <si>
    <t>23.1 The due dates for interim payments to the Supplier shall be the last calendar day of each calendar month.  The Supplier may issue an application for payment or invoice before or on the due date by email or by post.  Such application for payment or invoice is a payee notice as defined by s110B(4) of the Housing Grants, Construction and Regeneration Act 1996 as amended.</t>
  </si>
  <si>
    <t>23.2 Where payment is paid late by the Customer, the Supplier may enforce its statutory rights.  In addition, any costs incurred by the Supplier will be charged to the Customer including but not limited to the costs of bounced cheques and time spent by the Supplier’s employees.</t>
  </si>
  <si>
    <t xml:space="preserve">24. Suspension </t>
  </si>
  <si>
    <t>24.1  If the Customer fails to pay the sum due to the Supplier under this Contract or under any other contract with the Supplier by the final date for payment, then the Supplier may give a written notice of his intention to suspend the performance of any or all of its obligations under this Contract.  If the Customer’s failure to make payment continues for three calendar days after the giving of such notice, then the Supplier may suspend such performance until payment of the full outstanding amount is received as cleared funds under this Contract and under any other contract between the Customer and the Supplier.</t>
  </si>
  <si>
    <t>24.2 Where the Supplier exercises its right of suspension under clause 24.1, it shall be entitled to a reasonable amount in respect of costs and expenses reasonably incurred by him as a result of the exercise of the right.</t>
  </si>
  <si>
    <t xml:space="preserve">25. Insurance </t>
  </si>
  <si>
    <r>
      <t xml:space="preserve">25.1	</t>
    </r>
    <r>
      <rPr>
        <sz val="10"/>
        <rFont val="Arial"/>
        <family val="1"/>
      </rPr>
      <t xml:space="preserve">The Customer shall insure in the joint names of the Customer and the Supplier the whole and every part of the </t>
    </r>
    <r>
      <rPr>
        <sz val="10"/>
        <rFont val="Arial"/>
        <family val="2"/>
        <charset val="1"/>
      </rPr>
      <t xml:space="preserve">Installed </t>
    </r>
    <r>
      <rPr>
        <sz val="10"/>
        <rFont val="Arial"/>
        <family val="1"/>
      </rPr>
      <t xml:space="preserve">Goods and the Supplier's equipment including hired plant from the date the </t>
    </r>
    <r>
      <rPr>
        <sz val="10"/>
        <rFont val="Arial"/>
        <family val="2"/>
        <charset val="1"/>
      </rPr>
      <t xml:space="preserve">Installed </t>
    </r>
    <r>
      <rPr>
        <sz val="10"/>
        <rFont val="Arial"/>
        <family val="1"/>
      </rPr>
      <t>Goods and/or the Supplier’s equipment arrive on Site to Supplier Practical Completion or installation at full replacement value against all loss or damage from any cause whatsoever.</t>
    </r>
  </si>
  <si>
    <t xml:space="preserve">25.2 The Customer shall indemnify the Supplier against all losses, liabilities, claims, costs or expenses arising from damage or injury to persons or property, which may arise out of or in conjunction with the execution of the Contract, provided that this indemnity shall not apply to liabilities arising from negligence of the Supplier or its servants or agents. </t>
  </si>
  <si>
    <t>25.3 The Customer agrees upon demand to indemnify the Supplier against all losses, damage, injury, costs and expenses of whatever nature suffered by the Supplier arising out of claims under the Consumer Protection Act 1987 and against all losses, damage, injury, costs and expenses of whatever nature suffered by the Supplier to the extent that the same are caused by or related to :-</t>
  </si>
  <si>
    <t>drawings or specifications given to the Supplier by the Customer in respect of Installed Goods produced by the Supplier for the Customer, or</t>
  </si>
  <si>
    <t>defective materials or products supplied by the Customer to the Supplier and incorporated by the Supplier in Installed Goods produced by the Supplier for the Customer, or</t>
  </si>
  <si>
    <t>the improper incorporation, assembling, use, processing, storage or handling of Installed Goods by the Customer.</t>
  </si>
  <si>
    <r>
      <t xml:space="preserve">25.4	</t>
    </r>
    <r>
      <rPr>
        <sz val="10"/>
        <rFont val="Arial"/>
        <family val="2"/>
        <charset val="1"/>
      </rPr>
      <t xml:space="preserve">The Supplier’s public liability insurance currently provides cover for up to a limit of £1,000,000 per single incident.  If additional cover is required a price surcharge will be levied. </t>
    </r>
  </si>
  <si>
    <t>26. Bribery Act 2010</t>
  </si>
  <si>
    <t>26.1	Either party will be entitled to terminate this contract immediately if the other party commits, or has committed, an offence under the Bribery Act 2010.  In the event of a breach of this clause, the party in breach shall pay to the other party any loss cost or expense reasonably incurred which results from the termination.</t>
  </si>
  <si>
    <r>
      <t xml:space="preserve">27.	Facilities, Services &amp; Attendances - </t>
    </r>
    <r>
      <rPr>
        <sz val="10"/>
        <rFont val="Arial"/>
        <family val="2"/>
        <charset val="1"/>
      </rPr>
      <t xml:space="preserve">Unless shown below as being provided by the Supplier, all such items are to be provided by the Customer at his cost.  </t>
    </r>
  </si>
  <si>
    <t>Item</t>
  </si>
  <si>
    <t>Customer to Provide</t>
  </si>
  <si>
    <t>Supplier to Provide</t>
  </si>
  <si>
    <t>Site specific induction / training</t>
  </si>
  <si>
    <t></t>
  </si>
  <si>
    <t>X</t>
  </si>
  <si>
    <t>Method statements and Risk Assessments provided prior to commencement</t>
  </si>
  <si>
    <t>Unimpeded and suitable vehicular access for the Supplier to deliver adjacent to the point of installation must be available.</t>
  </si>
  <si>
    <t>Completion of a structural survey to ensure stability of the openings prior to installation by the Supplier</t>
  </si>
  <si>
    <t xml:space="preserve">Fully prepared openings and that surfaces are built to the Supplier’s detailed sizes.  Floor levels to be true and horizontal to +/- 5mm and vertical walls are to be plumb to +/- 5mm </t>
  </si>
  <si>
    <t>Live and tested power supply for each product defined in the Contract Works located within one metre of each entrance.</t>
  </si>
  <si>
    <t>G</t>
  </si>
  <si>
    <t>Safe, clean, dry environment appropriately heated for the construction of the Installed Goods.  This includes no wet / dust generating trades on the floor where the Installed Goods are to be installed.  Further that the Site meets the British Standard codes of practice for safe working in occupied and unoccupied buildings</t>
  </si>
  <si>
    <t>H</t>
  </si>
  <si>
    <t>Cutting in of floor spring boxes into floors of all types and finishes</t>
  </si>
  <si>
    <t>I</t>
  </si>
  <si>
    <t>Specialist Lifting Equipment</t>
  </si>
  <si>
    <t>J</t>
  </si>
  <si>
    <t>Provision of goods lift to each floor above or below ground floor</t>
  </si>
  <si>
    <t>K</t>
  </si>
  <si>
    <t>Unloading and distribution on site, from a lift on upper or basement floors, to within 50 metres of the place of installation with no obstructions impeding the remaining 50 metres</t>
  </si>
  <si>
    <t>L</t>
  </si>
  <si>
    <t>Shared toilets &amp; mess room, shared first aid, shared drying room</t>
  </si>
  <si>
    <t>M</t>
  </si>
  <si>
    <t>Space for materials/plant / hutting</t>
  </si>
  <si>
    <t>N</t>
  </si>
  <si>
    <t xml:space="preserve">110V electricity outlet(s) to within 15m of working area – delays to progress to be charged at day work rates </t>
  </si>
  <si>
    <t>O</t>
  </si>
  <si>
    <t>Electrical adaptors, leads etc</t>
  </si>
  <si>
    <t>P</t>
  </si>
  <si>
    <t>Safety lighting</t>
  </si>
  <si>
    <t>Task lighting</t>
  </si>
  <si>
    <t>R</t>
  </si>
  <si>
    <t>Scaffolding, towers and working platforms and powered access including but not limited to scissor lifts unless otherwise stated in the Contract</t>
  </si>
  <si>
    <t>Clear working area and hardstandings to permit use of scaffolding by the Supplier</t>
  </si>
  <si>
    <t>T</t>
  </si>
  <si>
    <t>Rubbish skips (located at designated point on site) and disposal of waste to comply with all regulations</t>
  </si>
  <si>
    <t>U</t>
  </si>
  <si>
    <t>Plant, small tools and tackle</t>
  </si>
  <si>
    <t>V</t>
  </si>
  <si>
    <t>The finished floor in and around the installation site with a tolerance across the diameter +/- 5mm</t>
  </si>
  <si>
    <t>W</t>
  </si>
  <si>
    <t>Setting out including provision of all levels datums and gridlines</t>
  </si>
  <si>
    <t>Dealing with asbestos</t>
  </si>
  <si>
    <t>Z</t>
  </si>
  <si>
    <t>Restriction of access to the site whilst the Supplier is installing the works to ensure safety to non-Supplier personnel.  Note that this may include but is not limited to hoarding, hereas fencing etc</t>
  </si>
  <si>
    <t>AA</t>
  </si>
  <si>
    <t>Protection of all surrounding equipment, floors, furnishings etc during installation</t>
  </si>
  <si>
    <t>AB</t>
  </si>
  <si>
    <t xml:space="preserve">Protection and responsibility of the Supplier’s works until Supplier’s Practical Completion unless otherwise stated in the Order Acknowledgement </t>
  </si>
  <si>
    <t>AC</t>
  </si>
  <si>
    <t xml:space="preserve">Protection and responsibility of the Supplier’s works after Supplier’s Practical Completion </t>
  </si>
  <si>
    <t>AD</t>
  </si>
  <si>
    <t>Security</t>
  </si>
  <si>
    <t>AE</t>
  </si>
  <si>
    <t xml:space="preserve">Builders work </t>
  </si>
  <si>
    <t>AF</t>
  </si>
  <si>
    <t>Cleaning of Contract Works immediately after Supplier’s Practical Completion under site condition lighting excluding removal of protective tape</t>
  </si>
  <si>
    <t>AG</t>
  </si>
  <si>
    <t>Final clean under end user lighting including removal of protective tape</t>
  </si>
  <si>
    <t>AH</t>
  </si>
  <si>
    <t xml:space="preserve">Maintenance after Supplier’s Practical Completion </t>
  </si>
  <si>
    <t>TERMS AND CONDITIONS OF SALE – GLASS INSTALLATION</t>
  </si>
  <si>
    <t>1. Definitions</t>
  </si>
  <si>
    <t>“Glass Goods” means goods to be supplied by Forza made predominately from glass and including glass doors and glazed partitions.</t>
  </si>
  <si>
    <t xml:space="preserve">“Decorative Film”  means a film to be applied to the Glass. Goods that provides a decorative pattern to the surface of the Glass Goods that is greater than the requirements of the use of permanent manifestation to make glazing apparent as documented in Approved Document K 5.2 section 7.4.(2013) </t>
  </si>
  <si>
    <t xml:space="preserve">“Blinds &amp; Control Cables” means Venetian blinds, control cables and knobs supplied by Forza and installed into single or double glazed timber screens. </t>
  </si>
  <si>
    <t xml:space="preserve">2 . The Quotation </t>
  </si>
  <si>
    <t>a) The net quoted total price is not subject to any further discounts or retentions.</t>
  </si>
  <si>
    <t>b) The total price is based on our interpretation of your requirements from the bill of materials and/or drawings that you have supplied to us, which are referred to in our quotation.</t>
  </si>
  <si>
    <t>c) Included in the total price is an allowance for the transportation of glass to the 1st floor only if goods lift available.  Floors above this level may be subject to additional charges and detailed separately.</t>
  </si>
  <si>
    <t>d) Our work will be carried out during normal working hours (8am to 5pm). Work outside these hours will be subject to additional charges and detailed separately.</t>
  </si>
  <si>
    <t>e) The cleaning of glass under site condition lighting is included in our quote. Further cleaning of glass under end user level of lighting will be subject to additional charges.</t>
  </si>
  <si>
    <t>f) Delivery charges as per programme. Included new charges will be advised where the delivery schedule is altered.</t>
  </si>
  <si>
    <t>3. Site Conditions</t>
  </si>
  <si>
    <t xml:space="preserve">Our Total Price quoted is based on the following site conditions: </t>
  </si>
  <si>
    <t>a) That the site access is suitable for the movement of the glass goods quoted.</t>
  </si>
  <si>
    <t>b) A suitable goods lift or hoist is available to transport the glass goods to first floor (and above as required).</t>
  </si>
  <si>
    <t>c) The distance from the lift to the place of installation is not greater than 50 metres and the path way has no obstructions or restrictive deviations.</t>
  </si>
  <si>
    <t>d) The site is ready for the installation to commence at the agreed time/date and is fully accessible for the entire duration of the installation.</t>
  </si>
  <si>
    <t>e) Adequate lighting, heating and power supplies are provided.</t>
  </si>
  <si>
    <t>f) Carpets, furniture and all vulnerable surfaces are protected against damage.</t>
  </si>
  <si>
    <t>g) The site is free of all wet/dust generating trades and is clean prior to the installation of glass and application of any silicon, dry joints and/or manifestation.</t>
  </si>
  <si>
    <t>h) A safe environment in accordance with current British Standard codes of practice for safe working in occupied and unoccupied parts of buildings is provided for our employees or agents to carry out our instructed works.</t>
  </si>
  <si>
    <t xml:space="preserve">i) Where our staff note any adverse change or alteration to the above site conditions Forza will advise your contract manager and we shall be entitled to immediately suspend our obligation to install the glass goods without liability on our part. If site conditions do not return to the above acceptable level within a further 7 days we will have the right to cancel our obligation to install the glass goods and recover from you any costs incurred by Forza.      </t>
  </si>
  <si>
    <t>4. Site Survey</t>
  </si>
  <si>
    <t>a) Forza will carry out a full site survey of the timber frame work once installed (see 5.Your Responsibility) to establish the correct glass sizes required.</t>
  </si>
  <si>
    <t xml:space="preserve">b) Following the site survey we will confirm in writing our latest quote as correct or amend as necessary. </t>
  </si>
  <si>
    <t>c) Should we be required, for any reason, to measure glass sizes prior to installation of timber framework or fixing locations we will require an instruction in writing prior to carrying out our survey.  Please note we are unable to accept responsibility for the accuracy of glass sizes, fit of glass or any associated cost implications when such a request is made.</t>
  </si>
  <si>
    <t>5. Your Responsibility</t>
  </si>
  <si>
    <t xml:space="preserve">a) It is your responsibility to fully protect and insure all glass goods whether fixed or unfixed against fire, theft, damage and any other acceptable insurance risks for there full replacement cost. </t>
  </si>
  <si>
    <t>b) Our quote is based on all head, base and wall abutment timber products, whether supplied by us or not, being fitted by your own labour, be level and plumb, and be set out according to the project drawings.</t>
  </si>
  <si>
    <t xml:space="preserve">c) It is your responsibility for the cutting in of floor spring boxes into either raised access or concrete floors whether covered by carpet, timber, ceramic, marble or other finishes.  </t>
  </si>
  <si>
    <t>d) Our quote for the installation of glass is based on fixing into timber frames fixed by you, has been fitted in accordance with the manufacturer’s method of build, is in accordance with building and safety regulations and is fitted to surfaces and substructure suitable for the loads of our products supplied and installed.</t>
  </si>
  <si>
    <t>e) You are to provide as required, any scaffold, towers or working platforms unless specifically included in our quote.</t>
  </si>
  <si>
    <t>f) You are to provide the necessary facilities to dispose of waste in line with any specified ‘on site’ policy.</t>
  </si>
  <si>
    <t>6. General</t>
  </si>
  <si>
    <t>a) Method Statements and Risk Assessments will be prepared by Forza and be made available to you prior to the commencement of delivery and installation of glass goods.</t>
  </si>
  <si>
    <t>b) Glass goods supplied by Forza will conform to all current relevant British Standards as detailed in (FTN 1) Forza Technical note 1.</t>
  </si>
  <si>
    <t>c) In accordance with GGF guidelines and accepted industry wide tolerances fully installed, clean toughened and laminate glass should be viewed at a distance of not less than 3 metres in natural daylight and not in direct sunlight.</t>
  </si>
  <si>
    <t>d) Specific GGF tolerances for laminate glass with exposed edges apply. These are available on request.</t>
  </si>
  <si>
    <t>e) With the increasing frequency of breakages in standard toughened glass due to nickel sulphide (NiS) inclusions we recommend the use of heat soaked toughened glass or toughened laminate where ever possible.</t>
  </si>
  <si>
    <t>e) Any non-standard works or unforeseen applications discovered during survey or installation will be subject to our Installation Assessment Procedure and our quote amended  accordingly.</t>
  </si>
  <si>
    <t xml:space="preserve">f) Forza will require our “completion of ordered works” form signed on the last day of our completed installation programme. Forza will invoice for the completed installation within six working days of completion. </t>
  </si>
  <si>
    <t>7. Lead Times</t>
  </si>
  <si>
    <t>a) On receipt of your official written order, which will include as a minimum site address, site contact, quote reference and total quote value, the following minimum lead times will apply:</t>
  </si>
  <si>
    <t>Timber Frame: 10-12 working days</t>
  </si>
  <si>
    <t>Survey: 3-5 working days from request</t>
  </si>
  <si>
    <t>Standard glass: 5 working days from survey (includes 6, 10, and 12mm toughened and 6.4, 10.8, and 12.8 laminate)</t>
  </si>
  <si>
    <t>Specialist glass: on application</t>
  </si>
  <si>
    <t>b) Snagging will be started within 5 working days of receipt of a written schedule of requirements; it will be carried out to an agreed timetable and signed off on completion.</t>
  </si>
  <si>
    <t>8. Liabilities</t>
  </si>
  <si>
    <t>a) Nickel Sulphide(NiS) is a naturally occurring inclusion in the manufacture and processing of tempered glass. Forza shall not be liable for any damage that may occur as a result of nickel sulphide being present in the glass goods.</t>
  </si>
  <si>
    <t xml:space="preserve">b) Blinds and control cables supplied and installed by Forza will be fitted in accordance with manufactures instructions. All moving mechanisms will be tested and presented in full working order at time of our completed installation Forza are not responsible for the maintenance of blinds and control cables post project hand over to end user client.    </t>
  </si>
  <si>
    <r>
      <t>9. Decorative Film</t>
    </r>
    <r>
      <rPr>
        <sz val="9"/>
        <rFont val="Arial"/>
        <family val="2"/>
      </rPr>
      <t xml:space="preserve"> </t>
    </r>
  </si>
  <si>
    <t>The addition of a Decorative Film may reduce the safety aspects of the Glass Goods, therefore Forza advise you that a Clear Safety Film should also be applied to the Glass Goods in conjunction with the decorative film.</t>
  </si>
  <si>
    <r>
      <t>10. Forza Terms and Conditions of Sale</t>
    </r>
    <r>
      <rPr>
        <sz val="11"/>
        <color indexed="8"/>
        <rFont val="Arial"/>
        <family val="2"/>
      </rPr>
      <t xml:space="preserve"> to be read in conjunction with the above terms and conditions of sale – Glass Installation.</t>
    </r>
  </si>
  <si>
    <t>CONCAT</t>
  </si>
  <si>
    <t>Door Finish</t>
  </si>
  <si>
    <t>VP Glass Type</t>
  </si>
  <si>
    <t>VP Type</t>
  </si>
  <si>
    <t>VP Concat (Type-Bead-Thickness-Material)</t>
  </si>
  <si>
    <t>Door Thickness</t>
  </si>
  <si>
    <t>Lists</t>
  </si>
  <si>
    <t>V1</t>
  </si>
  <si>
    <t>V2</t>
  </si>
  <si>
    <t>V3</t>
  </si>
  <si>
    <t>V4</t>
  </si>
  <si>
    <t>V5</t>
  </si>
  <si>
    <t>V6</t>
  </si>
  <si>
    <t>V7</t>
  </si>
  <si>
    <t>Discount</t>
  </si>
  <si>
    <t>Discount Levels</t>
  </si>
  <si>
    <t>SG30SS</t>
  </si>
  <si>
    <t>SG30SD</t>
  </si>
  <si>
    <t>SG60SS</t>
  </si>
  <si>
    <t>SG60SD</t>
  </si>
  <si>
    <t>D1</t>
  </si>
  <si>
    <t>D2</t>
  </si>
  <si>
    <t>D3</t>
  </si>
  <si>
    <t>D4</t>
  </si>
  <si>
    <t>D5</t>
  </si>
  <si>
    <t>D6</t>
  </si>
  <si>
    <t>Door Ref</t>
  </si>
  <si>
    <t>D7</t>
  </si>
  <si>
    <t>D8</t>
  </si>
  <si>
    <t>D9</t>
  </si>
  <si>
    <t>D10</t>
  </si>
  <si>
    <t>Frames</t>
  </si>
  <si>
    <t>CND Maple</t>
  </si>
  <si>
    <t>Mitred</t>
  </si>
  <si>
    <t>Assembled?</t>
  </si>
  <si>
    <t>Y</t>
  </si>
  <si>
    <t>Other</t>
  </si>
  <si>
    <t>Unassembled</t>
  </si>
  <si>
    <t>Assembled</t>
  </si>
  <si>
    <t>Frame Concat (Thickness-Width-Material)</t>
  </si>
  <si>
    <t>FD30S</t>
  </si>
  <si>
    <t>Groove/intu/smoke seal all round single door FD30s</t>
  </si>
  <si>
    <t>Groove/intu/smoke seal all round double door FD30s</t>
  </si>
  <si>
    <t>Groove/intu/smoke seal all round single door FD60s</t>
  </si>
  <si>
    <t>Groove/intu/smoke seal all round double door FD60s</t>
  </si>
  <si>
    <t>Fire Ratings</t>
  </si>
  <si>
    <t>Code</t>
  </si>
  <si>
    <t>Cost</t>
  </si>
  <si>
    <t>FD60S</t>
  </si>
  <si>
    <t>Finish</t>
  </si>
  <si>
    <t>A1</t>
  </si>
  <si>
    <t>B1</t>
  </si>
  <si>
    <t>C1</t>
  </si>
  <si>
    <t>Doors</t>
  </si>
  <si>
    <t>No. of Rebates / Groves</t>
  </si>
  <si>
    <t>Including pencil round, Champfer, bullnose Etc</t>
  </si>
  <si>
    <t>Concealed Flush</t>
  </si>
  <si>
    <t>Acoustic Seal Sets</t>
  </si>
  <si>
    <t>Acoustic Sets</t>
  </si>
  <si>
    <t>NFR</t>
  </si>
  <si>
    <t>Non Fire Rated</t>
  </si>
  <si>
    <t>6.4mm Lam</t>
  </si>
  <si>
    <t>GW(S)PP</t>
  </si>
  <si>
    <t>7mm Pyrobel</t>
  </si>
  <si>
    <t>12mm Pyrobel</t>
  </si>
  <si>
    <t>16mm Pyrobel</t>
  </si>
  <si>
    <t>25mm Pyrobel</t>
  </si>
  <si>
    <t>6.8mm Acoustic</t>
  </si>
  <si>
    <t>8.8mm Acoustic</t>
  </si>
  <si>
    <t>10.8mm Acoustic</t>
  </si>
  <si>
    <t>12.8mm Acoustic</t>
  </si>
  <si>
    <t>14.8mm Acoustic</t>
  </si>
  <si>
    <t>6mm Clear Toughened</t>
  </si>
  <si>
    <t>8mm Clear Toughened</t>
  </si>
  <si>
    <t>10mm Clear Toughened</t>
  </si>
  <si>
    <t>12mm Clear Toughened</t>
  </si>
  <si>
    <t>6.4mm Lam White Interlayer</t>
  </si>
  <si>
    <t>2mm Clear Picture</t>
  </si>
  <si>
    <t>Glass Types</t>
  </si>
  <si>
    <t>Price per M2</t>
  </si>
  <si>
    <t>Concat</t>
  </si>
  <si>
    <t>LAM 45</t>
  </si>
  <si>
    <t>VEN 1</t>
  </si>
  <si>
    <t>VEN 2</t>
  </si>
  <si>
    <t>VEN 3</t>
  </si>
  <si>
    <t>VEN 4</t>
  </si>
  <si>
    <t>FD30</t>
  </si>
  <si>
    <t>FD60</t>
  </si>
  <si>
    <t>Quote Discount</t>
  </si>
  <si>
    <t>Discount %</t>
  </si>
  <si>
    <t>Joint Options</t>
  </si>
  <si>
    <t>Square-cut</t>
  </si>
  <si>
    <t>Hardwood</t>
  </si>
  <si>
    <t>Polished</t>
  </si>
  <si>
    <t>Primed</t>
  </si>
  <si>
    <t>Polished / Primed</t>
  </si>
  <si>
    <t>Customer Name:</t>
  </si>
  <si>
    <t>Quote Date:</t>
  </si>
  <si>
    <t>Special</t>
  </si>
  <si>
    <t>Contact Name:</t>
  </si>
  <si>
    <t>Special VPs</t>
  </si>
  <si>
    <t>Linear Meter price</t>
  </si>
  <si>
    <t>Creato 1</t>
  </si>
  <si>
    <t>Creato 2</t>
  </si>
  <si>
    <t>Creato 3</t>
  </si>
  <si>
    <t>Creato 4</t>
  </si>
  <si>
    <t>LAM 45 - Sprayed Lippings</t>
  </si>
  <si>
    <t>LAM 55 - Sprayed Lippings</t>
  </si>
  <si>
    <t>LAM 83 - Sprayed Lippings</t>
  </si>
  <si>
    <t>LAM 110 - Sprayed Lippings</t>
  </si>
  <si>
    <t>LAM 45 - Exposed Lippings</t>
  </si>
  <si>
    <t>LAM 55 - Exposed Lippings</t>
  </si>
  <si>
    <t>LAM 83 - Exposed Lippings</t>
  </si>
  <si>
    <t>LAM 110 - Exposed Lippings</t>
  </si>
  <si>
    <t>FD30 - No Intu</t>
  </si>
  <si>
    <t>FD30S - No Intu</t>
  </si>
  <si>
    <t>FD60 - No Intu</t>
  </si>
  <si>
    <t>FD60S - No Intu</t>
  </si>
  <si>
    <t>Thickness increments</t>
  </si>
  <si>
    <t>Acoustic Cat</t>
  </si>
  <si>
    <t>54FIRESMOKE</t>
  </si>
  <si>
    <t>44FIRESOUND</t>
  </si>
  <si>
    <t>54FIRESOUND</t>
  </si>
  <si>
    <t>59FIRESOUND</t>
  </si>
  <si>
    <t>POA</t>
  </si>
  <si>
    <t>Hardwood - Sprayed</t>
  </si>
  <si>
    <t>CND MAPLE - Sprayed</t>
  </si>
  <si>
    <t>Frame spraying</t>
  </si>
  <si>
    <t>Door Height</t>
  </si>
  <si>
    <t>Spray Cost</t>
  </si>
  <si>
    <t>Sprayed</t>
  </si>
  <si>
    <t>Derived From:</t>
  </si>
  <si>
    <t>NO FRAME</t>
  </si>
  <si>
    <t>Non FSC</t>
  </si>
  <si>
    <t>Intu</t>
  </si>
  <si>
    <t>Yes (BR)</t>
  </si>
  <si>
    <t>Yes (BL)</t>
  </si>
  <si>
    <t>Yes (W)</t>
  </si>
  <si>
    <t>Yes (G)</t>
  </si>
  <si>
    <t>Drop Down Seal Only</t>
  </si>
  <si>
    <t>Misc</t>
  </si>
  <si>
    <t>MDF - Ash</t>
  </si>
  <si>
    <t>MDF - Cherry</t>
  </si>
  <si>
    <t>MDF - Maple</t>
  </si>
  <si>
    <t>MDF - S Beech</t>
  </si>
  <si>
    <t>MDF - Sapele</t>
  </si>
  <si>
    <t>MDF - Walnut</t>
  </si>
  <si>
    <t>45x150</t>
  </si>
  <si>
    <t>Stained</t>
  </si>
  <si>
    <t>Unfinished</t>
  </si>
  <si>
    <t>No VP</t>
  </si>
  <si>
    <t>Existing</t>
  </si>
  <si>
    <t>MDF - Paint Grade</t>
  </si>
  <si>
    <t>Yes - TBC</t>
  </si>
  <si>
    <t>FSC</t>
  </si>
  <si>
    <t>Std</t>
  </si>
  <si>
    <t>Ali by others</t>
  </si>
  <si>
    <t>LAM 45 - Stained Lippings</t>
  </si>
  <si>
    <t>LAM 55 - Stained Lippings</t>
  </si>
  <si>
    <t>LAM 83 - Stained Lippings</t>
  </si>
  <si>
    <t>LAM 110 - Stained Lippings</t>
  </si>
  <si>
    <t>Double VP</t>
  </si>
  <si>
    <t>Half lapped</t>
  </si>
  <si>
    <t>VEN 1 - Stained Lippings</t>
  </si>
  <si>
    <t>VEN 2 - Stained Lippings</t>
  </si>
  <si>
    <t>VEN 3 - Stained Lippings</t>
  </si>
  <si>
    <t>VEN 4 - Stained Lippings</t>
  </si>
  <si>
    <t>VEN 1 - Polished Lippings</t>
  </si>
  <si>
    <t>VEN 2 - Polished Lippings</t>
  </si>
  <si>
    <t>VEN 3 - Polished Lippings</t>
  </si>
  <si>
    <t>VEN 4 - Polished Lippings</t>
  </si>
  <si>
    <t>MDF - Euro Oak</t>
  </si>
  <si>
    <t>MDF - W.Oak</t>
  </si>
  <si>
    <t>MDF - Stmd Beech</t>
  </si>
  <si>
    <t>MDF - Hardwood</t>
  </si>
  <si>
    <t>MDF - CND MAPLE</t>
  </si>
  <si>
    <t>Linked</t>
  </si>
  <si>
    <t>Exposed Lipping Charge</t>
  </si>
  <si>
    <t>Stained/Sprayed/Polished Lipping</t>
  </si>
  <si>
    <t>GROSS</t>
  </si>
  <si>
    <t>NET</t>
  </si>
  <si>
    <t>9x79</t>
  </si>
  <si>
    <t>9x100</t>
  </si>
  <si>
    <t>9x125</t>
  </si>
  <si>
    <t>9x150</t>
  </si>
  <si>
    <t>12x79</t>
  </si>
  <si>
    <t>12x100</t>
  </si>
  <si>
    <t>12x125</t>
  </si>
  <si>
    <t>12x150</t>
  </si>
  <si>
    <t>15x79</t>
  </si>
  <si>
    <t>15x100</t>
  </si>
  <si>
    <t>15x125</t>
  </si>
  <si>
    <t>15x150</t>
  </si>
  <si>
    <t>18x79</t>
  </si>
  <si>
    <t>18x100</t>
  </si>
  <si>
    <t>18x125</t>
  </si>
  <si>
    <t>18x150</t>
  </si>
  <si>
    <t>25x79</t>
  </si>
  <si>
    <t>25x100</t>
  </si>
  <si>
    <t>25x125</t>
  </si>
  <si>
    <t>25x150</t>
  </si>
  <si>
    <t>ASH</t>
  </si>
  <si>
    <t>WALNUT</t>
  </si>
  <si>
    <t>MAPLE</t>
  </si>
  <si>
    <t>CHERRY</t>
  </si>
  <si>
    <t xml:space="preserve">Poplar </t>
  </si>
  <si>
    <t>CND BEECH</t>
  </si>
  <si>
    <t>SAPELE</t>
  </si>
  <si>
    <t>FT0</t>
  </si>
  <si>
    <t>Assem-Disassem</t>
  </si>
  <si>
    <t>LAM 65 - Exposed Lippings</t>
  </si>
  <si>
    <t>LAM 98 - Exposed Lippings</t>
  </si>
  <si>
    <t>LAM 65 - Stained Lippings</t>
  </si>
  <si>
    <t>LAM 98 - Stained Lippings</t>
  </si>
  <si>
    <t>LAM 65</t>
  </si>
  <si>
    <t>LAM 98</t>
  </si>
  <si>
    <t>LAM 65 - Sprayed Lippings</t>
  </si>
  <si>
    <t>LAM 98 - Sprayed Lippings</t>
  </si>
  <si>
    <t>Hockey - sprayed/stained</t>
  </si>
  <si>
    <t>Concealed Flush - sprayed/stained</t>
  </si>
  <si>
    <t>QB - sprayed/stained</t>
  </si>
  <si>
    <t>25x31 price as rounded to next timber dimension</t>
  </si>
  <si>
    <t>Hockey - Sprayed/stained</t>
  </si>
  <si>
    <t>QB - Sprayed/stained</t>
  </si>
  <si>
    <t>Concealed Flush - Sprayed/stained</t>
  </si>
  <si>
    <t>FSC - 67% Mix</t>
  </si>
  <si>
    <t>FSC - 70% Mix</t>
  </si>
  <si>
    <t>LAM 28</t>
  </si>
  <si>
    <t>LAM 28 - Sprayed Lippings</t>
  </si>
  <si>
    <t>LAM 28 - Stained Lippings</t>
  </si>
  <si>
    <t>LAM 28 - Exposed Lippings</t>
  </si>
  <si>
    <t>If there is no laminate finish reference provided, we will allow for our Standard Forza Egger Laminate Range. Standard Forza Egger are Laminates: W980 ST7, U999 ST7, W1000 ST9, U968 ST9, U963 ST9, U763 ST9, U788 ST9</t>
  </si>
  <si>
    <t>44 - LAMCORE</t>
  </si>
  <si>
    <t>54 - LAMCORE</t>
  </si>
  <si>
    <t>Increase %</t>
  </si>
  <si>
    <t>Concealed Flush Uplift on QB</t>
  </si>
  <si>
    <t>MDF - CND MAPLE - Sprayed</t>
  </si>
  <si>
    <t>MDF - Hardwood - Sprayed</t>
  </si>
  <si>
    <t>MDF - ASH</t>
  </si>
  <si>
    <t>MDF - WALNUT</t>
  </si>
  <si>
    <t>MDF - MAPLE</t>
  </si>
  <si>
    <t>MDF - CHERRY</t>
  </si>
  <si>
    <t xml:space="preserve">MDF - Poplar </t>
  </si>
  <si>
    <t>MDF - CND BEECH</t>
  </si>
  <si>
    <t>MDF - SAPELE</t>
  </si>
  <si>
    <t>Additional sizes not previously part of MDF frames</t>
  </si>
  <si>
    <t>LOOKUPCHECK</t>
  </si>
  <si>
    <t>Species</t>
  </si>
  <si>
    <t>FD60 - Density Check</t>
  </si>
  <si>
    <t>Not FD60</t>
  </si>
  <si>
    <t>Method of Cut Key</t>
  </si>
  <si>
    <t>Intumescent Colour Key</t>
  </si>
  <si>
    <t>Glass Key</t>
  </si>
  <si>
    <t>BL</t>
  </si>
  <si>
    <t>Black</t>
  </si>
  <si>
    <t>6.4mm</t>
  </si>
  <si>
    <t>Laminated Glass 6.4mm</t>
  </si>
  <si>
    <t>BR</t>
  </si>
  <si>
    <t>Brown</t>
  </si>
  <si>
    <t>6.8mm</t>
  </si>
  <si>
    <t>Acoustic Glass 6.8mm</t>
  </si>
  <si>
    <t>White</t>
  </si>
  <si>
    <t>Grey</t>
  </si>
  <si>
    <t>CFG30</t>
  </si>
  <si>
    <t>Clear Fire Glass 30 Minutes</t>
  </si>
  <si>
    <t>CFG60</t>
  </si>
  <si>
    <t>Clear Fire Glass 60 Minutes</t>
  </si>
  <si>
    <r>
      <rPr>
        <sz val="16"/>
        <rFont val="Arial"/>
        <family val="2"/>
      </rPr>
      <t xml:space="preserve">This quote is based upon information supplied.  If original information was incomplete, some assumptions may have been made therefore please check all dimensions and quantities before placing orders (E.&amp; O. E.)  
</t>
    </r>
    <r>
      <rPr>
        <b/>
        <sz val="16"/>
        <rFont val="Arial"/>
        <family val="2"/>
      </rPr>
      <t>Forza Doors Limited Terms &amp; Conditions of Sale Apply and Prevail. (Customer's attention is specifically drawn to clause 9)</t>
    </r>
  </si>
  <si>
    <t>SUPPLY ONLY TERMS AND CONDITIONS</t>
  </si>
  <si>
    <t xml:space="preserve">For further information on our Fire Certification please </t>
  </si>
  <si>
    <t>CLICK HERE</t>
  </si>
  <si>
    <t>QC   Quarter Cut</t>
  </si>
  <si>
    <t>CC   Crown Cut</t>
  </si>
  <si>
    <t>RC   Rift Cut</t>
  </si>
  <si>
    <t>Light</t>
  </si>
  <si>
    <t>Dark</t>
  </si>
  <si>
    <t>Frame Density</t>
  </si>
  <si>
    <t>Glass Integrity</t>
  </si>
  <si>
    <t>Not FD30</t>
  </si>
  <si>
    <t>Spray Colours</t>
  </si>
  <si>
    <t>Waterbased Handspray</t>
  </si>
  <si>
    <t>Sqm Price</t>
  </si>
  <si>
    <t>Mid</t>
  </si>
  <si>
    <t>High Gloss</t>
  </si>
  <si>
    <t>Sprayed - old</t>
  </si>
  <si>
    <t>Width Increment</t>
  </si>
  <si>
    <t>Project Reference:</t>
  </si>
  <si>
    <t>NON
FSC</t>
  </si>
  <si>
    <t>Structural Opening Sizes</t>
  </si>
  <si>
    <t>Door Type From Elevations</t>
  </si>
  <si>
    <t>Door Size</t>
  </si>
  <si>
    <r>
      <t xml:space="preserve">Finish
</t>
    </r>
    <r>
      <rPr>
        <sz val="18"/>
        <rFont val="Arial"/>
        <family val="2"/>
        <charset val="1"/>
      </rPr>
      <t>(please see method of cut key above)</t>
    </r>
  </si>
  <si>
    <r>
      <t xml:space="preserve">Intumescent
</t>
    </r>
    <r>
      <rPr>
        <sz val="18"/>
        <rFont val="Arial"/>
        <family val="2"/>
        <charset val="1"/>
      </rPr>
      <t>(please see key above)</t>
    </r>
  </si>
  <si>
    <r>
      <t xml:space="preserve">Vision Panel
</t>
    </r>
    <r>
      <rPr>
        <sz val="14"/>
        <rFont val="Arial"/>
        <family val="2"/>
      </rPr>
      <t>(Aperture Size)</t>
    </r>
  </si>
  <si>
    <t>Frame Required</t>
  </si>
  <si>
    <t>Frame Details</t>
  </si>
  <si>
    <t>Assembled or Unassembled</t>
  </si>
  <si>
    <t>Mitred or Square cut</t>
  </si>
  <si>
    <t>Liners</t>
  </si>
  <si>
    <t xml:space="preserve">Width 1 </t>
  </si>
  <si>
    <t xml:space="preserve">Width 2 </t>
  </si>
  <si>
    <t>Overpanel</t>
  </si>
  <si>
    <t xml:space="preserve"> Door Thickness</t>
  </si>
  <si>
    <t>Bead. Hockey or Flush (quirk)</t>
  </si>
  <si>
    <t>Example</t>
  </si>
  <si>
    <t>None</t>
  </si>
  <si>
    <t>n/a</t>
  </si>
  <si>
    <t>Oak (CC)</t>
  </si>
  <si>
    <t>Yes(BR)</t>
  </si>
  <si>
    <t>LH</t>
  </si>
  <si>
    <t>Yes</t>
  </si>
  <si>
    <t>Oak Polished</t>
  </si>
  <si>
    <t xml:space="preserve">Mitred </t>
  </si>
  <si>
    <t>INT.PYROMAS.A</t>
  </si>
  <si>
    <t>Mann McGowan Pyromas A FR Sealant</t>
  </si>
  <si>
    <t>Email Address: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</si>
</sst>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0;[Red]\(#,##0\)"/>
    <numFmt numFmtId="165" formatCode="#,##0.00;[Red]\(#,##0.00\)"/>
    <numFmt numFmtId="166" formatCode="&quot;£&quot;#,##0.00"/>
    <numFmt numFmtId="167" formatCode="\£#,##0.00"/>
    <numFmt numFmtId="168" formatCode="#,##0.0;[Red]\(#,##0.0\)"/>
    <numFmt numFmtId="169" formatCode="0.0%"/>
    <numFmt numFmtId="170" formatCode="#,##0.00;[Red]#,##0.00"/>
  </numFmts>
  <fonts count="78">
    <font>
      <sz val="11"/>
      <color indexed="8"/>
      <name val="Arial"/>
      <family val="2"/>
    </font>
    <font>
      <sz val="11"/>
      <color theme="1"/>
      <name val="Calibri"/>
      <family val="2"/>
      <scheme val="minor"/>
    </font>
    <font>
      <sz val="11"/>
      <color indexed="8"/>
      <name val="Arial"/>
      <family val="2"/>
    </font>
    <font>
      <sz val="11"/>
      <color indexed="8"/>
      <name val="Calibri"/>
      <family val="2"/>
    </font>
    <font>
      <b/>
      <sz val="11"/>
      <color indexed="8"/>
      <name val="Arial"/>
      <family val="2"/>
    </font>
    <font>
      <b/>
      <sz val="10"/>
      <name val="Arial"/>
      <family val="2"/>
    </font>
    <font>
      <sz val="8"/>
      <name val="Arial"/>
      <family val="2"/>
    </font>
    <font>
      <sz val="10"/>
      <name val="Arial"/>
      <family val="2"/>
    </font>
    <font>
      <sz val="10"/>
      <name val="Arial"/>
      <family val="2"/>
      <charset val="1"/>
    </font>
    <font>
      <b/>
      <sz val="18"/>
      <name val="Arial"/>
      <family val="2"/>
    </font>
    <font>
      <sz val="12"/>
      <name val="Arial"/>
      <family val="2"/>
      <charset val="1"/>
    </font>
    <font>
      <b/>
      <sz val="12"/>
      <name val="Arial"/>
      <family val="2"/>
      <charset val="1"/>
    </font>
    <font>
      <b/>
      <sz val="14"/>
      <name val="Arial"/>
      <family val="2"/>
    </font>
    <font>
      <sz val="14"/>
      <name val="Arial"/>
      <family val="2"/>
    </font>
    <font>
      <sz val="14"/>
      <name val="Arial"/>
      <family val="2"/>
      <charset val="1"/>
    </font>
    <font>
      <sz val="36"/>
      <name val="Arial"/>
      <family val="2"/>
      <charset val="1"/>
    </font>
    <font>
      <b/>
      <sz val="12"/>
      <name val="Arial"/>
      <family val="2"/>
    </font>
    <font>
      <b/>
      <sz val="11"/>
      <name val="Arial"/>
      <family val="2"/>
    </font>
    <font>
      <sz val="9"/>
      <name val="Arial"/>
      <family val="2"/>
    </font>
    <font>
      <sz val="18"/>
      <name val="Arial"/>
      <family val="2"/>
    </font>
    <font>
      <b/>
      <sz val="48"/>
      <name val="Arial"/>
      <family val="2"/>
    </font>
    <font>
      <sz val="12.5"/>
      <name val="Arial"/>
      <family val="2"/>
      <charset val="1"/>
    </font>
    <font>
      <b/>
      <sz val="10"/>
      <name val="Arial"/>
      <family val="2"/>
      <charset val="1"/>
    </font>
    <font>
      <b/>
      <sz val="12.5"/>
      <color indexed="10"/>
      <name val="Arial"/>
      <family val="2"/>
      <charset val="1"/>
    </font>
    <font>
      <b/>
      <sz val="12"/>
      <color indexed="10"/>
      <name val="Arial"/>
      <family val="2"/>
      <charset val="1"/>
    </font>
    <font>
      <b/>
      <sz val="18"/>
      <name val="Arial"/>
      <family val="2"/>
      <charset val="1"/>
    </font>
    <font>
      <sz val="18"/>
      <color rgb="FFFF0000"/>
      <name val="Arial"/>
      <family val="2"/>
    </font>
    <font>
      <b/>
      <sz val="20"/>
      <name val="Arial"/>
      <family val="2"/>
      <charset val="1"/>
    </font>
    <font>
      <b/>
      <sz val="14"/>
      <name val="Arial"/>
      <family val="2"/>
      <charset val="1"/>
    </font>
    <font>
      <b/>
      <sz val="22"/>
      <name val="Arial"/>
      <family val="2"/>
      <charset val="1"/>
    </font>
    <font>
      <b/>
      <u/>
      <sz val="18"/>
      <color rgb="FFFF0000"/>
      <name val="Arial"/>
      <family val="2"/>
    </font>
    <font>
      <b/>
      <u/>
      <sz val="14"/>
      <color rgb="FFFF0000"/>
      <name val="Arial"/>
      <family val="2"/>
    </font>
    <font>
      <sz val="14"/>
      <color rgb="FFFF0000"/>
      <name val="Arial"/>
      <family val="2"/>
    </font>
    <font>
      <b/>
      <u/>
      <sz val="18"/>
      <name val="Arial"/>
      <family val="2"/>
    </font>
    <font>
      <b/>
      <u/>
      <sz val="14"/>
      <name val="Arial"/>
      <family val="2"/>
    </font>
    <font>
      <b/>
      <u/>
      <sz val="18"/>
      <color rgb="FF0070C0"/>
      <name val="Arial"/>
      <family val="2"/>
    </font>
    <font>
      <sz val="18"/>
      <color rgb="FF0070C0"/>
      <name val="Arial"/>
      <family val="2"/>
    </font>
    <font>
      <b/>
      <sz val="20"/>
      <color rgb="FF7030A0"/>
      <name val="Arial"/>
      <family val="2"/>
    </font>
    <font>
      <sz val="18"/>
      <color indexed="63"/>
      <name val="Arial"/>
      <family val="2"/>
    </font>
    <font>
      <b/>
      <sz val="18"/>
      <color indexed="63"/>
      <name val="Arial"/>
      <family val="2"/>
    </font>
    <font>
      <sz val="18"/>
      <color indexed="59"/>
      <name val="Arial"/>
      <family val="2"/>
    </font>
    <font>
      <b/>
      <sz val="18"/>
      <color indexed="59"/>
      <name val="Arial"/>
      <family val="2"/>
    </font>
    <font>
      <sz val="9"/>
      <name val="Arial"/>
      <family val="2"/>
      <charset val="1"/>
    </font>
    <font>
      <sz val="8"/>
      <name val="Arial"/>
      <family val="2"/>
      <charset val="1"/>
    </font>
    <font>
      <u/>
      <sz val="10"/>
      <color theme="10"/>
      <name val="Arial"/>
      <family val="2"/>
    </font>
    <font>
      <sz val="10"/>
      <name val="Arial"/>
      <family val="2"/>
      <charset val="128"/>
    </font>
    <font>
      <b/>
      <sz val="10"/>
      <name val="Arial"/>
      <family val="1"/>
    </font>
    <font>
      <b/>
      <sz val="7.5"/>
      <name val="Arial"/>
      <family val="1"/>
    </font>
    <font>
      <sz val="10"/>
      <name val="Arial"/>
      <family val="1"/>
    </font>
    <font>
      <sz val="10"/>
      <color indexed="10"/>
      <name val="Arial"/>
      <family val="1"/>
    </font>
    <font>
      <i/>
      <sz val="10"/>
      <color indexed="62"/>
      <name val="Arial"/>
      <family val="1"/>
    </font>
    <font>
      <sz val="7.5"/>
      <name val="Arial"/>
      <family val="1"/>
    </font>
    <font>
      <b/>
      <u/>
      <sz val="10"/>
      <name val="Arial"/>
      <family val="1"/>
    </font>
    <font>
      <b/>
      <u/>
      <sz val="10"/>
      <color indexed="8"/>
      <name val="Arial"/>
      <family val="2"/>
      <charset val="1"/>
    </font>
    <font>
      <sz val="7.5"/>
      <color indexed="10"/>
      <name val="Arial"/>
      <family val="1"/>
    </font>
    <font>
      <sz val="10"/>
      <color indexed="8"/>
      <name val="Arial"/>
      <family val="1"/>
    </font>
    <font>
      <sz val="12"/>
      <name val="Arial"/>
      <family val="1"/>
      <charset val="1"/>
    </font>
    <font>
      <b/>
      <sz val="9"/>
      <name val="Arial"/>
      <family val="2"/>
      <charset val="1"/>
    </font>
    <font>
      <sz val="16"/>
      <name val="Arial"/>
      <family val="2"/>
    </font>
    <font>
      <b/>
      <sz val="16"/>
      <name val="Arial"/>
      <family val="2"/>
    </font>
    <font>
      <b/>
      <sz val="22"/>
      <name val="Arial"/>
      <family val="2"/>
    </font>
    <font>
      <b/>
      <sz val="22"/>
      <color indexed="8"/>
      <name val="Arial"/>
      <family val="2"/>
    </font>
    <font>
      <sz val="22"/>
      <color indexed="8"/>
      <name val="Arial"/>
      <family val="2"/>
    </font>
    <font>
      <b/>
      <sz val="22"/>
      <color indexed="8"/>
      <name val="Calibri"/>
      <family val="2"/>
    </font>
    <font>
      <b/>
      <u/>
      <sz val="22"/>
      <color indexed="8"/>
      <name val="Arial"/>
      <family val="2"/>
    </font>
    <font>
      <sz val="22"/>
      <name val="Arial"/>
      <family val="2"/>
    </font>
    <font>
      <sz val="11"/>
      <name val="Arial"/>
      <family val="2"/>
    </font>
    <font>
      <sz val="18"/>
      <color indexed="8"/>
      <name val="Arial"/>
      <family val="2"/>
    </font>
    <font>
      <sz val="22"/>
      <color rgb="FFFF0000"/>
      <name val="Arial"/>
      <family val="2"/>
    </font>
    <font>
      <b/>
      <sz val="20"/>
      <color theme="0"/>
      <name val="Arial"/>
      <family val="2"/>
    </font>
    <font>
      <b/>
      <sz val="18"/>
      <color theme="0"/>
      <name val="Arial"/>
      <family val="2"/>
    </font>
    <font>
      <sz val="18"/>
      <name val="Arial"/>
      <family val="2"/>
      <charset val="1"/>
    </font>
    <font>
      <sz val="72"/>
      <name val="Arial"/>
      <family val="2"/>
      <charset val="1"/>
    </font>
    <font>
      <sz val="10.5"/>
      <name val="Arial"/>
      <family val="2"/>
      <charset val="1"/>
    </font>
    <font>
      <sz val="10.5"/>
      <name val="Arial"/>
      <family val="2"/>
    </font>
    <font>
      <b/>
      <sz val="16"/>
      <name val="Arial"/>
      <family val="2"/>
      <charset val="1"/>
    </font>
    <font>
      <i/>
      <sz val="18"/>
      <color rgb="FFFF0000"/>
      <name val="Arial"/>
      <family val="2"/>
    </font>
    <font>
      <b/>
      <sz val="28"/>
      <color indexed="8"/>
      <name val="Arial"/>
      <family val="2"/>
    </font>
  </fonts>
  <fills count="44">
    <fill>
      <patternFill patternType="none"/>
    </fill>
    <fill>
      <patternFill patternType="gray125"/>
    </fill>
    <fill>
      <patternFill patternType="solid">
        <fgColor indexed="47"/>
        <bgColor indexed="31"/>
      </patternFill>
    </fill>
    <fill>
      <patternFill patternType="solid">
        <fgColor rgb="FFFFC000"/>
        <bgColor indexed="64"/>
      </patternFill>
    </fill>
    <fill>
      <patternFill patternType="solid">
        <fgColor indexed="42"/>
        <bgColor indexed="43"/>
      </patternFill>
    </fill>
    <fill>
      <patternFill patternType="solid">
        <fgColor indexed="13"/>
        <bgColor indexed="34"/>
      </patternFill>
    </fill>
    <fill>
      <patternFill patternType="solid">
        <fgColor theme="9" tint="0.79998168889431442"/>
        <bgColor indexed="64"/>
      </patternFill>
    </fill>
    <fill>
      <patternFill patternType="solid">
        <fgColor theme="8" tint="0.79998168889431442"/>
        <bgColor indexed="64"/>
      </patternFill>
    </fill>
    <fill>
      <patternFill patternType="solid">
        <fgColor theme="7" tint="0.79998168889431442"/>
        <bgColor indexed="64"/>
      </patternFill>
    </fill>
    <fill>
      <patternFill patternType="solid">
        <fgColor theme="6" tint="0.79998168889431442"/>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rgb="FFFFCC99"/>
        <bgColor indexed="64"/>
      </patternFill>
    </fill>
    <fill>
      <patternFill patternType="solid">
        <fgColor theme="2" tint="-9.9978637043366805E-2"/>
        <bgColor indexed="64"/>
      </patternFill>
    </fill>
    <fill>
      <patternFill patternType="solid">
        <fgColor rgb="FFFFFF00"/>
        <bgColor indexed="64"/>
      </patternFill>
    </fill>
    <fill>
      <patternFill patternType="solid">
        <fgColor theme="0" tint="-4.9989318521683403E-2"/>
        <bgColor indexed="64"/>
      </patternFill>
    </fill>
    <fill>
      <patternFill patternType="solid">
        <fgColor theme="9" tint="0.59999389629810485"/>
        <bgColor indexed="64"/>
      </patternFill>
    </fill>
    <fill>
      <patternFill patternType="solid">
        <fgColor theme="9" tint="0.39997558519241921"/>
        <bgColor indexed="64"/>
      </patternFill>
    </fill>
    <fill>
      <patternFill patternType="solid">
        <fgColor indexed="31"/>
        <bgColor indexed="47"/>
      </patternFill>
    </fill>
    <fill>
      <patternFill patternType="solid">
        <fgColor rgb="FFCC99FF"/>
        <bgColor indexed="64"/>
      </patternFill>
    </fill>
    <fill>
      <patternFill patternType="solid">
        <fgColor rgb="FFCCFFCC"/>
        <bgColor indexed="64"/>
      </patternFill>
    </fill>
    <fill>
      <patternFill patternType="solid">
        <fgColor rgb="FFCCFF99"/>
        <bgColor indexed="64"/>
      </patternFill>
    </fill>
    <fill>
      <patternFill patternType="solid">
        <fgColor rgb="FFCCFF66"/>
        <bgColor indexed="64"/>
      </patternFill>
    </fill>
    <fill>
      <patternFill patternType="solid">
        <fgColor theme="0"/>
        <bgColor indexed="64"/>
      </patternFill>
    </fill>
    <fill>
      <patternFill patternType="solid">
        <fgColor theme="7" tint="0.79998168889431442"/>
        <bgColor indexed="31"/>
      </patternFill>
    </fill>
    <fill>
      <patternFill patternType="solid">
        <fgColor theme="5" tint="0.79998168889431442"/>
        <bgColor indexed="31"/>
      </patternFill>
    </fill>
    <fill>
      <patternFill patternType="solid">
        <fgColor theme="9" tint="0.79998168889431442"/>
        <bgColor indexed="31"/>
      </patternFill>
    </fill>
    <fill>
      <patternFill patternType="solid">
        <fgColor theme="8" tint="0.79998168889431442"/>
        <bgColor indexed="31"/>
      </patternFill>
    </fill>
    <fill>
      <patternFill patternType="solid">
        <fgColor theme="5" tint="0.39997558519241921"/>
        <bgColor indexed="43"/>
      </patternFill>
    </fill>
    <fill>
      <patternFill patternType="solid">
        <fgColor rgb="FFFFFF00"/>
        <bgColor indexed="43"/>
      </patternFill>
    </fill>
    <fill>
      <patternFill patternType="solid">
        <fgColor theme="8" tint="0.59999389629810485"/>
        <bgColor indexed="64"/>
      </patternFill>
    </fill>
    <fill>
      <patternFill patternType="solid">
        <fgColor rgb="FFFF9999"/>
        <bgColor indexed="64"/>
      </patternFill>
    </fill>
    <fill>
      <patternFill patternType="solid">
        <fgColor rgb="FF0070C0"/>
        <bgColor indexed="64"/>
      </patternFill>
    </fill>
    <fill>
      <patternFill patternType="solid">
        <fgColor rgb="FF9999FF"/>
        <bgColor indexed="64"/>
      </patternFill>
    </fill>
    <fill>
      <patternFill patternType="solid">
        <fgColor theme="7" tint="0.59999389629810485"/>
        <bgColor indexed="64"/>
      </patternFill>
    </fill>
    <fill>
      <patternFill patternType="solid">
        <fgColor theme="7" tint="0.59999389629810485"/>
        <bgColor indexed="31"/>
      </patternFill>
    </fill>
    <fill>
      <patternFill patternType="solid">
        <fgColor theme="3" tint="0.79998168889431442"/>
        <bgColor indexed="64"/>
      </patternFill>
    </fill>
    <fill>
      <patternFill patternType="solid">
        <fgColor theme="3" tint="0.79998168889431442"/>
        <bgColor indexed="31"/>
      </patternFill>
    </fill>
    <fill>
      <patternFill patternType="solid">
        <fgColor theme="5" tint="-0.249977111117893"/>
        <bgColor indexed="64"/>
      </patternFill>
    </fill>
    <fill>
      <patternFill patternType="solid">
        <fgColor theme="3" tint="0.39997558519241921"/>
        <bgColor indexed="64"/>
      </patternFill>
    </fill>
    <fill>
      <patternFill patternType="solid">
        <fgColor theme="2" tint="-0.249977111117893"/>
        <bgColor indexed="64"/>
      </patternFill>
    </fill>
    <fill>
      <patternFill patternType="solid">
        <fgColor theme="2" tint="-0.499984740745262"/>
        <bgColor indexed="64"/>
      </patternFill>
    </fill>
    <fill>
      <patternFill patternType="solid">
        <fgColor rgb="FF50453F"/>
        <bgColor indexed="64"/>
      </patternFill>
    </fill>
    <fill>
      <patternFill patternType="solid">
        <fgColor theme="4" tint="0.59999389629810485"/>
        <bgColor indexed="64"/>
      </patternFill>
    </fill>
  </fills>
  <borders count="70">
    <border>
      <left/>
      <right/>
      <top/>
      <bottom/>
      <diagonal/>
    </border>
    <border>
      <left style="medium">
        <color indexed="8"/>
      </left>
      <right style="medium">
        <color indexed="8"/>
      </right>
      <top style="medium">
        <color indexed="8"/>
      </top>
      <bottom style="medium">
        <color indexed="8"/>
      </bottom>
      <diagonal/>
    </border>
    <border>
      <left/>
      <right/>
      <top style="thin">
        <color indexed="64"/>
      </top>
      <bottom style="thin">
        <color indexed="64"/>
      </bottom>
      <diagonal/>
    </border>
    <border>
      <left/>
      <right/>
      <top style="thin">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style="medium">
        <color indexed="64"/>
      </left>
      <right/>
      <top style="medium">
        <color indexed="64"/>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medium">
        <color indexed="64"/>
      </left>
      <right/>
      <top/>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hair">
        <color indexed="18"/>
      </left>
      <right/>
      <top style="hair">
        <color indexed="18"/>
      </top>
      <bottom/>
      <diagonal/>
    </border>
    <border>
      <left style="hair">
        <color indexed="18"/>
      </left>
      <right style="hair">
        <color indexed="18"/>
      </right>
      <top style="hair">
        <color indexed="18"/>
      </top>
      <bottom/>
      <diagonal/>
    </border>
    <border>
      <left style="hair">
        <color indexed="18"/>
      </left>
      <right/>
      <top style="hair">
        <color indexed="18"/>
      </top>
      <bottom style="hair">
        <color indexed="18"/>
      </bottom>
      <diagonal/>
    </border>
    <border>
      <left style="hair">
        <color indexed="18"/>
      </left>
      <right style="hair">
        <color indexed="18"/>
      </right>
      <top style="hair">
        <color indexed="18"/>
      </top>
      <bottom style="hair">
        <color indexed="18"/>
      </bottom>
      <diagonal/>
    </border>
    <border>
      <left style="hair">
        <color indexed="8"/>
      </left>
      <right style="hair">
        <color indexed="8"/>
      </right>
      <top style="hair">
        <color indexed="8"/>
      </top>
      <bottom style="hair">
        <color indexed="8"/>
      </bottom>
      <diagonal/>
    </border>
    <border>
      <left/>
      <right/>
      <top/>
      <bottom style="thin">
        <color indexed="64"/>
      </bottom>
      <diagonal/>
    </border>
    <border>
      <left style="thin">
        <color rgb="FF50453F"/>
      </left>
      <right style="thin">
        <color rgb="FF50453F"/>
      </right>
      <top style="thin">
        <color rgb="FF50453F"/>
      </top>
      <bottom style="thin">
        <color rgb="FF50453F"/>
      </bottom>
      <diagonal/>
    </border>
    <border>
      <left/>
      <right/>
      <top/>
      <bottom style="thin">
        <color rgb="FF50453F"/>
      </bottom>
      <diagonal/>
    </border>
    <border>
      <left style="thin">
        <color rgb="FF50453F"/>
      </left>
      <right/>
      <top style="thin">
        <color rgb="FF50453F"/>
      </top>
      <bottom style="thin">
        <color rgb="FF50453F"/>
      </bottom>
      <diagonal/>
    </border>
    <border>
      <left/>
      <right style="thin">
        <color rgb="FF50453F"/>
      </right>
      <top style="thin">
        <color rgb="FF50453F"/>
      </top>
      <bottom style="thin">
        <color rgb="FF50453F"/>
      </bottom>
      <diagonal/>
    </border>
    <border>
      <left/>
      <right/>
      <top style="thin">
        <color rgb="FF50453F"/>
      </top>
      <bottom style="thin">
        <color rgb="FF50453F"/>
      </bottom>
      <diagonal/>
    </border>
    <border>
      <left/>
      <right/>
      <top style="thin">
        <color theme="0"/>
      </top>
      <bottom/>
      <diagonal/>
    </border>
    <border>
      <left style="medium">
        <color indexed="64"/>
      </left>
      <right style="thin">
        <color rgb="FF50453F"/>
      </right>
      <top style="medium">
        <color indexed="64"/>
      </top>
      <bottom style="thin">
        <color rgb="FF50453F"/>
      </bottom>
      <diagonal/>
    </border>
    <border>
      <left style="thin">
        <color rgb="FF50453F"/>
      </left>
      <right style="thin">
        <color rgb="FF50453F"/>
      </right>
      <top style="medium">
        <color indexed="64"/>
      </top>
      <bottom style="thin">
        <color rgb="FF50453F"/>
      </bottom>
      <diagonal/>
    </border>
    <border>
      <left style="thin">
        <color rgb="FF50453F"/>
      </left>
      <right style="medium">
        <color indexed="64"/>
      </right>
      <top style="medium">
        <color indexed="64"/>
      </top>
      <bottom style="thin">
        <color rgb="FF50453F"/>
      </bottom>
      <diagonal/>
    </border>
    <border>
      <left style="medium">
        <color indexed="64"/>
      </left>
      <right style="thin">
        <color rgb="FF50453F"/>
      </right>
      <top style="thin">
        <color rgb="FF50453F"/>
      </top>
      <bottom style="thin">
        <color rgb="FF50453F"/>
      </bottom>
      <diagonal/>
    </border>
    <border>
      <left style="thin">
        <color rgb="FF50453F"/>
      </left>
      <right style="medium">
        <color indexed="64"/>
      </right>
      <top style="thin">
        <color rgb="FF50453F"/>
      </top>
      <bottom style="thin">
        <color rgb="FF50453F"/>
      </bottom>
      <diagonal/>
    </border>
    <border>
      <left style="thin">
        <color rgb="FF50453F"/>
      </left>
      <right style="thin">
        <color rgb="FF50453F"/>
      </right>
      <top style="thin">
        <color rgb="FF50453F"/>
      </top>
      <bottom/>
      <diagonal/>
    </border>
    <border>
      <left style="thin">
        <color rgb="FF50453F"/>
      </left>
      <right style="medium">
        <color indexed="64"/>
      </right>
      <top style="thin">
        <color rgb="FF50453F"/>
      </top>
      <bottom/>
      <diagonal/>
    </border>
    <border>
      <left style="medium">
        <color indexed="64"/>
      </left>
      <right style="thin">
        <color rgb="FF50453F"/>
      </right>
      <top style="thin">
        <color rgb="FF50453F"/>
      </top>
      <bottom style="medium">
        <color indexed="64"/>
      </bottom>
      <diagonal/>
    </border>
    <border>
      <left style="thin">
        <color rgb="FF50453F"/>
      </left>
      <right/>
      <top style="thin">
        <color rgb="FF50453F"/>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8"/>
      </right>
      <top style="medium">
        <color indexed="64"/>
      </top>
      <bottom style="thin">
        <color indexed="8"/>
      </bottom>
      <diagonal/>
    </border>
    <border>
      <left style="thin">
        <color indexed="8"/>
      </left>
      <right style="medium">
        <color indexed="64"/>
      </right>
      <top style="medium">
        <color indexed="64"/>
      </top>
      <bottom style="thin">
        <color indexed="8"/>
      </bottom>
      <diagonal/>
    </border>
    <border>
      <left style="medium">
        <color indexed="64"/>
      </left>
      <right style="thin">
        <color indexed="8"/>
      </right>
      <top style="thin">
        <color indexed="8"/>
      </top>
      <bottom style="thin">
        <color indexed="8"/>
      </bottom>
      <diagonal/>
    </border>
    <border>
      <left style="thin">
        <color indexed="8"/>
      </left>
      <right style="medium">
        <color indexed="64"/>
      </right>
      <top style="thin">
        <color indexed="8"/>
      </top>
      <bottom style="thin">
        <color indexed="8"/>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8"/>
      </top>
      <bottom style="thin">
        <color indexed="8"/>
      </bottom>
      <diagonal/>
    </border>
    <border>
      <left style="medium">
        <color indexed="64"/>
      </left>
      <right/>
      <top style="thin">
        <color indexed="8"/>
      </top>
      <bottom style="medium">
        <color indexed="64"/>
      </bottom>
      <diagonal/>
    </border>
    <border>
      <left style="thin">
        <color indexed="8"/>
      </left>
      <right style="medium">
        <color indexed="64"/>
      </right>
      <top style="thin">
        <color indexed="8"/>
      </top>
      <bottom style="medium">
        <color indexed="64"/>
      </bottom>
      <diagonal/>
    </border>
    <border>
      <left style="thin">
        <color indexed="64"/>
      </left>
      <right style="thin">
        <color indexed="64"/>
      </right>
      <top style="thin">
        <color indexed="64"/>
      </top>
      <bottom style="medium">
        <color indexed="64"/>
      </bottom>
      <diagonal/>
    </border>
    <border>
      <left style="thin">
        <color rgb="FF50453F"/>
      </left>
      <right/>
      <top/>
      <bottom style="thin">
        <color rgb="FF50453F"/>
      </bottom>
      <diagonal/>
    </border>
    <border>
      <left style="thin">
        <color indexed="64"/>
      </left>
      <right/>
      <top style="thin">
        <color rgb="FF50453F"/>
      </top>
      <bottom style="thin">
        <color rgb="FF50453F"/>
      </bottom>
      <diagonal/>
    </border>
    <border>
      <left style="thin">
        <color theme="1"/>
      </left>
      <right style="thin">
        <color indexed="64"/>
      </right>
      <top style="thin">
        <color theme="1"/>
      </top>
      <bottom style="thin">
        <color theme="1"/>
      </bottom>
      <diagonal/>
    </border>
    <border>
      <left style="thin">
        <color indexed="64"/>
      </left>
      <right style="thin">
        <color rgb="FF50453F"/>
      </right>
      <top style="thin">
        <color rgb="FF50453F"/>
      </top>
      <bottom style="thin">
        <color rgb="FF50453F"/>
      </bottom>
      <diagonal/>
    </border>
    <border>
      <left style="thin">
        <color indexed="64"/>
      </left>
      <right style="thin">
        <color rgb="FF50453F"/>
      </right>
      <top style="thin">
        <color rgb="FF50453F"/>
      </top>
      <bottom style="thin">
        <color indexed="64"/>
      </bottom>
      <diagonal/>
    </border>
    <border>
      <left style="thin">
        <color theme="1"/>
      </left>
      <right style="thin">
        <color indexed="64"/>
      </right>
      <top style="thin">
        <color theme="1"/>
      </top>
      <bottom style="thin">
        <color indexed="64"/>
      </bottom>
      <diagonal/>
    </border>
    <border>
      <left/>
      <right style="medium">
        <color indexed="64"/>
      </right>
      <top style="thin">
        <color rgb="FF50453F"/>
      </top>
      <bottom style="thin">
        <color rgb="FF50453F"/>
      </bottom>
      <diagonal/>
    </border>
    <border>
      <left style="thin">
        <color rgb="FF50453F"/>
      </left>
      <right/>
      <top style="medium">
        <color indexed="64"/>
      </top>
      <bottom style="thin">
        <color rgb="FF50453F"/>
      </bottom>
      <diagonal/>
    </border>
    <border>
      <left style="thin">
        <color rgb="FF50453F"/>
      </left>
      <right/>
      <top style="thin">
        <color rgb="FF50453F"/>
      </top>
      <bottom/>
      <diagonal/>
    </border>
  </borders>
  <cellStyleXfs count="7">
    <xf numFmtId="0" fontId="0" fillId="0" borderId="0"/>
    <xf numFmtId="0" fontId="3" fillId="0" borderId="0" applyBorder="0" applyProtection="0"/>
    <xf numFmtId="0" fontId="8" fillId="0" borderId="0"/>
    <xf numFmtId="0" fontId="7" fillId="0" borderId="0"/>
    <xf numFmtId="0" fontId="44" fillId="0" borderId="0" applyNumberFormat="0" applyFill="0" applyBorder="0" applyAlignment="0" applyProtection="0"/>
    <xf numFmtId="9" fontId="2" fillId="0" borderId="0" applyFont="0" applyFill="0" applyBorder="0" applyAlignment="0" applyProtection="0"/>
    <xf numFmtId="0" fontId="1" fillId="0" borderId="0"/>
  </cellStyleXfs>
  <cellXfs count="530">
    <xf numFmtId="0" fontId="0" fillId="0" borderId="0" xfId="0"/>
    <xf numFmtId="0" fontId="4" fillId="0" borderId="0" xfId="0" applyFont="1" applyAlignment="1">
      <alignment horizontal="center"/>
    </xf>
    <xf numFmtId="0" fontId="4" fillId="0" borderId="0" xfId="0" applyFont="1"/>
    <xf numFmtId="0" fontId="2" fillId="2" borderId="0" xfId="1" applyFont="1" applyFill="1" applyBorder="1" applyAlignment="1" applyProtection="1">
      <alignment horizontal="center"/>
    </xf>
    <xf numFmtId="0" fontId="2" fillId="4" borderId="0" xfId="1" applyFont="1" applyFill="1" applyBorder="1" applyAlignment="1" applyProtection="1">
      <alignment horizontal="center"/>
    </xf>
    <xf numFmtId="164" fontId="2" fillId="0" borderId="0" xfId="1" applyNumberFormat="1" applyFont="1" applyBorder="1" applyProtection="1"/>
    <xf numFmtId="164" fontId="2" fillId="3" borderId="0" xfId="1" applyNumberFormat="1" applyFont="1" applyFill="1" applyBorder="1" applyProtection="1"/>
    <xf numFmtId="165" fontId="4" fillId="0" borderId="0" xfId="0" applyNumberFormat="1" applyFont="1"/>
    <xf numFmtId="165" fontId="0" fillId="0" borderId="0" xfId="0" applyNumberFormat="1"/>
    <xf numFmtId="0" fontId="2" fillId="0" borderId="0" xfId="1" applyFont="1" applyBorder="1" applyAlignment="1" applyProtection="1">
      <alignment horizontal="center"/>
    </xf>
    <xf numFmtId="0" fontId="0" fillId="0" borderId="0" xfId="0" applyAlignment="1">
      <alignment horizontal="center"/>
    </xf>
    <xf numFmtId="0" fontId="0" fillId="0" borderId="0" xfId="0" applyAlignment="1">
      <alignment horizontal="left"/>
    </xf>
    <xf numFmtId="0" fontId="7" fillId="6" borderId="0" xfId="0" applyFont="1" applyFill="1"/>
    <xf numFmtId="0" fontId="7" fillId="6" borderId="0" xfId="0" applyFont="1" applyFill="1" applyAlignment="1">
      <alignment horizontal="center"/>
    </xf>
    <xf numFmtId="0" fontId="0" fillId="6" borderId="0" xfId="0" applyFill="1" applyAlignment="1">
      <alignment horizontal="center"/>
    </xf>
    <xf numFmtId="0" fontId="7" fillId="6" borderId="0" xfId="0" applyFont="1" applyFill="1" applyAlignment="1">
      <alignment horizontal="center" vertical="center"/>
    </xf>
    <xf numFmtId="0" fontId="0" fillId="6" borderId="0" xfId="0" applyFill="1"/>
    <xf numFmtId="165" fontId="7" fillId="6" borderId="0" xfId="0" applyNumberFormat="1" applyFont="1" applyFill="1" applyAlignment="1">
      <alignment horizontal="center"/>
    </xf>
    <xf numFmtId="0" fontId="7" fillId="6" borderId="0" xfId="0" applyFont="1" applyFill="1" applyAlignment="1">
      <alignment horizontal="left"/>
    </xf>
    <xf numFmtId="0" fontId="7" fillId="7" borderId="0" xfId="0" applyFont="1" applyFill="1"/>
    <xf numFmtId="0" fontId="7" fillId="7" borderId="0" xfId="0" applyFont="1" applyFill="1" applyAlignment="1">
      <alignment horizontal="center"/>
    </xf>
    <xf numFmtId="0" fontId="0" fillId="7" borderId="0" xfId="0" applyFill="1" applyAlignment="1">
      <alignment horizontal="center"/>
    </xf>
    <xf numFmtId="0" fontId="7" fillId="7" borderId="0" xfId="0" applyFont="1" applyFill="1" applyAlignment="1">
      <alignment horizontal="center" vertical="center"/>
    </xf>
    <xf numFmtId="0" fontId="0" fillId="7" borderId="0" xfId="0" applyFill="1"/>
    <xf numFmtId="165" fontId="2" fillId="7" borderId="0" xfId="1" applyNumberFormat="1" applyFont="1" applyFill="1" applyBorder="1" applyProtection="1"/>
    <xf numFmtId="0" fontId="7" fillId="7" borderId="0" xfId="0" applyFont="1" applyFill="1" applyAlignment="1">
      <alignment horizontal="left"/>
    </xf>
    <xf numFmtId="0" fontId="7" fillId="8" borderId="0" xfId="0" applyFont="1" applyFill="1"/>
    <xf numFmtId="0" fontId="7" fillId="8" borderId="0" xfId="0" applyFont="1" applyFill="1" applyAlignment="1">
      <alignment horizontal="center"/>
    </xf>
    <xf numFmtId="0" fontId="0" fillId="8" borderId="0" xfId="0" applyFill="1" applyAlignment="1">
      <alignment horizontal="center"/>
    </xf>
    <xf numFmtId="0" fontId="7" fillId="8" borderId="0" xfId="0" applyFont="1" applyFill="1" applyAlignment="1">
      <alignment horizontal="center" vertical="center"/>
    </xf>
    <xf numFmtId="0" fontId="0" fillId="8" borderId="0" xfId="0" applyFill="1"/>
    <xf numFmtId="165" fontId="2" fillId="8" borderId="0" xfId="1" applyNumberFormat="1" applyFont="1" applyFill="1" applyBorder="1" applyProtection="1"/>
    <xf numFmtId="0" fontId="7" fillId="8" borderId="0" xfId="0" applyFont="1" applyFill="1" applyAlignment="1">
      <alignment horizontal="left"/>
    </xf>
    <xf numFmtId="0" fontId="7" fillId="9" borderId="0" xfId="0" applyFont="1" applyFill="1"/>
    <xf numFmtId="0" fontId="7" fillId="9" borderId="0" xfId="0" applyFont="1" applyFill="1" applyAlignment="1">
      <alignment horizontal="center"/>
    </xf>
    <xf numFmtId="0" fontId="0" fillId="9" borderId="0" xfId="0" applyFill="1" applyAlignment="1">
      <alignment horizontal="center"/>
    </xf>
    <xf numFmtId="0" fontId="7" fillId="9" borderId="0" xfId="0" applyFont="1" applyFill="1" applyAlignment="1">
      <alignment horizontal="center" vertical="center"/>
    </xf>
    <xf numFmtId="0" fontId="0" fillId="9" borderId="0" xfId="0" applyFill="1"/>
    <xf numFmtId="165" fontId="2" fillId="9" borderId="0" xfId="1" applyNumberFormat="1" applyFont="1" applyFill="1" applyBorder="1" applyProtection="1"/>
    <xf numFmtId="0" fontId="7" fillId="9" borderId="0" xfId="0" applyFont="1" applyFill="1" applyAlignment="1">
      <alignment horizontal="left"/>
    </xf>
    <xf numFmtId="0" fontId="7" fillId="10" borderId="0" xfId="0" applyFont="1" applyFill="1"/>
    <xf numFmtId="0" fontId="7" fillId="10" borderId="0" xfId="0" applyFont="1" applyFill="1" applyAlignment="1">
      <alignment horizontal="center"/>
    </xf>
    <xf numFmtId="0" fontId="0" fillId="10" borderId="0" xfId="0" applyFill="1" applyAlignment="1">
      <alignment horizontal="center"/>
    </xf>
    <xf numFmtId="0" fontId="7" fillId="10" borderId="0" xfId="0" applyFont="1" applyFill="1" applyAlignment="1">
      <alignment horizontal="center" vertical="center"/>
    </xf>
    <xf numFmtId="0" fontId="0" fillId="10" borderId="0" xfId="0" applyFill="1"/>
    <xf numFmtId="165" fontId="2" fillId="10" borderId="0" xfId="1" applyNumberFormat="1" applyFont="1" applyFill="1" applyBorder="1" applyProtection="1"/>
    <xf numFmtId="0" fontId="7" fillId="10" borderId="0" xfId="0" applyFont="1" applyFill="1" applyAlignment="1">
      <alignment horizontal="left"/>
    </xf>
    <xf numFmtId="0" fontId="7" fillId="11" borderId="0" xfId="0" applyFont="1" applyFill="1"/>
    <xf numFmtId="0" fontId="7" fillId="11" borderId="0" xfId="0" applyFont="1" applyFill="1" applyAlignment="1">
      <alignment horizontal="center"/>
    </xf>
    <xf numFmtId="0" fontId="0" fillId="11" borderId="0" xfId="0" applyFill="1" applyAlignment="1">
      <alignment horizontal="center"/>
    </xf>
    <xf numFmtId="0" fontId="7" fillId="11" borderId="0" xfId="0" applyFont="1" applyFill="1" applyAlignment="1">
      <alignment horizontal="center" vertical="center"/>
    </xf>
    <xf numFmtId="0" fontId="0" fillId="11" borderId="0" xfId="0" applyFill="1"/>
    <xf numFmtId="165" fontId="2" fillId="11" borderId="0" xfId="1" applyNumberFormat="1" applyFont="1" applyFill="1" applyBorder="1" applyProtection="1"/>
    <xf numFmtId="0" fontId="7" fillId="11" borderId="0" xfId="0" applyFont="1" applyFill="1" applyAlignment="1">
      <alignment horizontal="left"/>
    </xf>
    <xf numFmtId="165" fontId="2" fillId="6" borderId="0" xfId="1" applyNumberFormat="1" applyFont="1" applyFill="1" applyBorder="1" applyProtection="1"/>
    <xf numFmtId="0" fontId="4" fillId="0" borderId="0" xfId="0" applyFont="1" applyAlignment="1">
      <alignment horizontal="left"/>
    </xf>
    <xf numFmtId="2" fontId="7" fillId="6" borderId="0" xfId="0" applyNumberFormat="1" applyFont="1" applyFill="1" applyAlignment="1">
      <alignment horizontal="left"/>
    </xf>
    <xf numFmtId="2" fontId="7" fillId="7" borderId="0" xfId="0" applyNumberFormat="1" applyFont="1" applyFill="1" applyAlignment="1">
      <alignment horizontal="left"/>
    </xf>
    <xf numFmtId="2" fontId="2" fillId="7" borderId="0" xfId="1" applyNumberFormat="1" applyFont="1" applyFill="1" applyBorder="1" applyAlignment="1" applyProtection="1">
      <alignment horizontal="left"/>
    </xf>
    <xf numFmtId="2" fontId="0" fillId="7" borderId="0" xfId="0" applyNumberFormat="1" applyFill="1" applyAlignment="1">
      <alignment horizontal="left"/>
    </xf>
    <xf numFmtId="2" fontId="7" fillId="8" borderId="0" xfId="0" applyNumberFormat="1" applyFont="1" applyFill="1" applyAlignment="1">
      <alignment horizontal="left"/>
    </xf>
    <xf numFmtId="2" fontId="0" fillId="8" borderId="0" xfId="0" applyNumberFormat="1" applyFill="1" applyAlignment="1">
      <alignment horizontal="left"/>
    </xf>
    <xf numFmtId="2" fontId="7" fillId="9" borderId="0" xfId="0" applyNumberFormat="1" applyFont="1" applyFill="1" applyAlignment="1">
      <alignment horizontal="left"/>
    </xf>
    <xf numFmtId="2" fontId="0" fillId="9" borderId="0" xfId="0" applyNumberFormat="1" applyFill="1" applyAlignment="1">
      <alignment horizontal="left"/>
    </xf>
    <xf numFmtId="2" fontId="7" fillId="10" borderId="0" xfId="0" applyNumberFormat="1" applyFont="1" applyFill="1" applyAlignment="1">
      <alignment horizontal="left"/>
    </xf>
    <xf numFmtId="2" fontId="0" fillId="10" borderId="0" xfId="0" applyNumberFormat="1" applyFill="1" applyAlignment="1">
      <alignment horizontal="left"/>
    </xf>
    <xf numFmtId="2" fontId="7" fillId="11" borderId="0" xfId="0" applyNumberFormat="1" applyFont="1" applyFill="1" applyAlignment="1">
      <alignment horizontal="left"/>
    </xf>
    <xf numFmtId="2" fontId="0" fillId="11" borderId="0" xfId="0" applyNumberFormat="1" applyFill="1" applyAlignment="1">
      <alignment horizontal="left"/>
    </xf>
    <xf numFmtId="2" fontId="0" fillId="6" borderId="0" xfId="0" applyNumberFormat="1" applyFill="1" applyAlignment="1">
      <alignment horizontal="left"/>
    </xf>
    <xf numFmtId="0" fontId="10" fillId="0" borderId="0" xfId="2" applyFont="1" applyProtection="1">
      <protection locked="0"/>
    </xf>
    <xf numFmtId="0" fontId="11" fillId="0" borderId="0" xfId="2" applyFont="1" applyAlignment="1" applyProtection="1">
      <alignment horizontal="right"/>
      <protection locked="0"/>
    </xf>
    <xf numFmtId="2" fontId="10" fillId="0" borderId="0" xfId="2" applyNumberFormat="1" applyFont="1"/>
    <xf numFmtId="0" fontId="10" fillId="0" borderId="0" xfId="2" applyFont="1"/>
    <xf numFmtId="2" fontId="10" fillId="0" borderId="0" xfId="2" applyNumberFormat="1" applyFont="1" applyProtection="1">
      <protection locked="0"/>
    </xf>
    <xf numFmtId="0" fontId="15" fillId="0" borderId="0" xfId="2" applyFont="1" applyAlignment="1">
      <alignment horizontal="center"/>
    </xf>
    <xf numFmtId="0" fontId="10" fillId="0" borderId="0" xfId="2" applyFont="1" applyAlignment="1">
      <alignment vertical="center"/>
    </xf>
    <xf numFmtId="0" fontId="11" fillId="0" borderId="0" xfId="2" applyFont="1"/>
    <xf numFmtId="2" fontId="10" fillId="0" borderId="0" xfId="2" applyNumberFormat="1" applyFont="1" applyAlignment="1">
      <alignment vertical="center"/>
    </xf>
    <xf numFmtId="0" fontId="8" fillId="0" borderId="0" xfId="2" applyAlignment="1">
      <alignment vertical="center"/>
    </xf>
    <xf numFmtId="0" fontId="21" fillId="0" borderId="0" xfId="2" applyFont="1"/>
    <xf numFmtId="0" fontId="8" fillId="0" borderId="0" xfId="2"/>
    <xf numFmtId="0" fontId="23" fillId="0" borderId="0" xfId="2" applyFont="1"/>
    <xf numFmtId="0" fontId="24" fillId="0" borderId="0" xfId="2" applyFont="1"/>
    <xf numFmtId="0" fontId="12" fillId="0" borderId="0" xfId="2" applyFont="1" applyProtection="1">
      <protection locked="0"/>
    </xf>
    <xf numFmtId="0" fontId="19" fillId="0" borderId="12" xfId="2" applyFont="1" applyBorder="1" applyAlignment="1" applyProtection="1">
      <alignment horizontal="center"/>
      <protection locked="0"/>
    </xf>
    <xf numFmtId="0" fontId="19" fillId="9" borderId="12" xfId="2" applyFont="1" applyFill="1" applyBorder="1" applyAlignment="1" applyProtection="1">
      <alignment horizontal="center"/>
      <protection locked="0"/>
    </xf>
    <xf numFmtId="0" fontId="26" fillId="0" borderId="12" xfId="2" applyFont="1" applyBorder="1" applyAlignment="1" applyProtection="1">
      <alignment horizontal="center"/>
      <protection locked="0"/>
    </xf>
    <xf numFmtId="0" fontId="19" fillId="0" borderId="12" xfId="2" applyFont="1" applyBorder="1" applyAlignment="1">
      <alignment horizontal="center"/>
    </xf>
    <xf numFmtId="0" fontId="9" fillId="13" borderId="18" xfId="2" applyFont="1" applyFill="1" applyBorder="1" applyAlignment="1" applyProtection="1">
      <alignment vertical="center"/>
      <protection locked="0"/>
    </xf>
    <xf numFmtId="0" fontId="12" fillId="13" borderId="2" xfId="2" applyFont="1" applyFill="1" applyBorder="1" applyAlignment="1" applyProtection="1">
      <alignment vertical="center"/>
      <protection locked="0"/>
    </xf>
    <xf numFmtId="0" fontId="13" fillId="13" borderId="2" xfId="2" applyFont="1" applyFill="1" applyBorder="1" applyAlignment="1" applyProtection="1">
      <alignment horizontal="center"/>
      <protection locked="0"/>
    </xf>
    <xf numFmtId="0" fontId="19" fillId="13" borderId="19" xfId="2" applyFont="1" applyFill="1" applyBorder="1" applyAlignment="1" applyProtection="1">
      <alignment horizontal="center"/>
      <protection locked="0"/>
    </xf>
    <xf numFmtId="0" fontId="9" fillId="10" borderId="18" xfId="2" applyFont="1" applyFill="1" applyBorder="1" applyAlignment="1" applyProtection="1">
      <alignment vertical="center"/>
      <protection locked="0"/>
    </xf>
    <xf numFmtId="0" fontId="12" fillId="10" borderId="2" xfId="2" applyFont="1" applyFill="1" applyBorder="1" applyAlignment="1" applyProtection="1">
      <alignment vertical="center"/>
      <protection locked="0"/>
    </xf>
    <xf numFmtId="0" fontId="13" fillId="10" borderId="2" xfId="2" applyFont="1" applyFill="1" applyBorder="1" applyAlignment="1" applyProtection="1">
      <alignment horizontal="center"/>
      <protection locked="0"/>
    </xf>
    <xf numFmtId="0" fontId="19" fillId="10" borderId="19" xfId="2" applyFont="1" applyFill="1" applyBorder="1" applyAlignment="1" applyProtection="1">
      <alignment horizontal="center"/>
      <protection locked="0"/>
    </xf>
    <xf numFmtId="0" fontId="13" fillId="0" borderId="0" xfId="2" applyFont="1" applyAlignment="1" applyProtection="1">
      <alignment horizontal="center"/>
      <protection locked="0"/>
    </xf>
    <xf numFmtId="0" fontId="13" fillId="0" borderId="0" xfId="2" applyFont="1" applyAlignment="1">
      <alignment horizontal="center"/>
    </xf>
    <xf numFmtId="2" fontId="13" fillId="0" borderId="0" xfId="2" applyNumberFormat="1" applyFont="1" applyAlignment="1">
      <alignment horizontal="center"/>
    </xf>
    <xf numFmtId="2" fontId="14" fillId="0" borderId="0" xfId="2" applyNumberFormat="1" applyFont="1" applyAlignment="1" applyProtection="1">
      <alignment horizontal="center"/>
      <protection locked="0"/>
    </xf>
    <xf numFmtId="0" fontId="14" fillId="0" borderId="0" xfId="2" applyFont="1" applyAlignment="1" applyProtection="1">
      <alignment horizontal="center"/>
      <protection locked="0"/>
    </xf>
    <xf numFmtId="0" fontId="14" fillId="0" borderId="0" xfId="2" applyFont="1" applyAlignment="1">
      <alignment horizontal="center"/>
    </xf>
    <xf numFmtId="2" fontId="14" fillId="0" borderId="0" xfId="2" applyNumberFormat="1" applyFont="1" applyAlignment="1">
      <alignment horizontal="center"/>
    </xf>
    <xf numFmtId="0" fontId="13" fillId="0" borderId="0" xfId="2" applyFont="1" applyAlignment="1" applyProtection="1">
      <alignment horizontal="left"/>
      <protection locked="0"/>
    </xf>
    <xf numFmtId="0" fontId="12" fillId="0" borderId="0" xfId="2" applyFont="1" applyAlignment="1" applyProtection="1">
      <alignment vertical="center"/>
      <protection locked="0"/>
    </xf>
    <xf numFmtId="0" fontId="9" fillId="8" borderId="18" xfId="2" applyFont="1" applyFill="1" applyBorder="1" applyAlignment="1" applyProtection="1">
      <alignment vertical="center"/>
      <protection locked="0"/>
    </xf>
    <xf numFmtId="0" fontId="12" fillId="8" borderId="2" xfId="2" applyFont="1" applyFill="1" applyBorder="1" applyAlignment="1" applyProtection="1">
      <alignment vertical="center"/>
      <protection locked="0"/>
    </xf>
    <xf numFmtId="0" fontId="12" fillId="8" borderId="19" xfId="2" applyFont="1" applyFill="1" applyBorder="1" applyAlignment="1" applyProtection="1">
      <alignment vertical="center"/>
      <protection locked="0"/>
    </xf>
    <xf numFmtId="0" fontId="28" fillId="0" borderId="0" xfId="2" applyFont="1" applyAlignment="1" applyProtection="1">
      <alignment horizontal="left"/>
      <protection locked="0"/>
    </xf>
    <xf numFmtId="166" fontId="12" fillId="0" borderId="0" xfId="2" applyNumberFormat="1" applyFont="1" applyAlignment="1">
      <alignment horizontal="right"/>
    </xf>
    <xf numFmtId="0" fontId="29" fillId="0" borderId="0" xfId="2" applyFont="1" applyAlignment="1" applyProtection="1">
      <alignment vertical="center"/>
      <protection locked="0"/>
    </xf>
    <xf numFmtId="166" fontId="9" fillId="0" borderId="0" xfId="2" applyNumberFormat="1" applyFont="1" applyAlignment="1">
      <alignment vertical="center"/>
    </xf>
    <xf numFmtId="2" fontId="19" fillId="0" borderId="12" xfId="2" applyNumberFormat="1" applyFont="1" applyBorder="1" applyAlignment="1" applyProtection="1">
      <alignment horizontal="center"/>
      <protection locked="0"/>
    </xf>
    <xf numFmtId="0" fontId="12" fillId="0" borderId="0" xfId="2" applyFont="1"/>
    <xf numFmtId="167" fontId="14" fillId="0" borderId="0" xfId="2" applyNumberFormat="1" applyFont="1"/>
    <xf numFmtId="166" fontId="28" fillId="0" borderId="0" xfId="2" applyNumberFormat="1" applyFont="1"/>
    <xf numFmtId="166" fontId="14" fillId="0" borderId="0" xfId="2" applyNumberFormat="1" applyFont="1" applyAlignment="1">
      <alignment horizontal="center"/>
    </xf>
    <xf numFmtId="2" fontId="14" fillId="0" borderId="0" xfId="2" applyNumberFormat="1" applyFont="1"/>
    <xf numFmtId="0" fontId="28" fillId="0" borderId="0" xfId="2" applyFont="1" applyProtection="1">
      <protection locked="0"/>
    </xf>
    <xf numFmtId="0" fontId="14" fillId="0" borderId="0" xfId="2" applyFont="1" applyProtection="1">
      <protection locked="0"/>
    </xf>
    <xf numFmtId="0" fontId="27" fillId="0" borderId="0" xfId="2" applyFont="1" applyAlignment="1" applyProtection="1">
      <alignment vertical="center"/>
      <protection locked="0"/>
    </xf>
    <xf numFmtId="166" fontId="12" fillId="0" borderId="0" xfId="2" applyNumberFormat="1" applyFont="1" applyAlignment="1">
      <alignment vertical="center"/>
    </xf>
    <xf numFmtId="0" fontId="30" fillId="0" borderId="0" xfId="2" applyFont="1" applyProtection="1">
      <protection locked="0"/>
    </xf>
    <xf numFmtId="0" fontId="31" fillId="0" borderId="0" xfId="2" applyFont="1" applyProtection="1">
      <protection locked="0"/>
    </xf>
    <xf numFmtId="0" fontId="26" fillId="0" borderId="0" xfId="2" applyFont="1" applyAlignment="1" applyProtection="1">
      <alignment horizontal="left"/>
      <protection locked="0"/>
    </xf>
    <xf numFmtId="0" fontId="32" fillId="0" borderId="0" xfId="2" applyFont="1" applyAlignment="1" applyProtection="1">
      <alignment horizontal="left"/>
      <protection locked="0"/>
    </xf>
    <xf numFmtId="0" fontId="34" fillId="0" borderId="0" xfId="2" applyFont="1" applyAlignment="1" applyProtection="1">
      <alignment horizontal="left"/>
      <protection locked="0"/>
    </xf>
    <xf numFmtId="167" fontId="10" fillId="0" borderId="0" xfId="2" applyNumberFormat="1" applyFont="1"/>
    <xf numFmtId="0" fontId="19" fillId="0" borderId="0" xfId="2" applyFont="1" applyAlignment="1" applyProtection="1">
      <alignment horizontal="left" vertical="center"/>
      <protection locked="0"/>
    </xf>
    <xf numFmtId="0" fontId="35" fillId="0" borderId="0" xfId="2" applyFont="1" applyAlignment="1" applyProtection="1">
      <alignment horizontal="left"/>
      <protection locked="0"/>
    </xf>
    <xf numFmtId="0" fontId="36" fillId="0" borderId="0" xfId="2" applyFont="1" applyAlignment="1" applyProtection="1">
      <alignment horizontal="left"/>
      <protection locked="0"/>
    </xf>
    <xf numFmtId="0" fontId="19" fillId="0" borderId="0" xfId="2" applyFont="1" applyAlignment="1" applyProtection="1">
      <alignment horizontal="left"/>
      <protection locked="0"/>
    </xf>
    <xf numFmtId="0" fontId="37" fillId="12" borderId="0" xfId="2" applyFont="1" applyFill="1" applyAlignment="1" applyProtection="1">
      <alignment horizontal="left" vertical="center"/>
      <protection locked="0"/>
    </xf>
    <xf numFmtId="0" fontId="13" fillId="12" borderId="0" xfId="2" applyFont="1" applyFill="1" applyAlignment="1" applyProtection="1">
      <alignment horizontal="left"/>
      <protection locked="0"/>
    </xf>
    <xf numFmtId="0" fontId="12" fillId="12" borderId="0" xfId="2" applyFont="1" applyFill="1" applyProtection="1">
      <protection locked="0"/>
    </xf>
    <xf numFmtId="0" fontId="10" fillId="12" borderId="0" xfId="2" applyFont="1" applyFill="1" applyProtection="1">
      <protection locked="0"/>
    </xf>
    <xf numFmtId="0" fontId="9" fillId="14" borderId="0" xfId="2" applyFont="1" applyFill="1" applyProtection="1">
      <protection locked="0"/>
    </xf>
    <xf numFmtId="0" fontId="9" fillId="0" borderId="0" xfId="2" applyFont="1" applyProtection="1">
      <protection locked="0"/>
    </xf>
    <xf numFmtId="0" fontId="19" fillId="0" borderId="0" xfId="2" applyFont="1" applyProtection="1">
      <protection locked="0"/>
    </xf>
    <xf numFmtId="0" fontId="9" fillId="0" borderId="0" xfId="2" applyFont="1" applyAlignment="1" applyProtection="1">
      <alignment horizontal="right"/>
      <protection locked="0"/>
    </xf>
    <xf numFmtId="2" fontId="19" fillId="0" borderId="0" xfId="2" applyNumberFormat="1" applyFont="1" applyProtection="1">
      <protection locked="0"/>
    </xf>
    <xf numFmtId="2" fontId="19" fillId="0" borderId="0" xfId="2" applyNumberFormat="1" applyFont="1"/>
    <xf numFmtId="0" fontId="9" fillId="3" borderId="0" xfId="2" applyFont="1" applyFill="1" applyProtection="1">
      <protection locked="0"/>
    </xf>
    <xf numFmtId="0" fontId="19" fillId="3" borderId="0" xfId="2" applyFont="1" applyFill="1" applyProtection="1">
      <protection locked="0"/>
    </xf>
    <xf numFmtId="0" fontId="9" fillId="3" borderId="0" xfId="2" applyFont="1" applyFill="1" applyAlignment="1" applyProtection="1">
      <alignment horizontal="right"/>
      <protection locked="0"/>
    </xf>
    <xf numFmtId="0" fontId="19" fillId="0" borderId="0" xfId="2" applyFont="1"/>
    <xf numFmtId="167" fontId="19" fillId="0" borderId="0" xfId="2" applyNumberFormat="1" applyFont="1"/>
    <xf numFmtId="0" fontId="38" fillId="0" borderId="0" xfId="3" applyFont="1"/>
    <xf numFmtId="0" fontId="39" fillId="0" borderId="0" xfId="3" applyFont="1"/>
    <xf numFmtId="0" fontId="40" fillId="0" borderId="0" xfId="3" applyFont="1"/>
    <xf numFmtId="0" fontId="41" fillId="0" borderId="0" xfId="3" applyFont="1"/>
    <xf numFmtId="0" fontId="19" fillId="0" borderId="0" xfId="3" applyFont="1" applyProtection="1">
      <protection locked="0"/>
    </xf>
    <xf numFmtId="0" fontId="9" fillId="0" borderId="0" xfId="3" applyFont="1" applyProtection="1">
      <protection locked="0"/>
    </xf>
    <xf numFmtId="0" fontId="42" fillId="0" borderId="1" xfId="2" applyFont="1" applyBorder="1"/>
    <xf numFmtId="14" fontId="42" fillId="0" borderId="1" xfId="2" applyNumberFormat="1" applyFont="1" applyBorder="1"/>
    <xf numFmtId="0" fontId="43" fillId="0" borderId="1" xfId="2" applyFont="1" applyBorder="1"/>
    <xf numFmtId="0" fontId="7" fillId="0" borderId="0" xfId="3"/>
    <xf numFmtId="0" fontId="5" fillId="0" borderId="0" xfId="3" applyFont="1" applyAlignment="1">
      <alignment horizontal="center" vertical="top" wrapText="1"/>
    </xf>
    <xf numFmtId="0" fontId="7" fillId="0" borderId="0" xfId="3" applyAlignment="1">
      <alignment vertical="top" wrapText="1"/>
    </xf>
    <xf numFmtId="0" fontId="45" fillId="0" borderId="0" xfId="3" applyFont="1" applyAlignment="1">
      <alignment wrapText="1"/>
    </xf>
    <xf numFmtId="0" fontId="22" fillId="0" borderId="0" xfId="3" applyFont="1" applyAlignment="1">
      <alignment horizontal="center" wrapText="1"/>
    </xf>
    <xf numFmtId="0" fontId="8" fillId="0" borderId="0" xfId="3" applyFont="1" applyAlignment="1">
      <alignment wrapText="1"/>
    </xf>
    <xf numFmtId="0" fontId="22" fillId="0" borderId="0" xfId="3" applyFont="1" applyAlignment="1">
      <alignment wrapText="1"/>
    </xf>
    <xf numFmtId="0" fontId="8" fillId="0" borderId="0" xfId="3" applyFont="1" applyAlignment="1">
      <alignment horizontal="justify" wrapText="1"/>
    </xf>
    <xf numFmtId="0" fontId="46" fillId="0" borderId="0" xfId="3" applyFont="1" applyAlignment="1">
      <alignment wrapText="1"/>
    </xf>
    <xf numFmtId="0" fontId="8" fillId="0" borderId="0" xfId="3" applyFont="1" applyAlignment="1">
      <alignment vertical="top" wrapText="1"/>
    </xf>
    <xf numFmtId="0" fontId="51" fillId="0" borderId="0" xfId="3" applyFont="1" applyAlignment="1">
      <alignment wrapText="1"/>
    </xf>
    <xf numFmtId="0" fontId="48" fillId="0" borderId="0" xfId="3" applyFont="1" applyAlignment="1">
      <alignment horizontal="justify" wrapText="1"/>
    </xf>
    <xf numFmtId="0" fontId="48" fillId="0" borderId="0" xfId="3" applyFont="1" applyAlignment="1">
      <alignment wrapText="1"/>
    </xf>
    <xf numFmtId="0" fontId="53" fillId="0" borderId="0" xfId="3" applyFont="1" applyAlignment="1">
      <alignment wrapText="1"/>
    </xf>
    <xf numFmtId="0" fontId="55" fillId="0" borderId="0" xfId="3" applyFont="1" applyAlignment="1">
      <alignment wrapText="1"/>
    </xf>
    <xf numFmtId="0" fontId="56" fillId="0" borderId="26" xfId="3" applyFont="1" applyBorder="1"/>
    <xf numFmtId="0" fontId="47" fillId="0" borderId="26" xfId="3" applyFont="1" applyBorder="1"/>
    <xf numFmtId="0" fontId="51" fillId="0" borderId="26" xfId="3" applyFont="1" applyBorder="1"/>
    <xf numFmtId="0" fontId="16" fillId="0" borderId="26" xfId="3" applyFont="1" applyBorder="1" applyAlignment="1">
      <alignment horizontal="center"/>
    </xf>
    <xf numFmtId="0" fontId="47" fillId="0" borderId="27" xfId="3" applyFont="1" applyBorder="1" applyAlignment="1">
      <alignment horizontal="center"/>
    </xf>
    <xf numFmtId="0" fontId="47" fillId="0" borderId="26" xfId="3" applyFont="1" applyBorder="1" applyAlignment="1">
      <alignment horizontal="center"/>
    </xf>
    <xf numFmtId="0" fontId="16" fillId="0" borderId="27" xfId="3" applyFont="1" applyBorder="1" applyAlignment="1">
      <alignment horizontal="center"/>
    </xf>
    <xf numFmtId="0" fontId="51" fillId="0" borderId="28" xfId="3" applyFont="1" applyBorder="1"/>
    <xf numFmtId="0" fontId="16" fillId="0" borderId="28" xfId="3" applyFont="1" applyBorder="1" applyAlignment="1">
      <alignment horizontal="center"/>
    </xf>
    <xf numFmtId="0" fontId="47" fillId="0" borderId="29" xfId="3" applyFont="1" applyBorder="1" applyAlignment="1">
      <alignment horizontal="center"/>
    </xf>
    <xf numFmtId="0" fontId="51" fillId="0" borderId="30" xfId="3" applyFont="1" applyBorder="1"/>
    <xf numFmtId="0" fontId="47" fillId="0" borderId="30" xfId="3" applyFont="1" applyBorder="1" applyAlignment="1">
      <alignment horizontal="center"/>
    </xf>
    <xf numFmtId="0" fontId="16" fillId="0" borderId="30" xfId="3" applyFont="1" applyBorder="1" applyAlignment="1">
      <alignment horizontal="center"/>
    </xf>
    <xf numFmtId="0" fontId="57" fillId="0" borderId="0" xfId="3" applyFont="1" applyAlignment="1">
      <alignment horizontal="center" wrapText="1"/>
    </xf>
    <xf numFmtId="0" fontId="42" fillId="0" borderId="0" xfId="3" applyFont="1" applyAlignment="1">
      <alignment wrapText="1"/>
    </xf>
    <xf numFmtId="0" fontId="57" fillId="0" borderId="0" xfId="3" applyFont="1" applyAlignment="1">
      <alignment horizontal="justify" wrapText="1"/>
    </xf>
    <xf numFmtId="0" fontId="42" fillId="0" borderId="0" xfId="3" applyFont="1" applyAlignment="1">
      <alignment horizontal="justify" wrapText="1"/>
    </xf>
    <xf numFmtId="0" fontId="22" fillId="0" borderId="0" xfId="3" applyFont="1" applyAlignment="1">
      <alignment horizontal="justify" wrapText="1"/>
    </xf>
    <xf numFmtId="164" fontId="0" fillId="0" borderId="0" xfId="0" applyNumberFormat="1"/>
    <xf numFmtId="0" fontId="0" fillId="19" borderId="0" xfId="0" applyFill="1"/>
    <xf numFmtId="0" fontId="0" fillId="20" borderId="0" xfId="0" applyFill="1"/>
    <xf numFmtId="164" fontId="2" fillId="20" borderId="0" xfId="1" applyNumberFormat="1" applyFont="1" applyFill="1" applyBorder="1" applyProtection="1"/>
    <xf numFmtId="164" fontId="2" fillId="21" borderId="0" xfId="1" applyNumberFormat="1" applyFont="1" applyFill="1" applyBorder="1" applyProtection="1"/>
    <xf numFmtId="0" fontId="0" fillId="21" borderId="0" xfId="0" applyFill="1"/>
    <xf numFmtId="164" fontId="2" fillId="22" borderId="0" xfId="1" applyNumberFormat="1" applyFont="1" applyFill="1" applyBorder="1" applyProtection="1"/>
    <xf numFmtId="0" fontId="0" fillId="22" borderId="0" xfId="0" applyFill="1"/>
    <xf numFmtId="0" fontId="2" fillId="14" borderId="0" xfId="1" applyFont="1" applyFill="1" applyBorder="1" applyAlignment="1" applyProtection="1">
      <alignment horizontal="center"/>
    </xf>
    <xf numFmtId="0" fontId="4" fillId="3" borderId="0" xfId="0" applyFont="1" applyFill="1"/>
    <xf numFmtId="0" fontId="2" fillId="3" borderId="0" xfId="1" applyFont="1" applyFill="1" applyBorder="1" applyAlignment="1" applyProtection="1">
      <alignment horizontal="center"/>
    </xf>
    <xf numFmtId="0" fontId="0" fillId="3" borderId="0" xfId="0" applyFill="1"/>
    <xf numFmtId="0" fontId="2" fillId="24" borderId="0" xfId="1" applyFont="1" applyFill="1" applyBorder="1" applyAlignment="1" applyProtection="1">
      <alignment horizontal="center"/>
    </xf>
    <xf numFmtId="0" fontId="2" fillId="8" borderId="0" xfId="1" applyFont="1" applyFill="1" applyBorder="1" applyAlignment="1" applyProtection="1">
      <alignment horizontal="center"/>
    </xf>
    <xf numFmtId="164" fontId="2" fillId="8" borderId="0" xfId="1" applyNumberFormat="1" applyFont="1" applyFill="1" applyBorder="1" applyProtection="1"/>
    <xf numFmtId="0" fontId="2" fillId="25" borderId="0" xfId="1" applyFont="1" applyFill="1" applyBorder="1" applyAlignment="1" applyProtection="1">
      <alignment horizontal="center"/>
    </xf>
    <xf numFmtId="0" fontId="2" fillId="10" borderId="0" xfId="1" applyFont="1" applyFill="1" applyBorder="1" applyAlignment="1" applyProtection="1">
      <alignment horizontal="center"/>
    </xf>
    <xf numFmtId="164" fontId="2" fillId="10" borderId="0" xfId="1" applyNumberFormat="1" applyFont="1" applyFill="1" applyBorder="1" applyProtection="1"/>
    <xf numFmtId="0" fontId="2" fillId="26" borderId="0" xfId="1" applyFont="1" applyFill="1" applyBorder="1" applyAlignment="1" applyProtection="1">
      <alignment horizontal="center"/>
    </xf>
    <xf numFmtId="0" fontId="2" fillId="6" borderId="0" xfId="1" applyFont="1" applyFill="1" applyBorder="1" applyAlignment="1" applyProtection="1">
      <alignment horizontal="center"/>
    </xf>
    <xf numFmtId="164" fontId="2" fillId="6" borderId="0" xfId="1" applyNumberFormat="1" applyFont="1" applyFill="1" applyBorder="1" applyProtection="1"/>
    <xf numFmtId="0" fontId="2" fillId="27" borderId="0" xfId="1" applyFont="1" applyFill="1" applyBorder="1" applyAlignment="1" applyProtection="1">
      <alignment horizontal="center"/>
    </xf>
    <xf numFmtId="0" fontId="2" fillId="7" borderId="0" xfId="1" applyFont="1" applyFill="1" applyBorder="1" applyAlignment="1" applyProtection="1">
      <alignment horizontal="center"/>
    </xf>
    <xf numFmtId="164" fontId="2" fillId="7" borderId="0" xfId="1" applyNumberFormat="1" applyFont="1" applyFill="1" applyBorder="1" applyProtection="1"/>
    <xf numFmtId="0" fontId="7" fillId="17" borderId="0" xfId="0" applyFont="1" applyFill="1"/>
    <xf numFmtId="0" fontId="7" fillId="17" borderId="0" xfId="0" applyFont="1" applyFill="1" applyAlignment="1">
      <alignment horizontal="center"/>
    </xf>
    <xf numFmtId="0" fontId="0" fillId="17" borderId="0" xfId="0" applyFill="1" applyAlignment="1">
      <alignment horizontal="center"/>
    </xf>
    <xf numFmtId="0" fontId="7" fillId="17" borderId="0" xfId="0" applyFont="1" applyFill="1" applyAlignment="1">
      <alignment horizontal="center" vertical="center"/>
    </xf>
    <xf numFmtId="2" fontId="7" fillId="17" borderId="0" xfId="0" applyNumberFormat="1" applyFont="1" applyFill="1" applyAlignment="1">
      <alignment horizontal="left"/>
    </xf>
    <xf numFmtId="0" fontId="0" fillId="17" borderId="0" xfId="0" applyFill="1"/>
    <xf numFmtId="165" fontId="2" fillId="17" borderId="0" xfId="1" applyNumberFormat="1" applyFont="1" applyFill="1" applyBorder="1" applyProtection="1"/>
    <xf numFmtId="0" fontId="7" fillId="17" borderId="0" xfId="0" applyFont="1" applyFill="1" applyAlignment="1">
      <alignment horizontal="left"/>
    </xf>
    <xf numFmtId="0" fontId="0" fillId="2" borderId="0" xfId="1" applyFont="1" applyFill="1" applyBorder="1" applyAlignment="1" applyProtection="1">
      <alignment horizontal="center"/>
    </xf>
    <xf numFmtId="0" fontId="0" fillId="0" borderId="0" xfId="0" applyAlignment="1">
      <alignment horizontal="right"/>
    </xf>
    <xf numFmtId="0" fontId="61" fillId="0" borderId="0" xfId="0" applyFont="1"/>
    <xf numFmtId="0" fontId="62" fillId="0" borderId="0" xfId="0" applyFont="1"/>
    <xf numFmtId="0" fontId="62" fillId="0" borderId="0" xfId="0" applyFont="1" applyAlignment="1">
      <alignment horizontal="right" wrapText="1"/>
    </xf>
    <xf numFmtId="0" fontId="61" fillId="0" borderId="12" xfId="0" applyFont="1" applyBorder="1" applyAlignment="1">
      <alignment horizontal="center" wrapText="1"/>
    </xf>
    <xf numFmtId="0" fontId="61" fillId="0" borderId="18" xfId="0" applyFont="1" applyBorder="1" applyAlignment="1">
      <alignment horizontal="center" wrapText="1"/>
    </xf>
    <xf numFmtId="0" fontId="61" fillId="0" borderId="12" xfId="0" applyFont="1" applyBorder="1"/>
    <xf numFmtId="0" fontId="62" fillId="0" borderId="12" xfId="0" applyFont="1" applyBorder="1" applyAlignment="1">
      <alignment horizontal="center"/>
    </xf>
    <xf numFmtId="0" fontId="62" fillId="0" borderId="12" xfId="0" applyFont="1" applyBorder="1"/>
    <xf numFmtId="0" fontId="62" fillId="0" borderId="12" xfId="0" applyFont="1" applyBorder="1" applyAlignment="1">
      <alignment horizontal="center" wrapText="1"/>
    </xf>
    <xf numFmtId="0" fontId="62" fillId="3" borderId="0" xfId="0" applyFont="1" applyFill="1"/>
    <xf numFmtId="0" fontId="62" fillId="0" borderId="0" xfId="0" applyFont="1" applyAlignment="1">
      <alignment horizontal="center"/>
    </xf>
    <xf numFmtId="0" fontId="62" fillId="0" borderId="0" xfId="0" applyFont="1" applyAlignment="1">
      <alignment horizontal="right"/>
    </xf>
    <xf numFmtId="0" fontId="62" fillId="0" borderId="0" xfId="0" applyFont="1" applyAlignment="1">
      <alignment horizontal="left"/>
    </xf>
    <xf numFmtId="0" fontId="60" fillId="0" borderId="0" xfId="0" applyFont="1" applyAlignment="1">
      <alignment horizontal="center"/>
    </xf>
    <xf numFmtId="0" fontId="61" fillId="0" borderId="12" xfId="0" applyFont="1" applyBorder="1" applyAlignment="1">
      <alignment horizontal="left"/>
    </xf>
    <xf numFmtId="0" fontId="62" fillId="0" borderId="12" xfId="0" applyFont="1" applyBorder="1" applyAlignment="1">
      <alignment horizontal="right"/>
    </xf>
    <xf numFmtId="0" fontId="62" fillId="0" borderId="4" xfId="0" applyFont="1" applyBorder="1"/>
    <xf numFmtId="2" fontId="62" fillId="7" borderId="5" xfId="0" applyNumberFormat="1" applyFont="1" applyFill="1" applyBorder="1"/>
    <xf numFmtId="169" fontId="62" fillId="0" borderId="12" xfId="5" applyNumberFormat="1" applyFont="1" applyFill="1" applyBorder="1"/>
    <xf numFmtId="0" fontId="62" fillId="7" borderId="5" xfId="0" applyFont="1" applyFill="1" applyBorder="1"/>
    <xf numFmtId="0" fontId="61" fillId="0" borderId="12" xfId="0" applyFont="1" applyBorder="1" applyAlignment="1">
      <alignment horizontal="center"/>
    </xf>
    <xf numFmtId="0" fontId="62" fillId="0" borderId="12" xfId="0" applyFont="1" applyBorder="1" applyAlignment="1">
      <alignment horizontal="left"/>
    </xf>
    <xf numFmtId="0" fontId="63" fillId="3" borderId="12" xfId="1" applyFont="1" applyFill="1" applyBorder="1" applyProtection="1"/>
    <xf numFmtId="0" fontId="63" fillId="5" borderId="12" xfId="1" applyFont="1" applyFill="1" applyBorder="1" applyProtection="1"/>
    <xf numFmtId="165" fontId="63" fillId="18" borderId="12" xfId="1" applyNumberFormat="1" applyFont="1" applyFill="1" applyBorder="1" applyProtection="1"/>
    <xf numFmtId="164" fontId="63" fillId="18" borderId="12" xfId="1" applyNumberFormat="1" applyFont="1" applyFill="1" applyBorder="1" applyProtection="1"/>
    <xf numFmtId="0" fontId="62" fillId="3" borderId="12" xfId="0" applyFont="1" applyFill="1" applyBorder="1"/>
    <xf numFmtId="164" fontId="62" fillId="0" borderId="0" xfId="0" applyNumberFormat="1" applyFont="1"/>
    <xf numFmtId="0" fontId="61" fillId="0" borderId="0" xfId="0" applyFont="1" applyAlignment="1">
      <alignment horizontal="right"/>
    </xf>
    <xf numFmtId="0" fontId="62" fillId="7" borderId="12" xfId="1" applyFont="1" applyFill="1" applyBorder="1" applyAlignment="1" applyProtection="1">
      <alignment horizontal="left"/>
    </xf>
    <xf numFmtId="168" fontId="62" fillId="0" borderId="12" xfId="0" applyNumberFormat="1" applyFont="1" applyBorder="1" applyAlignment="1">
      <alignment horizontal="center"/>
    </xf>
    <xf numFmtId="0" fontId="64" fillId="0" borderId="0" xfId="0" applyFont="1"/>
    <xf numFmtId="0" fontId="62" fillId="7" borderId="0" xfId="0" applyFont="1" applyFill="1" applyAlignment="1">
      <alignment vertical="center"/>
    </xf>
    <xf numFmtId="0" fontId="62" fillId="14" borderId="0" xfId="0" applyFont="1" applyFill="1"/>
    <xf numFmtId="0" fontId="7" fillId="30" borderId="0" xfId="0" applyFont="1" applyFill="1" applyAlignment="1">
      <alignment horizontal="left"/>
    </xf>
    <xf numFmtId="0" fontId="0" fillId="30" borderId="0" xfId="0" applyFill="1" applyAlignment="1">
      <alignment horizontal="center"/>
    </xf>
    <xf numFmtId="0" fontId="0" fillId="30" borderId="0" xfId="0" applyFill="1" applyAlignment="1">
      <alignment horizontal="left"/>
    </xf>
    <xf numFmtId="164" fontId="0" fillId="30" borderId="0" xfId="0" applyNumberFormat="1" applyFill="1"/>
    <xf numFmtId="0" fontId="65" fillId="0" borderId="0" xfId="0" applyFont="1" applyAlignment="1">
      <alignment horizontal="center"/>
    </xf>
    <xf numFmtId="0" fontId="62" fillId="3" borderId="0" xfId="0" applyFont="1" applyFill="1" applyAlignment="1">
      <alignment horizontal="center"/>
    </xf>
    <xf numFmtId="0" fontId="7" fillId="3" borderId="0" xfId="0" applyFont="1" applyFill="1" applyAlignment="1">
      <alignment horizontal="left"/>
    </xf>
    <xf numFmtId="0" fontId="0" fillId="3" borderId="0" xfId="0" applyFill="1" applyAlignment="1">
      <alignment horizontal="center"/>
    </xf>
    <xf numFmtId="0" fontId="0" fillId="3" borderId="0" xfId="0" applyFill="1" applyAlignment="1">
      <alignment horizontal="left"/>
    </xf>
    <xf numFmtId="164" fontId="0" fillId="3" borderId="0" xfId="0" applyNumberFormat="1" applyFill="1"/>
    <xf numFmtId="0" fontId="7" fillId="20" borderId="0" xfId="0" applyFont="1" applyFill="1" applyAlignment="1">
      <alignment horizontal="left"/>
    </xf>
    <xf numFmtId="0" fontId="0" fillId="20" borderId="0" xfId="0" applyFill="1" applyAlignment="1">
      <alignment horizontal="center"/>
    </xf>
    <xf numFmtId="0" fontId="0" fillId="20" borderId="0" xfId="0" applyFill="1" applyAlignment="1">
      <alignment horizontal="left"/>
    </xf>
    <xf numFmtId="164" fontId="0" fillId="20" borderId="0" xfId="0" applyNumberFormat="1" applyFill="1"/>
    <xf numFmtId="0" fontId="7" fillId="19" borderId="0" xfId="0" applyFont="1" applyFill="1" applyAlignment="1">
      <alignment horizontal="left"/>
    </xf>
    <xf numFmtId="0" fontId="0" fillId="19" borderId="0" xfId="0" applyFill="1" applyAlignment="1">
      <alignment horizontal="center"/>
    </xf>
    <xf numFmtId="0" fontId="0" fillId="19" borderId="0" xfId="0" applyFill="1" applyAlignment="1">
      <alignment horizontal="left"/>
    </xf>
    <xf numFmtId="164" fontId="0" fillId="19" borderId="0" xfId="0" applyNumberFormat="1" applyFill="1"/>
    <xf numFmtId="0" fontId="7" fillId="31" borderId="0" xfId="0" applyFont="1" applyFill="1" applyAlignment="1">
      <alignment horizontal="left"/>
    </xf>
    <xf numFmtId="0" fontId="0" fillId="31" borderId="0" xfId="0" applyFill="1" applyAlignment="1">
      <alignment horizontal="center"/>
    </xf>
    <xf numFmtId="0" fontId="0" fillId="31" borderId="0" xfId="0" applyFill="1" applyAlignment="1">
      <alignment horizontal="left"/>
    </xf>
    <xf numFmtId="164" fontId="0" fillId="31" borderId="0" xfId="0" applyNumberFormat="1" applyFill="1"/>
    <xf numFmtId="0" fontId="7" fillId="32" borderId="0" xfId="0" applyFont="1" applyFill="1" applyAlignment="1">
      <alignment horizontal="left"/>
    </xf>
    <xf numFmtId="0" fontId="0" fillId="32" borderId="0" xfId="0" applyFill="1" applyAlignment="1">
      <alignment horizontal="center"/>
    </xf>
    <xf numFmtId="0" fontId="0" fillId="32" borderId="0" xfId="0" applyFill="1" applyAlignment="1">
      <alignment horizontal="left"/>
    </xf>
    <xf numFmtId="164" fontId="0" fillId="32" borderId="0" xfId="0" applyNumberFormat="1" applyFill="1"/>
    <xf numFmtId="170" fontId="62" fillId="0" borderId="0" xfId="0" applyNumberFormat="1" applyFont="1"/>
    <xf numFmtId="164" fontId="2" fillId="33" borderId="0" xfId="1" applyNumberFormat="1" applyFont="1" applyFill="1" applyBorder="1" applyProtection="1"/>
    <xf numFmtId="0" fontId="67" fillId="0" borderId="12" xfId="0" applyFont="1" applyBorder="1" applyAlignment="1">
      <alignment horizontal="center"/>
    </xf>
    <xf numFmtId="0" fontId="67" fillId="0" borderId="18" xfId="0" applyFont="1" applyBorder="1" applyAlignment="1">
      <alignment horizontal="center"/>
    </xf>
    <xf numFmtId="0" fontId="67" fillId="2" borderId="12" xfId="1" applyFont="1" applyFill="1" applyBorder="1" applyAlignment="1" applyProtection="1">
      <alignment horizontal="center"/>
    </xf>
    <xf numFmtId="0" fontId="67" fillId="7" borderId="12" xfId="1" applyFont="1" applyFill="1" applyBorder="1" applyAlignment="1" applyProtection="1">
      <alignment horizontal="center"/>
    </xf>
    <xf numFmtId="0" fontId="67" fillId="0" borderId="12" xfId="0" applyFont="1" applyBorder="1"/>
    <xf numFmtId="0" fontId="67" fillId="0" borderId="0" xfId="0" applyFont="1"/>
    <xf numFmtId="0" fontId="67" fillId="3" borderId="12" xfId="1" applyFont="1" applyFill="1" applyBorder="1" applyAlignment="1" applyProtection="1">
      <alignment horizontal="center"/>
    </xf>
    <xf numFmtId="0" fontId="67" fillId="0" borderId="12" xfId="0" applyFont="1" applyBorder="1" applyAlignment="1">
      <alignment horizontal="center" wrapText="1"/>
    </xf>
    <xf numFmtId="0" fontId="67" fillId="0" borderId="18" xfId="0" applyFont="1" applyBorder="1" applyAlignment="1">
      <alignment horizontal="center" wrapText="1"/>
    </xf>
    <xf numFmtId="0" fontId="67" fillId="4" borderId="12" xfId="1" applyFont="1" applyFill="1" applyBorder="1" applyAlignment="1" applyProtection="1">
      <alignment horizontal="center"/>
    </xf>
    <xf numFmtId="0" fontId="67" fillId="0" borderId="0" xfId="0" applyFont="1" applyAlignment="1">
      <alignment horizontal="center"/>
    </xf>
    <xf numFmtId="0" fontId="67" fillId="28" borderId="12" xfId="1" applyFont="1" applyFill="1" applyBorder="1" applyAlignment="1" applyProtection="1">
      <alignment horizontal="center"/>
    </xf>
    <xf numFmtId="0" fontId="67" fillId="14" borderId="12" xfId="0" applyFont="1" applyFill="1" applyBorder="1" applyAlignment="1">
      <alignment horizontal="center"/>
    </xf>
    <xf numFmtId="0" fontId="67" fillId="29" borderId="12" xfId="1" applyFont="1" applyFill="1" applyBorder="1" applyAlignment="1" applyProtection="1">
      <alignment horizontal="center"/>
    </xf>
    <xf numFmtId="0" fontId="0" fillId="34" borderId="0" xfId="0" applyFill="1"/>
    <xf numFmtId="0" fontId="2" fillId="35" borderId="0" xfId="1" applyFont="1" applyFill="1" applyBorder="1" applyAlignment="1" applyProtection="1">
      <alignment horizontal="center"/>
    </xf>
    <xf numFmtId="0" fontId="2" fillId="34" borderId="0" xfId="1" applyFont="1" applyFill="1" applyBorder="1" applyAlignment="1" applyProtection="1">
      <alignment horizontal="center"/>
    </xf>
    <xf numFmtId="164" fontId="2" fillId="34" borderId="0" xfId="1" applyNumberFormat="1" applyFont="1" applyFill="1" applyBorder="1" applyProtection="1"/>
    <xf numFmtId="0" fontId="66" fillId="36" borderId="0" xfId="0" applyFont="1" applyFill="1"/>
    <xf numFmtId="0" fontId="66" fillId="37" borderId="0" xfId="1" applyFont="1" applyFill="1" applyBorder="1" applyAlignment="1" applyProtection="1">
      <alignment horizontal="center"/>
    </xf>
    <xf numFmtId="0" fontId="66" fillId="36" borderId="0" xfId="1" applyFont="1" applyFill="1" applyBorder="1" applyAlignment="1" applyProtection="1">
      <alignment horizontal="center"/>
    </xf>
    <xf numFmtId="164" fontId="66" fillId="36" borderId="0" xfId="1" applyNumberFormat="1" applyFont="1" applyFill="1" applyBorder="1" applyProtection="1"/>
    <xf numFmtId="0" fontId="7" fillId="0" borderId="0" xfId="0" applyFont="1" applyAlignment="1">
      <alignment horizontal="left"/>
    </xf>
    <xf numFmtId="0" fontId="7" fillId="0" borderId="0" xfId="0" applyFont="1" applyAlignment="1">
      <alignment horizontal="center"/>
    </xf>
    <xf numFmtId="0" fontId="7" fillId="0" borderId="0" xfId="0" applyFont="1" applyAlignment="1">
      <alignment horizontal="center" vertical="center"/>
    </xf>
    <xf numFmtId="2" fontId="7" fillId="0" borderId="0" xfId="0" applyNumberFormat="1" applyFont="1" applyAlignment="1">
      <alignment horizontal="left"/>
    </xf>
    <xf numFmtId="165" fontId="2" fillId="0" borderId="0" xfId="1" applyNumberFormat="1" applyFont="1" applyBorder="1" applyProtection="1"/>
    <xf numFmtId="2" fontId="62" fillId="0" borderId="0" xfId="0" applyNumberFormat="1" applyFont="1"/>
    <xf numFmtId="2" fontId="62" fillId="0" borderId="0" xfId="0" applyNumberFormat="1" applyFont="1" applyAlignment="1">
      <alignment horizontal="center"/>
    </xf>
    <xf numFmtId="164" fontId="0" fillId="23" borderId="0" xfId="0" applyNumberFormat="1" applyFill="1"/>
    <xf numFmtId="164" fontId="0" fillId="38" borderId="0" xfId="0" applyNumberFormat="1" applyFill="1"/>
    <xf numFmtId="164" fontId="0" fillId="39" borderId="0" xfId="0" applyNumberFormat="1" applyFill="1"/>
    <xf numFmtId="164" fontId="0" fillId="16" borderId="0" xfId="0" applyNumberFormat="1" applyFill="1"/>
    <xf numFmtId="164" fontId="0" fillId="14" borderId="0" xfId="0" applyNumberFormat="1" applyFill="1"/>
    <xf numFmtId="164" fontId="0" fillId="36" borderId="0" xfId="0" applyNumberFormat="1" applyFill="1"/>
    <xf numFmtId="165" fontId="0" fillId="14" borderId="0" xfId="0" applyNumberFormat="1" applyFill="1"/>
    <xf numFmtId="165" fontId="0" fillId="3" borderId="0" xfId="0" applyNumberFormat="1" applyFill="1"/>
    <xf numFmtId="165" fontId="0" fillId="23" borderId="0" xfId="0" applyNumberFormat="1" applyFill="1"/>
    <xf numFmtId="165" fontId="0" fillId="31" borderId="0" xfId="0" applyNumberFormat="1" applyFill="1"/>
    <xf numFmtId="165" fontId="0" fillId="19" borderId="0" xfId="0" applyNumberFormat="1" applyFill="1"/>
    <xf numFmtId="165" fontId="0" fillId="36" borderId="0" xfId="0" applyNumberFormat="1" applyFill="1"/>
    <xf numFmtId="165" fontId="0" fillId="38" borderId="0" xfId="0" applyNumberFormat="1" applyFill="1"/>
    <xf numFmtId="168" fontId="0" fillId="0" borderId="0" xfId="0" applyNumberFormat="1"/>
    <xf numFmtId="0" fontId="0" fillId="4" borderId="0" xfId="1" applyFont="1" applyFill="1" applyBorder="1" applyAlignment="1" applyProtection="1">
      <alignment horizontal="center"/>
    </xf>
    <xf numFmtId="0" fontId="7" fillId="13" borderId="0" xfId="0" applyFont="1" applyFill="1"/>
    <xf numFmtId="0" fontId="7" fillId="13" borderId="0" xfId="0" applyFont="1" applyFill="1" applyAlignment="1">
      <alignment horizontal="center"/>
    </xf>
    <xf numFmtId="0" fontId="0" fillId="13" borderId="0" xfId="0" applyFill="1" applyAlignment="1">
      <alignment horizontal="center"/>
    </xf>
    <xf numFmtId="0" fontId="7" fillId="13" borderId="0" xfId="0" applyFont="1" applyFill="1" applyAlignment="1">
      <alignment horizontal="center" vertical="center"/>
    </xf>
    <xf numFmtId="2" fontId="7" fillId="13" borderId="0" xfId="0" applyNumberFormat="1" applyFont="1" applyFill="1" applyAlignment="1">
      <alignment horizontal="left"/>
    </xf>
    <xf numFmtId="0" fontId="0" fillId="13" borderId="0" xfId="0" applyFill="1"/>
    <xf numFmtId="165" fontId="7" fillId="13" borderId="0" xfId="0" applyNumberFormat="1" applyFont="1" applyFill="1" applyAlignment="1">
      <alignment horizontal="center"/>
    </xf>
    <xf numFmtId="2" fontId="2" fillId="13" borderId="0" xfId="1" applyNumberFormat="1" applyFont="1" applyFill="1" applyBorder="1" applyAlignment="1" applyProtection="1">
      <alignment horizontal="left"/>
    </xf>
    <xf numFmtId="165" fontId="2" fillId="13" borderId="0" xfId="1" applyNumberFormat="1" applyFont="1" applyFill="1" applyBorder="1" applyProtection="1"/>
    <xf numFmtId="2" fontId="0" fillId="13" borderId="0" xfId="0" applyNumberFormat="1" applyFill="1" applyAlignment="1">
      <alignment horizontal="left"/>
    </xf>
    <xf numFmtId="0" fontId="7" fillId="40" borderId="0" xfId="0" applyFont="1" applyFill="1"/>
    <xf numFmtId="0" fontId="7" fillId="40" borderId="0" xfId="0" applyFont="1" applyFill="1" applyAlignment="1">
      <alignment horizontal="center"/>
    </xf>
    <xf numFmtId="0" fontId="0" fillId="40" borderId="0" xfId="0" applyFill="1" applyAlignment="1">
      <alignment horizontal="center"/>
    </xf>
    <xf numFmtId="0" fontId="7" fillId="40" borderId="0" xfId="0" applyFont="1" applyFill="1" applyAlignment="1">
      <alignment horizontal="center" vertical="center"/>
    </xf>
    <xf numFmtId="2" fontId="7" fillId="40" borderId="0" xfId="0" applyNumberFormat="1" applyFont="1" applyFill="1" applyAlignment="1">
      <alignment horizontal="left"/>
    </xf>
    <xf numFmtId="2" fontId="2" fillId="40" borderId="0" xfId="1" applyNumberFormat="1" applyFont="1" applyFill="1" applyBorder="1" applyAlignment="1" applyProtection="1">
      <alignment horizontal="left"/>
    </xf>
    <xf numFmtId="165" fontId="2" fillId="40" borderId="0" xfId="1" applyNumberFormat="1" applyFont="1" applyFill="1" applyBorder="1" applyProtection="1"/>
    <xf numFmtId="2" fontId="0" fillId="40" borderId="0" xfId="0" applyNumberFormat="1" applyFill="1" applyAlignment="1">
      <alignment horizontal="left"/>
    </xf>
    <xf numFmtId="0" fontId="7" fillId="41" borderId="0" xfId="0" applyFont="1" applyFill="1"/>
    <xf numFmtId="0" fontId="7" fillId="41" borderId="0" xfId="0" applyFont="1" applyFill="1" applyAlignment="1">
      <alignment horizontal="center"/>
    </xf>
    <xf numFmtId="0" fontId="0" fillId="41" borderId="0" xfId="0" applyFill="1" applyAlignment="1">
      <alignment horizontal="center"/>
    </xf>
    <xf numFmtId="0" fontId="7" fillId="41" borderId="0" xfId="0" applyFont="1" applyFill="1" applyAlignment="1">
      <alignment horizontal="center" vertical="center"/>
    </xf>
    <xf numFmtId="2" fontId="7" fillId="41" borderId="0" xfId="0" applyNumberFormat="1" applyFont="1" applyFill="1" applyAlignment="1">
      <alignment horizontal="left"/>
    </xf>
    <xf numFmtId="2" fontId="2" fillId="41" borderId="0" xfId="1" applyNumberFormat="1" applyFont="1" applyFill="1" applyBorder="1" applyAlignment="1" applyProtection="1">
      <alignment horizontal="left"/>
    </xf>
    <xf numFmtId="165" fontId="2" fillId="41" borderId="0" xfId="1" applyNumberFormat="1" applyFont="1" applyFill="1" applyBorder="1" applyProtection="1"/>
    <xf numFmtId="2" fontId="0" fillId="41" borderId="0" xfId="0" applyNumberFormat="1" applyFill="1" applyAlignment="1">
      <alignment horizontal="left"/>
    </xf>
    <xf numFmtId="10" fontId="0" fillId="0" borderId="0" xfId="0" applyNumberFormat="1"/>
    <xf numFmtId="9" fontId="0" fillId="0" borderId="0" xfId="0" applyNumberFormat="1"/>
    <xf numFmtId="169" fontId="0" fillId="0" borderId="0" xfId="0" applyNumberFormat="1"/>
    <xf numFmtId="9" fontId="0" fillId="0" borderId="6" xfId="0" applyNumberFormat="1" applyBorder="1"/>
    <xf numFmtId="0" fontId="68" fillId="0" borderId="0" xfId="0" applyFont="1"/>
    <xf numFmtId="169" fontId="62" fillId="0" borderId="0" xfId="5" applyNumberFormat="1" applyFont="1"/>
    <xf numFmtId="2" fontId="0" fillId="0" borderId="0" xfId="0" applyNumberFormat="1"/>
    <xf numFmtId="164" fontId="62" fillId="3" borderId="0" xfId="0" applyNumberFormat="1" applyFont="1" applyFill="1" applyAlignment="1">
      <alignment horizontal="right"/>
    </xf>
    <xf numFmtId="0" fontId="62" fillId="20" borderId="0" xfId="0" applyFont="1" applyFill="1"/>
    <xf numFmtId="164" fontId="62" fillId="20" borderId="0" xfId="0" applyNumberFormat="1" applyFont="1" applyFill="1" applyAlignment="1">
      <alignment horizontal="right"/>
    </xf>
    <xf numFmtId="0" fontId="0" fillId="14" borderId="0" xfId="0" applyFill="1"/>
    <xf numFmtId="165" fontId="7" fillId="6" borderId="0" xfId="0" applyNumberFormat="1" applyFont="1" applyFill="1" applyAlignment="1">
      <alignment horizontal="right"/>
    </xf>
    <xf numFmtId="165" fontId="2" fillId="7" borderId="0" xfId="1" applyNumberFormat="1" applyFont="1" applyFill="1" applyBorder="1" applyAlignment="1" applyProtection="1">
      <alignment horizontal="right"/>
    </xf>
    <xf numFmtId="165" fontId="2" fillId="8" borderId="0" xfId="1" applyNumberFormat="1" applyFont="1" applyFill="1" applyBorder="1" applyAlignment="1" applyProtection="1">
      <alignment horizontal="right"/>
    </xf>
    <xf numFmtId="165" fontId="2" fillId="9" borderId="0" xfId="1" applyNumberFormat="1" applyFont="1" applyFill="1" applyBorder="1" applyAlignment="1" applyProtection="1">
      <alignment horizontal="right"/>
    </xf>
    <xf numFmtId="165" fontId="2" fillId="10" borderId="0" xfId="1" applyNumberFormat="1" applyFont="1" applyFill="1" applyBorder="1" applyAlignment="1" applyProtection="1">
      <alignment horizontal="right"/>
    </xf>
    <xf numFmtId="165" fontId="2" fillId="11" borderId="0" xfId="1" applyNumberFormat="1" applyFont="1" applyFill="1" applyBorder="1" applyAlignment="1" applyProtection="1">
      <alignment horizontal="right"/>
    </xf>
    <xf numFmtId="165" fontId="2" fillId="6" borderId="0" xfId="1" applyNumberFormat="1" applyFont="1" applyFill="1" applyBorder="1" applyAlignment="1" applyProtection="1">
      <alignment horizontal="right"/>
    </xf>
    <xf numFmtId="165" fontId="7" fillId="40" borderId="0" xfId="0" applyNumberFormat="1" applyFont="1" applyFill="1" applyAlignment="1">
      <alignment horizontal="right"/>
    </xf>
    <xf numFmtId="165" fontId="7" fillId="41" borderId="0" xfId="0" applyNumberFormat="1" applyFont="1" applyFill="1" applyAlignment="1">
      <alignment horizontal="right"/>
    </xf>
    <xf numFmtId="0" fontId="71" fillId="0" borderId="32" xfId="2" applyFont="1" applyBorder="1" applyAlignment="1">
      <alignment horizontal="left" vertical="center" indent="1"/>
    </xf>
    <xf numFmtId="0" fontId="67" fillId="0" borderId="32" xfId="2" applyFont="1" applyBorder="1" applyAlignment="1">
      <alignment horizontal="left" vertical="center" indent="1"/>
    </xf>
    <xf numFmtId="0" fontId="5" fillId="0" borderId="0" xfId="3" applyFont="1" applyAlignment="1">
      <alignment horizontal="center" vertical="center" wrapText="1"/>
    </xf>
    <xf numFmtId="0" fontId="5" fillId="0" borderId="0" xfId="3" applyFont="1" applyAlignment="1">
      <alignment horizontal="right" vertical="center"/>
    </xf>
    <xf numFmtId="0" fontId="17" fillId="0" borderId="0" xfId="3" applyFont="1"/>
    <xf numFmtId="0" fontId="47" fillId="0" borderId="27" xfId="3" applyFont="1" applyBorder="1"/>
    <xf numFmtId="0" fontId="69" fillId="42" borderId="32" xfId="2" applyFont="1" applyFill="1" applyBorder="1" applyAlignment="1">
      <alignment vertical="center"/>
    </xf>
    <xf numFmtId="164" fontId="2" fillId="43" borderId="0" xfId="1" applyNumberFormat="1" applyFont="1" applyFill="1" applyBorder="1" applyProtection="1"/>
    <xf numFmtId="0" fontId="0" fillId="43" borderId="0" xfId="0" applyFill="1"/>
    <xf numFmtId="168" fontId="62" fillId="3" borderId="12" xfId="0" applyNumberFormat="1" applyFont="1" applyFill="1" applyBorder="1" applyAlignment="1">
      <alignment horizontal="center"/>
    </xf>
    <xf numFmtId="0" fontId="67" fillId="0" borderId="18" xfId="0" applyFont="1" applyBorder="1"/>
    <xf numFmtId="0" fontId="61" fillId="43" borderId="0" xfId="0" applyFont="1" applyFill="1"/>
    <xf numFmtId="0" fontId="62" fillId="43" borderId="0" xfId="0" applyFont="1" applyFill="1"/>
    <xf numFmtId="164" fontId="62" fillId="43" borderId="0" xfId="0" applyNumberFormat="1" applyFont="1" applyFill="1"/>
    <xf numFmtId="1" fontId="62" fillId="3" borderId="0" xfId="0" applyNumberFormat="1" applyFont="1" applyFill="1"/>
    <xf numFmtId="0" fontId="9" fillId="8" borderId="12" xfId="2" applyFont="1" applyFill="1" applyBorder="1" applyAlignment="1" applyProtection="1">
      <alignment horizontal="center"/>
      <protection locked="0"/>
    </xf>
    <xf numFmtId="0" fontId="16" fillId="0" borderId="0" xfId="2" applyFont="1" applyAlignment="1" applyProtection="1">
      <alignment horizontal="center"/>
      <protection locked="0"/>
    </xf>
    <xf numFmtId="0" fontId="12" fillId="0" borderId="0" xfId="2" applyFont="1" applyAlignment="1" applyProtection="1">
      <alignment horizontal="left" vertical="center"/>
      <protection locked="0"/>
    </xf>
    <xf numFmtId="14" fontId="10" fillId="0" borderId="0" xfId="2" applyNumberFormat="1" applyFont="1" applyAlignment="1">
      <alignment horizontal="left" vertical="center"/>
    </xf>
    <xf numFmtId="0" fontId="13" fillId="0" borderId="0" xfId="2" applyFont="1" applyProtection="1">
      <protection locked="0"/>
    </xf>
    <xf numFmtId="166" fontId="14" fillId="0" borderId="0" xfId="2" applyNumberFormat="1" applyFont="1" applyAlignment="1" applyProtection="1">
      <alignment horizontal="center"/>
      <protection locked="0"/>
    </xf>
    <xf numFmtId="0" fontId="72" fillId="0" borderId="0" xfId="2" applyFont="1" applyAlignment="1" applyProtection="1">
      <alignment vertical="center"/>
      <protection locked="0"/>
    </xf>
    <xf numFmtId="0" fontId="10" fillId="0" borderId="0" xfId="2" applyFont="1" applyAlignment="1">
      <alignment horizontal="left" vertical="center"/>
    </xf>
    <xf numFmtId="2" fontId="15" fillId="0" borderId="0" xfId="2" applyNumberFormat="1" applyFont="1" applyAlignment="1">
      <alignment horizontal="center"/>
    </xf>
    <xf numFmtId="0" fontId="73" fillId="0" borderId="0" xfId="2" applyFont="1"/>
    <xf numFmtId="0" fontId="74" fillId="0" borderId="0" xfId="3" applyFont="1" applyAlignment="1">
      <alignment vertical="center"/>
    </xf>
    <xf numFmtId="0" fontId="71" fillId="0" borderId="0" xfId="2" applyFont="1" applyAlignment="1">
      <alignment vertical="center"/>
    </xf>
    <xf numFmtId="0" fontId="22" fillId="0" borderId="0" xfId="2" applyFont="1"/>
    <xf numFmtId="0" fontId="74" fillId="0" borderId="0" xfId="3" applyFont="1" applyAlignment="1">
      <alignment vertical="top"/>
    </xf>
    <xf numFmtId="0" fontId="71" fillId="0" borderId="62" xfId="2" applyFont="1" applyBorder="1" applyAlignment="1">
      <alignment horizontal="left" vertical="center" indent="1"/>
    </xf>
    <xf numFmtId="0" fontId="71" fillId="0" borderId="63" xfId="2" applyFont="1" applyBorder="1" applyAlignment="1">
      <alignment horizontal="left" vertical="center"/>
    </xf>
    <xf numFmtId="0" fontId="71" fillId="0" borderId="64" xfId="2" applyFont="1" applyBorder="1" applyAlignment="1">
      <alignment horizontal="left" vertical="center" indent="1"/>
    </xf>
    <xf numFmtId="0" fontId="67" fillId="0" borderId="65" xfId="2" applyFont="1" applyBorder="1" applyAlignment="1">
      <alignment horizontal="left" vertical="center" indent="1"/>
    </xf>
    <xf numFmtId="0" fontId="71" fillId="0" borderId="66" xfId="2" applyFont="1" applyBorder="1" applyAlignment="1">
      <alignment horizontal="left" vertical="center"/>
    </xf>
    <xf numFmtId="0" fontId="25" fillId="0" borderId="12" xfId="2" applyFont="1" applyBorder="1" applyAlignment="1">
      <alignment horizontal="center" vertical="center" wrapText="1"/>
    </xf>
    <xf numFmtId="0" fontId="25" fillId="0" borderId="13" xfId="2" applyFont="1" applyBorder="1" applyAlignment="1">
      <alignment horizontal="center" vertical="center" wrapText="1"/>
    </xf>
    <xf numFmtId="0" fontId="71" fillId="0" borderId="0" xfId="2" applyFont="1" applyAlignment="1">
      <alignment horizontal="center" vertical="center" wrapText="1"/>
    </xf>
    <xf numFmtId="0" fontId="25" fillId="9" borderId="12" xfId="2" applyFont="1" applyFill="1" applyBorder="1" applyAlignment="1">
      <alignment horizontal="center" vertical="center"/>
    </xf>
    <xf numFmtId="0" fontId="25" fillId="0" borderId="12" xfId="2" applyFont="1" applyBorder="1" applyAlignment="1">
      <alignment horizontal="center" vertical="center"/>
    </xf>
    <xf numFmtId="0" fontId="75" fillId="0" borderId="12" xfId="2" applyFont="1" applyBorder="1" applyAlignment="1">
      <alignment horizontal="center" vertical="center"/>
    </xf>
    <xf numFmtId="0" fontId="25" fillId="0" borderId="12" xfId="2" applyFont="1" applyBorder="1" applyAlignment="1">
      <alignment horizontal="center" vertical="center" shrinkToFit="1"/>
    </xf>
    <xf numFmtId="0" fontId="75" fillId="0" borderId="12" xfId="2" applyFont="1" applyBorder="1" applyAlignment="1">
      <alignment horizontal="center" vertical="center" wrapText="1"/>
    </xf>
    <xf numFmtId="0" fontId="71" fillId="0" borderId="0" xfId="2" applyFont="1"/>
    <xf numFmtId="0" fontId="19" fillId="15" borderId="12" xfId="2" applyFont="1" applyFill="1" applyBorder="1" applyAlignment="1" applyProtection="1">
      <alignment horizontal="center"/>
      <protection locked="0"/>
    </xf>
    <xf numFmtId="0" fontId="26" fillId="15" borderId="12" xfId="2" applyFont="1" applyFill="1" applyBorder="1" applyAlignment="1" applyProtection="1">
      <alignment horizontal="center"/>
      <protection locked="0"/>
    </xf>
    <xf numFmtId="0" fontId="19" fillId="0" borderId="22" xfId="2" applyFont="1" applyBorder="1" applyAlignment="1" applyProtection="1">
      <alignment horizontal="center"/>
      <protection locked="0"/>
    </xf>
    <xf numFmtId="0" fontId="19" fillId="9" borderId="22" xfId="2" applyFont="1" applyFill="1" applyBorder="1" applyAlignment="1" applyProtection="1">
      <alignment horizontal="center"/>
      <protection locked="0"/>
    </xf>
    <xf numFmtId="0" fontId="19" fillId="0" borderId="23" xfId="2" applyFont="1" applyBorder="1" applyAlignment="1" applyProtection="1">
      <alignment horizontal="center" vertical="center"/>
      <protection locked="0"/>
    </xf>
    <xf numFmtId="0" fontId="19" fillId="0" borderId="23" xfId="2" applyFont="1" applyBorder="1" applyAlignment="1" applyProtection="1">
      <alignment horizontal="center"/>
      <protection locked="0"/>
    </xf>
    <xf numFmtId="0" fontId="19" fillId="0" borderId="12" xfId="2" applyFont="1" applyBorder="1" applyAlignment="1" applyProtection="1">
      <alignment horizontal="center" vertical="center"/>
      <protection locked="0"/>
    </xf>
    <xf numFmtId="0" fontId="76" fillId="0" borderId="12" xfId="2" applyFont="1" applyBorder="1" applyAlignment="1" applyProtection="1">
      <alignment horizontal="center"/>
      <protection locked="0"/>
    </xf>
    <xf numFmtId="0" fontId="19" fillId="0" borderId="22" xfId="2" applyFont="1" applyBorder="1" applyAlignment="1" applyProtection="1">
      <alignment horizontal="center" vertical="center"/>
      <protection locked="0"/>
    </xf>
    <xf numFmtId="0" fontId="76" fillId="0" borderId="22" xfId="2" applyFont="1" applyBorder="1" applyAlignment="1" applyProtection="1">
      <alignment horizontal="center"/>
      <protection locked="0"/>
    </xf>
    <xf numFmtId="0" fontId="19" fillId="0" borderId="23" xfId="2" applyFont="1" applyBorder="1" applyAlignment="1" applyProtection="1">
      <alignment horizontal="left" vertical="center"/>
      <protection locked="0"/>
    </xf>
    <xf numFmtId="0" fontId="19" fillId="0" borderId="12" xfId="2" applyFont="1" applyBorder="1" applyAlignment="1" applyProtection="1">
      <alignment horizontal="left" vertical="center"/>
      <protection locked="0"/>
    </xf>
    <xf numFmtId="0" fontId="19" fillId="0" borderId="19" xfId="2" applyFont="1" applyBorder="1" applyAlignment="1" applyProtection="1">
      <alignment horizontal="left"/>
      <protection locked="0"/>
    </xf>
    <xf numFmtId="0" fontId="19" fillId="0" borderId="25" xfId="2" applyFont="1" applyBorder="1" applyAlignment="1" applyProtection="1">
      <alignment horizontal="left"/>
      <protection locked="0"/>
    </xf>
    <xf numFmtId="0" fontId="19" fillId="0" borderId="23" xfId="2" applyFont="1" applyBorder="1" applyAlignment="1">
      <alignment horizontal="center"/>
    </xf>
    <xf numFmtId="2" fontId="19" fillId="0" borderId="24" xfId="2" applyNumberFormat="1" applyFont="1" applyBorder="1" applyAlignment="1">
      <alignment horizontal="center"/>
    </xf>
    <xf numFmtId="2" fontId="19" fillId="8" borderId="12" xfId="2" applyNumberFormat="1" applyFont="1" applyFill="1" applyBorder="1" applyAlignment="1" applyProtection="1">
      <alignment horizontal="center"/>
      <protection locked="0"/>
    </xf>
    <xf numFmtId="2" fontId="19" fillId="0" borderId="18" xfId="2" applyNumberFormat="1" applyFont="1" applyBorder="1" applyAlignment="1">
      <alignment horizontal="center"/>
    </xf>
    <xf numFmtId="167" fontId="28" fillId="0" borderId="0" xfId="2" applyNumberFormat="1" applyFont="1"/>
    <xf numFmtId="0" fontId="33" fillId="0" borderId="0" xfId="2" applyFont="1" applyAlignment="1" applyProtection="1">
      <alignment horizontal="left"/>
      <protection locked="0"/>
    </xf>
    <xf numFmtId="0" fontId="71" fillId="0" borderId="0" xfId="2" applyFont="1" applyAlignment="1">
      <alignment horizontal="left" vertical="center"/>
    </xf>
    <xf numFmtId="0" fontId="67" fillId="0" borderId="0" xfId="2" applyFont="1" applyAlignment="1">
      <alignment horizontal="left" vertical="center"/>
    </xf>
    <xf numFmtId="0" fontId="19" fillId="0" borderId="18" xfId="2" applyFont="1" applyBorder="1" applyAlignment="1" applyProtection="1">
      <alignment horizontal="left"/>
      <protection locked="0"/>
    </xf>
    <xf numFmtId="0" fontId="19" fillId="0" borderId="2" xfId="2" applyFont="1" applyBorder="1" applyAlignment="1" applyProtection="1">
      <alignment horizontal="left"/>
      <protection locked="0"/>
    </xf>
    <xf numFmtId="0" fontId="19" fillId="0" borderId="19" xfId="2" applyFont="1" applyBorder="1" applyAlignment="1" applyProtection="1">
      <alignment horizontal="left"/>
      <protection locked="0"/>
    </xf>
    <xf numFmtId="0" fontId="9" fillId="8" borderId="12" xfId="2" applyFont="1" applyFill="1" applyBorder="1" applyAlignment="1" applyProtection="1">
      <alignment horizontal="center"/>
      <protection locked="0"/>
    </xf>
    <xf numFmtId="0" fontId="16" fillId="0" borderId="0" xfId="2" applyFont="1" applyAlignment="1" applyProtection="1">
      <alignment horizontal="center"/>
      <protection locked="0"/>
    </xf>
    <xf numFmtId="0" fontId="16" fillId="23" borderId="34" xfId="2" applyFont="1" applyFill="1" applyBorder="1" applyAlignment="1" applyProtection="1">
      <alignment horizontal="center" vertical="center"/>
      <protection locked="0"/>
    </xf>
    <xf numFmtId="0" fontId="16" fillId="23" borderId="36" xfId="2" applyFont="1" applyFill="1" applyBorder="1" applyAlignment="1" applyProtection="1">
      <alignment horizontal="center" vertical="center"/>
      <protection locked="0"/>
    </xf>
    <xf numFmtId="0" fontId="16" fillId="23" borderId="67" xfId="2" applyFont="1" applyFill="1" applyBorder="1" applyAlignment="1" applyProtection="1">
      <alignment horizontal="center" vertical="center"/>
      <protection locked="0"/>
    </xf>
    <xf numFmtId="0" fontId="25" fillId="0" borderId="12" xfId="2" applyFont="1" applyBorder="1" applyAlignment="1">
      <alignment horizontal="center" vertical="center" wrapText="1"/>
    </xf>
    <xf numFmtId="0" fontId="25" fillId="0" borderId="18" xfId="2" applyFont="1" applyBorder="1" applyAlignment="1">
      <alignment horizontal="center" vertical="center" wrapText="1"/>
    </xf>
    <xf numFmtId="0" fontId="25" fillId="0" borderId="19" xfId="2" applyFont="1" applyBorder="1" applyAlignment="1">
      <alignment horizontal="center" vertical="center" wrapText="1"/>
    </xf>
    <xf numFmtId="0" fontId="25" fillId="8" borderId="22" xfId="2" applyFont="1" applyFill="1" applyBorder="1" applyAlignment="1">
      <alignment horizontal="center" vertical="center" wrapText="1"/>
    </xf>
    <xf numFmtId="0" fontId="25" fillId="8" borderId="23" xfId="2" applyFont="1" applyFill="1" applyBorder="1" applyAlignment="1">
      <alignment horizontal="center" vertical="center" wrapText="1"/>
    </xf>
    <xf numFmtId="2" fontId="25" fillId="0" borderId="12" xfId="2" applyNumberFormat="1" applyFont="1" applyBorder="1" applyAlignment="1">
      <alignment horizontal="center" vertical="center" wrapText="1"/>
    </xf>
    <xf numFmtId="2" fontId="25" fillId="0" borderId="22" xfId="2" applyNumberFormat="1" applyFont="1" applyBorder="1" applyAlignment="1">
      <alignment horizontal="center" vertical="center" wrapText="1"/>
    </xf>
    <xf numFmtId="2" fontId="25" fillId="0" borderId="23" xfId="2" applyNumberFormat="1" applyFont="1" applyBorder="1" applyAlignment="1">
      <alignment horizontal="center" vertical="center" wrapText="1"/>
    </xf>
    <xf numFmtId="0" fontId="25" fillId="0" borderId="20" xfId="2" applyFont="1" applyBorder="1" applyAlignment="1">
      <alignment horizontal="center" vertical="center" wrapText="1"/>
    </xf>
    <xf numFmtId="0" fontId="25" fillId="0" borderId="13" xfId="2" applyFont="1" applyBorder="1" applyAlignment="1">
      <alignment horizontal="center" vertical="center" wrapText="1"/>
    </xf>
    <xf numFmtId="0" fontId="25" fillId="0" borderId="21" xfId="2" applyFont="1" applyBorder="1" applyAlignment="1">
      <alignment horizontal="center" vertical="center" wrapText="1"/>
    </xf>
    <xf numFmtId="0" fontId="25" fillId="9" borderId="18" xfId="2" applyFont="1" applyFill="1" applyBorder="1" applyAlignment="1">
      <alignment horizontal="center" vertical="center" wrapText="1"/>
    </xf>
    <xf numFmtId="0" fontId="25" fillId="9" borderId="19" xfId="2" applyFont="1" applyFill="1" applyBorder="1" applyAlignment="1">
      <alignment horizontal="center" vertical="center" wrapText="1"/>
    </xf>
    <xf numFmtId="0" fontId="20" fillId="3" borderId="11" xfId="2" applyFont="1" applyFill="1" applyBorder="1" applyAlignment="1">
      <alignment horizontal="center" vertical="center" wrapText="1"/>
    </xf>
    <xf numFmtId="0" fontId="20" fillId="3" borderId="8" xfId="2" applyFont="1" applyFill="1" applyBorder="1" applyAlignment="1">
      <alignment horizontal="center" vertical="center" wrapText="1"/>
    </xf>
    <xf numFmtId="0" fontId="20" fillId="3" borderId="14" xfId="2" applyFont="1" applyFill="1" applyBorder="1" applyAlignment="1">
      <alignment horizontal="center" vertical="center" wrapText="1"/>
    </xf>
    <xf numFmtId="0" fontId="20" fillId="3" borderId="9" xfId="2" applyFont="1" applyFill="1" applyBorder="1" applyAlignment="1">
      <alignment horizontal="center" vertical="center" wrapText="1"/>
    </xf>
    <xf numFmtId="0" fontId="20" fillId="3" borderId="17" xfId="2" applyFont="1" applyFill="1" applyBorder="1" applyAlignment="1">
      <alignment horizontal="center" vertical="center" wrapText="1"/>
    </xf>
    <xf numFmtId="0" fontId="20" fillId="3" borderId="10" xfId="2" applyFont="1" applyFill="1" applyBorder="1" applyAlignment="1">
      <alignment horizontal="center" vertical="center" wrapText="1"/>
    </xf>
    <xf numFmtId="0" fontId="77" fillId="0" borderId="57" xfId="2" applyFont="1" applyBorder="1" applyAlignment="1">
      <alignment horizontal="center" vertical="center"/>
    </xf>
    <xf numFmtId="0" fontId="77" fillId="0" borderId="52" xfId="2" applyFont="1" applyBorder="1" applyAlignment="1">
      <alignment horizontal="center" vertical="center"/>
    </xf>
    <xf numFmtId="0" fontId="77" fillId="0" borderId="58" xfId="2" applyFont="1" applyBorder="1" applyAlignment="1">
      <alignment horizontal="center" vertical="center"/>
    </xf>
    <xf numFmtId="0" fontId="77" fillId="0" borderId="59" xfId="2" applyFont="1" applyBorder="1" applyAlignment="1">
      <alignment horizontal="center" vertical="center"/>
    </xf>
    <xf numFmtId="0" fontId="19" fillId="0" borderId="55" xfId="2" applyFont="1" applyBorder="1" applyAlignment="1">
      <alignment horizontal="center" vertical="center"/>
    </xf>
    <xf numFmtId="0" fontId="19" fillId="0" borderId="12" xfId="2" applyFont="1" applyBorder="1" applyAlignment="1">
      <alignment horizontal="center" vertical="center"/>
    </xf>
    <xf numFmtId="0" fontId="19" fillId="0" borderId="18" xfId="2" applyFont="1" applyBorder="1" applyAlignment="1">
      <alignment horizontal="center" vertical="center"/>
    </xf>
    <xf numFmtId="0" fontId="19" fillId="0" borderId="56" xfId="2" applyFont="1" applyBorder="1" applyAlignment="1">
      <alignment horizontal="center" vertical="center"/>
    </xf>
    <xf numFmtId="0" fontId="19" fillId="0" borderId="15" xfId="2" applyFont="1" applyBorder="1" applyAlignment="1">
      <alignment horizontal="center" vertical="center"/>
    </xf>
    <xf numFmtId="0" fontId="19" fillId="0" borderId="60" xfId="2" applyFont="1" applyBorder="1" applyAlignment="1">
      <alignment horizontal="center" vertical="center"/>
    </xf>
    <xf numFmtId="0" fontId="19" fillId="0" borderId="47" xfId="2" applyFont="1" applyBorder="1" applyAlignment="1">
      <alignment horizontal="center" vertical="center"/>
    </xf>
    <xf numFmtId="0" fontId="19" fillId="0" borderId="16" xfId="2" applyFont="1" applyBorder="1" applyAlignment="1">
      <alignment horizontal="center" vertical="center"/>
    </xf>
    <xf numFmtId="0" fontId="70" fillId="42" borderId="20" xfId="2" applyFont="1" applyFill="1" applyBorder="1" applyAlignment="1">
      <alignment horizontal="left" vertical="center"/>
    </xf>
    <xf numFmtId="0" fontId="70" fillId="42" borderId="21" xfId="2" applyFont="1" applyFill="1" applyBorder="1" applyAlignment="1">
      <alignment horizontal="left" vertical="center"/>
    </xf>
    <xf numFmtId="0" fontId="69" fillId="42" borderId="61" xfId="2" applyFont="1" applyFill="1" applyBorder="1" applyAlignment="1">
      <alignment horizontal="left" vertical="center"/>
    </xf>
    <xf numFmtId="0" fontId="69" fillId="42" borderId="33" xfId="2" applyFont="1" applyFill="1" applyBorder="1" applyAlignment="1">
      <alignment horizontal="left" vertical="center"/>
    </xf>
    <xf numFmtId="0" fontId="58" fillId="0" borderId="0" xfId="2" applyFont="1" applyAlignment="1">
      <alignment horizontal="center" vertical="center" wrapText="1"/>
    </xf>
    <xf numFmtId="0" fontId="71" fillId="0" borderId="34" xfId="2" applyFont="1" applyBorder="1" applyAlignment="1">
      <alignment horizontal="left" vertical="center"/>
    </xf>
    <xf numFmtId="0" fontId="71" fillId="0" borderId="36" xfId="2" applyFont="1" applyBorder="1" applyAlignment="1">
      <alignment horizontal="left" vertical="center"/>
    </xf>
    <xf numFmtId="0" fontId="71" fillId="0" borderId="35" xfId="2" applyFont="1" applyBorder="1" applyAlignment="1">
      <alignment horizontal="left" vertical="center"/>
    </xf>
    <xf numFmtId="0" fontId="67" fillId="0" borderId="34" xfId="2" applyFont="1" applyBorder="1" applyAlignment="1">
      <alignment horizontal="left" vertical="center"/>
    </xf>
    <xf numFmtId="0" fontId="67" fillId="0" borderId="36" xfId="2" applyFont="1" applyBorder="1" applyAlignment="1">
      <alignment horizontal="left" vertical="center"/>
    </xf>
    <xf numFmtId="0" fontId="67" fillId="0" borderId="35" xfId="2" applyFont="1" applyBorder="1" applyAlignment="1">
      <alignment horizontal="left" vertical="center"/>
    </xf>
    <xf numFmtId="0" fontId="77" fillId="0" borderId="49" xfId="2" applyFont="1" applyBorder="1" applyAlignment="1">
      <alignment horizontal="center" vertical="center"/>
    </xf>
    <xf numFmtId="0" fontId="77" fillId="0" borderId="50" xfId="2" applyFont="1" applyBorder="1" applyAlignment="1">
      <alignment horizontal="center" vertical="center"/>
    </xf>
    <xf numFmtId="0" fontId="77" fillId="0" borderId="51" xfId="2" applyFont="1" applyBorder="1" applyAlignment="1">
      <alignment horizontal="center" vertical="center"/>
    </xf>
    <xf numFmtId="0" fontId="61" fillId="0" borderId="11" xfId="2" applyFont="1" applyBorder="1" applyAlignment="1">
      <alignment horizontal="center" vertical="center"/>
    </xf>
    <xf numFmtId="0" fontId="61" fillId="0" borderId="7" xfId="2" applyFont="1" applyBorder="1" applyAlignment="1">
      <alignment horizontal="center" vertical="center"/>
    </xf>
    <xf numFmtId="0" fontId="61" fillId="0" borderId="8" xfId="2" applyFont="1" applyBorder="1" applyAlignment="1">
      <alignment horizontal="center" vertical="center"/>
    </xf>
    <xf numFmtId="0" fontId="61" fillId="0" borderId="53" xfId="2" applyFont="1" applyBorder="1" applyAlignment="1">
      <alignment horizontal="center" vertical="center"/>
    </xf>
    <xf numFmtId="0" fontId="61" fillId="0" borderId="31" xfId="2" applyFont="1" applyBorder="1" applyAlignment="1">
      <alignment horizontal="center" vertical="center"/>
    </xf>
    <xf numFmtId="0" fontId="61" fillId="0" borderId="54" xfId="2" applyFont="1" applyBorder="1" applyAlignment="1">
      <alignment horizontal="center" vertical="center"/>
    </xf>
    <xf numFmtId="0" fontId="67" fillId="0" borderId="55" xfId="2" applyFont="1" applyBorder="1" applyAlignment="1">
      <alignment horizontal="center" vertical="center"/>
    </xf>
    <xf numFmtId="0" fontId="67" fillId="0" borderId="12" xfId="2" applyFont="1" applyBorder="1" applyAlignment="1">
      <alignment horizontal="center" vertical="center"/>
    </xf>
    <xf numFmtId="0" fontId="67" fillId="0" borderId="18" xfId="2" applyFont="1" applyBorder="1" applyAlignment="1">
      <alignment horizontal="center" vertical="center"/>
    </xf>
    <xf numFmtId="0" fontId="67" fillId="0" borderId="56" xfId="2" applyFont="1" applyBorder="1" applyAlignment="1">
      <alignment horizontal="center" vertical="center"/>
    </xf>
    <xf numFmtId="0" fontId="59" fillId="15" borderId="41" xfId="2" applyFont="1" applyFill="1" applyBorder="1" applyAlignment="1" applyProtection="1">
      <alignment horizontal="left" vertical="center" indent="1"/>
      <protection locked="0"/>
    </xf>
    <xf numFmtId="0" fontId="59" fillId="15" borderId="32" xfId="2" applyFont="1" applyFill="1" applyBorder="1" applyAlignment="1" applyProtection="1">
      <alignment horizontal="left" vertical="center" indent="1"/>
      <protection locked="0"/>
    </xf>
    <xf numFmtId="0" fontId="16" fillId="23" borderId="43" xfId="2" applyFont="1" applyFill="1" applyBorder="1" applyAlignment="1" applyProtection="1">
      <alignment horizontal="left" vertical="center" indent="1"/>
      <protection locked="0"/>
    </xf>
    <xf numFmtId="0" fontId="16" fillId="23" borderId="69" xfId="2" applyFont="1" applyFill="1" applyBorder="1" applyAlignment="1" applyProtection="1">
      <alignment horizontal="left" vertical="center" indent="1"/>
      <protection locked="0"/>
    </xf>
    <xf numFmtId="0" fontId="16" fillId="23" borderId="44" xfId="2" applyFont="1" applyFill="1" applyBorder="1" applyAlignment="1" applyProtection="1">
      <alignment horizontal="left" vertical="center" indent="1"/>
      <protection locked="0"/>
    </xf>
    <xf numFmtId="0" fontId="59" fillId="15" borderId="45" xfId="2" applyFont="1" applyFill="1" applyBorder="1" applyAlignment="1" applyProtection="1">
      <alignment horizontal="left" vertical="center" indent="1"/>
      <protection locked="0"/>
    </xf>
    <xf numFmtId="0" fontId="59" fillId="15" borderId="46" xfId="2" applyFont="1" applyFill="1" applyBorder="1" applyAlignment="1" applyProtection="1">
      <alignment horizontal="left" vertical="center" indent="1"/>
      <protection locked="0"/>
    </xf>
    <xf numFmtId="0" fontId="16" fillId="23" borderId="47" xfId="2" applyFont="1" applyFill="1" applyBorder="1" applyAlignment="1" applyProtection="1">
      <alignment horizontal="center" vertical="center"/>
      <protection locked="0"/>
    </xf>
    <xf numFmtId="0" fontId="16" fillId="23" borderId="3" xfId="2" applyFont="1" applyFill="1" applyBorder="1" applyAlignment="1" applyProtection="1">
      <alignment horizontal="center" vertical="center"/>
      <protection locked="0"/>
    </xf>
    <xf numFmtId="0" fontId="16" fillId="23" borderId="48" xfId="2" applyFont="1" applyFill="1" applyBorder="1" applyAlignment="1" applyProtection="1">
      <alignment horizontal="center" vertical="center"/>
      <protection locked="0"/>
    </xf>
    <xf numFmtId="0" fontId="16" fillId="23" borderId="32" xfId="2" applyFont="1" applyFill="1" applyBorder="1" applyAlignment="1" applyProtection="1">
      <alignment horizontal="left" vertical="center" indent="1"/>
      <protection locked="0"/>
    </xf>
    <xf numFmtId="14" fontId="59" fillId="15" borderId="32" xfId="2" applyNumberFormat="1" applyFont="1" applyFill="1" applyBorder="1" applyAlignment="1" applyProtection="1">
      <alignment horizontal="left" vertical="center" indent="1"/>
      <protection locked="0"/>
    </xf>
    <xf numFmtId="0" fontId="16" fillId="23" borderId="34" xfId="2" applyFont="1" applyFill="1" applyBorder="1" applyAlignment="1" applyProtection="1">
      <alignment horizontal="left" vertical="center" indent="1"/>
      <protection locked="0"/>
    </xf>
    <xf numFmtId="0" fontId="16" fillId="23" borderId="42" xfId="2" applyFont="1" applyFill="1" applyBorder="1" applyAlignment="1" applyProtection="1">
      <alignment horizontal="left" vertical="center" indent="1"/>
      <protection locked="0"/>
    </xf>
    <xf numFmtId="14" fontId="16" fillId="23" borderId="32" xfId="2" applyNumberFormat="1" applyFont="1" applyFill="1" applyBorder="1" applyAlignment="1" applyProtection="1">
      <alignment horizontal="left" vertical="center" indent="1"/>
      <protection locked="0"/>
    </xf>
    <xf numFmtId="14" fontId="16" fillId="23" borderId="34" xfId="2" applyNumberFormat="1" applyFont="1" applyFill="1" applyBorder="1" applyAlignment="1" applyProtection="1">
      <alignment horizontal="left" vertical="center" indent="1"/>
      <protection locked="0"/>
    </xf>
    <xf numFmtId="14" fontId="16" fillId="23" borderId="42" xfId="2" applyNumberFormat="1" applyFont="1" applyFill="1" applyBorder="1" applyAlignment="1" applyProtection="1">
      <alignment horizontal="left" vertical="center" indent="1"/>
      <protection locked="0"/>
    </xf>
    <xf numFmtId="0" fontId="59" fillId="15" borderId="38" xfId="2" applyFont="1" applyFill="1" applyBorder="1" applyAlignment="1" applyProtection="1">
      <alignment horizontal="left" vertical="center" indent="1"/>
      <protection locked="0"/>
    </xf>
    <xf numFmtId="0" fontId="59" fillId="15" borderId="39" xfId="2" applyFont="1" applyFill="1" applyBorder="1" applyAlignment="1" applyProtection="1">
      <alignment horizontal="left" vertical="center" indent="1"/>
      <protection locked="0"/>
    </xf>
    <xf numFmtId="0" fontId="16" fillId="23" borderId="39" xfId="2" applyFont="1" applyFill="1" applyBorder="1" applyAlignment="1" applyProtection="1">
      <alignment horizontal="left" vertical="center" indent="1"/>
      <protection locked="0"/>
    </xf>
    <xf numFmtId="14" fontId="59" fillId="15" borderId="39" xfId="2" applyNumberFormat="1" applyFont="1" applyFill="1" applyBorder="1" applyAlignment="1" applyProtection="1">
      <alignment horizontal="left" vertical="center" indent="1"/>
      <protection locked="0"/>
    </xf>
    <xf numFmtId="14" fontId="16" fillId="23" borderId="39" xfId="2" applyNumberFormat="1" applyFont="1" applyFill="1" applyBorder="1" applyAlignment="1" applyProtection="1">
      <alignment horizontal="left" vertical="center" indent="1"/>
      <protection locked="0"/>
    </xf>
    <xf numFmtId="14" fontId="16" fillId="23" borderId="68" xfId="2" applyNumberFormat="1" applyFont="1" applyFill="1" applyBorder="1" applyAlignment="1" applyProtection="1">
      <alignment horizontal="left" vertical="center" indent="1"/>
      <protection locked="0"/>
    </xf>
    <xf numFmtId="14" fontId="16" fillId="23" borderId="40" xfId="2" applyNumberFormat="1" applyFont="1" applyFill="1" applyBorder="1" applyAlignment="1" applyProtection="1">
      <alignment horizontal="left" vertical="center" indent="1"/>
      <protection locked="0"/>
    </xf>
    <xf numFmtId="0" fontId="7" fillId="0" borderId="0" xfId="3" applyAlignment="1">
      <alignment horizontal="left" vertical="top" wrapText="1"/>
    </xf>
    <xf numFmtId="0" fontId="7" fillId="0" borderId="37" xfId="3" applyBorder="1" applyAlignment="1">
      <alignment horizontal="center" wrapText="1"/>
    </xf>
    <xf numFmtId="0" fontId="7" fillId="0" borderId="0" xfId="3" applyAlignment="1">
      <alignment horizontal="center" wrapText="1"/>
    </xf>
  </cellXfs>
  <cellStyles count="7">
    <cellStyle name="Excel Built-in Normal" xfId="1" xr:uid="{00000000-0005-0000-0000-000000000000}"/>
    <cellStyle name="Excel Built-in Normal 2" xfId="2" xr:uid="{00000000-0005-0000-0000-000001000000}"/>
    <cellStyle name="Hyperlink 2" xfId="4" xr:uid="{00000000-0005-0000-0000-000002000000}"/>
    <cellStyle name="Normal" xfId="0" builtinId="0"/>
    <cellStyle name="Normal 2" xfId="3" xr:uid="{00000000-0005-0000-0000-000004000000}"/>
    <cellStyle name="Normal 3" xfId="6" xr:uid="{00000000-0005-0000-0000-000005000000}"/>
    <cellStyle name="Percent" xfId="5" builtinId="5"/>
  </cellStyles>
  <dxfs count="35">
    <dxf>
      <font>
        <b/>
        <i val="0"/>
        <color theme="1"/>
      </font>
      <fill>
        <patternFill>
          <bgColor rgb="FFFFC000"/>
        </patternFill>
      </fill>
    </dxf>
    <dxf>
      <font>
        <b/>
        <i val="0"/>
        <color auto="1"/>
      </font>
      <fill>
        <patternFill>
          <bgColor theme="4" tint="0.79998168889431442"/>
        </patternFill>
      </fill>
    </dxf>
    <dxf>
      <font>
        <color theme="0"/>
      </font>
    </dxf>
    <dxf>
      <font>
        <color theme="0"/>
      </font>
    </dxf>
    <dxf>
      <font>
        <color theme="1"/>
      </font>
      <fill>
        <patternFill patternType="none">
          <bgColor indexed="65"/>
        </patternFill>
      </fill>
    </dxf>
    <dxf>
      <font>
        <b/>
        <i val="0"/>
      </font>
      <fill>
        <patternFill>
          <bgColor rgb="FFFFFF00"/>
        </patternFill>
      </fill>
    </dxf>
    <dxf>
      <font>
        <b/>
        <i val="0"/>
        <color rgb="FFFF0000"/>
      </font>
      <fill>
        <patternFill>
          <bgColor rgb="FFFFFF00"/>
        </patternFill>
      </fill>
    </dxf>
    <dxf>
      <font>
        <b/>
        <i val="0"/>
        <color rgb="FF7030A0"/>
      </font>
      <fill>
        <patternFill>
          <bgColor rgb="FFF8F200"/>
        </patternFill>
      </fill>
    </dxf>
    <dxf>
      <font>
        <b/>
        <i val="0"/>
      </font>
      <fill>
        <patternFill>
          <bgColor rgb="FFFFC000"/>
        </patternFill>
      </fill>
    </dxf>
    <dxf>
      <font>
        <b/>
        <i val="0"/>
        <color rgb="FFFF0000"/>
      </font>
      <fill>
        <patternFill>
          <bgColor theme="4" tint="0.79998168889431442"/>
        </patternFill>
      </fill>
    </dxf>
    <dxf>
      <font>
        <b/>
        <i val="0"/>
        <color auto="1"/>
      </font>
      <fill>
        <patternFill>
          <bgColor theme="4" tint="0.79998168889431442"/>
        </patternFill>
      </fill>
    </dxf>
    <dxf>
      <font>
        <b/>
        <i val="0"/>
        <color rgb="FF7030A0"/>
      </font>
      <fill>
        <patternFill>
          <bgColor theme="4" tint="0.79998168889431442"/>
        </patternFill>
      </fill>
    </dxf>
    <dxf>
      <font>
        <b/>
        <i val="0"/>
      </font>
      <fill>
        <patternFill>
          <bgColor theme="4" tint="0.79998168889431442"/>
        </patternFill>
      </fill>
    </dxf>
    <dxf>
      <font>
        <b/>
        <i val="0"/>
        <color rgb="FFFF0000"/>
      </font>
      <fill>
        <patternFill>
          <bgColor rgb="FFFFFF00"/>
        </patternFill>
      </fill>
    </dxf>
    <dxf>
      <font>
        <b/>
        <i val="0"/>
        <color rgb="FF7030A0"/>
      </font>
      <fill>
        <patternFill>
          <bgColor rgb="FFF8F200"/>
        </patternFill>
      </fill>
    </dxf>
    <dxf>
      <font>
        <b/>
        <i val="0"/>
      </font>
      <fill>
        <patternFill>
          <bgColor theme="4" tint="0.79998168889431442"/>
        </patternFill>
      </fill>
    </dxf>
    <dxf>
      <font>
        <b/>
        <i val="0"/>
        <color rgb="FFFF0000"/>
      </font>
      <fill>
        <patternFill>
          <bgColor theme="4" tint="0.79998168889431442"/>
        </patternFill>
      </fill>
    </dxf>
    <dxf>
      <font>
        <b/>
        <i val="0"/>
        <color auto="1"/>
      </font>
      <fill>
        <patternFill>
          <bgColor theme="4" tint="0.79998168889431442"/>
        </patternFill>
      </fill>
    </dxf>
    <dxf>
      <font>
        <b/>
        <i val="0"/>
        <color rgb="FF7030A0"/>
      </font>
      <fill>
        <patternFill>
          <bgColor theme="4" tint="0.79998168889431442"/>
        </patternFill>
      </fill>
    </dxf>
    <dxf>
      <font>
        <b/>
        <i val="0"/>
      </font>
      <fill>
        <patternFill>
          <bgColor rgb="FFFFC000"/>
        </patternFill>
      </fill>
    </dxf>
    <dxf>
      <font>
        <b/>
        <i val="0"/>
      </font>
      <fill>
        <patternFill>
          <bgColor rgb="FFFFFF00"/>
        </patternFill>
      </fill>
    </dxf>
    <dxf>
      <font>
        <b/>
        <i val="0"/>
        <color rgb="FFFF0000"/>
      </font>
      <fill>
        <patternFill>
          <bgColor theme="4" tint="0.79998168889431442"/>
        </patternFill>
      </fill>
    </dxf>
    <dxf>
      <font>
        <b/>
        <i val="0"/>
        <color auto="1"/>
      </font>
      <fill>
        <patternFill>
          <bgColor theme="4" tint="0.79998168889431442"/>
        </patternFill>
      </fill>
    </dxf>
    <dxf>
      <font>
        <b/>
        <i val="0"/>
        <color rgb="FF7030A0"/>
      </font>
      <fill>
        <patternFill>
          <bgColor theme="4" tint="0.79998168889431442"/>
        </patternFill>
      </fill>
    </dxf>
    <dxf>
      <font>
        <b/>
        <i val="0"/>
      </font>
      <fill>
        <patternFill>
          <bgColor rgb="FFFFC000"/>
        </patternFill>
      </fill>
    </dxf>
    <dxf>
      <font>
        <b/>
        <i val="0"/>
        <color rgb="FFFF0000"/>
      </font>
      <fill>
        <patternFill>
          <bgColor rgb="FFFFFF00"/>
        </patternFill>
      </fill>
    </dxf>
    <dxf>
      <font>
        <b/>
        <i val="0"/>
        <color rgb="FF7030A0"/>
      </font>
      <fill>
        <patternFill>
          <bgColor rgb="FFF8F200"/>
        </patternFill>
      </fill>
    </dxf>
    <dxf>
      <font>
        <b/>
        <i val="0"/>
      </font>
      <fill>
        <patternFill>
          <bgColor theme="4" tint="0.79998168889431442"/>
        </patternFill>
      </fill>
    </dxf>
    <dxf>
      <font>
        <b/>
        <i val="0"/>
      </font>
      <fill>
        <patternFill>
          <bgColor rgb="FFFFFF00"/>
        </patternFill>
      </fill>
    </dxf>
    <dxf>
      <font>
        <b/>
        <i val="0"/>
        <color theme="1"/>
      </font>
      <fill>
        <patternFill>
          <bgColor rgb="FFFFC000"/>
        </patternFill>
      </fill>
    </dxf>
    <dxf>
      <font>
        <b/>
        <i val="0"/>
        <color auto="1"/>
      </font>
      <fill>
        <patternFill>
          <bgColor theme="4" tint="0.79998168889431442"/>
        </patternFill>
      </fill>
    </dxf>
    <dxf>
      <font>
        <b/>
        <i val="0"/>
        <color theme="1"/>
      </font>
      <fill>
        <patternFill>
          <bgColor rgb="FFFFC000"/>
        </patternFill>
      </fill>
    </dxf>
    <dxf>
      <font>
        <b/>
        <i val="0"/>
        <color auto="1"/>
      </font>
      <fill>
        <patternFill>
          <bgColor theme="4" tint="0.79998168889431442"/>
        </patternFill>
      </fill>
    </dxf>
    <dxf>
      <font>
        <b/>
        <i val="0"/>
        <color auto="1"/>
      </font>
      <fill>
        <patternFill>
          <bgColor theme="4" tint="0.79998168889431442"/>
        </patternFill>
      </fill>
    </dxf>
    <dxf>
      <font>
        <b/>
        <i val="0"/>
        <color theme="1"/>
      </font>
      <fill>
        <patternFill>
          <bgColor rgb="FFFFC000"/>
        </patternFill>
      </fill>
    </dxf>
  </dxfs>
  <tableStyles count="0" defaultTableStyle="TableStyleMedium2" defaultPivotStyle="PivotStyleLight16"/>
  <colors>
    <mruColors>
      <color rgb="FF50453F"/>
      <color rgb="FFCCFFCC"/>
      <color rgb="FF9999FF"/>
      <color rgb="FFCC99FF"/>
      <color rgb="FFFF9999"/>
      <color rgb="FFDB7223"/>
      <color rgb="FF643510"/>
      <color rgb="FFCCFF66"/>
      <color rgb="FFCC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7" Type="http://schemas.openxmlformats.org/officeDocument/2006/relationships/image" Target="../media/image7.png"/><Relationship Id="rId2" Type="http://schemas.openxmlformats.org/officeDocument/2006/relationships/image" Target="../media/image2.jpeg"/><Relationship Id="rId1" Type="http://schemas.openxmlformats.org/officeDocument/2006/relationships/image" Target="../media/image1.png"/><Relationship Id="rId6" Type="http://schemas.openxmlformats.org/officeDocument/2006/relationships/image" Target="../media/image6.jpg"/><Relationship Id="rId5" Type="http://schemas.openxmlformats.org/officeDocument/2006/relationships/image" Target="../media/image5.jpg"/><Relationship Id="rId4" Type="http://schemas.openxmlformats.org/officeDocument/2006/relationships/image" Target="../media/image4.jpeg"/></Relationships>
</file>

<file path=xl/drawings/_rels/drawing2.xml.rels><?xml version="1.0" encoding="UTF-8" standalone="yes"?>
<Relationships xmlns="http://schemas.openxmlformats.org/package/2006/relationships"><Relationship Id="rId1" Type="http://schemas.openxmlformats.org/officeDocument/2006/relationships/image" Target="../media/image8.jpeg"/></Relationships>
</file>

<file path=xl/drawings/_rels/drawing3.xml.rels><?xml version="1.0" encoding="UTF-8" standalone="yes"?>
<Relationships xmlns="http://schemas.openxmlformats.org/package/2006/relationships"><Relationship Id="rId3" Type="http://schemas.openxmlformats.org/officeDocument/2006/relationships/image" Target="../media/image11.jpg"/><Relationship Id="rId2" Type="http://schemas.openxmlformats.org/officeDocument/2006/relationships/image" Target="../media/image10.jpeg"/><Relationship Id="rId1" Type="http://schemas.openxmlformats.org/officeDocument/2006/relationships/image" Target="../media/image9.jpeg"/></Relationships>
</file>

<file path=xl/drawings/drawing1.xml><?xml version="1.0" encoding="utf-8"?>
<xdr:wsDr xmlns:xdr="http://schemas.openxmlformats.org/drawingml/2006/spreadsheetDrawing" xmlns:a="http://schemas.openxmlformats.org/drawingml/2006/main">
  <xdr:twoCellAnchor editAs="oneCell">
    <xdr:from>
      <xdr:col>1</xdr:col>
      <xdr:colOff>23812</xdr:colOff>
      <xdr:row>69</xdr:row>
      <xdr:rowOff>52387</xdr:rowOff>
    </xdr:from>
    <xdr:to>
      <xdr:col>25</xdr:col>
      <xdr:colOff>991466</xdr:colOff>
      <xdr:row>77</xdr:row>
      <xdr:rowOff>312964</xdr:rowOff>
    </xdr:to>
    <xdr:pic>
      <xdr:nvPicPr>
        <xdr:cNvPr id="2" name="Picture 26">
          <a:extLst>
            <a:ext uri="{FF2B5EF4-FFF2-40B4-BE49-F238E27FC236}">
              <a16:creationId xmlns:a16="http://schemas.microsoft.com/office/drawing/2014/main" id="{C81E3306-B358-4CB7-A16F-9CE6A04D6E4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62237" y="23426737"/>
          <a:ext cx="23098126" cy="26989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27</xdr:col>
      <xdr:colOff>263833</xdr:colOff>
      <xdr:row>56</xdr:row>
      <xdr:rowOff>47624</xdr:rowOff>
    </xdr:from>
    <xdr:to>
      <xdr:col>34</xdr:col>
      <xdr:colOff>771527</xdr:colOff>
      <xdr:row>62</xdr:row>
      <xdr:rowOff>225136</xdr:rowOff>
    </xdr:to>
    <xdr:pic>
      <xdr:nvPicPr>
        <xdr:cNvPr id="3" name="Picture 6">
          <a:extLst>
            <a:ext uri="{FF2B5EF4-FFF2-40B4-BE49-F238E27FC236}">
              <a16:creationId xmlns:a16="http://schemas.microsoft.com/office/drawing/2014/main" id="{4A363FF0-F000-446B-BEBE-6135506F628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476758" y="19631024"/>
          <a:ext cx="5489268" cy="16634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28575</xdr:colOff>
      <xdr:row>56</xdr:row>
      <xdr:rowOff>114300</xdr:rowOff>
    </xdr:from>
    <xdr:to>
      <xdr:col>8</xdr:col>
      <xdr:colOff>1195820</xdr:colOff>
      <xdr:row>63</xdr:row>
      <xdr:rowOff>4328</xdr:rowOff>
    </xdr:to>
    <xdr:pic>
      <xdr:nvPicPr>
        <xdr:cNvPr id="4" name="Picture 2">
          <a:extLst>
            <a:ext uri="{FF2B5EF4-FFF2-40B4-BE49-F238E27FC236}">
              <a16:creationId xmlns:a16="http://schemas.microsoft.com/office/drawing/2014/main" id="{061B2CDC-1E78-42C7-9967-1326BA887CE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67000" y="19697700"/>
          <a:ext cx="9651423" cy="16235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1152525</xdr:colOff>
      <xdr:row>56</xdr:row>
      <xdr:rowOff>95250</xdr:rowOff>
    </xdr:from>
    <xdr:to>
      <xdr:col>25</xdr:col>
      <xdr:colOff>1492393</xdr:colOff>
      <xdr:row>62</xdr:row>
      <xdr:rowOff>219073</xdr:rowOff>
    </xdr:to>
    <xdr:pic>
      <xdr:nvPicPr>
        <xdr:cNvPr id="5" name="Picture 4">
          <a:extLst>
            <a:ext uri="{FF2B5EF4-FFF2-40B4-BE49-F238E27FC236}">
              <a16:creationId xmlns:a16="http://schemas.microsoft.com/office/drawing/2014/main" id="{5B3929F7-FFE1-4CE5-8633-F5117F6FB1C7}"/>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5744825" y="19678650"/>
          <a:ext cx="10231581" cy="16097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219037</xdr:colOff>
      <xdr:row>8</xdr:row>
      <xdr:rowOff>278823</xdr:rowOff>
    </xdr:from>
    <xdr:to>
      <xdr:col>8</xdr:col>
      <xdr:colOff>60548</xdr:colOff>
      <xdr:row>16</xdr:row>
      <xdr:rowOff>265437</xdr:rowOff>
    </xdr:to>
    <xdr:pic>
      <xdr:nvPicPr>
        <xdr:cNvPr id="6" name="Picture 5">
          <a:extLst>
            <a:ext uri="{FF2B5EF4-FFF2-40B4-BE49-F238E27FC236}">
              <a16:creationId xmlns:a16="http://schemas.microsoft.com/office/drawing/2014/main" id="{C1E87201-9897-4EEC-B687-B6D0FC1E513E}"/>
            </a:ext>
          </a:extLst>
        </xdr:cNvPr>
        <xdr:cNvPicPr>
          <a:picLocks noChangeAspect="1"/>
        </xdr:cNvPicPr>
      </xdr:nvPicPr>
      <xdr:blipFill>
        <a:blip xmlns:r="http://schemas.openxmlformats.org/officeDocument/2006/relationships" r:embed="rId5"/>
        <a:stretch>
          <a:fillRect/>
        </a:stretch>
      </xdr:blipFill>
      <xdr:spPr>
        <a:xfrm>
          <a:off x="2862225" y="2945823"/>
          <a:ext cx="8342573" cy="2082114"/>
        </a:xfrm>
        <a:prstGeom prst="rect">
          <a:avLst/>
        </a:prstGeom>
      </xdr:spPr>
    </xdr:pic>
    <xdr:clientData/>
  </xdr:twoCellAnchor>
  <xdr:twoCellAnchor editAs="oneCell">
    <xdr:from>
      <xdr:col>1</xdr:col>
      <xdr:colOff>203488</xdr:colOff>
      <xdr:row>16</xdr:row>
      <xdr:rowOff>185103</xdr:rowOff>
    </xdr:from>
    <xdr:to>
      <xdr:col>3</xdr:col>
      <xdr:colOff>151036</xdr:colOff>
      <xdr:row>20</xdr:row>
      <xdr:rowOff>23864</xdr:rowOff>
    </xdr:to>
    <xdr:pic>
      <xdr:nvPicPr>
        <xdr:cNvPr id="7" name="Picture 6">
          <a:extLst>
            <a:ext uri="{FF2B5EF4-FFF2-40B4-BE49-F238E27FC236}">
              <a16:creationId xmlns:a16="http://schemas.microsoft.com/office/drawing/2014/main" id="{0E714E26-97EB-4674-B65A-F8013349CFB5}"/>
            </a:ext>
          </a:extLst>
        </xdr:cNvPr>
        <xdr:cNvPicPr>
          <a:picLocks noChangeAspect="1"/>
        </xdr:cNvPicPr>
      </xdr:nvPicPr>
      <xdr:blipFill>
        <a:blip xmlns:r="http://schemas.openxmlformats.org/officeDocument/2006/relationships" r:embed="rId6"/>
        <a:stretch>
          <a:fillRect/>
        </a:stretch>
      </xdr:blipFill>
      <xdr:spPr>
        <a:xfrm>
          <a:off x="2846676" y="4947603"/>
          <a:ext cx="2543110" cy="1077011"/>
        </a:xfrm>
        <a:prstGeom prst="rect">
          <a:avLst/>
        </a:prstGeom>
      </xdr:spPr>
    </xdr:pic>
    <xdr:clientData/>
  </xdr:twoCellAnchor>
  <xdr:twoCellAnchor editAs="oneCell">
    <xdr:from>
      <xdr:col>43</xdr:col>
      <xdr:colOff>0</xdr:colOff>
      <xdr:row>56</xdr:row>
      <xdr:rowOff>214312</xdr:rowOff>
    </xdr:from>
    <xdr:to>
      <xdr:col>50</xdr:col>
      <xdr:colOff>72576</xdr:colOff>
      <xdr:row>81</xdr:row>
      <xdr:rowOff>242456</xdr:rowOff>
    </xdr:to>
    <xdr:pic>
      <xdr:nvPicPr>
        <xdr:cNvPr id="8" name="Picture 7">
          <a:extLst>
            <a:ext uri="{FF2B5EF4-FFF2-40B4-BE49-F238E27FC236}">
              <a16:creationId xmlns:a16="http://schemas.microsoft.com/office/drawing/2014/main" id="{EBCBCF30-9E72-4925-B007-60383D3D5C4A}"/>
            </a:ext>
          </a:extLst>
        </xdr:cNvPr>
        <xdr:cNvPicPr>
          <a:picLocks noChangeAspect="1"/>
        </xdr:cNvPicPr>
      </xdr:nvPicPr>
      <xdr:blipFill>
        <a:blip xmlns:r="http://schemas.openxmlformats.org/officeDocument/2006/relationships" r:embed="rId7"/>
        <a:stretch>
          <a:fillRect/>
        </a:stretch>
      </xdr:blipFill>
      <xdr:spPr>
        <a:xfrm>
          <a:off x="37679168" y="19797712"/>
          <a:ext cx="12978951" cy="762909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0</xdr:colOff>
      <xdr:row>45</xdr:row>
      <xdr:rowOff>0</xdr:rowOff>
    </xdr:from>
    <xdr:to>
      <xdr:col>6</xdr:col>
      <xdr:colOff>546100</xdr:colOff>
      <xdr:row>47</xdr:row>
      <xdr:rowOff>279400</xdr:rowOff>
    </xdr:to>
    <xdr:pic>
      <xdr:nvPicPr>
        <xdr:cNvPr id="2" name="Picture 2">
          <a:extLst>
            <a:ext uri="{FF2B5EF4-FFF2-40B4-BE49-F238E27FC236}">
              <a16:creationId xmlns:a16="http://schemas.microsoft.com/office/drawing/2014/main" id="{E00B3291-C7F6-294B-B415-CA788EA37A2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309100" y="13042900"/>
          <a:ext cx="2565400" cy="812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3086100</xdr:colOff>
      <xdr:row>0</xdr:row>
      <xdr:rowOff>88900</xdr:rowOff>
    </xdr:from>
    <xdr:to>
      <xdr:col>1</xdr:col>
      <xdr:colOff>5130800</xdr:colOff>
      <xdr:row>4</xdr:row>
      <xdr:rowOff>50800</xdr:rowOff>
    </xdr:to>
    <xdr:pic>
      <xdr:nvPicPr>
        <xdr:cNvPr id="3" name="Picture 4">
          <a:extLst>
            <a:ext uri="{FF2B5EF4-FFF2-40B4-BE49-F238E27FC236}">
              <a16:creationId xmlns:a16="http://schemas.microsoft.com/office/drawing/2014/main" id="{5A7EB320-2786-F24D-976A-239A8833D59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78200" y="88900"/>
          <a:ext cx="2044700" cy="622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279400</xdr:colOff>
      <xdr:row>11</xdr:row>
      <xdr:rowOff>76200</xdr:rowOff>
    </xdr:from>
    <xdr:to>
      <xdr:col>7</xdr:col>
      <xdr:colOff>127000</xdr:colOff>
      <xdr:row>50</xdr:row>
      <xdr:rowOff>114300</xdr:rowOff>
    </xdr:to>
    <xdr:pic>
      <xdr:nvPicPr>
        <xdr:cNvPr id="2" name="Picture 2">
          <a:extLst>
            <a:ext uri="{FF2B5EF4-FFF2-40B4-BE49-F238E27FC236}">
              <a16:creationId xmlns:a16="http://schemas.microsoft.com/office/drawing/2014/main" id="{0D89E6EF-7F91-E340-B3EC-C2B919AB8D7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9400" y="1879600"/>
          <a:ext cx="4559300" cy="6451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419100</xdr:colOff>
      <xdr:row>11</xdr:row>
      <xdr:rowOff>63500</xdr:rowOff>
    </xdr:from>
    <xdr:to>
      <xdr:col>11</xdr:col>
      <xdr:colOff>2286000</xdr:colOff>
      <xdr:row>50</xdr:row>
      <xdr:rowOff>101600</xdr:rowOff>
    </xdr:to>
    <xdr:pic>
      <xdr:nvPicPr>
        <xdr:cNvPr id="3" name="Picture 4">
          <a:extLst>
            <a:ext uri="{FF2B5EF4-FFF2-40B4-BE49-F238E27FC236}">
              <a16:creationId xmlns:a16="http://schemas.microsoft.com/office/drawing/2014/main" id="{3DD2BF7C-EF27-D840-891C-4A78A56A987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130800" y="1866900"/>
          <a:ext cx="4559300" cy="6451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292100</xdr:colOff>
      <xdr:row>3</xdr:row>
      <xdr:rowOff>0</xdr:rowOff>
    </xdr:from>
    <xdr:to>
      <xdr:col>6</xdr:col>
      <xdr:colOff>304800</xdr:colOff>
      <xdr:row>9</xdr:row>
      <xdr:rowOff>101600</xdr:rowOff>
    </xdr:to>
    <xdr:pic>
      <xdr:nvPicPr>
        <xdr:cNvPr id="4" name="Picture 5">
          <a:extLst>
            <a:ext uri="{FF2B5EF4-FFF2-40B4-BE49-F238E27FC236}">
              <a16:creationId xmlns:a16="http://schemas.microsoft.com/office/drawing/2014/main" id="{D3901853-50B0-3841-94F6-6157AC5B6C0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92100" y="482600"/>
          <a:ext cx="4051300" cy="1092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381000</xdr:colOff>
      <xdr:row>3</xdr:row>
      <xdr:rowOff>139700</xdr:rowOff>
    </xdr:from>
    <xdr:to>
      <xdr:col>11</xdr:col>
      <xdr:colOff>2184400</xdr:colOff>
      <xdr:row>7</xdr:row>
      <xdr:rowOff>101600</xdr:rowOff>
    </xdr:to>
    <xdr:sp macro="" textlink="">
      <xdr:nvSpPr>
        <xdr:cNvPr id="5" name="TextBox 4">
          <a:extLst>
            <a:ext uri="{FF2B5EF4-FFF2-40B4-BE49-F238E27FC236}">
              <a16:creationId xmlns:a16="http://schemas.microsoft.com/office/drawing/2014/main" id="{9073F26B-88A4-8242-A933-1C0072EF6732}"/>
            </a:ext>
          </a:extLst>
        </xdr:cNvPr>
        <xdr:cNvSpPr txBox="1"/>
      </xdr:nvSpPr>
      <xdr:spPr>
        <a:xfrm>
          <a:off x="5765800" y="622300"/>
          <a:ext cx="3822700" cy="6223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a:solidFill>
                <a:srgbClr val="50453F"/>
              </a:solidFill>
              <a:latin typeface="Arial" panose="020B0604020202020204" pitchFamily="34" charset="0"/>
              <a:cs typeface="Arial" panose="020B0604020202020204" pitchFamily="34" charset="0"/>
            </a:rPr>
            <a:t>If you have ordered Fire Rated Doors,</a:t>
          </a:r>
          <a:r>
            <a:rPr lang="en-US" sz="1200" baseline="0">
              <a:solidFill>
                <a:srgbClr val="50453F"/>
              </a:solidFill>
              <a:latin typeface="Arial" panose="020B0604020202020204" pitchFamily="34" charset="0"/>
              <a:cs typeface="Arial" panose="020B0604020202020204" pitchFamily="34" charset="0"/>
            </a:rPr>
            <a:t> </a:t>
          </a:r>
          <a:r>
            <a:rPr lang="en-US" sz="1200">
              <a:solidFill>
                <a:srgbClr val="50453F"/>
              </a:solidFill>
              <a:latin typeface="Arial" panose="020B0604020202020204" pitchFamily="34" charset="0"/>
              <a:cs typeface="Arial" panose="020B0604020202020204" pitchFamily="34" charset="0"/>
            </a:rPr>
            <a:t>please remember to keep your Certificates (see sample below).</a:t>
          </a:r>
          <a:r>
            <a:rPr lang="en-US" sz="1200" baseline="0">
              <a:solidFill>
                <a:srgbClr val="50453F"/>
              </a:solidFill>
              <a:latin typeface="Arial" panose="020B0604020202020204" pitchFamily="34" charset="0"/>
              <a:cs typeface="Arial" panose="020B0604020202020204" pitchFamily="34" charset="0"/>
            </a:rPr>
            <a:t> </a:t>
          </a:r>
          <a:r>
            <a:rPr lang="en-US" sz="1200">
              <a:solidFill>
                <a:srgbClr val="50453F"/>
              </a:solidFill>
              <a:latin typeface="Arial" panose="020B0604020202020204" pitchFamily="34" charset="0"/>
              <a:cs typeface="Arial" panose="020B0604020202020204" pitchFamily="34" charset="0"/>
            </a:rPr>
            <a:t>The Certificate is attached to each Fire Door.</a:t>
          </a:r>
        </a:p>
      </xdr:txBody>
    </xdr:sp>
    <xdr:clientData/>
  </xdr:twoCellAnchor>
  <xdr:twoCellAnchor>
    <xdr:from>
      <xdr:col>0</xdr:col>
      <xdr:colOff>203200</xdr:colOff>
      <xdr:row>51</xdr:row>
      <xdr:rowOff>88900</xdr:rowOff>
    </xdr:from>
    <xdr:to>
      <xdr:col>7</xdr:col>
      <xdr:colOff>266700</xdr:colOff>
      <xdr:row>53</xdr:row>
      <xdr:rowOff>12700</xdr:rowOff>
    </xdr:to>
    <xdr:sp macro="" textlink="">
      <xdr:nvSpPr>
        <xdr:cNvPr id="6" name="TextBox 5">
          <a:extLst>
            <a:ext uri="{FF2B5EF4-FFF2-40B4-BE49-F238E27FC236}">
              <a16:creationId xmlns:a16="http://schemas.microsoft.com/office/drawing/2014/main" id="{A1C03628-E2D0-B44E-A7AA-1021F35C3918}"/>
            </a:ext>
          </a:extLst>
        </xdr:cNvPr>
        <xdr:cNvSpPr txBox="1"/>
      </xdr:nvSpPr>
      <xdr:spPr>
        <a:xfrm>
          <a:off x="203200" y="8470900"/>
          <a:ext cx="4775200" cy="254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a:solidFill>
                <a:srgbClr val="50453F"/>
              </a:solidFill>
              <a:latin typeface="Arial" panose="020B0604020202020204" pitchFamily="34" charset="0"/>
              <a:cs typeface="Arial" panose="020B0604020202020204" pitchFamily="34" charset="0"/>
            </a:rPr>
            <a:t>For further information on our Fire Certification please </a:t>
          </a:r>
          <a:r>
            <a:rPr lang="en-US" sz="1200" b="1">
              <a:solidFill>
                <a:srgbClr val="50453F"/>
              </a:solidFill>
              <a:latin typeface="Arial" panose="020B0604020202020204" pitchFamily="34" charset="0"/>
              <a:cs typeface="Arial" panose="020B0604020202020204" pitchFamily="34" charset="0"/>
            </a:rPr>
            <a:t>click here</a:t>
          </a:r>
        </a:p>
      </xdr:txBody>
    </xdr:sp>
    <xdr:clientData/>
  </xdr:two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hyperlink" Target="https://www.forza-doors.com/about-us/our-certification/fire-door-unique-number-label.aspx" TargetMode="External"/><Relationship Id="rId1" Type="http://schemas.openxmlformats.org/officeDocument/2006/relationships/hyperlink" Target="https://www.forza-doors.com/about-us/our-certification/fire-door-unique-number-label.aspx"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870D31-CC34-4530-A181-B7F855B054C5}">
  <sheetPr>
    <pageSetUpPr fitToPage="1"/>
  </sheetPr>
  <dimension ref="A1:BF153"/>
  <sheetViews>
    <sheetView tabSelected="1" zoomScale="40" zoomScaleNormal="40" workbookViewId="0">
      <pane xSplit="1" topLeftCell="B1" activePane="topRight" state="frozen"/>
      <selection pane="topRight" activeCell="J18" sqref="J18"/>
    </sheetView>
  </sheetViews>
  <sheetFormatPr defaultColWidth="10.125" defaultRowHeight="15"/>
  <cols>
    <col min="1" max="1" width="34.625" style="72" customWidth="1"/>
    <col min="2" max="2" width="17.375" style="72" customWidth="1"/>
    <col min="3" max="3" width="16.5" style="72" customWidth="1"/>
    <col min="4" max="4" width="17.375" style="72" customWidth="1"/>
    <col min="5" max="5" width="14.125" style="72" customWidth="1"/>
    <col min="6" max="6" width="11.5" style="72" customWidth="1"/>
    <col min="7" max="10" width="17.25" style="72" customWidth="1"/>
    <col min="11" max="11" width="14.875" style="72" customWidth="1"/>
    <col min="12" max="13" width="14.875" style="72" hidden="1" customWidth="1"/>
    <col min="14" max="14" width="43.5" style="72" customWidth="1"/>
    <col min="15" max="15" width="12.75" style="72" customWidth="1"/>
    <col min="16" max="16" width="21.25" style="72" customWidth="1"/>
    <col min="17" max="17" width="21.5" style="72" customWidth="1"/>
    <col min="18" max="23" width="20.625" style="72" hidden="1" customWidth="1"/>
    <col min="24" max="24" width="14.25" style="72" customWidth="1"/>
    <col min="25" max="25" width="16.25" style="72" customWidth="1"/>
    <col min="26" max="26" width="20.75" style="72" customWidth="1"/>
    <col min="27" max="27" width="17.375" style="72" customWidth="1"/>
    <col min="28" max="28" width="10.375" style="72" customWidth="1"/>
    <col min="29" max="30" width="10.375" style="72" hidden="1" customWidth="1"/>
    <col min="31" max="32" width="12.625" style="72" customWidth="1"/>
    <col min="33" max="33" width="14.25" style="72" customWidth="1"/>
    <col min="34" max="34" width="15.5" style="72" customWidth="1"/>
    <col min="35" max="35" width="20.125" style="72" customWidth="1"/>
    <col min="36" max="36" width="29.25" style="72" customWidth="1"/>
    <col min="37" max="41" width="29.25" style="72" hidden="1" customWidth="1"/>
    <col min="42" max="42" width="29.25" style="72" customWidth="1"/>
    <col min="43" max="43" width="22.375" style="71" customWidth="1"/>
    <col min="44" max="44" width="21.25" style="71" customWidth="1"/>
    <col min="45" max="47" width="26.75" style="72" customWidth="1"/>
    <col min="48" max="48" width="14.875" style="72" customWidth="1"/>
    <col min="49" max="49" width="16.875" style="72" customWidth="1"/>
    <col min="50" max="50" width="36.125" style="72" customWidth="1"/>
    <col min="51" max="51" width="17.875" style="72" customWidth="1"/>
    <col min="52" max="52" width="16.75" style="72" customWidth="1"/>
    <col min="53" max="53" width="15.125" style="72" customWidth="1"/>
    <col min="54" max="54" width="13" style="72" customWidth="1"/>
    <col min="55" max="55" width="5.5" style="72" customWidth="1"/>
    <col min="56" max="56" width="15.875" style="72" customWidth="1"/>
    <col min="57" max="57" width="13" style="71" customWidth="1"/>
    <col min="58" max="58" width="23.375" style="71" customWidth="1"/>
    <col min="59" max="59" width="23.375" style="72" customWidth="1"/>
    <col min="60" max="271" width="10.125" style="72"/>
    <col min="272" max="272" width="34.625" style="72" customWidth="1"/>
    <col min="273" max="273" width="15.375" style="72" customWidth="1"/>
    <col min="274" max="274" width="14.625" style="72" customWidth="1"/>
    <col min="275" max="275" width="17.375" style="72" customWidth="1"/>
    <col min="276" max="276" width="14.125" style="72" customWidth="1"/>
    <col min="277" max="277" width="11.5" style="72" customWidth="1"/>
    <col min="278" max="281" width="17.25" style="72" customWidth="1"/>
    <col min="282" max="282" width="14.875" style="72" customWidth="1"/>
    <col min="283" max="283" width="43.5" style="72" customWidth="1"/>
    <col min="284" max="284" width="12.75" style="72" customWidth="1"/>
    <col min="285" max="285" width="20.125" style="72" customWidth="1"/>
    <col min="286" max="286" width="20.625" style="72" customWidth="1"/>
    <col min="287" max="287" width="14.25" style="72" customWidth="1"/>
    <col min="288" max="288" width="16.25" style="72" customWidth="1"/>
    <col min="289" max="289" width="20.75" style="72" customWidth="1"/>
    <col min="290" max="290" width="17.375" style="72" customWidth="1"/>
    <col min="291" max="291" width="10.375" style="72" customWidth="1"/>
    <col min="292" max="293" width="12.625" style="72" customWidth="1"/>
    <col min="294" max="294" width="14.25" style="72" customWidth="1"/>
    <col min="295" max="295" width="15.5" style="72" customWidth="1"/>
    <col min="296" max="296" width="20.125" style="72" customWidth="1"/>
    <col min="297" max="297" width="29.25" style="72" customWidth="1"/>
    <col min="298" max="298" width="22.375" style="72" customWidth="1"/>
    <col min="299" max="299" width="18.75" style="72" customWidth="1"/>
    <col min="300" max="300" width="21.25" style="72" customWidth="1"/>
    <col min="301" max="303" width="26.75" style="72" customWidth="1"/>
    <col min="304" max="304" width="14.875" style="72" customWidth="1"/>
    <col min="305" max="305" width="16.875" style="72" customWidth="1"/>
    <col min="306" max="306" width="18" style="72" customWidth="1"/>
    <col min="307" max="307" width="17.875" style="72" customWidth="1"/>
    <col min="308" max="308" width="16.75" style="72" customWidth="1"/>
    <col min="309" max="309" width="15.125" style="72" customWidth="1"/>
    <col min="310" max="310" width="13" style="72" customWidth="1"/>
    <col min="311" max="311" width="5.5" style="72" customWidth="1"/>
    <col min="312" max="312" width="15.875" style="72" customWidth="1"/>
    <col min="313" max="313" width="13" style="72" customWidth="1"/>
    <col min="314" max="315" width="23.375" style="72" customWidth="1"/>
    <col min="316" max="527" width="10.125" style="72"/>
    <col min="528" max="528" width="34.625" style="72" customWidth="1"/>
    <col min="529" max="529" width="15.375" style="72" customWidth="1"/>
    <col min="530" max="530" width="14.625" style="72" customWidth="1"/>
    <col min="531" max="531" width="17.375" style="72" customWidth="1"/>
    <col min="532" max="532" width="14.125" style="72" customWidth="1"/>
    <col min="533" max="533" width="11.5" style="72" customWidth="1"/>
    <col min="534" max="537" width="17.25" style="72" customWidth="1"/>
    <col min="538" max="538" width="14.875" style="72" customWidth="1"/>
    <col min="539" max="539" width="43.5" style="72" customWidth="1"/>
    <col min="540" max="540" width="12.75" style="72" customWidth="1"/>
    <col min="541" max="541" width="20.125" style="72" customWidth="1"/>
    <col min="542" max="542" width="20.625" style="72" customWidth="1"/>
    <col min="543" max="543" width="14.25" style="72" customWidth="1"/>
    <col min="544" max="544" width="16.25" style="72" customWidth="1"/>
    <col min="545" max="545" width="20.75" style="72" customWidth="1"/>
    <col min="546" max="546" width="17.375" style="72" customWidth="1"/>
    <col min="547" max="547" width="10.375" style="72" customWidth="1"/>
    <col min="548" max="549" width="12.625" style="72" customWidth="1"/>
    <col min="550" max="550" width="14.25" style="72" customWidth="1"/>
    <col min="551" max="551" width="15.5" style="72" customWidth="1"/>
    <col min="552" max="552" width="20.125" style="72" customWidth="1"/>
    <col min="553" max="553" width="29.25" style="72" customWidth="1"/>
    <col min="554" max="554" width="22.375" style="72" customWidth="1"/>
    <col min="555" max="555" width="18.75" style="72" customWidth="1"/>
    <col min="556" max="556" width="21.25" style="72" customWidth="1"/>
    <col min="557" max="559" width="26.75" style="72" customWidth="1"/>
    <col min="560" max="560" width="14.875" style="72" customWidth="1"/>
    <col min="561" max="561" width="16.875" style="72" customWidth="1"/>
    <col min="562" max="562" width="18" style="72" customWidth="1"/>
    <col min="563" max="563" width="17.875" style="72" customWidth="1"/>
    <col min="564" max="564" width="16.75" style="72" customWidth="1"/>
    <col min="565" max="565" width="15.125" style="72" customWidth="1"/>
    <col min="566" max="566" width="13" style="72" customWidth="1"/>
    <col min="567" max="567" width="5.5" style="72" customWidth="1"/>
    <col min="568" max="568" width="15.875" style="72" customWidth="1"/>
    <col min="569" max="569" width="13" style="72" customWidth="1"/>
    <col min="570" max="571" width="23.375" style="72" customWidth="1"/>
    <col min="572" max="783" width="10.125" style="72"/>
    <col min="784" max="784" width="34.625" style="72" customWidth="1"/>
    <col min="785" max="785" width="15.375" style="72" customWidth="1"/>
    <col min="786" max="786" width="14.625" style="72" customWidth="1"/>
    <col min="787" max="787" width="17.375" style="72" customWidth="1"/>
    <col min="788" max="788" width="14.125" style="72" customWidth="1"/>
    <col min="789" max="789" width="11.5" style="72" customWidth="1"/>
    <col min="790" max="793" width="17.25" style="72" customWidth="1"/>
    <col min="794" max="794" width="14.875" style="72" customWidth="1"/>
    <col min="795" max="795" width="43.5" style="72" customWidth="1"/>
    <col min="796" max="796" width="12.75" style="72" customWidth="1"/>
    <col min="797" max="797" width="20.125" style="72" customWidth="1"/>
    <col min="798" max="798" width="20.625" style="72" customWidth="1"/>
    <col min="799" max="799" width="14.25" style="72" customWidth="1"/>
    <col min="800" max="800" width="16.25" style="72" customWidth="1"/>
    <col min="801" max="801" width="20.75" style="72" customWidth="1"/>
    <col min="802" max="802" width="17.375" style="72" customWidth="1"/>
    <col min="803" max="803" width="10.375" style="72" customWidth="1"/>
    <col min="804" max="805" width="12.625" style="72" customWidth="1"/>
    <col min="806" max="806" width="14.25" style="72" customWidth="1"/>
    <col min="807" max="807" width="15.5" style="72" customWidth="1"/>
    <col min="808" max="808" width="20.125" style="72" customWidth="1"/>
    <col min="809" max="809" width="29.25" style="72" customWidth="1"/>
    <col min="810" max="810" width="22.375" style="72" customWidth="1"/>
    <col min="811" max="811" width="18.75" style="72" customWidth="1"/>
    <col min="812" max="812" width="21.25" style="72" customWidth="1"/>
    <col min="813" max="815" width="26.75" style="72" customWidth="1"/>
    <col min="816" max="816" width="14.875" style="72" customWidth="1"/>
    <col min="817" max="817" width="16.875" style="72" customWidth="1"/>
    <col min="818" max="818" width="18" style="72" customWidth="1"/>
    <col min="819" max="819" width="17.875" style="72" customWidth="1"/>
    <col min="820" max="820" width="16.75" style="72" customWidth="1"/>
    <col min="821" max="821" width="15.125" style="72" customWidth="1"/>
    <col min="822" max="822" width="13" style="72" customWidth="1"/>
    <col min="823" max="823" width="5.5" style="72" customWidth="1"/>
    <col min="824" max="824" width="15.875" style="72" customWidth="1"/>
    <col min="825" max="825" width="13" style="72" customWidth="1"/>
    <col min="826" max="827" width="23.375" style="72" customWidth="1"/>
    <col min="828" max="1039" width="10.125" style="72"/>
    <col min="1040" max="1040" width="34.625" style="72" customWidth="1"/>
    <col min="1041" max="1041" width="15.375" style="72" customWidth="1"/>
    <col min="1042" max="1042" width="14.625" style="72" customWidth="1"/>
    <col min="1043" max="1043" width="17.375" style="72" customWidth="1"/>
    <col min="1044" max="1044" width="14.125" style="72" customWidth="1"/>
    <col min="1045" max="1045" width="11.5" style="72" customWidth="1"/>
    <col min="1046" max="1049" width="17.25" style="72" customWidth="1"/>
    <col min="1050" max="1050" width="14.875" style="72" customWidth="1"/>
    <col min="1051" max="1051" width="43.5" style="72" customWidth="1"/>
    <col min="1052" max="1052" width="12.75" style="72" customWidth="1"/>
    <col min="1053" max="1053" width="20.125" style="72" customWidth="1"/>
    <col min="1054" max="1054" width="20.625" style="72" customWidth="1"/>
    <col min="1055" max="1055" width="14.25" style="72" customWidth="1"/>
    <col min="1056" max="1056" width="16.25" style="72" customWidth="1"/>
    <col min="1057" max="1057" width="20.75" style="72" customWidth="1"/>
    <col min="1058" max="1058" width="17.375" style="72" customWidth="1"/>
    <col min="1059" max="1059" width="10.375" style="72" customWidth="1"/>
    <col min="1060" max="1061" width="12.625" style="72" customWidth="1"/>
    <col min="1062" max="1062" width="14.25" style="72" customWidth="1"/>
    <col min="1063" max="1063" width="15.5" style="72" customWidth="1"/>
    <col min="1064" max="1064" width="20.125" style="72" customWidth="1"/>
    <col min="1065" max="1065" width="29.25" style="72" customWidth="1"/>
    <col min="1066" max="1066" width="22.375" style="72" customWidth="1"/>
    <col min="1067" max="1067" width="18.75" style="72" customWidth="1"/>
    <col min="1068" max="1068" width="21.25" style="72" customWidth="1"/>
    <col min="1069" max="1071" width="26.75" style="72" customWidth="1"/>
    <col min="1072" max="1072" width="14.875" style="72" customWidth="1"/>
    <col min="1073" max="1073" width="16.875" style="72" customWidth="1"/>
    <col min="1074" max="1074" width="18" style="72" customWidth="1"/>
    <col min="1075" max="1075" width="17.875" style="72" customWidth="1"/>
    <col min="1076" max="1076" width="16.75" style="72" customWidth="1"/>
    <col min="1077" max="1077" width="15.125" style="72" customWidth="1"/>
    <col min="1078" max="1078" width="13" style="72" customWidth="1"/>
    <col min="1079" max="1079" width="5.5" style="72" customWidth="1"/>
    <col min="1080" max="1080" width="15.875" style="72" customWidth="1"/>
    <col min="1081" max="1081" width="13" style="72" customWidth="1"/>
    <col min="1082" max="1083" width="23.375" style="72" customWidth="1"/>
    <col min="1084" max="1295" width="10.125" style="72"/>
    <col min="1296" max="1296" width="34.625" style="72" customWidth="1"/>
    <col min="1297" max="1297" width="15.375" style="72" customWidth="1"/>
    <col min="1298" max="1298" width="14.625" style="72" customWidth="1"/>
    <col min="1299" max="1299" width="17.375" style="72" customWidth="1"/>
    <col min="1300" max="1300" width="14.125" style="72" customWidth="1"/>
    <col min="1301" max="1301" width="11.5" style="72" customWidth="1"/>
    <col min="1302" max="1305" width="17.25" style="72" customWidth="1"/>
    <col min="1306" max="1306" width="14.875" style="72" customWidth="1"/>
    <col min="1307" max="1307" width="43.5" style="72" customWidth="1"/>
    <col min="1308" max="1308" width="12.75" style="72" customWidth="1"/>
    <col min="1309" max="1309" width="20.125" style="72" customWidth="1"/>
    <col min="1310" max="1310" width="20.625" style="72" customWidth="1"/>
    <col min="1311" max="1311" width="14.25" style="72" customWidth="1"/>
    <col min="1312" max="1312" width="16.25" style="72" customWidth="1"/>
    <col min="1313" max="1313" width="20.75" style="72" customWidth="1"/>
    <col min="1314" max="1314" width="17.375" style="72" customWidth="1"/>
    <col min="1315" max="1315" width="10.375" style="72" customWidth="1"/>
    <col min="1316" max="1317" width="12.625" style="72" customWidth="1"/>
    <col min="1318" max="1318" width="14.25" style="72" customWidth="1"/>
    <col min="1319" max="1319" width="15.5" style="72" customWidth="1"/>
    <col min="1320" max="1320" width="20.125" style="72" customWidth="1"/>
    <col min="1321" max="1321" width="29.25" style="72" customWidth="1"/>
    <col min="1322" max="1322" width="22.375" style="72" customWidth="1"/>
    <col min="1323" max="1323" width="18.75" style="72" customWidth="1"/>
    <col min="1324" max="1324" width="21.25" style="72" customWidth="1"/>
    <col min="1325" max="1327" width="26.75" style="72" customWidth="1"/>
    <col min="1328" max="1328" width="14.875" style="72" customWidth="1"/>
    <col min="1329" max="1329" width="16.875" style="72" customWidth="1"/>
    <col min="1330" max="1330" width="18" style="72" customWidth="1"/>
    <col min="1331" max="1331" width="17.875" style="72" customWidth="1"/>
    <col min="1332" max="1332" width="16.75" style="72" customWidth="1"/>
    <col min="1333" max="1333" width="15.125" style="72" customWidth="1"/>
    <col min="1334" max="1334" width="13" style="72" customWidth="1"/>
    <col min="1335" max="1335" width="5.5" style="72" customWidth="1"/>
    <col min="1336" max="1336" width="15.875" style="72" customWidth="1"/>
    <col min="1337" max="1337" width="13" style="72" customWidth="1"/>
    <col min="1338" max="1339" width="23.375" style="72" customWidth="1"/>
    <col min="1340" max="1551" width="10.125" style="72"/>
    <col min="1552" max="1552" width="34.625" style="72" customWidth="1"/>
    <col min="1553" max="1553" width="15.375" style="72" customWidth="1"/>
    <col min="1554" max="1554" width="14.625" style="72" customWidth="1"/>
    <col min="1555" max="1555" width="17.375" style="72" customWidth="1"/>
    <col min="1556" max="1556" width="14.125" style="72" customWidth="1"/>
    <col min="1557" max="1557" width="11.5" style="72" customWidth="1"/>
    <col min="1558" max="1561" width="17.25" style="72" customWidth="1"/>
    <col min="1562" max="1562" width="14.875" style="72" customWidth="1"/>
    <col min="1563" max="1563" width="43.5" style="72" customWidth="1"/>
    <col min="1564" max="1564" width="12.75" style="72" customWidth="1"/>
    <col min="1565" max="1565" width="20.125" style="72" customWidth="1"/>
    <col min="1566" max="1566" width="20.625" style="72" customWidth="1"/>
    <col min="1567" max="1567" width="14.25" style="72" customWidth="1"/>
    <col min="1568" max="1568" width="16.25" style="72" customWidth="1"/>
    <col min="1569" max="1569" width="20.75" style="72" customWidth="1"/>
    <col min="1570" max="1570" width="17.375" style="72" customWidth="1"/>
    <col min="1571" max="1571" width="10.375" style="72" customWidth="1"/>
    <col min="1572" max="1573" width="12.625" style="72" customWidth="1"/>
    <col min="1574" max="1574" width="14.25" style="72" customWidth="1"/>
    <col min="1575" max="1575" width="15.5" style="72" customWidth="1"/>
    <col min="1576" max="1576" width="20.125" style="72" customWidth="1"/>
    <col min="1577" max="1577" width="29.25" style="72" customWidth="1"/>
    <col min="1578" max="1578" width="22.375" style="72" customWidth="1"/>
    <col min="1579" max="1579" width="18.75" style="72" customWidth="1"/>
    <col min="1580" max="1580" width="21.25" style="72" customWidth="1"/>
    <col min="1581" max="1583" width="26.75" style="72" customWidth="1"/>
    <col min="1584" max="1584" width="14.875" style="72" customWidth="1"/>
    <col min="1585" max="1585" width="16.875" style="72" customWidth="1"/>
    <col min="1586" max="1586" width="18" style="72" customWidth="1"/>
    <col min="1587" max="1587" width="17.875" style="72" customWidth="1"/>
    <col min="1588" max="1588" width="16.75" style="72" customWidth="1"/>
    <col min="1589" max="1589" width="15.125" style="72" customWidth="1"/>
    <col min="1590" max="1590" width="13" style="72" customWidth="1"/>
    <col min="1591" max="1591" width="5.5" style="72" customWidth="1"/>
    <col min="1592" max="1592" width="15.875" style="72" customWidth="1"/>
    <col min="1593" max="1593" width="13" style="72" customWidth="1"/>
    <col min="1594" max="1595" width="23.375" style="72" customWidth="1"/>
    <col min="1596" max="1807" width="10.125" style="72"/>
    <col min="1808" max="1808" width="34.625" style="72" customWidth="1"/>
    <col min="1809" max="1809" width="15.375" style="72" customWidth="1"/>
    <col min="1810" max="1810" width="14.625" style="72" customWidth="1"/>
    <col min="1811" max="1811" width="17.375" style="72" customWidth="1"/>
    <col min="1812" max="1812" width="14.125" style="72" customWidth="1"/>
    <col min="1813" max="1813" width="11.5" style="72" customWidth="1"/>
    <col min="1814" max="1817" width="17.25" style="72" customWidth="1"/>
    <col min="1818" max="1818" width="14.875" style="72" customWidth="1"/>
    <col min="1819" max="1819" width="43.5" style="72" customWidth="1"/>
    <col min="1820" max="1820" width="12.75" style="72" customWidth="1"/>
    <col min="1821" max="1821" width="20.125" style="72" customWidth="1"/>
    <col min="1822" max="1822" width="20.625" style="72" customWidth="1"/>
    <col min="1823" max="1823" width="14.25" style="72" customWidth="1"/>
    <col min="1824" max="1824" width="16.25" style="72" customWidth="1"/>
    <col min="1825" max="1825" width="20.75" style="72" customWidth="1"/>
    <col min="1826" max="1826" width="17.375" style="72" customWidth="1"/>
    <col min="1827" max="1827" width="10.375" style="72" customWidth="1"/>
    <col min="1828" max="1829" width="12.625" style="72" customWidth="1"/>
    <col min="1830" max="1830" width="14.25" style="72" customWidth="1"/>
    <col min="1831" max="1831" width="15.5" style="72" customWidth="1"/>
    <col min="1832" max="1832" width="20.125" style="72" customWidth="1"/>
    <col min="1833" max="1833" width="29.25" style="72" customWidth="1"/>
    <col min="1834" max="1834" width="22.375" style="72" customWidth="1"/>
    <col min="1835" max="1835" width="18.75" style="72" customWidth="1"/>
    <col min="1836" max="1836" width="21.25" style="72" customWidth="1"/>
    <col min="1837" max="1839" width="26.75" style="72" customWidth="1"/>
    <col min="1840" max="1840" width="14.875" style="72" customWidth="1"/>
    <col min="1841" max="1841" width="16.875" style="72" customWidth="1"/>
    <col min="1842" max="1842" width="18" style="72" customWidth="1"/>
    <col min="1843" max="1843" width="17.875" style="72" customWidth="1"/>
    <col min="1844" max="1844" width="16.75" style="72" customWidth="1"/>
    <col min="1845" max="1845" width="15.125" style="72" customWidth="1"/>
    <col min="1846" max="1846" width="13" style="72" customWidth="1"/>
    <col min="1847" max="1847" width="5.5" style="72" customWidth="1"/>
    <col min="1848" max="1848" width="15.875" style="72" customWidth="1"/>
    <col min="1849" max="1849" width="13" style="72" customWidth="1"/>
    <col min="1850" max="1851" width="23.375" style="72" customWidth="1"/>
    <col min="1852" max="2063" width="10.125" style="72"/>
    <col min="2064" max="2064" width="34.625" style="72" customWidth="1"/>
    <col min="2065" max="2065" width="15.375" style="72" customWidth="1"/>
    <col min="2066" max="2066" width="14.625" style="72" customWidth="1"/>
    <col min="2067" max="2067" width="17.375" style="72" customWidth="1"/>
    <col min="2068" max="2068" width="14.125" style="72" customWidth="1"/>
    <col min="2069" max="2069" width="11.5" style="72" customWidth="1"/>
    <col min="2070" max="2073" width="17.25" style="72" customWidth="1"/>
    <col min="2074" max="2074" width="14.875" style="72" customWidth="1"/>
    <col min="2075" max="2075" width="43.5" style="72" customWidth="1"/>
    <col min="2076" max="2076" width="12.75" style="72" customWidth="1"/>
    <col min="2077" max="2077" width="20.125" style="72" customWidth="1"/>
    <col min="2078" max="2078" width="20.625" style="72" customWidth="1"/>
    <col min="2079" max="2079" width="14.25" style="72" customWidth="1"/>
    <col min="2080" max="2080" width="16.25" style="72" customWidth="1"/>
    <col min="2081" max="2081" width="20.75" style="72" customWidth="1"/>
    <col min="2082" max="2082" width="17.375" style="72" customWidth="1"/>
    <col min="2083" max="2083" width="10.375" style="72" customWidth="1"/>
    <col min="2084" max="2085" width="12.625" style="72" customWidth="1"/>
    <col min="2086" max="2086" width="14.25" style="72" customWidth="1"/>
    <col min="2087" max="2087" width="15.5" style="72" customWidth="1"/>
    <col min="2088" max="2088" width="20.125" style="72" customWidth="1"/>
    <col min="2089" max="2089" width="29.25" style="72" customWidth="1"/>
    <col min="2090" max="2090" width="22.375" style="72" customWidth="1"/>
    <col min="2091" max="2091" width="18.75" style="72" customWidth="1"/>
    <col min="2092" max="2092" width="21.25" style="72" customWidth="1"/>
    <col min="2093" max="2095" width="26.75" style="72" customWidth="1"/>
    <col min="2096" max="2096" width="14.875" style="72" customWidth="1"/>
    <col min="2097" max="2097" width="16.875" style="72" customWidth="1"/>
    <col min="2098" max="2098" width="18" style="72" customWidth="1"/>
    <col min="2099" max="2099" width="17.875" style="72" customWidth="1"/>
    <col min="2100" max="2100" width="16.75" style="72" customWidth="1"/>
    <col min="2101" max="2101" width="15.125" style="72" customWidth="1"/>
    <col min="2102" max="2102" width="13" style="72" customWidth="1"/>
    <col min="2103" max="2103" width="5.5" style="72" customWidth="1"/>
    <col min="2104" max="2104" width="15.875" style="72" customWidth="1"/>
    <col min="2105" max="2105" width="13" style="72" customWidth="1"/>
    <col min="2106" max="2107" width="23.375" style="72" customWidth="1"/>
    <col min="2108" max="2319" width="10.125" style="72"/>
    <col min="2320" max="2320" width="34.625" style="72" customWidth="1"/>
    <col min="2321" max="2321" width="15.375" style="72" customWidth="1"/>
    <col min="2322" max="2322" width="14.625" style="72" customWidth="1"/>
    <col min="2323" max="2323" width="17.375" style="72" customWidth="1"/>
    <col min="2324" max="2324" width="14.125" style="72" customWidth="1"/>
    <col min="2325" max="2325" width="11.5" style="72" customWidth="1"/>
    <col min="2326" max="2329" width="17.25" style="72" customWidth="1"/>
    <col min="2330" max="2330" width="14.875" style="72" customWidth="1"/>
    <col min="2331" max="2331" width="43.5" style="72" customWidth="1"/>
    <col min="2332" max="2332" width="12.75" style="72" customWidth="1"/>
    <col min="2333" max="2333" width="20.125" style="72" customWidth="1"/>
    <col min="2334" max="2334" width="20.625" style="72" customWidth="1"/>
    <col min="2335" max="2335" width="14.25" style="72" customWidth="1"/>
    <col min="2336" max="2336" width="16.25" style="72" customWidth="1"/>
    <col min="2337" max="2337" width="20.75" style="72" customWidth="1"/>
    <col min="2338" max="2338" width="17.375" style="72" customWidth="1"/>
    <col min="2339" max="2339" width="10.375" style="72" customWidth="1"/>
    <col min="2340" max="2341" width="12.625" style="72" customWidth="1"/>
    <col min="2342" max="2342" width="14.25" style="72" customWidth="1"/>
    <col min="2343" max="2343" width="15.5" style="72" customWidth="1"/>
    <col min="2344" max="2344" width="20.125" style="72" customWidth="1"/>
    <col min="2345" max="2345" width="29.25" style="72" customWidth="1"/>
    <col min="2346" max="2346" width="22.375" style="72" customWidth="1"/>
    <col min="2347" max="2347" width="18.75" style="72" customWidth="1"/>
    <col min="2348" max="2348" width="21.25" style="72" customWidth="1"/>
    <col min="2349" max="2351" width="26.75" style="72" customWidth="1"/>
    <col min="2352" max="2352" width="14.875" style="72" customWidth="1"/>
    <col min="2353" max="2353" width="16.875" style="72" customWidth="1"/>
    <col min="2354" max="2354" width="18" style="72" customWidth="1"/>
    <col min="2355" max="2355" width="17.875" style="72" customWidth="1"/>
    <col min="2356" max="2356" width="16.75" style="72" customWidth="1"/>
    <col min="2357" max="2357" width="15.125" style="72" customWidth="1"/>
    <col min="2358" max="2358" width="13" style="72" customWidth="1"/>
    <col min="2359" max="2359" width="5.5" style="72" customWidth="1"/>
    <col min="2360" max="2360" width="15.875" style="72" customWidth="1"/>
    <col min="2361" max="2361" width="13" style="72" customWidth="1"/>
    <col min="2362" max="2363" width="23.375" style="72" customWidth="1"/>
    <col min="2364" max="2575" width="10.125" style="72"/>
    <col min="2576" max="2576" width="34.625" style="72" customWidth="1"/>
    <col min="2577" max="2577" width="15.375" style="72" customWidth="1"/>
    <col min="2578" max="2578" width="14.625" style="72" customWidth="1"/>
    <col min="2579" max="2579" width="17.375" style="72" customWidth="1"/>
    <col min="2580" max="2580" width="14.125" style="72" customWidth="1"/>
    <col min="2581" max="2581" width="11.5" style="72" customWidth="1"/>
    <col min="2582" max="2585" width="17.25" style="72" customWidth="1"/>
    <col min="2586" max="2586" width="14.875" style="72" customWidth="1"/>
    <col min="2587" max="2587" width="43.5" style="72" customWidth="1"/>
    <col min="2588" max="2588" width="12.75" style="72" customWidth="1"/>
    <col min="2589" max="2589" width="20.125" style="72" customWidth="1"/>
    <col min="2590" max="2590" width="20.625" style="72" customWidth="1"/>
    <col min="2591" max="2591" width="14.25" style="72" customWidth="1"/>
    <col min="2592" max="2592" width="16.25" style="72" customWidth="1"/>
    <col min="2593" max="2593" width="20.75" style="72" customWidth="1"/>
    <col min="2594" max="2594" width="17.375" style="72" customWidth="1"/>
    <col min="2595" max="2595" width="10.375" style="72" customWidth="1"/>
    <col min="2596" max="2597" width="12.625" style="72" customWidth="1"/>
    <col min="2598" max="2598" width="14.25" style="72" customWidth="1"/>
    <col min="2599" max="2599" width="15.5" style="72" customWidth="1"/>
    <col min="2600" max="2600" width="20.125" style="72" customWidth="1"/>
    <col min="2601" max="2601" width="29.25" style="72" customWidth="1"/>
    <col min="2602" max="2602" width="22.375" style="72" customWidth="1"/>
    <col min="2603" max="2603" width="18.75" style="72" customWidth="1"/>
    <col min="2604" max="2604" width="21.25" style="72" customWidth="1"/>
    <col min="2605" max="2607" width="26.75" style="72" customWidth="1"/>
    <col min="2608" max="2608" width="14.875" style="72" customWidth="1"/>
    <col min="2609" max="2609" width="16.875" style="72" customWidth="1"/>
    <col min="2610" max="2610" width="18" style="72" customWidth="1"/>
    <col min="2611" max="2611" width="17.875" style="72" customWidth="1"/>
    <col min="2612" max="2612" width="16.75" style="72" customWidth="1"/>
    <col min="2613" max="2613" width="15.125" style="72" customWidth="1"/>
    <col min="2614" max="2614" width="13" style="72" customWidth="1"/>
    <col min="2615" max="2615" width="5.5" style="72" customWidth="1"/>
    <col min="2616" max="2616" width="15.875" style="72" customWidth="1"/>
    <col min="2617" max="2617" width="13" style="72" customWidth="1"/>
    <col min="2618" max="2619" width="23.375" style="72" customWidth="1"/>
    <col min="2620" max="2831" width="10.125" style="72"/>
    <col min="2832" max="2832" width="34.625" style="72" customWidth="1"/>
    <col min="2833" max="2833" width="15.375" style="72" customWidth="1"/>
    <col min="2834" max="2834" width="14.625" style="72" customWidth="1"/>
    <col min="2835" max="2835" width="17.375" style="72" customWidth="1"/>
    <col min="2836" max="2836" width="14.125" style="72" customWidth="1"/>
    <col min="2837" max="2837" width="11.5" style="72" customWidth="1"/>
    <col min="2838" max="2841" width="17.25" style="72" customWidth="1"/>
    <col min="2842" max="2842" width="14.875" style="72" customWidth="1"/>
    <col min="2843" max="2843" width="43.5" style="72" customWidth="1"/>
    <col min="2844" max="2844" width="12.75" style="72" customWidth="1"/>
    <col min="2845" max="2845" width="20.125" style="72" customWidth="1"/>
    <col min="2846" max="2846" width="20.625" style="72" customWidth="1"/>
    <col min="2847" max="2847" width="14.25" style="72" customWidth="1"/>
    <col min="2848" max="2848" width="16.25" style="72" customWidth="1"/>
    <col min="2849" max="2849" width="20.75" style="72" customWidth="1"/>
    <col min="2850" max="2850" width="17.375" style="72" customWidth="1"/>
    <col min="2851" max="2851" width="10.375" style="72" customWidth="1"/>
    <col min="2852" max="2853" width="12.625" style="72" customWidth="1"/>
    <col min="2854" max="2854" width="14.25" style="72" customWidth="1"/>
    <col min="2855" max="2855" width="15.5" style="72" customWidth="1"/>
    <col min="2856" max="2856" width="20.125" style="72" customWidth="1"/>
    <col min="2857" max="2857" width="29.25" style="72" customWidth="1"/>
    <col min="2858" max="2858" width="22.375" style="72" customWidth="1"/>
    <col min="2859" max="2859" width="18.75" style="72" customWidth="1"/>
    <col min="2860" max="2860" width="21.25" style="72" customWidth="1"/>
    <col min="2861" max="2863" width="26.75" style="72" customWidth="1"/>
    <col min="2864" max="2864" width="14.875" style="72" customWidth="1"/>
    <col min="2865" max="2865" width="16.875" style="72" customWidth="1"/>
    <col min="2866" max="2866" width="18" style="72" customWidth="1"/>
    <col min="2867" max="2867" width="17.875" style="72" customWidth="1"/>
    <col min="2868" max="2868" width="16.75" style="72" customWidth="1"/>
    <col min="2869" max="2869" width="15.125" style="72" customWidth="1"/>
    <col min="2870" max="2870" width="13" style="72" customWidth="1"/>
    <col min="2871" max="2871" width="5.5" style="72" customWidth="1"/>
    <col min="2872" max="2872" width="15.875" style="72" customWidth="1"/>
    <col min="2873" max="2873" width="13" style="72" customWidth="1"/>
    <col min="2874" max="2875" width="23.375" style="72" customWidth="1"/>
    <col min="2876" max="3087" width="10.125" style="72"/>
    <col min="3088" max="3088" width="34.625" style="72" customWidth="1"/>
    <col min="3089" max="3089" width="15.375" style="72" customWidth="1"/>
    <col min="3090" max="3090" width="14.625" style="72" customWidth="1"/>
    <col min="3091" max="3091" width="17.375" style="72" customWidth="1"/>
    <col min="3092" max="3092" width="14.125" style="72" customWidth="1"/>
    <col min="3093" max="3093" width="11.5" style="72" customWidth="1"/>
    <col min="3094" max="3097" width="17.25" style="72" customWidth="1"/>
    <col min="3098" max="3098" width="14.875" style="72" customWidth="1"/>
    <col min="3099" max="3099" width="43.5" style="72" customWidth="1"/>
    <col min="3100" max="3100" width="12.75" style="72" customWidth="1"/>
    <col min="3101" max="3101" width="20.125" style="72" customWidth="1"/>
    <col min="3102" max="3102" width="20.625" style="72" customWidth="1"/>
    <col min="3103" max="3103" width="14.25" style="72" customWidth="1"/>
    <col min="3104" max="3104" width="16.25" style="72" customWidth="1"/>
    <col min="3105" max="3105" width="20.75" style="72" customWidth="1"/>
    <col min="3106" max="3106" width="17.375" style="72" customWidth="1"/>
    <col min="3107" max="3107" width="10.375" style="72" customWidth="1"/>
    <col min="3108" max="3109" width="12.625" style="72" customWidth="1"/>
    <col min="3110" max="3110" width="14.25" style="72" customWidth="1"/>
    <col min="3111" max="3111" width="15.5" style="72" customWidth="1"/>
    <col min="3112" max="3112" width="20.125" style="72" customWidth="1"/>
    <col min="3113" max="3113" width="29.25" style="72" customWidth="1"/>
    <col min="3114" max="3114" width="22.375" style="72" customWidth="1"/>
    <col min="3115" max="3115" width="18.75" style="72" customWidth="1"/>
    <col min="3116" max="3116" width="21.25" style="72" customWidth="1"/>
    <col min="3117" max="3119" width="26.75" style="72" customWidth="1"/>
    <col min="3120" max="3120" width="14.875" style="72" customWidth="1"/>
    <col min="3121" max="3121" width="16.875" style="72" customWidth="1"/>
    <col min="3122" max="3122" width="18" style="72" customWidth="1"/>
    <col min="3123" max="3123" width="17.875" style="72" customWidth="1"/>
    <col min="3124" max="3124" width="16.75" style="72" customWidth="1"/>
    <col min="3125" max="3125" width="15.125" style="72" customWidth="1"/>
    <col min="3126" max="3126" width="13" style="72" customWidth="1"/>
    <col min="3127" max="3127" width="5.5" style="72" customWidth="1"/>
    <col min="3128" max="3128" width="15.875" style="72" customWidth="1"/>
    <col min="3129" max="3129" width="13" style="72" customWidth="1"/>
    <col min="3130" max="3131" width="23.375" style="72" customWidth="1"/>
    <col min="3132" max="3343" width="10.125" style="72"/>
    <col min="3344" max="3344" width="34.625" style="72" customWidth="1"/>
    <col min="3345" max="3345" width="15.375" style="72" customWidth="1"/>
    <col min="3346" max="3346" width="14.625" style="72" customWidth="1"/>
    <col min="3347" max="3347" width="17.375" style="72" customWidth="1"/>
    <col min="3348" max="3348" width="14.125" style="72" customWidth="1"/>
    <col min="3349" max="3349" width="11.5" style="72" customWidth="1"/>
    <col min="3350" max="3353" width="17.25" style="72" customWidth="1"/>
    <col min="3354" max="3354" width="14.875" style="72" customWidth="1"/>
    <col min="3355" max="3355" width="43.5" style="72" customWidth="1"/>
    <col min="3356" max="3356" width="12.75" style="72" customWidth="1"/>
    <col min="3357" max="3357" width="20.125" style="72" customWidth="1"/>
    <col min="3358" max="3358" width="20.625" style="72" customWidth="1"/>
    <col min="3359" max="3359" width="14.25" style="72" customWidth="1"/>
    <col min="3360" max="3360" width="16.25" style="72" customWidth="1"/>
    <col min="3361" max="3361" width="20.75" style="72" customWidth="1"/>
    <col min="3362" max="3362" width="17.375" style="72" customWidth="1"/>
    <col min="3363" max="3363" width="10.375" style="72" customWidth="1"/>
    <col min="3364" max="3365" width="12.625" style="72" customWidth="1"/>
    <col min="3366" max="3366" width="14.25" style="72" customWidth="1"/>
    <col min="3367" max="3367" width="15.5" style="72" customWidth="1"/>
    <col min="3368" max="3368" width="20.125" style="72" customWidth="1"/>
    <col min="3369" max="3369" width="29.25" style="72" customWidth="1"/>
    <col min="3370" max="3370" width="22.375" style="72" customWidth="1"/>
    <col min="3371" max="3371" width="18.75" style="72" customWidth="1"/>
    <col min="3372" max="3372" width="21.25" style="72" customWidth="1"/>
    <col min="3373" max="3375" width="26.75" style="72" customWidth="1"/>
    <col min="3376" max="3376" width="14.875" style="72" customWidth="1"/>
    <col min="3377" max="3377" width="16.875" style="72" customWidth="1"/>
    <col min="3378" max="3378" width="18" style="72" customWidth="1"/>
    <col min="3379" max="3379" width="17.875" style="72" customWidth="1"/>
    <col min="3380" max="3380" width="16.75" style="72" customWidth="1"/>
    <col min="3381" max="3381" width="15.125" style="72" customWidth="1"/>
    <col min="3382" max="3382" width="13" style="72" customWidth="1"/>
    <col min="3383" max="3383" width="5.5" style="72" customWidth="1"/>
    <col min="3384" max="3384" width="15.875" style="72" customWidth="1"/>
    <col min="3385" max="3385" width="13" style="72" customWidth="1"/>
    <col min="3386" max="3387" width="23.375" style="72" customWidth="1"/>
    <col min="3388" max="3599" width="10.125" style="72"/>
    <col min="3600" max="3600" width="34.625" style="72" customWidth="1"/>
    <col min="3601" max="3601" width="15.375" style="72" customWidth="1"/>
    <col min="3602" max="3602" width="14.625" style="72" customWidth="1"/>
    <col min="3603" max="3603" width="17.375" style="72" customWidth="1"/>
    <col min="3604" max="3604" width="14.125" style="72" customWidth="1"/>
    <col min="3605" max="3605" width="11.5" style="72" customWidth="1"/>
    <col min="3606" max="3609" width="17.25" style="72" customWidth="1"/>
    <col min="3610" max="3610" width="14.875" style="72" customWidth="1"/>
    <col min="3611" max="3611" width="43.5" style="72" customWidth="1"/>
    <col min="3612" max="3612" width="12.75" style="72" customWidth="1"/>
    <col min="3613" max="3613" width="20.125" style="72" customWidth="1"/>
    <col min="3614" max="3614" width="20.625" style="72" customWidth="1"/>
    <col min="3615" max="3615" width="14.25" style="72" customWidth="1"/>
    <col min="3616" max="3616" width="16.25" style="72" customWidth="1"/>
    <col min="3617" max="3617" width="20.75" style="72" customWidth="1"/>
    <col min="3618" max="3618" width="17.375" style="72" customWidth="1"/>
    <col min="3619" max="3619" width="10.375" style="72" customWidth="1"/>
    <col min="3620" max="3621" width="12.625" style="72" customWidth="1"/>
    <col min="3622" max="3622" width="14.25" style="72" customWidth="1"/>
    <col min="3623" max="3623" width="15.5" style="72" customWidth="1"/>
    <col min="3624" max="3624" width="20.125" style="72" customWidth="1"/>
    <col min="3625" max="3625" width="29.25" style="72" customWidth="1"/>
    <col min="3626" max="3626" width="22.375" style="72" customWidth="1"/>
    <col min="3627" max="3627" width="18.75" style="72" customWidth="1"/>
    <col min="3628" max="3628" width="21.25" style="72" customWidth="1"/>
    <col min="3629" max="3631" width="26.75" style="72" customWidth="1"/>
    <col min="3632" max="3632" width="14.875" style="72" customWidth="1"/>
    <col min="3633" max="3633" width="16.875" style="72" customWidth="1"/>
    <col min="3634" max="3634" width="18" style="72" customWidth="1"/>
    <col min="3635" max="3635" width="17.875" style="72" customWidth="1"/>
    <col min="3636" max="3636" width="16.75" style="72" customWidth="1"/>
    <col min="3637" max="3637" width="15.125" style="72" customWidth="1"/>
    <col min="3638" max="3638" width="13" style="72" customWidth="1"/>
    <col min="3639" max="3639" width="5.5" style="72" customWidth="1"/>
    <col min="3640" max="3640" width="15.875" style="72" customWidth="1"/>
    <col min="3641" max="3641" width="13" style="72" customWidth="1"/>
    <col min="3642" max="3643" width="23.375" style="72" customWidth="1"/>
    <col min="3644" max="3855" width="10.125" style="72"/>
    <col min="3856" max="3856" width="34.625" style="72" customWidth="1"/>
    <col min="3857" max="3857" width="15.375" style="72" customWidth="1"/>
    <col min="3858" max="3858" width="14.625" style="72" customWidth="1"/>
    <col min="3859" max="3859" width="17.375" style="72" customWidth="1"/>
    <col min="3860" max="3860" width="14.125" style="72" customWidth="1"/>
    <col min="3861" max="3861" width="11.5" style="72" customWidth="1"/>
    <col min="3862" max="3865" width="17.25" style="72" customWidth="1"/>
    <col min="3866" max="3866" width="14.875" style="72" customWidth="1"/>
    <col min="3867" max="3867" width="43.5" style="72" customWidth="1"/>
    <col min="3868" max="3868" width="12.75" style="72" customWidth="1"/>
    <col min="3869" max="3869" width="20.125" style="72" customWidth="1"/>
    <col min="3870" max="3870" width="20.625" style="72" customWidth="1"/>
    <col min="3871" max="3871" width="14.25" style="72" customWidth="1"/>
    <col min="3872" max="3872" width="16.25" style="72" customWidth="1"/>
    <col min="3873" max="3873" width="20.75" style="72" customWidth="1"/>
    <col min="3874" max="3874" width="17.375" style="72" customWidth="1"/>
    <col min="3875" max="3875" width="10.375" style="72" customWidth="1"/>
    <col min="3876" max="3877" width="12.625" style="72" customWidth="1"/>
    <col min="3878" max="3878" width="14.25" style="72" customWidth="1"/>
    <col min="3879" max="3879" width="15.5" style="72" customWidth="1"/>
    <col min="3880" max="3880" width="20.125" style="72" customWidth="1"/>
    <col min="3881" max="3881" width="29.25" style="72" customWidth="1"/>
    <col min="3882" max="3882" width="22.375" style="72" customWidth="1"/>
    <col min="3883" max="3883" width="18.75" style="72" customWidth="1"/>
    <col min="3884" max="3884" width="21.25" style="72" customWidth="1"/>
    <col min="3885" max="3887" width="26.75" style="72" customWidth="1"/>
    <col min="3888" max="3888" width="14.875" style="72" customWidth="1"/>
    <col min="3889" max="3889" width="16.875" style="72" customWidth="1"/>
    <col min="3890" max="3890" width="18" style="72" customWidth="1"/>
    <col min="3891" max="3891" width="17.875" style="72" customWidth="1"/>
    <col min="3892" max="3892" width="16.75" style="72" customWidth="1"/>
    <col min="3893" max="3893" width="15.125" style="72" customWidth="1"/>
    <col min="3894" max="3894" width="13" style="72" customWidth="1"/>
    <col min="3895" max="3895" width="5.5" style="72" customWidth="1"/>
    <col min="3896" max="3896" width="15.875" style="72" customWidth="1"/>
    <col min="3897" max="3897" width="13" style="72" customWidth="1"/>
    <col min="3898" max="3899" width="23.375" style="72" customWidth="1"/>
    <col min="3900" max="4111" width="10.125" style="72"/>
    <col min="4112" max="4112" width="34.625" style="72" customWidth="1"/>
    <col min="4113" max="4113" width="15.375" style="72" customWidth="1"/>
    <col min="4114" max="4114" width="14.625" style="72" customWidth="1"/>
    <col min="4115" max="4115" width="17.375" style="72" customWidth="1"/>
    <col min="4116" max="4116" width="14.125" style="72" customWidth="1"/>
    <col min="4117" max="4117" width="11.5" style="72" customWidth="1"/>
    <col min="4118" max="4121" width="17.25" style="72" customWidth="1"/>
    <col min="4122" max="4122" width="14.875" style="72" customWidth="1"/>
    <col min="4123" max="4123" width="43.5" style="72" customWidth="1"/>
    <col min="4124" max="4124" width="12.75" style="72" customWidth="1"/>
    <col min="4125" max="4125" width="20.125" style="72" customWidth="1"/>
    <col min="4126" max="4126" width="20.625" style="72" customWidth="1"/>
    <col min="4127" max="4127" width="14.25" style="72" customWidth="1"/>
    <col min="4128" max="4128" width="16.25" style="72" customWidth="1"/>
    <col min="4129" max="4129" width="20.75" style="72" customWidth="1"/>
    <col min="4130" max="4130" width="17.375" style="72" customWidth="1"/>
    <col min="4131" max="4131" width="10.375" style="72" customWidth="1"/>
    <col min="4132" max="4133" width="12.625" style="72" customWidth="1"/>
    <col min="4134" max="4134" width="14.25" style="72" customWidth="1"/>
    <col min="4135" max="4135" width="15.5" style="72" customWidth="1"/>
    <col min="4136" max="4136" width="20.125" style="72" customWidth="1"/>
    <col min="4137" max="4137" width="29.25" style="72" customWidth="1"/>
    <col min="4138" max="4138" width="22.375" style="72" customWidth="1"/>
    <col min="4139" max="4139" width="18.75" style="72" customWidth="1"/>
    <col min="4140" max="4140" width="21.25" style="72" customWidth="1"/>
    <col min="4141" max="4143" width="26.75" style="72" customWidth="1"/>
    <col min="4144" max="4144" width="14.875" style="72" customWidth="1"/>
    <col min="4145" max="4145" width="16.875" style="72" customWidth="1"/>
    <col min="4146" max="4146" width="18" style="72" customWidth="1"/>
    <col min="4147" max="4147" width="17.875" style="72" customWidth="1"/>
    <col min="4148" max="4148" width="16.75" style="72" customWidth="1"/>
    <col min="4149" max="4149" width="15.125" style="72" customWidth="1"/>
    <col min="4150" max="4150" width="13" style="72" customWidth="1"/>
    <col min="4151" max="4151" width="5.5" style="72" customWidth="1"/>
    <col min="4152" max="4152" width="15.875" style="72" customWidth="1"/>
    <col min="4153" max="4153" width="13" style="72" customWidth="1"/>
    <col min="4154" max="4155" width="23.375" style="72" customWidth="1"/>
    <col min="4156" max="4367" width="10.125" style="72"/>
    <col min="4368" max="4368" width="34.625" style="72" customWidth="1"/>
    <col min="4369" max="4369" width="15.375" style="72" customWidth="1"/>
    <col min="4370" max="4370" width="14.625" style="72" customWidth="1"/>
    <col min="4371" max="4371" width="17.375" style="72" customWidth="1"/>
    <col min="4372" max="4372" width="14.125" style="72" customWidth="1"/>
    <col min="4373" max="4373" width="11.5" style="72" customWidth="1"/>
    <col min="4374" max="4377" width="17.25" style="72" customWidth="1"/>
    <col min="4378" max="4378" width="14.875" style="72" customWidth="1"/>
    <col min="4379" max="4379" width="43.5" style="72" customWidth="1"/>
    <col min="4380" max="4380" width="12.75" style="72" customWidth="1"/>
    <col min="4381" max="4381" width="20.125" style="72" customWidth="1"/>
    <col min="4382" max="4382" width="20.625" style="72" customWidth="1"/>
    <col min="4383" max="4383" width="14.25" style="72" customWidth="1"/>
    <col min="4384" max="4384" width="16.25" style="72" customWidth="1"/>
    <col min="4385" max="4385" width="20.75" style="72" customWidth="1"/>
    <col min="4386" max="4386" width="17.375" style="72" customWidth="1"/>
    <col min="4387" max="4387" width="10.375" style="72" customWidth="1"/>
    <col min="4388" max="4389" width="12.625" style="72" customWidth="1"/>
    <col min="4390" max="4390" width="14.25" style="72" customWidth="1"/>
    <col min="4391" max="4391" width="15.5" style="72" customWidth="1"/>
    <col min="4392" max="4392" width="20.125" style="72" customWidth="1"/>
    <col min="4393" max="4393" width="29.25" style="72" customWidth="1"/>
    <col min="4394" max="4394" width="22.375" style="72" customWidth="1"/>
    <col min="4395" max="4395" width="18.75" style="72" customWidth="1"/>
    <col min="4396" max="4396" width="21.25" style="72" customWidth="1"/>
    <col min="4397" max="4399" width="26.75" style="72" customWidth="1"/>
    <col min="4400" max="4400" width="14.875" style="72" customWidth="1"/>
    <col min="4401" max="4401" width="16.875" style="72" customWidth="1"/>
    <col min="4402" max="4402" width="18" style="72" customWidth="1"/>
    <col min="4403" max="4403" width="17.875" style="72" customWidth="1"/>
    <col min="4404" max="4404" width="16.75" style="72" customWidth="1"/>
    <col min="4405" max="4405" width="15.125" style="72" customWidth="1"/>
    <col min="4406" max="4406" width="13" style="72" customWidth="1"/>
    <col min="4407" max="4407" width="5.5" style="72" customWidth="1"/>
    <col min="4408" max="4408" width="15.875" style="72" customWidth="1"/>
    <col min="4409" max="4409" width="13" style="72" customWidth="1"/>
    <col min="4410" max="4411" width="23.375" style="72" customWidth="1"/>
    <col min="4412" max="4623" width="10.125" style="72"/>
    <col min="4624" max="4624" width="34.625" style="72" customWidth="1"/>
    <col min="4625" max="4625" width="15.375" style="72" customWidth="1"/>
    <col min="4626" max="4626" width="14.625" style="72" customWidth="1"/>
    <col min="4627" max="4627" width="17.375" style="72" customWidth="1"/>
    <col min="4628" max="4628" width="14.125" style="72" customWidth="1"/>
    <col min="4629" max="4629" width="11.5" style="72" customWidth="1"/>
    <col min="4630" max="4633" width="17.25" style="72" customWidth="1"/>
    <col min="4634" max="4634" width="14.875" style="72" customWidth="1"/>
    <col min="4635" max="4635" width="43.5" style="72" customWidth="1"/>
    <col min="4636" max="4636" width="12.75" style="72" customWidth="1"/>
    <col min="4637" max="4637" width="20.125" style="72" customWidth="1"/>
    <col min="4638" max="4638" width="20.625" style="72" customWidth="1"/>
    <col min="4639" max="4639" width="14.25" style="72" customWidth="1"/>
    <col min="4640" max="4640" width="16.25" style="72" customWidth="1"/>
    <col min="4641" max="4641" width="20.75" style="72" customWidth="1"/>
    <col min="4642" max="4642" width="17.375" style="72" customWidth="1"/>
    <col min="4643" max="4643" width="10.375" style="72" customWidth="1"/>
    <col min="4644" max="4645" width="12.625" style="72" customWidth="1"/>
    <col min="4646" max="4646" width="14.25" style="72" customWidth="1"/>
    <col min="4647" max="4647" width="15.5" style="72" customWidth="1"/>
    <col min="4648" max="4648" width="20.125" style="72" customWidth="1"/>
    <col min="4649" max="4649" width="29.25" style="72" customWidth="1"/>
    <col min="4650" max="4650" width="22.375" style="72" customWidth="1"/>
    <col min="4651" max="4651" width="18.75" style="72" customWidth="1"/>
    <col min="4652" max="4652" width="21.25" style="72" customWidth="1"/>
    <col min="4653" max="4655" width="26.75" style="72" customWidth="1"/>
    <col min="4656" max="4656" width="14.875" style="72" customWidth="1"/>
    <col min="4657" max="4657" width="16.875" style="72" customWidth="1"/>
    <col min="4658" max="4658" width="18" style="72" customWidth="1"/>
    <col min="4659" max="4659" width="17.875" style="72" customWidth="1"/>
    <col min="4660" max="4660" width="16.75" style="72" customWidth="1"/>
    <col min="4661" max="4661" width="15.125" style="72" customWidth="1"/>
    <col min="4662" max="4662" width="13" style="72" customWidth="1"/>
    <col min="4663" max="4663" width="5.5" style="72" customWidth="1"/>
    <col min="4664" max="4664" width="15.875" style="72" customWidth="1"/>
    <col min="4665" max="4665" width="13" style="72" customWidth="1"/>
    <col min="4666" max="4667" width="23.375" style="72" customWidth="1"/>
    <col min="4668" max="4879" width="10.125" style="72"/>
    <col min="4880" max="4880" width="34.625" style="72" customWidth="1"/>
    <col min="4881" max="4881" width="15.375" style="72" customWidth="1"/>
    <col min="4882" max="4882" width="14.625" style="72" customWidth="1"/>
    <col min="4883" max="4883" width="17.375" style="72" customWidth="1"/>
    <col min="4884" max="4884" width="14.125" style="72" customWidth="1"/>
    <col min="4885" max="4885" width="11.5" style="72" customWidth="1"/>
    <col min="4886" max="4889" width="17.25" style="72" customWidth="1"/>
    <col min="4890" max="4890" width="14.875" style="72" customWidth="1"/>
    <col min="4891" max="4891" width="43.5" style="72" customWidth="1"/>
    <col min="4892" max="4892" width="12.75" style="72" customWidth="1"/>
    <col min="4893" max="4893" width="20.125" style="72" customWidth="1"/>
    <col min="4894" max="4894" width="20.625" style="72" customWidth="1"/>
    <col min="4895" max="4895" width="14.25" style="72" customWidth="1"/>
    <col min="4896" max="4896" width="16.25" style="72" customWidth="1"/>
    <col min="4897" max="4897" width="20.75" style="72" customWidth="1"/>
    <col min="4898" max="4898" width="17.375" style="72" customWidth="1"/>
    <col min="4899" max="4899" width="10.375" style="72" customWidth="1"/>
    <col min="4900" max="4901" width="12.625" style="72" customWidth="1"/>
    <col min="4902" max="4902" width="14.25" style="72" customWidth="1"/>
    <col min="4903" max="4903" width="15.5" style="72" customWidth="1"/>
    <col min="4904" max="4904" width="20.125" style="72" customWidth="1"/>
    <col min="4905" max="4905" width="29.25" style="72" customWidth="1"/>
    <col min="4906" max="4906" width="22.375" style="72" customWidth="1"/>
    <col min="4907" max="4907" width="18.75" style="72" customWidth="1"/>
    <col min="4908" max="4908" width="21.25" style="72" customWidth="1"/>
    <col min="4909" max="4911" width="26.75" style="72" customWidth="1"/>
    <col min="4912" max="4912" width="14.875" style="72" customWidth="1"/>
    <col min="4913" max="4913" width="16.875" style="72" customWidth="1"/>
    <col min="4914" max="4914" width="18" style="72" customWidth="1"/>
    <col min="4915" max="4915" width="17.875" style="72" customWidth="1"/>
    <col min="4916" max="4916" width="16.75" style="72" customWidth="1"/>
    <col min="4917" max="4917" width="15.125" style="72" customWidth="1"/>
    <col min="4918" max="4918" width="13" style="72" customWidth="1"/>
    <col min="4919" max="4919" width="5.5" style="72" customWidth="1"/>
    <col min="4920" max="4920" width="15.875" style="72" customWidth="1"/>
    <col min="4921" max="4921" width="13" style="72" customWidth="1"/>
    <col min="4922" max="4923" width="23.375" style="72" customWidth="1"/>
    <col min="4924" max="5135" width="10.125" style="72"/>
    <col min="5136" max="5136" width="34.625" style="72" customWidth="1"/>
    <col min="5137" max="5137" width="15.375" style="72" customWidth="1"/>
    <col min="5138" max="5138" width="14.625" style="72" customWidth="1"/>
    <col min="5139" max="5139" width="17.375" style="72" customWidth="1"/>
    <col min="5140" max="5140" width="14.125" style="72" customWidth="1"/>
    <col min="5141" max="5141" width="11.5" style="72" customWidth="1"/>
    <col min="5142" max="5145" width="17.25" style="72" customWidth="1"/>
    <col min="5146" max="5146" width="14.875" style="72" customWidth="1"/>
    <col min="5147" max="5147" width="43.5" style="72" customWidth="1"/>
    <col min="5148" max="5148" width="12.75" style="72" customWidth="1"/>
    <col min="5149" max="5149" width="20.125" style="72" customWidth="1"/>
    <col min="5150" max="5150" width="20.625" style="72" customWidth="1"/>
    <col min="5151" max="5151" width="14.25" style="72" customWidth="1"/>
    <col min="5152" max="5152" width="16.25" style="72" customWidth="1"/>
    <col min="5153" max="5153" width="20.75" style="72" customWidth="1"/>
    <col min="5154" max="5154" width="17.375" style="72" customWidth="1"/>
    <col min="5155" max="5155" width="10.375" style="72" customWidth="1"/>
    <col min="5156" max="5157" width="12.625" style="72" customWidth="1"/>
    <col min="5158" max="5158" width="14.25" style="72" customWidth="1"/>
    <col min="5159" max="5159" width="15.5" style="72" customWidth="1"/>
    <col min="5160" max="5160" width="20.125" style="72" customWidth="1"/>
    <col min="5161" max="5161" width="29.25" style="72" customWidth="1"/>
    <col min="5162" max="5162" width="22.375" style="72" customWidth="1"/>
    <col min="5163" max="5163" width="18.75" style="72" customWidth="1"/>
    <col min="5164" max="5164" width="21.25" style="72" customWidth="1"/>
    <col min="5165" max="5167" width="26.75" style="72" customWidth="1"/>
    <col min="5168" max="5168" width="14.875" style="72" customWidth="1"/>
    <col min="5169" max="5169" width="16.875" style="72" customWidth="1"/>
    <col min="5170" max="5170" width="18" style="72" customWidth="1"/>
    <col min="5171" max="5171" width="17.875" style="72" customWidth="1"/>
    <col min="5172" max="5172" width="16.75" style="72" customWidth="1"/>
    <col min="5173" max="5173" width="15.125" style="72" customWidth="1"/>
    <col min="5174" max="5174" width="13" style="72" customWidth="1"/>
    <col min="5175" max="5175" width="5.5" style="72" customWidth="1"/>
    <col min="5176" max="5176" width="15.875" style="72" customWidth="1"/>
    <col min="5177" max="5177" width="13" style="72" customWidth="1"/>
    <col min="5178" max="5179" width="23.375" style="72" customWidth="1"/>
    <col min="5180" max="5391" width="10.125" style="72"/>
    <col min="5392" max="5392" width="34.625" style="72" customWidth="1"/>
    <col min="5393" max="5393" width="15.375" style="72" customWidth="1"/>
    <col min="5394" max="5394" width="14.625" style="72" customWidth="1"/>
    <col min="5395" max="5395" width="17.375" style="72" customWidth="1"/>
    <col min="5396" max="5396" width="14.125" style="72" customWidth="1"/>
    <col min="5397" max="5397" width="11.5" style="72" customWidth="1"/>
    <col min="5398" max="5401" width="17.25" style="72" customWidth="1"/>
    <col min="5402" max="5402" width="14.875" style="72" customWidth="1"/>
    <col min="5403" max="5403" width="43.5" style="72" customWidth="1"/>
    <col min="5404" max="5404" width="12.75" style="72" customWidth="1"/>
    <col min="5405" max="5405" width="20.125" style="72" customWidth="1"/>
    <col min="5406" max="5406" width="20.625" style="72" customWidth="1"/>
    <col min="5407" max="5407" width="14.25" style="72" customWidth="1"/>
    <col min="5408" max="5408" width="16.25" style="72" customWidth="1"/>
    <col min="5409" max="5409" width="20.75" style="72" customWidth="1"/>
    <col min="5410" max="5410" width="17.375" style="72" customWidth="1"/>
    <col min="5411" max="5411" width="10.375" style="72" customWidth="1"/>
    <col min="5412" max="5413" width="12.625" style="72" customWidth="1"/>
    <col min="5414" max="5414" width="14.25" style="72" customWidth="1"/>
    <col min="5415" max="5415" width="15.5" style="72" customWidth="1"/>
    <col min="5416" max="5416" width="20.125" style="72" customWidth="1"/>
    <col min="5417" max="5417" width="29.25" style="72" customWidth="1"/>
    <col min="5418" max="5418" width="22.375" style="72" customWidth="1"/>
    <col min="5419" max="5419" width="18.75" style="72" customWidth="1"/>
    <col min="5420" max="5420" width="21.25" style="72" customWidth="1"/>
    <col min="5421" max="5423" width="26.75" style="72" customWidth="1"/>
    <col min="5424" max="5424" width="14.875" style="72" customWidth="1"/>
    <col min="5425" max="5425" width="16.875" style="72" customWidth="1"/>
    <col min="5426" max="5426" width="18" style="72" customWidth="1"/>
    <col min="5427" max="5427" width="17.875" style="72" customWidth="1"/>
    <col min="5428" max="5428" width="16.75" style="72" customWidth="1"/>
    <col min="5429" max="5429" width="15.125" style="72" customWidth="1"/>
    <col min="5430" max="5430" width="13" style="72" customWidth="1"/>
    <col min="5431" max="5431" width="5.5" style="72" customWidth="1"/>
    <col min="5432" max="5432" width="15.875" style="72" customWidth="1"/>
    <col min="5433" max="5433" width="13" style="72" customWidth="1"/>
    <col min="5434" max="5435" width="23.375" style="72" customWidth="1"/>
    <col min="5436" max="5647" width="10.125" style="72"/>
    <col min="5648" max="5648" width="34.625" style="72" customWidth="1"/>
    <col min="5649" max="5649" width="15.375" style="72" customWidth="1"/>
    <col min="5650" max="5650" width="14.625" style="72" customWidth="1"/>
    <col min="5651" max="5651" width="17.375" style="72" customWidth="1"/>
    <col min="5652" max="5652" width="14.125" style="72" customWidth="1"/>
    <col min="5653" max="5653" width="11.5" style="72" customWidth="1"/>
    <col min="5654" max="5657" width="17.25" style="72" customWidth="1"/>
    <col min="5658" max="5658" width="14.875" style="72" customWidth="1"/>
    <col min="5659" max="5659" width="43.5" style="72" customWidth="1"/>
    <col min="5660" max="5660" width="12.75" style="72" customWidth="1"/>
    <col min="5661" max="5661" width="20.125" style="72" customWidth="1"/>
    <col min="5662" max="5662" width="20.625" style="72" customWidth="1"/>
    <col min="5663" max="5663" width="14.25" style="72" customWidth="1"/>
    <col min="5664" max="5664" width="16.25" style="72" customWidth="1"/>
    <col min="5665" max="5665" width="20.75" style="72" customWidth="1"/>
    <col min="5666" max="5666" width="17.375" style="72" customWidth="1"/>
    <col min="5667" max="5667" width="10.375" style="72" customWidth="1"/>
    <col min="5668" max="5669" width="12.625" style="72" customWidth="1"/>
    <col min="5670" max="5670" width="14.25" style="72" customWidth="1"/>
    <col min="5671" max="5671" width="15.5" style="72" customWidth="1"/>
    <col min="5672" max="5672" width="20.125" style="72" customWidth="1"/>
    <col min="5673" max="5673" width="29.25" style="72" customWidth="1"/>
    <col min="5674" max="5674" width="22.375" style="72" customWidth="1"/>
    <col min="5675" max="5675" width="18.75" style="72" customWidth="1"/>
    <col min="5676" max="5676" width="21.25" style="72" customWidth="1"/>
    <col min="5677" max="5679" width="26.75" style="72" customWidth="1"/>
    <col min="5680" max="5680" width="14.875" style="72" customWidth="1"/>
    <col min="5681" max="5681" width="16.875" style="72" customWidth="1"/>
    <col min="5682" max="5682" width="18" style="72" customWidth="1"/>
    <col min="5683" max="5683" width="17.875" style="72" customWidth="1"/>
    <col min="5684" max="5684" width="16.75" style="72" customWidth="1"/>
    <col min="5685" max="5685" width="15.125" style="72" customWidth="1"/>
    <col min="5686" max="5686" width="13" style="72" customWidth="1"/>
    <col min="5687" max="5687" width="5.5" style="72" customWidth="1"/>
    <col min="5688" max="5688" width="15.875" style="72" customWidth="1"/>
    <col min="5689" max="5689" width="13" style="72" customWidth="1"/>
    <col min="5690" max="5691" width="23.375" style="72" customWidth="1"/>
    <col min="5692" max="5903" width="10.125" style="72"/>
    <col min="5904" max="5904" width="34.625" style="72" customWidth="1"/>
    <col min="5905" max="5905" width="15.375" style="72" customWidth="1"/>
    <col min="5906" max="5906" width="14.625" style="72" customWidth="1"/>
    <col min="5907" max="5907" width="17.375" style="72" customWidth="1"/>
    <col min="5908" max="5908" width="14.125" style="72" customWidth="1"/>
    <col min="5909" max="5909" width="11.5" style="72" customWidth="1"/>
    <col min="5910" max="5913" width="17.25" style="72" customWidth="1"/>
    <col min="5914" max="5914" width="14.875" style="72" customWidth="1"/>
    <col min="5915" max="5915" width="43.5" style="72" customWidth="1"/>
    <col min="5916" max="5916" width="12.75" style="72" customWidth="1"/>
    <col min="5917" max="5917" width="20.125" style="72" customWidth="1"/>
    <col min="5918" max="5918" width="20.625" style="72" customWidth="1"/>
    <col min="5919" max="5919" width="14.25" style="72" customWidth="1"/>
    <col min="5920" max="5920" width="16.25" style="72" customWidth="1"/>
    <col min="5921" max="5921" width="20.75" style="72" customWidth="1"/>
    <col min="5922" max="5922" width="17.375" style="72" customWidth="1"/>
    <col min="5923" max="5923" width="10.375" style="72" customWidth="1"/>
    <col min="5924" max="5925" width="12.625" style="72" customWidth="1"/>
    <col min="5926" max="5926" width="14.25" style="72" customWidth="1"/>
    <col min="5927" max="5927" width="15.5" style="72" customWidth="1"/>
    <col min="5928" max="5928" width="20.125" style="72" customWidth="1"/>
    <col min="5929" max="5929" width="29.25" style="72" customWidth="1"/>
    <col min="5930" max="5930" width="22.375" style="72" customWidth="1"/>
    <col min="5931" max="5931" width="18.75" style="72" customWidth="1"/>
    <col min="5932" max="5932" width="21.25" style="72" customWidth="1"/>
    <col min="5933" max="5935" width="26.75" style="72" customWidth="1"/>
    <col min="5936" max="5936" width="14.875" style="72" customWidth="1"/>
    <col min="5937" max="5937" width="16.875" style="72" customWidth="1"/>
    <col min="5938" max="5938" width="18" style="72" customWidth="1"/>
    <col min="5939" max="5939" width="17.875" style="72" customWidth="1"/>
    <col min="5940" max="5940" width="16.75" style="72" customWidth="1"/>
    <col min="5941" max="5941" width="15.125" style="72" customWidth="1"/>
    <col min="5942" max="5942" width="13" style="72" customWidth="1"/>
    <col min="5943" max="5943" width="5.5" style="72" customWidth="1"/>
    <col min="5944" max="5944" width="15.875" style="72" customWidth="1"/>
    <col min="5945" max="5945" width="13" style="72" customWidth="1"/>
    <col min="5946" max="5947" width="23.375" style="72" customWidth="1"/>
    <col min="5948" max="6159" width="10.125" style="72"/>
    <col min="6160" max="6160" width="34.625" style="72" customWidth="1"/>
    <col min="6161" max="6161" width="15.375" style="72" customWidth="1"/>
    <col min="6162" max="6162" width="14.625" style="72" customWidth="1"/>
    <col min="6163" max="6163" width="17.375" style="72" customWidth="1"/>
    <col min="6164" max="6164" width="14.125" style="72" customWidth="1"/>
    <col min="6165" max="6165" width="11.5" style="72" customWidth="1"/>
    <col min="6166" max="6169" width="17.25" style="72" customWidth="1"/>
    <col min="6170" max="6170" width="14.875" style="72" customWidth="1"/>
    <col min="6171" max="6171" width="43.5" style="72" customWidth="1"/>
    <col min="6172" max="6172" width="12.75" style="72" customWidth="1"/>
    <col min="6173" max="6173" width="20.125" style="72" customWidth="1"/>
    <col min="6174" max="6174" width="20.625" style="72" customWidth="1"/>
    <col min="6175" max="6175" width="14.25" style="72" customWidth="1"/>
    <col min="6176" max="6176" width="16.25" style="72" customWidth="1"/>
    <col min="6177" max="6177" width="20.75" style="72" customWidth="1"/>
    <col min="6178" max="6178" width="17.375" style="72" customWidth="1"/>
    <col min="6179" max="6179" width="10.375" style="72" customWidth="1"/>
    <col min="6180" max="6181" width="12.625" style="72" customWidth="1"/>
    <col min="6182" max="6182" width="14.25" style="72" customWidth="1"/>
    <col min="6183" max="6183" width="15.5" style="72" customWidth="1"/>
    <col min="6184" max="6184" width="20.125" style="72" customWidth="1"/>
    <col min="6185" max="6185" width="29.25" style="72" customWidth="1"/>
    <col min="6186" max="6186" width="22.375" style="72" customWidth="1"/>
    <col min="6187" max="6187" width="18.75" style="72" customWidth="1"/>
    <col min="6188" max="6188" width="21.25" style="72" customWidth="1"/>
    <col min="6189" max="6191" width="26.75" style="72" customWidth="1"/>
    <col min="6192" max="6192" width="14.875" style="72" customWidth="1"/>
    <col min="6193" max="6193" width="16.875" style="72" customWidth="1"/>
    <col min="6194" max="6194" width="18" style="72" customWidth="1"/>
    <col min="6195" max="6195" width="17.875" style="72" customWidth="1"/>
    <col min="6196" max="6196" width="16.75" style="72" customWidth="1"/>
    <col min="6197" max="6197" width="15.125" style="72" customWidth="1"/>
    <col min="6198" max="6198" width="13" style="72" customWidth="1"/>
    <col min="6199" max="6199" width="5.5" style="72" customWidth="1"/>
    <col min="6200" max="6200" width="15.875" style="72" customWidth="1"/>
    <col min="6201" max="6201" width="13" style="72" customWidth="1"/>
    <col min="6202" max="6203" width="23.375" style="72" customWidth="1"/>
    <col min="6204" max="6415" width="10.125" style="72"/>
    <col min="6416" max="6416" width="34.625" style="72" customWidth="1"/>
    <col min="6417" max="6417" width="15.375" style="72" customWidth="1"/>
    <col min="6418" max="6418" width="14.625" style="72" customWidth="1"/>
    <col min="6419" max="6419" width="17.375" style="72" customWidth="1"/>
    <col min="6420" max="6420" width="14.125" style="72" customWidth="1"/>
    <col min="6421" max="6421" width="11.5" style="72" customWidth="1"/>
    <col min="6422" max="6425" width="17.25" style="72" customWidth="1"/>
    <col min="6426" max="6426" width="14.875" style="72" customWidth="1"/>
    <col min="6427" max="6427" width="43.5" style="72" customWidth="1"/>
    <col min="6428" max="6428" width="12.75" style="72" customWidth="1"/>
    <col min="6429" max="6429" width="20.125" style="72" customWidth="1"/>
    <col min="6430" max="6430" width="20.625" style="72" customWidth="1"/>
    <col min="6431" max="6431" width="14.25" style="72" customWidth="1"/>
    <col min="6432" max="6432" width="16.25" style="72" customWidth="1"/>
    <col min="6433" max="6433" width="20.75" style="72" customWidth="1"/>
    <col min="6434" max="6434" width="17.375" style="72" customWidth="1"/>
    <col min="6435" max="6435" width="10.375" style="72" customWidth="1"/>
    <col min="6436" max="6437" width="12.625" style="72" customWidth="1"/>
    <col min="6438" max="6438" width="14.25" style="72" customWidth="1"/>
    <col min="6439" max="6439" width="15.5" style="72" customWidth="1"/>
    <col min="6440" max="6440" width="20.125" style="72" customWidth="1"/>
    <col min="6441" max="6441" width="29.25" style="72" customWidth="1"/>
    <col min="6442" max="6442" width="22.375" style="72" customWidth="1"/>
    <col min="6443" max="6443" width="18.75" style="72" customWidth="1"/>
    <col min="6444" max="6444" width="21.25" style="72" customWidth="1"/>
    <col min="6445" max="6447" width="26.75" style="72" customWidth="1"/>
    <col min="6448" max="6448" width="14.875" style="72" customWidth="1"/>
    <col min="6449" max="6449" width="16.875" style="72" customWidth="1"/>
    <col min="6450" max="6450" width="18" style="72" customWidth="1"/>
    <col min="6451" max="6451" width="17.875" style="72" customWidth="1"/>
    <col min="6452" max="6452" width="16.75" style="72" customWidth="1"/>
    <col min="6453" max="6453" width="15.125" style="72" customWidth="1"/>
    <col min="6454" max="6454" width="13" style="72" customWidth="1"/>
    <col min="6455" max="6455" width="5.5" style="72" customWidth="1"/>
    <col min="6456" max="6456" width="15.875" style="72" customWidth="1"/>
    <col min="6457" max="6457" width="13" style="72" customWidth="1"/>
    <col min="6458" max="6459" width="23.375" style="72" customWidth="1"/>
    <col min="6460" max="6671" width="10.125" style="72"/>
    <col min="6672" max="6672" width="34.625" style="72" customWidth="1"/>
    <col min="6673" max="6673" width="15.375" style="72" customWidth="1"/>
    <col min="6674" max="6674" width="14.625" style="72" customWidth="1"/>
    <col min="6675" max="6675" width="17.375" style="72" customWidth="1"/>
    <col min="6676" max="6676" width="14.125" style="72" customWidth="1"/>
    <col min="6677" max="6677" width="11.5" style="72" customWidth="1"/>
    <col min="6678" max="6681" width="17.25" style="72" customWidth="1"/>
    <col min="6682" max="6682" width="14.875" style="72" customWidth="1"/>
    <col min="6683" max="6683" width="43.5" style="72" customWidth="1"/>
    <col min="6684" max="6684" width="12.75" style="72" customWidth="1"/>
    <col min="6685" max="6685" width="20.125" style="72" customWidth="1"/>
    <col min="6686" max="6686" width="20.625" style="72" customWidth="1"/>
    <col min="6687" max="6687" width="14.25" style="72" customWidth="1"/>
    <col min="6688" max="6688" width="16.25" style="72" customWidth="1"/>
    <col min="6689" max="6689" width="20.75" style="72" customWidth="1"/>
    <col min="6690" max="6690" width="17.375" style="72" customWidth="1"/>
    <col min="6691" max="6691" width="10.375" style="72" customWidth="1"/>
    <col min="6692" max="6693" width="12.625" style="72" customWidth="1"/>
    <col min="6694" max="6694" width="14.25" style="72" customWidth="1"/>
    <col min="6695" max="6695" width="15.5" style="72" customWidth="1"/>
    <col min="6696" max="6696" width="20.125" style="72" customWidth="1"/>
    <col min="6697" max="6697" width="29.25" style="72" customWidth="1"/>
    <col min="6698" max="6698" width="22.375" style="72" customWidth="1"/>
    <col min="6699" max="6699" width="18.75" style="72" customWidth="1"/>
    <col min="6700" max="6700" width="21.25" style="72" customWidth="1"/>
    <col min="6701" max="6703" width="26.75" style="72" customWidth="1"/>
    <col min="6704" max="6704" width="14.875" style="72" customWidth="1"/>
    <col min="6705" max="6705" width="16.875" style="72" customWidth="1"/>
    <col min="6706" max="6706" width="18" style="72" customWidth="1"/>
    <col min="6707" max="6707" width="17.875" style="72" customWidth="1"/>
    <col min="6708" max="6708" width="16.75" style="72" customWidth="1"/>
    <col min="6709" max="6709" width="15.125" style="72" customWidth="1"/>
    <col min="6710" max="6710" width="13" style="72" customWidth="1"/>
    <col min="6711" max="6711" width="5.5" style="72" customWidth="1"/>
    <col min="6712" max="6712" width="15.875" style="72" customWidth="1"/>
    <col min="6713" max="6713" width="13" style="72" customWidth="1"/>
    <col min="6714" max="6715" width="23.375" style="72" customWidth="1"/>
    <col min="6716" max="6927" width="10.125" style="72"/>
    <col min="6928" max="6928" width="34.625" style="72" customWidth="1"/>
    <col min="6929" max="6929" width="15.375" style="72" customWidth="1"/>
    <col min="6930" max="6930" width="14.625" style="72" customWidth="1"/>
    <col min="6931" max="6931" width="17.375" style="72" customWidth="1"/>
    <col min="6932" max="6932" width="14.125" style="72" customWidth="1"/>
    <col min="6933" max="6933" width="11.5" style="72" customWidth="1"/>
    <col min="6934" max="6937" width="17.25" style="72" customWidth="1"/>
    <col min="6938" max="6938" width="14.875" style="72" customWidth="1"/>
    <col min="6939" max="6939" width="43.5" style="72" customWidth="1"/>
    <col min="6940" max="6940" width="12.75" style="72" customWidth="1"/>
    <col min="6941" max="6941" width="20.125" style="72" customWidth="1"/>
    <col min="6942" max="6942" width="20.625" style="72" customWidth="1"/>
    <col min="6943" max="6943" width="14.25" style="72" customWidth="1"/>
    <col min="6944" max="6944" width="16.25" style="72" customWidth="1"/>
    <col min="6945" max="6945" width="20.75" style="72" customWidth="1"/>
    <col min="6946" max="6946" width="17.375" style="72" customWidth="1"/>
    <col min="6947" max="6947" width="10.375" style="72" customWidth="1"/>
    <col min="6948" max="6949" width="12.625" style="72" customWidth="1"/>
    <col min="6950" max="6950" width="14.25" style="72" customWidth="1"/>
    <col min="6951" max="6951" width="15.5" style="72" customWidth="1"/>
    <col min="6952" max="6952" width="20.125" style="72" customWidth="1"/>
    <col min="6953" max="6953" width="29.25" style="72" customWidth="1"/>
    <col min="6954" max="6954" width="22.375" style="72" customWidth="1"/>
    <col min="6955" max="6955" width="18.75" style="72" customWidth="1"/>
    <col min="6956" max="6956" width="21.25" style="72" customWidth="1"/>
    <col min="6957" max="6959" width="26.75" style="72" customWidth="1"/>
    <col min="6960" max="6960" width="14.875" style="72" customWidth="1"/>
    <col min="6961" max="6961" width="16.875" style="72" customWidth="1"/>
    <col min="6962" max="6962" width="18" style="72" customWidth="1"/>
    <col min="6963" max="6963" width="17.875" style="72" customWidth="1"/>
    <col min="6964" max="6964" width="16.75" style="72" customWidth="1"/>
    <col min="6965" max="6965" width="15.125" style="72" customWidth="1"/>
    <col min="6966" max="6966" width="13" style="72" customWidth="1"/>
    <col min="6967" max="6967" width="5.5" style="72" customWidth="1"/>
    <col min="6968" max="6968" width="15.875" style="72" customWidth="1"/>
    <col min="6969" max="6969" width="13" style="72" customWidth="1"/>
    <col min="6970" max="6971" width="23.375" style="72" customWidth="1"/>
    <col min="6972" max="7183" width="10.125" style="72"/>
    <col min="7184" max="7184" width="34.625" style="72" customWidth="1"/>
    <col min="7185" max="7185" width="15.375" style="72" customWidth="1"/>
    <col min="7186" max="7186" width="14.625" style="72" customWidth="1"/>
    <col min="7187" max="7187" width="17.375" style="72" customWidth="1"/>
    <col min="7188" max="7188" width="14.125" style="72" customWidth="1"/>
    <col min="7189" max="7189" width="11.5" style="72" customWidth="1"/>
    <col min="7190" max="7193" width="17.25" style="72" customWidth="1"/>
    <col min="7194" max="7194" width="14.875" style="72" customWidth="1"/>
    <col min="7195" max="7195" width="43.5" style="72" customWidth="1"/>
    <col min="7196" max="7196" width="12.75" style="72" customWidth="1"/>
    <col min="7197" max="7197" width="20.125" style="72" customWidth="1"/>
    <col min="7198" max="7198" width="20.625" style="72" customWidth="1"/>
    <col min="7199" max="7199" width="14.25" style="72" customWidth="1"/>
    <col min="7200" max="7200" width="16.25" style="72" customWidth="1"/>
    <col min="7201" max="7201" width="20.75" style="72" customWidth="1"/>
    <col min="7202" max="7202" width="17.375" style="72" customWidth="1"/>
    <col min="7203" max="7203" width="10.375" style="72" customWidth="1"/>
    <col min="7204" max="7205" width="12.625" style="72" customWidth="1"/>
    <col min="7206" max="7206" width="14.25" style="72" customWidth="1"/>
    <col min="7207" max="7207" width="15.5" style="72" customWidth="1"/>
    <col min="7208" max="7208" width="20.125" style="72" customWidth="1"/>
    <col min="7209" max="7209" width="29.25" style="72" customWidth="1"/>
    <col min="7210" max="7210" width="22.375" style="72" customWidth="1"/>
    <col min="7211" max="7211" width="18.75" style="72" customWidth="1"/>
    <col min="7212" max="7212" width="21.25" style="72" customWidth="1"/>
    <col min="7213" max="7215" width="26.75" style="72" customWidth="1"/>
    <col min="7216" max="7216" width="14.875" style="72" customWidth="1"/>
    <col min="7217" max="7217" width="16.875" style="72" customWidth="1"/>
    <col min="7218" max="7218" width="18" style="72" customWidth="1"/>
    <col min="7219" max="7219" width="17.875" style="72" customWidth="1"/>
    <col min="7220" max="7220" width="16.75" style="72" customWidth="1"/>
    <col min="7221" max="7221" width="15.125" style="72" customWidth="1"/>
    <col min="7222" max="7222" width="13" style="72" customWidth="1"/>
    <col min="7223" max="7223" width="5.5" style="72" customWidth="1"/>
    <col min="7224" max="7224" width="15.875" style="72" customWidth="1"/>
    <col min="7225" max="7225" width="13" style="72" customWidth="1"/>
    <col min="7226" max="7227" width="23.375" style="72" customWidth="1"/>
    <col min="7228" max="7439" width="10.125" style="72"/>
    <col min="7440" max="7440" width="34.625" style="72" customWidth="1"/>
    <col min="7441" max="7441" width="15.375" style="72" customWidth="1"/>
    <col min="7442" max="7442" width="14.625" style="72" customWidth="1"/>
    <col min="7443" max="7443" width="17.375" style="72" customWidth="1"/>
    <col min="7444" max="7444" width="14.125" style="72" customWidth="1"/>
    <col min="7445" max="7445" width="11.5" style="72" customWidth="1"/>
    <col min="7446" max="7449" width="17.25" style="72" customWidth="1"/>
    <col min="7450" max="7450" width="14.875" style="72" customWidth="1"/>
    <col min="7451" max="7451" width="43.5" style="72" customWidth="1"/>
    <col min="7452" max="7452" width="12.75" style="72" customWidth="1"/>
    <col min="7453" max="7453" width="20.125" style="72" customWidth="1"/>
    <col min="7454" max="7454" width="20.625" style="72" customWidth="1"/>
    <col min="7455" max="7455" width="14.25" style="72" customWidth="1"/>
    <col min="7456" max="7456" width="16.25" style="72" customWidth="1"/>
    <col min="7457" max="7457" width="20.75" style="72" customWidth="1"/>
    <col min="7458" max="7458" width="17.375" style="72" customWidth="1"/>
    <col min="7459" max="7459" width="10.375" style="72" customWidth="1"/>
    <col min="7460" max="7461" width="12.625" style="72" customWidth="1"/>
    <col min="7462" max="7462" width="14.25" style="72" customWidth="1"/>
    <col min="7463" max="7463" width="15.5" style="72" customWidth="1"/>
    <col min="7464" max="7464" width="20.125" style="72" customWidth="1"/>
    <col min="7465" max="7465" width="29.25" style="72" customWidth="1"/>
    <col min="7466" max="7466" width="22.375" style="72" customWidth="1"/>
    <col min="7467" max="7467" width="18.75" style="72" customWidth="1"/>
    <col min="7468" max="7468" width="21.25" style="72" customWidth="1"/>
    <col min="7469" max="7471" width="26.75" style="72" customWidth="1"/>
    <col min="7472" max="7472" width="14.875" style="72" customWidth="1"/>
    <col min="7473" max="7473" width="16.875" style="72" customWidth="1"/>
    <col min="7474" max="7474" width="18" style="72" customWidth="1"/>
    <col min="7475" max="7475" width="17.875" style="72" customWidth="1"/>
    <col min="7476" max="7476" width="16.75" style="72" customWidth="1"/>
    <col min="7477" max="7477" width="15.125" style="72" customWidth="1"/>
    <col min="7478" max="7478" width="13" style="72" customWidth="1"/>
    <col min="7479" max="7479" width="5.5" style="72" customWidth="1"/>
    <col min="7480" max="7480" width="15.875" style="72" customWidth="1"/>
    <col min="7481" max="7481" width="13" style="72" customWidth="1"/>
    <col min="7482" max="7483" width="23.375" style="72" customWidth="1"/>
    <col min="7484" max="7695" width="10.125" style="72"/>
    <col min="7696" max="7696" width="34.625" style="72" customWidth="1"/>
    <col min="7697" max="7697" width="15.375" style="72" customWidth="1"/>
    <col min="7698" max="7698" width="14.625" style="72" customWidth="1"/>
    <col min="7699" max="7699" width="17.375" style="72" customWidth="1"/>
    <col min="7700" max="7700" width="14.125" style="72" customWidth="1"/>
    <col min="7701" max="7701" width="11.5" style="72" customWidth="1"/>
    <col min="7702" max="7705" width="17.25" style="72" customWidth="1"/>
    <col min="7706" max="7706" width="14.875" style="72" customWidth="1"/>
    <col min="7707" max="7707" width="43.5" style="72" customWidth="1"/>
    <col min="7708" max="7708" width="12.75" style="72" customWidth="1"/>
    <col min="7709" max="7709" width="20.125" style="72" customWidth="1"/>
    <col min="7710" max="7710" width="20.625" style="72" customWidth="1"/>
    <col min="7711" max="7711" width="14.25" style="72" customWidth="1"/>
    <col min="7712" max="7712" width="16.25" style="72" customWidth="1"/>
    <col min="7713" max="7713" width="20.75" style="72" customWidth="1"/>
    <col min="7714" max="7714" width="17.375" style="72" customWidth="1"/>
    <col min="7715" max="7715" width="10.375" style="72" customWidth="1"/>
    <col min="7716" max="7717" width="12.625" style="72" customWidth="1"/>
    <col min="7718" max="7718" width="14.25" style="72" customWidth="1"/>
    <col min="7719" max="7719" width="15.5" style="72" customWidth="1"/>
    <col min="7720" max="7720" width="20.125" style="72" customWidth="1"/>
    <col min="7721" max="7721" width="29.25" style="72" customWidth="1"/>
    <col min="7722" max="7722" width="22.375" style="72" customWidth="1"/>
    <col min="7723" max="7723" width="18.75" style="72" customWidth="1"/>
    <col min="7724" max="7724" width="21.25" style="72" customWidth="1"/>
    <col min="7725" max="7727" width="26.75" style="72" customWidth="1"/>
    <col min="7728" max="7728" width="14.875" style="72" customWidth="1"/>
    <col min="7729" max="7729" width="16.875" style="72" customWidth="1"/>
    <col min="7730" max="7730" width="18" style="72" customWidth="1"/>
    <col min="7731" max="7731" width="17.875" style="72" customWidth="1"/>
    <col min="7732" max="7732" width="16.75" style="72" customWidth="1"/>
    <col min="7733" max="7733" width="15.125" style="72" customWidth="1"/>
    <col min="7734" max="7734" width="13" style="72" customWidth="1"/>
    <col min="7735" max="7735" width="5.5" style="72" customWidth="1"/>
    <col min="7736" max="7736" width="15.875" style="72" customWidth="1"/>
    <col min="7737" max="7737" width="13" style="72" customWidth="1"/>
    <col min="7738" max="7739" width="23.375" style="72" customWidth="1"/>
    <col min="7740" max="7951" width="10.125" style="72"/>
    <col min="7952" max="7952" width="34.625" style="72" customWidth="1"/>
    <col min="7953" max="7953" width="15.375" style="72" customWidth="1"/>
    <col min="7954" max="7954" width="14.625" style="72" customWidth="1"/>
    <col min="7955" max="7955" width="17.375" style="72" customWidth="1"/>
    <col min="7956" max="7956" width="14.125" style="72" customWidth="1"/>
    <col min="7957" max="7957" width="11.5" style="72" customWidth="1"/>
    <col min="7958" max="7961" width="17.25" style="72" customWidth="1"/>
    <col min="7962" max="7962" width="14.875" style="72" customWidth="1"/>
    <col min="7963" max="7963" width="43.5" style="72" customWidth="1"/>
    <col min="7964" max="7964" width="12.75" style="72" customWidth="1"/>
    <col min="7965" max="7965" width="20.125" style="72" customWidth="1"/>
    <col min="7966" max="7966" width="20.625" style="72" customWidth="1"/>
    <col min="7967" max="7967" width="14.25" style="72" customWidth="1"/>
    <col min="7968" max="7968" width="16.25" style="72" customWidth="1"/>
    <col min="7969" max="7969" width="20.75" style="72" customWidth="1"/>
    <col min="7970" max="7970" width="17.375" style="72" customWidth="1"/>
    <col min="7971" max="7971" width="10.375" style="72" customWidth="1"/>
    <col min="7972" max="7973" width="12.625" style="72" customWidth="1"/>
    <col min="7974" max="7974" width="14.25" style="72" customWidth="1"/>
    <col min="7975" max="7975" width="15.5" style="72" customWidth="1"/>
    <col min="7976" max="7976" width="20.125" style="72" customWidth="1"/>
    <col min="7977" max="7977" width="29.25" style="72" customWidth="1"/>
    <col min="7978" max="7978" width="22.375" style="72" customWidth="1"/>
    <col min="7979" max="7979" width="18.75" style="72" customWidth="1"/>
    <col min="7980" max="7980" width="21.25" style="72" customWidth="1"/>
    <col min="7981" max="7983" width="26.75" style="72" customWidth="1"/>
    <col min="7984" max="7984" width="14.875" style="72" customWidth="1"/>
    <col min="7985" max="7985" width="16.875" style="72" customWidth="1"/>
    <col min="7986" max="7986" width="18" style="72" customWidth="1"/>
    <col min="7987" max="7987" width="17.875" style="72" customWidth="1"/>
    <col min="7988" max="7988" width="16.75" style="72" customWidth="1"/>
    <col min="7989" max="7989" width="15.125" style="72" customWidth="1"/>
    <col min="7990" max="7990" width="13" style="72" customWidth="1"/>
    <col min="7991" max="7991" width="5.5" style="72" customWidth="1"/>
    <col min="7992" max="7992" width="15.875" style="72" customWidth="1"/>
    <col min="7993" max="7993" width="13" style="72" customWidth="1"/>
    <col min="7994" max="7995" width="23.375" style="72" customWidth="1"/>
    <col min="7996" max="8207" width="10.125" style="72"/>
    <col min="8208" max="8208" width="34.625" style="72" customWidth="1"/>
    <col min="8209" max="8209" width="15.375" style="72" customWidth="1"/>
    <col min="8210" max="8210" width="14.625" style="72" customWidth="1"/>
    <col min="8211" max="8211" width="17.375" style="72" customWidth="1"/>
    <col min="8212" max="8212" width="14.125" style="72" customWidth="1"/>
    <col min="8213" max="8213" width="11.5" style="72" customWidth="1"/>
    <col min="8214" max="8217" width="17.25" style="72" customWidth="1"/>
    <col min="8218" max="8218" width="14.875" style="72" customWidth="1"/>
    <col min="8219" max="8219" width="43.5" style="72" customWidth="1"/>
    <col min="8220" max="8220" width="12.75" style="72" customWidth="1"/>
    <col min="8221" max="8221" width="20.125" style="72" customWidth="1"/>
    <col min="8222" max="8222" width="20.625" style="72" customWidth="1"/>
    <col min="8223" max="8223" width="14.25" style="72" customWidth="1"/>
    <col min="8224" max="8224" width="16.25" style="72" customWidth="1"/>
    <col min="8225" max="8225" width="20.75" style="72" customWidth="1"/>
    <col min="8226" max="8226" width="17.375" style="72" customWidth="1"/>
    <col min="8227" max="8227" width="10.375" style="72" customWidth="1"/>
    <col min="8228" max="8229" width="12.625" style="72" customWidth="1"/>
    <col min="8230" max="8230" width="14.25" style="72" customWidth="1"/>
    <col min="8231" max="8231" width="15.5" style="72" customWidth="1"/>
    <col min="8232" max="8232" width="20.125" style="72" customWidth="1"/>
    <col min="8233" max="8233" width="29.25" style="72" customWidth="1"/>
    <col min="8234" max="8234" width="22.375" style="72" customWidth="1"/>
    <col min="8235" max="8235" width="18.75" style="72" customWidth="1"/>
    <col min="8236" max="8236" width="21.25" style="72" customWidth="1"/>
    <col min="8237" max="8239" width="26.75" style="72" customWidth="1"/>
    <col min="8240" max="8240" width="14.875" style="72" customWidth="1"/>
    <col min="8241" max="8241" width="16.875" style="72" customWidth="1"/>
    <col min="8242" max="8242" width="18" style="72" customWidth="1"/>
    <col min="8243" max="8243" width="17.875" style="72" customWidth="1"/>
    <col min="8244" max="8244" width="16.75" style="72" customWidth="1"/>
    <col min="8245" max="8245" width="15.125" style="72" customWidth="1"/>
    <col min="8246" max="8246" width="13" style="72" customWidth="1"/>
    <col min="8247" max="8247" width="5.5" style="72" customWidth="1"/>
    <col min="8248" max="8248" width="15.875" style="72" customWidth="1"/>
    <col min="8249" max="8249" width="13" style="72" customWidth="1"/>
    <col min="8250" max="8251" width="23.375" style="72" customWidth="1"/>
    <col min="8252" max="8463" width="10.125" style="72"/>
    <col min="8464" max="8464" width="34.625" style="72" customWidth="1"/>
    <col min="8465" max="8465" width="15.375" style="72" customWidth="1"/>
    <col min="8466" max="8466" width="14.625" style="72" customWidth="1"/>
    <col min="8467" max="8467" width="17.375" style="72" customWidth="1"/>
    <col min="8468" max="8468" width="14.125" style="72" customWidth="1"/>
    <col min="8469" max="8469" width="11.5" style="72" customWidth="1"/>
    <col min="8470" max="8473" width="17.25" style="72" customWidth="1"/>
    <col min="8474" max="8474" width="14.875" style="72" customWidth="1"/>
    <col min="8475" max="8475" width="43.5" style="72" customWidth="1"/>
    <col min="8476" max="8476" width="12.75" style="72" customWidth="1"/>
    <col min="8477" max="8477" width="20.125" style="72" customWidth="1"/>
    <col min="8478" max="8478" width="20.625" style="72" customWidth="1"/>
    <col min="8479" max="8479" width="14.25" style="72" customWidth="1"/>
    <col min="8480" max="8480" width="16.25" style="72" customWidth="1"/>
    <col min="8481" max="8481" width="20.75" style="72" customWidth="1"/>
    <col min="8482" max="8482" width="17.375" style="72" customWidth="1"/>
    <col min="8483" max="8483" width="10.375" style="72" customWidth="1"/>
    <col min="8484" max="8485" width="12.625" style="72" customWidth="1"/>
    <col min="8486" max="8486" width="14.25" style="72" customWidth="1"/>
    <col min="8487" max="8487" width="15.5" style="72" customWidth="1"/>
    <col min="8488" max="8488" width="20.125" style="72" customWidth="1"/>
    <col min="8489" max="8489" width="29.25" style="72" customWidth="1"/>
    <col min="8490" max="8490" width="22.375" style="72" customWidth="1"/>
    <col min="8491" max="8491" width="18.75" style="72" customWidth="1"/>
    <col min="8492" max="8492" width="21.25" style="72" customWidth="1"/>
    <col min="8493" max="8495" width="26.75" style="72" customWidth="1"/>
    <col min="8496" max="8496" width="14.875" style="72" customWidth="1"/>
    <col min="8497" max="8497" width="16.875" style="72" customWidth="1"/>
    <col min="8498" max="8498" width="18" style="72" customWidth="1"/>
    <col min="8499" max="8499" width="17.875" style="72" customWidth="1"/>
    <col min="8500" max="8500" width="16.75" style="72" customWidth="1"/>
    <col min="8501" max="8501" width="15.125" style="72" customWidth="1"/>
    <col min="8502" max="8502" width="13" style="72" customWidth="1"/>
    <col min="8503" max="8503" width="5.5" style="72" customWidth="1"/>
    <col min="8504" max="8504" width="15.875" style="72" customWidth="1"/>
    <col min="8505" max="8505" width="13" style="72" customWidth="1"/>
    <col min="8506" max="8507" width="23.375" style="72" customWidth="1"/>
    <col min="8508" max="8719" width="10.125" style="72"/>
    <col min="8720" max="8720" width="34.625" style="72" customWidth="1"/>
    <col min="8721" max="8721" width="15.375" style="72" customWidth="1"/>
    <col min="8722" max="8722" width="14.625" style="72" customWidth="1"/>
    <col min="8723" max="8723" width="17.375" style="72" customWidth="1"/>
    <col min="8724" max="8724" width="14.125" style="72" customWidth="1"/>
    <col min="8725" max="8725" width="11.5" style="72" customWidth="1"/>
    <col min="8726" max="8729" width="17.25" style="72" customWidth="1"/>
    <col min="8730" max="8730" width="14.875" style="72" customWidth="1"/>
    <col min="8731" max="8731" width="43.5" style="72" customWidth="1"/>
    <col min="8732" max="8732" width="12.75" style="72" customWidth="1"/>
    <col min="8733" max="8733" width="20.125" style="72" customWidth="1"/>
    <col min="8734" max="8734" width="20.625" style="72" customWidth="1"/>
    <col min="8735" max="8735" width="14.25" style="72" customWidth="1"/>
    <col min="8736" max="8736" width="16.25" style="72" customWidth="1"/>
    <col min="8737" max="8737" width="20.75" style="72" customWidth="1"/>
    <col min="8738" max="8738" width="17.375" style="72" customWidth="1"/>
    <col min="8739" max="8739" width="10.375" style="72" customWidth="1"/>
    <col min="8740" max="8741" width="12.625" style="72" customWidth="1"/>
    <col min="8742" max="8742" width="14.25" style="72" customWidth="1"/>
    <col min="8743" max="8743" width="15.5" style="72" customWidth="1"/>
    <col min="8744" max="8744" width="20.125" style="72" customWidth="1"/>
    <col min="8745" max="8745" width="29.25" style="72" customWidth="1"/>
    <col min="8746" max="8746" width="22.375" style="72" customWidth="1"/>
    <col min="8747" max="8747" width="18.75" style="72" customWidth="1"/>
    <col min="8748" max="8748" width="21.25" style="72" customWidth="1"/>
    <col min="8749" max="8751" width="26.75" style="72" customWidth="1"/>
    <col min="8752" max="8752" width="14.875" style="72" customWidth="1"/>
    <col min="8753" max="8753" width="16.875" style="72" customWidth="1"/>
    <col min="8754" max="8754" width="18" style="72" customWidth="1"/>
    <col min="8755" max="8755" width="17.875" style="72" customWidth="1"/>
    <col min="8756" max="8756" width="16.75" style="72" customWidth="1"/>
    <col min="8757" max="8757" width="15.125" style="72" customWidth="1"/>
    <col min="8758" max="8758" width="13" style="72" customWidth="1"/>
    <col min="8759" max="8759" width="5.5" style="72" customWidth="1"/>
    <col min="8760" max="8760" width="15.875" style="72" customWidth="1"/>
    <col min="8761" max="8761" width="13" style="72" customWidth="1"/>
    <col min="8762" max="8763" width="23.375" style="72" customWidth="1"/>
    <col min="8764" max="8975" width="10.125" style="72"/>
    <col min="8976" max="8976" width="34.625" style="72" customWidth="1"/>
    <col min="8977" max="8977" width="15.375" style="72" customWidth="1"/>
    <col min="8978" max="8978" width="14.625" style="72" customWidth="1"/>
    <col min="8979" max="8979" width="17.375" style="72" customWidth="1"/>
    <col min="8980" max="8980" width="14.125" style="72" customWidth="1"/>
    <col min="8981" max="8981" width="11.5" style="72" customWidth="1"/>
    <col min="8982" max="8985" width="17.25" style="72" customWidth="1"/>
    <col min="8986" max="8986" width="14.875" style="72" customWidth="1"/>
    <col min="8987" max="8987" width="43.5" style="72" customWidth="1"/>
    <col min="8988" max="8988" width="12.75" style="72" customWidth="1"/>
    <col min="8989" max="8989" width="20.125" style="72" customWidth="1"/>
    <col min="8990" max="8990" width="20.625" style="72" customWidth="1"/>
    <col min="8991" max="8991" width="14.25" style="72" customWidth="1"/>
    <col min="8992" max="8992" width="16.25" style="72" customWidth="1"/>
    <col min="8993" max="8993" width="20.75" style="72" customWidth="1"/>
    <col min="8994" max="8994" width="17.375" style="72" customWidth="1"/>
    <col min="8995" max="8995" width="10.375" style="72" customWidth="1"/>
    <col min="8996" max="8997" width="12.625" style="72" customWidth="1"/>
    <col min="8998" max="8998" width="14.25" style="72" customWidth="1"/>
    <col min="8999" max="8999" width="15.5" style="72" customWidth="1"/>
    <col min="9000" max="9000" width="20.125" style="72" customWidth="1"/>
    <col min="9001" max="9001" width="29.25" style="72" customWidth="1"/>
    <col min="9002" max="9002" width="22.375" style="72" customWidth="1"/>
    <col min="9003" max="9003" width="18.75" style="72" customWidth="1"/>
    <col min="9004" max="9004" width="21.25" style="72" customWidth="1"/>
    <col min="9005" max="9007" width="26.75" style="72" customWidth="1"/>
    <col min="9008" max="9008" width="14.875" style="72" customWidth="1"/>
    <col min="9009" max="9009" width="16.875" style="72" customWidth="1"/>
    <col min="9010" max="9010" width="18" style="72" customWidth="1"/>
    <col min="9011" max="9011" width="17.875" style="72" customWidth="1"/>
    <col min="9012" max="9012" width="16.75" style="72" customWidth="1"/>
    <col min="9013" max="9013" width="15.125" style="72" customWidth="1"/>
    <col min="9014" max="9014" width="13" style="72" customWidth="1"/>
    <col min="9015" max="9015" width="5.5" style="72" customWidth="1"/>
    <col min="9016" max="9016" width="15.875" style="72" customWidth="1"/>
    <col min="9017" max="9017" width="13" style="72" customWidth="1"/>
    <col min="9018" max="9019" width="23.375" style="72" customWidth="1"/>
    <col min="9020" max="9231" width="10.125" style="72"/>
    <col min="9232" max="9232" width="34.625" style="72" customWidth="1"/>
    <col min="9233" max="9233" width="15.375" style="72" customWidth="1"/>
    <col min="9234" max="9234" width="14.625" style="72" customWidth="1"/>
    <col min="9235" max="9235" width="17.375" style="72" customWidth="1"/>
    <col min="9236" max="9236" width="14.125" style="72" customWidth="1"/>
    <col min="9237" max="9237" width="11.5" style="72" customWidth="1"/>
    <col min="9238" max="9241" width="17.25" style="72" customWidth="1"/>
    <col min="9242" max="9242" width="14.875" style="72" customWidth="1"/>
    <col min="9243" max="9243" width="43.5" style="72" customWidth="1"/>
    <col min="9244" max="9244" width="12.75" style="72" customWidth="1"/>
    <col min="9245" max="9245" width="20.125" style="72" customWidth="1"/>
    <col min="9246" max="9246" width="20.625" style="72" customWidth="1"/>
    <col min="9247" max="9247" width="14.25" style="72" customWidth="1"/>
    <col min="9248" max="9248" width="16.25" style="72" customWidth="1"/>
    <col min="9249" max="9249" width="20.75" style="72" customWidth="1"/>
    <col min="9250" max="9250" width="17.375" style="72" customWidth="1"/>
    <col min="9251" max="9251" width="10.375" style="72" customWidth="1"/>
    <col min="9252" max="9253" width="12.625" style="72" customWidth="1"/>
    <col min="9254" max="9254" width="14.25" style="72" customWidth="1"/>
    <col min="9255" max="9255" width="15.5" style="72" customWidth="1"/>
    <col min="9256" max="9256" width="20.125" style="72" customWidth="1"/>
    <col min="9257" max="9257" width="29.25" style="72" customWidth="1"/>
    <col min="9258" max="9258" width="22.375" style="72" customWidth="1"/>
    <col min="9259" max="9259" width="18.75" style="72" customWidth="1"/>
    <col min="9260" max="9260" width="21.25" style="72" customWidth="1"/>
    <col min="9261" max="9263" width="26.75" style="72" customWidth="1"/>
    <col min="9264" max="9264" width="14.875" style="72" customWidth="1"/>
    <col min="9265" max="9265" width="16.875" style="72" customWidth="1"/>
    <col min="9266" max="9266" width="18" style="72" customWidth="1"/>
    <col min="9267" max="9267" width="17.875" style="72" customWidth="1"/>
    <col min="9268" max="9268" width="16.75" style="72" customWidth="1"/>
    <col min="9269" max="9269" width="15.125" style="72" customWidth="1"/>
    <col min="9270" max="9270" width="13" style="72" customWidth="1"/>
    <col min="9271" max="9271" width="5.5" style="72" customWidth="1"/>
    <col min="9272" max="9272" width="15.875" style="72" customWidth="1"/>
    <col min="9273" max="9273" width="13" style="72" customWidth="1"/>
    <col min="9274" max="9275" width="23.375" style="72" customWidth="1"/>
    <col min="9276" max="9487" width="10.125" style="72"/>
    <col min="9488" max="9488" width="34.625" style="72" customWidth="1"/>
    <col min="9489" max="9489" width="15.375" style="72" customWidth="1"/>
    <col min="9490" max="9490" width="14.625" style="72" customWidth="1"/>
    <col min="9491" max="9491" width="17.375" style="72" customWidth="1"/>
    <col min="9492" max="9492" width="14.125" style="72" customWidth="1"/>
    <col min="9493" max="9493" width="11.5" style="72" customWidth="1"/>
    <col min="9494" max="9497" width="17.25" style="72" customWidth="1"/>
    <col min="9498" max="9498" width="14.875" style="72" customWidth="1"/>
    <col min="9499" max="9499" width="43.5" style="72" customWidth="1"/>
    <col min="9500" max="9500" width="12.75" style="72" customWidth="1"/>
    <col min="9501" max="9501" width="20.125" style="72" customWidth="1"/>
    <col min="9502" max="9502" width="20.625" style="72" customWidth="1"/>
    <col min="9503" max="9503" width="14.25" style="72" customWidth="1"/>
    <col min="9504" max="9504" width="16.25" style="72" customWidth="1"/>
    <col min="9505" max="9505" width="20.75" style="72" customWidth="1"/>
    <col min="9506" max="9506" width="17.375" style="72" customWidth="1"/>
    <col min="9507" max="9507" width="10.375" style="72" customWidth="1"/>
    <col min="9508" max="9509" width="12.625" style="72" customWidth="1"/>
    <col min="9510" max="9510" width="14.25" style="72" customWidth="1"/>
    <col min="9511" max="9511" width="15.5" style="72" customWidth="1"/>
    <col min="9512" max="9512" width="20.125" style="72" customWidth="1"/>
    <col min="9513" max="9513" width="29.25" style="72" customWidth="1"/>
    <col min="9514" max="9514" width="22.375" style="72" customWidth="1"/>
    <col min="9515" max="9515" width="18.75" style="72" customWidth="1"/>
    <col min="9516" max="9516" width="21.25" style="72" customWidth="1"/>
    <col min="9517" max="9519" width="26.75" style="72" customWidth="1"/>
    <col min="9520" max="9520" width="14.875" style="72" customWidth="1"/>
    <col min="9521" max="9521" width="16.875" style="72" customWidth="1"/>
    <col min="9522" max="9522" width="18" style="72" customWidth="1"/>
    <col min="9523" max="9523" width="17.875" style="72" customWidth="1"/>
    <col min="9524" max="9524" width="16.75" style="72" customWidth="1"/>
    <col min="9525" max="9525" width="15.125" style="72" customWidth="1"/>
    <col min="9526" max="9526" width="13" style="72" customWidth="1"/>
    <col min="9527" max="9527" width="5.5" style="72" customWidth="1"/>
    <col min="9528" max="9528" width="15.875" style="72" customWidth="1"/>
    <col min="9529" max="9529" width="13" style="72" customWidth="1"/>
    <col min="9530" max="9531" width="23.375" style="72" customWidth="1"/>
    <col min="9532" max="9743" width="10.125" style="72"/>
    <col min="9744" max="9744" width="34.625" style="72" customWidth="1"/>
    <col min="9745" max="9745" width="15.375" style="72" customWidth="1"/>
    <col min="9746" max="9746" width="14.625" style="72" customWidth="1"/>
    <col min="9747" max="9747" width="17.375" style="72" customWidth="1"/>
    <col min="9748" max="9748" width="14.125" style="72" customWidth="1"/>
    <col min="9749" max="9749" width="11.5" style="72" customWidth="1"/>
    <col min="9750" max="9753" width="17.25" style="72" customWidth="1"/>
    <col min="9754" max="9754" width="14.875" style="72" customWidth="1"/>
    <col min="9755" max="9755" width="43.5" style="72" customWidth="1"/>
    <col min="9756" max="9756" width="12.75" style="72" customWidth="1"/>
    <col min="9757" max="9757" width="20.125" style="72" customWidth="1"/>
    <col min="9758" max="9758" width="20.625" style="72" customWidth="1"/>
    <col min="9759" max="9759" width="14.25" style="72" customWidth="1"/>
    <col min="9760" max="9760" width="16.25" style="72" customWidth="1"/>
    <col min="9761" max="9761" width="20.75" style="72" customWidth="1"/>
    <col min="9762" max="9762" width="17.375" style="72" customWidth="1"/>
    <col min="9763" max="9763" width="10.375" style="72" customWidth="1"/>
    <col min="9764" max="9765" width="12.625" style="72" customWidth="1"/>
    <col min="9766" max="9766" width="14.25" style="72" customWidth="1"/>
    <col min="9767" max="9767" width="15.5" style="72" customWidth="1"/>
    <col min="9768" max="9768" width="20.125" style="72" customWidth="1"/>
    <col min="9769" max="9769" width="29.25" style="72" customWidth="1"/>
    <col min="9770" max="9770" width="22.375" style="72" customWidth="1"/>
    <col min="9771" max="9771" width="18.75" style="72" customWidth="1"/>
    <col min="9772" max="9772" width="21.25" style="72" customWidth="1"/>
    <col min="9773" max="9775" width="26.75" style="72" customWidth="1"/>
    <col min="9776" max="9776" width="14.875" style="72" customWidth="1"/>
    <col min="9777" max="9777" width="16.875" style="72" customWidth="1"/>
    <col min="9778" max="9778" width="18" style="72" customWidth="1"/>
    <col min="9779" max="9779" width="17.875" style="72" customWidth="1"/>
    <col min="9780" max="9780" width="16.75" style="72" customWidth="1"/>
    <col min="9781" max="9781" width="15.125" style="72" customWidth="1"/>
    <col min="9782" max="9782" width="13" style="72" customWidth="1"/>
    <col min="9783" max="9783" width="5.5" style="72" customWidth="1"/>
    <col min="9784" max="9784" width="15.875" style="72" customWidth="1"/>
    <col min="9785" max="9785" width="13" style="72" customWidth="1"/>
    <col min="9786" max="9787" width="23.375" style="72" customWidth="1"/>
    <col min="9788" max="9999" width="10.125" style="72"/>
    <col min="10000" max="10000" width="34.625" style="72" customWidth="1"/>
    <col min="10001" max="10001" width="15.375" style="72" customWidth="1"/>
    <col min="10002" max="10002" width="14.625" style="72" customWidth="1"/>
    <col min="10003" max="10003" width="17.375" style="72" customWidth="1"/>
    <col min="10004" max="10004" width="14.125" style="72" customWidth="1"/>
    <col min="10005" max="10005" width="11.5" style="72" customWidth="1"/>
    <col min="10006" max="10009" width="17.25" style="72" customWidth="1"/>
    <col min="10010" max="10010" width="14.875" style="72" customWidth="1"/>
    <col min="10011" max="10011" width="43.5" style="72" customWidth="1"/>
    <col min="10012" max="10012" width="12.75" style="72" customWidth="1"/>
    <col min="10013" max="10013" width="20.125" style="72" customWidth="1"/>
    <col min="10014" max="10014" width="20.625" style="72" customWidth="1"/>
    <col min="10015" max="10015" width="14.25" style="72" customWidth="1"/>
    <col min="10016" max="10016" width="16.25" style="72" customWidth="1"/>
    <col min="10017" max="10017" width="20.75" style="72" customWidth="1"/>
    <col min="10018" max="10018" width="17.375" style="72" customWidth="1"/>
    <col min="10019" max="10019" width="10.375" style="72" customWidth="1"/>
    <col min="10020" max="10021" width="12.625" style="72" customWidth="1"/>
    <col min="10022" max="10022" width="14.25" style="72" customWidth="1"/>
    <col min="10023" max="10023" width="15.5" style="72" customWidth="1"/>
    <col min="10024" max="10024" width="20.125" style="72" customWidth="1"/>
    <col min="10025" max="10025" width="29.25" style="72" customWidth="1"/>
    <col min="10026" max="10026" width="22.375" style="72" customWidth="1"/>
    <col min="10027" max="10027" width="18.75" style="72" customWidth="1"/>
    <col min="10028" max="10028" width="21.25" style="72" customWidth="1"/>
    <col min="10029" max="10031" width="26.75" style="72" customWidth="1"/>
    <col min="10032" max="10032" width="14.875" style="72" customWidth="1"/>
    <col min="10033" max="10033" width="16.875" style="72" customWidth="1"/>
    <col min="10034" max="10034" width="18" style="72" customWidth="1"/>
    <col min="10035" max="10035" width="17.875" style="72" customWidth="1"/>
    <col min="10036" max="10036" width="16.75" style="72" customWidth="1"/>
    <col min="10037" max="10037" width="15.125" style="72" customWidth="1"/>
    <col min="10038" max="10038" width="13" style="72" customWidth="1"/>
    <col min="10039" max="10039" width="5.5" style="72" customWidth="1"/>
    <col min="10040" max="10040" width="15.875" style="72" customWidth="1"/>
    <col min="10041" max="10041" width="13" style="72" customWidth="1"/>
    <col min="10042" max="10043" width="23.375" style="72" customWidth="1"/>
    <col min="10044" max="10255" width="10.125" style="72"/>
    <col min="10256" max="10256" width="34.625" style="72" customWidth="1"/>
    <col min="10257" max="10257" width="15.375" style="72" customWidth="1"/>
    <col min="10258" max="10258" width="14.625" style="72" customWidth="1"/>
    <col min="10259" max="10259" width="17.375" style="72" customWidth="1"/>
    <col min="10260" max="10260" width="14.125" style="72" customWidth="1"/>
    <col min="10261" max="10261" width="11.5" style="72" customWidth="1"/>
    <col min="10262" max="10265" width="17.25" style="72" customWidth="1"/>
    <col min="10266" max="10266" width="14.875" style="72" customWidth="1"/>
    <col min="10267" max="10267" width="43.5" style="72" customWidth="1"/>
    <col min="10268" max="10268" width="12.75" style="72" customWidth="1"/>
    <col min="10269" max="10269" width="20.125" style="72" customWidth="1"/>
    <col min="10270" max="10270" width="20.625" style="72" customWidth="1"/>
    <col min="10271" max="10271" width="14.25" style="72" customWidth="1"/>
    <col min="10272" max="10272" width="16.25" style="72" customWidth="1"/>
    <col min="10273" max="10273" width="20.75" style="72" customWidth="1"/>
    <col min="10274" max="10274" width="17.375" style="72" customWidth="1"/>
    <col min="10275" max="10275" width="10.375" style="72" customWidth="1"/>
    <col min="10276" max="10277" width="12.625" style="72" customWidth="1"/>
    <col min="10278" max="10278" width="14.25" style="72" customWidth="1"/>
    <col min="10279" max="10279" width="15.5" style="72" customWidth="1"/>
    <col min="10280" max="10280" width="20.125" style="72" customWidth="1"/>
    <col min="10281" max="10281" width="29.25" style="72" customWidth="1"/>
    <col min="10282" max="10282" width="22.375" style="72" customWidth="1"/>
    <col min="10283" max="10283" width="18.75" style="72" customWidth="1"/>
    <col min="10284" max="10284" width="21.25" style="72" customWidth="1"/>
    <col min="10285" max="10287" width="26.75" style="72" customWidth="1"/>
    <col min="10288" max="10288" width="14.875" style="72" customWidth="1"/>
    <col min="10289" max="10289" width="16.875" style="72" customWidth="1"/>
    <col min="10290" max="10290" width="18" style="72" customWidth="1"/>
    <col min="10291" max="10291" width="17.875" style="72" customWidth="1"/>
    <col min="10292" max="10292" width="16.75" style="72" customWidth="1"/>
    <col min="10293" max="10293" width="15.125" style="72" customWidth="1"/>
    <col min="10294" max="10294" width="13" style="72" customWidth="1"/>
    <col min="10295" max="10295" width="5.5" style="72" customWidth="1"/>
    <col min="10296" max="10296" width="15.875" style="72" customWidth="1"/>
    <col min="10297" max="10297" width="13" style="72" customWidth="1"/>
    <col min="10298" max="10299" width="23.375" style="72" customWidth="1"/>
    <col min="10300" max="10511" width="10.125" style="72"/>
    <col min="10512" max="10512" width="34.625" style="72" customWidth="1"/>
    <col min="10513" max="10513" width="15.375" style="72" customWidth="1"/>
    <col min="10514" max="10514" width="14.625" style="72" customWidth="1"/>
    <col min="10515" max="10515" width="17.375" style="72" customWidth="1"/>
    <col min="10516" max="10516" width="14.125" style="72" customWidth="1"/>
    <col min="10517" max="10517" width="11.5" style="72" customWidth="1"/>
    <col min="10518" max="10521" width="17.25" style="72" customWidth="1"/>
    <col min="10522" max="10522" width="14.875" style="72" customWidth="1"/>
    <col min="10523" max="10523" width="43.5" style="72" customWidth="1"/>
    <col min="10524" max="10524" width="12.75" style="72" customWidth="1"/>
    <col min="10525" max="10525" width="20.125" style="72" customWidth="1"/>
    <col min="10526" max="10526" width="20.625" style="72" customWidth="1"/>
    <col min="10527" max="10527" width="14.25" style="72" customWidth="1"/>
    <col min="10528" max="10528" width="16.25" style="72" customWidth="1"/>
    <col min="10529" max="10529" width="20.75" style="72" customWidth="1"/>
    <col min="10530" max="10530" width="17.375" style="72" customWidth="1"/>
    <col min="10531" max="10531" width="10.375" style="72" customWidth="1"/>
    <col min="10532" max="10533" width="12.625" style="72" customWidth="1"/>
    <col min="10534" max="10534" width="14.25" style="72" customWidth="1"/>
    <col min="10535" max="10535" width="15.5" style="72" customWidth="1"/>
    <col min="10536" max="10536" width="20.125" style="72" customWidth="1"/>
    <col min="10537" max="10537" width="29.25" style="72" customWidth="1"/>
    <col min="10538" max="10538" width="22.375" style="72" customWidth="1"/>
    <col min="10539" max="10539" width="18.75" style="72" customWidth="1"/>
    <col min="10540" max="10540" width="21.25" style="72" customWidth="1"/>
    <col min="10541" max="10543" width="26.75" style="72" customWidth="1"/>
    <col min="10544" max="10544" width="14.875" style="72" customWidth="1"/>
    <col min="10545" max="10545" width="16.875" style="72" customWidth="1"/>
    <col min="10546" max="10546" width="18" style="72" customWidth="1"/>
    <col min="10547" max="10547" width="17.875" style="72" customWidth="1"/>
    <col min="10548" max="10548" width="16.75" style="72" customWidth="1"/>
    <col min="10549" max="10549" width="15.125" style="72" customWidth="1"/>
    <col min="10550" max="10550" width="13" style="72" customWidth="1"/>
    <col min="10551" max="10551" width="5.5" style="72" customWidth="1"/>
    <col min="10552" max="10552" width="15.875" style="72" customWidth="1"/>
    <col min="10553" max="10553" width="13" style="72" customWidth="1"/>
    <col min="10554" max="10555" width="23.375" style="72" customWidth="1"/>
    <col min="10556" max="10767" width="10.125" style="72"/>
    <col min="10768" max="10768" width="34.625" style="72" customWidth="1"/>
    <col min="10769" max="10769" width="15.375" style="72" customWidth="1"/>
    <col min="10770" max="10770" width="14.625" style="72" customWidth="1"/>
    <col min="10771" max="10771" width="17.375" style="72" customWidth="1"/>
    <col min="10772" max="10772" width="14.125" style="72" customWidth="1"/>
    <col min="10773" max="10773" width="11.5" style="72" customWidth="1"/>
    <col min="10774" max="10777" width="17.25" style="72" customWidth="1"/>
    <col min="10778" max="10778" width="14.875" style="72" customWidth="1"/>
    <col min="10779" max="10779" width="43.5" style="72" customWidth="1"/>
    <col min="10780" max="10780" width="12.75" style="72" customWidth="1"/>
    <col min="10781" max="10781" width="20.125" style="72" customWidth="1"/>
    <col min="10782" max="10782" width="20.625" style="72" customWidth="1"/>
    <col min="10783" max="10783" width="14.25" style="72" customWidth="1"/>
    <col min="10784" max="10784" width="16.25" style="72" customWidth="1"/>
    <col min="10785" max="10785" width="20.75" style="72" customWidth="1"/>
    <col min="10786" max="10786" width="17.375" style="72" customWidth="1"/>
    <col min="10787" max="10787" width="10.375" style="72" customWidth="1"/>
    <col min="10788" max="10789" width="12.625" style="72" customWidth="1"/>
    <col min="10790" max="10790" width="14.25" style="72" customWidth="1"/>
    <col min="10791" max="10791" width="15.5" style="72" customWidth="1"/>
    <col min="10792" max="10792" width="20.125" style="72" customWidth="1"/>
    <col min="10793" max="10793" width="29.25" style="72" customWidth="1"/>
    <col min="10794" max="10794" width="22.375" style="72" customWidth="1"/>
    <col min="10795" max="10795" width="18.75" style="72" customWidth="1"/>
    <col min="10796" max="10796" width="21.25" style="72" customWidth="1"/>
    <col min="10797" max="10799" width="26.75" style="72" customWidth="1"/>
    <col min="10800" max="10800" width="14.875" style="72" customWidth="1"/>
    <col min="10801" max="10801" width="16.875" style="72" customWidth="1"/>
    <col min="10802" max="10802" width="18" style="72" customWidth="1"/>
    <col min="10803" max="10803" width="17.875" style="72" customWidth="1"/>
    <col min="10804" max="10804" width="16.75" style="72" customWidth="1"/>
    <col min="10805" max="10805" width="15.125" style="72" customWidth="1"/>
    <col min="10806" max="10806" width="13" style="72" customWidth="1"/>
    <col min="10807" max="10807" width="5.5" style="72" customWidth="1"/>
    <col min="10808" max="10808" width="15.875" style="72" customWidth="1"/>
    <col min="10809" max="10809" width="13" style="72" customWidth="1"/>
    <col min="10810" max="10811" width="23.375" style="72" customWidth="1"/>
    <col min="10812" max="11023" width="10.125" style="72"/>
    <col min="11024" max="11024" width="34.625" style="72" customWidth="1"/>
    <col min="11025" max="11025" width="15.375" style="72" customWidth="1"/>
    <col min="11026" max="11026" width="14.625" style="72" customWidth="1"/>
    <col min="11027" max="11027" width="17.375" style="72" customWidth="1"/>
    <col min="11028" max="11028" width="14.125" style="72" customWidth="1"/>
    <col min="11029" max="11029" width="11.5" style="72" customWidth="1"/>
    <col min="11030" max="11033" width="17.25" style="72" customWidth="1"/>
    <col min="11034" max="11034" width="14.875" style="72" customWidth="1"/>
    <col min="11035" max="11035" width="43.5" style="72" customWidth="1"/>
    <col min="11036" max="11036" width="12.75" style="72" customWidth="1"/>
    <col min="11037" max="11037" width="20.125" style="72" customWidth="1"/>
    <col min="11038" max="11038" width="20.625" style="72" customWidth="1"/>
    <col min="11039" max="11039" width="14.25" style="72" customWidth="1"/>
    <col min="11040" max="11040" width="16.25" style="72" customWidth="1"/>
    <col min="11041" max="11041" width="20.75" style="72" customWidth="1"/>
    <col min="11042" max="11042" width="17.375" style="72" customWidth="1"/>
    <col min="11043" max="11043" width="10.375" style="72" customWidth="1"/>
    <col min="11044" max="11045" width="12.625" style="72" customWidth="1"/>
    <col min="11046" max="11046" width="14.25" style="72" customWidth="1"/>
    <col min="11047" max="11047" width="15.5" style="72" customWidth="1"/>
    <col min="11048" max="11048" width="20.125" style="72" customWidth="1"/>
    <col min="11049" max="11049" width="29.25" style="72" customWidth="1"/>
    <col min="11050" max="11050" width="22.375" style="72" customWidth="1"/>
    <col min="11051" max="11051" width="18.75" style="72" customWidth="1"/>
    <col min="11052" max="11052" width="21.25" style="72" customWidth="1"/>
    <col min="11053" max="11055" width="26.75" style="72" customWidth="1"/>
    <col min="11056" max="11056" width="14.875" style="72" customWidth="1"/>
    <col min="11057" max="11057" width="16.875" style="72" customWidth="1"/>
    <col min="11058" max="11058" width="18" style="72" customWidth="1"/>
    <col min="11059" max="11059" width="17.875" style="72" customWidth="1"/>
    <col min="11060" max="11060" width="16.75" style="72" customWidth="1"/>
    <col min="11061" max="11061" width="15.125" style="72" customWidth="1"/>
    <col min="11062" max="11062" width="13" style="72" customWidth="1"/>
    <col min="11063" max="11063" width="5.5" style="72" customWidth="1"/>
    <col min="11064" max="11064" width="15.875" style="72" customWidth="1"/>
    <col min="11065" max="11065" width="13" style="72" customWidth="1"/>
    <col min="11066" max="11067" width="23.375" style="72" customWidth="1"/>
    <col min="11068" max="11279" width="10.125" style="72"/>
    <col min="11280" max="11280" width="34.625" style="72" customWidth="1"/>
    <col min="11281" max="11281" width="15.375" style="72" customWidth="1"/>
    <col min="11282" max="11282" width="14.625" style="72" customWidth="1"/>
    <col min="11283" max="11283" width="17.375" style="72" customWidth="1"/>
    <col min="11284" max="11284" width="14.125" style="72" customWidth="1"/>
    <col min="11285" max="11285" width="11.5" style="72" customWidth="1"/>
    <col min="11286" max="11289" width="17.25" style="72" customWidth="1"/>
    <col min="11290" max="11290" width="14.875" style="72" customWidth="1"/>
    <col min="11291" max="11291" width="43.5" style="72" customWidth="1"/>
    <col min="11292" max="11292" width="12.75" style="72" customWidth="1"/>
    <col min="11293" max="11293" width="20.125" style="72" customWidth="1"/>
    <col min="11294" max="11294" width="20.625" style="72" customWidth="1"/>
    <col min="11295" max="11295" width="14.25" style="72" customWidth="1"/>
    <col min="11296" max="11296" width="16.25" style="72" customWidth="1"/>
    <col min="11297" max="11297" width="20.75" style="72" customWidth="1"/>
    <col min="11298" max="11298" width="17.375" style="72" customWidth="1"/>
    <col min="11299" max="11299" width="10.375" style="72" customWidth="1"/>
    <col min="11300" max="11301" width="12.625" style="72" customWidth="1"/>
    <col min="11302" max="11302" width="14.25" style="72" customWidth="1"/>
    <col min="11303" max="11303" width="15.5" style="72" customWidth="1"/>
    <col min="11304" max="11304" width="20.125" style="72" customWidth="1"/>
    <col min="11305" max="11305" width="29.25" style="72" customWidth="1"/>
    <col min="11306" max="11306" width="22.375" style="72" customWidth="1"/>
    <col min="11307" max="11307" width="18.75" style="72" customWidth="1"/>
    <col min="11308" max="11308" width="21.25" style="72" customWidth="1"/>
    <col min="11309" max="11311" width="26.75" style="72" customWidth="1"/>
    <col min="11312" max="11312" width="14.875" style="72" customWidth="1"/>
    <col min="11313" max="11313" width="16.875" style="72" customWidth="1"/>
    <col min="11314" max="11314" width="18" style="72" customWidth="1"/>
    <col min="11315" max="11315" width="17.875" style="72" customWidth="1"/>
    <col min="11316" max="11316" width="16.75" style="72" customWidth="1"/>
    <col min="11317" max="11317" width="15.125" style="72" customWidth="1"/>
    <col min="11318" max="11318" width="13" style="72" customWidth="1"/>
    <col min="11319" max="11319" width="5.5" style="72" customWidth="1"/>
    <col min="11320" max="11320" width="15.875" style="72" customWidth="1"/>
    <col min="11321" max="11321" width="13" style="72" customWidth="1"/>
    <col min="11322" max="11323" width="23.375" style="72" customWidth="1"/>
    <col min="11324" max="11535" width="10.125" style="72"/>
    <col min="11536" max="11536" width="34.625" style="72" customWidth="1"/>
    <col min="11537" max="11537" width="15.375" style="72" customWidth="1"/>
    <col min="11538" max="11538" width="14.625" style="72" customWidth="1"/>
    <col min="11539" max="11539" width="17.375" style="72" customWidth="1"/>
    <col min="11540" max="11540" width="14.125" style="72" customWidth="1"/>
    <col min="11541" max="11541" width="11.5" style="72" customWidth="1"/>
    <col min="11542" max="11545" width="17.25" style="72" customWidth="1"/>
    <col min="11546" max="11546" width="14.875" style="72" customWidth="1"/>
    <col min="11547" max="11547" width="43.5" style="72" customWidth="1"/>
    <col min="11548" max="11548" width="12.75" style="72" customWidth="1"/>
    <col min="11549" max="11549" width="20.125" style="72" customWidth="1"/>
    <col min="11550" max="11550" width="20.625" style="72" customWidth="1"/>
    <col min="11551" max="11551" width="14.25" style="72" customWidth="1"/>
    <col min="11552" max="11552" width="16.25" style="72" customWidth="1"/>
    <col min="11553" max="11553" width="20.75" style="72" customWidth="1"/>
    <col min="11554" max="11554" width="17.375" style="72" customWidth="1"/>
    <col min="11555" max="11555" width="10.375" style="72" customWidth="1"/>
    <col min="11556" max="11557" width="12.625" style="72" customWidth="1"/>
    <col min="11558" max="11558" width="14.25" style="72" customWidth="1"/>
    <col min="11559" max="11559" width="15.5" style="72" customWidth="1"/>
    <col min="11560" max="11560" width="20.125" style="72" customWidth="1"/>
    <col min="11561" max="11561" width="29.25" style="72" customWidth="1"/>
    <col min="11562" max="11562" width="22.375" style="72" customWidth="1"/>
    <col min="11563" max="11563" width="18.75" style="72" customWidth="1"/>
    <col min="11564" max="11564" width="21.25" style="72" customWidth="1"/>
    <col min="11565" max="11567" width="26.75" style="72" customWidth="1"/>
    <col min="11568" max="11568" width="14.875" style="72" customWidth="1"/>
    <col min="11569" max="11569" width="16.875" style="72" customWidth="1"/>
    <col min="11570" max="11570" width="18" style="72" customWidth="1"/>
    <col min="11571" max="11571" width="17.875" style="72" customWidth="1"/>
    <col min="11572" max="11572" width="16.75" style="72" customWidth="1"/>
    <col min="11573" max="11573" width="15.125" style="72" customWidth="1"/>
    <col min="11574" max="11574" width="13" style="72" customWidth="1"/>
    <col min="11575" max="11575" width="5.5" style="72" customWidth="1"/>
    <col min="11576" max="11576" width="15.875" style="72" customWidth="1"/>
    <col min="11577" max="11577" width="13" style="72" customWidth="1"/>
    <col min="11578" max="11579" width="23.375" style="72" customWidth="1"/>
    <col min="11580" max="11791" width="10.125" style="72"/>
    <col min="11792" max="11792" width="34.625" style="72" customWidth="1"/>
    <col min="11793" max="11793" width="15.375" style="72" customWidth="1"/>
    <col min="11794" max="11794" width="14.625" style="72" customWidth="1"/>
    <col min="11795" max="11795" width="17.375" style="72" customWidth="1"/>
    <col min="11796" max="11796" width="14.125" style="72" customWidth="1"/>
    <col min="11797" max="11797" width="11.5" style="72" customWidth="1"/>
    <col min="11798" max="11801" width="17.25" style="72" customWidth="1"/>
    <col min="11802" max="11802" width="14.875" style="72" customWidth="1"/>
    <col min="11803" max="11803" width="43.5" style="72" customWidth="1"/>
    <col min="11804" max="11804" width="12.75" style="72" customWidth="1"/>
    <col min="11805" max="11805" width="20.125" style="72" customWidth="1"/>
    <col min="11806" max="11806" width="20.625" style="72" customWidth="1"/>
    <col min="11807" max="11807" width="14.25" style="72" customWidth="1"/>
    <col min="11808" max="11808" width="16.25" style="72" customWidth="1"/>
    <col min="11809" max="11809" width="20.75" style="72" customWidth="1"/>
    <col min="11810" max="11810" width="17.375" style="72" customWidth="1"/>
    <col min="11811" max="11811" width="10.375" style="72" customWidth="1"/>
    <col min="11812" max="11813" width="12.625" style="72" customWidth="1"/>
    <col min="11814" max="11814" width="14.25" style="72" customWidth="1"/>
    <col min="11815" max="11815" width="15.5" style="72" customWidth="1"/>
    <col min="11816" max="11816" width="20.125" style="72" customWidth="1"/>
    <col min="11817" max="11817" width="29.25" style="72" customWidth="1"/>
    <col min="11818" max="11818" width="22.375" style="72" customWidth="1"/>
    <col min="11819" max="11819" width="18.75" style="72" customWidth="1"/>
    <col min="11820" max="11820" width="21.25" style="72" customWidth="1"/>
    <col min="11821" max="11823" width="26.75" style="72" customWidth="1"/>
    <col min="11824" max="11824" width="14.875" style="72" customWidth="1"/>
    <col min="11825" max="11825" width="16.875" style="72" customWidth="1"/>
    <col min="11826" max="11826" width="18" style="72" customWidth="1"/>
    <col min="11827" max="11827" width="17.875" style="72" customWidth="1"/>
    <col min="11828" max="11828" width="16.75" style="72" customWidth="1"/>
    <col min="11829" max="11829" width="15.125" style="72" customWidth="1"/>
    <col min="11830" max="11830" width="13" style="72" customWidth="1"/>
    <col min="11831" max="11831" width="5.5" style="72" customWidth="1"/>
    <col min="11832" max="11832" width="15.875" style="72" customWidth="1"/>
    <col min="11833" max="11833" width="13" style="72" customWidth="1"/>
    <col min="11834" max="11835" width="23.375" style="72" customWidth="1"/>
    <col min="11836" max="12047" width="10.125" style="72"/>
    <col min="12048" max="12048" width="34.625" style="72" customWidth="1"/>
    <col min="12049" max="12049" width="15.375" style="72" customWidth="1"/>
    <col min="12050" max="12050" width="14.625" style="72" customWidth="1"/>
    <col min="12051" max="12051" width="17.375" style="72" customWidth="1"/>
    <col min="12052" max="12052" width="14.125" style="72" customWidth="1"/>
    <col min="12053" max="12053" width="11.5" style="72" customWidth="1"/>
    <col min="12054" max="12057" width="17.25" style="72" customWidth="1"/>
    <col min="12058" max="12058" width="14.875" style="72" customWidth="1"/>
    <col min="12059" max="12059" width="43.5" style="72" customWidth="1"/>
    <col min="12060" max="12060" width="12.75" style="72" customWidth="1"/>
    <col min="12061" max="12061" width="20.125" style="72" customWidth="1"/>
    <col min="12062" max="12062" width="20.625" style="72" customWidth="1"/>
    <col min="12063" max="12063" width="14.25" style="72" customWidth="1"/>
    <col min="12064" max="12064" width="16.25" style="72" customWidth="1"/>
    <col min="12065" max="12065" width="20.75" style="72" customWidth="1"/>
    <col min="12066" max="12066" width="17.375" style="72" customWidth="1"/>
    <col min="12067" max="12067" width="10.375" style="72" customWidth="1"/>
    <col min="12068" max="12069" width="12.625" style="72" customWidth="1"/>
    <col min="12070" max="12070" width="14.25" style="72" customWidth="1"/>
    <col min="12071" max="12071" width="15.5" style="72" customWidth="1"/>
    <col min="12072" max="12072" width="20.125" style="72" customWidth="1"/>
    <col min="12073" max="12073" width="29.25" style="72" customWidth="1"/>
    <col min="12074" max="12074" width="22.375" style="72" customWidth="1"/>
    <col min="12075" max="12075" width="18.75" style="72" customWidth="1"/>
    <col min="12076" max="12076" width="21.25" style="72" customWidth="1"/>
    <col min="12077" max="12079" width="26.75" style="72" customWidth="1"/>
    <col min="12080" max="12080" width="14.875" style="72" customWidth="1"/>
    <col min="12081" max="12081" width="16.875" style="72" customWidth="1"/>
    <col min="12082" max="12082" width="18" style="72" customWidth="1"/>
    <col min="12083" max="12083" width="17.875" style="72" customWidth="1"/>
    <col min="12084" max="12084" width="16.75" style="72" customWidth="1"/>
    <col min="12085" max="12085" width="15.125" style="72" customWidth="1"/>
    <col min="12086" max="12086" width="13" style="72" customWidth="1"/>
    <col min="12087" max="12087" width="5.5" style="72" customWidth="1"/>
    <col min="12088" max="12088" width="15.875" style="72" customWidth="1"/>
    <col min="12089" max="12089" width="13" style="72" customWidth="1"/>
    <col min="12090" max="12091" width="23.375" style="72" customWidth="1"/>
    <col min="12092" max="12303" width="10.125" style="72"/>
    <col min="12304" max="12304" width="34.625" style="72" customWidth="1"/>
    <col min="12305" max="12305" width="15.375" style="72" customWidth="1"/>
    <col min="12306" max="12306" width="14.625" style="72" customWidth="1"/>
    <col min="12307" max="12307" width="17.375" style="72" customWidth="1"/>
    <col min="12308" max="12308" width="14.125" style="72" customWidth="1"/>
    <col min="12309" max="12309" width="11.5" style="72" customWidth="1"/>
    <col min="12310" max="12313" width="17.25" style="72" customWidth="1"/>
    <col min="12314" max="12314" width="14.875" style="72" customWidth="1"/>
    <col min="12315" max="12315" width="43.5" style="72" customWidth="1"/>
    <col min="12316" max="12316" width="12.75" style="72" customWidth="1"/>
    <col min="12317" max="12317" width="20.125" style="72" customWidth="1"/>
    <col min="12318" max="12318" width="20.625" style="72" customWidth="1"/>
    <col min="12319" max="12319" width="14.25" style="72" customWidth="1"/>
    <col min="12320" max="12320" width="16.25" style="72" customWidth="1"/>
    <col min="12321" max="12321" width="20.75" style="72" customWidth="1"/>
    <col min="12322" max="12322" width="17.375" style="72" customWidth="1"/>
    <col min="12323" max="12323" width="10.375" style="72" customWidth="1"/>
    <col min="12324" max="12325" width="12.625" style="72" customWidth="1"/>
    <col min="12326" max="12326" width="14.25" style="72" customWidth="1"/>
    <col min="12327" max="12327" width="15.5" style="72" customWidth="1"/>
    <col min="12328" max="12328" width="20.125" style="72" customWidth="1"/>
    <col min="12329" max="12329" width="29.25" style="72" customWidth="1"/>
    <col min="12330" max="12330" width="22.375" style="72" customWidth="1"/>
    <col min="12331" max="12331" width="18.75" style="72" customWidth="1"/>
    <col min="12332" max="12332" width="21.25" style="72" customWidth="1"/>
    <col min="12333" max="12335" width="26.75" style="72" customWidth="1"/>
    <col min="12336" max="12336" width="14.875" style="72" customWidth="1"/>
    <col min="12337" max="12337" width="16.875" style="72" customWidth="1"/>
    <col min="12338" max="12338" width="18" style="72" customWidth="1"/>
    <col min="12339" max="12339" width="17.875" style="72" customWidth="1"/>
    <col min="12340" max="12340" width="16.75" style="72" customWidth="1"/>
    <col min="12341" max="12341" width="15.125" style="72" customWidth="1"/>
    <col min="12342" max="12342" width="13" style="72" customWidth="1"/>
    <col min="12343" max="12343" width="5.5" style="72" customWidth="1"/>
    <col min="12344" max="12344" width="15.875" style="72" customWidth="1"/>
    <col min="12345" max="12345" width="13" style="72" customWidth="1"/>
    <col min="12346" max="12347" width="23.375" style="72" customWidth="1"/>
    <col min="12348" max="12559" width="10.125" style="72"/>
    <col min="12560" max="12560" width="34.625" style="72" customWidth="1"/>
    <col min="12561" max="12561" width="15.375" style="72" customWidth="1"/>
    <col min="12562" max="12562" width="14.625" style="72" customWidth="1"/>
    <col min="12563" max="12563" width="17.375" style="72" customWidth="1"/>
    <col min="12564" max="12564" width="14.125" style="72" customWidth="1"/>
    <col min="12565" max="12565" width="11.5" style="72" customWidth="1"/>
    <col min="12566" max="12569" width="17.25" style="72" customWidth="1"/>
    <col min="12570" max="12570" width="14.875" style="72" customWidth="1"/>
    <col min="12571" max="12571" width="43.5" style="72" customWidth="1"/>
    <col min="12572" max="12572" width="12.75" style="72" customWidth="1"/>
    <col min="12573" max="12573" width="20.125" style="72" customWidth="1"/>
    <col min="12574" max="12574" width="20.625" style="72" customWidth="1"/>
    <col min="12575" max="12575" width="14.25" style="72" customWidth="1"/>
    <col min="12576" max="12576" width="16.25" style="72" customWidth="1"/>
    <col min="12577" max="12577" width="20.75" style="72" customWidth="1"/>
    <col min="12578" max="12578" width="17.375" style="72" customWidth="1"/>
    <col min="12579" max="12579" width="10.375" style="72" customWidth="1"/>
    <col min="12580" max="12581" width="12.625" style="72" customWidth="1"/>
    <col min="12582" max="12582" width="14.25" style="72" customWidth="1"/>
    <col min="12583" max="12583" width="15.5" style="72" customWidth="1"/>
    <col min="12584" max="12584" width="20.125" style="72" customWidth="1"/>
    <col min="12585" max="12585" width="29.25" style="72" customWidth="1"/>
    <col min="12586" max="12586" width="22.375" style="72" customWidth="1"/>
    <col min="12587" max="12587" width="18.75" style="72" customWidth="1"/>
    <col min="12588" max="12588" width="21.25" style="72" customWidth="1"/>
    <col min="12589" max="12591" width="26.75" style="72" customWidth="1"/>
    <col min="12592" max="12592" width="14.875" style="72" customWidth="1"/>
    <col min="12593" max="12593" width="16.875" style="72" customWidth="1"/>
    <col min="12594" max="12594" width="18" style="72" customWidth="1"/>
    <col min="12595" max="12595" width="17.875" style="72" customWidth="1"/>
    <col min="12596" max="12596" width="16.75" style="72" customWidth="1"/>
    <col min="12597" max="12597" width="15.125" style="72" customWidth="1"/>
    <col min="12598" max="12598" width="13" style="72" customWidth="1"/>
    <col min="12599" max="12599" width="5.5" style="72" customWidth="1"/>
    <col min="12600" max="12600" width="15.875" style="72" customWidth="1"/>
    <col min="12601" max="12601" width="13" style="72" customWidth="1"/>
    <col min="12602" max="12603" width="23.375" style="72" customWidth="1"/>
    <col min="12604" max="12815" width="10.125" style="72"/>
    <col min="12816" max="12816" width="34.625" style="72" customWidth="1"/>
    <col min="12817" max="12817" width="15.375" style="72" customWidth="1"/>
    <col min="12818" max="12818" width="14.625" style="72" customWidth="1"/>
    <col min="12819" max="12819" width="17.375" style="72" customWidth="1"/>
    <col min="12820" max="12820" width="14.125" style="72" customWidth="1"/>
    <col min="12821" max="12821" width="11.5" style="72" customWidth="1"/>
    <col min="12822" max="12825" width="17.25" style="72" customWidth="1"/>
    <col min="12826" max="12826" width="14.875" style="72" customWidth="1"/>
    <col min="12827" max="12827" width="43.5" style="72" customWidth="1"/>
    <col min="12828" max="12828" width="12.75" style="72" customWidth="1"/>
    <col min="12829" max="12829" width="20.125" style="72" customWidth="1"/>
    <col min="12830" max="12830" width="20.625" style="72" customWidth="1"/>
    <col min="12831" max="12831" width="14.25" style="72" customWidth="1"/>
    <col min="12832" max="12832" width="16.25" style="72" customWidth="1"/>
    <col min="12833" max="12833" width="20.75" style="72" customWidth="1"/>
    <col min="12834" max="12834" width="17.375" style="72" customWidth="1"/>
    <col min="12835" max="12835" width="10.375" style="72" customWidth="1"/>
    <col min="12836" max="12837" width="12.625" style="72" customWidth="1"/>
    <col min="12838" max="12838" width="14.25" style="72" customWidth="1"/>
    <col min="12839" max="12839" width="15.5" style="72" customWidth="1"/>
    <col min="12840" max="12840" width="20.125" style="72" customWidth="1"/>
    <col min="12841" max="12841" width="29.25" style="72" customWidth="1"/>
    <col min="12842" max="12842" width="22.375" style="72" customWidth="1"/>
    <col min="12843" max="12843" width="18.75" style="72" customWidth="1"/>
    <col min="12844" max="12844" width="21.25" style="72" customWidth="1"/>
    <col min="12845" max="12847" width="26.75" style="72" customWidth="1"/>
    <col min="12848" max="12848" width="14.875" style="72" customWidth="1"/>
    <col min="12849" max="12849" width="16.875" style="72" customWidth="1"/>
    <col min="12850" max="12850" width="18" style="72" customWidth="1"/>
    <col min="12851" max="12851" width="17.875" style="72" customWidth="1"/>
    <col min="12852" max="12852" width="16.75" style="72" customWidth="1"/>
    <col min="12853" max="12853" width="15.125" style="72" customWidth="1"/>
    <col min="12854" max="12854" width="13" style="72" customWidth="1"/>
    <col min="12855" max="12855" width="5.5" style="72" customWidth="1"/>
    <col min="12856" max="12856" width="15.875" style="72" customWidth="1"/>
    <col min="12857" max="12857" width="13" style="72" customWidth="1"/>
    <col min="12858" max="12859" width="23.375" style="72" customWidth="1"/>
    <col min="12860" max="13071" width="10.125" style="72"/>
    <col min="13072" max="13072" width="34.625" style="72" customWidth="1"/>
    <col min="13073" max="13073" width="15.375" style="72" customWidth="1"/>
    <col min="13074" max="13074" width="14.625" style="72" customWidth="1"/>
    <col min="13075" max="13075" width="17.375" style="72" customWidth="1"/>
    <col min="13076" max="13076" width="14.125" style="72" customWidth="1"/>
    <col min="13077" max="13077" width="11.5" style="72" customWidth="1"/>
    <col min="13078" max="13081" width="17.25" style="72" customWidth="1"/>
    <col min="13082" max="13082" width="14.875" style="72" customWidth="1"/>
    <col min="13083" max="13083" width="43.5" style="72" customWidth="1"/>
    <col min="13084" max="13084" width="12.75" style="72" customWidth="1"/>
    <col min="13085" max="13085" width="20.125" style="72" customWidth="1"/>
    <col min="13086" max="13086" width="20.625" style="72" customWidth="1"/>
    <col min="13087" max="13087" width="14.25" style="72" customWidth="1"/>
    <col min="13088" max="13088" width="16.25" style="72" customWidth="1"/>
    <col min="13089" max="13089" width="20.75" style="72" customWidth="1"/>
    <col min="13090" max="13090" width="17.375" style="72" customWidth="1"/>
    <col min="13091" max="13091" width="10.375" style="72" customWidth="1"/>
    <col min="13092" max="13093" width="12.625" style="72" customWidth="1"/>
    <col min="13094" max="13094" width="14.25" style="72" customWidth="1"/>
    <col min="13095" max="13095" width="15.5" style="72" customWidth="1"/>
    <col min="13096" max="13096" width="20.125" style="72" customWidth="1"/>
    <col min="13097" max="13097" width="29.25" style="72" customWidth="1"/>
    <col min="13098" max="13098" width="22.375" style="72" customWidth="1"/>
    <col min="13099" max="13099" width="18.75" style="72" customWidth="1"/>
    <col min="13100" max="13100" width="21.25" style="72" customWidth="1"/>
    <col min="13101" max="13103" width="26.75" style="72" customWidth="1"/>
    <col min="13104" max="13104" width="14.875" style="72" customWidth="1"/>
    <col min="13105" max="13105" width="16.875" style="72" customWidth="1"/>
    <col min="13106" max="13106" width="18" style="72" customWidth="1"/>
    <col min="13107" max="13107" width="17.875" style="72" customWidth="1"/>
    <col min="13108" max="13108" width="16.75" style="72" customWidth="1"/>
    <col min="13109" max="13109" width="15.125" style="72" customWidth="1"/>
    <col min="13110" max="13110" width="13" style="72" customWidth="1"/>
    <col min="13111" max="13111" width="5.5" style="72" customWidth="1"/>
    <col min="13112" max="13112" width="15.875" style="72" customWidth="1"/>
    <col min="13113" max="13113" width="13" style="72" customWidth="1"/>
    <col min="13114" max="13115" width="23.375" style="72" customWidth="1"/>
    <col min="13116" max="13327" width="10.125" style="72"/>
    <col min="13328" max="13328" width="34.625" style="72" customWidth="1"/>
    <col min="13329" max="13329" width="15.375" style="72" customWidth="1"/>
    <col min="13330" max="13330" width="14.625" style="72" customWidth="1"/>
    <col min="13331" max="13331" width="17.375" style="72" customWidth="1"/>
    <col min="13332" max="13332" width="14.125" style="72" customWidth="1"/>
    <col min="13333" max="13333" width="11.5" style="72" customWidth="1"/>
    <col min="13334" max="13337" width="17.25" style="72" customWidth="1"/>
    <col min="13338" max="13338" width="14.875" style="72" customWidth="1"/>
    <col min="13339" max="13339" width="43.5" style="72" customWidth="1"/>
    <col min="13340" max="13340" width="12.75" style="72" customWidth="1"/>
    <col min="13341" max="13341" width="20.125" style="72" customWidth="1"/>
    <col min="13342" max="13342" width="20.625" style="72" customWidth="1"/>
    <col min="13343" max="13343" width="14.25" style="72" customWidth="1"/>
    <col min="13344" max="13344" width="16.25" style="72" customWidth="1"/>
    <col min="13345" max="13345" width="20.75" style="72" customWidth="1"/>
    <col min="13346" max="13346" width="17.375" style="72" customWidth="1"/>
    <col min="13347" max="13347" width="10.375" style="72" customWidth="1"/>
    <col min="13348" max="13349" width="12.625" style="72" customWidth="1"/>
    <col min="13350" max="13350" width="14.25" style="72" customWidth="1"/>
    <col min="13351" max="13351" width="15.5" style="72" customWidth="1"/>
    <col min="13352" max="13352" width="20.125" style="72" customWidth="1"/>
    <col min="13353" max="13353" width="29.25" style="72" customWidth="1"/>
    <col min="13354" max="13354" width="22.375" style="72" customWidth="1"/>
    <col min="13355" max="13355" width="18.75" style="72" customWidth="1"/>
    <col min="13356" max="13356" width="21.25" style="72" customWidth="1"/>
    <col min="13357" max="13359" width="26.75" style="72" customWidth="1"/>
    <col min="13360" max="13360" width="14.875" style="72" customWidth="1"/>
    <col min="13361" max="13361" width="16.875" style="72" customWidth="1"/>
    <col min="13362" max="13362" width="18" style="72" customWidth="1"/>
    <col min="13363" max="13363" width="17.875" style="72" customWidth="1"/>
    <col min="13364" max="13364" width="16.75" style="72" customWidth="1"/>
    <col min="13365" max="13365" width="15.125" style="72" customWidth="1"/>
    <col min="13366" max="13366" width="13" style="72" customWidth="1"/>
    <col min="13367" max="13367" width="5.5" style="72" customWidth="1"/>
    <col min="13368" max="13368" width="15.875" style="72" customWidth="1"/>
    <col min="13369" max="13369" width="13" style="72" customWidth="1"/>
    <col min="13370" max="13371" width="23.375" style="72" customWidth="1"/>
    <col min="13372" max="13583" width="10.125" style="72"/>
    <col min="13584" max="13584" width="34.625" style="72" customWidth="1"/>
    <col min="13585" max="13585" width="15.375" style="72" customWidth="1"/>
    <col min="13586" max="13586" width="14.625" style="72" customWidth="1"/>
    <col min="13587" max="13587" width="17.375" style="72" customWidth="1"/>
    <col min="13588" max="13588" width="14.125" style="72" customWidth="1"/>
    <col min="13589" max="13589" width="11.5" style="72" customWidth="1"/>
    <col min="13590" max="13593" width="17.25" style="72" customWidth="1"/>
    <col min="13594" max="13594" width="14.875" style="72" customWidth="1"/>
    <col min="13595" max="13595" width="43.5" style="72" customWidth="1"/>
    <col min="13596" max="13596" width="12.75" style="72" customWidth="1"/>
    <col min="13597" max="13597" width="20.125" style="72" customWidth="1"/>
    <col min="13598" max="13598" width="20.625" style="72" customWidth="1"/>
    <col min="13599" max="13599" width="14.25" style="72" customWidth="1"/>
    <col min="13600" max="13600" width="16.25" style="72" customWidth="1"/>
    <col min="13601" max="13601" width="20.75" style="72" customWidth="1"/>
    <col min="13602" max="13602" width="17.375" style="72" customWidth="1"/>
    <col min="13603" max="13603" width="10.375" style="72" customWidth="1"/>
    <col min="13604" max="13605" width="12.625" style="72" customWidth="1"/>
    <col min="13606" max="13606" width="14.25" style="72" customWidth="1"/>
    <col min="13607" max="13607" width="15.5" style="72" customWidth="1"/>
    <col min="13608" max="13608" width="20.125" style="72" customWidth="1"/>
    <col min="13609" max="13609" width="29.25" style="72" customWidth="1"/>
    <col min="13610" max="13610" width="22.375" style="72" customWidth="1"/>
    <col min="13611" max="13611" width="18.75" style="72" customWidth="1"/>
    <col min="13612" max="13612" width="21.25" style="72" customWidth="1"/>
    <col min="13613" max="13615" width="26.75" style="72" customWidth="1"/>
    <col min="13616" max="13616" width="14.875" style="72" customWidth="1"/>
    <col min="13617" max="13617" width="16.875" style="72" customWidth="1"/>
    <col min="13618" max="13618" width="18" style="72" customWidth="1"/>
    <col min="13619" max="13619" width="17.875" style="72" customWidth="1"/>
    <col min="13620" max="13620" width="16.75" style="72" customWidth="1"/>
    <col min="13621" max="13621" width="15.125" style="72" customWidth="1"/>
    <col min="13622" max="13622" width="13" style="72" customWidth="1"/>
    <col min="13623" max="13623" width="5.5" style="72" customWidth="1"/>
    <col min="13624" max="13624" width="15.875" style="72" customWidth="1"/>
    <col min="13625" max="13625" width="13" style="72" customWidth="1"/>
    <col min="13626" max="13627" width="23.375" style="72" customWidth="1"/>
    <col min="13628" max="13839" width="10.125" style="72"/>
    <col min="13840" max="13840" width="34.625" style="72" customWidth="1"/>
    <col min="13841" max="13841" width="15.375" style="72" customWidth="1"/>
    <col min="13842" max="13842" width="14.625" style="72" customWidth="1"/>
    <col min="13843" max="13843" width="17.375" style="72" customWidth="1"/>
    <col min="13844" max="13844" width="14.125" style="72" customWidth="1"/>
    <col min="13845" max="13845" width="11.5" style="72" customWidth="1"/>
    <col min="13846" max="13849" width="17.25" style="72" customWidth="1"/>
    <col min="13850" max="13850" width="14.875" style="72" customWidth="1"/>
    <col min="13851" max="13851" width="43.5" style="72" customWidth="1"/>
    <col min="13852" max="13852" width="12.75" style="72" customWidth="1"/>
    <col min="13853" max="13853" width="20.125" style="72" customWidth="1"/>
    <col min="13854" max="13854" width="20.625" style="72" customWidth="1"/>
    <col min="13855" max="13855" width="14.25" style="72" customWidth="1"/>
    <col min="13856" max="13856" width="16.25" style="72" customWidth="1"/>
    <col min="13857" max="13857" width="20.75" style="72" customWidth="1"/>
    <col min="13858" max="13858" width="17.375" style="72" customWidth="1"/>
    <col min="13859" max="13859" width="10.375" style="72" customWidth="1"/>
    <col min="13860" max="13861" width="12.625" style="72" customWidth="1"/>
    <col min="13862" max="13862" width="14.25" style="72" customWidth="1"/>
    <col min="13863" max="13863" width="15.5" style="72" customWidth="1"/>
    <col min="13864" max="13864" width="20.125" style="72" customWidth="1"/>
    <col min="13865" max="13865" width="29.25" style="72" customWidth="1"/>
    <col min="13866" max="13866" width="22.375" style="72" customWidth="1"/>
    <col min="13867" max="13867" width="18.75" style="72" customWidth="1"/>
    <col min="13868" max="13868" width="21.25" style="72" customWidth="1"/>
    <col min="13869" max="13871" width="26.75" style="72" customWidth="1"/>
    <col min="13872" max="13872" width="14.875" style="72" customWidth="1"/>
    <col min="13873" max="13873" width="16.875" style="72" customWidth="1"/>
    <col min="13874" max="13874" width="18" style="72" customWidth="1"/>
    <col min="13875" max="13875" width="17.875" style="72" customWidth="1"/>
    <col min="13876" max="13876" width="16.75" style="72" customWidth="1"/>
    <col min="13877" max="13877" width="15.125" style="72" customWidth="1"/>
    <col min="13878" max="13878" width="13" style="72" customWidth="1"/>
    <col min="13879" max="13879" width="5.5" style="72" customWidth="1"/>
    <col min="13880" max="13880" width="15.875" style="72" customWidth="1"/>
    <col min="13881" max="13881" width="13" style="72" customWidth="1"/>
    <col min="13882" max="13883" width="23.375" style="72" customWidth="1"/>
    <col min="13884" max="14095" width="10.125" style="72"/>
    <col min="14096" max="14096" width="34.625" style="72" customWidth="1"/>
    <col min="14097" max="14097" width="15.375" style="72" customWidth="1"/>
    <col min="14098" max="14098" width="14.625" style="72" customWidth="1"/>
    <col min="14099" max="14099" width="17.375" style="72" customWidth="1"/>
    <col min="14100" max="14100" width="14.125" style="72" customWidth="1"/>
    <col min="14101" max="14101" width="11.5" style="72" customWidth="1"/>
    <col min="14102" max="14105" width="17.25" style="72" customWidth="1"/>
    <col min="14106" max="14106" width="14.875" style="72" customWidth="1"/>
    <col min="14107" max="14107" width="43.5" style="72" customWidth="1"/>
    <col min="14108" max="14108" width="12.75" style="72" customWidth="1"/>
    <col min="14109" max="14109" width="20.125" style="72" customWidth="1"/>
    <col min="14110" max="14110" width="20.625" style="72" customWidth="1"/>
    <col min="14111" max="14111" width="14.25" style="72" customWidth="1"/>
    <col min="14112" max="14112" width="16.25" style="72" customWidth="1"/>
    <col min="14113" max="14113" width="20.75" style="72" customWidth="1"/>
    <col min="14114" max="14114" width="17.375" style="72" customWidth="1"/>
    <col min="14115" max="14115" width="10.375" style="72" customWidth="1"/>
    <col min="14116" max="14117" width="12.625" style="72" customWidth="1"/>
    <col min="14118" max="14118" width="14.25" style="72" customWidth="1"/>
    <col min="14119" max="14119" width="15.5" style="72" customWidth="1"/>
    <col min="14120" max="14120" width="20.125" style="72" customWidth="1"/>
    <col min="14121" max="14121" width="29.25" style="72" customWidth="1"/>
    <col min="14122" max="14122" width="22.375" style="72" customWidth="1"/>
    <col min="14123" max="14123" width="18.75" style="72" customWidth="1"/>
    <col min="14124" max="14124" width="21.25" style="72" customWidth="1"/>
    <col min="14125" max="14127" width="26.75" style="72" customWidth="1"/>
    <col min="14128" max="14128" width="14.875" style="72" customWidth="1"/>
    <col min="14129" max="14129" width="16.875" style="72" customWidth="1"/>
    <col min="14130" max="14130" width="18" style="72" customWidth="1"/>
    <col min="14131" max="14131" width="17.875" style="72" customWidth="1"/>
    <col min="14132" max="14132" width="16.75" style="72" customWidth="1"/>
    <col min="14133" max="14133" width="15.125" style="72" customWidth="1"/>
    <col min="14134" max="14134" width="13" style="72" customWidth="1"/>
    <col min="14135" max="14135" width="5.5" style="72" customWidth="1"/>
    <col min="14136" max="14136" width="15.875" style="72" customWidth="1"/>
    <col min="14137" max="14137" width="13" style="72" customWidth="1"/>
    <col min="14138" max="14139" width="23.375" style="72" customWidth="1"/>
    <col min="14140" max="14351" width="10.125" style="72"/>
    <col min="14352" max="14352" width="34.625" style="72" customWidth="1"/>
    <col min="14353" max="14353" width="15.375" style="72" customWidth="1"/>
    <col min="14354" max="14354" width="14.625" style="72" customWidth="1"/>
    <col min="14355" max="14355" width="17.375" style="72" customWidth="1"/>
    <col min="14356" max="14356" width="14.125" style="72" customWidth="1"/>
    <col min="14357" max="14357" width="11.5" style="72" customWidth="1"/>
    <col min="14358" max="14361" width="17.25" style="72" customWidth="1"/>
    <col min="14362" max="14362" width="14.875" style="72" customWidth="1"/>
    <col min="14363" max="14363" width="43.5" style="72" customWidth="1"/>
    <col min="14364" max="14364" width="12.75" style="72" customWidth="1"/>
    <col min="14365" max="14365" width="20.125" style="72" customWidth="1"/>
    <col min="14366" max="14366" width="20.625" style="72" customWidth="1"/>
    <col min="14367" max="14367" width="14.25" style="72" customWidth="1"/>
    <col min="14368" max="14368" width="16.25" style="72" customWidth="1"/>
    <col min="14369" max="14369" width="20.75" style="72" customWidth="1"/>
    <col min="14370" max="14370" width="17.375" style="72" customWidth="1"/>
    <col min="14371" max="14371" width="10.375" style="72" customWidth="1"/>
    <col min="14372" max="14373" width="12.625" style="72" customWidth="1"/>
    <col min="14374" max="14374" width="14.25" style="72" customWidth="1"/>
    <col min="14375" max="14375" width="15.5" style="72" customWidth="1"/>
    <col min="14376" max="14376" width="20.125" style="72" customWidth="1"/>
    <col min="14377" max="14377" width="29.25" style="72" customWidth="1"/>
    <col min="14378" max="14378" width="22.375" style="72" customWidth="1"/>
    <col min="14379" max="14379" width="18.75" style="72" customWidth="1"/>
    <col min="14380" max="14380" width="21.25" style="72" customWidth="1"/>
    <col min="14381" max="14383" width="26.75" style="72" customWidth="1"/>
    <col min="14384" max="14384" width="14.875" style="72" customWidth="1"/>
    <col min="14385" max="14385" width="16.875" style="72" customWidth="1"/>
    <col min="14386" max="14386" width="18" style="72" customWidth="1"/>
    <col min="14387" max="14387" width="17.875" style="72" customWidth="1"/>
    <col min="14388" max="14388" width="16.75" style="72" customWidth="1"/>
    <col min="14389" max="14389" width="15.125" style="72" customWidth="1"/>
    <col min="14390" max="14390" width="13" style="72" customWidth="1"/>
    <col min="14391" max="14391" width="5.5" style="72" customWidth="1"/>
    <col min="14392" max="14392" width="15.875" style="72" customWidth="1"/>
    <col min="14393" max="14393" width="13" style="72" customWidth="1"/>
    <col min="14394" max="14395" width="23.375" style="72" customWidth="1"/>
    <col min="14396" max="14607" width="10.125" style="72"/>
    <col min="14608" max="14608" width="34.625" style="72" customWidth="1"/>
    <col min="14609" max="14609" width="15.375" style="72" customWidth="1"/>
    <col min="14610" max="14610" width="14.625" style="72" customWidth="1"/>
    <col min="14611" max="14611" width="17.375" style="72" customWidth="1"/>
    <col min="14612" max="14612" width="14.125" style="72" customWidth="1"/>
    <col min="14613" max="14613" width="11.5" style="72" customWidth="1"/>
    <col min="14614" max="14617" width="17.25" style="72" customWidth="1"/>
    <col min="14618" max="14618" width="14.875" style="72" customWidth="1"/>
    <col min="14619" max="14619" width="43.5" style="72" customWidth="1"/>
    <col min="14620" max="14620" width="12.75" style="72" customWidth="1"/>
    <col min="14621" max="14621" width="20.125" style="72" customWidth="1"/>
    <col min="14622" max="14622" width="20.625" style="72" customWidth="1"/>
    <col min="14623" max="14623" width="14.25" style="72" customWidth="1"/>
    <col min="14624" max="14624" width="16.25" style="72" customWidth="1"/>
    <col min="14625" max="14625" width="20.75" style="72" customWidth="1"/>
    <col min="14626" max="14626" width="17.375" style="72" customWidth="1"/>
    <col min="14627" max="14627" width="10.375" style="72" customWidth="1"/>
    <col min="14628" max="14629" width="12.625" style="72" customWidth="1"/>
    <col min="14630" max="14630" width="14.25" style="72" customWidth="1"/>
    <col min="14631" max="14631" width="15.5" style="72" customWidth="1"/>
    <col min="14632" max="14632" width="20.125" style="72" customWidth="1"/>
    <col min="14633" max="14633" width="29.25" style="72" customWidth="1"/>
    <col min="14634" max="14634" width="22.375" style="72" customWidth="1"/>
    <col min="14635" max="14635" width="18.75" style="72" customWidth="1"/>
    <col min="14636" max="14636" width="21.25" style="72" customWidth="1"/>
    <col min="14637" max="14639" width="26.75" style="72" customWidth="1"/>
    <col min="14640" max="14640" width="14.875" style="72" customWidth="1"/>
    <col min="14641" max="14641" width="16.875" style="72" customWidth="1"/>
    <col min="14642" max="14642" width="18" style="72" customWidth="1"/>
    <col min="14643" max="14643" width="17.875" style="72" customWidth="1"/>
    <col min="14644" max="14644" width="16.75" style="72" customWidth="1"/>
    <col min="14645" max="14645" width="15.125" style="72" customWidth="1"/>
    <col min="14646" max="14646" width="13" style="72" customWidth="1"/>
    <col min="14647" max="14647" width="5.5" style="72" customWidth="1"/>
    <col min="14648" max="14648" width="15.875" style="72" customWidth="1"/>
    <col min="14649" max="14649" width="13" style="72" customWidth="1"/>
    <col min="14650" max="14651" width="23.375" style="72" customWidth="1"/>
    <col min="14652" max="14863" width="10.125" style="72"/>
    <col min="14864" max="14864" width="34.625" style="72" customWidth="1"/>
    <col min="14865" max="14865" width="15.375" style="72" customWidth="1"/>
    <col min="14866" max="14866" width="14.625" style="72" customWidth="1"/>
    <col min="14867" max="14867" width="17.375" style="72" customWidth="1"/>
    <col min="14868" max="14868" width="14.125" style="72" customWidth="1"/>
    <col min="14869" max="14869" width="11.5" style="72" customWidth="1"/>
    <col min="14870" max="14873" width="17.25" style="72" customWidth="1"/>
    <col min="14874" max="14874" width="14.875" style="72" customWidth="1"/>
    <col min="14875" max="14875" width="43.5" style="72" customWidth="1"/>
    <col min="14876" max="14876" width="12.75" style="72" customWidth="1"/>
    <col min="14877" max="14877" width="20.125" style="72" customWidth="1"/>
    <col min="14878" max="14878" width="20.625" style="72" customWidth="1"/>
    <col min="14879" max="14879" width="14.25" style="72" customWidth="1"/>
    <col min="14880" max="14880" width="16.25" style="72" customWidth="1"/>
    <col min="14881" max="14881" width="20.75" style="72" customWidth="1"/>
    <col min="14882" max="14882" width="17.375" style="72" customWidth="1"/>
    <col min="14883" max="14883" width="10.375" style="72" customWidth="1"/>
    <col min="14884" max="14885" width="12.625" style="72" customWidth="1"/>
    <col min="14886" max="14886" width="14.25" style="72" customWidth="1"/>
    <col min="14887" max="14887" width="15.5" style="72" customWidth="1"/>
    <col min="14888" max="14888" width="20.125" style="72" customWidth="1"/>
    <col min="14889" max="14889" width="29.25" style="72" customWidth="1"/>
    <col min="14890" max="14890" width="22.375" style="72" customWidth="1"/>
    <col min="14891" max="14891" width="18.75" style="72" customWidth="1"/>
    <col min="14892" max="14892" width="21.25" style="72" customWidth="1"/>
    <col min="14893" max="14895" width="26.75" style="72" customWidth="1"/>
    <col min="14896" max="14896" width="14.875" style="72" customWidth="1"/>
    <col min="14897" max="14897" width="16.875" style="72" customWidth="1"/>
    <col min="14898" max="14898" width="18" style="72" customWidth="1"/>
    <col min="14899" max="14899" width="17.875" style="72" customWidth="1"/>
    <col min="14900" max="14900" width="16.75" style="72" customWidth="1"/>
    <col min="14901" max="14901" width="15.125" style="72" customWidth="1"/>
    <col min="14902" max="14902" width="13" style="72" customWidth="1"/>
    <col min="14903" max="14903" width="5.5" style="72" customWidth="1"/>
    <col min="14904" max="14904" width="15.875" style="72" customWidth="1"/>
    <col min="14905" max="14905" width="13" style="72" customWidth="1"/>
    <col min="14906" max="14907" width="23.375" style="72" customWidth="1"/>
    <col min="14908" max="15119" width="10.125" style="72"/>
    <col min="15120" max="15120" width="34.625" style="72" customWidth="1"/>
    <col min="15121" max="15121" width="15.375" style="72" customWidth="1"/>
    <col min="15122" max="15122" width="14.625" style="72" customWidth="1"/>
    <col min="15123" max="15123" width="17.375" style="72" customWidth="1"/>
    <col min="15124" max="15124" width="14.125" style="72" customWidth="1"/>
    <col min="15125" max="15125" width="11.5" style="72" customWidth="1"/>
    <col min="15126" max="15129" width="17.25" style="72" customWidth="1"/>
    <col min="15130" max="15130" width="14.875" style="72" customWidth="1"/>
    <col min="15131" max="15131" width="43.5" style="72" customWidth="1"/>
    <col min="15132" max="15132" width="12.75" style="72" customWidth="1"/>
    <col min="15133" max="15133" width="20.125" style="72" customWidth="1"/>
    <col min="15134" max="15134" width="20.625" style="72" customWidth="1"/>
    <col min="15135" max="15135" width="14.25" style="72" customWidth="1"/>
    <col min="15136" max="15136" width="16.25" style="72" customWidth="1"/>
    <col min="15137" max="15137" width="20.75" style="72" customWidth="1"/>
    <col min="15138" max="15138" width="17.375" style="72" customWidth="1"/>
    <col min="15139" max="15139" width="10.375" style="72" customWidth="1"/>
    <col min="15140" max="15141" width="12.625" style="72" customWidth="1"/>
    <col min="15142" max="15142" width="14.25" style="72" customWidth="1"/>
    <col min="15143" max="15143" width="15.5" style="72" customWidth="1"/>
    <col min="15144" max="15144" width="20.125" style="72" customWidth="1"/>
    <col min="15145" max="15145" width="29.25" style="72" customWidth="1"/>
    <col min="15146" max="15146" width="22.375" style="72" customWidth="1"/>
    <col min="15147" max="15147" width="18.75" style="72" customWidth="1"/>
    <col min="15148" max="15148" width="21.25" style="72" customWidth="1"/>
    <col min="15149" max="15151" width="26.75" style="72" customWidth="1"/>
    <col min="15152" max="15152" width="14.875" style="72" customWidth="1"/>
    <col min="15153" max="15153" width="16.875" style="72" customWidth="1"/>
    <col min="15154" max="15154" width="18" style="72" customWidth="1"/>
    <col min="15155" max="15155" width="17.875" style="72" customWidth="1"/>
    <col min="15156" max="15156" width="16.75" style="72" customWidth="1"/>
    <col min="15157" max="15157" width="15.125" style="72" customWidth="1"/>
    <col min="15158" max="15158" width="13" style="72" customWidth="1"/>
    <col min="15159" max="15159" width="5.5" style="72" customWidth="1"/>
    <col min="15160" max="15160" width="15.875" style="72" customWidth="1"/>
    <col min="15161" max="15161" width="13" style="72" customWidth="1"/>
    <col min="15162" max="15163" width="23.375" style="72" customWidth="1"/>
    <col min="15164" max="15375" width="10.125" style="72"/>
    <col min="15376" max="15376" width="34.625" style="72" customWidth="1"/>
    <col min="15377" max="15377" width="15.375" style="72" customWidth="1"/>
    <col min="15378" max="15378" width="14.625" style="72" customWidth="1"/>
    <col min="15379" max="15379" width="17.375" style="72" customWidth="1"/>
    <col min="15380" max="15380" width="14.125" style="72" customWidth="1"/>
    <col min="15381" max="15381" width="11.5" style="72" customWidth="1"/>
    <col min="15382" max="15385" width="17.25" style="72" customWidth="1"/>
    <col min="15386" max="15386" width="14.875" style="72" customWidth="1"/>
    <col min="15387" max="15387" width="43.5" style="72" customWidth="1"/>
    <col min="15388" max="15388" width="12.75" style="72" customWidth="1"/>
    <col min="15389" max="15389" width="20.125" style="72" customWidth="1"/>
    <col min="15390" max="15390" width="20.625" style="72" customWidth="1"/>
    <col min="15391" max="15391" width="14.25" style="72" customWidth="1"/>
    <col min="15392" max="15392" width="16.25" style="72" customWidth="1"/>
    <col min="15393" max="15393" width="20.75" style="72" customWidth="1"/>
    <col min="15394" max="15394" width="17.375" style="72" customWidth="1"/>
    <col min="15395" max="15395" width="10.375" style="72" customWidth="1"/>
    <col min="15396" max="15397" width="12.625" style="72" customWidth="1"/>
    <col min="15398" max="15398" width="14.25" style="72" customWidth="1"/>
    <col min="15399" max="15399" width="15.5" style="72" customWidth="1"/>
    <col min="15400" max="15400" width="20.125" style="72" customWidth="1"/>
    <col min="15401" max="15401" width="29.25" style="72" customWidth="1"/>
    <col min="15402" max="15402" width="22.375" style="72" customWidth="1"/>
    <col min="15403" max="15403" width="18.75" style="72" customWidth="1"/>
    <col min="15404" max="15404" width="21.25" style="72" customWidth="1"/>
    <col min="15405" max="15407" width="26.75" style="72" customWidth="1"/>
    <col min="15408" max="15408" width="14.875" style="72" customWidth="1"/>
    <col min="15409" max="15409" width="16.875" style="72" customWidth="1"/>
    <col min="15410" max="15410" width="18" style="72" customWidth="1"/>
    <col min="15411" max="15411" width="17.875" style="72" customWidth="1"/>
    <col min="15412" max="15412" width="16.75" style="72" customWidth="1"/>
    <col min="15413" max="15413" width="15.125" style="72" customWidth="1"/>
    <col min="15414" max="15414" width="13" style="72" customWidth="1"/>
    <col min="15415" max="15415" width="5.5" style="72" customWidth="1"/>
    <col min="15416" max="15416" width="15.875" style="72" customWidth="1"/>
    <col min="15417" max="15417" width="13" style="72" customWidth="1"/>
    <col min="15418" max="15419" width="23.375" style="72" customWidth="1"/>
    <col min="15420" max="15631" width="10.125" style="72"/>
    <col min="15632" max="15632" width="34.625" style="72" customWidth="1"/>
    <col min="15633" max="15633" width="15.375" style="72" customWidth="1"/>
    <col min="15634" max="15634" width="14.625" style="72" customWidth="1"/>
    <col min="15635" max="15635" width="17.375" style="72" customWidth="1"/>
    <col min="15636" max="15636" width="14.125" style="72" customWidth="1"/>
    <col min="15637" max="15637" width="11.5" style="72" customWidth="1"/>
    <col min="15638" max="15641" width="17.25" style="72" customWidth="1"/>
    <col min="15642" max="15642" width="14.875" style="72" customWidth="1"/>
    <col min="15643" max="15643" width="43.5" style="72" customWidth="1"/>
    <col min="15644" max="15644" width="12.75" style="72" customWidth="1"/>
    <col min="15645" max="15645" width="20.125" style="72" customWidth="1"/>
    <col min="15646" max="15646" width="20.625" style="72" customWidth="1"/>
    <col min="15647" max="15647" width="14.25" style="72" customWidth="1"/>
    <col min="15648" max="15648" width="16.25" style="72" customWidth="1"/>
    <col min="15649" max="15649" width="20.75" style="72" customWidth="1"/>
    <col min="15650" max="15650" width="17.375" style="72" customWidth="1"/>
    <col min="15651" max="15651" width="10.375" style="72" customWidth="1"/>
    <col min="15652" max="15653" width="12.625" style="72" customWidth="1"/>
    <col min="15654" max="15654" width="14.25" style="72" customWidth="1"/>
    <col min="15655" max="15655" width="15.5" style="72" customWidth="1"/>
    <col min="15656" max="15656" width="20.125" style="72" customWidth="1"/>
    <col min="15657" max="15657" width="29.25" style="72" customWidth="1"/>
    <col min="15658" max="15658" width="22.375" style="72" customWidth="1"/>
    <col min="15659" max="15659" width="18.75" style="72" customWidth="1"/>
    <col min="15660" max="15660" width="21.25" style="72" customWidth="1"/>
    <col min="15661" max="15663" width="26.75" style="72" customWidth="1"/>
    <col min="15664" max="15664" width="14.875" style="72" customWidth="1"/>
    <col min="15665" max="15665" width="16.875" style="72" customWidth="1"/>
    <col min="15666" max="15666" width="18" style="72" customWidth="1"/>
    <col min="15667" max="15667" width="17.875" style="72" customWidth="1"/>
    <col min="15668" max="15668" width="16.75" style="72" customWidth="1"/>
    <col min="15669" max="15669" width="15.125" style="72" customWidth="1"/>
    <col min="15670" max="15670" width="13" style="72" customWidth="1"/>
    <col min="15671" max="15671" width="5.5" style="72" customWidth="1"/>
    <col min="15672" max="15672" width="15.875" style="72" customWidth="1"/>
    <col min="15673" max="15673" width="13" style="72" customWidth="1"/>
    <col min="15674" max="15675" width="23.375" style="72" customWidth="1"/>
    <col min="15676" max="15887" width="10.125" style="72"/>
    <col min="15888" max="15888" width="34.625" style="72" customWidth="1"/>
    <col min="15889" max="15889" width="15.375" style="72" customWidth="1"/>
    <col min="15890" max="15890" width="14.625" style="72" customWidth="1"/>
    <col min="15891" max="15891" width="17.375" style="72" customWidth="1"/>
    <col min="15892" max="15892" width="14.125" style="72" customWidth="1"/>
    <col min="15893" max="15893" width="11.5" style="72" customWidth="1"/>
    <col min="15894" max="15897" width="17.25" style="72" customWidth="1"/>
    <col min="15898" max="15898" width="14.875" style="72" customWidth="1"/>
    <col min="15899" max="15899" width="43.5" style="72" customWidth="1"/>
    <col min="15900" max="15900" width="12.75" style="72" customWidth="1"/>
    <col min="15901" max="15901" width="20.125" style="72" customWidth="1"/>
    <col min="15902" max="15902" width="20.625" style="72" customWidth="1"/>
    <col min="15903" max="15903" width="14.25" style="72" customWidth="1"/>
    <col min="15904" max="15904" width="16.25" style="72" customWidth="1"/>
    <col min="15905" max="15905" width="20.75" style="72" customWidth="1"/>
    <col min="15906" max="15906" width="17.375" style="72" customWidth="1"/>
    <col min="15907" max="15907" width="10.375" style="72" customWidth="1"/>
    <col min="15908" max="15909" width="12.625" style="72" customWidth="1"/>
    <col min="15910" max="15910" width="14.25" style="72" customWidth="1"/>
    <col min="15911" max="15911" width="15.5" style="72" customWidth="1"/>
    <col min="15912" max="15912" width="20.125" style="72" customWidth="1"/>
    <col min="15913" max="15913" width="29.25" style="72" customWidth="1"/>
    <col min="15914" max="15914" width="22.375" style="72" customWidth="1"/>
    <col min="15915" max="15915" width="18.75" style="72" customWidth="1"/>
    <col min="15916" max="15916" width="21.25" style="72" customWidth="1"/>
    <col min="15917" max="15919" width="26.75" style="72" customWidth="1"/>
    <col min="15920" max="15920" width="14.875" style="72" customWidth="1"/>
    <col min="15921" max="15921" width="16.875" style="72" customWidth="1"/>
    <col min="15922" max="15922" width="18" style="72" customWidth="1"/>
    <col min="15923" max="15923" width="17.875" style="72" customWidth="1"/>
    <col min="15924" max="15924" width="16.75" style="72" customWidth="1"/>
    <col min="15925" max="15925" width="15.125" style="72" customWidth="1"/>
    <col min="15926" max="15926" width="13" style="72" customWidth="1"/>
    <col min="15927" max="15927" width="5.5" style="72" customWidth="1"/>
    <col min="15928" max="15928" width="15.875" style="72" customWidth="1"/>
    <col min="15929" max="15929" width="13" style="72" customWidth="1"/>
    <col min="15930" max="15931" width="23.375" style="72" customWidth="1"/>
    <col min="15932" max="16143" width="10.125" style="72"/>
    <col min="16144" max="16144" width="34.625" style="72" customWidth="1"/>
    <col min="16145" max="16145" width="15.375" style="72" customWidth="1"/>
    <col min="16146" max="16146" width="14.625" style="72" customWidth="1"/>
    <col min="16147" max="16147" width="17.375" style="72" customWidth="1"/>
    <col min="16148" max="16148" width="14.125" style="72" customWidth="1"/>
    <col min="16149" max="16149" width="11.5" style="72" customWidth="1"/>
    <col min="16150" max="16153" width="17.25" style="72" customWidth="1"/>
    <col min="16154" max="16154" width="14.875" style="72" customWidth="1"/>
    <col min="16155" max="16155" width="43.5" style="72" customWidth="1"/>
    <col min="16156" max="16156" width="12.75" style="72" customWidth="1"/>
    <col min="16157" max="16157" width="20.125" style="72" customWidth="1"/>
    <col min="16158" max="16158" width="20.625" style="72" customWidth="1"/>
    <col min="16159" max="16159" width="14.25" style="72" customWidth="1"/>
    <col min="16160" max="16160" width="16.25" style="72" customWidth="1"/>
    <col min="16161" max="16161" width="20.75" style="72" customWidth="1"/>
    <col min="16162" max="16162" width="17.375" style="72" customWidth="1"/>
    <col min="16163" max="16163" width="10.375" style="72" customWidth="1"/>
    <col min="16164" max="16165" width="12.625" style="72" customWidth="1"/>
    <col min="16166" max="16166" width="14.25" style="72" customWidth="1"/>
    <col min="16167" max="16167" width="15.5" style="72" customWidth="1"/>
    <col min="16168" max="16168" width="20.125" style="72" customWidth="1"/>
    <col min="16169" max="16169" width="29.25" style="72" customWidth="1"/>
    <col min="16170" max="16170" width="22.375" style="72" customWidth="1"/>
    <col min="16171" max="16171" width="18.75" style="72" customWidth="1"/>
    <col min="16172" max="16172" width="21.25" style="72" customWidth="1"/>
    <col min="16173" max="16175" width="26.75" style="72" customWidth="1"/>
    <col min="16176" max="16176" width="14.875" style="72" customWidth="1"/>
    <col min="16177" max="16177" width="16.875" style="72" customWidth="1"/>
    <col min="16178" max="16178" width="18" style="72" customWidth="1"/>
    <col min="16179" max="16179" width="17.875" style="72" customWidth="1"/>
    <col min="16180" max="16180" width="16.75" style="72" customWidth="1"/>
    <col min="16181" max="16181" width="15.125" style="72" customWidth="1"/>
    <col min="16182" max="16182" width="13" style="72" customWidth="1"/>
    <col min="16183" max="16183" width="5.5" style="72" customWidth="1"/>
    <col min="16184" max="16184" width="15.875" style="72" customWidth="1"/>
    <col min="16185" max="16185" width="13" style="72" customWidth="1"/>
    <col min="16186" max="16187" width="23.375" style="72" customWidth="1"/>
    <col min="16188" max="16384" width="10.125" style="72"/>
  </cols>
  <sheetData>
    <row r="1" spans="2:58" s="71" customFormat="1" ht="27" customHeight="1">
      <c r="B1" s="520" t="s">
        <v>706</v>
      </c>
      <c r="C1" s="521"/>
      <c r="D1" s="522"/>
      <c r="E1" s="522"/>
      <c r="F1" s="522"/>
      <c r="G1" s="523" t="s">
        <v>672</v>
      </c>
      <c r="H1" s="523"/>
      <c r="I1" s="523"/>
      <c r="J1" s="524"/>
      <c r="K1" s="524"/>
      <c r="L1" s="525"/>
      <c r="M1" s="525"/>
      <c r="N1" s="526"/>
      <c r="O1" s="69"/>
      <c r="P1" s="69"/>
      <c r="Q1" s="69"/>
      <c r="R1" s="69"/>
      <c r="S1" s="69"/>
      <c r="T1" s="69"/>
      <c r="U1" s="69"/>
      <c r="V1" s="69"/>
      <c r="W1" s="69"/>
      <c r="X1" s="69"/>
      <c r="Y1" s="69"/>
      <c r="Z1" s="69"/>
      <c r="AA1" s="69"/>
      <c r="AB1" s="69"/>
      <c r="AC1" s="69"/>
      <c r="AD1" s="69"/>
      <c r="AE1" s="70"/>
      <c r="AF1" s="70"/>
      <c r="AG1" s="70"/>
      <c r="AH1" s="69"/>
      <c r="AI1" s="69"/>
      <c r="AJ1" s="69"/>
      <c r="AK1" s="69"/>
      <c r="AL1" s="69"/>
      <c r="AM1" s="69"/>
      <c r="AN1" s="69"/>
      <c r="AO1" s="69"/>
      <c r="AP1" s="69"/>
      <c r="AS1" s="72"/>
      <c r="AT1" s="72"/>
      <c r="AU1" s="72"/>
      <c r="AV1" s="72"/>
      <c r="AW1" s="392"/>
      <c r="AX1" s="392"/>
      <c r="AY1" s="393"/>
      <c r="AZ1" s="393"/>
      <c r="BA1" s="394"/>
      <c r="BB1" s="394"/>
      <c r="BC1" s="394"/>
      <c r="BD1" s="394"/>
      <c r="BE1" s="394"/>
      <c r="BF1" s="395"/>
    </row>
    <row r="2" spans="2:58" s="71" customFormat="1" ht="27" customHeight="1">
      <c r="B2" s="503" t="s">
        <v>671</v>
      </c>
      <c r="C2" s="504"/>
      <c r="D2" s="513"/>
      <c r="E2" s="513"/>
      <c r="F2" s="513"/>
      <c r="G2" s="514" t="s">
        <v>674</v>
      </c>
      <c r="H2" s="514"/>
      <c r="I2" s="514"/>
      <c r="J2" s="513"/>
      <c r="K2" s="513"/>
      <c r="L2" s="515"/>
      <c r="M2" s="515"/>
      <c r="N2" s="516"/>
      <c r="O2" s="396"/>
      <c r="P2" s="396"/>
      <c r="Q2" s="396"/>
      <c r="R2" s="396"/>
      <c r="S2" s="396"/>
      <c r="T2" s="396"/>
      <c r="U2" s="396"/>
      <c r="V2" s="396"/>
      <c r="W2" s="396"/>
      <c r="X2" s="396"/>
      <c r="Y2" s="396"/>
      <c r="Z2" s="396"/>
      <c r="AA2" s="396"/>
      <c r="AB2" s="396"/>
      <c r="AC2" s="396"/>
      <c r="AD2" s="396"/>
      <c r="AE2" s="396"/>
      <c r="AF2" s="396"/>
      <c r="AG2" s="396"/>
      <c r="AH2" s="396"/>
      <c r="AI2" s="69"/>
      <c r="AJ2" s="69"/>
      <c r="AK2" s="69"/>
      <c r="AL2" s="69"/>
      <c r="AM2" s="69"/>
      <c r="AN2" s="69"/>
      <c r="AO2" s="69"/>
      <c r="AP2" s="69"/>
      <c r="AQ2" s="73"/>
      <c r="AR2" s="73"/>
      <c r="AS2" s="70"/>
      <c r="AT2" s="70"/>
      <c r="AU2" s="70"/>
      <c r="AV2" s="70"/>
      <c r="AW2" s="392"/>
      <c r="AX2" s="392"/>
      <c r="AY2" s="393"/>
      <c r="AZ2" s="393"/>
      <c r="BA2" s="394"/>
      <c r="BB2" s="394"/>
      <c r="BC2" s="394"/>
      <c r="BD2" s="394"/>
      <c r="BE2" s="394"/>
      <c r="BF2" s="395"/>
    </row>
    <row r="3" spans="2:58" s="71" customFormat="1" ht="27" customHeight="1">
      <c r="B3" s="503" t="s">
        <v>861</v>
      </c>
      <c r="C3" s="504"/>
      <c r="D3" s="517"/>
      <c r="E3" s="517"/>
      <c r="F3" s="517"/>
      <c r="G3" s="517"/>
      <c r="H3" s="517"/>
      <c r="I3" s="517"/>
      <c r="J3" s="517"/>
      <c r="K3" s="517"/>
      <c r="L3" s="518"/>
      <c r="M3" s="518"/>
      <c r="N3" s="519"/>
      <c r="O3" s="396"/>
      <c r="P3" s="396"/>
      <c r="Q3" s="396"/>
      <c r="R3" s="396"/>
      <c r="S3" s="396"/>
      <c r="T3" s="396"/>
      <c r="U3" s="396"/>
      <c r="V3" s="396"/>
      <c r="W3" s="396"/>
      <c r="X3" s="396"/>
      <c r="Y3" s="396"/>
      <c r="Z3" s="396"/>
      <c r="AA3" s="396"/>
      <c r="AB3" s="396"/>
      <c r="AC3" s="396"/>
      <c r="AD3" s="396"/>
      <c r="AE3" s="396"/>
      <c r="AF3" s="396"/>
      <c r="AG3" s="396"/>
      <c r="AH3" s="396"/>
      <c r="AI3" s="69"/>
      <c r="AJ3" s="69"/>
      <c r="AK3" s="69"/>
      <c r="AL3" s="69"/>
      <c r="AM3" s="69"/>
      <c r="AN3" s="69"/>
      <c r="AO3" s="69"/>
      <c r="AP3" s="69"/>
      <c r="AS3" s="72"/>
      <c r="AT3" s="72"/>
      <c r="AU3" s="72"/>
      <c r="AV3" s="72"/>
      <c r="AW3" s="392"/>
      <c r="AX3" s="392"/>
      <c r="AY3" s="397"/>
      <c r="AZ3" s="397"/>
      <c r="BA3" s="394"/>
      <c r="BB3" s="394"/>
      <c r="BC3" s="394"/>
      <c r="BD3" s="394"/>
      <c r="BE3" s="394"/>
      <c r="BF3" s="395"/>
    </row>
    <row r="4" spans="2:58" s="71" customFormat="1" ht="27" customHeight="1">
      <c r="B4" s="503" t="s">
        <v>890</v>
      </c>
      <c r="C4" s="504"/>
      <c r="D4" s="445"/>
      <c r="E4" s="446"/>
      <c r="F4" s="446"/>
      <c r="G4" s="446"/>
      <c r="H4" s="446"/>
      <c r="I4" s="446"/>
      <c r="J4" s="446"/>
      <c r="K4" s="446"/>
      <c r="L4" s="446"/>
      <c r="M4" s="446"/>
      <c r="N4" s="447"/>
      <c r="O4" s="396"/>
      <c r="P4" s="396"/>
      <c r="Q4" s="396"/>
      <c r="R4" s="396"/>
      <c r="S4" s="396"/>
      <c r="T4" s="396"/>
      <c r="U4" s="396"/>
      <c r="V4" s="396"/>
      <c r="W4" s="396"/>
      <c r="X4" s="396"/>
      <c r="Y4" s="396"/>
      <c r="Z4" s="396"/>
      <c r="AA4" s="396"/>
      <c r="AB4" s="396"/>
      <c r="AC4" s="396"/>
      <c r="AD4" s="396"/>
      <c r="AE4" s="396"/>
      <c r="AF4" s="396"/>
      <c r="AG4" s="396"/>
      <c r="AH4" s="396"/>
      <c r="AI4" s="69"/>
      <c r="AJ4" s="69"/>
      <c r="AK4" s="69"/>
      <c r="AL4" s="69"/>
      <c r="AM4" s="69"/>
      <c r="AN4" s="69"/>
      <c r="AO4" s="69"/>
      <c r="AP4" s="69"/>
      <c r="AQ4" s="73"/>
      <c r="AR4" s="73"/>
      <c r="AS4" s="70"/>
      <c r="AT4" s="70"/>
      <c r="AU4" s="70"/>
      <c r="AV4" s="70"/>
      <c r="AW4" s="392"/>
      <c r="AX4" s="392"/>
      <c r="AY4" s="393"/>
      <c r="AZ4" s="393"/>
      <c r="BA4" s="394"/>
      <c r="BB4" s="394"/>
      <c r="BC4" s="394"/>
      <c r="BD4" s="394"/>
      <c r="BE4" s="394"/>
      <c r="BF4" s="395"/>
    </row>
    <row r="5" spans="2:58" s="71" customFormat="1" ht="27" customHeight="1">
      <c r="B5" s="503" t="s">
        <v>163</v>
      </c>
      <c r="C5" s="504"/>
      <c r="D5" s="513"/>
      <c r="E5" s="513"/>
      <c r="F5" s="513"/>
      <c r="G5" s="514" t="s">
        <v>164</v>
      </c>
      <c r="H5" s="514"/>
      <c r="I5" s="514"/>
      <c r="J5" s="513"/>
      <c r="K5" s="513"/>
      <c r="L5" s="515"/>
      <c r="M5" s="515"/>
      <c r="N5" s="516"/>
      <c r="O5" s="396"/>
      <c r="P5" s="396"/>
      <c r="Q5" s="396"/>
      <c r="R5" s="396"/>
      <c r="S5" s="396"/>
      <c r="T5" s="396"/>
      <c r="U5" s="396"/>
      <c r="V5" s="396"/>
      <c r="W5" s="396"/>
      <c r="X5" s="396"/>
      <c r="Y5" s="396"/>
      <c r="Z5" s="396"/>
      <c r="AA5" s="396"/>
      <c r="AB5" s="396"/>
      <c r="AC5" s="396"/>
      <c r="AD5" s="396"/>
      <c r="AE5" s="396"/>
      <c r="AF5" s="396"/>
      <c r="AG5" s="396"/>
      <c r="AH5" s="396"/>
      <c r="AI5" s="69"/>
      <c r="AJ5" s="69"/>
      <c r="AK5" s="69"/>
      <c r="AL5" s="69"/>
      <c r="AM5" s="69"/>
      <c r="AN5" s="69"/>
      <c r="AO5" s="69"/>
      <c r="AP5" s="69"/>
      <c r="AS5" s="72"/>
      <c r="AT5" s="72"/>
      <c r="AU5" s="72"/>
      <c r="AV5" s="72"/>
      <c r="AW5" s="392"/>
      <c r="AX5" s="392"/>
      <c r="AY5" s="393"/>
      <c r="AZ5" s="393"/>
      <c r="BA5" s="394"/>
      <c r="BB5" s="394"/>
      <c r="BC5" s="394"/>
      <c r="BD5" s="394"/>
      <c r="BE5" s="394"/>
      <c r="BF5" s="395"/>
    </row>
    <row r="6" spans="2:58" s="71" customFormat="1" ht="27" customHeight="1">
      <c r="B6" s="503" t="s">
        <v>165</v>
      </c>
      <c r="C6" s="504"/>
      <c r="D6" s="513"/>
      <c r="E6" s="513"/>
      <c r="F6" s="513"/>
      <c r="G6" s="513"/>
      <c r="H6" s="513"/>
      <c r="I6" s="513"/>
      <c r="J6" s="513"/>
      <c r="K6" s="513"/>
      <c r="L6" s="515"/>
      <c r="M6" s="515"/>
      <c r="N6" s="516"/>
      <c r="O6" s="69"/>
      <c r="P6" s="69"/>
      <c r="Q6" s="69"/>
      <c r="R6" s="69"/>
      <c r="S6" s="69"/>
      <c r="T6" s="69"/>
      <c r="U6" s="69"/>
      <c r="V6" s="69"/>
      <c r="W6" s="69"/>
      <c r="X6" s="69"/>
      <c r="Y6" s="69"/>
      <c r="Z6" s="69"/>
      <c r="AA6" s="69"/>
      <c r="AB6" s="69"/>
      <c r="AC6" s="69"/>
      <c r="AD6" s="69"/>
      <c r="AE6" s="70"/>
      <c r="AF6" s="70"/>
      <c r="AG6" s="70"/>
      <c r="AH6" s="69"/>
      <c r="AI6" s="69"/>
      <c r="AJ6" s="69"/>
      <c r="AK6" s="69"/>
      <c r="AL6" s="69"/>
      <c r="AM6" s="69"/>
      <c r="AN6" s="69"/>
      <c r="AO6" s="69"/>
      <c r="AP6" s="69"/>
      <c r="AQ6" s="73"/>
      <c r="AR6" s="73"/>
      <c r="AS6" s="70"/>
      <c r="AT6" s="70"/>
      <c r="AU6" s="70"/>
      <c r="AV6" s="70"/>
      <c r="AW6" s="392"/>
      <c r="AX6" s="392"/>
      <c r="AY6" s="393"/>
      <c r="AZ6" s="393"/>
      <c r="BA6" s="394"/>
      <c r="BB6" s="394"/>
      <c r="BC6" s="394"/>
      <c r="BD6" s="394"/>
      <c r="BE6" s="394"/>
      <c r="BF6" s="395"/>
    </row>
    <row r="7" spans="2:58" s="71" customFormat="1" ht="27" customHeight="1">
      <c r="B7" s="503" t="s">
        <v>166</v>
      </c>
      <c r="C7" s="504"/>
      <c r="D7" s="505"/>
      <c r="E7" s="505"/>
      <c r="F7" s="505"/>
      <c r="G7" s="505"/>
      <c r="H7" s="505"/>
      <c r="I7" s="505"/>
      <c r="J7" s="505"/>
      <c r="K7" s="505"/>
      <c r="L7" s="506"/>
      <c r="M7" s="506"/>
      <c r="N7" s="507"/>
      <c r="O7" s="69"/>
      <c r="P7" s="69"/>
      <c r="Q7" s="69"/>
      <c r="R7" s="69"/>
      <c r="S7" s="69"/>
      <c r="T7" s="69"/>
      <c r="U7" s="69"/>
      <c r="V7" s="69"/>
      <c r="W7" s="69"/>
      <c r="X7" s="69"/>
      <c r="Y7" s="69"/>
      <c r="Z7" s="69"/>
      <c r="AA7" s="69"/>
      <c r="AB7" s="69"/>
      <c r="AC7" s="69"/>
      <c r="AD7" s="69"/>
      <c r="AE7" s="70"/>
      <c r="AF7" s="70"/>
      <c r="AG7" s="70"/>
      <c r="AH7" s="69"/>
      <c r="AI7" s="69"/>
      <c r="AJ7" s="69"/>
      <c r="AK7" s="69"/>
      <c r="AL7" s="69"/>
      <c r="AM7" s="69"/>
      <c r="AN7" s="69"/>
      <c r="AO7" s="69"/>
      <c r="AP7" s="69"/>
      <c r="AQ7" s="73"/>
      <c r="AR7" s="73"/>
      <c r="AS7" s="70"/>
      <c r="AT7" s="70"/>
      <c r="AU7" s="70"/>
      <c r="AV7" s="70"/>
      <c r="AW7" s="392"/>
      <c r="AX7" s="392"/>
      <c r="AY7" s="393"/>
      <c r="AZ7" s="393"/>
      <c r="BA7" s="394"/>
      <c r="BB7" s="394"/>
      <c r="BC7" s="394"/>
      <c r="BD7" s="394"/>
      <c r="BE7" s="394"/>
      <c r="BF7" s="395"/>
    </row>
    <row r="8" spans="2:58" s="71" customFormat="1" ht="27" customHeight="1" thickBot="1">
      <c r="B8" s="508" t="s">
        <v>167</v>
      </c>
      <c r="C8" s="509"/>
      <c r="D8" s="510"/>
      <c r="E8" s="511"/>
      <c r="F8" s="511"/>
      <c r="G8" s="511"/>
      <c r="H8" s="511"/>
      <c r="I8" s="511"/>
      <c r="J8" s="511"/>
      <c r="K8" s="511"/>
      <c r="L8" s="511"/>
      <c r="M8" s="511"/>
      <c r="N8" s="512"/>
      <c r="O8" s="69"/>
      <c r="P8" s="69"/>
      <c r="Q8" s="69"/>
      <c r="R8" s="69"/>
      <c r="S8" s="69"/>
      <c r="T8" s="69"/>
      <c r="U8" s="69"/>
      <c r="V8" s="69"/>
      <c r="W8" s="69"/>
      <c r="X8" s="69"/>
      <c r="Y8" s="69"/>
      <c r="Z8" s="69"/>
      <c r="AA8" s="69"/>
      <c r="AB8" s="69"/>
      <c r="AC8" s="69"/>
      <c r="AD8" s="69"/>
      <c r="AE8" s="70"/>
      <c r="AF8" s="70"/>
      <c r="AG8" s="70"/>
      <c r="AH8" s="69"/>
      <c r="AI8" s="69"/>
      <c r="AJ8" s="69"/>
      <c r="AK8" s="69"/>
      <c r="AL8" s="69"/>
      <c r="AM8" s="69"/>
      <c r="AN8" s="69"/>
      <c r="AO8" s="69"/>
      <c r="AP8" s="69"/>
      <c r="AQ8" s="73"/>
      <c r="AR8" s="73"/>
      <c r="AS8" s="70"/>
      <c r="AT8" s="70"/>
      <c r="AU8" s="70"/>
      <c r="AV8" s="70"/>
      <c r="AW8" s="392"/>
      <c r="AX8" s="392"/>
      <c r="AY8" s="393"/>
      <c r="AZ8" s="393"/>
      <c r="BA8" s="394"/>
      <c r="BB8" s="394"/>
      <c r="BC8" s="394"/>
      <c r="BD8" s="394"/>
      <c r="BE8" s="394"/>
      <c r="BF8" s="395"/>
    </row>
    <row r="9" spans="2:58" s="71" customFormat="1" ht="27" customHeight="1">
      <c r="D9" s="83"/>
      <c r="E9" s="83"/>
      <c r="F9" s="83"/>
      <c r="G9" s="69"/>
      <c r="H9" s="69"/>
      <c r="I9" s="69"/>
      <c r="J9" s="69"/>
      <c r="K9" s="69"/>
      <c r="L9" s="69"/>
      <c r="M9" s="69"/>
      <c r="N9" s="69"/>
      <c r="O9" s="69"/>
      <c r="P9" s="69"/>
      <c r="Q9" s="69"/>
      <c r="R9" s="69"/>
      <c r="S9" s="69"/>
      <c r="T9" s="69"/>
      <c r="U9" s="69"/>
      <c r="V9" s="69"/>
      <c r="W9" s="69"/>
      <c r="X9" s="69"/>
      <c r="Y9" s="69"/>
      <c r="Z9" s="69"/>
      <c r="AA9" s="69"/>
      <c r="AB9" s="69"/>
      <c r="AC9" s="69"/>
      <c r="AD9" s="69"/>
      <c r="AE9" s="70"/>
      <c r="AF9" s="70"/>
      <c r="AG9" s="70"/>
      <c r="AH9" s="69"/>
      <c r="AI9" s="69"/>
      <c r="AJ9" s="69"/>
      <c r="AK9" s="69"/>
      <c r="AL9" s="69"/>
      <c r="AM9" s="69"/>
      <c r="AN9" s="69"/>
      <c r="AO9" s="69"/>
      <c r="AP9" s="69"/>
      <c r="AS9" s="72"/>
      <c r="AT9" s="72"/>
      <c r="AU9" s="72"/>
      <c r="AV9" s="72"/>
      <c r="AW9" s="72"/>
      <c r="AX9" s="72"/>
      <c r="AY9" s="72"/>
      <c r="AZ9" s="72"/>
      <c r="BA9" s="72"/>
      <c r="BB9" s="72"/>
      <c r="BC9" s="72"/>
      <c r="BD9" s="72"/>
    </row>
    <row r="10" spans="2:58" ht="14.25" customHeight="1">
      <c r="N10" s="69"/>
      <c r="O10" s="69"/>
      <c r="P10" s="69"/>
      <c r="Q10" s="69"/>
      <c r="R10" s="69"/>
      <c r="S10" s="69"/>
      <c r="T10" s="69"/>
      <c r="U10" s="69"/>
      <c r="V10" s="69"/>
      <c r="W10" s="69"/>
      <c r="X10" s="69"/>
      <c r="Y10" s="69"/>
      <c r="Z10" s="69"/>
      <c r="AA10" s="69"/>
      <c r="AB10" s="69"/>
      <c r="AC10" s="69"/>
      <c r="AD10" s="69"/>
      <c r="AE10" s="70"/>
      <c r="AF10" s="70"/>
      <c r="AG10" s="70"/>
      <c r="AH10" s="69"/>
      <c r="AI10" s="69"/>
      <c r="AJ10" s="69"/>
      <c r="AK10" s="69"/>
      <c r="AL10" s="69"/>
      <c r="AM10" s="69"/>
      <c r="AN10" s="69"/>
      <c r="AO10" s="69"/>
      <c r="AP10" s="69"/>
      <c r="AR10" s="398"/>
      <c r="AS10" s="74"/>
      <c r="AT10" s="74"/>
      <c r="AU10" s="74"/>
      <c r="AV10" s="74"/>
      <c r="AW10" s="74"/>
      <c r="AX10" s="74"/>
      <c r="AY10" s="74"/>
      <c r="AZ10" s="74"/>
      <c r="BA10" s="74"/>
    </row>
    <row r="11" spans="2:58" ht="15.75" customHeight="1">
      <c r="N11" s="69"/>
      <c r="O11" s="69"/>
      <c r="P11" s="69"/>
      <c r="Q11" s="69"/>
      <c r="R11" s="69"/>
      <c r="S11" s="69"/>
      <c r="T11" s="69"/>
      <c r="U11" s="69"/>
      <c r="V11" s="69"/>
      <c r="W11" s="69"/>
      <c r="X11" s="69"/>
      <c r="Y11" s="69"/>
      <c r="Z11" s="69"/>
      <c r="AA11" s="69"/>
      <c r="AB11" s="69"/>
      <c r="AC11" s="69"/>
      <c r="AD11" s="69"/>
      <c r="AE11" s="70"/>
      <c r="AF11" s="70"/>
      <c r="AG11" s="70"/>
      <c r="AH11" s="69"/>
      <c r="AI11" s="69"/>
      <c r="AJ11" s="69"/>
      <c r="AK11" s="69"/>
      <c r="AL11" s="69"/>
      <c r="AM11" s="69"/>
      <c r="AN11" s="69"/>
      <c r="AO11" s="69"/>
      <c r="AP11" s="69"/>
      <c r="BE11" s="72"/>
      <c r="BF11" s="72"/>
    </row>
    <row r="12" spans="2:58" ht="25.5" customHeight="1">
      <c r="N12" s="69"/>
      <c r="O12" s="69"/>
      <c r="P12" s="69"/>
      <c r="Q12" s="69"/>
      <c r="R12" s="69"/>
      <c r="S12" s="69"/>
      <c r="T12" s="69"/>
      <c r="U12" s="69"/>
      <c r="V12" s="69"/>
      <c r="W12" s="69"/>
      <c r="X12" s="69"/>
      <c r="Y12" s="69"/>
      <c r="Z12" s="69"/>
      <c r="AA12" s="69"/>
      <c r="AB12" s="69"/>
      <c r="AC12" s="69"/>
      <c r="AD12" s="69"/>
      <c r="AE12" s="70"/>
      <c r="AF12" s="70"/>
      <c r="AG12" s="70"/>
      <c r="AH12" s="69"/>
      <c r="AI12" s="69"/>
      <c r="AJ12" s="69"/>
      <c r="AK12" s="69"/>
      <c r="AL12" s="69"/>
      <c r="AM12" s="69"/>
      <c r="AN12" s="69"/>
      <c r="AO12" s="69"/>
      <c r="AP12" s="69"/>
      <c r="BE12" s="72"/>
      <c r="BF12" s="72"/>
    </row>
    <row r="13" spans="2:58" ht="16.5" customHeight="1">
      <c r="N13" s="69"/>
      <c r="O13" s="69"/>
      <c r="P13" s="69"/>
      <c r="Q13" s="69"/>
      <c r="R13" s="69"/>
      <c r="S13" s="69"/>
      <c r="T13" s="69"/>
      <c r="U13" s="69"/>
      <c r="V13" s="69"/>
      <c r="W13" s="69"/>
      <c r="X13" s="69"/>
      <c r="Y13" s="69"/>
      <c r="Z13" s="69"/>
      <c r="AA13" s="69"/>
      <c r="AB13" s="69"/>
      <c r="AC13" s="69"/>
      <c r="AD13" s="69"/>
      <c r="AE13" s="70"/>
      <c r="AF13" s="70"/>
      <c r="AG13" s="70"/>
      <c r="AH13" s="69"/>
      <c r="AI13" s="69"/>
      <c r="AJ13" s="69"/>
      <c r="AK13" s="69"/>
      <c r="AL13" s="69"/>
      <c r="AM13" s="69"/>
      <c r="AN13" s="69"/>
      <c r="AO13" s="69"/>
      <c r="AP13" s="69"/>
      <c r="BE13" s="72"/>
      <c r="BF13" s="72"/>
    </row>
    <row r="14" spans="2:58" ht="16.5" customHeight="1" thickBot="1">
      <c r="N14" s="69"/>
      <c r="O14" s="69"/>
      <c r="P14" s="69"/>
      <c r="Q14" s="69"/>
      <c r="R14" s="69"/>
      <c r="S14" s="69"/>
      <c r="T14" s="69"/>
      <c r="U14" s="69"/>
      <c r="V14" s="69"/>
      <c r="W14" s="69"/>
      <c r="X14" s="69"/>
      <c r="Y14" s="69"/>
      <c r="Z14" s="69"/>
      <c r="AA14" s="69"/>
      <c r="AB14" s="69"/>
      <c r="AC14" s="69"/>
      <c r="AD14" s="69"/>
      <c r="AE14" s="70"/>
      <c r="AF14" s="70"/>
      <c r="AG14" s="70"/>
      <c r="AH14" s="69"/>
      <c r="AI14" s="69"/>
      <c r="AJ14" s="69"/>
      <c r="AK14" s="69"/>
      <c r="AL14" s="69"/>
      <c r="AM14" s="69"/>
      <c r="AN14" s="69"/>
      <c r="AO14" s="69"/>
      <c r="AP14" s="69"/>
      <c r="BA14" s="377"/>
      <c r="BB14" s="377"/>
      <c r="BC14" s="377"/>
      <c r="BD14" s="377"/>
      <c r="BE14" s="378"/>
      <c r="BF14" s="379"/>
    </row>
    <row r="15" spans="2:58" ht="24.95" customHeight="1">
      <c r="N15" s="490" t="s">
        <v>168</v>
      </c>
      <c r="O15" s="491"/>
      <c r="P15" s="493"/>
      <c r="Q15" s="494"/>
      <c r="R15" s="494"/>
      <c r="S15" s="494"/>
      <c r="T15" s="494"/>
      <c r="U15" s="494"/>
      <c r="V15" s="494"/>
      <c r="W15" s="494"/>
      <c r="X15" s="494"/>
      <c r="Y15" s="494"/>
      <c r="Z15" s="494"/>
      <c r="AA15" s="494"/>
      <c r="AB15" s="494"/>
      <c r="AC15" s="494"/>
      <c r="AD15" s="494"/>
      <c r="AE15" s="494"/>
      <c r="AF15" s="494"/>
      <c r="AG15" s="494"/>
      <c r="AH15" s="494"/>
      <c r="AI15" s="494"/>
      <c r="AJ15" s="494"/>
      <c r="AK15" s="494"/>
      <c r="AL15" s="494"/>
      <c r="AM15" s="494"/>
      <c r="AN15" s="494"/>
      <c r="AO15" s="494"/>
      <c r="AP15" s="494"/>
      <c r="AQ15" s="495"/>
      <c r="AR15" s="72"/>
      <c r="BE15" s="72"/>
      <c r="BF15" s="72"/>
    </row>
    <row r="16" spans="2:58" ht="24.95" customHeight="1">
      <c r="N16" s="492"/>
      <c r="O16" s="468"/>
      <c r="P16" s="496"/>
      <c r="Q16" s="497"/>
      <c r="R16" s="497"/>
      <c r="S16" s="497"/>
      <c r="T16" s="497"/>
      <c r="U16" s="497"/>
      <c r="V16" s="497"/>
      <c r="W16" s="497"/>
      <c r="X16" s="497"/>
      <c r="Y16" s="497"/>
      <c r="Z16" s="497"/>
      <c r="AA16" s="497"/>
      <c r="AB16" s="497"/>
      <c r="AC16" s="497"/>
      <c r="AD16" s="497"/>
      <c r="AE16" s="497"/>
      <c r="AF16" s="497"/>
      <c r="AG16" s="497"/>
      <c r="AH16" s="497"/>
      <c r="AI16" s="497"/>
      <c r="AJ16" s="497"/>
      <c r="AK16" s="497"/>
      <c r="AL16" s="497"/>
      <c r="AM16" s="497"/>
      <c r="AN16" s="497"/>
      <c r="AO16" s="497"/>
      <c r="AP16" s="497"/>
      <c r="AQ16" s="498"/>
      <c r="AR16" s="72"/>
      <c r="BE16" s="72"/>
      <c r="BF16" s="72"/>
    </row>
    <row r="17" spans="1:58" ht="24.95" customHeight="1" thickBot="1">
      <c r="D17" s="76"/>
      <c r="N17" s="492" t="s">
        <v>169</v>
      </c>
      <c r="O17" s="468"/>
      <c r="P17" s="499"/>
      <c r="Q17" s="500"/>
      <c r="R17" s="500"/>
      <c r="S17" s="500"/>
      <c r="T17" s="500"/>
      <c r="U17" s="500"/>
      <c r="V17" s="500"/>
      <c r="W17" s="500"/>
      <c r="X17" s="500"/>
      <c r="Y17" s="500"/>
      <c r="Z17" s="500"/>
      <c r="AA17" s="500"/>
      <c r="AB17" s="500"/>
      <c r="AC17" s="500"/>
      <c r="AD17" s="500"/>
      <c r="AE17" s="500"/>
      <c r="AF17" s="500"/>
      <c r="AG17" s="500"/>
      <c r="AH17" s="500"/>
      <c r="AI17" s="500"/>
      <c r="AJ17" s="500"/>
      <c r="AK17" s="501"/>
      <c r="AL17" s="501"/>
      <c r="AM17" s="501"/>
      <c r="AN17" s="501"/>
      <c r="AO17" s="501"/>
      <c r="AP17" s="501"/>
      <c r="AQ17" s="502"/>
      <c r="AR17" s="72"/>
      <c r="BE17" s="72"/>
      <c r="BF17" s="72"/>
    </row>
    <row r="18" spans="1:58" ht="24.95" customHeight="1">
      <c r="A18" s="76"/>
      <c r="B18" s="76"/>
      <c r="C18" s="76"/>
      <c r="D18" s="76"/>
      <c r="G18" s="461" t="s">
        <v>862</v>
      </c>
      <c r="H18" s="462"/>
      <c r="N18" s="492"/>
      <c r="O18" s="468"/>
      <c r="P18" s="499"/>
      <c r="Q18" s="500"/>
      <c r="R18" s="500"/>
      <c r="S18" s="500"/>
      <c r="T18" s="500"/>
      <c r="U18" s="500"/>
      <c r="V18" s="500"/>
      <c r="W18" s="500"/>
      <c r="X18" s="500"/>
      <c r="Y18" s="500"/>
      <c r="Z18" s="500"/>
      <c r="AA18" s="500"/>
      <c r="AB18" s="500"/>
      <c r="AC18" s="500"/>
      <c r="AD18" s="500"/>
      <c r="AE18" s="500"/>
      <c r="AF18" s="500"/>
      <c r="AG18" s="500"/>
      <c r="AH18" s="500"/>
      <c r="AI18" s="500"/>
      <c r="AJ18" s="500"/>
      <c r="AK18" s="501"/>
      <c r="AL18" s="501"/>
      <c r="AM18" s="501"/>
      <c r="AN18" s="501"/>
      <c r="AO18" s="501"/>
      <c r="AP18" s="501"/>
      <c r="AQ18" s="502"/>
      <c r="AR18" s="72"/>
      <c r="BE18" s="72"/>
      <c r="BF18" s="72"/>
    </row>
    <row r="19" spans="1:58" ht="24.95" customHeight="1">
      <c r="A19" s="76"/>
      <c r="B19" s="76"/>
      <c r="C19" s="76"/>
      <c r="D19" s="76"/>
      <c r="G19" s="463"/>
      <c r="H19" s="464"/>
      <c r="N19" s="467" t="s">
        <v>171</v>
      </c>
      <c r="O19" s="468"/>
      <c r="P19" s="471"/>
      <c r="Q19" s="472"/>
      <c r="R19" s="472"/>
      <c r="S19" s="472"/>
      <c r="T19" s="472"/>
      <c r="U19" s="472"/>
      <c r="V19" s="472"/>
      <c r="W19" s="472"/>
      <c r="X19" s="472"/>
      <c r="Y19" s="472"/>
      <c r="Z19" s="472"/>
      <c r="AA19" s="472"/>
      <c r="AB19" s="472"/>
      <c r="AC19" s="472"/>
      <c r="AD19" s="472"/>
      <c r="AE19" s="472"/>
      <c r="AF19" s="472"/>
      <c r="AG19" s="472"/>
      <c r="AH19" s="472"/>
      <c r="AI19" s="472"/>
      <c r="AJ19" s="472"/>
      <c r="AK19" s="473"/>
      <c r="AL19" s="473"/>
      <c r="AM19" s="473"/>
      <c r="AN19" s="473"/>
      <c r="AO19" s="473"/>
      <c r="AP19" s="473"/>
      <c r="AQ19" s="474"/>
      <c r="AR19" s="72"/>
      <c r="BE19" s="72"/>
      <c r="BF19" s="72"/>
    </row>
    <row r="20" spans="1:58" ht="24.95" customHeight="1" thickBot="1">
      <c r="A20" s="76"/>
      <c r="B20" s="76"/>
      <c r="C20" s="76"/>
      <c r="D20" s="76"/>
      <c r="G20" s="463"/>
      <c r="H20" s="464"/>
      <c r="N20" s="469"/>
      <c r="O20" s="470"/>
      <c r="P20" s="475"/>
      <c r="Q20" s="476"/>
      <c r="R20" s="476"/>
      <c r="S20" s="476"/>
      <c r="T20" s="476"/>
      <c r="U20" s="476"/>
      <c r="V20" s="476"/>
      <c r="W20" s="476"/>
      <c r="X20" s="476"/>
      <c r="Y20" s="476"/>
      <c r="Z20" s="476"/>
      <c r="AA20" s="476"/>
      <c r="AB20" s="476"/>
      <c r="AC20" s="476"/>
      <c r="AD20" s="476"/>
      <c r="AE20" s="476"/>
      <c r="AF20" s="476"/>
      <c r="AG20" s="476"/>
      <c r="AH20" s="476"/>
      <c r="AI20" s="476"/>
      <c r="AJ20" s="476"/>
      <c r="AK20" s="477"/>
      <c r="AL20" s="477"/>
      <c r="AM20" s="477"/>
      <c r="AN20" s="477"/>
      <c r="AO20" s="477"/>
      <c r="AP20" s="477"/>
      <c r="AQ20" s="478"/>
      <c r="AR20" s="72"/>
      <c r="BE20" s="72"/>
      <c r="BF20" s="72"/>
    </row>
    <row r="21" spans="1:58" ht="13.9" customHeight="1">
      <c r="A21" s="76"/>
      <c r="B21" s="76"/>
      <c r="C21" s="76"/>
      <c r="D21" s="399"/>
      <c r="G21" s="463"/>
      <c r="H21" s="464"/>
      <c r="AH21" s="75"/>
      <c r="AI21" s="75"/>
      <c r="AJ21" s="75"/>
      <c r="AK21" s="75"/>
      <c r="AL21" s="75"/>
      <c r="AM21" s="75"/>
      <c r="AN21" s="75"/>
      <c r="AO21" s="75"/>
      <c r="AP21" s="75"/>
      <c r="AQ21" s="77"/>
      <c r="AR21" s="77"/>
      <c r="AS21" s="78"/>
      <c r="AT21" s="78"/>
      <c r="AU21" s="78"/>
      <c r="AV21" s="78"/>
      <c r="AW21" s="78"/>
      <c r="AX21" s="78"/>
      <c r="AY21" s="78"/>
      <c r="AZ21" s="78"/>
      <c r="BA21" s="78"/>
      <c r="BB21" s="75"/>
      <c r="BC21" s="75"/>
      <c r="BD21" s="75"/>
      <c r="BE21" s="77"/>
      <c r="BF21" s="77"/>
    </row>
    <row r="22" spans="1:58" ht="26.25" customHeight="1">
      <c r="A22" s="76"/>
      <c r="B22" s="76"/>
      <c r="C22" s="76"/>
      <c r="D22" s="400"/>
      <c r="G22" s="463"/>
      <c r="H22" s="464"/>
      <c r="O22" s="79"/>
      <c r="P22" s="479" t="s">
        <v>826</v>
      </c>
      <c r="Q22" s="480"/>
      <c r="R22" s="438"/>
      <c r="S22" s="438"/>
      <c r="T22" s="438"/>
      <c r="U22" s="438"/>
      <c r="V22" s="438"/>
      <c r="W22" s="438"/>
      <c r="Y22" s="481" t="s">
        <v>827</v>
      </c>
      <c r="Z22" s="482"/>
      <c r="AA22" s="482"/>
      <c r="AB22" s="482"/>
      <c r="AC22" s="438"/>
      <c r="AD22" s="438"/>
      <c r="AE22" s="396"/>
      <c r="AF22" s="483" t="s">
        <v>842</v>
      </c>
      <c r="AG22" s="483"/>
      <c r="AH22" s="483"/>
      <c r="AI22" s="483"/>
      <c r="AJ22" s="483"/>
      <c r="AK22" s="483"/>
      <c r="AL22" s="483"/>
      <c r="AM22" s="483"/>
      <c r="AN22" s="483"/>
      <c r="AO22" s="483"/>
      <c r="AP22" s="483"/>
      <c r="AQ22" s="483"/>
      <c r="AR22" s="483"/>
      <c r="AS22" s="483"/>
      <c r="AT22" s="483"/>
      <c r="AU22" s="483"/>
      <c r="AV22" s="483"/>
      <c r="AW22" s="483"/>
      <c r="AX22" s="483"/>
      <c r="AY22" s="401"/>
      <c r="AZ22" s="401"/>
      <c r="BA22" s="401"/>
      <c r="BB22" s="401"/>
      <c r="BC22" s="401"/>
      <c r="BD22" s="401"/>
      <c r="BE22" s="401"/>
      <c r="BF22" s="72"/>
    </row>
    <row r="23" spans="1:58" ht="26.25">
      <c r="A23" s="402" t="s">
        <v>172</v>
      </c>
      <c r="B23" s="402"/>
      <c r="C23" s="402"/>
      <c r="D23" s="403"/>
      <c r="F23" s="72" t="s">
        <v>172</v>
      </c>
      <c r="G23" s="463"/>
      <c r="H23" s="464"/>
      <c r="N23" s="381" t="s">
        <v>825</v>
      </c>
      <c r="O23" s="79"/>
      <c r="P23" s="404" t="s">
        <v>828</v>
      </c>
      <c r="Q23" s="405" t="s">
        <v>829</v>
      </c>
      <c r="R23" s="438"/>
      <c r="S23" s="438"/>
      <c r="T23" s="438"/>
      <c r="U23" s="438"/>
      <c r="V23" s="438"/>
      <c r="W23" s="438"/>
      <c r="Y23" s="375" t="s">
        <v>830</v>
      </c>
      <c r="Z23" s="484" t="s">
        <v>831</v>
      </c>
      <c r="AA23" s="485"/>
      <c r="AB23" s="486"/>
      <c r="AC23" s="438"/>
      <c r="AD23" s="438"/>
      <c r="AE23" s="70"/>
      <c r="AF23" s="483"/>
      <c r="AG23" s="483"/>
      <c r="AH23" s="483"/>
      <c r="AI23" s="483"/>
      <c r="AJ23" s="483"/>
      <c r="AK23" s="483"/>
      <c r="AL23" s="483"/>
      <c r="AM23" s="483"/>
      <c r="AN23" s="483"/>
      <c r="AO23" s="483"/>
      <c r="AP23" s="483"/>
      <c r="AQ23" s="483"/>
      <c r="AR23" s="483"/>
      <c r="AS23" s="483"/>
      <c r="AT23" s="483"/>
      <c r="AU23" s="483"/>
      <c r="AV23" s="483"/>
      <c r="AW23" s="483"/>
      <c r="AX23" s="483"/>
      <c r="AY23" s="401"/>
      <c r="AZ23" s="401"/>
      <c r="BA23" s="401"/>
      <c r="BB23" s="401"/>
      <c r="BC23" s="401"/>
      <c r="BD23" s="401"/>
      <c r="BE23" s="401"/>
      <c r="BF23" s="72"/>
    </row>
    <row r="24" spans="1:58" ht="23.25">
      <c r="A24" s="80"/>
      <c r="B24" s="80"/>
      <c r="C24" s="80"/>
      <c r="D24" s="76"/>
      <c r="G24" s="463"/>
      <c r="H24" s="464"/>
      <c r="N24" s="375" t="s">
        <v>847</v>
      </c>
      <c r="O24" s="79"/>
      <c r="P24" s="406" t="s">
        <v>832</v>
      </c>
      <c r="Q24" s="405" t="s">
        <v>833</v>
      </c>
      <c r="R24" s="438"/>
      <c r="S24" s="438"/>
      <c r="T24" s="438"/>
      <c r="U24" s="438"/>
      <c r="V24" s="438"/>
      <c r="W24" s="438"/>
      <c r="Y24" s="375" t="s">
        <v>834</v>
      </c>
      <c r="Z24" s="484" t="s">
        <v>835</v>
      </c>
      <c r="AA24" s="485"/>
      <c r="AB24" s="486"/>
      <c r="AC24" s="438"/>
      <c r="AD24" s="438"/>
      <c r="AE24" s="70"/>
      <c r="AF24" s="483"/>
      <c r="AG24" s="483"/>
      <c r="AH24" s="483"/>
      <c r="AI24" s="483"/>
      <c r="AJ24" s="483"/>
      <c r="AK24" s="483"/>
      <c r="AL24" s="483"/>
      <c r="AM24" s="483"/>
      <c r="AN24" s="483"/>
      <c r="AO24" s="483"/>
      <c r="AP24" s="483"/>
      <c r="AQ24" s="483"/>
      <c r="AR24" s="483"/>
      <c r="AS24" s="483"/>
      <c r="AT24" s="483"/>
      <c r="AU24" s="483"/>
      <c r="AV24" s="483"/>
      <c r="AW24" s="483"/>
      <c r="AX24" s="483"/>
      <c r="AY24" s="401"/>
      <c r="AZ24" s="401"/>
      <c r="BA24" s="401"/>
      <c r="BB24" s="401"/>
      <c r="BC24" s="401"/>
      <c r="BD24" s="401"/>
      <c r="BE24" s="401"/>
      <c r="BF24" s="77"/>
    </row>
    <row r="25" spans="1:58" ht="24.75" customHeight="1" thickBot="1">
      <c r="A25" s="80"/>
      <c r="B25" s="80"/>
      <c r="C25" s="80"/>
      <c r="D25" s="76"/>
      <c r="G25" s="465"/>
      <c r="H25" s="466"/>
      <c r="N25" s="375" t="s">
        <v>846</v>
      </c>
      <c r="O25" s="81"/>
      <c r="P25" s="406" t="s">
        <v>499</v>
      </c>
      <c r="Q25" s="405" t="s">
        <v>836</v>
      </c>
      <c r="R25" s="438"/>
      <c r="S25" s="438"/>
      <c r="T25" s="438"/>
      <c r="U25" s="438"/>
      <c r="V25" s="438"/>
      <c r="W25" s="438"/>
      <c r="X25" s="82"/>
      <c r="Y25" s="376" t="s">
        <v>838</v>
      </c>
      <c r="Z25" s="484" t="s">
        <v>839</v>
      </c>
      <c r="AA25" s="485"/>
      <c r="AB25" s="486"/>
      <c r="AC25" s="438"/>
      <c r="AD25" s="438"/>
      <c r="AE25" s="70"/>
      <c r="AF25" s="483"/>
      <c r="AG25" s="483"/>
      <c r="AH25" s="483"/>
      <c r="AI25" s="483"/>
      <c r="AJ25" s="483"/>
      <c r="AK25" s="483"/>
      <c r="AL25" s="483"/>
      <c r="AM25" s="483"/>
      <c r="AN25" s="483"/>
      <c r="AO25" s="483"/>
      <c r="AP25" s="483"/>
      <c r="AQ25" s="483"/>
      <c r="AR25" s="483"/>
      <c r="AS25" s="483"/>
      <c r="AT25" s="483"/>
      <c r="AU25" s="483"/>
      <c r="AV25" s="483"/>
      <c r="AW25" s="483"/>
      <c r="AX25" s="483"/>
      <c r="AY25" s="401"/>
      <c r="AZ25" s="401"/>
      <c r="BA25" s="401"/>
      <c r="BB25" s="401"/>
      <c r="BC25" s="401"/>
      <c r="BD25" s="401"/>
      <c r="BE25" s="401"/>
    </row>
    <row r="26" spans="1:58" ht="23.25">
      <c r="A26" s="80"/>
      <c r="B26" s="80"/>
      <c r="C26" s="80"/>
      <c r="N26" s="375" t="s">
        <v>848</v>
      </c>
      <c r="P26" s="407" t="s">
        <v>469</v>
      </c>
      <c r="Q26" s="408" t="s">
        <v>837</v>
      </c>
      <c r="R26" s="438"/>
      <c r="S26" s="438"/>
      <c r="T26" s="438"/>
      <c r="U26" s="438"/>
      <c r="V26" s="438"/>
      <c r="W26" s="438"/>
      <c r="Y26" s="376" t="s">
        <v>840</v>
      </c>
      <c r="Z26" s="487" t="s">
        <v>841</v>
      </c>
      <c r="AA26" s="488"/>
      <c r="AB26" s="489"/>
      <c r="AC26" s="439"/>
      <c r="AD26" s="439"/>
      <c r="AE26" s="70"/>
      <c r="AF26" s="483"/>
      <c r="AG26" s="483"/>
      <c r="AH26" s="483"/>
      <c r="AI26" s="483"/>
      <c r="AJ26" s="483"/>
      <c r="AK26" s="483"/>
      <c r="AL26" s="483"/>
      <c r="AM26" s="483"/>
      <c r="AN26" s="483"/>
      <c r="AO26" s="483"/>
      <c r="AP26" s="483"/>
      <c r="AQ26" s="483"/>
      <c r="AR26" s="483"/>
      <c r="AS26" s="483"/>
      <c r="AT26" s="483"/>
      <c r="AU26" s="483"/>
      <c r="AV26" s="483"/>
      <c r="AW26" s="483"/>
      <c r="AX26" s="483"/>
    </row>
    <row r="27" spans="1:58" s="71" customFormat="1" ht="27" customHeight="1">
      <c r="D27" s="83"/>
      <c r="E27" s="83"/>
      <c r="F27" s="83"/>
      <c r="G27" s="69"/>
      <c r="H27" s="69"/>
      <c r="I27" s="69"/>
      <c r="J27" s="69"/>
      <c r="K27" s="69"/>
      <c r="L27" s="69"/>
      <c r="M27" s="69"/>
      <c r="N27" s="69"/>
      <c r="O27" s="69"/>
      <c r="P27" s="69"/>
      <c r="Q27" s="69"/>
      <c r="R27" s="69"/>
      <c r="S27" s="69"/>
      <c r="T27" s="69"/>
      <c r="U27" s="69"/>
      <c r="V27" s="69"/>
      <c r="W27" s="69"/>
      <c r="X27" s="69"/>
      <c r="Y27" s="69"/>
      <c r="Z27" s="69"/>
      <c r="AA27" s="69"/>
      <c r="AB27" s="69"/>
      <c r="AC27" s="69"/>
      <c r="AD27" s="69"/>
      <c r="AE27" s="70"/>
      <c r="AF27" s="70"/>
      <c r="AG27" s="70"/>
      <c r="AH27" s="69"/>
      <c r="AI27" s="69"/>
      <c r="AJ27" s="69"/>
      <c r="AK27" s="69"/>
      <c r="AL27" s="69"/>
      <c r="AM27" s="69"/>
      <c r="AN27" s="69"/>
      <c r="AO27" s="69"/>
      <c r="AP27" s="69"/>
      <c r="AS27" s="72"/>
      <c r="AT27" s="72"/>
      <c r="AU27" s="72"/>
      <c r="AV27" s="72"/>
      <c r="AW27" s="72"/>
      <c r="AX27" s="72"/>
      <c r="AY27" s="72"/>
      <c r="AZ27" s="72"/>
      <c r="BA27" s="72"/>
      <c r="BB27" s="72"/>
      <c r="BC27" s="72"/>
      <c r="BD27" s="72"/>
    </row>
    <row r="28" spans="1:58" s="411" customFormat="1" ht="54.75" customHeight="1">
      <c r="A28" s="448" t="s">
        <v>173</v>
      </c>
      <c r="B28" s="459" t="s">
        <v>863</v>
      </c>
      <c r="C28" s="460"/>
      <c r="D28" s="448" t="s">
        <v>864</v>
      </c>
      <c r="E28" s="448" t="s">
        <v>175</v>
      </c>
      <c r="F28" s="448" t="s">
        <v>176</v>
      </c>
      <c r="G28" s="448" t="s">
        <v>865</v>
      </c>
      <c r="H28" s="448"/>
      <c r="I28" s="448"/>
      <c r="J28" s="448"/>
      <c r="K28" s="448"/>
      <c r="L28" s="409"/>
      <c r="M28" s="409"/>
      <c r="N28" s="448" t="s">
        <v>866</v>
      </c>
      <c r="O28" s="448" t="s">
        <v>177</v>
      </c>
      <c r="P28" s="448" t="s">
        <v>867</v>
      </c>
      <c r="Q28" s="448"/>
      <c r="R28" s="409"/>
      <c r="S28" s="409"/>
      <c r="T28" s="409"/>
      <c r="U28" s="409"/>
      <c r="V28" s="409"/>
      <c r="W28" s="409"/>
      <c r="X28" s="448" t="s">
        <v>178</v>
      </c>
      <c r="Y28" s="456" t="s">
        <v>868</v>
      </c>
      <c r="Z28" s="457"/>
      <c r="AA28" s="457"/>
      <c r="AB28" s="458"/>
      <c r="AC28" s="410"/>
      <c r="AD28" s="410"/>
      <c r="AE28" s="456" t="s">
        <v>179</v>
      </c>
      <c r="AF28" s="458"/>
      <c r="AG28" s="451" t="s">
        <v>180</v>
      </c>
      <c r="AH28" s="453" t="s">
        <v>869</v>
      </c>
      <c r="AI28" s="454" t="s">
        <v>182</v>
      </c>
      <c r="AJ28" s="448" t="s">
        <v>870</v>
      </c>
      <c r="AK28" s="409"/>
      <c r="AL28" s="409"/>
      <c r="AM28" s="409"/>
      <c r="AN28" s="409"/>
      <c r="AO28" s="409"/>
      <c r="AP28" s="448" t="s">
        <v>872</v>
      </c>
      <c r="AQ28" s="448" t="s">
        <v>871</v>
      </c>
      <c r="AR28" s="449" t="s">
        <v>873</v>
      </c>
      <c r="AS28" s="450"/>
      <c r="AT28" s="449" t="s">
        <v>183</v>
      </c>
      <c r="AU28" s="450"/>
      <c r="AV28" s="449" t="s">
        <v>184</v>
      </c>
      <c r="AW28" s="450"/>
      <c r="AX28" s="448" t="s">
        <v>173</v>
      </c>
    </row>
    <row r="29" spans="1:58" s="417" customFormat="1" ht="82.5" customHeight="1">
      <c r="A29" s="448"/>
      <c r="B29" s="412" t="s">
        <v>185</v>
      </c>
      <c r="C29" s="412" t="s">
        <v>126</v>
      </c>
      <c r="D29" s="448"/>
      <c r="E29" s="448"/>
      <c r="F29" s="448"/>
      <c r="G29" s="413" t="s">
        <v>185</v>
      </c>
      <c r="H29" s="413" t="s">
        <v>874</v>
      </c>
      <c r="I29" s="413" t="s">
        <v>875</v>
      </c>
      <c r="J29" s="414" t="s">
        <v>876</v>
      </c>
      <c r="K29" s="415" t="s">
        <v>877</v>
      </c>
      <c r="L29" s="415"/>
      <c r="M29" s="415"/>
      <c r="N29" s="448"/>
      <c r="O29" s="448"/>
      <c r="P29" s="413" t="s">
        <v>186</v>
      </c>
      <c r="Q29" s="413" t="s">
        <v>187</v>
      </c>
      <c r="R29" s="413"/>
      <c r="S29" s="413"/>
      <c r="T29" s="413"/>
      <c r="U29" s="413"/>
      <c r="V29" s="413"/>
      <c r="W29" s="413"/>
      <c r="X29" s="448"/>
      <c r="Y29" s="416" t="s">
        <v>57</v>
      </c>
      <c r="Z29" s="409" t="s">
        <v>878</v>
      </c>
      <c r="AA29" s="409" t="s">
        <v>185</v>
      </c>
      <c r="AB29" s="409" t="s">
        <v>126</v>
      </c>
      <c r="AC29" s="409"/>
      <c r="AD29" s="409"/>
      <c r="AE29" s="409" t="s">
        <v>188</v>
      </c>
      <c r="AF29" s="409" t="s">
        <v>189</v>
      </c>
      <c r="AG29" s="452"/>
      <c r="AH29" s="453"/>
      <c r="AI29" s="455"/>
      <c r="AJ29" s="448"/>
      <c r="AK29" s="409"/>
      <c r="AL29" s="409"/>
      <c r="AM29" s="409"/>
      <c r="AN29" s="409"/>
      <c r="AO29" s="409"/>
      <c r="AP29" s="448"/>
      <c r="AQ29" s="448"/>
      <c r="AR29" s="409" t="s">
        <v>126</v>
      </c>
      <c r="AS29" s="409" t="s">
        <v>125</v>
      </c>
      <c r="AT29" s="409" t="s">
        <v>126</v>
      </c>
      <c r="AU29" s="409" t="s">
        <v>125</v>
      </c>
      <c r="AV29" s="409" t="s">
        <v>126</v>
      </c>
      <c r="AW29" s="409" t="s">
        <v>125</v>
      </c>
      <c r="AX29" s="448"/>
    </row>
    <row r="30" spans="1:58" ht="27" customHeight="1">
      <c r="A30" s="418" t="s">
        <v>879</v>
      </c>
      <c r="B30" s="418">
        <v>2024</v>
      </c>
      <c r="C30" s="418">
        <v>918</v>
      </c>
      <c r="D30" s="418" t="s">
        <v>880</v>
      </c>
      <c r="E30" s="418" t="s">
        <v>14</v>
      </c>
      <c r="F30" s="418">
        <v>1</v>
      </c>
      <c r="G30" s="418">
        <v>1981</v>
      </c>
      <c r="H30" s="418">
        <v>838</v>
      </c>
      <c r="I30" s="418" t="s">
        <v>881</v>
      </c>
      <c r="J30" s="418" t="s">
        <v>881</v>
      </c>
      <c r="K30" s="418">
        <v>44</v>
      </c>
      <c r="L30" s="418"/>
      <c r="M30" s="418"/>
      <c r="N30" s="418" t="s">
        <v>882</v>
      </c>
      <c r="O30" s="418" t="s">
        <v>615</v>
      </c>
      <c r="P30" s="419"/>
      <c r="Q30" s="418" t="s">
        <v>883</v>
      </c>
      <c r="R30" s="418"/>
      <c r="S30" s="418"/>
      <c r="T30" s="418"/>
      <c r="U30" s="418"/>
      <c r="V30" s="418"/>
      <c r="W30" s="418"/>
      <c r="X30" s="418" t="s">
        <v>884</v>
      </c>
      <c r="Y30" s="418" t="s">
        <v>838</v>
      </c>
      <c r="Z30" s="418" t="s">
        <v>127</v>
      </c>
      <c r="AA30" s="418">
        <v>1500</v>
      </c>
      <c r="AB30" s="418">
        <v>150</v>
      </c>
      <c r="AC30" s="418"/>
      <c r="AD30" s="418"/>
      <c r="AE30" s="418">
        <v>331</v>
      </c>
      <c r="AF30" s="418">
        <v>150</v>
      </c>
      <c r="AG30" s="418" t="s">
        <v>881</v>
      </c>
      <c r="AH30" s="418" t="s">
        <v>885</v>
      </c>
      <c r="AI30" s="418" t="s">
        <v>833</v>
      </c>
      <c r="AJ30" s="418" t="s">
        <v>886</v>
      </c>
      <c r="AK30" s="418"/>
      <c r="AL30" s="418"/>
      <c r="AM30" s="418"/>
      <c r="AN30" s="418"/>
      <c r="AO30" s="418"/>
      <c r="AP30" s="418" t="s">
        <v>887</v>
      </c>
      <c r="AQ30" s="418" t="s">
        <v>612</v>
      </c>
      <c r="AR30" s="418">
        <v>125</v>
      </c>
      <c r="AS30" s="418">
        <v>32</v>
      </c>
      <c r="AT30" s="418">
        <v>31</v>
      </c>
      <c r="AU30" s="418">
        <v>12</v>
      </c>
      <c r="AV30" s="418">
        <v>45</v>
      </c>
      <c r="AW30" s="418">
        <v>15</v>
      </c>
      <c r="AX30" s="418" t="str">
        <f>A30</f>
        <v>Example</v>
      </c>
      <c r="BE30" s="72"/>
      <c r="BF30" s="72"/>
    </row>
    <row r="31" spans="1:58" ht="27" customHeight="1">
      <c r="A31" s="84"/>
      <c r="B31" s="85"/>
      <c r="C31" s="85"/>
      <c r="D31" s="84"/>
      <c r="E31" s="84"/>
      <c r="F31" s="84"/>
      <c r="G31" s="84"/>
      <c r="H31" s="84"/>
      <c r="I31" s="84"/>
      <c r="J31" s="84"/>
      <c r="K31" s="84"/>
      <c r="L31" s="84"/>
      <c r="M31" s="84"/>
      <c r="N31" s="84"/>
      <c r="O31" s="84"/>
      <c r="P31" s="86"/>
      <c r="Q31" s="84"/>
      <c r="R31" s="84"/>
      <c r="S31" s="84"/>
      <c r="T31" s="84"/>
      <c r="U31" s="84"/>
      <c r="V31" s="84"/>
      <c r="W31" s="84"/>
      <c r="X31" s="84"/>
      <c r="Y31" s="84"/>
      <c r="Z31" s="84"/>
      <c r="AA31" s="84"/>
      <c r="AB31" s="84"/>
      <c r="AC31" s="84"/>
      <c r="AD31" s="84"/>
      <c r="AE31" s="84"/>
      <c r="AF31" s="84"/>
      <c r="AG31" s="84"/>
      <c r="AH31" s="84"/>
      <c r="AI31" s="84"/>
      <c r="AJ31" s="84"/>
      <c r="AK31" s="84"/>
      <c r="AL31" s="84"/>
      <c r="AM31" s="84"/>
      <c r="AN31" s="84"/>
      <c r="AO31" s="84"/>
      <c r="AP31" s="84"/>
      <c r="AQ31" s="84"/>
      <c r="AR31" s="84"/>
      <c r="AS31" s="84"/>
      <c r="AT31" s="84"/>
      <c r="AU31" s="84"/>
      <c r="AV31" s="84"/>
      <c r="AW31" s="84"/>
      <c r="AX31" s="84">
        <f t="shared" ref="AX31:AX43" si="0">A31</f>
        <v>0</v>
      </c>
      <c r="BE31" s="72"/>
      <c r="BF31" s="72"/>
    </row>
    <row r="32" spans="1:58" ht="27" customHeight="1">
      <c r="A32" s="84"/>
      <c r="B32" s="85"/>
      <c r="C32" s="85"/>
      <c r="D32" s="84"/>
      <c r="E32" s="84"/>
      <c r="F32" s="84"/>
      <c r="G32" s="84"/>
      <c r="H32" s="84"/>
      <c r="I32" s="84"/>
      <c r="J32" s="84"/>
      <c r="K32" s="84"/>
      <c r="L32" s="84"/>
      <c r="M32" s="84"/>
      <c r="N32" s="84"/>
      <c r="O32" s="84"/>
      <c r="P32" s="86"/>
      <c r="Q32" s="84"/>
      <c r="R32" s="84"/>
      <c r="S32" s="84"/>
      <c r="T32" s="84"/>
      <c r="U32" s="84"/>
      <c r="V32" s="84"/>
      <c r="W32" s="84"/>
      <c r="X32" s="84"/>
      <c r="Y32" s="84"/>
      <c r="Z32" s="84"/>
      <c r="AA32" s="84"/>
      <c r="AB32" s="84"/>
      <c r="AC32" s="84"/>
      <c r="AD32" s="84"/>
      <c r="AE32" s="84"/>
      <c r="AF32" s="84"/>
      <c r="AG32" s="84"/>
      <c r="AH32" s="84"/>
      <c r="AI32" s="84"/>
      <c r="AJ32" s="84"/>
      <c r="AK32" s="84"/>
      <c r="AL32" s="84"/>
      <c r="AM32" s="84"/>
      <c r="AN32" s="84"/>
      <c r="AO32" s="84"/>
      <c r="AP32" s="84"/>
      <c r="AQ32" s="84"/>
      <c r="AR32" s="84"/>
      <c r="AS32" s="84"/>
      <c r="AT32" s="84"/>
      <c r="AU32" s="84"/>
      <c r="AV32" s="84"/>
      <c r="AW32" s="84"/>
      <c r="AX32" s="84">
        <f t="shared" si="0"/>
        <v>0</v>
      </c>
      <c r="BE32" s="72"/>
      <c r="BF32" s="72"/>
    </row>
    <row r="33" spans="1:58" ht="27" customHeight="1">
      <c r="A33" s="84"/>
      <c r="B33" s="85"/>
      <c r="C33" s="85"/>
      <c r="D33" s="84"/>
      <c r="E33" s="84"/>
      <c r="F33" s="84"/>
      <c r="G33" s="84"/>
      <c r="H33" s="84"/>
      <c r="I33" s="84"/>
      <c r="J33" s="84"/>
      <c r="K33" s="84"/>
      <c r="L33" s="84"/>
      <c r="M33" s="84"/>
      <c r="N33" s="84"/>
      <c r="O33" s="84"/>
      <c r="P33" s="86"/>
      <c r="Q33" s="84"/>
      <c r="R33" s="84"/>
      <c r="S33" s="84"/>
      <c r="T33" s="84"/>
      <c r="U33" s="84"/>
      <c r="V33" s="84"/>
      <c r="W33" s="84"/>
      <c r="X33" s="84"/>
      <c r="Y33" s="84"/>
      <c r="Z33" s="84"/>
      <c r="AA33" s="84"/>
      <c r="AB33" s="84"/>
      <c r="AC33" s="84"/>
      <c r="AD33" s="84"/>
      <c r="AE33" s="84"/>
      <c r="AF33" s="84"/>
      <c r="AG33" s="84"/>
      <c r="AH33" s="84"/>
      <c r="AI33" s="84"/>
      <c r="AJ33" s="84"/>
      <c r="AK33" s="84"/>
      <c r="AL33" s="84"/>
      <c r="AM33" s="84"/>
      <c r="AN33" s="84"/>
      <c r="AO33" s="84"/>
      <c r="AP33" s="84"/>
      <c r="AQ33" s="84"/>
      <c r="AR33" s="84"/>
      <c r="AS33" s="84"/>
      <c r="AT33" s="84"/>
      <c r="AU33" s="84"/>
      <c r="AV33" s="84"/>
      <c r="AW33" s="84"/>
      <c r="AX33" s="84">
        <f t="shared" si="0"/>
        <v>0</v>
      </c>
      <c r="BE33" s="72"/>
      <c r="BF33" s="72"/>
    </row>
    <row r="34" spans="1:58" ht="27" customHeight="1">
      <c r="A34" s="84"/>
      <c r="B34" s="85"/>
      <c r="C34" s="85"/>
      <c r="D34" s="84"/>
      <c r="E34" s="84"/>
      <c r="F34" s="84"/>
      <c r="G34" s="84"/>
      <c r="H34" s="84"/>
      <c r="I34" s="84"/>
      <c r="J34" s="84"/>
      <c r="K34" s="84"/>
      <c r="L34" s="84"/>
      <c r="M34" s="84"/>
      <c r="N34" s="84"/>
      <c r="O34" s="84"/>
      <c r="P34" s="86"/>
      <c r="Q34" s="84"/>
      <c r="R34" s="84"/>
      <c r="S34" s="84"/>
      <c r="T34" s="84"/>
      <c r="U34" s="84"/>
      <c r="V34" s="84"/>
      <c r="W34" s="84"/>
      <c r="X34" s="84"/>
      <c r="Y34" s="84"/>
      <c r="Z34" s="84"/>
      <c r="AA34" s="84"/>
      <c r="AB34" s="84"/>
      <c r="AC34" s="84"/>
      <c r="AD34" s="84"/>
      <c r="AE34" s="84"/>
      <c r="AF34" s="84"/>
      <c r="AG34" s="84"/>
      <c r="AH34" s="84"/>
      <c r="AI34" s="84"/>
      <c r="AJ34" s="84"/>
      <c r="AK34" s="84"/>
      <c r="AL34" s="84"/>
      <c r="AM34" s="84"/>
      <c r="AN34" s="84"/>
      <c r="AO34" s="84"/>
      <c r="AP34" s="84"/>
      <c r="AQ34" s="84"/>
      <c r="AR34" s="84"/>
      <c r="AS34" s="84"/>
      <c r="AT34" s="84"/>
      <c r="AU34" s="84"/>
      <c r="AV34" s="84"/>
      <c r="AW34" s="84"/>
      <c r="AX34" s="84">
        <f t="shared" si="0"/>
        <v>0</v>
      </c>
      <c r="BE34" s="72"/>
      <c r="BF34" s="72"/>
    </row>
    <row r="35" spans="1:58" ht="27" customHeight="1">
      <c r="A35" s="84"/>
      <c r="B35" s="85"/>
      <c r="C35" s="85"/>
      <c r="D35" s="84"/>
      <c r="E35" s="84"/>
      <c r="F35" s="84"/>
      <c r="G35" s="84"/>
      <c r="H35" s="84"/>
      <c r="I35" s="84"/>
      <c r="J35" s="84"/>
      <c r="K35" s="84"/>
      <c r="L35" s="84"/>
      <c r="M35" s="84"/>
      <c r="N35" s="84"/>
      <c r="O35" s="84"/>
      <c r="P35" s="86"/>
      <c r="Q35" s="84"/>
      <c r="R35" s="84"/>
      <c r="S35" s="84"/>
      <c r="T35" s="84"/>
      <c r="U35" s="84"/>
      <c r="V35" s="84"/>
      <c r="W35" s="84"/>
      <c r="X35" s="84"/>
      <c r="Y35" s="84"/>
      <c r="Z35" s="84"/>
      <c r="AA35" s="84"/>
      <c r="AB35" s="84"/>
      <c r="AC35" s="84"/>
      <c r="AD35" s="84"/>
      <c r="AE35" s="84"/>
      <c r="AF35" s="84"/>
      <c r="AG35" s="84"/>
      <c r="AH35" s="84"/>
      <c r="AI35" s="84"/>
      <c r="AJ35" s="84"/>
      <c r="AK35" s="84"/>
      <c r="AL35" s="84"/>
      <c r="AM35" s="84"/>
      <c r="AN35" s="84"/>
      <c r="AO35" s="84"/>
      <c r="AP35" s="84"/>
      <c r="AQ35" s="84"/>
      <c r="AR35" s="84"/>
      <c r="AS35" s="84"/>
      <c r="AT35" s="84"/>
      <c r="AU35" s="84"/>
      <c r="AV35" s="84"/>
      <c r="AW35" s="84"/>
      <c r="AX35" s="84">
        <f t="shared" si="0"/>
        <v>0</v>
      </c>
      <c r="BE35" s="72"/>
      <c r="BF35" s="72"/>
    </row>
    <row r="36" spans="1:58" ht="27" customHeight="1">
      <c r="A36" s="84"/>
      <c r="B36" s="85"/>
      <c r="C36" s="85"/>
      <c r="D36" s="84"/>
      <c r="E36" s="84"/>
      <c r="F36" s="84"/>
      <c r="G36" s="84"/>
      <c r="H36" s="84"/>
      <c r="I36" s="84"/>
      <c r="J36" s="84"/>
      <c r="K36" s="84"/>
      <c r="L36" s="84"/>
      <c r="M36" s="84"/>
      <c r="N36" s="84"/>
      <c r="O36" s="84"/>
      <c r="P36" s="86"/>
      <c r="Q36" s="84"/>
      <c r="R36" s="84"/>
      <c r="S36" s="84"/>
      <c r="T36" s="84"/>
      <c r="U36" s="84"/>
      <c r="V36" s="84"/>
      <c r="W36" s="84"/>
      <c r="X36" s="84"/>
      <c r="Y36" s="84"/>
      <c r="Z36" s="84"/>
      <c r="AA36" s="84"/>
      <c r="AB36" s="84"/>
      <c r="AC36" s="84"/>
      <c r="AD36" s="84"/>
      <c r="AE36" s="84"/>
      <c r="AF36" s="84"/>
      <c r="AG36" s="84"/>
      <c r="AH36" s="84"/>
      <c r="AI36" s="84"/>
      <c r="AJ36" s="84"/>
      <c r="AK36" s="84"/>
      <c r="AL36" s="84"/>
      <c r="AM36" s="84"/>
      <c r="AN36" s="84"/>
      <c r="AO36" s="84"/>
      <c r="AP36" s="84"/>
      <c r="AQ36" s="84"/>
      <c r="AR36" s="84"/>
      <c r="AS36" s="84"/>
      <c r="AT36" s="84"/>
      <c r="AU36" s="84"/>
      <c r="AV36" s="84"/>
      <c r="AW36" s="84"/>
      <c r="AX36" s="84">
        <f t="shared" si="0"/>
        <v>0</v>
      </c>
      <c r="BE36" s="72"/>
      <c r="BF36" s="72"/>
    </row>
    <row r="37" spans="1:58" ht="27" customHeight="1">
      <c r="A37" s="84"/>
      <c r="B37" s="85"/>
      <c r="C37" s="85"/>
      <c r="D37" s="84"/>
      <c r="E37" s="84"/>
      <c r="F37" s="84"/>
      <c r="G37" s="84"/>
      <c r="H37" s="84"/>
      <c r="I37" s="84"/>
      <c r="J37" s="84"/>
      <c r="K37" s="84"/>
      <c r="L37" s="84"/>
      <c r="M37" s="84"/>
      <c r="N37" s="84"/>
      <c r="O37" s="84"/>
      <c r="P37" s="86"/>
      <c r="Q37" s="84"/>
      <c r="R37" s="84"/>
      <c r="S37" s="84"/>
      <c r="T37" s="84"/>
      <c r="U37" s="84"/>
      <c r="V37" s="84"/>
      <c r="W37" s="84"/>
      <c r="X37" s="84"/>
      <c r="Y37" s="84"/>
      <c r="Z37" s="84"/>
      <c r="AA37" s="84"/>
      <c r="AB37" s="84"/>
      <c r="AC37" s="84"/>
      <c r="AD37" s="84"/>
      <c r="AE37" s="84"/>
      <c r="AF37" s="84"/>
      <c r="AG37" s="84"/>
      <c r="AH37" s="84"/>
      <c r="AI37" s="84"/>
      <c r="AJ37" s="84"/>
      <c r="AK37" s="84"/>
      <c r="AL37" s="84"/>
      <c r="AM37" s="84"/>
      <c r="AN37" s="84"/>
      <c r="AO37" s="84"/>
      <c r="AP37" s="84"/>
      <c r="AQ37" s="84"/>
      <c r="AR37" s="84"/>
      <c r="AS37" s="84"/>
      <c r="AT37" s="84"/>
      <c r="AU37" s="84"/>
      <c r="AV37" s="84"/>
      <c r="AW37" s="84"/>
      <c r="AX37" s="84">
        <f t="shared" si="0"/>
        <v>0</v>
      </c>
      <c r="BE37" s="72"/>
      <c r="BF37" s="72"/>
    </row>
    <row r="38" spans="1:58" ht="27" customHeight="1">
      <c r="A38" s="84"/>
      <c r="B38" s="85"/>
      <c r="C38" s="85"/>
      <c r="D38" s="84"/>
      <c r="E38" s="84"/>
      <c r="F38" s="84"/>
      <c r="G38" s="84"/>
      <c r="H38" s="84"/>
      <c r="I38" s="84"/>
      <c r="J38" s="84"/>
      <c r="K38" s="84"/>
      <c r="L38" s="84"/>
      <c r="M38" s="84"/>
      <c r="N38" s="84"/>
      <c r="O38" s="84"/>
      <c r="P38" s="86"/>
      <c r="Q38" s="84"/>
      <c r="R38" s="84"/>
      <c r="S38" s="84"/>
      <c r="T38" s="84"/>
      <c r="U38" s="84"/>
      <c r="V38" s="84"/>
      <c r="W38" s="84"/>
      <c r="X38" s="84"/>
      <c r="Y38" s="84"/>
      <c r="Z38" s="84"/>
      <c r="AA38" s="84"/>
      <c r="AB38" s="84"/>
      <c r="AC38" s="84"/>
      <c r="AD38" s="84"/>
      <c r="AE38" s="84"/>
      <c r="AF38" s="84"/>
      <c r="AG38" s="84"/>
      <c r="AH38" s="84"/>
      <c r="AI38" s="84"/>
      <c r="AJ38" s="84"/>
      <c r="AK38" s="84"/>
      <c r="AL38" s="84"/>
      <c r="AM38" s="84"/>
      <c r="AN38" s="84"/>
      <c r="AO38" s="84"/>
      <c r="AP38" s="84"/>
      <c r="AQ38" s="84"/>
      <c r="AR38" s="84"/>
      <c r="AS38" s="84"/>
      <c r="AT38" s="84"/>
      <c r="AU38" s="84"/>
      <c r="AV38" s="84"/>
      <c r="AW38" s="84"/>
      <c r="AX38" s="84">
        <f t="shared" si="0"/>
        <v>0</v>
      </c>
      <c r="BE38" s="72"/>
      <c r="BF38" s="72"/>
    </row>
    <row r="39" spans="1:58" ht="27" customHeight="1">
      <c r="A39" s="84"/>
      <c r="B39" s="85"/>
      <c r="C39" s="85"/>
      <c r="D39" s="84"/>
      <c r="E39" s="84"/>
      <c r="F39" s="84"/>
      <c r="G39" s="84"/>
      <c r="H39" s="84"/>
      <c r="I39" s="84"/>
      <c r="J39" s="84"/>
      <c r="K39" s="84"/>
      <c r="L39" s="84"/>
      <c r="M39" s="84"/>
      <c r="N39" s="84"/>
      <c r="O39" s="84"/>
      <c r="P39" s="86"/>
      <c r="Q39" s="84"/>
      <c r="R39" s="84"/>
      <c r="S39" s="84"/>
      <c r="T39" s="84"/>
      <c r="U39" s="84"/>
      <c r="V39" s="84"/>
      <c r="W39" s="84"/>
      <c r="X39" s="84"/>
      <c r="Y39" s="84"/>
      <c r="Z39" s="84"/>
      <c r="AA39" s="84"/>
      <c r="AB39" s="84"/>
      <c r="AC39" s="84"/>
      <c r="AD39" s="84"/>
      <c r="AE39" s="84"/>
      <c r="AF39" s="84"/>
      <c r="AG39" s="84"/>
      <c r="AH39" s="84"/>
      <c r="AI39" s="84"/>
      <c r="AJ39" s="84"/>
      <c r="AK39" s="84"/>
      <c r="AL39" s="84"/>
      <c r="AM39" s="84"/>
      <c r="AN39" s="84"/>
      <c r="AO39" s="84"/>
      <c r="AP39" s="84"/>
      <c r="AQ39" s="84"/>
      <c r="AR39" s="84"/>
      <c r="AS39" s="84"/>
      <c r="AT39" s="84"/>
      <c r="AU39" s="84"/>
      <c r="AV39" s="84"/>
      <c r="AW39" s="84"/>
      <c r="AX39" s="84">
        <f t="shared" si="0"/>
        <v>0</v>
      </c>
      <c r="BE39" s="72"/>
      <c r="BF39" s="72"/>
    </row>
    <row r="40" spans="1:58" ht="27" customHeight="1">
      <c r="A40" s="84"/>
      <c r="B40" s="85"/>
      <c r="C40" s="85"/>
      <c r="D40" s="84"/>
      <c r="E40" s="84"/>
      <c r="F40" s="84"/>
      <c r="G40" s="84"/>
      <c r="H40" s="84"/>
      <c r="I40" s="84"/>
      <c r="J40" s="84"/>
      <c r="K40" s="84"/>
      <c r="L40" s="84"/>
      <c r="M40" s="84"/>
      <c r="N40" s="84"/>
      <c r="O40" s="84"/>
      <c r="P40" s="86"/>
      <c r="Q40" s="84"/>
      <c r="R40" s="84"/>
      <c r="S40" s="84"/>
      <c r="T40" s="84"/>
      <c r="U40" s="84"/>
      <c r="V40" s="84"/>
      <c r="W40" s="84"/>
      <c r="X40" s="84"/>
      <c r="Y40" s="84"/>
      <c r="Z40" s="84"/>
      <c r="AA40" s="84"/>
      <c r="AB40" s="84"/>
      <c r="AC40" s="84"/>
      <c r="AD40" s="84"/>
      <c r="AE40" s="84"/>
      <c r="AF40" s="84"/>
      <c r="AG40" s="84"/>
      <c r="AH40" s="84"/>
      <c r="AI40" s="84"/>
      <c r="AJ40" s="84"/>
      <c r="AK40" s="84"/>
      <c r="AL40" s="84"/>
      <c r="AM40" s="84"/>
      <c r="AN40" s="84"/>
      <c r="AO40" s="84"/>
      <c r="AP40" s="84"/>
      <c r="AQ40" s="84"/>
      <c r="AR40" s="84"/>
      <c r="AS40" s="84"/>
      <c r="AT40" s="84"/>
      <c r="AU40" s="84"/>
      <c r="AV40" s="84"/>
      <c r="AW40" s="84"/>
      <c r="AX40" s="84">
        <f t="shared" si="0"/>
        <v>0</v>
      </c>
      <c r="BE40" s="72"/>
      <c r="BF40" s="72"/>
    </row>
    <row r="41" spans="1:58" ht="27" customHeight="1">
      <c r="A41" s="84"/>
      <c r="B41" s="85"/>
      <c r="C41" s="85"/>
      <c r="D41" s="84"/>
      <c r="E41" s="84"/>
      <c r="F41" s="84"/>
      <c r="G41" s="84"/>
      <c r="H41" s="84"/>
      <c r="I41" s="84"/>
      <c r="J41" s="84"/>
      <c r="K41" s="84"/>
      <c r="L41" s="84"/>
      <c r="M41" s="84"/>
      <c r="N41" s="84"/>
      <c r="O41" s="84"/>
      <c r="P41" s="86"/>
      <c r="Q41" s="84"/>
      <c r="R41" s="84"/>
      <c r="S41" s="84"/>
      <c r="T41" s="84"/>
      <c r="U41" s="84"/>
      <c r="V41" s="84"/>
      <c r="W41" s="84"/>
      <c r="X41" s="84"/>
      <c r="Y41" s="84"/>
      <c r="Z41" s="84"/>
      <c r="AA41" s="84"/>
      <c r="AB41" s="84"/>
      <c r="AC41" s="84"/>
      <c r="AD41" s="84"/>
      <c r="AE41" s="84"/>
      <c r="AF41" s="84"/>
      <c r="AG41" s="84"/>
      <c r="AH41" s="84"/>
      <c r="AI41" s="84"/>
      <c r="AJ41" s="84"/>
      <c r="AK41" s="84"/>
      <c r="AL41" s="84"/>
      <c r="AM41" s="84"/>
      <c r="AN41" s="84"/>
      <c r="AO41" s="84"/>
      <c r="AP41" s="84"/>
      <c r="AQ41" s="84"/>
      <c r="AR41" s="84"/>
      <c r="AS41" s="84"/>
      <c r="AT41" s="84"/>
      <c r="AU41" s="84"/>
      <c r="AV41" s="84"/>
      <c r="AW41" s="84"/>
      <c r="AX41" s="84">
        <f t="shared" si="0"/>
        <v>0</v>
      </c>
      <c r="BE41" s="72"/>
      <c r="BF41" s="72"/>
    </row>
    <row r="42" spans="1:58" ht="27" customHeight="1">
      <c r="A42" s="84"/>
      <c r="B42" s="85"/>
      <c r="C42" s="85"/>
      <c r="D42" s="84"/>
      <c r="E42" s="84"/>
      <c r="F42" s="84"/>
      <c r="G42" s="84"/>
      <c r="H42" s="84"/>
      <c r="I42" s="84"/>
      <c r="J42" s="84"/>
      <c r="K42" s="84"/>
      <c r="L42" s="84"/>
      <c r="M42" s="84"/>
      <c r="N42" s="84"/>
      <c r="O42" s="84"/>
      <c r="P42" s="86"/>
      <c r="Q42" s="84"/>
      <c r="R42" s="84"/>
      <c r="S42" s="84"/>
      <c r="T42" s="84"/>
      <c r="U42" s="84"/>
      <c r="V42" s="84"/>
      <c r="W42" s="84"/>
      <c r="X42" s="84"/>
      <c r="Y42" s="84"/>
      <c r="Z42" s="84"/>
      <c r="AA42" s="84"/>
      <c r="AB42" s="84"/>
      <c r="AC42" s="84"/>
      <c r="AD42" s="84"/>
      <c r="AE42" s="84"/>
      <c r="AF42" s="84"/>
      <c r="AG42" s="84"/>
      <c r="AH42" s="84"/>
      <c r="AI42" s="84"/>
      <c r="AJ42" s="84"/>
      <c r="AK42" s="84"/>
      <c r="AL42" s="84"/>
      <c r="AM42" s="84"/>
      <c r="AN42" s="84"/>
      <c r="AO42" s="84"/>
      <c r="AP42" s="84"/>
      <c r="AQ42" s="84"/>
      <c r="AR42" s="84"/>
      <c r="AS42" s="84"/>
      <c r="AT42" s="84"/>
      <c r="AU42" s="84"/>
      <c r="AV42" s="84"/>
      <c r="AW42" s="84"/>
      <c r="AX42" s="84">
        <f t="shared" si="0"/>
        <v>0</v>
      </c>
      <c r="BE42" s="72"/>
      <c r="BF42" s="72"/>
    </row>
    <row r="43" spans="1:58" ht="27" customHeight="1">
      <c r="A43" s="84"/>
      <c r="B43" s="85"/>
      <c r="C43" s="85"/>
      <c r="D43" s="84"/>
      <c r="E43" s="84"/>
      <c r="F43" s="84"/>
      <c r="G43" s="84"/>
      <c r="H43" s="84"/>
      <c r="I43" s="84"/>
      <c r="J43" s="84"/>
      <c r="K43" s="84"/>
      <c r="L43" s="84"/>
      <c r="M43" s="84"/>
      <c r="N43" s="84"/>
      <c r="O43" s="84"/>
      <c r="P43" s="86"/>
      <c r="Q43" s="84"/>
      <c r="R43" s="84"/>
      <c r="S43" s="84"/>
      <c r="T43" s="84"/>
      <c r="U43" s="84"/>
      <c r="V43" s="84"/>
      <c r="W43" s="84"/>
      <c r="X43" s="84"/>
      <c r="Y43" s="84"/>
      <c r="Z43" s="84"/>
      <c r="AA43" s="84"/>
      <c r="AB43" s="84"/>
      <c r="AC43" s="84"/>
      <c r="AD43" s="84"/>
      <c r="AE43" s="84"/>
      <c r="AF43" s="84"/>
      <c r="AG43" s="84"/>
      <c r="AH43" s="84"/>
      <c r="AI43" s="84"/>
      <c r="AJ43" s="84"/>
      <c r="AK43" s="84"/>
      <c r="AL43" s="84"/>
      <c r="AM43" s="84"/>
      <c r="AN43" s="84"/>
      <c r="AO43" s="84"/>
      <c r="AP43" s="84"/>
      <c r="AQ43" s="84"/>
      <c r="AR43" s="84"/>
      <c r="AS43" s="84"/>
      <c r="AT43" s="84"/>
      <c r="AU43" s="84"/>
      <c r="AV43" s="84"/>
      <c r="AW43" s="84"/>
      <c r="AX43" s="84">
        <f t="shared" si="0"/>
        <v>0</v>
      </c>
      <c r="BE43" s="72"/>
      <c r="BF43" s="72"/>
    </row>
    <row r="44" spans="1:58" ht="27" customHeight="1">
      <c r="A44" s="84"/>
      <c r="B44" s="85"/>
      <c r="C44" s="85"/>
      <c r="D44" s="84"/>
      <c r="E44" s="84"/>
      <c r="F44" s="84"/>
      <c r="G44" s="84"/>
      <c r="H44" s="84"/>
      <c r="I44" s="84"/>
      <c r="J44" s="84"/>
      <c r="K44" s="84"/>
      <c r="L44" s="84"/>
      <c r="M44" s="84"/>
      <c r="N44" s="84"/>
      <c r="O44" s="84"/>
      <c r="P44" s="84"/>
      <c r="Q44" s="84"/>
      <c r="R44" s="84"/>
      <c r="S44" s="84"/>
      <c r="T44" s="84"/>
      <c r="U44" s="84"/>
      <c r="V44" s="84"/>
      <c r="W44" s="84"/>
      <c r="X44" s="84"/>
      <c r="Y44" s="84"/>
      <c r="Z44" s="84"/>
      <c r="AA44" s="84"/>
      <c r="AB44" s="84"/>
      <c r="AC44" s="84"/>
      <c r="AD44" s="84"/>
      <c r="AE44" s="84"/>
      <c r="AF44" s="84"/>
      <c r="AG44" s="84"/>
      <c r="AH44" s="84"/>
      <c r="AI44" s="84"/>
      <c r="AJ44" s="84"/>
      <c r="AK44" s="84"/>
      <c r="AL44" s="84"/>
      <c r="AM44" s="84"/>
      <c r="AN44" s="84"/>
      <c r="AO44" s="84"/>
      <c r="AP44" s="84"/>
      <c r="AQ44" s="84"/>
      <c r="AR44" s="84"/>
      <c r="AS44" s="84"/>
      <c r="AT44" s="84"/>
      <c r="AU44" s="84"/>
      <c r="AV44" s="84"/>
      <c r="AW44" s="84"/>
      <c r="AX44" s="84">
        <f>A44</f>
        <v>0</v>
      </c>
      <c r="BE44" s="72"/>
      <c r="BF44" s="72"/>
    </row>
    <row r="45" spans="1:58" ht="27" customHeight="1">
      <c r="A45" s="84"/>
      <c r="B45" s="85"/>
      <c r="C45" s="85"/>
      <c r="D45" s="84"/>
      <c r="E45" s="84"/>
      <c r="F45" s="84"/>
      <c r="G45" s="84"/>
      <c r="H45" s="84"/>
      <c r="I45" s="84"/>
      <c r="J45" s="84"/>
      <c r="K45" s="84"/>
      <c r="L45" s="84"/>
      <c r="M45" s="84"/>
      <c r="N45" s="84"/>
      <c r="O45" s="84"/>
      <c r="P45" s="84"/>
      <c r="Q45" s="84"/>
      <c r="R45" s="84"/>
      <c r="S45" s="84"/>
      <c r="T45" s="84"/>
      <c r="U45" s="84"/>
      <c r="V45" s="84"/>
      <c r="W45" s="84"/>
      <c r="X45" s="84"/>
      <c r="Y45" s="84"/>
      <c r="Z45" s="84"/>
      <c r="AA45" s="84"/>
      <c r="AB45" s="84"/>
      <c r="AC45" s="84"/>
      <c r="AD45" s="84"/>
      <c r="AE45" s="84"/>
      <c r="AF45" s="84"/>
      <c r="AG45" s="84"/>
      <c r="AH45" s="84"/>
      <c r="AI45" s="84"/>
      <c r="AJ45" s="84"/>
      <c r="AK45" s="84"/>
      <c r="AL45" s="84"/>
      <c r="AM45" s="84"/>
      <c r="AN45" s="84"/>
      <c r="AO45" s="84"/>
      <c r="AP45" s="84"/>
      <c r="AQ45" s="84"/>
      <c r="AR45" s="84"/>
      <c r="AS45" s="84"/>
      <c r="AT45" s="84"/>
      <c r="AU45" s="84"/>
      <c r="AV45" s="84"/>
      <c r="AW45" s="84"/>
      <c r="AX45" s="84">
        <f>A45</f>
        <v>0</v>
      </c>
      <c r="BE45" s="72"/>
      <c r="BF45" s="72"/>
    </row>
    <row r="46" spans="1:58" ht="27" customHeight="1">
      <c r="A46" s="84"/>
      <c r="B46" s="85"/>
      <c r="C46" s="85"/>
      <c r="D46" s="84"/>
      <c r="E46" s="84"/>
      <c r="F46" s="84"/>
      <c r="G46" s="84"/>
      <c r="H46" s="84"/>
      <c r="I46" s="84"/>
      <c r="J46" s="84"/>
      <c r="K46" s="84"/>
      <c r="L46" s="84"/>
      <c r="M46" s="84"/>
      <c r="N46" s="84"/>
      <c r="O46" s="84"/>
      <c r="P46" s="84"/>
      <c r="Q46" s="84"/>
      <c r="R46" s="84"/>
      <c r="S46" s="84"/>
      <c r="T46" s="84"/>
      <c r="U46" s="84"/>
      <c r="V46" s="84"/>
      <c r="W46" s="84"/>
      <c r="X46" s="84"/>
      <c r="Y46" s="84"/>
      <c r="Z46" s="84"/>
      <c r="AA46" s="84"/>
      <c r="AB46" s="84"/>
      <c r="AC46" s="84"/>
      <c r="AD46" s="84"/>
      <c r="AE46" s="84"/>
      <c r="AF46" s="84"/>
      <c r="AG46" s="84"/>
      <c r="AH46" s="84"/>
      <c r="AI46" s="84"/>
      <c r="AJ46" s="84"/>
      <c r="AK46" s="84"/>
      <c r="AL46" s="84"/>
      <c r="AM46" s="84"/>
      <c r="AN46" s="84"/>
      <c r="AO46" s="84"/>
      <c r="AP46" s="84"/>
      <c r="AQ46" s="84"/>
      <c r="AR46" s="84"/>
      <c r="AS46" s="84"/>
      <c r="AT46" s="84"/>
      <c r="AU46" s="84"/>
      <c r="AV46" s="84"/>
      <c r="AW46" s="84"/>
      <c r="AX46" s="84">
        <f>A46</f>
        <v>0</v>
      </c>
      <c r="BE46" s="72"/>
      <c r="BF46" s="72"/>
    </row>
    <row r="47" spans="1:58" ht="27" customHeight="1">
      <c r="A47" s="84"/>
      <c r="B47" s="85"/>
      <c r="C47" s="85"/>
      <c r="D47" s="84"/>
      <c r="E47" s="84"/>
      <c r="F47" s="84"/>
      <c r="G47" s="84"/>
      <c r="H47" s="84"/>
      <c r="I47" s="84"/>
      <c r="J47" s="84"/>
      <c r="K47" s="84"/>
      <c r="L47" s="84"/>
      <c r="M47" s="84"/>
      <c r="N47" s="84"/>
      <c r="O47" s="84"/>
      <c r="P47" s="84"/>
      <c r="Q47" s="84"/>
      <c r="R47" s="84"/>
      <c r="S47" s="84"/>
      <c r="T47" s="84"/>
      <c r="U47" s="84"/>
      <c r="V47" s="84"/>
      <c r="W47" s="84"/>
      <c r="X47" s="84"/>
      <c r="Y47" s="84"/>
      <c r="Z47" s="84"/>
      <c r="AA47" s="84"/>
      <c r="AB47" s="84"/>
      <c r="AC47" s="84"/>
      <c r="AD47" s="84"/>
      <c r="AE47" s="84"/>
      <c r="AF47" s="84"/>
      <c r="AG47" s="84"/>
      <c r="AH47" s="84"/>
      <c r="AI47" s="84"/>
      <c r="AJ47" s="84"/>
      <c r="AK47" s="84"/>
      <c r="AL47" s="84"/>
      <c r="AM47" s="84"/>
      <c r="AN47" s="84"/>
      <c r="AO47" s="84"/>
      <c r="AP47" s="84"/>
      <c r="AQ47" s="84"/>
      <c r="AR47" s="84"/>
      <c r="AS47" s="84"/>
      <c r="AT47" s="84"/>
      <c r="AU47" s="84"/>
      <c r="AV47" s="84"/>
      <c r="AW47" s="84"/>
      <c r="AX47" s="84">
        <f>A47</f>
        <v>0</v>
      </c>
      <c r="BE47" s="72"/>
      <c r="BF47" s="72"/>
    </row>
    <row r="48" spans="1:58" ht="27" customHeight="1">
      <c r="A48" s="420"/>
      <c r="B48" s="421"/>
      <c r="C48" s="421"/>
      <c r="D48" s="420"/>
      <c r="E48" s="420"/>
      <c r="F48" s="420"/>
      <c r="G48" s="420"/>
      <c r="H48" s="420"/>
      <c r="I48" s="420"/>
      <c r="J48" s="420"/>
      <c r="K48" s="420"/>
      <c r="L48" s="420"/>
      <c r="M48" s="420"/>
      <c r="N48" s="420"/>
      <c r="O48" s="420"/>
      <c r="P48" s="420"/>
      <c r="Q48" s="420"/>
      <c r="R48" s="420"/>
      <c r="S48" s="420"/>
      <c r="T48" s="420"/>
      <c r="U48" s="420"/>
      <c r="V48" s="420"/>
      <c r="W48" s="420"/>
      <c r="X48" s="420"/>
      <c r="Y48" s="420"/>
      <c r="Z48" s="420"/>
      <c r="AA48" s="420"/>
      <c r="AB48" s="420"/>
      <c r="AC48" s="420"/>
      <c r="AD48" s="420"/>
      <c r="AE48" s="420"/>
      <c r="AF48" s="420"/>
      <c r="AG48" s="420"/>
      <c r="AH48" s="420"/>
      <c r="AI48" s="420"/>
      <c r="AJ48" s="420"/>
      <c r="AK48" s="420"/>
      <c r="AL48" s="420"/>
      <c r="AM48" s="420"/>
      <c r="AN48" s="420"/>
      <c r="AO48" s="420"/>
      <c r="AP48" s="420"/>
      <c r="AQ48" s="420"/>
      <c r="AR48" s="420"/>
      <c r="AS48" s="420"/>
      <c r="AT48" s="420"/>
      <c r="AU48" s="420"/>
      <c r="AV48" s="420"/>
      <c r="AW48" s="420"/>
      <c r="AX48" s="84">
        <f>A48</f>
        <v>0</v>
      </c>
      <c r="BE48" s="72"/>
      <c r="BF48" s="72"/>
    </row>
    <row r="49" spans="1:58" ht="27" customHeight="1">
      <c r="A49" s="88"/>
      <c r="B49" s="88" t="s">
        <v>190</v>
      </c>
      <c r="C49" s="89"/>
      <c r="D49" s="89"/>
      <c r="E49" s="89"/>
      <c r="F49" s="89"/>
      <c r="G49" s="89"/>
      <c r="H49" s="89"/>
      <c r="I49" s="89"/>
      <c r="J49" s="89"/>
      <c r="K49" s="89"/>
      <c r="L49" s="89"/>
      <c r="M49" s="89"/>
      <c r="N49" s="89"/>
      <c r="O49" s="89"/>
      <c r="P49" s="89"/>
      <c r="Q49" s="89"/>
      <c r="R49" s="89"/>
      <c r="S49" s="89"/>
      <c r="T49" s="89"/>
      <c r="U49" s="89"/>
      <c r="V49" s="89"/>
      <c r="W49" s="89"/>
      <c r="X49" s="89"/>
      <c r="Y49" s="89"/>
      <c r="Z49" s="89"/>
      <c r="AA49" s="89"/>
      <c r="AB49" s="89"/>
      <c r="AC49" s="89"/>
      <c r="AD49" s="89"/>
      <c r="AE49" s="89"/>
      <c r="AF49" s="89"/>
      <c r="AG49" s="89"/>
      <c r="AH49" s="89"/>
      <c r="AI49" s="89"/>
      <c r="AJ49" s="89"/>
      <c r="AK49" s="89"/>
      <c r="AL49" s="89"/>
      <c r="AM49" s="89"/>
      <c r="AN49" s="89"/>
      <c r="AO49" s="89"/>
      <c r="AP49" s="89"/>
      <c r="AQ49" s="89"/>
      <c r="AR49" s="89"/>
      <c r="AS49" s="89"/>
      <c r="AT49" s="89"/>
      <c r="AU49" s="89"/>
      <c r="AV49" s="89"/>
      <c r="AW49" s="90"/>
      <c r="AX49" s="91"/>
      <c r="BE49" s="72"/>
      <c r="BF49" s="72"/>
    </row>
    <row r="50" spans="1:58" ht="27" customHeight="1">
      <c r="A50" s="422"/>
      <c r="B50" s="423"/>
      <c r="C50" s="423"/>
      <c r="D50" s="423"/>
      <c r="E50" s="423"/>
      <c r="F50" s="423"/>
      <c r="G50" s="423"/>
      <c r="H50" s="423"/>
      <c r="I50" s="423"/>
      <c r="J50" s="423"/>
      <c r="K50" s="423"/>
      <c r="L50" s="423"/>
      <c r="M50" s="423"/>
      <c r="N50" s="423"/>
      <c r="O50" s="423"/>
      <c r="P50" s="423"/>
      <c r="Q50" s="423"/>
      <c r="R50" s="423"/>
      <c r="S50" s="423"/>
      <c r="T50" s="423"/>
      <c r="U50" s="423"/>
      <c r="V50" s="423"/>
      <c r="W50" s="423"/>
      <c r="X50" s="423"/>
      <c r="Y50" s="423"/>
      <c r="Z50" s="423"/>
      <c r="AA50" s="423"/>
      <c r="AB50" s="423"/>
      <c r="AC50" s="423"/>
      <c r="AD50" s="423"/>
      <c r="AE50" s="423"/>
      <c r="AF50" s="423"/>
      <c r="AG50" s="423"/>
      <c r="AH50" s="423"/>
      <c r="AI50" s="423"/>
      <c r="AJ50" s="423"/>
      <c r="AK50" s="423"/>
      <c r="AL50" s="423"/>
      <c r="AM50" s="423"/>
      <c r="AN50" s="423"/>
      <c r="AO50" s="423"/>
      <c r="AP50" s="423"/>
      <c r="AQ50" s="423"/>
      <c r="AR50" s="423"/>
      <c r="AS50" s="423"/>
      <c r="AT50" s="423"/>
      <c r="AU50" s="423"/>
      <c r="AV50" s="423"/>
      <c r="AW50" s="423"/>
      <c r="AX50" s="423"/>
      <c r="BE50" s="72"/>
      <c r="BF50" s="72"/>
    </row>
    <row r="51" spans="1:58" ht="27" customHeight="1">
      <c r="A51" s="424"/>
      <c r="B51" s="84"/>
      <c r="C51" s="84"/>
      <c r="D51" s="84"/>
      <c r="E51" s="84"/>
      <c r="F51" s="84"/>
      <c r="G51" s="84"/>
      <c r="H51" s="84"/>
      <c r="I51" s="84"/>
      <c r="J51" s="84"/>
      <c r="K51" s="84"/>
      <c r="L51" s="84"/>
      <c r="M51" s="84"/>
      <c r="N51" s="84"/>
      <c r="O51" s="84"/>
      <c r="P51" s="84"/>
      <c r="Q51" s="84"/>
      <c r="R51" s="84"/>
      <c r="S51" s="84"/>
      <c r="T51" s="84"/>
      <c r="U51" s="84"/>
      <c r="V51" s="84"/>
      <c r="W51" s="84"/>
      <c r="X51" s="84"/>
      <c r="Y51" s="84"/>
      <c r="Z51" s="425"/>
      <c r="AA51" s="425"/>
      <c r="AB51" s="425"/>
      <c r="AC51" s="425"/>
      <c r="AD51" s="425"/>
      <c r="AE51" s="84"/>
      <c r="AF51" s="84"/>
      <c r="AG51" s="84"/>
      <c r="AH51" s="84"/>
      <c r="AI51" s="84"/>
      <c r="AJ51" s="84"/>
      <c r="AK51" s="84"/>
      <c r="AL51" s="84"/>
      <c r="AM51" s="84"/>
      <c r="AN51" s="84"/>
      <c r="AO51" s="84"/>
      <c r="AP51" s="84"/>
      <c r="AQ51" s="84"/>
      <c r="AR51" s="84"/>
      <c r="AS51" s="84"/>
      <c r="AT51" s="84"/>
      <c r="AU51" s="84"/>
      <c r="AV51" s="84"/>
      <c r="AW51" s="84"/>
      <c r="AX51" s="84"/>
      <c r="BE51" s="72"/>
      <c r="BF51" s="72"/>
    </row>
    <row r="52" spans="1:58" ht="27" customHeight="1">
      <c r="A52" s="426"/>
      <c r="B52" s="420"/>
      <c r="C52" s="420"/>
      <c r="D52" s="420"/>
      <c r="E52" s="420"/>
      <c r="F52" s="420"/>
      <c r="G52" s="420"/>
      <c r="H52" s="420"/>
      <c r="I52" s="420"/>
      <c r="J52" s="420"/>
      <c r="K52" s="420"/>
      <c r="L52" s="420"/>
      <c r="M52" s="420"/>
      <c r="N52" s="420"/>
      <c r="O52" s="420"/>
      <c r="P52" s="420"/>
      <c r="Q52" s="420"/>
      <c r="R52" s="420"/>
      <c r="S52" s="420"/>
      <c r="T52" s="420"/>
      <c r="U52" s="420"/>
      <c r="V52" s="420"/>
      <c r="W52" s="420"/>
      <c r="X52" s="420"/>
      <c r="Y52" s="420"/>
      <c r="Z52" s="427"/>
      <c r="AA52" s="427"/>
      <c r="AB52" s="427"/>
      <c r="AC52" s="427"/>
      <c r="AD52" s="427"/>
      <c r="AE52" s="420"/>
      <c r="AF52" s="420"/>
      <c r="AG52" s="420"/>
      <c r="AH52" s="420"/>
      <c r="AI52" s="420"/>
      <c r="AJ52" s="420"/>
      <c r="AK52" s="420"/>
      <c r="AL52" s="420"/>
      <c r="AM52" s="420"/>
      <c r="AN52" s="420"/>
      <c r="AO52" s="420"/>
      <c r="AP52" s="420"/>
      <c r="AQ52" s="420"/>
      <c r="AR52" s="420"/>
      <c r="AS52" s="420"/>
      <c r="AT52" s="420"/>
      <c r="AU52" s="420"/>
      <c r="AV52" s="420"/>
      <c r="AW52" s="420"/>
      <c r="AX52" s="420"/>
      <c r="BE52" s="72"/>
      <c r="BF52" s="72"/>
    </row>
    <row r="53" spans="1:58" ht="27" customHeight="1">
      <c r="A53" s="92"/>
      <c r="B53" s="92" t="s">
        <v>191</v>
      </c>
      <c r="C53" s="93"/>
      <c r="D53" s="93"/>
      <c r="E53" s="93"/>
      <c r="F53" s="93"/>
      <c r="G53" s="93"/>
      <c r="H53" s="93"/>
      <c r="I53" s="93"/>
      <c r="J53" s="93"/>
      <c r="K53" s="93"/>
      <c r="L53" s="93"/>
      <c r="M53" s="93"/>
      <c r="N53" s="93"/>
      <c r="O53" s="93"/>
      <c r="P53" s="93"/>
      <c r="Q53" s="93"/>
      <c r="R53" s="93"/>
      <c r="S53" s="93"/>
      <c r="T53" s="93"/>
      <c r="U53" s="93"/>
      <c r="V53" s="93"/>
      <c r="W53" s="93"/>
      <c r="X53" s="93"/>
      <c r="Y53" s="93"/>
      <c r="Z53" s="93"/>
      <c r="AA53" s="93"/>
      <c r="AB53" s="93"/>
      <c r="AC53" s="93"/>
      <c r="AD53" s="93"/>
      <c r="AE53" s="93"/>
      <c r="AF53" s="93"/>
      <c r="AG53" s="93"/>
      <c r="AH53" s="93"/>
      <c r="AI53" s="93"/>
      <c r="AJ53" s="93"/>
      <c r="AK53" s="93"/>
      <c r="AL53" s="93"/>
      <c r="AM53" s="93"/>
      <c r="AN53" s="93"/>
      <c r="AO53" s="93"/>
      <c r="AP53" s="93"/>
      <c r="AQ53" s="93"/>
      <c r="AR53" s="93"/>
      <c r="AS53" s="93"/>
      <c r="AT53" s="93"/>
      <c r="AU53" s="93"/>
      <c r="AV53" s="93"/>
      <c r="AW53" s="94"/>
      <c r="AX53" s="95"/>
      <c r="BE53" s="72"/>
      <c r="BF53" s="72"/>
    </row>
    <row r="54" spans="1:58" ht="27" customHeight="1">
      <c r="A54" s="422"/>
      <c r="B54" s="428" t="s">
        <v>192</v>
      </c>
      <c r="C54" s="423"/>
      <c r="D54" s="423"/>
      <c r="E54" s="423"/>
      <c r="F54" s="423">
        <v>0</v>
      </c>
      <c r="G54" s="423"/>
      <c r="H54" s="423"/>
      <c r="I54" s="423"/>
      <c r="J54" s="423"/>
      <c r="K54" s="423"/>
      <c r="L54" s="423"/>
      <c r="M54" s="423"/>
      <c r="N54" s="423" t="s">
        <v>193</v>
      </c>
      <c r="O54" s="423"/>
      <c r="P54" s="423"/>
      <c r="Q54" s="423"/>
      <c r="R54" s="423"/>
      <c r="S54" s="423"/>
      <c r="T54" s="423"/>
      <c r="U54" s="423"/>
      <c r="V54" s="423"/>
      <c r="W54" s="423"/>
      <c r="X54" s="423"/>
      <c r="Y54" s="423"/>
      <c r="Z54" s="423"/>
      <c r="AA54" s="423"/>
      <c r="AB54" s="423"/>
      <c r="AC54" s="423"/>
      <c r="AD54" s="423"/>
      <c r="AE54" s="423"/>
      <c r="AF54" s="423"/>
      <c r="AG54" s="423"/>
      <c r="AH54" s="423"/>
      <c r="AI54" s="423"/>
      <c r="AJ54" s="423"/>
      <c r="AK54" s="423"/>
      <c r="AL54" s="423"/>
      <c r="AM54" s="423"/>
      <c r="AN54" s="423"/>
      <c r="AO54" s="423"/>
      <c r="AP54" s="423"/>
      <c r="AQ54" s="423"/>
      <c r="AR54" s="423"/>
      <c r="AS54" s="423"/>
      <c r="AT54" s="423"/>
      <c r="AU54" s="423"/>
      <c r="AV54" s="423"/>
      <c r="AW54" s="423"/>
      <c r="AX54" s="423"/>
      <c r="BE54" s="72"/>
      <c r="BF54" s="72"/>
    </row>
    <row r="55" spans="1:58" ht="27" customHeight="1">
      <c r="A55" s="424"/>
      <c r="B55" s="429" t="s">
        <v>888</v>
      </c>
      <c r="C55" s="84"/>
      <c r="D55" s="84"/>
      <c r="E55" s="84"/>
      <c r="F55" s="84">
        <v>0</v>
      </c>
      <c r="G55" s="84"/>
      <c r="H55" s="84"/>
      <c r="I55" s="84"/>
      <c r="J55" s="84"/>
      <c r="K55" s="84"/>
      <c r="L55" s="84"/>
      <c r="M55" s="84"/>
      <c r="N55" s="84" t="s">
        <v>889</v>
      </c>
      <c r="O55" s="84"/>
      <c r="P55" s="84"/>
      <c r="Q55" s="84"/>
      <c r="R55" s="84"/>
      <c r="S55" s="84"/>
      <c r="T55" s="84"/>
      <c r="U55" s="84"/>
      <c r="V55" s="84"/>
      <c r="W55" s="84"/>
      <c r="X55" s="84"/>
      <c r="Y55" s="84"/>
      <c r="Z55" s="425"/>
      <c r="AA55" s="425"/>
      <c r="AB55" s="425"/>
      <c r="AC55" s="425"/>
      <c r="AD55" s="425"/>
      <c r="AE55" s="84"/>
      <c r="AF55" s="84"/>
      <c r="AG55" s="84"/>
      <c r="AH55" s="84"/>
      <c r="AI55" s="84"/>
      <c r="AJ55" s="84"/>
      <c r="AK55" s="84"/>
      <c r="AL55" s="84"/>
      <c r="AM55" s="84"/>
      <c r="AN55" s="84"/>
      <c r="AO55" s="84"/>
      <c r="AP55" s="84"/>
      <c r="AQ55" s="84"/>
      <c r="AR55" s="84"/>
      <c r="AS55" s="84"/>
      <c r="AT55" s="84"/>
      <c r="AU55" s="84"/>
      <c r="AV55" s="84"/>
      <c r="AW55" s="84"/>
      <c r="AX55" s="84"/>
      <c r="BE55" s="72"/>
      <c r="BF55" s="72"/>
    </row>
    <row r="56" spans="1:58" ht="27" customHeight="1">
      <c r="A56" s="424"/>
      <c r="B56" s="84"/>
      <c r="C56" s="84"/>
      <c r="D56" s="84"/>
      <c r="E56" s="84"/>
      <c r="F56" s="84"/>
      <c r="G56" s="84"/>
      <c r="H56" s="84"/>
      <c r="I56" s="84"/>
      <c r="J56" s="84"/>
      <c r="K56" s="84"/>
      <c r="L56" s="84"/>
      <c r="M56" s="84"/>
      <c r="N56" s="84"/>
      <c r="O56" s="84"/>
      <c r="P56" s="84"/>
      <c r="Q56" s="84"/>
      <c r="R56" s="84"/>
      <c r="S56" s="84"/>
      <c r="T56" s="84"/>
      <c r="U56" s="84"/>
      <c r="V56" s="84"/>
      <c r="W56" s="84"/>
      <c r="X56" s="84"/>
      <c r="Y56" s="84"/>
      <c r="Z56" s="425"/>
      <c r="AA56" s="425"/>
      <c r="AB56" s="425"/>
      <c r="AC56" s="425"/>
      <c r="AD56" s="425"/>
      <c r="AE56" s="84"/>
      <c r="AF56" s="84"/>
      <c r="AG56" s="84"/>
      <c r="AH56" s="84"/>
      <c r="AI56" s="84"/>
      <c r="AJ56" s="84"/>
      <c r="AK56" s="84"/>
      <c r="AL56" s="84"/>
      <c r="AM56" s="84"/>
      <c r="AN56" s="84"/>
      <c r="AO56" s="84"/>
      <c r="AP56" s="84"/>
      <c r="AQ56" s="84"/>
      <c r="AR56" s="84"/>
      <c r="AS56" s="84"/>
      <c r="AT56" s="84"/>
      <c r="AU56" s="84"/>
      <c r="AV56" s="84"/>
      <c r="AW56" s="84"/>
      <c r="AX56" s="84"/>
      <c r="BE56" s="72"/>
      <c r="BF56" s="72"/>
    </row>
    <row r="57" spans="1:58" ht="19.5" customHeight="1">
      <c r="A57" s="96"/>
      <c r="B57" s="96"/>
      <c r="C57" s="96"/>
      <c r="D57" s="96"/>
      <c r="E57" s="96"/>
      <c r="F57" s="96"/>
      <c r="G57" s="96"/>
      <c r="H57" s="96"/>
      <c r="I57" s="96"/>
      <c r="J57" s="96"/>
      <c r="K57" s="96"/>
      <c r="L57" s="96"/>
      <c r="M57" s="96"/>
      <c r="N57" s="96"/>
      <c r="O57" s="96"/>
      <c r="P57" s="96"/>
      <c r="Q57" s="96"/>
      <c r="R57" s="96"/>
      <c r="S57" s="96"/>
      <c r="T57" s="96"/>
      <c r="U57" s="96"/>
      <c r="V57" s="96"/>
      <c r="W57" s="96"/>
      <c r="X57" s="96"/>
      <c r="Y57" s="96"/>
      <c r="Z57" s="96"/>
      <c r="AA57" s="96"/>
      <c r="AB57" s="96"/>
      <c r="AC57" s="96"/>
      <c r="AD57" s="96"/>
      <c r="AE57" s="96"/>
      <c r="AF57" s="96"/>
      <c r="AG57" s="96"/>
      <c r="AH57" s="96"/>
      <c r="AI57" s="97"/>
      <c r="AJ57" s="98"/>
      <c r="AK57" s="98"/>
      <c r="AL57" s="98"/>
      <c r="AM57" s="98"/>
      <c r="AN57" s="98"/>
      <c r="AO57" s="98"/>
      <c r="AP57" s="98"/>
      <c r="AQ57" s="99"/>
      <c r="AR57" s="100"/>
      <c r="AS57" s="100"/>
      <c r="AT57" s="100"/>
      <c r="AU57" s="100"/>
      <c r="AV57" s="100"/>
      <c r="AW57" s="100"/>
      <c r="AX57" s="100"/>
      <c r="AY57" s="100"/>
      <c r="AZ57" s="100"/>
      <c r="BA57" s="100"/>
      <c r="BB57" s="100"/>
      <c r="BC57" s="101"/>
      <c r="BD57" s="102"/>
      <c r="BE57" s="99"/>
      <c r="BF57" s="102"/>
    </row>
    <row r="58" spans="1:58" s="71" customFormat="1" ht="19.5" customHeight="1">
      <c r="A58" s="103"/>
      <c r="B58" s="103"/>
      <c r="C58" s="103"/>
      <c r="D58" s="83"/>
      <c r="E58" s="83"/>
      <c r="F58" s="83"/>
      <c r="G58" s="69"/>
      <c r="H58" s="69"/>
      <c r="I58" s="69"/>
      <c r="J58" s="69"/>
      <c r="K58" s="69"/>
      <c r="L58" s="69"/>
      <c r="M58" s="69"/>
      <c r="N58" s="69"/>
      <c r="O58" s="69"/>
      <c r="P58" s="69"/>
      <c r="Q58" s="69"/>
      <c r="R58" s="69"/>
      <c r="S58" s="69"/>
      <c r="T58" s="69"/>
      <c r="U58" s="69"/>
      <c r="V58" s="69"/>
      <c r="W58" s="69"/>
      <c r="X58" s="69"/>
      <c r="Y58" s="69"/>
      <c r="Z58" s="69"/>
      <c r="AA58" s="69"/>
      <c r="AB58" s="69"/>
      <c r="AC58" s="69"/>
      <c r="AD58" s="69"/>
      <c r="AE58" s="70"/>
      <c r="AF58" s="70"/>
      <c r="AG58" s="70"/>
      <c r="AH58" s="69"/>
      <c r="AI58" s="69"/>
      <c r="AJ58" s="69"/>
      <c r="AK58" s="69"/>
      <c r="AL58" s="69"/>
      <c r="AM58" s="69"/>
      <c r="AN58" s="69"/>
      <c r="AO58" s="69"/>
      <c r="AP58" s="69"/>
      <c r="AQ58" s="73"/>
      <c r="AR58" s="73"/>
      <c r="AS58" s="70"/>
      <c r="AT58" s="70"/>
      <c r="AU58" s="70"/>
      <c r="AV58" s="70"/>
    </row>
    <row r="59" spans="1:58" s="71" customFormat="1" ht="19.5" customHeight="1">
      <c r="A59" s="103"/>
      <c r="B59" s="103"/>
      <c r="C59" s="103"/>
      <c r="D59" s="83"/>
      <c r="E59" s="83"/>
      <c r="F59" s="83"/>
      <c r="G59" s="69"/>
      <c r="H59" s="69"/>
      <c r="I59" s="69"/>
      <c r="J59" s="69"/>
      <c r="K59" s="69"/>
      <c r="L59" s="69"/>
      <c r="M59" s="69"/>
      <c r="N59" s="69"/>
      <c r="O59" s="69"/>
      <c r="P59" s="69"/>
      <c r="Q59" s="69"/>
      <c r="R59" s="69"/>
      <c r="S59" s="69"/>
      <c r="T59" s="69"/>
      <c r="U59" s="69"/>
      <c r="V59" s="69"/>
      <c r="W59" s="69"/>
      <c r="X59" s="69"/>
      <c r="Y59" s="69"/>
      <c r="Z59" s="69"/>
      <c r="AA59" s="69"/>
      <c r="AB59" s="69"/>
      <c r="AC59" s="69"/>
      <c r="AD59" s="69"/>
      <c r="AE59" s="70"/>
      <c r="AF59" s="70"/>
      <c r="AG59" s="70"/>
      <c r="AH59" s="69"/>
      <c r="AI59" s="69"/>
      <c r="AJ59" s="69"/>
      <c r="AK59" s="69"/>
      <c r="AL59" s="69"/>
      <c r="AM59" s="69"/>
      <c r="AN59" s="69"/>
      <c r="AO59" s="69"/>
      <c r="AP59" s="69"/>
      <c r="AQ59" s="73"/>
      <c r="AR59" s="73"/>
      <c r="AS59" s="70"/>
      <c r="AT59" s="70"/>
      <c r="AU59" s="70"/>
      <c r="AV59" s="70"/>
      <c r="AW59" s="70"/>
      <c r="AX59" s="70"/>
      <c r="AY59" s="70"/>
      <c r="AZ59" s="70"/>
    </row>
    <row r="60" spans="1:58" s="71" customFormat="1" ht="19.5" customHeight="1">
      <c r="A60" s="103"/>
      <c r="B60" s="103"/>
      <c r="C60" s="103"/>
      <c r="D60" s="83"/>
      <c r="E60" s="83"/>
      <c r="F60" s="83"/>
      <c r="G60" s="69"/>
      <c r="H60" s="69"/>
      <c r="I60" s="69"/>
      <c r="J60" s="69"/>
      <c r="K60" s="69"/>
      <c r="L60" s="69"/>
      <c r="M60" s="69"/>
      <c r="N60" s="69"/>
      <c r="O60" s="69"/>
      <c r="P60" s="69"/>
      <c r="Q60" s="69"/>
      <c r="R60" s="69"/>
      <c r="S60" s="69"/>
      <c r="T60" s="69"/>
      <c r="U60" s="69"/>
      <c r="V60" s="69"/>
      <c r="W60" s="69"/>
      <c r="X60" s="69"/>
      <c r="Y60" s="69"/>
      <c r="Z60" s="69"/>
      <c r="AA60" s="69"/>
      <c r="AB60" s="69"/>
      <c r="AC60" s="69"/>
      <c r="AD60" s="69"/>
      <c r="AE60" s="70"/>
      <c r="AF60" s="70"/>
      <c r="AG60" s="70"/>
      <c r="AH60" s="69"/>
      <c r="AI60" s="69"/>
      <c r="AJ60" s="69"/>
      <c r="AK60" s="69"/>
      <c r="AL60" s="69"/>
      <c r="AM60" s="69"/>
      <c r="AN60" s="69"/>
      <c r="AO60" s="69"/>
      <c r="AP60" s="69"/>
      <c r="AS60" s="72"/>
      <c r="AT60" s="72"/>
      <c r="AU60" s="72"/>
      <c r="AV60" s="72"/>
      <c r="AW60" s="72"/>
      <c r="AX60" s="72"/>
      <c r="AY60" s="72"/>
      <c r="AZ60" s="72"/>
    </row>
    <row r="61" spans="1:58" s="71" customFormat="1" ht="19.5" customHeight="1">
      <c r="A61" s="103"/>
      <c r="B61" s="103"/>
      <c r="C61" s="103"/>
      <c r="D61" s="83"/>
      <c r="E61" s="83"/>
      <c r="F61" s="83"/>
      <c r="G61" s="69"/>
      <c r="H61" s="69"/>
      <c r="I61" s="69"/>
      <c r="J61" s="69"/>
      <c r="K61" s="69"/>
      <c r="L61" s="69"/>
      <c r="M61" s="69"/>
      <c r="N61" s="69"/>
      <c r="O61" s="69"/>
      <c r="P61" s="69"/>
      <c r="Q61" s="69"/>
      <c r="R61" s="69"/>
      <c r="S61" s="69"/>
      <c r="T61" s="69"/>
      <c r="U61" s="69"/>
      <c r="V61" s="69"/>
      <c r="W61" s="69"/>
      <c r="X61" s="69"/>
      <c r="Y61" s="69"/>
      <c r="Z61" s="69"/>
      <c r="AA61" s="69"/>
      <c r="AB61" s="69"/>
      <c r="AC61" s="69"/>
      <c r="AD61" s="69"/>
      <c r="AE61" s="70"/>
      <c r="AF61" s="70"/>
      <c r="AG61" s="70"/>
      <c r="AH61" s="69"/>
      <c r="AI61" s="69"/>
      <c r="AJ61" s="69"/>
      <c r="AK61" s="69"/>
      <c r="AL61" s="69"/>
      <c r="AM61" s="69"/>
      <c r="AN61" s="69"/>
      <c r="AO61" s="69"/>
      <c r="AP61" s="69"/>
      <c r="AQ61" s="73"/>
      <c r="AR61" s="73"/>
      <c r="AS61" s="70"/>
      <c r="AT61" s="70"/>
      <c r="AU61" s="70"/>
      <c r="AV61" s="70"/>
    </row>
    <row r="62" spans="1:58" s="71" customFormat="1" ht="19.5" customHeight="1">
      <c r="A62" s="103"/>
      <c r="B62" s="103"/>
      <c r="C62" s="103"/>
      <c r="D62" s="83"/>
      <c r="E62" s="83"/>
      <c r="F62" s="83"/>
      <c r="G62" s="69"/>
      <c r="H62" s="69"/>
      <c r="I62" s="69"/>
      <c r="J62" s="69"/>
      <c r="K62" s="69"/>
      <c r="L62" s="69"/>
      <c r="M62" s="69"/>
      <c r="N62" s="69"/>
      <c r="O62" s="69"/>
      <c r="P62" s="69"/>
      <c r="Q62" s="69"/>
      <c r="R62" s="69"/>
      <c r="S62" s="69"/>
      <c r="T62" s="69"/>
      <c r="U62" s="69"/>
      <c r="V62" s="69"/>
      <c r="W62" s="69"/>
      <c r="X62" s="69"/>
      <c r="Y62" s="69"/>
      <c r="Z62" s="69"/>
      <c r="AA62" s="69"/>
      <c r="AB62" s="69"/>
      <c r="AC62" s="69"/>
      <c r="AD62" s="69"/>
      <c r="AE62" s="70"/>
      <c r="AF62" s="70"/>
      <c r="AG62" s="70"/>
      <c r="AH62" s="69"/>
      <c r="AI62" s="69"/>
      <c r="AJ62" s="69"/>
      <c r="AK62" s="69"/>
      <c r="AL62" s="69"/>
      <c r="AM62" s="69"/>
      <c r="AN62" s="69"/>
      <c r="AO62" s="69"/>
      <c r="AP62" s="69"/>
      <c r="AQ62" s="73"/>
      <c r="AR62" s="73"/>
      <c r="AS62" s="70"/>
      <c r="AT62" s="70"/>
      <c r="AU62" s="70"/>
      <c r="AV62" s="70"/>
    </row>
    <row r="63" spans="1:58" ht="19.899999999999999" customHeight="1">
      <c r="A63" s="104"/>
      <c r="B63" s="104"/>
      <c r="C63" s="104"/>
      <c r="D63" s="104"/>
      <c r="E63" s="104"/>
      <c r="F63" s="104"/>
      <c r="G63" s="104"/>
      <c r="H63" s="104"/>
      <c r="I63" s="104"/>
      <c r="J63" s="104"/>
      <c r="K63" s="104"/>
      <c r="L63" s="104"/>
      <c r="M63" s="104"/>
      <c r="N63" s="104"/>
      <c r="O63" s="104"/>
      <c r="P63" s="104"/>
      <c r="Q63" s="104"/>
      <c r="R63" s="104"/>
      <c r="S63" s="104"/>
      <c r="T63" s="104"/>
      <c r="U63" s="104"/>
      <c r="V63" s="104"/>
      <c r="W63" s="104"/>
      <c r="X63" s="104"/>
      <c r="Y63" s="104"/>
      <c r="Z63" s="104"/>
      <c r="AA63" s="104"/>
      <c r="AB63" s="104"/>
      <c r="AC63" s="104"/>
      <c r="AD63" s="104"/>
      <c r="AE63" s="104"/>
      <c r="AF63" s="104"/>
      <c r="AG63" s="104"/>
      <c r="AH63" s="104"/>
      <c r="AI63" s="104"/>
      <c r="AJ63" s="104"/>
      <c r="AK63" s="104"/>
      <c r="AL63" s="104"/>
      <c r="AM63" s="104"/>
      <c r="AN63" s="104"/>
      <c r="AO63" s="104"/>
      <c r="AP63" s="104"/>
      <c r="AQ63" s="104"/>
      <c r="AR63" s="104"/>
      <c r="AS63" s="104"/>
      <c r="AT63" s="104"/>
      <c r="AU63" s="104"/>
      <c r="AV63" s="104"/>
      <c r="AW63" s="104"/>
      <c r="AX63" s="104"/>
      <c r="AY63" s="104"/>
      <c r="AZ63" s="104"/>
      <c r="BE63" s="72"/>
      <c r="BF63" s="72"/>
    </row>
    <row r="64" spans="1:58" ht="27" customHeight="1">
      <c r="A64" s="105" t="s">
        <v>194</v>
      </c>
      <c r="B64" s="106"/>
      <c r="C64" s="106"/>
      <c r="D64" s="106"/>
      <c r="E64" s="106"/>
      <c r="F64" s="106"/>
      <c r="G64" s="106"/>
      <c r="H64" s="106"/>
      <c r="I64" s="106"/>
      <c r="J64" s="106"/>
      <c r="K64" s="106"/>
      <c r="L64" s="106"/>
      <c r="M64" s="106"/>
      <c r="N64" s="106"/>
      <c r="O64" s="106"/>
      <c r="P64" s="106"/>
      <c r="Q64" s="106"/>
      <c r="R64" s="106"/>
      <c r="S64" s="106"/>
      <c r="T64" s="106"/>
      <c r="U64" s="106"/>
      <c r="V64" s="106"/>
      <c r="W64" s="106"/>
      <c r="X64" s="106"/>
      <c r="Y64" s="106"/>
      <c r="Z64" s="106"/>
      <c r="AA64" s="106"/>
      <c r="AB64" s="106"/>
      <c r="AC64" s="106"/>
      <c r="AD64" s="106"/>
      <c r="AE64" s="106"/>
      <c r="AF64" s="106"/>
      <c r="AG64" s="106"/>
      <c r="AH64" s="106"/>
      <c r="AI64" s="106"/>
      <c r="AJ64" s="106"/>
      <c r="AK64" s="106"/>
      <c r="AL64" s="106"/>
      <c r="AM64" s="106"/>
      <c r="AN64" s="106"/>
      <c r="AO64" s="106"/>
      <c r="AP64" s="106"/>
      <c r="AQ64" s="107"/>
      <c r="AR64" s="100"/>
      <c r="AS64" s="100"/>
      <c r="AT64" s="100"/>
      <c r="AU64" s="100"/>
      <c r="AV64" s="100"/>
      <c r="AW64" s="100"/>
      <c r="AX64" s="100"/>
      <c r="AY64" s="100"/>
      <c r="AZ64" s="100"/>
      <c r="BE64" s="72"/>
      <c r="BF64" s="72"/>
    </row>
    <row r="65" spans="1:58" ht="27" customHeight="1">
      <c r="A65" s="440"/>
      <c r="B65" s="441"/>
      <c r="C65" s="441"/>
      <c r="D65" s="441"/>
      <c r="E65" s="442"/>
      <c r="F65" s="423"/>
      <c r="G65" s="440"/>
      <c r="H65" s="441"/>
      <c r="I65" s="441"/>
      <c r="J65" s="441"/>
      <c r="K65" s="441"/>
      <c r="L65" s="441"/>
      <c r="M65" s="441"/>
      <c r="N65" s="441"/>
      <c r="O65" s="441"/>
      <c r="P65" s="441"/>
      <c r="Q65" s="441"/>
      <c r="R65" s="441"/>
      <c r="S65" s="441"/>
      <c r="T65" s="441"/>
      <c r="U65" s="441"/>
      <c r="V65" s="441"/>
      <c r="W65" s="441"/>
      <c r="X65" s="441"/>
      <c r="Y65" s="441"/>
      <c r="Z65" s="441"/>
      <c r="AA65" s="441"/>
      <c r="AB65" s="441"/>
      <c r="AC65" s="441"/>
      <c r="AD65" s="441"/>
      <c r="AE65" s="442"/>
      <c r="AF65" s="431"/>
      <c r="AG65" s="431"/>
      <c r="AH65" s="423"/>
      <c r="AI65" s="432"/>
      <c r="AJ65" s="433">
        <f>(AH65/100)*(100-AI65)</f>
        <v>0</v>
      </c>
      <c r="AK65" s="433"/>
      <c r="AL65" s="433"/>
      <c r="AM65" s="433"/>
      <c r="AN65" s="433"/>
      <c r="AO65" s="433"/>
      <c r="AP65" s="433"/>
      <c r="AQ65" s="434">
        <f>F65*AJ65</f>
        <v>0</v>
      </c>
      <c r="AR65" s="100"/>
      <c r="AS65" s="100"/>
      <c r="AT65" s="100"/>
      <c r="AU65" s="100"/>
      <c r="AV65" s="100"/>
      <c r="AW65" s="100"/>
      <c r="AX65" s="100"/>
      <c r="AY65" s="100"/>
      <c r="AZ65" s="100"/>
      <c r="BE65" s="72"/>
      <c r="BF65" s="72"/>
    </row>
    <row r="66" spans="1:58" ht="27" customHeight="1">
      <c r="A66" s="440"/>
      <c r="B66" s="441"/>
      <c r="C66" s="441"/>
      <c r="D66" s="441"/>
      <c r="E66" s="442"/>
      <c r="F66" s="84"/>
      <c r="G66" s="440"/>
      <c r="H66" s="441"/>
      <c r="I66" s="441"/>
      <c r="J66" s="441"/>
      <c r="K66" s="441"/>
      <c r="L66" s="441"/>
      <c r="M66" s="441"/>
      <c r="N66" s="441"/>
      <c r="O66" s="441"/>
      <c r="P66" s="441"/>
      <c r="Q66" s="441"/>
      <c r="R66" s="441"/>
      <c r="S66" s="441"/>
      <c r="T66" s="441"/>
      <c r="U66" s="441"/>
      <c r="V66" s="441"/>
      <c r="W66" s="441"/>
      <c r="X66" s="441"/>
      <c r="Y66" s="441"/>
      <c r="Z66" s="441"/>
      <c r="AA66" s="441"/>
      <c r="AB66" s="441"/>
      <c r="AC66" s="441"/>
      <c r="AD66" s="441"/>
      <c r="AE66" s="442"/>
      <c r="AF66" s="430"/>
      <c r="AG66" s="430"/>
      <c r="AH66" s="84"/>
      <c r="AI66" s="87"/>
      <c r="AJ66" s="435">
        <f>(AH66/100)*(100-AI66)</f>
        <v>0</v>
      </c>
      <c r="AK66" s="435"/>
      <c r="AL66" s="435"/>
      <c r="AM66" s="435"/>
      <c r="AN66" s="435"/>
      <c r="AO66" s="435"/>
      <c r="AP66" s="435"/>
      <c r="AQ66" s="434">
        <f>F66*AJ66</f>
        <v>0</v>
      </c>
      <c r="AR66" s="100"/>
      <c r="AS66" s="100"/>
      <c r="AT66" s="100"/>
      <c r="AU66" s="100"/>
      <c r="AV66" s="100"/>
      <c r="AW66" s="100"/>
      <c r="AX66" s="100"/>
      <c r="AY66" s="100"/>
      <c r="AZ66" s="100"/>
      <c r="BE66" s="72"/>
      <c r="BF66" s="72"/>
    </row>
    <row r="67" spans="1:58" s="71" customFormat="1" ht="27" customHeight="1">
      <c r="A67" s="440"/>
      <c r="B67" s="441"/>
      <c r="C67" s="441"/>
      <c r="D67" s="441"/>
      <c r="E67" s="442"/>
      <c r="F67" s="84"/>
      <c r="G67" s="440"/>
      <c r="H67" s="441"/>
      <c r="I67" s="441"/>
      <c r="J67" s="441"/>
      <c r="K67" s="441"/>
      <c r="L67" s="441"/>
      <c r="M67" s="441"/>
      <c r="N67" s="441"/>
      <c r="O67" s="441"/>
      <c r="P67" s="441"/>
      <c r="Q67" s="441"/>
      <c r="R67" s="441"/>
      <c r="S67" s="441"/>
      <c r="T67" s="441"/>
      <c r="U67" s="441"/>
      <c r="V67" s="441"/>
      <c r="W67" s="441"/>
      <c r="X67" s="441"/>
      <c r="Y67" s="441"/>
      <c r="Z67" s="441"/>
      <c r="AA67" s="441"/>
      <c r="AB67" s="441"/>
      <c r="AC67" s="441"/>
      <c r="AD67" s="441"/>
      <c r="AE67" s="442"/>
      <c r="AF67" s="430"/>
      <c r="AG67" s="430"/>
      <c r="AH67" s="84"/>
      <c r="AI67" s="87"/>
      <c r="AJ67" s="435">
        <f>(AH67/100)*(100-AI67)</f>
        <v>0</v>
      </c>
      <c r="AK67" s="435"/>
      <c r="AL67" s="435"/>
      <c r="AM67" s="435"/>
      <c r="AN67" s="435"/>
      <c r="AO67" s="435"/>
      <c r="AP67" s="435"/>
      <c r="AQ67" s="434">
        <f>F67*AJ67</f>
        <v>0</v>
      </c>
      <c r="AR67" s="73"/>
      <c r="AS67" s="70"/>
      <c r="AT67" s="70"/>
      <c r="AU67" s="70"/>
      <c r="AV67" s="70"/>
      <c r="AW67" s="70"/>
      <c r="AX67" s="70"/>
      <c r="AY67" s="70"/>
      <c r="AZ67" s="70"/>
    </row>
    <row r="68" spans="1:58" ht="27" customHeight="1">
      <c r="A68" s="440"/>
      <c r="B68" s="441"/>
      <c r="C68" s="441"/>
      <c r="D68" s="441"/>
      <c r="E68" s="442"/>
      <c r="F68" s="423"/>
      <c r="G68" s="440"/>
      <c r="H68" s="441"/>
      <c r="I68" s="441"/>
      <c r="J68" s="441"/>
      <c r="K68" s="441"/>
      <c r="L68" s="441"/>
      <c r="M68" s="441"/>
      <c r="N68" s="441"/>
      <c r="O68" s="441"/>
      <c r="P68" s="441"/>
      <c r="Q68" s="441"/>
      <c r="R68" s="441"/>
      <c r="S68" s="441"/>
      <c r="T68" s="441"/>
      <c r="U68" s="441"/>
      <c r="V68" s="441"/>
      <c r="W68" s="441"/>
      <c r="X68" s="441"/>
      <c r="Y68" s="441"/>
      <c r="Z68" s="441"/>
      <c r="AA68" s="441"/>
      <c r="AB68" s="441"/>
      <c r="AC68" s="441"/>
      <c r="AD68" s="441"/>
      <c r="AE68" s="442"/>
      <c r="AF68" s="431"/>
      <c r="AG68" s="431"/>
      <c r="AH68" s="423"/>
      <c r="AI68" s="432"/>
      <c r="AJ68" s="433">
        <f>(AH68/100)*(100-AI68)</f>
        <v>0</v>
      </c>
      <c r="AK68" s="433"/>
      <c r="AL68" s="433"/>
      <c r="AM68" s="433"/>
      <c r="AN68" s="433"/>
      <c r="AO68" s="433"/>
      <c r="AP68" s="433"/>
      <c r="AQ68" s="434">
        <f>F68*AJ68</f>
        <v>0</v>
      </c>
      <c r="AR68" s="100"/>
      <c r="AS68" s="100"/>
      <c r="AT68" s="100"/>
      <c r="AU68" s="100"/>
      <c r="AV68" s="100"/>
      <c r="AW68" s="100"/>
      <c r="AX68" s="100"/>
      <c r="AY68" s="100"/>
      <c r="AZ68" s="100"/>
      <c r="BE68" s="72"/>
      <c r="BF68" s="72"/>
    </row>
    <row r="69" spans="1:58" ht="27" customHeight="1">
      <c r="A69" s="440"/>
      <c r="B69" s="441"/>
      <c r="C69" s="441"/>
      <c r="D69" s="441"/>
      <c r="E69" s="442"/>
      <c r="F69" s="84"/>
      <c r="G69" s="440"/>
      <c r="H69" s="441"/>
      <c r="I69" s="441"/>
      <c r="J69" s="441"/>
      <c r="K69" s="441"/>
      <c r="L69" s="441"/>
      <c r="M69" s="441"/>
      <c r="N69" s="441"/>
      <c r="O69" s="441"/>
      <c r="P69" s="441"/>
      <c r="Q69" s="441"/>
      <c r="R69" s="441"/>
      <c r="S69" s="441"/>
      <c r="T69" s="441"/>
      <c r="U69" s="441"/>
      <c r="V69" s="441"/>
      <c r="W69" s="441"/>
      <c r="X69" s="441"/>
      <c r="Y69" s="441"/>
      <c r="Z69" s="441"/>
      <c r="AA69" s="441"/>
      <c r="AB69" s="441"/>
      <c r="AC69" s="441"/>
      <c r="AD69" s="441"/>
      <c r="AE69" s="442"/>
      <c r="AF69" s="430"/>
      <c r="AG69" s="430"/>
      <c r="AH69" s="84"/>
      <c r="AI69" s="87"/>
      <c r="AJ69" s="435">
        <f>(AH69/100)*(100-AI69)</f>
        <v>0</v>
      </c>
      <c r="AK69" s="435"/>
      <c r="AL69" s="435"/>
      <c r="AM69" s="435"/>
      <c r="AN69" s="435"/>
      <c r="AO69" s="435"/>
      <c r="AP69" s="435"/>
      <c r="AQ69" s="434">
        <f>F69*AJ69</f>
        <v>0</v>
      </c>
      <c r="AR69" s="100"/>
      <c r="AS69" s="100"/>
      <c r="AT69" s="100"/>
      <c r="AU69" s="100"/>
      <c r="AV69" s="100"/>
      <c r="AW69" s="100"/>
      <c r="AX69" s="100"/>
      <c r="AY69" s="100"/>
      <c r="AZ69" s="100"/>
      <c r="BE69" s="72"/>
      <c r="BF69" s="72"/>
    </row>
    <row r="70" spans="1:58" ht="19.899999999999999" customHeight="1">
      <c r="A70" s="83"/>
      <c r="B70" s="83"/>
      <c r="C70" s="83"/>
      <c r="D70" s="83"/>
      <c r="E70" s="83"/>
      <c r="F70" s="83"/>
      <c r="G70" s="69"/>
      <c r="H70" s="69"/>
      <c r="I70" s="69"/>
      <c r="J70" s="69"/>
      <c r="K70" s="69"/>
      <c r="L70" s="69"/>
      <c r="M70" s="69"/>
      <c r="N70" s="69"/>
      <c r="O70" s="69"/>
      <c r="P70" s="69"/>
      <c r="Q70" s="69"/>
      <c r="R70" s="69"/>
      <c r="S70" s="69"/>
      <c r="T70" s="69"/>
      <c r="U70" s="69"/>
      <c r="V70" s="69"/>
      <c r="W70" s="69"/>
      <c r="X70" s="69"/>
      <c r="Y70" s="69"/>
      <c r="Z70" s="69"/>
      <c r="AA70" s="69"/>
      <c r="AB70" s="69"/>
      <c r="AC70" s="69"/>
      <c r="AD70" s="69"/>
      <c r="AE70" s="70"/>
      <c r="AF70" s="70"/>
      <c r="AG70" s="70"/>
      <c r="AH70" s="69"/>
      <c r="AI70" s="69"/>
      <c r="AJ70" s="69"/>
      <c r="AK70" s="69"/>
      <c r="AL70" s="69"/>
      <c r="AM70" s="69"/>
      <c r="AN70" s="69"/>
      <c r="AO70" s="69"/>
      <c r="AP70" s="69"/>
      <c r="AQ70" s="73"/>
      <c r="AR70" s="100"/>
      <c r="AS70" s="100"/>
      <c r="AT70" s="100"/>
      <c r="AU70" s="100"/>
      <c r="AV70" s="100"/>
      <c r="AW70" s="100"/>
      <c r="AX70" s="100"/>
      <c r="AY70" s="100"/>
      <c r="AZ70" s="100"/>
      <c r="BA70" s="110"/>
      <c r="BB70" s="110"/>
      <c r="BC70" s="110"/>
      <c r="BD70" s="110"/>
      <c r="BE70" s="110"/>
      <c r="BF70" s="111"/>
    </row>
    <row r="71" spans="1:58" ht="27" customHeight="1">
      <c r="A71" s="103"/>
      <c r="B71" s="103"/>
      <c r="C71" s="103"/>
      <c r="D71" s="103"/>
      <c r="E71" s="103"/>
      <c r="F71" s="96"/>
      <c r="G71" s="103"/>
      <c r="H71" s="103"/>
      <c r="I71" s="103"/>
      <c r="J71" s="103"/>
      <c r="K71" s="103"/>
      <c r="L71" s="103"/>
      <c r="M71" s="103"/>
      <c r="N71" s="103"/>
      <c r="O71" s="103"/>
      <c r="P71" s="103"/>
      <c r="Q71" s="103"/>
      <c r="R71" s="103"/>
      <c r="S71" s="103"/>
      <c r="T71" s="103"/>
      <c r="U71" s="103"/>
      <c r="V71" s="103"/>
      <c r="W71" s="103"/>
      <c r="X71" s="103"/>
      <c r="Y71" s="103"/>
      <c r="Z71" s="103"/>
      <c r="AA71" s="443" t="s">
        <v>195</v>
      </c>
      <c r="AB71" s="443"/>
      <c r="AC71" s="443"/>
      <c r="AD71" s="443"/>
      <c r="AE71" s="443"/>
      <c r="AF71" s="443"/>
      <c r="AG71" s="443"/>
      <c r="AH71" s="443"/>
      <c r="AI71" s="443"/>
      <c r="AJ71" s="443"/>
      <c r="AK71" s="390"/>
      <c r="AL71" s="390"/>
      <c r="AM71" s="390"/>
      <c r="AN71" s="390"/>
      <c r="AO71" s="390"/>
      <c r="AP71" s="390"/>
      <c r="AQ71" s="112">
        <f>SUM(AQ64:AQ70)</f>
        <v>0</v>
      </c>
      <c r="AR71" s="100"/>
      <c r="AS71" s="100"/>
      <c r="AT71" s="100"/>
      <c r="AU71" s="100"/>
      <c r="AV71" s="100"/>
      <c r="AW71" s="100"/>
      <c r="AX71" s="100"/>
      <c r="AY71" s="100"/>
      <c r="AZ71" s="100"/>
      <c r="BA71" s="110"/>
      <c r="BB71" s="110"/>
      <c r="BC71" s="110"/>
      <c r="BD71" s="110"/>
      <c r="BE71" s="110"/>
      <c r="BF71" s="111"/>
    </row>
    <row r="72" spans="1:58" ht="19.899999999999999" customHeight="1">
      <c r="AR72" s="104"/>
      <c r="AS72" s="104"/>
      <c r="AT72" s="104"/>
      <c r="AU72" s="104"/>
      <c r="AV72" s="104"/>
      <c r="AW72" s="104"/>
      <c r="AX72" s="104"/>
      <c r="AY72" s="104"/>
      <c r="AZ72" s="104"/>
    </row>
    <row r="73" spans="1:58" ht="27" customHeight="1">
      <c r="B73" s="118"/>
      <c r="C73" s="118"/>
      <c r="D73" s="83"/>
      <c r="E73" s="119"/>
      <c r="F73" s="119"/>
      <c r="G73" s="119"/>
      <c r="H73" s="119"/>
      <c r="I73" s="119"/>
      <c r="J73" s="119"/>
      <c r="K73" s="119"/>
      <c r="L73" s="119"/>
      <c r="M73" s="119"/>
      <c r="N73" s="100"/>
      <c r="O73" s="100"/>
      <c r="P73" s="100"/>
      <c r="Q73" s="100"/>
      <c r="R73" s="100"/>
      <c r="S73" s="100"/>
      <c r="T73" s="100"/>
      <c r="U73" s="100"/>
      <c r="V73" s="100"/>
      <c r="W73" s="100"/>
      <c r="X73" s="100"/>
      <c r="Y73" s="100"/>
      <c r="Z73" s="108"/>
      <c r="AA73" s="444"/>
      <c r="AB73" s="444"/>
      <c r="AC73" s="444"/>
      <c r="AD73" s="444"/>
      <c r="AE73" s="444"/>
      <c r="AF73" s="444"/>
      <c r="AG73" s="444"/>
      <c r="AH73" s="444"/>
      <c r="AI73" s="444"/>
      <c r="AJ73" s="444"/>
      <c r="AK73" s="391"/>
      <c r="AL73" s="391"/>
      <c r="AM73" s="391"/>
      <c r="AN73" s="391"/>
      <c r="AO73" s="391"/>
      <c r="AP73" s="391"/>
      <c r="AQ73" s="99"/>
      <c r="AR73" s="99"/>
      <c r="AS73" s="100"/>
      <c r="AT73" s="100"/>
      <c r="AU73" s="100"/>
      <c r="AV73" s="100"/>
      <c r="AY73" s="108"/>
      <c r="AZ73" s="108"/>
      <c r="BA73" s="113"/>
      <c r="BB73" s="436"/>
      <c r="BC73" s="114"/>
      <c r="BD73" s="114"/>
      <c r="BE73" s="99"/>
      <c r="BF73" s="115"/>
    </row>
    <row r="74" spans="1:58" ht="27" customHeight="1">
      <c r="B74" s="123"/>
      <c r="C74" s="123"/>
      <c r="D74" s="83"/>
      <c r="E74" s="83"/>
      <c r="F74" s="83"/>
      <c r="G74" s="69"/>
      <c r="H74" s="69"/>
      <c r="I74" s="69"/>
      <c r="J74" s="69"/>
      <c r="K74" s="69"/>
      <c r="L74" s="69"/>
      <c r="M74" s="69"/>
      <c r="N74" s="69"/>
      <c r="O74" s="69"/>
      <c r="P74" s="100"/>
      <c r="Q74" s="100"/>
      <c r="R74" s="100"/>
      <c r="S74" s="100"/>
      <c r="T74" s="100"/>
      <c r="U74" s="100"/>
      <c r="V74" s="100"/>
      <c r="W74" s="100"/>
      <c r="X74" s="100"/>
      <c r="Y74" s="100"/>
      <c r="Z74" s="100"/>
      <c r="AA74" s="100"/>
      <c r="AB74" s="100"/>
      <c r="AC74" s="100"/>
      <c r="AD74" s="100"/>
      <c r="AE74" s="100"/>
      <c r="AF74" s="100"/>
      <c r="AG74" s="100"/>
      <c r="AH74" s="100"/>
      <c r="AI74" s="100"/>
      <c r="AJ74" s="100"/>
      <c r="AK74" s="100"/>
      <c r="AL74" s="100"/>
      <c r="AM74" s="100"/>
      <c r="AN74" s="100"/>
      <c r="AO74" s="100"/>
      <c r="AP74" s="100"/>
      <c r="AQ74" s="99"/>
      <c r="AR74" s="99"/>
      <c r="AS74" s="100"/>
      <c r="AT74" s="100"/>
      <c r="AU74" s="100"/>
      <c r="AV74" s="100"/>
      <c r="AW74" s="100"/>
      <c r="AX74" s="100"/>
      <c r="AY74" s="100"/>
      <c r="AZ74" s="100"/>
      <c r="BA74" s="100"/>
      <c r="BB74" s="101"/>
      <c r="BC74" s="101"/>
      <c r="BD74" s="101"/>
      <c r="BE74" s="102"/>
      <c r="BF74" s="116"/>
    </row>
    <row r="75" spans="1:58" ht="27" customHeight="1">
      <c r="B75" s="125"/>
      <c r="C75" s="125"/>
      <c r="D75" s="96"/>
      <c r="E75" s="96"/>
      <c r="F75" s="96"/>
      <c r="G75" s="96"/>
      <c r="H75" s="96"/>
      <c r="I75" s="96"/>
      <c r="J75" s="96"/>
      <c r="K75" s="96"/>
      <c r="L75" s="96"/>
      <c r="M75" s="96"/>
      <c r="N75" s="96"/>
      <c r="O75" s="96"/>
      <c r="P75" s="100"/>
      <c r="Q75" s="100"/>
      <c r="R75" s="100"/>
      <c r="S75" s="100"/>
      <c r="T75" s="100"/>
      <c r="U75" s="100"/>
      <c r="V75" s="100"/>
      <c r="W75" s="100"/>
      <c r="X75" s="100"/>
      <c r="Y75" s="100"/>
      <c r="Z75" s="100"/>
      <c r="AA75" s="100"/>
      <c r="AB75" s="100"/>
      <c r="AC75" s="100"/>
      <c r="AD75" s="100"/>
      <c r="AE75" s="100"/>
      <c r="AF75" s="100"/>
      <c r="AG75" s="100"/>
      <c r="AH75" s="100"/>
      <c r="AI75" s="100"/>
      <c r="AJ75" s="100"/>
      <c r="AK75" s="100"/>
      <c r="AL75" s="100"/>
      <c r="AM75" s="100"/>
      <c r="AN75" s="100"/>
      <c r="AO75" s="100"/>
      <c r="AP75" s="100"/>
      <c r="AQ75" s="99"/>
      <c r="AR75" s="99"/>
      <c r="AS75" s="100"/>
      <c r="AT75" s="100"/>
      <c r="AU75" s="100"/>
      <c r="AV75" s="100"/>
      <c r="AW75" s="100"/>
      <c r="AX75" s="100"/>
      <c r="AY75" s="100"/>
      <c r="AZ75" s="100"/>
      <c r="BA75" s="108"/>
      <c r="BB75" s="436"/>
      <c r="BC75" s="114"/>
      <c r="BD75" s="114"/>
      <c r="BE75" s="117"/>
      <c r="BF75" s="115"/>
    </row>
    <row r="76" spans="1:58" ht="27" customHeight="1">
      <c r="B76" s="125"/>
      <c r="C76" s="125"/>
      <c r="D76" s="96"/>
      <c r="E76" s="96"/>
      <c r="F76" s="96"/>
      <c r="G76" s="96"/>
      <c r="H76" s="96"/>
      <c r="I76" s="96"/>
      <c r="J76" s="96"/>
      <c r="K76" s="96"/>
      <c r="L76" s="96"/>
      <c r="M76" s="96"/>
      <c r="N76" s="96"/>
      <c r="O76" s="96"/>
      <c r="P76" s="100"/>
      <c r="Q76" s="100"/>
      <c r="R76" s="100"/>
      <c r="S76" s="100"/>
      <c r="T76" s="100"/>
      <c r="U76" s="100"/>
      <c r="V76" s="100"/>
      <c r="W76" s="100"/>
      <c r="X76" s="100"/>
      <c r="Y76" s="100"/>
      <c r="Z76" s="108"/>
      <c r="AA76" s="108"/>
      <c r="AB76" s="108"/>
      <c r="AC76" s="108"/>
      <c r="AD76" s="108"/>
      <c r="AE76" s="100"/>
      <c r="AF76" s="100"/>
      <c r="AG76" s="100"/>
      <c r="AH76" s="100"/>
      <c r="AI76" s="100"/>
      <c r="AJ76" s="100"/>
      <c r="AK76" s="100"/>
      <c r="AL76" s="100"/>
      <c r="AM76" s="100"/>
      <c r="AN76" s="100"/>
      <c r="AO76" s="100"/>
      <c r="AP76" s="100"/>
      <c r="AQ76" s="99"/>
      <c r="AR76" s="99"/>
      <c r="AS76" s="100"/>
      <c r="AT76" s="100"/>
      <c r="AU76" s="100"/>
      <c r="AV76" s="100"/>
      <c r="AY76" s="108"/>
      <c r="AZ76" s="108"/>
      <c r="BB76" s="436"/>
      <c r="BC76" s="114"/>
      <c r="BD76" s="114"/>
      <c r="BE76" s="99"/>
      <c r="BF76" s="115"/>
    </row>
    <row r="77" spans="1:58" ht="18" customHeight="1">
      <c r="A77" s="118"/>
      <c r="B77" s="125"/>
      <c r="C77" s="125"/>
      <c r="D77" s="96"/>
      <c r="E77" s="96"/>
      <c r="F77" s="96"/>
      <c r="G77" s="96"/>
      <c r="H77" s="96"/>
      <c r="I77" s="96"/>
      <c r="J77" s="96"/>
      <c r="K77" s="96"/>
      <c r="L77" s="96"/>
      <c r="M77" s="96"/>
      <c r="N77" s="96"/>
      <c r="O77" s="96"/>
      <c r="P77" s="100"/>
      <c r="Q77" s="100"/>
      <c r="R77" s="100"/>
      <c r="S77" s="100"/>
      <c r="T77" s="100"/>
      <c r="U77" s="100"/>
      <c r="V77" s="100"/>
      <c r="W77" s="100"/>
      <c r="X77" s="100"/>
      <c r="Y77" s="100"/>
      <c r="Z77" s="100"/>
      <c r="AA77" s="100"/>
      <c r="AB77" s="100"/>
      <c r="AC77" s="100"/>
      <c r="AD77" s="100"/>
      <c r="AE77" s="100"/>
      <c r="AF77" s="100"/>
      <c r="AG77" s="100"/>
      <c r="AH77" s="100"/>
      <c r="AI77" s="100"/>
      <c r="AJ77" s="100"/>
      <c r="AK77" s="100"/>
      <c r="AL77" s="100"/>
      <c r="AM77" s="100"/>
      <c r="AN77" s="100"/>
      <c r="AO77" s="100"/>
      <c r="AP77" s="100"/>
      <c r="AQ77" s="99"/>
      <c r="AR77" s="99"/>
      <c r="AS77" s="100"/>
      <c r="AT77" s="100"/>
      <c r="AU77" s="100"/>
      <c r="AV77" s="100"/>
      <c r="AW77" s="100"/>
      <c r="AX77" s="100"/>
      <c r="AY77" s="100"/>
      <c r="AZ77" s="100"/>
      <c r="BA77" s="120"/>
      <c r="BB77" s="120"/>
      <c r="BC77" s="120"/>
      <c r="BD77" s="120"/>
      <c r="BE77" s="120"/>
      <c r="BF77" s="121"/>
    </row>
    <row r="78" spans="1:58" s="71" customFormat="1" ht="27" customHeight="1">
      <c r="A78" s="122" t="s">
        <v>196</v>
      </c>
      <c r="B78" s="123"/>
      <c r="C78" s="123"/>
      <c r="D78" s="83"/>
      <c r="E78" s="83"/>
      <c r="F78" s="83"/>
      <c r="G78" s="69"/>
      <c r="H78" s="69"/>
      <c r="I78" s="69"/>
      <c r="J78" s="69"/>
      <c r="K78" s="69"/>
      <c r="L78" s="69"/>
      <c r="M78" s="69"/>
      <c r="N78" s="69"/>
      <c r="O78" s="69"/>
      <c r="P78" s="69"/>
      <c r="Q78" s="69"/>
      <c r="R78" s="69"/>
      <c r="S78" s="69"/>
      <c r="T78" s="69"/>
      <c r="U78" s="69"/>
      <c r="V78" s="69"/>
      <c r="W78" s="69"/>
      <c r="X78" s="69"/>
      <c r="Y78" s="69"/>
      <c r="Z78" s="69"/>
      <c r="AA78" s="69"/>
      <c r="AB78" s="69"/>
      <c r="AC78" s="69"/>
      <c r="AD78" s="69"/>
      <c r="AE78" s="70"/>
      <c r="AF78" s="70"/>
      <c r="AG78" s="70"/>
      <c r="AH78" s="69"/>
      <c r="AI78" s="69"/>
      <c r="AJ78" s="69"/>
      <c r="AK78" s="69"/>
      <c r="AL78" s="69"/>
      <c r="AM78" s="69"/>
      <c r="AN78" s="69"/>
      <c r="AO78" s="69"/>
      <c r="AP78" s="69"/>
      <c r="AS78" s="72"/>
      <c r="AT78" s="72"/>
      <c r="AU78" s="72"/>
      <c r="AV78" s="72"/>
      <c r="AW78" s="72"/>
      <c r="AX78" s="72"/>
      <c r="AY78" s="72"/>
      <c r="AZ78" s="72"/>
      <c r="BA78" s="108"/>
      <c r="BB78" s="101"/>
      <c r="BC78" s="101"/>
      <c r="BD78" s="101"/>
      <c r="BE78" s="102"/>
      <c r="BF78" s="109"/>
    </row>
    <row r="79" spans="1:58" ht="27" customHeight="1">
      <c r="A79" s="124"/>
      <c r="B79" s="125"/>
      <c r="C79" s="125"/>
      <c r="D79" s="96"/>
      <c r="E79" s="96"/>
      <c r="F79" s="96"/>
      <c r="G79" s="96"/>
      <c r="H79" s="96"/>
      <c r="I79" s="96"/>
      <c r="J79" s="96"/>
      <c r="K79" s="96"/>
      <c r="L79" s="96"/>
      <c r="M79" s="96"/>
      <c r="N79" s="96"/>
      <c r="O79" s="96"/>
      <c r="P79" s="96"/>
      <c r="Q79" s="96"/>
      <c r="R79" s="96"/>
      <c r="S79" s="96"/>
      <c r="T79" s="96"/>
      <c r="U79" s="96"/>
      <c r="V79" s="96"/>
      <c r="W79" s="96"/>
      <c r="X79" s="96"/>
      <c r="Y79" s="96"/>
      <c r="Z79" s="96"/>
      <c r="AA79" s="96"/>
      <c r="AB79" s="96"/>
      <c r="AC79" s="96"/>
      <c r="AD79" s="96"/>
      <c r="AE79" s="96"/>
      <c r="AF79" s="96"/>
      <c r="AG79" s="96"/>
      <c r="AH79" s="96"/>
      <c r="AI79" s="97"/>
      <c r="AJ79" s="97"/>
      <c r="AK79" s="97"/>
      <c r="AL79" s="97"/>
      <c r="AM79" s="97"/>
      <c r="AN79" s="97"/>
      <c r="AO79" s="97"/>
      <c r="AP79" s="97"/>
      <c r="AQ79" s="99"/>
      <c r="AR79" s="99"/>
      <c r="AS79" s="100"/>
      <c r="AT79" s="100"/>
      <c r="AU79" s="100"/>
      <c r="AV79" s="100"/>
      <c r="AW79" s="100"/>
      <c r="AX79" s="100"/>
      <c r="AY79" s="100"/>
      <c r="AZ79" s="100"/>
      <c r="BA79" s="108"/>
      <c r="BB79" s="101"/>
      <c r="BC79" s="101"/>
      <c r="BD79" s="101"/>
      <c r="BE79" s="102"/>
      <c r="BF79" s="109"/>
    </row>
    <row r="80" spans="1:58" ht="27" customHeight="1">
      <c r="A80" s="124"/>
      <c r="B80" s="125"/>
      <c r="C80" s="125"/>
      <c r="D80" s="96"/>
      <c r="E80" s="96"/>
      <c r="F80" s="96"/>
      <c r="G80" s="96"/>
      <c r="H80" s="96"/>
      <c r="I80" s="96"/>
      <c r="J80" s="96"/>
      <c r="K80" s="96"/>
      <c r="L80" s="96"/>
      <c r="M80" s="96"/>
      <c r="N80" s="96"/>
      <c r="O80" s="96"/>
      <c r="P80" s="96"/>
      <c r="Q80" s="96"/>
      <c r="R80" s="96"/>
      <c r="S80" s="96"/>
      <c r="T80" s="96"/>
      <c r="U80" s="96"/>
      <c r="V80" s="96"/>
      <c r="W80" s="96"/>
      <c r="X80" s="96"/>
      <c r="Y80" s="96"/>
      <c r="Z80" s="96"/>
      <c r="AA80" s="96"/>
      <c r="AB80" s="96"/>
      <c r="AC80" s="96"/>
      <c r="AD80" s="96"/>
      <c r="AE80" s="96"/>
      <c r="AF80" s="96"/>
      <c r="AG80" s="96"/>
      <c r="AH80" s="96"/>
      <c r="AI80" s="97"/>
      <c r="AJ80" s="97"/>
      <c r="AK80" s="97"/>
      <c r="AL80" s="97"/>
      <c r="AM80" s="97"/>
      <c r="AN80" s="97"/>
      <c r="AO80" s="97"/>
      <c r="AP80" s="97"/>
      <c r="AQ80" s="99"/>
      <c r="AR80" s="99"/>
      <c r="AS80" s="100"/>
      <c r="AT80" s="100"/>
      <c r="AU80" s="100"/>
      <c r="AV80" s="100"/>
      <c r="AW80" s="100"/>
      <c r="AX80" s="100"/>
      <c r="AY80" s="100"/>
      <c r="AZ80" s="100"/>
      <c r="BA80" s="110"/>
      <c r="BB80" s="110"/>
      <c r="BC80" s="110"/>
      <c r="BD80" s="110"/>
      <c r="BE80" s="110"/>
      <c r="BF80" s="121"/>
    </row>
    <row r="81" spans="1:58" ht="27" customHeight="1">
      <c r="A81" s="124"/>
      <c r="B81" s="125"/>
      <c r="C81" s="125"/>
      <c r="D81" s="96"/>
      <c r="E81" s="96"/>
      <c r="F81" s="96"/>
      <c r="G81" s="96"/>
      <c r="H81" s="96"/>
      <c r="I81" s="96"/>
      <c r="J81" s="96"/>
      <c r="K81" s="96"/>
      <c r="L81" s="96"/>
      <c r="M81" s="96"/>
      <c r="N81" s="96"/>
      <c r="O81" s="96"/>
      <c r="P81" s="96"/>
      <c r="Q81" s="96"/>
      <c r="R81" s="96"/>
      <c r="S81" s="96"/>
      <c r="T81" s="96"/>
      <c r="U81" s="96"/>
      <c r="V81" s="96"/>
      <c r="W81" s="96"/>
      <c r="X81" s="96"/>
      <c r="Y81" s="96"/>
      <c r="Z81" s="96"/>
      <c r="AA81" s="96"/>
      <c r="AB81" s="96"/>
      <c r="AC81" s="96"/>
      <c r="AD81" s="96"/>
      <c r="AE81" s="96"/>
      <c r="AF81" s="96"/>
      <c r="AG81" s="96"/>
      <c r="AH81" s="96"/>
      <c r="AI81" s="97"/>
      <c r="AJ81" s="97"/>
      <c r="AK81" s="97"/>
      <c r="AL81" s="97"/>
      <c r="AM81" s="97"/>
      <c r="AN81" s="97"/>
      <c r="AO81" s="97"/>
      <c r="AP81" s="97"/>
      <c r="AQ81" s="99"/>
      <c r="AR81" s="99"/>
      <c r="AS81" s="100"/>
      <c r="AT81" s="100"/>
      <c r="AU81" s="100"/>
      <c r="AV81" s="100"/>
      <c r="AW81" s="100"/>
      <c r="AX81" s="100"/>
      <c r="AY81" s="100"/>
      <c r="AZ81" s="100"/>
      <c r="BA81" s="110"/>
      <c r="BB81" s="110"/>
      <c r="BC81" s="110"/>
      <c r="BD81" s="110"/>
      <c r="BE81" s="110"/>
      <c r="BF81" s="121"/>
    </row>
    <row r="82" spans="1:58" ht="27" customHeight="1">
      <c r="A82" s="124"/>
      <c r="B82" s="125"/>
      <c r="C82" s="125"/>
      <c r="D82" s="96"/>
      <c r="E82" s="96"/>
      <c r="F82" s="96"/>
      <c r="G82" s="96"/>
      <c r="H82" s="96"/>
      <c r="I82" s="96"/>
      <c r="J82" s="96"/>
      <c r="K82" s="96"/>
      <c r="L82" s="96"/>
      <c r="M82" s="96"/>
      <c r="N82" s="96"/>
      <c r="O82" s="96"/>
      <c r="P82" s="96"/>
      <c r="Q82" s="96"/>
      <c r="R82" s="96"/>
      <c r="S82" s="96"/>
      <c r="T82" s="96"/>
      <c r="U82" s="96"/>
      <c r="V82" s="96"/>
      <c r="W82" s="96"/>
      <c r="X82" s="96"/>
      <c r="Y82" s="96"/>
      <c r="Z82" s="96"/>
      <c r="AA82" s="96"/>
      <c r="AB82" s="96"/>
      <c r="AC82" s="96"/>
      <c r="AD82" s="96"/>
      <c r="AE82" s="96"/>
      <c r="AF82" s="96"/>
      <c r="AG82" s="96"/>
      <c r="AH82" s="96"/>
      <c r="AI82" s="97"/>
      <c r="AJ82" s="97"/>
      <c r="AK82" s="97"/>
      <c r="AL82" s="97"/>
      <c r="AM82" s="97"/>
      <c r="AN82" s="97"/>
      <c r="AO82" s="97"/>
      <c r="AP82" s="97"/>
      <c r="AQ82" s="99"/>
      <c r="AR82" s="99"/>
      <c r="AS82" s="100"/>
      <c r="AT82" s="100"/>
      <c r="AU82" s="100"/>
      <c r="AV82" s="100"/>
      <c r="AW82" s="100"/>
      <c r="AX82" s="100"/>
      <c r="AY82" s="100"/>
      <c r="AZ82" s="100"/>
      <c r="BA82" s="108"/>
      <c r="BB82" s="101"/>
      <c r="BC82" s="101"/>
      <c r="BD82" s="101"/>
      <c r="BE82" s="102"/>
      <c r="BF82" s="109"/>
    </row>
    <row r="83" spans="1:58" ht="27" customHeight="1">
      <c r="A83" s="124"/>
      <c r="B83" s="125"/>
      <c r="C83" s="125"/>
      <c r="D83" s="96"/>
      <c r="E83" s="96"/>
      <c r="F83" s="96"/>
      <c r="G83" s="96"/>
      <c r="H83" s="96"/>
      <c r="I83" s="96"/>
      <c r="J83" s="96"/>
      <c r="K83" s="96"/>
      <c r="L83" s="96"/>
      <c r="M83" s="96"/>
      <c r="N83" s="96"/>
      <c r="O83" s="96"/>
      <c r="P83" s="96"/>
      <c r="Q83" s="96"/>
      <c r="R83" s="96"/>
      <c r="S83" s="96"/>
      <c r="T83" s="96"/>
      <c r="U83" s="96"/>
      <c r="V83" s="96"/>
      <c r="W83" s="96"/>
      <c r="X83" s="96"/>
      <c r="Y83" s="96"/>
      <c r="Z83" s="96"/>
      <c r="AA83" s="96"/>
      <c r="AB83" s="96"/>
      <c r="AC83" s="96"/>
      <c r="AD83" s="96"/>
      <c r="AE83" s="96"/>
      <c r="AF83" s="96"/>
      <c r="AG83" s="96"/>
      <c r="AH83" s="96"/>
      <c r="AI83" s="97"/>
      <c r="AJ83" s="97"/>
      <c r="AK83" s="97"/>
      <c r="AL83" s="97"/>
      <c r="AM83" s="97"/>
      <c r="AN83" s="97"/>
      <c r="AO83" s="97"/>
      <c r="AP83" s="97"/>
      <c r="AQ83" s="99"/>
      <c r="AR83" s="99"/>
      <c r="AS83" s="100"/>
      <c r="AT83" s="100"/>
      <c r="AU83" s="100"/>
      <c r="AV83" s="100"/>
      <c r="AW83" s="100"/>
      <c r="AX83" s="100"/>
      <c r="AY83" s="100"/>
      <c r="AZ83" s="100"/>
      <c r="BA83" s="110"/>
      <c r="BB83" s="110"/>
      <c r="BC83" s="110"/>
      <c r="BD83" s="110"/>
      <c r="BE83" s="110"/>
      <c r="BF83" s="121"/>
    </row>
    <row r="84" spans="1:58" ht="27" customHeight="1">
      <c r="A84" s="437" t="s">
        <v>197</v>
      </c>
      <c r="B84" s="126"/>
      <c r="C84" s="126"/>
      <c r="D84" s="83"/>
      <c r="E84" s="83"/>
      <c r="F84" s="83"/>
      <c r="G84" s="69"/>
      <c r="H84" s="69"/>
      <c r="I84" s="69"/>
      <c r="J84" s="69"/>
      <c r="K84" s="69"/>
      <c r="L84" s="69"/>
      <c r="M84" s="69"/>
      <c r="N84" s="69"/>
      <c r="O84" s="69"/>
      <c r="P84" s="69"/>
      <c r="Q84" s="69"/>
      <c r="R84" s="69"/>
      <c r="S84" s="69"/>
      <c r="T84" s="69"/>
      <c r="U84" s="69"/>
      <c r="V84" s="69"/>
      <c r="W84" s="69"/>
      <c r="X84" s="69"/>
      <c r="Y84" s="69"/>
      <c r="Z84" s="96"/>
      <c r="AA84" s="96"/>
      <c r="AB84" s="96"/>
      <c r="AC84" s="96"/>
      <c r="AD84" s="96"/>
      <c r="AE84" s="96"/>
      <c r="AF84" s="96"/>
      <c r="AG84" s="70"/>
      <c r="AH84" s="69"/>
      <c r="AI84" s="69"/>
      <c r="AJ84" s="69"/>
      <c r="AK84" s="69"/>
      <c r="AL84" s="69"/>
      <c r="AM84" s="69"/>
      <c r="AN84" s="69"/>
      <c r="AO84" s="69"/>
      <c r="AP84" s="69"/>
      <c r="AQ84" s="73"/>
      <c r="AR84" s="73"/>
      <c r="AS84" s="70"/>
      <c r="AT84" s="70"/>
      <c r="AU84" s="70"/>
      <c r="AV84" s="70"/>
      <c r="AW84" s="70"/>
      <c r="AX84" s="70"/>
      <c r="AY84" s="70"/>
      <c r="AZ84" s="70"/>
      <c r="BA84" s="70"/>
      <c r="BB84" s="127"/>
      <c r="BC84" s="127"/>
      <c r="BD84" s="127"/>
    </row>
    <row r="85" spans="1:58" s="71" customFormat="1" ht="27" customHeight="1">
      <c r="A85" s="128"/>
      <c r="B85" s="103"/>
      <c r="C85" s="103"/>
      <c r="D85" s="83"/>
      <c r="E85" s="83"/>
      <c r="F85" s="83"/>
      <c r="G85" s="69"/>
      <c r="H85" s="69"/>
      <c r="I85" s="69"/>
      <c r="J85" s="69"/>
      <c r="K85" s="69"/>
      <c r="L85" s="69"/>
      <c r="M85" s="69"/>
      <c r="N85" s="69"/>
      <c r="O85" s="69"/>
      <c r="P85" s="69"/>
      <c r="Q85" s="69"/>
      <c r="R85" s="69"/>
      <c r="S85" s="69"/>
      <c r="T85" s="69"/>
      <c r="U85" s="69"/>
      <c r="V85" s="69"/>
      <c r="W85" s="69"/>
      <c r="X85" s="69"/>
      <c r="Y85" s="69"/>
      <c r="Z85" s="96"/>
      <c r="AA85" s="96"/>
      <c r="AB85" s="96"/>
      <c r="AC85" s="96"/>
      <c r="AD85" s="96"/>
      <c r="AE85" s="96"/>
      <c r="AF85" s="96"/>
      <c r="AG85" s="70"/>
      <c r="AH85" s="69"/>
      <c r="AI85" s="69"/>
      <c r="AJ85" s="69"/>
      <c r="AK85" s="69"/>
      <c r="AL85" s="69"/>
      <c r="AM85" s="69"/>
      <c r="AN85" s="69"/>
      <c r="AO85" s="69"/>
      <c r="AP85" s="69"/>
      <c r="AQ85" s="73"/>
      <c r="AR85" s="73"/>
      <c r="AS85" s="70"/>
      <c r="AT85" s="70"/>
      <c r="AU85" s="70"/>
      <c r="AV85" s="70"/>
      <c r="AW85" s="70"/>
      <c r="AX85" s="70"/>
      <c r="AY85" s="70"/>
      <c r="AZ85" s="70"/>
      <c r="BA85" s="70"/>
      <c r="BB85" s="127"/>
      <c r="BC85" s="127"/>
      <c r="BD85" s="127"/>
    </row>
    <row r="86" spans="1:58" s="71" customFormat="1" ht="27" customHeight="1">
      <c r="A86" s="128"/>
      <c r="B86" s="103"/>
      <c r="C86" s="103"/>
      <c r="D86" s="83"/>
      <c r="E86" s="83"/>
      <c r="F86" s="83"/>
      <c r="G86" s="69"/>
      <c r="H86" s="69"/>
      <c r="I86" s="69"/>
      <c r="J86" s="69"/>
      <c r="K86" s="69"/>
      <c r="L86" s="69"/>
      <c r="M86" s="69"/>
      <c r="N86" s="69"/>
      <c r="O86" s="69"/>
      <c r="P86" s="69"/>
      <c r="Q86" s="69"/>
      <c r="R86" s="69"/>
      <c r="S86" s="69"/>
      <c r="T86" s="69"/>
      <c r="U86" s="69"/>
      <c r="V86" s="69"/>
      <c r="W86" s="69"/>
      <c r="X86" s="69"/>
      <c r="Y86" s="69"/>
      <c r="Z86" s="96"/>
      <c r="AA86" s="96"/>
      <c r="AB86" s="96"/>
      <c r="AC86" s="96"/>
      <c r="AD86" s="96"/>
      <c r="AE86" s="96"/>
      <c r="AF86" s="96"/>
      <c r="AG86" s="70"/>
      <c r="AH86" s="69"/>
      <c r="AI86" s="69"/>
      <c r="AJ86" s="69"/>
      <c r="AK86" s="69"/>
      <c r="AL86" s="69"/>
      <c r="AM86" s="69"/>
      <c r="AN86" s="69"/>
      <c r="AO86" s="69"/>
      <c r="AP86" s="69"/>
      <c r="AS86" s="72"/>
      <c r="AT86" s="72"/>
      <c r="AU86" s="72"/>
      <c r="AV86" s="72"/>
      <c r="AW86" s="72"/>
      <c r="AX86" s="72"/>
      <c r="AY86" s="72"/>
      <c r="AZ86" s="72"/>
      <c r="BA86" s="72"/>
      <c r="BB86" s="72"/>
      <c r="BC86" s="72"/>
      <c r="BD86" s="72"/>
    </row>
    <row r="87" spans="1:58" s="71" customFormat="1" ht="27" customHeight="1">
      <c r="A87" s="128"/>
      <c r="B87" s="103"/>
      <c r="C87" s="103"/>
      <c r="D87" s="83"/>
      <c r="E87" s="83"/>
      <c r="F87" s="83"/>
      <c r="G87" s="69"/>
      <c r="H87" s="69"/>
      <c r="I87" s="69"/>
      <c r="J87" s="69"/>
      <c r="K87" s="69"/>
      <c r="L87" s="69"/>
      <c r="M87" s="69"/>
      <c r="N87" s="69"/>
      <c r="O87" s="69"/>
      <c r="P87" s="69"/>
      <c r="Q87" s="69"/>
      <c r="R87" s="69"/>
      <c r="S87" s="69"/>
      <c r="T87" s="69"/>
      <c r="U87" s="69"/>
      <c r="V87" s="69"/>
      <c r="W87" s="69"/>
      <c r="X87" s="69"/>
      <c r="Y87" s="69"/>
      <c r="Z87" s="96"/>
      <c r="AA87" s="96"/>
      <c r="AB87" s="96"/>
      <c r="AC87" s="96"/>
      <c r="AD87" s="96"/>
      <c r="AE87" s="96"/>
      <c r="AF87" s="96"/>
      <c r="AG87" s="70"/>
      <c r="AH87" s="69"/>
      <c r="AI87" s="69"/>
      <c r="AJ87" s="69"/>
      <c r="AK87" s="69"/>
      <c r="AL87" s="69"/>
      <c r="AM87" s="69"/>
      <c r="AN87" s="69"/>
      <c r="AO87" s="69"/>
      <c r="AP87" s="69"/>
      <c r="AQ87" s="73"/>
      <c r="AR87" s="73"/>
      <c r="AS87" s="70"/>
      <c r="AT87" s="70"/>
      <c r="AU87" s="70"/>
      <c r="AV87" s="70"/>
    </row>
    <row r="88" spans="1:58" s="71" customFormat="1" ht="27" customHeight="1">
      <c r="A88" s="128"/>
      <c r="B88" s="103"/>
      <c r="C88" s="103"/>
      <c r="D88" s="83"/>
      <c r="E88" s="83"/>
      <c r="F88" s="83"/>
      <c r="G88" s="69"/>
      <c r="H88" s="69"/>
      <c r="I88" s="69"/>
      <c r="J88" s="69"/>
      <c r="K88" s="69"/>
      <c r="L88" s="69"/>
      <c r="M88" s="69"/>
      <c r="N88" s="69"/>
      <c r="O88" s="69"/>
      <c r="P88" s="69"/>
      <c r="Q88" s="69"/>
      <c r="R88" s="69"/>
      <c r="S88" s="69"/>
      <c r="T88" s="69"/>
      <c r="U88" s="69"/>
      <c r="V88" s="69"/>
      <c r="W88" s="69"/>
      <c r="X88" s="69"/>
      <c r="Y88" s="69"/>
      <c r="Z88" s="96"/>
      <c r="AA88" s="96"/>
      <c r="AB88" s="96"/>
      <c r="AC88" s="96"/>
      <c r="AD88" s="96"/>
      <c r="AE88" s="96"/>
      <c r="AF88" s="96"/>
      <c r="AG88" s="70"/>
      <c r="AH88" s="69"/>
      <c r="AI88" s="69"/>
      <c r="AJ88" s="69"/>
      <c r="AK88" s="69"/>
      <c r="AL88" s="69"/>
      <c r="AM88" s="69"/>
      <c r="AN88" s="69"/>
      <c r="AO88" s="69"/>
      <c r="AP88" s="69"/>
      <c r="AQ88" s="73"/>
      <c r="AR88" s="73"/>
      <c r="AS88" s="70"/>
      <c r="AT88" s="70"/>
      <c r="AU88" s="70"/>
      <c r="AV88" s="70"/>
      <c r="AW88" s="70"/>
      <c r="AX88" s="70"/>
      <c r="AY88" s="70"/>
      <c r="AZ88" s="70"/>
      <c r="BA88" s="70"/>
      <c r="BB88" s="127"/>
      <c r="BC88" s="127"/>
      <c r="BD88" s="127"/>
    </row>
    <row r="89" spans="1:58" s="71" customFormat="1" ht="27" customHeight="1">
      <c r="A89" s="128"/>
      <c r="D89" s="83"/>
      <c r="E89" s="83"/>
      <c r="F89" s="83"/>
      <c r="G89" s="69"/>
      <c r="H89" s="69"/>
      <c r="I89" s="69"/>
      <c r="J89" s="69"/>
      <c r="K89" s="69"/>
      <c r="L89" s="69"/>
      <c r="M89" s="69"/>
      <c r="N89" s="69"/>
      <c r="O89" s="69"/>
      <c r="P89" s="69"/>
      <c r="Q89" s="69"/>
      <c r="R89" s="69"/>
      <c r="S89" s="69"/>
      <c r="T89" s="69"/>
      <c r="U89" s="69"/>
      <c r="V89" s="69"/>
      <c r="W89" s="69"/>
      <c r="X89" s="69"/>
      <c r="Y89" s="69"/>
      <c r="Z89" s="69"/>
      <c r="AA89" s="69"/>
      <c r="AB89" s="69"/>
      <c r="AC89" s="69"/>
      <c r="AD89" s="69"/>
      <c r="AE89" s="70"/>
      <c r="AF89" s="70"/>
      <c r="AG89" s="70"/>
      <c r="AH89" s="69"/>
      <c r="AI89" s="69"/>
      <c r="AJ89" s="69"/>
      <c r="AK89" s="69"/>
      <c r="AL89" s="69"/>
      <c r="AM89" s="69"/>
      <c r="AN89" s="69"/>
      <c r="AO89" s="69"/>
      <c r="AP89" s="69"/>
      <c r="AQ89" s="73"/>
      <c r="AR89" s="73"/>
      <c r="AS89" s="70"/>
      <c r="AT89" s="70"/>
      <c r="AU89" s="70"/>
      <c r="AV89" s="70"/>
    </row>
    <row r="90" spans="1:58" ht="27" customHeight="1">
      <c r="A90" s="129"/>
      <c r="B90" s="129" t="s">
        <v>198</v>
      </c>
      <c r="C90" s="125"/>
      <c r="D90" s="96"/>
      <c r="E90" s="96"/>
      <c r="F90" s="96"/>
      <c r="G90" s="96"/>
      <c r="H90" s="96"/>
      <c r="I90" s="96"/>
      <c r="J90" s="96"/>
      <c r="K90" s="96"/>
      <c r="L90" s="96"/>
      <c r="M90" s="96"/>
      <c r="N90" s="96"/>
      <c r="O90" s="96"/>
      <c r="P90" s="96"/>
      <c r="Q90" s="96"/>
      <c r="R90" s="96"/>
      <c r="S90" s="96"/>
      <c r="T90" s="96"/>
      <c r="U90" s="96"/>
      <c r="V90" s="96"/>
      <c r="W90" s="96"/>
      <c r="X90" s="96"/>
      <c r="Y90" s="96"/>
      <c r="Z90" s="96"/>
      <c r="AA90" s="96"/>
      <c r="AB90" s="96"/>
      <c r="AC90" s="96"/>
      <c r="AD90" s="96"/>
      <c r="AE90" s="96"/>
      <c r="AF90" s="96"/>
      <c r="AG90" s="96"/>
      <c r="AH90" s="96"/>
      <c r="AI90" s="97"/>
      <c r="AJ90" s="97"/>
      <c r="AK90" s="97"/>
      <c r="AL90" s="97"/>
      <c r="AM90" s="97"/>
      <c r="AN90" s="97"/>
      <c r="AO90" s="97"/>
      <c r="AP90" s="97"/>
      <c r="AQ90" s="99"/>
      <c r="AR90" s="99"/>
      <c r="AS90" s="100"/>
      <c r="AT90" s="100"/>
      <c r="AU90" s="100"/>
      <c r="AV90" s="100"/>
      <c r="AW90" s="100"/>
      <c r="AX90" s="100"/>
      <c r="AY90" s="100"/>
      <c r="AZ90" s="100"/>
      <c r="BA90" s="108"/>
      <c r="BB90" s="101"/>
      <c r="BC90" s="101"/>
      <c r="BD90" s="101"/>
      <c r="BE90" s="102"/>
      <c r="BF90" s="109"/>
    </row>
    <row r="91" spans="1:58" ht="27" customHeight="1">
      <c r="A91" s="130"/>
      <c r="B91" s="130" t="s">
        <v>199</v>
      </c>
      <c r="C91" s="125"/>
      <c r="D91" s="96"/>
      <c r="E91" s="96"/>
      <c r="F91" s="96"/>
      <c r="G91" s="96"/>
      <c r="H91" s="96"/>
      <c r="I91" s="96"/>
      <c r="J91" s="96"/>
      <c r="K91" s="96"/>
      <c r="L91" s="96"/>
      <c r="M91" s="96"/>
      <c r="N91" s="96"/>
      <c r="O91" s="96"/>
      <c r="P91" s="96"/>
      <c r="Q91" s="96"/>
      <c r="R91" s="96"/>
      <c r="S91" s="96"/>
      <c r="T91" s="96"/>
      <c r="U91" s="96"/>
      <c r="V91" s="96"/>
      <c r="W91" s="96"/>
      <c r="X91" s="96"/>
      <c r="Y91" s="96"/>
      <c r="Z91" s="96"/>
      <c r="AA91" s="96"/>
      <c r="AB91" s="96"/>
      <c r="AC91" s="96"/>
      <c r="AD91" s="96"/>
      <c r="AE91" s="96"/>
      <c r="AF91" s="96"/>
      <c r="AG91" s="96"/>
      <c r="AH91" s="96"/>
      <c r="AI91" s="97"/>
      <c r="AJ91" s="97"/>
      <c r="AK91" s="97"/>
      <c r="AL91" s="97"/>
      <c r="AM91" s="97"/>
      <c r="AN91" s="97"/>
      <c r="AO91" s="97"/>
      <c r="AP91" s="97"/>
      <c r="AQ91" s="99"/>
      <c r="AR91" s="99"/>
      <c r="AS91" s="100"/>
      <c r="AT91" s="100"/>
      <c r="AU91" s="100"/>
      <c r="AV91" s="100"/>
      <c r="AW91" s="100"/>
      <c r="AX91" s="100"/>
      <c r="AY91" s="100"/>
      <c r="AZ91" s="100"/>
      <c r="BA91" s="110"/>
      <c r="BB91" s="110"/>
      <c r="BC91" s="110"/>
      <c r="BD91" s="110"/>
      <c r="BE91" s="110"/>
      <c r="BF91" s="121"/>
    </row>
    <row r="92" spans="1:58" s="71" customFormat="1" ht="27" customHeight="1">
      <c r="A92" s="130"/>
      <c r="B92" s="130" t="s">
        <v>200</v>
      </c>
      <c r="C92" s="103"/>
      <c r="D92" s="83"/>
      <c r="E92" s="83"/>
      <c r="F92" s="83"/>
      <c r="G92" s="69"/>
      <c r="H92" s="69"/>
      <c r="I92" s="69"/>
      <c r="J92" s="69"/>
      <c r="K92" s="69"/>
      <c r="L92" s="69"/>
      <c r="M92" s="69"/>
      <c r="N92" s="69"/>
      <c r="O92" s="69"/>
      <c r="P92" s="69"/>
      <c r="Q92" s="69"/>
      <c r="R92" s="69"/>
      <c r="S92" s="69"/>
      <c r="T92" s="69"/>
      <c r="U92" s="69"/>
      <c r="V92" s="69"/>
      <c r="W92" s="69"/>
      <c r="X92" s="69"/>
      <c r="Y92" s="69"/>
      <c r="Z92" s="69"/>
      <c r="AA92" s="69"/>
      <c r="AB92" s="69"/>
      <c r="AC92" s="69"/>
      <c r="AD92" s="69"/>
      <c r="AE92" s="70"/>
      <c r="AF92" s="70"/>
      <c r="AG92" s="70"/>
      <c r="AH92" s="69"/>
      <c r="AI92" s="69"/>
      <c r="AJ92" s="69"/>
      <c r="AK92" s="69"/>
      <c r="AL92" s="69"/>
      <c r="AM92" s="69"/>
      <c r="AN92" s="69"/>
      <c r="AO92" s="69"/>
      <c r="AP92" s="69"/>
      <c r="AQ92" s="73"/>
      <c r="AR92" s="73"/>
      <c r="AS92" s="70"/>
      <c r="AT92" s="70"/>
      <c r="AU92" s="70"/>
      <c r="AV92" s="70"/>
    </row>
    <row r="93" spans="1:58" s="71" customFormat="1" ht="27" customHeight="1">
      <c r="A93" s="130"/>
      <c r="B93" s="130"/>
      <c r="C93" s="103"/>
      <c r="D93" s="83"/>
      <c r="E93" s="83"/>
      <c r="F93" s="83"/>
      <c r="G93" s="69"/>
      <c r="H93" s="69"/>
      <c r="I93" s="69"/>
      <c r="J93" s="69"/>
      <c r="K93" s="69"/>
      <c r="L93" s="69"/>
      <c r="M93" s="69"/>
      <c r="N93" s="69"/>
      <c r="O93" s="69"/>
      <c r="P93" s="69"/>
      <c r="Q93" s="69"/>
      <c r="R93" s="69"/>
      <c r="S93" s="69"/>
      <c r="T93" s="69"/>
      <c r="U93" s="69"/>
      <c r="V93" s="69"/>
      <c r="W93" s="69"/>
      <c r="X93" s="69"/>
      <c r="Y93" s="69"/>
      <c r="Z93" s="69"/>
      <c r="AA93" s="69"/>
      <c r="AB93" s="69"/>
      <c r="AC93" s="69"/>
      <c r="AD93" s="69"/>
      <c r="AE93" s="70"/>
      <c r="AF93" s="70"/>
      <c r="AG93" s="70"/>
      <c r="AH93" s="69"/>
      <c r="AI93" s="69"/>
      <c r="AJ93" s="69"/>
      <c r="AK93" s="69"/>
      <c r="AL93" s="69"/>
      <c r="AM93" s="69"/>
      <c r="AN93" s="69"/>
      <c r="AO93" s="69"/>
      <c r="AP93" s="69"/>
      <c r="AQ93" s="73"/>
      <c r="AR93" s="73"/>
      <c r="AS93" s="70"/>
      <c r="AT93" s="70"/>
      <c r="AU93" s="70"/>
      <c r="AV93" s="70"/>
    </row>
    <row r="94" spans="1:58" s="71" customFormat="1" ht="27" customHeight="1">
      <c r="A94" s="130"/>
      <c r="B94" s="130" t="s">
        <v>201</v>
      </c>
      <c r="C94" s="103"/>
      <c r="D94" s="83"/>
      <c r="E94" s="83"/>
      <c r="F94" s="83"/>
      <c r="G94" s="69"/>
      <c r="H94" s="69"/>
      <c r="I94" s="69"/>
      <c r="J94" s="69"/>
      <c r="K94" s="69"/>
      <c r="L94" s="69"/>
      <c r="M94" s="69"/>
      <c r="N94" s="69"/>
      <c r="O94" s="69"/>
      <c r="P94" s="69"/>
      <c r="Q94" s="69"/>
      <c r="R94" s="69"/>
      <c r="S94" s="69"/>
      <c r="T94" s="69"/>
      <c r="U94" s="69"/>
      <c r="V94" s="69"/>
      <c r="W94" s="69"/>
      <c r="X94" s="69"/>
      <c r="Y94" s="69"/>
      <c r="Z94" s="69"/>
      <c r="AA94" s="69"/>
      <c r="AB94" s="69"/>
      <c r="AC94" s="69"/>
      <c r="AD94" s="69"/>
      <c r="AE94" s="70"/>
      <c r="AF94" s="70"/>
      <c r="AG94" s="70"/>
      <c r="AH94" s="69"/>
      <c r="AI94" s="69"/>
      <c r="AJ94" s="69"/>
      <c r="AK94" s="69"/>
      <c r="AL94" s="69"/>
      <c r="AM94" s="69"/>
      <c r="AN94" s="69"/>
      <c r="AO94" s="69"/>
      <c r="AP94" s="69"/>
      <c r="AQ94" s="73"/>
      <c r="AR94" s="73"/>
      <c r="AS94" s="70"/>
      <c r="AT94" s="70"/>
      <c r="AU94" s="70"/>
      <c r="AV94" s="70"/>
    </row>
    <row r="95" spans="1:58" s="71" customFormat="1" ht="27" customHeight="1">
      <c r="A95" s="130"/>
      <c r="B95" s="130" t="s">
        <v>202</v>
      </c>
      <c r="C95" s="103"/>
      <c r="D95" s="83"/>
      <c r="E95" s="83"/>
      <c r="F95" s="83"/>
      <c r="G95" s="69"/>
      <c r="H95" s="69"/>
      <c r="I95" s="69"/>
      <c r="J95" s="69"/>
      <c r="K95" s="69"/>
      <c r="L95" s="69"/>
      <c r="M95" s="69"/>
      <c r="N95" s="69"/>
      <c r="O95" s="69"/>
      <c r="P95" s="69"/>
      <c r="Q95" s="69"/>
      <c r="R95" s="69"/>
      <c r="S95" s="69"/>
      <c r="T95" s="69"/>
      <c r="U95" s="69"/>
      <c r="V95" s="69"/>
      <c r="W95" s="69"/>
      <c r="X95" s="69"/>
      <c r="Y95" s="69"/>
      <c r="Z95" s="69"/>
      <c r="AA95" s="69"/>
      <c r="AB95" s="69"/>
      <c r="AC95" s="69"/>
      <c r="AD95" s="69"/>
      <c r="AE95" s="70"/>
      <c r="AF95" s="70"/>
      <c r="AG95" s="70"/>
      <c r="AH95" s="69"/>
      <c r="AI95" s="69"/>
      <c r="AJ95" s="69"/>
      <c r="AK95" s="69"/>
      <c r="AL95" s="69"/>
      <c r="AM95" s="69"/>
      <c r="AN95" s="69"/>
      <c r="AO95" s="69"/>
      <c r="AP95" s="69"/>
      <c r="AQ95" s="73"/>
      <c r="AR95" s="73"/>
      <c r="AS95" s="70"/>
      <c r="AT95" s="70"/>
      <c r="AU95" s="70"/>
      <c r="AV95" s="70"/>
      <c r="AW95" s="70"/>
      <c r="AX95" s="70"/>
      <c r="AY95" s="70"/>
      <c r="AZ95" s="70"/>
      <c r="BA95" s="70"/>
      <c r="BB95" s="127"/>
      <c r="BC95" s="127"/>
      <c r="BD95" s="127"/>
    </row>
    <row r="96" spans="1:58" s="71" customFormat="1" ht="27" customHeight="1">
      <c r="A96" s="131"/>
      <c r="B96" s="131"/>
      <c r="C96" s="103"/>
      <c r="D96" s="83"/>
      <c r="E96" s="83"/>
      <c r="F96" s="83"/>
      <c r="G96" s="69"/>
      <c r="H96" s="69"/>
      <c r="I96" s="69"/>
      <c r="J96" s="69"/>
      <c r="K96" s="69"/>
      <c r="L96" s="69"/>
      <c r="M96" s="69"/>
      <c r="N96" s="69"/>
      <c r="O96" s="69"/>
      <c r="P96" s="69"/>
      <c r="Q96" s="69"/>
      <c r="R96" s="69"/>
      <c r="S96" s="69"/>
      <c r="T96" s="69"/>
      <c r="U96" s="69"/>
      <c r="V96" s="69"/>
      <c r="W96" s="69"/>
      <c r="X96" s="69"/>
      <c r="Y96" s="69"/>
      <c r="Z96" s="69"/>
      <c r="AA96" s="69"/>
      <c r="AB96" s="69"/>
      <c r="AC96" s="69"/>
      <c r="AD96" s="69"/>
      <c r="AE96" s="70"/>
      <c r="AF96" s="70"/>
      <c r="AG96" s="70"/>
      <c r="AH96" s="69"/>
      <c r="AI96" s="69"/>
      <c r="AJ96" s="69"/>
      <c r="AK96" s="69"/>
      <c r="AL96" s="69"/>
      <c r="AM96" s="69"/>
      <c r="AN96" s="69"/>
      <c r="AO96" s="69"/>
      <c r="AP96" s="69"/>
      <c r="AS96" s="72"/>
      <c r="AT96" s="72"/>
      <c r="AU96" s="72"/>
      <c r="AV96" s="72"/>
      <c r="AW96" s="72"/>
      <c r="AX96" s="72"/>
      <c r="AY96" s="72"/>
      <c r="AZ96" s="72"/>
      <c r="BA96" s="72"/>
      <c r="BB96" s="72"/>
      <c r="BC96" s="72"/>
      <c r="BD96" s="72"/>
    </row>
    <row r="97" spans="1:56" s="71" customFormat="1" ht="27" customHeight="1">
      <c r="A97" s="131"/>
      <c r="B97" s="132" t="s">
        <v>170</v>
      </c>
      <c r="C97" s="133"/>
      <c r="D97" s="134"/>
      <c r="E97" s="134"/>
      <c r="F97" s="134"/>
      <c r="G97" s="135"/>
      <c r="H97" s="135"/>
      <c r="I97" s="135"/>
      <c r="J97" s="135"/>
      <c r="K97" s="135"/>
      <c r="L97" s="135"/>
      <c r="M97" s="135"/>
      <c r="N97" s="69"/>
      <c r="O97" s="69"/>
      <c r="P97" s="69"/>
      <c r="Q97" s="69"/>
      <c r="R97" s="69"/>
      <c r="S97" s="69"/>
      <c r="T97" s="69"/>
      <c r="U97" s="69"/>
      <c r="V97" s="69"/>
      <c r="W97" s="69"/>
      <c r="X97" s="69"/>
      <c r="Y97" s="69"/>
      <c r="Z97" s="69"/>
      <c r="AA97" s="69"/>
      <c r="AB97" s="69"/>
      <c r="AC97" s="69"/>
      <c r="AD97" s="69"/>
      <c r="AE97" s="70"/>
      <c r="AF97" s="70"/>
      <c r="AG97" s="70"/>
      <c r="AH97" s="69"/>
      <c r="AI97" s="69"/>
      <c r="AJ97" s="69"/>
      <c r="AK97" s="69"/>
      <c r="AL97" s="69"/>
      <c r="AM97" s="69"/>
      <c r="AN97" s="69"/>
      <c r="AO97" s="69"/>
      <c r="AP97" s="69"/>
      <c r="AQ97" s="73"/>
      <c r="AR97" s="73"/>
      <c r="AS97" s="70"/>
      <c r="AT97" s="70"/>
      <c r="AU97" s="70"/>
      <c r="AV97" s="70"/>
    </row>
    <row r="98" spans="1:56" s="141" customFormat="1" ht="27" customHeight="1">
      <c r="A98" s="131"/>
      <c r="B98" s="136" t="s">
        <v>203</v>
      </c>
      <c r="C98" s="136"/>
      <c r="D98" s="136"/>
      <c r="E98" s="136"/>
      <c r="F98" s="137"/>
      <c r="G98" s="138"/>
      <c r="H98" s="138"/>
      <c r="I98" s="138"/>
      <c r="J98" s="138"/>
      <c r="K98" s="138"/>
      <c r="L98" s="138"/>
      <c r="M98" s="138"/>
      <c r="N98" s="138"/>
      <c r="O98" s="138"/>
      <c r="P98" s="138"/>
      <c r="Q98" s="138"/>
      <c r="R98" s="138"/>
      <c r="S98" s="138"/>
      <c r="T98" s="138"/>
      <c r="U98" s="138"/>
      <c r="V98" s="138"/>
      <c r="W98" s="138"/>
      <c r="X98" s="138"/>
      <c r="Y98" s="138"/>
      <c r="Z98" s="138"/>
      <c r="AA98" s="138"/>
      <c r="AB98" s="138"/>
      <c r="AC98" s="138"/>
      <c r="AD98" s="138"/>
      <c r="AE98" s="139"/>
      <c r="AF98" s="139"/>
      <c r="AG98" s="139"/>
      <c r="AH98" s="138"/>
      <c r="AI98" s="138"/>
      <c r="AJ98" s="138"/>
      <c r="AK98" s="138"/>
      <c r="AL98" s="138"/>
      <c r="AM98" s="138"/>
      <c r="AN98" s="138"/>
      <c r="AO98" s="138"/>
      <c r="AP98" s="138"/>
      <c r="AQ98" s="140"/>
      <c r="AR98" s="140"/>
      <c r="AS98" s="139"/>
      <c r="AT98" s="139"/>
      <c r="AU98" s="139"/>
      <c r="AV98" s="139"/>
    </row>
    <row r="99" spans="1:56" s="141" customFormat="1" ht="27" customHeight="1">
      <c r="A99" s="131"/>
      <c r="B99" s="142" t="s">
        <v>806</v>
      </c>
      <c r="C99" s="142"/>
      <c r="D99" s="142"/>
      <c r="E99" s="142"/>
      <c r="F99" s="142"/>
      <c r="G99" s="143"/>
      <c r="H99" s="143"/>
      <c r="I99" s="143"/>
      <c r="J99" s="143"/>
      <c r="K99" s="143"/>
      <c r="L99" s="143"/>
      <c r="M99" s="143"/>
      <c r="N99" s="143"/>
      <c r="O99" s="143"/>
      <c r="P99" s="143"/>
      <c r="Q99" s="143"/>
      <c r="R99" s="143"/>
      <c r="S99" s="143"/>
      <c r="T99" s="143"/>
      <c r="U99" s="143"/>
      <c r="V99" s="143"/>
      <c r="W99" s="143"/>
      <c r="X99" s="143"/>
      <c r="Y99" s="143"/>
      <c r="Z99" s="143"/>
      <c r="AA99" s="143"/>
      <c r="AB99" s="143"/>
      <c r="AC99" s="143"/>
      <c r="AD99" s="143"/>
      <c r="AE99" s="144"/>
      <c r="AF99" s="144"/>
      <c r="AG99" s="144"/>
      <c r="AH99" s="143"/>
      <c r="AI99" s="138"/>
      <c r="AJ99" s="138"/>
      <c r="AK99" s="138"/>
      <c r="AL99" s="138"/>
      <c r="AM99" s="138"/>
      <c r="AN99" s="138"/>
      <c r="AO99" s="138"/>
      <c r="AP99" s="138"/>
      <c r="AQ99" s="140"/>
      <c r="AR99" s="140"/>
      <c r="AS99" s="139"/>
      <c r="AT99" s="139"/>
      <c r="AU99" s="139"/>
      <c r="AV99" s="139"/>
    </row>
    <row r="100" spans="1:56" s="141" customFormat="1" ht="27" customHeight="1">
      <c r="A100" s="131"/>
      <c r="B100" s="138" t="s">
        <v>204</v>
      </c>
      <c r="C100" s="137"/>
      <c r="D100" s="137"/>
      <c r="E100" s="137"/>
      <c r="F100" s="137"/>
      <c r="G100" s="138"/>
      <c r="H100" s="138"/>
      <c r="I100" s="138"/>
      <c r="J100" s="138"/>
      <c r="K100" s="138"/>
      <c r="L100" s="138"/>
      <c r="M100" s="138"/>
      <c r="N100" s="138"/>
      <c r="O100" s="138"/>
      <c r="P100" s="138"/>
      <c r="Q100" s="138"/>
      <c r="R100" s="138"/>
      <c r="S100" s="138"/>
      <c r="T100" s="138"/>
      <c r="U100" s="138"/>
      <c r="V100" s="138"/>
      <c r="W100" s="138"/>
      <c r="X100" s="138"/>
      <c r="Y100" s="138"/>
      <c r="Z100" s="138"/>
      <c r="AA100" s="138"/>
      <c r="AB100" s="138"/>
      <c r="AC100" s="138"/>
      <c r="AD100" s="138"/>
      <c r="AE100" s="139"/>
      <c r="AF100" s="139"/>
      <c r="AG100" s="139"/>
      <c r="AH100" s="138"/>
      <c r="AI100" s="138"/>
      <c r="AJ100" s="138"/>
      <c r="AK100" s="138"/>
      <c r="AL100" s="138"/>
      <c r="AM100" s="138"/>
      <c r="AN100" s="138"/>
      <c r="AO100" s="138"/>
      <c r="AP100" s="138"/>
      <c r="AQ100" s="140"/>
      <c r="AR100" s="140"/>
      <c r="AS100" s="139"/>
      <c r="AT100" s="139"/>
      <c r="AU100" s="139"/>
      <c r="AV100" s="139"/>
    </row>
    <row r="101" spans="1:56" s="141" customFormat="1" ht="27" customHeight="1">
      <c r="A101" s="138"/>
      <c r="B101" s="138" t="s">
        <v>205</v>
      </c>
      <c r="C101" s="137"/>
      <c r="D101" s="137"/>
      <c r="E101" s="137"/>
      <c r="F101" s="137"/>
      <c r="G101" s="138"/>
      <c r="H101" s="138"/>
      <c r="I101" s="138"/>
      <c r="J101" s="138"/>
      <c r="K101" s="138"/>
      <c r="L101" s="138"/>
      <c r="M101" s="138"/>
      <c r="N101" s="138"/>
      <c r="O101" s="138"/>
      <c r="P101" s="138"/>
      <c r="Q101" s="138"/>
      <c r="R101" s="138"/>
      <c r="S101" s="138"/>
      <c r="T101" s="138"/>
      <c r="U101" s="138"/>
      <c r="V101" s="138"/>
      <c r="W101" s="138"/>
      <c r="X101" s="138"/>
      <c r="Y101" s="138"/>
      <c r="Z101" s="138"/>
      <c r="AA101" s="138"/>
      <c r="AB101" s="138"/>
      <c r="AC101" s="138"/>
      <c r="AD101" s="138"/>
      <c r="AE101" s="139"/>
      <c r="AF101" s="139"/>
      <c r="AG101" s="139"/>
      <c r="AH101" s="138"/>
      <c r="AI101" s="138"/>
      <c r="AJ101" s="138"/>
      <c r="AK101" s="138"/>
      <c r="AL101" s="138"/>
      <c r="AM101" s="138"/>
      <c r="AN101" s="138"/>
      <c r="AO101" s="138"/>
      <c r="AP101" s="138"/>
      <c r="AQ101" s="140"/>
      <c r="AR101" s="140"/>
      <c r="AS101" s="139"/>
      <c r="AT101" s="139"/>
      <c r="AU101" s="139"/>
      <c r="AV101" s="139"/>
    </row>
    <row r="102" spans="1:56" s="141" customFormat="1" ht="27" customHeight="1">
      <c r="A102" s="138"/>
      <c r="B102" s="138" t="s">
        <v>206</v>
      </c>
      <c r="C102" s="137"/>
      <c r="D102" s="137"/>
      <c r="E102" s="137"/>
      <c r="F102" s="137"/>
      <c r="G102" s="138"/>
      <c r="H102" s="138"/>
      <c r="I102" s="138"/>
      <c r="J102" s="138"/>
      <c r="K102" s="138"/>
      <c r="L102" s="138"/>
      <c r="M102" s="138"/>
      <c r="N102" s="138"/>
      <c r="O102" s="138"/>
      <c r="P102" s="138"/>
      <c r="Q102" s="138"/>
      <c r="R102" s="138"/>
      <c r="S102" s="138"/>
      <c r="T102" s="138"/>
      <c r="U102" s="138"/>
      <c r="V102" s="138"/>
      <c r="W102" s="138"/>
      <c r="X102" s="138"/>
      <c r="Y102" s="138"/>
      <c r="Z102" s="138"/>
      <c r="AA102" s="138"/>
      <c r="AB102" s="138"/>
      <c r="AC102" s="138"/>
      <c r="AD102" s="138"/>
      <c r="AE102" s="139"/>
      <c r="AF102" s="139"/>
      <c r="AG102" s="139"/>
      <c r="AH102" s="138"/>
      <c r="AI102" s="138"/>
      <c r="AJ102" s="138"/>
      <c r="AK102" s="138"/>
      <c r="AL102" s="138"/>
      <c r="AM102" s="138"/>
      <c r="AN102" s="138"/>
      <c r="AO102" s="138"/>
      <c r="AP102" s="138"/>
      <c r="AS102" s="145"/>
      <c r="AT102" s="145"/>
      <c r="AU102" s="145"/>
      <c r="AV102" s="145"/>
      <c r="AW102" s="145"/>
      <c r="AX102" s="145"/>
      <c r="AY102" s="145"/>
      <c r="AZ102" s="145"/>
      <c r="BA102" s="145"/>
      <c r="BB102" s="145"/>
      <c r="BC102" s="145"/>
      <c r="BD102" s="145"/>
    </row>
    <row r="103" spans="1:56" s="141" customFormat="1" ht="27" customHeight="1">
      <c r="A103" s="138"/>
      <c r="B103" s="138" t="s">
        <v>207</v>
      </c>
      <c r="C103" s="137"/>
      <c r="D103" s="137"/>
      <c r="E103" s="137"/>
      <c r="F103" s="137"/>
      <c r="G103" s="138"/>
      <c r="H103" s="138"/>
      <c r="I103" s="138"/>
      <c r="J103" s="138"/>
      <c r="K103" s="138"/>
      <c r="L103" s="138"/>
      <c r="M103" s="138"/>
      <c r="N103" s="138"/>
      <c r="O103" s="138"/>
      <c r="P103" s="138"/>
      <c r="Q103" s="138"/>
      <c r="R103" s="138"/>
      <c r="S103" s="138"/>
      <c r="T103" s="138"/>
      <c r="U103" s="138"/>
      <c r="V103" s="138"/>
      <c r="W103" s="138"/>
      <c r="X103" s="138"/>
      <c r="Y103" s="138"/>
      <c r="Z103" s="138"/>
      <c r="AA103" s="138"/>
      <c r="AB103" s="138"/>
      <c r="AC103" s="138"/>
      <c r="AD103" s="138"/>
      <c r="AE103" s="139"/>
      <c r="AF103" s="139"/>
      <c r="AG103" s="139"/>
      <c r="AH103" s="138"/>
      <c r="AI103" s="138"/>
      <c r="AJ103" s="138"/>
      <c r="AK103" s="138"/>
      <c r="AL103" s="138"/>
      <c r="AM103" s="138"/>
      <c r="AN103" s="138"/>
      <c r="AO103" s="138"/>
      <c r="AP103" s="138"/>
      <c r="AQ103" s="140"/>
      <c r="AR103" s="140"/>
      <c r="AS103" s="139"/>
      <c r="AT103" s="139"/>
      <c r="AU103" s="139"/>
      <c r="AV103" s="139"/>
      <c r="AW103" s="139"/>
      <c r="AX103" s="139"/>
      <c r="AY103" s="139"/>
      <c r="AZ103" s="139"/>
      <c r="BA103" s="139"/>
      <c r="BB103" s="146"/>
      <c r="BC103" s="146"/>
      <c r="BD103" s="146"/>
    </row>
    <row r="104" spans="1:56" s="141" customFormat="1" ht="27" customHeight="1">
      <c r="A104" s="147"/>
      <c r="B104" s="147" t="s">
        <v>208</v>
      </c>
      <c r="C104" s="148"/>
      <c r="D104" s="137"/>
      <c r="E104" s="137"/>
      <c r="F104" s="137"/>
      <c r="G104" s="138"/>
      <c r="H104" s="138"/>
      <c r="I104" s="138"/>
      <c r="J104" s="138"/>
      <c r="K104" s="138"/>
      <c r="L104" s="138"/>
      <c r="M104" s="138"/>
      <c r="N104" s="138"/>
      <c r="O104" s="138"/>
      <c r="P104" s="138"/>
      <c r="Q104" s="138"/>
      <c r="R104" s="138"/>
      <c r="S104" s="138"/>
      <c r="T104" s="138"/>
      <c r="U104" s="138"/>
      <c r="V104" s="138"/>
      <c r="W104" s="138"/>
      <c r="X104" s="138"/>
      <c r="Y104" s="138"/>
      <c r="Z104" s="138"/>
      <c r="AA104" s="138"/>
      <c r="AB104" s="138"/>
      <c r="AC104" s="138"/>
      <c r="AD104" s="138"/>
      <c r="AE104" s="139"/>
      <c r="AF104" s="139"/>
      <c r="AG104" s="139"/>
      <c r="AH104" s="138"/>
      <c r="AI104" s="138"/>
      <c r="AJ104" s="138"/>
      <c r="AK104" s="138"/>
      <c r="AL104" s="138"/>
      <c r="AM104" s="138"/>
      <c r="AN104" s="138"/>
      <c r="AO104" s="138"/>
      <c r="AP104" s="138"/>
      <c r="AS104" s="145"/>
      <c r="AT104" s="145"/>
      <c r="AU104" s="145"/>
      <c r="AV104" s="145"/>
      <c r="AW104" s="145"/>
      <c r="AX104" s="145"/>
      <c r="AY104" s="145"/>
      <c r="AZ104" s="145"/>
      <c r="BA104" s="145"/>
      <c r="BB104" s="145"/>
      <c r="BC104" s="145"/>
      <c r="BD104" s="145"/>
    </row>
    <row r="105" spans="1:56" s="141" customFormat="1" ht="27" customHeight="1">
      <c r="A105" s="149"/>
      <c r="B105" s="149" t="s">
        <v>209</v>
      </c>
      <c r="C105" s="150"/>
      <c r="D105" s="137"/>
      <c r="E105" s="137"/>
      <c r="F105" s="137"/>
      <c r="G105" s="138"/>
      <c r="H105" s="138"/>
      <c r="I105" s="138"/>
      <c r="J105" s="138"/>
      <c r="K105" s="138"/>
      <c r="L105" s="138"/>
      <c r="M105" s="138"/>
      <c r="N105" s="138"/>
      <c r="O105" s="138"/>
      <c r="P105" s="138"/>
      <c r="Q105" s="138"/>
      <c r="R105" s="138"/>
      <c r="S105" s="138"/>
      <c r="T105" s="138"/>
      <c r="U105" s="138"/>
      <c r="V105" s="138"/>
      <c r="W105" s="138"/>
      <c r="X105" s="138"/>
      <c r="Y105" s="138"/>
      <c r="Z105" s="138"/>
      <c r="AA105" s="138"/>
      <c r="AB105" s="138"/>
      <c r="AC105" s="138"/>
      <c r="AD105" s="138"/>
      <c r="AE105" s="139"/>
      <c r="AF105" s="139"/>
      <c r="AG105" s="139"/>
      <c r="AH105" s="138"/>
      <c r="AI105" s="138"/>
      <c r="AJ105" s="138"/>
      <c r="AK105" s="138"/>
      <c r="AL105" s="138"/>
      <c r="AM105" s="138"/>
      <c r="AN105" s="138"/>
      <c r="AO105" s="138"/>
      <c r="AP105" s="138"/>
      <c r="AQ105" s="140"/>
      <c r="AR105" s="140"/>
      <c r="AS105" s="139"/>
      <c r="AT105" s="139"/>
      <c r="AU105" s="139"/>
      <c r="AV105" s="139"/>
    </row>
    <row r="106" spans="1:56" s="141" customFormat="1" ht="27" customHeight="1">
      <c r="A106" s="149"/>
      <c r="B106" s="149" t="s">
        <v>210</v>
      </c>
      <c r="C106" s="150"/>
      <c r="D106" s="137"/>
      <c r="E106" s="137"/>
      <c r="F106" s="137"/>
      <c r="G106" s="138"/>
      <c r="H106" s="138"/>
      <c r="I106" s="138"/>
      <c r="J106" s="138"/>
      <c r="K106" s="138"/>
      <c r="L106" s="138"/>
      <c r="M106" s="138"/>
      <c r="N106" s="138"/>
      <c r="O106" s="138"/>
      <c r="P106" s="138"/>
      <c r="Q106" s="138"/>
      <c r="R106" s="138"/>
      <c r="S106" s="138"/>
      <c r="T106" s="138"/>
      <c r="U106" s="138"/>
      <c r="V106" s="138"/>
      <c r="W106" s="138"/>
      <c r="X106" s="138"/>
      <c r="Y106" s="138"/>
      <c r="Z106" s="138"/>
      <c r="AA106" s="138"/>
      <c r="AB106" s="138"/>
      <c r="AC106" s="138"/>
      <c r="AD106" s="138"/>
      <c r="AE106" s="139"/>
      <c r="AF106" s="139"/>
      <c r="AG106" s="139"/>
      <c r="AH106" s="138"/>
      <c r="AI106" s="138"/>
      <c r="AJ106" s="138"/>
      <c r="AK106" s="138"/>
      <c r="AL106" s="138"/>
      <c r="AM106" s="138"/>
      <c r="AN106" s="138"/>
      <c r="AO106" s="138"/>
      <c r="AP106" s="138"/>
      <c r="AQ106" s="140"/>
      <c r="AR106" s="140"/>
      <c r="AS106" s="139"/>
      <c r="AT106" s="139"/>
      <c r="AU106" s="139"/>
      <c r="AV106" s="139"/>
    </row>
    <row r="107" spans="1:56" s="141" customFormat="1" ht="27" customHeight="1">
      <c r="A107" s="151"/>
      <c r="B107" s="151" t="s">
        <v>211</v>
      </c>
      <c r="C107" s="152"/>
      <c r="D107" s="137"/>
      <c r="E107" s="137"/>
      <c r="F107" s="137"/>
      <c r="G107" s="138"/>
      <c r="H107" s="138"/>
      <c r="I107" s="138"/>
      <c r="J107" s="138"/>
      <c r="K107" s="138"/>
      <c r="L107" s="138"/>
      <c r="M107" s="138"/>
      <c r="N107" s="138"/>
      <c r="O107" s="138"/>
      <c r="P107" s="138"/>
      <c r="Q107" s="138"/>
      <c r="R107" s="138"/>
      <c r="S107" s="138"/>
      <c r="T107" s="138"/>
      <c r="U107" s="138"/>
      <c r="V107" s="138"/>
      <c r="W107" s="138"/>
      <c r="X107" s="138"/>
      <c r="Y107" s="138"/>
      <c r="Z107" s="138"/>
      <c r="AA107" s="138"/>
      <c r="AB107" s="138"/>
      <c r="AC107" s="138"/>
      <c r="AD107" s="138"/>
      <c r="AE107" s="139"/>
      <c r="AF107" s="139"/>
      <c r="AG107" s="139"/>
      <c r="AH107" s="138"/>
      <c r="AI107" s="138"/>
      <c r="AJ107" s="138"/>
      <c r="AK107" s="138"/>
      <c r="AL107" s="138"/>
      <c r="AM107" s="138"/>
      <c r="AN107" s="138"/>
      <c r="AO107" s="138"/>
      <c r="AP107" s="138"/>
      <c r="AQ107" s="140"/>
      <c r="AR107" s="140"/>
      <c r="AS107" s="139"/>
      <c r="AT107" s="139"/>
      <c r="AU107" s="139"/>
      <c r="AV107" s="139"/>
    </row>
    <row r="108" spans="1:56" s="141" customFormat="1" ht="27" customHeight="1">
      <c r="A108" s="151"/>
      <c r="B108" s="151" t="s">
        <v>212</v>
      </c>
      <c r="C108" s="152"/>
      <c r="D108" s="137"/>
      <c r="E108" s="137"/>
      <c r="F108" s="137"/>
      <c r="G108" s="138"/>
      <c r="H108" s="138"/>
      <c r="I108" s="138"/>
      <c r="J108" s="138"/>
      <c r="K108" s="138"/>
      <c r="L108" s="138"/>
      <c r="M108" s="138"/>
      <c r="N108" s="138"/>
      <c r="O108" s="138"/>
      <c r="P108" s="138"/>
      <c r="Q108" s="138"/>
      <c r="R108" s="138"/>
      <c r="S108" s="138"/>
      <c r="T108" s="138"/>
      <c r="U108" s="138"/>
      <c r="V108" s="138"/>
      <c r="W108" s="138"/>
      <c r="X108" s="138"/>
      <c r="Y108" s="138"/>
      <c r="Z108" s="138"/>
      <c r="AA108" s="138"/>
      <c r="AB108" s="138"/>
      <c r="AC108" s="138"/>
      <c r="AD108" s="138"/>
      <c r="AE108" s="139"/>
      <c r="AF108" s="139"/>
      <c r="AG108" s="139"/>
      <c r="AH108" s="138"/>
      <c r="AI108" s="138"/>
      <c r="AJ108" s="138"/>
      <c r="AK108" s="138"/>
      <c r="AL108" s="138"/>
      <c r="AM108" s="138"/>
      <c r="AN108" s="138"/>
      <c r="AO108" s="138"/>
      <c r="AP108" s="138"/>
      <c r="AS108" s="145"/>
      <c r="AT108" s="145"/>
      <c r="AU108" s="145"/>
      <c r="AV108" s="145"/>
    </row>
    <row r="109" spans="1:56" s="71" customFormat="1" ht="27" customHeight="1" thickBot="1">
      <c r="D109" s="83"/>
      <c r="E109" s="83"/>
      <c r="F109" s="83"/>
      <c r="G109" s="69"/>
      <c r="H109" s="69"/>
      <c r="I109" s="69"/>
      <c r="J109" s="69"/>
      <c r="K109" s="69"/>
      <c r="L109" s="69"/>
      <c r="M109" s="69"/>
      <c r="N109" s="69"/>
      <c r="O109" s="69"/>
      <c r="P109" s="69"/>
      <c r="Q109" s="69"/>
      <c r="R109" s="69"/>
      <c r="S109" s="69"/>
      <c r="T109" s="69"/>
      <c r="U109" s="69"/>
      <c r="V109" s="69"/>
      <c r="W109" s="69"/>
      <c r="X109" s="69"/>
      <c r="Y109" s="69"/>
      <c r="Z109" s="69"/>
      <c r="AA109" s="69"/>
      <c r="AB109" s="69"/>
      <c r="AC109" s="69"/>
      <c r="AD109" s="69"/>
      <c r="AE109" s="70"/>
      <c r="AF109" s="70"/>
      <c r="AG109" s="70"/>
      <c r="AH109" s="69"/>
      <c r="AI109" s="69"/>
      <c r="AJ109" s="69"/>
      <c r="AK109" s="69"/>
      <c r="AL109" s="69"/>
      <c r="AM109" s="69"/>
      <c r="AN109" s="69"/>
      <c r="AO109" s="69"/>
      <c r="AP109" s="69"/>
      <c r="AS109" s="72"/>
      <c r="AT109" s="72"/>
      <c r="AU109" s="72"/>
      <c r="AV109" s="72"/>
      <c r="AW109" s="72"/>
      <c r="AX109" s="72"/>
      <c r="AY109" s="72"/>
      <c r="AZ109" s="72"/>
      <c r="BA109" s="72"/>
      <c r="BB109" s="72"/>
      <c r="BC109" s="72"/>
      <c r="BD109" s="72"/>
    </row>
    <row r="110" spans="1:56" s="71" customFormat="1" ht="19.5" customHeight="1" thickBot="1">
      <c r="A110" s="83"/>
      <c r="B110" s="83"/>
      <c r="C110" s="83"/>
      <c r="D110" s="83"/>
      <c r="E110" s="83"/>
      <c r="F110" s="83"/>
      <c r="G110" s="153" t="s">
        <v>213</v>
      </c>
      <c r="H110" s="153" t="s">
        <v>214</v>
      </c>
      <c r="I110" s="153"/>
      <c r="J110" s="153"/>
      <c r="K110" s="154">
        <v>43532</v>
      </c>
      <c r="L110" s="154"/>
      <c r="M110" s="154"/>
      <c r="N110" s="155" t="s">
        <v>215</v>
      </c>
      <c r="O110" s="153" t="s">
        <v>216</v>
      </c>
      <c r="P110" s="153" t="s">
        <v>217</v>
      </c>
      <c r="Q110" s="69"/>
      <c r="R110" s="69"/>
      <c r="S110" s="69"/>
      <c r="T110" s="69"/>
      <c r="U110" s="69"/>
      <c r="V110" s="69"/>
      <c r="W110" s="69"/>
      <c r="X110" s="69"/>
      <c r="Y110" s="69"/>
      <c r="Z110" s="69"/>
      <c r="AA110" s="69"/>
      <c r="AB110" s="69"/>
      <c r="AC110" s="69"/>
      <c r="AD110" s="69"/>
      <c r="AE110" s="70"/>
      <c r="AF110" s="70"/>
      <c r="AG110" s="70"/>
      <c r="AH110" s="69"/>
      <c r="AI110" s="69"/>
      <c r="AJ110" s="69"/>
      <c r="AK110" s="69"/>
      <c r="AL110" s="69"/>
      <c r="AM110" s="69"/>
      <c r="AN110" s="69"/>
      <c r="AO110" s="69"/>
      <c r="AP110" s="69"/>
      <c r="AS110" s="72"/>
      <c r="AT110" s="72"/>
      <c r="AU110" s="72"/>
      <c r="AV110" s="72"/>
      <c r="AW110" s="72"/>
      <c r="AX110" s="72"/>
      <c r="AY110" s="72"/>
      <c r="AZ110" s="72"/>
      <c r="BA110" s="72"/>
      <c r="BB110" s="72"/>
      <c r="BC110" s="72"/>
      <c r="BD110" s="72"/>
    </row>
    <row r="111" spans="1:56" s="71" customFormat="1" ht="19.5" customHeight="1">
      <c r="A111" s="83"/>
      <c r="B111" s="83"/>
      <c r="C111" s="83"/>
      <c r="D111" s="83"/>
      <c r="E111" s="83"/>
      <c r="F111" s="83"/>
      <c r="G111" s="69"/>
      <c r="H111" s="69"/>
      <c r="I111" s="69"/>
      <c r="J111" s="69"/>
      <c r="K111" s="69"/>
      <c r="L111" s="69"/>
      <c r="M111" s="69"/>
      <c r="N111" s="69"/>
      <c r="O111" s="69"/>
      <c r="P111" s="69"/>
      <c r="Q111" s="69"/>
      <c r="R111" s="69"/>
      <c r="S111" s="69"/>
      <c r="T111" s="69"/>
      <c r="U111" s="69"/>
      <c r="V111" s="69"/>
      <c r="W111" s="69"/>
      <c r="X111" s="69"/>
      <c r="Y111" s="69"/>
      <c r="Z111" s="69"/>
      <c r="AA111" s="69"/>
      <c r="AB111" s="69"/>
      <c r="AC111" s="69"/>
      <c r="AD111" s="69"/>
      <c r="AE111" s="70"/>
      <c r="AF111" s="70"/>
      <c r="AG111" s="70"/>
      <c r="AH111" s="69"/>
      <c r="AI111" s="69"/>
      <c r="AJ111" s="69"/>
      <c r="AK111" s="69"/>
      <c r="AL111" s="69"/>
      <c r="AM111" s="69"/>
      <c r="AN111" s="69"/>
      <c r="AO111" s="69"/>
      <c r="AP111" s="69"/>
      <c r="AS111" s="72"/>
      <c r="AT111" s="72"/>
      <c r="AU111" s="72"/>
      <c r="AV111" s="72"/>
      <c r="AW111" s="72"/>
      <c r="AX111" s="72"/>
      <c r="AY111" s="72"/>
      <c r="AZ111" s="72"/>
      <c r="BA111" s="72"/>
      <c r="BB111" s="72"/>
      <c r="BC111" s="72"/>
      <c r="BD111" s="72"/>
    </row>
    <row r="112" spans="1:56" s="71" customFormat="1" ht="19.5" customHeight="1">
      <c r="A112" s="83"/>
      <c r="B112" s="83"/>
      <c r="C112" s="83"/>
      <c r="D112" s="83"/>
      <c r="E112" s="83"/>
      <c r="F112" s="83"/>
      <c r="G112" s="69"/>
      <c r="H112" s="69"/>
      <c r="I112" s="69"/>
      <c r="J112" s="69"/>
      <c r="K112" s="69"/>
      <c r="L112" s="69"/>
      <c r="M112" s="69"/>
      <c r="N112" s="69"/>
      <c r="O112" s="69"/>
      <c r="P112" s="69"/>
      <c r="Q112" s="69"/>
      <c r="R112" s="69"/>
      <c r="S112" s="69"/>
      <c r="T112" s="69"/>
      <c r="U112" s="69"/>
      <c r="V112" s="69"/>
      <c r="W112" s="69"/>
      <c r="X112" s="69"/>
      <c r="Y112" s="69"/>
      <c r="Z112" s="69"/>
      <c r="AA112" s="69"/>
      <c r="AB112" s="69"/>
      <c r="AC112" s="69"/>
      <c r="AD112" s="69"/>
      <c r="AE112" s="70"/>
      <c r="AF112" s="70"/>
      <c r="AG112" s="70"/>
      <c r="AH112" s="69"/>
      <c r="AI112" s="69"/>
      <c r="AJ112" s="69"/>
      <c r="AK112" s="69"/>
      <c r="AL112" s="69"/>
      <c r="AM112" s="69"/>
      <c r="AN112" s="69"/>
      <c r="AO112" s="69"/>
      <c r="AP112" s="69"/>
      <c r="AQ112" s="73"/>
      <c r="AR112" s="73"/>
      <c r="AS112" s="70"/>
      <c r="AT112" s="70"/>
      <c r="AU112" s="70"/>
      <c r="AV112" s="70"/>
      <c r="AW112" s="70"/>
      <c r="AX112" s="70"/>
      <c r="AY112" s="70"/>
      <c r="AZ112" s="70"/>
      <c r="BA112" s="70"/>
      <c r="BB112" s="127"/>
      <c r="BC112" s="127"/>
      <c r="BD112" s="127"/>
    </row>
    <row r="113" spans="1:56" s="71" customFormat="1" ht="19.5" customHeight="1">
      <c r="A113" s="83"/>
      <c r="B113" s="83"/>
      <c r="C113" s="83"/>
      <c r="D113" s="83"/>
      <c r="E113" s="83"/>
      <c r="F113" s="83"/>
      <c r="G113" s="69"/>
      <c r="H113" s="69"/>
      <c r="I113" s="69"/>
      <c r="J113" s="69"/>
      <c r="K113" s="69"/>
      <c r="L113" s="69"/>
      <c r="M113" s="69"/>
      <c r="N113" s="69"/>
      <c r="O113" s="69"/>
      <c r="P113" s="69"/>
      <c r="Q113" s="69"/>
      <c r="R113" s="69"/>
      <c r="S113" s="69"/>
      <c r="T113" s="69"/>
      <c r="U113" s="69"/>
      <c r="V113" s="69"/>
      <c r="W113" s="69"/>
      <c r="X113" s="69"/>
      <c r="Y113" s="69"/>
      <c r="Z113" s="69"/>
      <c r="AA113" s="69"/>
      <c r="AB113" s="69"/>
      <c r="AC113" s="69"/>
      <c r="AD113" s="69"/>
      <c r="AE113" s="70"/>
      <c r="AF113" s="70"/>
      <c r="AG113" s="70"/>
      <c r="AH113" s="69"/>
      <c r="AI113" s="69"/>
      <c r="AJ113" s="69"/>
      <c r="AK113" s="69"/>
      <c r="AL113" s="69"/>
      <c r="AM113" s="69"/>
      <c r="AN113" s="69"/>
      <c r="AO113" s="69"/>
      <c r="AP113" s="69"/>
      <c r="AQ113" s="73"/>
      <c r="AR113" s="73"/>
      <c r="AS113" s="70"/>
      <c r="AT113" s="70"/>
      <c r="AU113" s="70"/>
      <c r="AV113" s="70"/>
      <c r="AW113" s="70"/>
      <c r="AX113" s="70"/>
      <c r="AY113" s="70"/>
      <c r="AZ113" s="70"/>
      <c r="BA113" s="70"/>
      <c r="BB113" s="127"/>
      <c r="BC113" s="127"/>
      <c r="BD113" s="127"/>
    </row>
    <row r="114" spans="1:56" s="71" customFormat="1" ht="19.5" customHeight="1">
      <c r="A114" s="83"/>
      <c r="B114" s="83"/>
      <c r="C114" s="83"/>
      <c r="D114" s="83"/>
      <c r="E114" s="83"/>
      <c r="F114" s="83"/>
      <c r="G114" s="69"/>
      <c r="H114" s="69"/>
      <c r="I114" s="69"/>
      <c r="J114" s="69"/>
      <c r="K114" s="69"/>
      <c r="L114" s="69"/>
      <c r="M114" s="69"/>
      <c r="N114" s="69"/>
      <c r="O114" s="69"/>
      <c r="P114" s="69"/>
      <c r="Q114" s="69"/>
      <c r="R114" s="69"/>
      <c r="S114" s="69"/>
      <c r="T114" s="69"/>
      <c r="U114" s="69"/>
      <c r="V114" s="69"/>
      <c r="W114" s="69"/>
      <c r="X114" s="69"/>
      <c r="Y114" s="69"/>
      <c r="Z114" s="69"/>
      <c r="AA114" s="69"/>
      <c r="AB114" s="69"/>
      <c r="AC114" s="69"/>
      <c r="AD114" s="69"/>
      <c r="AE114" s="70"/>
      <c r="AF114" s="70"/>
      <c r="AG114" s="70"/>
      <c r="AH114" s="69"/>
      <c r="AI114" s="69"/>
      <c r="AJ114" s="69"/>
      <c r="AK114" s="69"/>
      <c r="AL114" s="69"/>
      <c r="AM114" s="69"/>
      <c r="AN114" s="69"/>
      <c r="AO114" s="69"/>
      <c r="AP114" s="69"/>
      <c r="AQ114" s="73"/>
      <c r="AR114" s="73"/>
      <c r="AS114" s="70"/>
      <c r="AT114" s="70"/>
      <c r="AU114" s="70"/>
      <c r="AV114" s="70"/>
      <c r="AW114" s="70"/>
      <c r="AX114" s="70"/>
      <c r="AY114" s="70"/>
      <c r="AZ114" s="70"/>
      <c r="BA114" s="70"/>
      <c r="BB114" s="127"/>
      <c r="BC114" s="127"/>
      <c r="BD114" s="127"/>
    </row>
    <row r="115" spans="1:56" s="71" customFormat="1" ht="19.5" customHeight="1">
      <c r="A115" s="83"/>
      <c r="B115" s="83"/>
      <c r="C115" s="83"/>
      <c r="D115" s="83"/>
      <c r="E115" s="83"/>
      <c r="F115" s="83"/>
      <c r="G115" s="69"/>
      <c r="H115" s="69"/>
      <c r="I115" s="69"/>
      <c r="J115" s="69"/>
      <c r="K115" s="69"/>
      <c r="L115" s="69"/>
      <c r="M115" s="69"/>
      <c r="N115" s="69"/>
      <c r="O115" s="69"/>
      <c r="P115" s="69"/>
      <c r="Q115" s="69"/>
      <c r="R115" s="69"/>
      <c r="S115" s="69"/>
      <c r="T115" s="69"/>
      <c r="U115" s="69"/>
      <c r="V115" s="69"/>
      <c r="W115" s="69"/>
      <c r="X115" s="69"/>
      <c r="Y115" s="69"/>
      <c r="Z115" s="69"/>
      <c r="AA115" s="69"/>
      <c r="AB115" s="69"/>
      <c r="AC115" s="69"/>
      <c r="AD115" s="69"/>
      <c r="AE115" s="70"/>
      <c r="AF115" s="70"/>
      <c r="AG115" s="70"/>
      <c r="AH115" s="69"/>
      <c r="AI115" s="69"/>
      <c r="AJ115" s="69"/>
      <c r="AK115" s="69"/>
      <c r="AL115" s="69"/>
      <c r="AM115" s="69"/>
      <c r="AN115" s="69"/>
      <c r="AO115" s="69"/>
      <c r="AP115" s="69"/>
      <c r="AQ115" s="73"/>
      <c r="AR115" s="73"/>
      <c r="AS115" s="70"/>
      <c r="AT115" s="70"/>
      <c r="AU115" s="70"/>
      <c r="AV115" s="70"/>
      <c r="AW115" s="70"/>
      <c r="AX115" s="70"/>
      <c r="AY115" s="70"/>
      <c r="AZ115" s="70"/>
      <c r="BA115" s="70"/>
      <c r="BB115" s="127"/>
      <c r="BC115" s="127"/>
      <c r="BD115" s="127"/>
    </row>
    <row r="116" spans="1:56" s="71" customFormat="1" ht="19.5" customHeight="1">
      <c r="A116" s="72"/>
      <c r="B116" s="72"/>
      <c r="C116" s="72"/>
      <c r="D116" s="83"/>
      <c r="E116" s="83"/>
      <c r="F116" s="83"/>
      <c r="G116" s="69"/>
      <c r="H116" s="69"/>
      <c r="I116" s="69"/>
      <c r="J116" s="69"/>
      <c r="K116" s="69"/>
      <c r="L116" s="69"/>
      <c r="M116" s="69"/>
      <c r="N116" s="69"/>
      <c r="O116" s="69"/>
      <c r="P116" s="69"/>
      <c r="Q116" s="69"/>
      <c r="R116" s="69"/>
      <c r="S116" s="69"/>
      <c r="T116" s="69"/>
      <c r="U116" s="69"/>
      <c r="V116" s="69"/>
      <c r="W116" s="69"/>
      <c r="X116" s="69"/>
      <c r="Y116" s="69"/>
      <c r="Z116" s="69"/>
      <c r="AA116" s="69"/>
      <c r="AB116" s="69"/>
      <c r="AC116" s="69"/>
      <c r="AD116" s="69"/>
      <c r="AE116" s="70"/>
      <c r="AF116" s="70"/>
      <c r="AG116" s="70"/>
      <c r="AH116" s="69"/>
      <c r="AI116" s="69"/>
      <c r="AJ116" s="69"/>
      <c r="AK116" s="69"/>
      <c r="AL116" s="69"/>
      <c r="AM116" s="69"/>
      <c r="AN116" s="69"/>
      <c r="AO116" s="69"/>
      <c r="AP116" s="69"/>
      <c r="AQ116" s="73"/>
      <c r="AR116" s="73"/>
      <c r="AS116" s="70"/>
      <c r="AT116" s="70"/>
      <c r="AU116" s="70"/>
      <c r="AV116" s="70"/>
      <c r="AW116" s="70"/>
      <c r="AX116" s="70"/>
      <c r="AY116" s="70"/>
      <c r="AZ116" s="70"/>
      <c r="BA116" s="70"/>
      <c r="BB116" s="127"/>
      <c r="BC116" s="127"/>
      <c r="BD116" s="127"/>
    </row>
    <row r="117" spans="1:56" s="71" customFormat="1" ht="19.5" customHeight="1">
      <c r="A117" s="83"/>
      <c r="B117" s="83"/>
      <c r="C117" s="83"/>
      <c r="D117" s="83"/>
      <c r="E117" s="83"/>
      <c r="F117" s="83"/>
      <c r="G117" s="69"/>
      <c r="H117" s="69"/>
      <c r="I117" s="69"/>
      <c r="J117" s="69"/>
      <c r="K117" s="69"/>
      <c r="L117" s="69"/>
      <c r="M117" s="69"/>
      <c r="N117" s="69"/>
      <c r="O117" s="69"/>
      <c r="P117" s="69"/>
      <c r="Q117" s="69"/>
      <c r="R117" s="69"/>
      <c r="S117" s="69"/>
      <c r="T117" s="69"/>
      <c r="U117" s="69"/>
      <c r="V117" s="69"/>
      <c r="W117" s="69"/>
      <c r="X117" s="69"/>
      <c r="Y117" s="69"/>
      <c r="Z117" s="69"/>
      <c r="AA117" s="69"/>
      <c r="AB117" s="69"/>
      <c r="AC117" s="69"/>
      <c r="AD117" s="69"/>
      <c r="AE117" s="70"/>
      <c r="AF117" s="70"/>
      <c r="AG117" s="70"/>
      <c r="AH117" s="69"/>
      <c r="AI117" s="69"/>
      <c r="AJ117" s="69"/>
      <c r="AK117" s="69"/>
      <c r="AL117" s="69"/>
      <c r="AM117" s="69"/>
      <c r="AN117" s="69"/>
      <c r="AO117" s="69"/>
      <c r="AP117" s="69"/>
      <c r="AS117" s="72"/>
      <c r="AT117" s="72"/>
      <c r="AU117" s="72"/>
      <c r="AV117" s="72"/>
      <c r="AW117" s="72"/>
      <c r="AX117" s="72"/>
      <c r="AY117" s="72"/>
      <c r="AZ117" s="72"/>
      <c r="BA117" s="72"/>
      <c r="BB117" s="72"/>
      <c r="BC117" s="72"/>
      <c r="BD117" s="72"/>
    </row>
    <row r="118" spans="1:56" s="71" customFormat="1" ht="19.5" customHeight="1">
      <c r="A118" s="83"/>
      <c r="B118" s="83"/>
      <c r="C118" s="83"/>
      <c r="D118" s="83"/>
      <c r="E118" s="83"/>
      <c r="F118" s="83"/>
      <c r="G118" s="69"/>
      <c r="H118" s="69"/>
      <c r="I118" s="69"/>
      <c r="J118" s="69"/>
      <c r="K118" s="69"/>
      <c r="L118" s="69"/>
      <c r="M118" s="69"/>
      <c r="N118" s="69"/>
      <c r="O118" s="69"/>
      <c r="P118" s="69"/>
      <c r="Q118" s="69"/>
      <c r="R118" s="69"/>
      <c r="S118" s="69"/>
      <c r="T118" s="69"/>
      <c r="U118" s="69"/>
      <c r="V118" s="69"/>
      <c r="W118" s="69"/>
      <c r="X118" s="69"/>
      <c r="Y118" s="69"/>
      <c r="Z118" s="69"/>
      <c r="AA118" s="69"/>
      <c r="AB118" s="69"/>
      <c r="AC118" s="69"/>
      <c r="AD118" s="69"/>
      <c r="AE118" s="70"/>
      <c r="AF118" s="70"/>
      <c r="AG118" s="70"/>
      <c r="AH118" s="69"/>
      <c r="AI118" s="69"/>
      <c r="AJ118" s="69"/>
      <c r="AK118" s="69"/>
      <c r="AL118" s="69"/>
      <c r="AM118" s="69"/>
      <c r="AN118" s="69"/>
      <c r="AO118" s="69"/>
      <c r="AP118" s="69"/>
      <c r="AS118" s="72"/>
      <c r="AT118" s="72"/>
      <c r="AU118" s="72"/>
      <c r="AV118" s="72"/>
      <c r="AW118" s="72"/>
      <c r="AX118" s="72"/>
      <c r="AY118" s="72"/>
      <c r="AZ118" s="72"/>
      <c r="BA118" s="72"/>
      <c r="BB118" s="72"/>
      <c r="BC118" s="72"/>
      <c r="BD118" s="72"/>
    </row>
    <row r="119" spans="1:56" s="71" customFormat="1" ht="19.5" customHeight="1">
      <c r="A119" s="83"/>
      <c r="B119" s="83"/>
      <c r="C119" s="83"/>
      <c r="D119" s="83"/>
      <c r="E119" s="83"/>
      <c r="F119" s="83"/>
      <c r="G119" s="69"/>
      <c r="H119" s="69"/>
      <c r="I119" s="69"/>
      <c r="J119" s="69"/>
      <c r="K119" s="69"/>
      <c r="L119" s="69"/>
      <c r="M119" s="69"/>
      <c r="N119" s="69"/>
      <c r="O119" s="69"/>
      <c r="P119" s="69"/>
      <c r="Q119" s="69"/>
      <c r="R119" s="69"/>
      <c r="S119" s="69"/>
      <c r="T119" s="69"/>
      <c r="U119" s="69"/>
      <c r="V119" s="69"/>
      <c r="W119" s="69"/>
      <c r="X119" s="69"/>
      <c r="Y119" s="69"/>
      <c r="Z119" s="69"/>
      <c r="AA119" s="69"/>
      <c r="AB119" s="69"/>
      <c r="AC119" s="69"/>
      <c r="AD119" s="69"/>
      <c r="AE119" s="70"/>
      <c r="AF119" s="70"/>
      <c r="AG119" s="70"/>
      <c r="AH119" s="69"/>
      <c r="AI119" s="69"/>
      <c r="AJ119" s="69"/>
      <c r="AK119" s="69"/>
      <c r="AL119" s="69"/>
      <c r="AM119" s="69"/>
      <c r="AN119" s="69"/>
      <c r="AO119" s="69"/>
      <c r="AP119" s="69"/>
      <c r="AS119" s="72"/>
      <c r="AT119" s="72"/>
      <c r="AU119" s="72"/>
      <c r="AV119" s="72"/>
      <c r="AW119" s="72"/>
      <c r="AX119" s="72"/>
      <c r="AY119" s="72"/>
      <c r="AZ119" s="72"/>
      <c r="BA119" s="72"/>
      <c r="BB119" s="72"/>
      <c r="BC119" s="72"/>
      <c r="BD119" s="72"/>
    </row>
    <row r="120" spans="1:56" s="71" customFormat="1" ht="19.5" customHeight="1">
      <c r="A120" s="83"/>
      <c r="B120" s="83"/>
      <c r="C120" s="83"/>
      <c r="D120" s="83"/>
      <c r="E120" s="83"/>
      <c r="F120" s="83"/>
      <c r="G120" s="69"/>
      <c r="H120" s="69"/>
      <c r="I120" s="69"/>
      <c r="J120" s="69"/>
      <c r="K120" s="69"/>
      <c r="L120" s="69"/>
      <c r="M120" s="69"/>
      <c r="N120" s="69"/>
      <c r="O120" s="69"/>
      <c r="P120" s="69"/>
      <c r="Q120" s="69"/>
      <c r="R120" s="69"/>
      <c r="S120" s="69"/>
      <c r="T120" s="69"/>
      <c r="U120" s="69"/>
      <c r="V120" s="69"/>
      <c r="W120" s="69"/>
      <c r="X120" s="69"/>
      <c r="Y120" s="69"/>
      <c r="Z120" s="69"/>
      <c r="AA120" s="69"/>
      <c r="AB120" s="69"/>
      <c r="AC120" s="69"/>
      <c r="AD120" s="69"/>
      <c r="AE120" s="70"/>
      <c r="AF120" s="70"/>
      <c r="AG120" s="70"/>
      <c r="AH120" s="69"/>
      <c r="AI120" s="69"/>
      <c r="AJ120" s="69"/>
      <c r="AK120" s="69"/>
      <c r="AL120" s="69"/>
      <c r="AM120" s="69"/>
      <c r="AN120" s="69"/>
      <c r="AO120" s="69"/>
      <c r="AP120" s="69"/>
      <c r="AQ120" s="73"/>
      <c r="AR120" s="73"/>
      <c r="AS120" s="70"/>
      <c r="AT120" s="70"/>
      <c r="AU120" s="70"/>
      <c r="AV120" s="70"/>
      <c r="AW120" s="70"/>
      <c r="AX120" s="70"/>
      <c r="AY120" s="70"/>
      <c r="AZ120" s="70"/>
      <c r="BA120" s="70"/>
      <c r="BB120" s="127"/>
      <c r="BC120" s="127"/>
      <c r="BD120" s="127"/>
    </row>
    <row r="121" spans="1:56" s="71" customFormat="1" ht="19.5" customHeight="1">
      <c r="A121" s="83"/>
      <c r="B121" s="83"/>
      <c r="C121" s="83"/>
      <c r="D121" s="83"/>
      <c r="E121" s="83"/>
      <c r="F121" s="83"/>
      <c r="G121" s="69"/>
      <c r="H121" s="69"/>
      <c r="I121" s="69"/>
      <c r="J121" s="69"/>
      <c r="K121" s="69"/>
      <c r="L121" s="69"/>
      <c r="M121" s="69"/>
      <c r="N121" s="69"/>
      <c r="O121" s="69"/>
      <c r="P121" s="69"/>
      <c r="Q121" s="69"/>
      <c r="R121" s="69"/>
      <c r="S121" s="69"/>
      <c r="T121" s="69"/>
      <c r="U121" s="69"/>
      <c r="V121" s="69"/>
      <c r="W121" s="69"/>
      <c r="X121" s="69"/>
      <c r="Y121" s="69"/>
      <c r="Z121" s="69"/>
      <c r="AA121" s="69"/>
      <c r="AB121" s="69"/>
      <c r="AC121" s="69"/>
      <c r="AD121" s="69"/>
      <c r="AE121" s="70"/>
      <c r="AF121" s="70"/>
      <c r="AG121" s="70"/>
      <c r="AH121" s="69"/>
      <c r="AI121" s="69"/>
      <c r="AJ121" s="69"/>
      <c r="AK121" s="69"/>
      <c r="AL121" s="69"/>
      <c r="AM121" s="69"/>
      <c r="AN121" s="69"/>
      <c r="AO121" s="69"/>
      <c r="AP121" s="69"/>
      <c r="AQ121" s="73"/>
      <c r="AR121" s="73"/>
      <c r="AS121" s="70"/>
      <c r="AT121" s="70"/>
      <c r="AU121" s="70"/>
      <c r="AV121" s="70"/>
      <c r="AW121" s="70"/>
      <c r="AX121" s="70"/>
      <c r="AY121" s="70"/>
      <c r="AZ121" s="70"/>
      <c r="BA121" s="70"/>
      <c r="BB121" s="127"/>
      <c r="BC121" s="127"/>
      <c r="BD121" s="127"/>
    </row>
    <row r="122" spans="1:56" s="71" customFormat="1" ht="19.5" customHeight="1">
      <c r="A122" s="83"/>
      <c r="B122" s="83"/>
      <c r="C122" s="83"/>
      <c r="D122" s="83"/>
      <c r="E122" s="83"/>
      <c r="F122" s="83"/>
      <c r="G122" s="69"/>
      <c r="H122" s="69"/>
      <c r="I122" s="69"/>
      <c r="J122" s="69"/>
      <c r="K122" s="69"/>
      <c r="L122" s="69"/>
      <c r="M122" s="69"/>
      <c r="N122" s="69"/>
      <c r="O122" s="69"/>
      <c r="P122" s="69"/>
      <c r="Q122" s="69"/>
      <c r="R122" s="69"/>
      <c r="S122" s="69"/>
      <c r="T122" s="69"/>
      <c r="U122" s="69"/>
      <c r="V122" s="69"/>
      <c r="W122" s="69"/>
      <c r="X122" s="69"/>
      <c r="Y122" s="69"/>
      <c r="Z122" s="69"/>
      <c r="AA122" s="69"/>
      <c r="AB122" s="69"/>
      <c r="AC122" s="69"/>
      <c r="AD122" s="69"/>
      <c r="AE122" s="70"/>
      <c r="AF122" s="70"/>
      <c r="AG122" s="70"/>
      <c r="AH122" s="69"/>
      <c r="AI122" s="69"/>
      <c r="AJ122" s="69"/>
      <c r="AK122" s="69"/>
      <c r="AL122" s="69"/>
      <c r="AM122" s="69"/>
      <c r="AN122" s="69"/>
      <c r="AO122" s="69"/>
      <c r="AP122" s="69"/>
      <c r="AS122" s="72"/>
      <c r="AT122" s="72"/>
      <c r="AU122" s="72"/>
      <c r="AV122" s="72"/>
      <c r="AW122" s="72"/>
      <c r="AX122" s="72"/>
      <c r="AY122" s="72"/>
      <c r="AZ122" s="72"/>
      <c r="BA122" s="72"/>
      <c r="BB122" s="72"/>
      <c r="BC122" s="72"/>
      <c r="BD122" s="72"/>
    </row>
    <row r="123" spans="1:56" s="71" customFormat="1" ht="19.5" customHeight="1">
      <c r="A123" s="83"/>
      <c r="B123" s="83"/>
      <c r="C123" s="83"/>
      <c r="D123" s="83"/>
      <c r="E123" s="83"/>
      <c r="F123" s="83"/>
      <c r="G123" s="69"/>
      <c r="H123" s="69"/>
      <c r="I123" s="69"/>
      <c r="J123" s="69"/>
      <c r="K123" s="69"/>
      <c r="L123" s="69"/>
      <c r="M123" s="69"/>
      <c r="N123" s="69"/>
      <c r="O123" s="69"/>
      <c r="P123" s="69"/>
      <c r="Q123" s="69"/>
      <c r="R123" s="69"/>
      <c r="S123" s="69"/>
      <c r="T123" s="69"/>
      <c r="U123" s="69"/>
      <c r="V123" s="69"/>
      <c r="W123" s="69"/>
      <c r="X123" s="69"/>
      <c r="Y123" s="69"/>
      <c r="Z123" s="69"/>
      <c r="AA123" s="69"/>
      <c r="AB123" s="69"/>
      <c r="AC123" s="69"/>
      <c r="AD123" s="69"/>
      <c r="AE123" s="70"/>
      <c r="AF123" s="70"/>
      <c r="AG123" s="70"/>
      <c r="AH123" s="69"/>
      <c r="AI123" s="69"/>
      <c r="AJ123" s="69"/>
      <c r="AK123" s="69"/>
      <c r="AL123" s="69"/>
      <c r="AM123" s="69"/>
      <c r="AN123" s="69"/>
      <c r="AO123" s="69"/>
      <c r="AP123" s="69"/>
      <c r="AS123" s="72"/>
      <c r="AT123" s="72"/>
      <c r="AU123" s="72"/>
      <c r="AV123" s="72"/>
      <c r="AW123" s="72"/>
      <c r="AX123" s="72"/>
      <c r="AY123" s="72"/>
      <c r="AZ123" s="72"/>
      <c r="BA123" s="72"/>
      <c r="BB123" s="72"/>
      <c r="BC123" s="72"/>
      <c r="BD123" s="72"/>
    </row>
    <row r="124" spans="1:56" s="71" customFormat="1" ht="19.5" customHeight="1">
      <c r="A124" s="83"/>
      <c r="B124" s="83"/>
      <c r="C124" s="83"/>
      <c r="D124" s="83"/>
      <c r="E124" s="83"/>
      <c r="F124" s="83"/>
      <c r="G124" s="69"/>
      <c r="H124" s="69"/>
      <c r="I124" s="69"/>
      <c r="J124" s="69"/>
      <c r="K124" s="69"/>
      <c r="L124" s="69"/>
      <c r="M124" s="69"/>
      <c r="N124" s="69"/>
      <c r="O124" s="69"/>
      <c r="P124" s="69"/>
      <c r="Q124" s="69"/>
      <c r="R124" s="69"/>
      <c r="S124" s="69"/>
      <c r="T124" s="69"/>
      <c r="U124" s="69"/>
      <c r="V124" s="69"/>
      <c r="W124" s="69"/>
      <c r="X124" s="69"/>
      <c r="Y124" s="69"/>
      <c r="Z124" s="69"/>
      <c r="AA124" s="69"/>
      <c r="AB124" s="69"/>
      <c r="AC124" s="69"/>
      <c r="AD124" s="69"/>
      <c r="AE124" s="70"/>
      <c r="AF124" s="70"/>
      <c r="AG124" s="70"/>
      <c r="AH124" s="69"/>
      <c r="AI124" s="69"/>
      <c r="AJ124" s="69"/>
      <c r="AK124" s="69"/>
      <c r="AL124" s="69"/>
      <c r="AM124" s="69"/>
      <c r="AN124" s="69"/>
      <c r="AO124" s="69"/>
      <c r="AP124" s="69"/>
      <c r="AS124" s="72"/>
      <c r="AT124" s="72"/>
      <c r="AU124" s="72"/>
      <c r="AV124" s="72"/>
      <c r="AW124" s="72"/>
      <c r="AX124" s="72"/>
      <c r="AY124" s="72"/>
      <c r="AZ124" s="72"/>
      <c r="BA124" s="72"/>
      <c r="BB124" s="72"/>
      <c r="BC124" s="72"/>
      <c r="BD124" s="72"/>
    </row>
    <row r="125" spans="1:56" s="71" customFormat="1" ht="19.5" customHeight="1">
      <c r="A125" s="83"/>
      <c r="B125" s="83"/>
      <c r="C125" s="83"/>
      <c r="D125" s="83"/>
      <c r="E125" s="83"/>
      <c r="F125" s="83"/>
      <c r="G125" s="69"/>
      <c r="H125" s="69"/>
      <c r="I125" s="69"/>
      <c r="J125" s="69"/>
      <c r="K125" s="69"/>
      <c r="L125" s="69"/>
      <c r="M125" s="69"/>
      <c r="N125" s="69"/>
      <c r="O125" s="69"/>
      <c r="P125" s="69"/>
      <c r="Q125" s="69"/>
      <c r="R125" s="69"/>
      <c r="S125" s="69"/>
      <c r="T125" s="69"/>
      <c r="U125" s="69"/>
      <c r="V125" s="69"/>
      <c r="W125" s="69"/>
      <c r="X125" s="69"/>
      <c r="Y125" s="69"/>
      <c r="Z125" s="69"/>
      <c r="AA125" s="69"/>
      <c r="AB125" s="69"/>
      <c r="AC125" s="69"/>
      <c r="AD125" s="69"/>
      <c r="AE125" s="70"/>
      <c r="AF125" s="70"/>
      <c r="AG125" s="70"/>
      <c r="AH125" s="69"/>
      <c r="AI125" s="69"/>
      <c r="AJ125" s="69"/>
      <c r="AK125" s="69"/>
      <c r="AL125" s="69"/>
      <c r="AM125" s="69"/>
      <c r="AN125" s="69"/>
      <c r="AO125" s="69"/>
      <c r="AP125" s="69"/>
      <c r="AQ125" s="73"/>
      <c r="AR125" s="73"/>
      <c r="AS125" s="70"/>
      <c r="AT125" s="70"/>
      <c r="AU125" s="70"/>
      <c r="AV125" s="70"/>
      <c r="AW125" s="70"/>
      <c r="AX125" s="70"/>
      <c r="AY125" s="70"/>
      <c r="AZ125" s="70"/>
      <c r="BA125" s="70"/>
      <c r="BB125" s="127"/>
      <c r="BC125" s="127"/>
      <c r="BD125" s="127"/>
    </row>
    <row r="141" spans="26:58">
      <c r="Z141" s="71"/>
      <c r="AQ141" s="72"/>
      <c r="AR141" s="72"/>
      <c r="AT141" s="71"/>
      <c r="AU141" s="71"/>
      <c r="BE141" s="72"/>
      <c r="BF141" s="72"/>
    </row>
    <row r="142" spans="26:58">
      <c r="Z142" s="71"/>
      <c r="AQ142" s="72"/>
      <c r="AR142" s="72"/>
      <c r="AT142" s="71"/>
      <c r="AU142" s="71"/>
      <c r="BE142" s="72"/>
      <c r="BF142" s="72"/>
    </row>
    <row r="143" spans="26:58">
      <c r="Z143" s="71"/>
      <c r="AQ143" s="72"/>
      <c r="AR143" s="72"/>
      <c r="AT143" s="71"/>
      <c r="AU143" s="71"/>
      <c r="BE143" s="72"/>
      <c r="BF143" s="72"/>
    </row>
    <row r="144" spans="26:58">
      <c r="Z144" s="71"/>
      <c r="AQ144" s="72"/>
      <c r="AR144" s="72"/>
      <c r="AT144" s="71"/>
      <c r="AU144" s="71"/>
      <c r="BE144" s="72"/>
      <c r="BF144" s="72"/>
    </row>
    <row r="145" spans="26:58">
      <c r="Z145" s="71"/>
      <c r="AQ145" s="72"/>
      <c r="AR145" s="72"/>
      <c r="AT145" s="71"/>
      <c r="AU145" s="71"/>
      <c r="BE145" s="72"/>
      <c r="BF145" s="72"/>
    </row>
    <row r="146" spans="26:58">
      <c r="Z146" s="71"/>
      <c r="AQ146" s="72"/>
      <c r="AR146" s="72"/>
      <c r="AT146" s="71"/>
      <c r="AU146" s="71"/>
      <c r="BE146" s="72"/>
      <c r="BF146" s="72"/>
    </row>
    <row r="147" spans="26:58">
      <c r="Z147" s="71"/>
      <c r="AQ147" s="72"/>
      <c r="AR147" s="72"/>
      <c r="AT147" s="71"/>
      <c r="AU147" s="71"/>
      <c r="BE147" s="72"/>
      <c r="BF147" s="72"/>
    </row>
    <row r="148" spans="26:58">
      <c r="Z148" s="71"/>
      <c r="AQ148" s="72"/>
      <c r="AR148" s="72"/>
      <c r="AT148" s="71"/>
      <c r="AU148" s="71"/>
      <c r="BE148" s="72"/>
      <c r="BF148" s="72"/>
    </row>
    <row r="149" spans="26:58">
      <c r="AI149" s="71"/>
      <c r="AJ149" s="71"/>
      <c r="AK149" s="71"/>
      <c r="AL149" s="71"/>
      <c r="AM149" s="71"/>
      <c r="AN149" s="71"/>
      <c r="AO149" s="71"/>
      <c r="AP149" s="71"/>
      <c r="AQ149" s="72"/>
      <c r="AR149" s="72"/>
      <c r="BE149" s="72"/>
      <c r="BF149" s="72"/>
    </row>
    <row r="150" spans="26:58">
      <c r="Z150" s="71"/>
      <c r="AQ150" s="72"/>
      <c r="AR150" s="72"/>
      <c r="AT150" s="71"/>
      <c r="AU150" s="71"/>
      <c r="BE150" s="72"/>
      <c r="BF150" s="72"/>
    </row>
    <row r="151" spans="26:58">
      <c r="Z151" s="71"/>
      <c r="AQ151" s="72"/>
      <c r="AR151" s="72"/>
      <c r="AT151" s="71"/>
      <c r="AU151" s="71"/>
      <c r="BE151" s="72"/>
      <c r="BF151" s="72"/>
    </row>
    <row r="152" spans="26:58">
      <c r="Z152" s="71"/>
      <c r="AQ152" s="72"/>
      <c r="AR152" s="72"/>
      <c r="AT152" s="71"/>
      <c r="AU152" s="71"/>
      <c r="BE152" s="72"/>
      <c r="BF152" s="72"/>
    </row>
    <row r="153" spans="26:58">
      <c r="Z153" s="71"/>
      <c r="AQ153" s="72"/>
      <c r="AR153" s="72"/>
      <c r="AT153" s="71"/>
      <c r="AU153" s="71"/>
      <c r="BE153" s="72"/>
      <c r="BF153" s="72"/>
    </row>
  </sheetData>
  <mergeCells count="70">
    <mergeCell ref="B3:C3"/>
    <mergeCell ref="D3:N3"/>
    <mergeCell ref="B4:C4"/>
    <mergeCell ref="B1:C1"/>
    <mergeCell ref="D1:F1"/>
    <mergeCell ref="G1:I1"/>
    <mergeCell ref="J1:N1"/>
    <mergeCell ref="B2:C2"/>
    <mergeCell ref="D2:F2"/>
    <mergeCell ref="G2:I2"/>
    <mergeCell ref="J2:N2"/>
    <mergeCell ref="B7:C7"/>
    <mergeCell ref="D7:N7"/>
    <mergeCell ref="B8:C8"/>
    <mergeCell ref="D8:N8"/>
    <mergeCell ref="B5:C5"/>
    <mergeCell ref="D5:F5"/>
    <mergeCell ref="G5:I5"/>
    <mergeCell ref="J5:N5"/>
    <mergeCell ref="B6:C6"/>
    <mergeCell ref="D6:N6"/>
    <mergeCell ref="Z26:AB26"/>
    <mergeCell ref="N15:O16"/>
    <mergeCell ref="P15:AQ16"/>
    <mergeCell ref="N17:O18"/>
    <mergeCell ref="P17:AQ18"/>
    <mergeCell ref="AR28:AS28"/>
    <mergeCell ref="AT28:AU28"/>
    <mergeCell ref="AV28:AW28"/>
    <mergeCell ref="AX28:AX29"/>
    <mergeCell ref="A65:E65"/>
    <mergeCell ref="G65:AE65"/>
    <mergeCell ref="AG28:AG29"/>
    <mergeCell ref="AH28:AH29"/>
    <mergeCell ref="AI28:AI29"/>
    <mergeCell ref="AJ28:AJ29"/>
    <mergeCell ref="AQ28:AQ29"/>
    <mergeCell ref="N28:N29"/>
    <mergeCell ref="O28:O29"/>
    <mergeCell ref="P28:Q28"/>
    <mergeCell ref="X28:X29"/>
    <mergeCell ref="Y28:AB28"/>
    <mergeCell ref="AP28:AP29"/>
    <mergeCell ref="A66:E66"/>
    <mergeCell ref="G66:AE66"/>
    <mergeCell ref="A67:E67"/>
    <mergeCell ref="G67:AE67"/>
    <mergeCell ref="AE28:AF28"/>
    <mergeCell ref="A28:A29"/>
    <mergeCell ref="B28:C28"/>
    <mergeCell ref="D28:D29"/>
    <mergeCell ref="E28:E29"/>
    <mergeCell ref="F28:F29"/>
    <mergeCell ref="G28:K28"/>
    <mergeCell ref="A69:E69"/>
    <mergeCell ref="G69:AE69"/>
    <mergeCell ref="AA71:AJ71"/>
    <mergeCell ref="AA73:AJ73"/>
    <mergeCell ref="D4:N4"/>
    <mergeCell ref="A68:E68"/>
    <mergeCell ref="G68:AE68"/>
    <mergeCell ref="G18:H25"/>
    <mergeCell ref="N19:O20"/>
    <mergeCell ref="P19:AQ20"/>
    <mergeCell ref="P22:Q22"/>
    <mergeCell ref="Y22:AB22"/>
    <mergeCell ref="AF22:AX26"/>
    <mergeCell ref="Z23:AB23"/>
    <mergeCell ref="Z24:AB24"/>
    <mergeCell ref="Z25:AB25"/>
  </mergeCells>
  <conditionalFormatting sqref="K30:M48">
    <cfRule type="cellIs" dxfId="34" priority="32" stopIfTrue="1" operator="equal">
      <formula>54</formula>
    </cfRule>
    <cfRule type="cellIs" priority="33" stopIfTrue="1" operator="equal">
      <formula>44</formula>
    </cfRule>
    <cfRule type="cellIs" dxfId="33" priority="31" stopIfTrue="1" operator="equal">
      <formula>59</formula>
    </cfRule>
  </conditionalFormatting>
  <conditionalFormatting sqref="K50:M52">
    <cfRule type="cellIs" dxfId="32" priority="12" stopIfTrue="1" operator="equal">
      <formula>59</formula>
    </cfRule>
    <cfRule type="cellIs" dxfId="31" priority="13" stopIfTrue="1" operator="equal">
      <formula>54</formula>
    </cfRule>
    <cfRule type="cellIs" priority="14" stopIfTrue="1" operator="equal">
      <formula>44</formula>
    </cfRule>
  </conditionalFormatting>
  <conditionalFormatting sqref="K54:M57">
    <cfRule type="cellIs" dxfId="30" priority="42" stopIfTrue="1" operator="equal">
      <formula>59</formula>
    </cfRule>
    <cfRule type="cellIs" priority="44" stopIfTrue="1" operator="equal">
      <formula>44</formula>
    </cfRule>
    <cfRule type="cellIs" dxfId="29" priority="43" stopIfTrue="1" operator="equal">
      <formula>54</formula>
    </cfRule>
  </conditionalFormatting>
  <conditionalFormatting sqref="O30:O48">
    <cfRule type="cellIs" dxfId="28" priority="21" stopIfTrue="1" operator="equal">
      <formula>"FD30"</formula>
    </cfRule>
    <cfRule type="cellIs" dxfId="27" priority="18" stopIfTrue="1" operator="equal">
      <formula>"FD120"</formula>
    </cfRule>
    <cfRule type="cellIs" dxfId="26" priority="19" stopIfTrue="1" operator="equal">
      <formula>"FD60S"</formula>
    </cfRule>
    <cfRule type="cellIs" dxfId="25" priority="20" stopIfTrue="1" operator="equal">
      <formula>"FD30S"</formula>
    </cfRule>
    <cfRule type="cellIs" dxfId="24" priority="22" stopIfTrue="1" operator="equal">
      <formula>"FD60"</formula>
    </cfRule>
    <cfRule type="cellIs" dxfId="23" priority="15" stopIfTrue="1" operator="equal">
      <formula>"FD90S"</formula>
    </cfRule>
    <cfRule type="cellIs" dxfId="22" priority="16" stopIfTrue="1" operator="equal">
      <formula>"FD90"</formula>
    </cfRule>
    <cfRule type="cellIs" dxfId="21" priority="17" stopIfTrue="1" operator="equal">
      <formula>"FD120S"</formula>
    </cfRule>
  </conditionalFormatting>
  <conditionalFormatting sqref="O50:O52">
    <cfRule type="cellIs" dxfId="20" priority="10" stopIfTrue="1" operator="equal">
      <formula>"FD30"</formula>
    </cfRule>
    <cfRule type="cellIs" dxfId="19" priority="11" stopIfTrue="1" operator="equal">
      <formula>"FD60"</formula>
    </cfRule>
    <cfRule type="cellIs" dxfId="18" priority="4" stopIfTrue="1" operator="equal">
      <formula>"FD90S"</formula>
    </cfRule>
    <cfRule type="cellIs" dxfId="17" priority="5" stopIfTrue="1" operator="equal">
      <formula>"FD90"</formula>
    </cfRule>
    <cfRule type="cellIs" dxfId="16" priority="6" stopIfTrue="1" operator="equal">
      <formula>"FD120S"</formula>
    </cfRule>
    <cfRule type="cellIs" dxfId="15" priority="7" stopIfTrue="1" operator="equal">
      <formula>"FD120"</formula>
    </cfRule>
    <cfRule type="cellIs" dxfId="14" priority="8" stopIfTrue="1" operator="equal">
      <formula>"FD60S"</formula>
    </cfRule>
    <cfRule type="cellIs" dxfId="13" priority="9" stopIfTrue="1" operator="equal">
      <formula>"FD30S"</formula>
    </cfRule>
  </conditionalFormatting>
  <conditionalFormatting sqref="O54:O57">
    <cfRule type="cellIs" dxfId="12" priority="37" stopIfTrue="1" operator="equal">
      <formula>"FD120"</formula>
    </cfRule>
    <cfRule type="cellIs" dxfId="11" priority="34" stopIfTrue="1" operator="equal">
      <formula>"FD90S"</formula>
    </cfRule>
    <cfRule type="cellIs" dxfId="10" priority="35" stopIfTrue="1" operator="equal">
      <formula>"FD90"</formula>
    </cfRule>
    <cfRule type="cellIs" dxfId="9" priority="36" stopIfTrue="1" operator="equal">
      <formula>"FD120S"</formula>
    </cfRule>
    <cfRule type="cellIs" dxfId="8" priority="41" stopIfTrue="1" operator="equal">
      <formula>"FD60"</formula>
    </cfRule>
    <cfRule type="cellIs" dxfId="7" priority="38" stopIfTrue="1" operator="equal">
      <formula>"FD60S"</formula>
    </cfRule>
    <cfRule type="cellIs" dxfId="6" priority="39" stopIfTrue="1" operator="equal">
      <formula>"FD30S"</formula>
    </cfRule>
    <cfRule type="cellIs" dxfId="5" priority="40" stopIfTrue="1" operator="equal">
      <formula>"FD30"</formula>
    </cfRule>
  </conditionalFormatting>
  <conditionalFormatting sqref="O12:P13">
    <cfRule type="cellIs" dxfId="4" priority="3" stopIfTrue="1" operator="equal">
      <formula>0</formula>
    </cfRule>
    <cfRule type="cellIs" dxfId="3" priority="2" stopIfTrue="1" operator="equal">
      <formula>0</formula>
    </cfRule>
  </conditionalFormatting>
  <conditionalFormatting sqref="AX30:AX48">
    <cfRule type="cellIs" dxfId="2" priority="1" stopIfTrue="1" operator="equal">
      <formula>0</formula>
    </cfRule>
  </conditionalFormatting>
  <pageMargins left="0.25" right="0.25" top="0.75" bottom="0.75" header="0.3" footer="0.3"/>
  <pageSetup paperSize="8" scale="28" fitToHeight="0"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DFA58D-E337-854D-92D9-75C37C975B69}">
  <dimension ref="A6:D433"/>
  <sheetViews>
    <sheetView topLeftCell="A34" zoomScale="70" zoomScaleNormal="70" workbookViewId="0">
      <selection activeCell="B19" sqref="B19"/>
    </sheetView>
  </sheetViews>
  <sheetFormatPr defaultColWidth="8.75" defaultRowHeight="12.75"/>
  <cols>
    <col min="1" max="1" width="3.75" style="156" customWidth="1"/>
    <col min="2" max="2" width="109.5" style="158" customWidth="1"/>
    <col min="3" max="256" width="8.75" style="156"/>
    <col min="257" max="257" width="3.75" style="156" customWidth="1"/>
    <col min="258" max="258" width="109.5" style="156" customWidth="1"/>
    <col min="259" max="512" width="8.75" style="156"/>
    <col min="513" max="513" width="3.75" style="156" customWidth="1"/>
    <col min="514" max="514" width="109.5" style="156" customWidth="1"/>
    <col min="515" max="768" width="8.75" style="156"/>
    <col min="769" max="769" width="3.75" style="156" customWidth="1"/>
    <col min="770" max="770" width="109.5" style="156" customWidth="1"/>
    <col min="771" max="1024" width="8.75" style="156"/>
    <col min="1025" max="1025" width="3.75" style="156" customWidth="1"/>
    <col min="1026" max="1026" width="109.5" style="156" customWidth="1"/>
    <col min="1027" max="1280" width="8.75" style="156"/>
    <col min="1281" max="1281" width="3.75" style="156" customWidth="1"/>
    <col min="1282" max="1282" width="109.5" style="156" customWidth="1"/>
    <col min="1283" max="1536" width="8.75" style="156"/>
    <col min="1537" max="1537" width="3.75" style="156" customWidth="1"/>
    <col min="1538" max="1538" width="109.5" style="156" customWidth="1"/>
    <col min="1539" max="1792" width="8.75" style="156"/>
    <col min="1793" max="1793" width="3.75" style="156" customWidth="1"/>
    <col min="1794" max="1794" width="109.5" style="156" customWidth="1"/>
    <col min="1795" max="2048" width="8.75" style="156"/>
    <col min="2049" max="2049" width="3.75" style="156" customWidth="1"/>
    <col min="2050" max="2050" width="109.5" style="156" customWidth="1"/>
    <col min="2051" max="2304" width="8.75" style="156"/>
    <col min="2305" max="2305" width="3.75" style="156" customWidth="1"/>
    <col min="2306" max="2306" width="109.5" style="156" customWidth="1"/>
    <col min="2307" max="2560" width="8.75" style="156"/>
    <col min="2561" max="2561" width="3.75" style="156" customWidth="1"/>
    <col min="2562" max="2562" width="109.5" style="156" customWidth="1"/>
    <col min="2563" max="2816" width="8.75" style="156"/>
    <col min="2817" max="2817" width="3.75" style="156" customWidth="1"/>
    <col min="2818" max="2818" width="109.5" style="156" customWidth="1"/>
    <col min="2819" max="3072" width="8.75" style="156"/>
    <col min="3073" max="3073" width="3.75" style="156" customWidth="1"/>
    <col min="3074" max="3074" width="109.5" style="156" customWidth="1"/>
    <col min="3075" max="3328" width="8.75" style="156"/>
    <col min="3329" max="3329" width="3.75" style="156" customWidth="1"/>
    <col min="3330" max="3330" width="109.5" style="156" customWidth="1"/>
    <col min="3331" max="3584" width="8.75" style="156"/>
    <col min="3585" max="3585" width="3.75" style="156" customWidth="1"/>
    <col min="3586" max="3586" width="109.5" style="156" customWidth="1"/>
    <col min="3587" max="3840" width="8.75" style="156"/>
    <col min="3841" max="3841" width="3.75" style="156" customWidth="1"/>
    <col min="3842" max="3842" width="109.5" style="156" customWidth="1"/>
    <col min="3843" max="4096" width="8.75" style="156"/>
    <col min="4097" max="4097" width="3.75" style="156" customWidth="1"/>
    <col min="4098" max="4098" width="109.5" style="156" customWidth="1"/>
    <col min="4099" max="4352" width="8.75" style="156"/>
    <col min="4353" max="4353" width="3.75" style="156" customWidth="1"/>
    <col min="4354" max="4354" width="109.5" style="156" customWidth="1"/>
    <col min="4355" max="4608" width="8.75" style="156"/>
    <col min="4609" max="4609" width="3.75" style="156" customWidth="1"/>
    <col min="4610" max="4610" width="109.5" style="156" customWidth="1"/>
    <col min="4611" max="4864" width="8.75" style="156"/>
    <col min="4865" max="4865" width="3.75" style="156" customWidth="1"/>
    <col min="4866" max="4866" width="109.5" style="156" customWidth="1"/>
    <col min="4867" max="5120" width="8.75" style="156"/>
    <col min="5121" max="5121" width="3.75" style="156" customWidth="1"/>
    <col min="5122" max="5122" width="109.5" style="156" customWidth="1"/>
    <col min="5123" max="5376" width="8.75" style="156"/>
    <col min="5377" max="5377" width="3.75" style="156" customWidth="1"/>
    <col min="5378" max="5378" width="109.5" style="156" customWidth="1"/>
    <col min="5379" max="5632" width="8.75" style="156"/>
    <col min="5633" max="5633" width="3.75" style="156" customWidth="1"/>
    <col min="5634" max="5634" width="109.5" style="156" customWidth="1"/>
    <col min="5635" max="5888" width="8.75" style="156"/>
    <col min="5889" max="5889" width="3.75" style="156" customWidth="1"/>
    <col min="5890" max="5890" width="109.5" style="156" customWidth="1"/>
    <col min="5891" max="6144" width="8.75" style="156"/>
    <col min="6145" max="6145" width="3.75" style="156" customWidth="1"/>
    <col min="6146" max="6146" width="109.5" style="156" customWidth="1"/>
    <col min="6147" max="6400" width="8.75" style="156"/>
    <col min="6401" max="6401" width="3.75" style="156" customWidth="1"/>
    <col min="6402" max="6402" width="109.5" style="156" customWidth="1"/>
    <col min="6403" max="6656" width="8.75" style="156"/>
    <col min="6657" max="6657" width="3.75" style="156" customWidth="1"/>
    <col min="6658" max="6658" width="109.5" style="156" customWidth="1"/>
    <col min="6659" max="6912" width="8.75" style="156"/>
    <col min="6913" max="6913" width="3.75" style="156" customWidth="1"/>
    <col min="6914" max="6914" width="109.5" style="156" customWidth="1"/>
    <col min="6915" max="7168" width="8.75" style="156"/>
    <col min="7169" max="7169" width="3.75" style="156" customWidth="1"/>
    <col min="7170" max="7170" width="109.5" style="156" customWidth="1"/>
    <col min="7171" max="7424" width="8.75" style="156"/>
    <col min="7425" max="7425" width="3.75" style="156" customWidth="1"/>
    <col min="7426" max="7426" width="109.5" style="156" customWidth="1"/>
    <col min="7427" max="7680" width="8.75" style="156"/>
    <col min="7681" max="7681" width="3.75" style="156" customWidth="1"/>
    <col min="7682" max="7682" width="109.5" style="156" customWidth="1"/>
    <col min="7683" max="7936" width="8.75" style="156"/>
    <col min="7937" max="7937" width="3.75" style="156" customWidth="1"/>
    <col min="7938" max="7938" width="109.5" style="156" customWidth="1"/>
    <col min="7939" max="8192" width="8.75" style="156"/>
    <col min="8193" max="8193" width="3.75" style="156" customWidth="1"/>
    <col min="8194" max="8194" width="109.5" style="156" customWidth="1"/>
    <col min="8195" max="8448" width="8.75" style="156"/>
    <col min="8449" max="8449" width="3.75" style="156" customWidth="1"/>
    <col min="8450" max="8450" width="109.5" style="156" customWidth="1"/>
    <col min="8451" max="8704" width="8.75" style="156"/>
    <col min="8705" max="8705" width="3.75" style="156" customWidth="1"/>
    <col min="8706" max="8706" width="109.5" style="156" customWidth="1"/>
    <col min="8707" max="8960" width="8.75" style="156"/>
    <col min="8961" max="8961" width="3.75" style="156" customWidth="1"/>
    <col min="8962" max="8962" width="109.5" style="156" customWidth="1"/>
    <col min="8963" max="9216" width="8.75" style="156"/>
    <col min="9217" max="9217" width="3.75" style="156" customWidth="1"/>
    <col min="9218" max="9218" width="109.5" style="156" customWidth="1"/>
    <col min="9219" max="9472" width="8.75" style="156"/>
    <col min="9473" max="9473" width="3.75" style="156" customWidth="1"/>
    <col min="9474" max="9474" width="109.5" style="156" customWidth="1"/>
    <col min="9475" max="9728" width="8.75" style="156"/>
    <col min="9729" max="9729" width="3.75" style="156" customWidth="1"/>
    <col min="9730" max="9730" width="109.5" style="156" customWidth="1"/>
    <col min="9731" max="9984" width="8.75" style="156"/>
    <col min="9985" max="9985" width="3.75" style="156" customWidth="1"/>
    <col min="9986" max="9986" width="109.5" style="156" customWidth="1"/>
    <col min="9987" max="10240" width="8.75" style="156"/>
    <col min="10241" max="10241" width="3.75" style="156" customWidth="1"/>
    <col min="10242" max="10242" width="109.5" style="156" customWidth="1"/>
    <col min="10243" max="10496" width="8.75" style="156"/>
    <col min="10497" max="10497" width="3.75" style="156" customWidth="1"/>
    <col min="10498" max="10498" width="109.5" style="156" customWidth="1"/>
    <col min="10499" max="10752" width="8.75" style="156"/>
    <col min="10753" max="10753" width="3.75" style="156" customWidth="1"/>
    <col min="10754" max="10754" width="109.5" style="156" customWidth="1"/>
    <col min="10755" max="11008" width="8.75" style="156"/>
    <col min="11009" max="11009" width="3.75" style="156" customWidth="1"/>
    <col min="11010" max="11010" width="109.5" style="156" customWidth="1"/>
    <col min="11011" max="11264" width="8.75" style="156"/>
    <col min="11265" max="11265" width="3.75" style="156" customWidth="1"/>
    <col min="11266" max="11266" width="109.5" style="156" customWidth="1"/>
    <col min="11267" max="11520" width="8.75" style="156"/>
    <col min="11521" max="11521" width="3.75" style="156" customWidth="1"/>
    <col min="11522" max="11522" width="109.5" style="156" customWidth="1"/>
    <col min="11523" max="11776" width="8.75" style="156"/>
    <col min="11777" max="11777" width="3.75" style="156" customWidth="1"/>
    <col min="11778" max="11778" width="109.5" style="156" customWidth="1"/>
    <col min="11779" max="12032" width="8.75" style="156"/>
    <col min="12033" max="12033" width="3.75" style="156" customWidth="1"/>
    <col min="12034" max="12034" width="109.5" style="156" customWidth="1"/>
    <col min="12035" max="12288" width="8.75" style="156"/>
    <col min="12289" max="12289" width="3.75" style="156" customWidth="1"/>
    <col min="12290" max="12290" width="109.5" style="156" customWidth="1"/>
    <col min="12291" max="12544" width="8.75" style="156"/>
    <col min="12545" max="12545" width="3.75" style="156" customWidth="1"/>
    <col min="12546" max="12546" width="109.5" style="156" customWidth="1"/>
    <col min="12547" max="12800" width="8.75" style="156"/>
    <col min="12801" max="12801" width="3.75" style="156" customWidth="1"/>
    <col min="12802" max="12802" width="109.5" style="156" customWidth="1"/>
    <col min="12803" max="13056" width="8.75" style="156"/>
    <col min="13057" max="13057" width="3.75" style="156" customWidth="1"/>
    <col min="13058" max="13058" width="109.5" style="156" customWidth="1"/>
    <col min="13059" max="13312" width="8.75" style="156"/>
    <col min="13313" max="13313" width="3.75" style="156" customWidth="1"/>
    <col min="13314" max="13314" width="109.5" style="156" customWidth="1"/>
    <col min="13315" max="13568" width="8.75" style="156"/>
    <col min="13569" max="13569" width="3.75" style="156" customWidth="1"/>
    <col min="13570" max="13570" width="109.5" style="156" customWidth="1"/>
    <col min="13571" max="13824" width="8.75" style="156"/>
    <col min="13825" max="13825" width="3.75" style="156" customWidth="1"/>
    <col min="13826" max="13826" width="109.5" style="156" customWidth="1"/>
    <col min="13827" max="14080" width="8.75" style="156"/>
    <col min="14081" max="14081" width="3.75" style="156" customWidth="1"/>
    <col min="14082" max="14082" width="109.5" style="156" customWidth="1"/>
    <col min="14083" max="14336" width="8.75" style="156"/>
    <col min="14337" max="14337" width="3.75" style="156" customWidth="1"/>
    <col min="14338" max="14338" width="109.5" style="156" customWidth="1"/>
    <col min="14339" max="14592" width="8.75" style="156"/>
    <col min="14593" max="14593" width="3.75" style="156" customWidth="1"/>
    <col min="14594" max="14594" width="109.5" style="156" customWidth="1"/>
    <col min="14595" max="14848" width="8.75" style="156"/>
    <col min="14849" max="14849" width="3.75" style="156" customWidth="1"/>
    <col min="14850" max="14850" width="109.5" style="156" customWidth="1"/>
    <col min="14851" max="15104" width="8.75" style="156"/>
    <col min="15105" max="15105" width="3.75" style="156" customWidth="1"/>
    <col min="15106" max="15106" width="109.5" style="156" customWidth="1"/>
    <col min="15107" max="15360" width="8.75" style="156"/>
    <col min="15361" max="15361" width="3.75" style="156" customWidth="1"/>
    <col min="15362" max="15362" width="109.5" style="156" customWidth="1"/>
    <col min="15363" max="15616" width="8.75" style="156"/>
    <col min="15617" max="15617" width="3.75" style="156" customWidth="1"/>
    <col min="15618" max="15618" width="109.5" style="156" customWidth="1"/>
    <col min="15619" max="15872" width="8.75" style="156"/>
    <col min="15873" max="15873" width="3.75" style="156" customWidth="1"/>
    <col min="15874" max="15874" width="109.5" style="156" customWidth="1"/>
    <col min="15875" max="16128" width="8.75" style="156"/>
    <col min="16129" max="16129" width="3.75" style="156" customWidth="1"/>
    <col min="16130" max="16130" width="109.5" style="156" customWidth="1"/>
    <col min="16131" max="16384" width="8.75" style="156"/>
  </cols>
  <sheetData>
    <row r="6" spans="2:2">
      <c r="B6" s="157" t="s">
        <v>218</v>
      </c>
    </row>
    <row r="7" spans="2:2">
      <c r="B7" s="157" t="s">
        <v>843</v>
      </c>
    </row>
    <row r="8" spans="2:2">
      <c r="B8" s="158" t="s">
        <v>219</v>
      </c>
    </row>
    <row r="10" spans="2:2">
      <c r="B10" s="158" t="s">
        <v>220</v>
      </c>
    </row>
    <row r="11" spans="2:2">
      <c r="B11" s="158" t="s">
        <v>221</v>
      </c>
    </row>
    <row r="12" spans="2:2">
      <c r="B12" s="158" t="s">
        <v>222</v>
      </c>
    </row>
    <row r="13" spans="2:2">
      <c r="B13" s="158" t="s">
        <v>223</v>
      </c>
    </row>
    <row r="14" spans="2:2">
      <c r="B14" s="158" t="s">
        <v>224</v>
      </c>
    </row>
    <row r="15" spans="2:2">
      <c r="B15" s="158" t="s">
        <v>225</v>
      </c>
    </row>
    <row r="16" spans="2:2">
      <c r="B16" s="158" t="s">
        <v>226</v>
      </c>
    </row>
    <row r="17" spans="2:2">
      <c r="B17" s="158" t="s">
        <v>227</v>
      </c>
    </row>
    <row r="18" spans="2:2" ht="63.75">
      <c r="B18" s="158" t="s">
        <v>228</v>
      </c>
    </row>
    <row r="19" spans="2:2" ht="25.5">
      <c r="B19" s="158" t="s">
        <v>229</v>
      </c>
    </row>
    <row r="20" spans="2:2" ht="25.5">
      <c r="B20" s="158" t="s">
        <v>230</v>
      </c>
    </row>
    <row r="21" spans="2:2" ht="25.5">
      <c r="B21" s="158" t="s">
        <v>231</v>
      </c>
    </row>
    <row r="22" spans="2:2">
      <c r="B22" s="158" t="s">
        <v>232</v>
      </c>
    </row>
    <row r="23" spans="2:2">
      <c r="B23" s="158" t="s">
        <v>233</v>
      </c>
    </row>
    <row r="24" spans="2:2">
      <c r="B24" s="158" t="s">
        <v>234</v>
      </c>
    </row>
    <row r="25" spans="2:2">
      <c r="B25" s="158" t="s">
        <v>235</v>
      </c>
    </row>
    <row r="26" spans="2:2">
      <c r="B26" s="158" t="s">
        <v>236</v>
      </c>
    </row>
    <row r="27" spans="2:2" ht="25.5">
      <c r="B27" s="158" t="s">
        <v>237</v>
      </c>
    </row>
    <row r="28" spans="2:2" ht="25.5">
      <c r="B28" s="158" t="s">
        <v>238</v>
      </c>
    </row>
    <row r="29" spans="2:2">
      <c r="B29" s="158" t="s">
        <v>239</v>
      </c>
    </row>
    <row r="31" spans="2:2">
      <c r="B31" s="158" t="s">
        <v>240</v>
      </c>
    </row>
    <row r="32" spans="2:2" ht="25.5">
      <c r="B32" s="158" t="s">
        <v>241</v>
      </c>
    </row>
    <row r="33" spans="2:2" ht="25.5">
      <c r="B33" s="158" t="s">
        <v>242</v>
      </c>
    </row>
    <row r="34" spans="2:2" ht="25.5">
      <c r="B34" s="158" t="s">
        <v>243</v>
      </c>
    </row>
    <row r="35" spans="2:2" ht="25.5">
      <c r="B35" s="158" t="s">
        <v>244</v>
      </c>
    </row>
    <row r="36" spans="2:2" ht="38.25">
      <c r="B36" s="158" t="s">
        <v>245</v>
      </c>
    </row>
    <row r="37" spans="2:2" ht="25.5">
      <c r="B37" s="158" t="s">
        <v>246</v>
      </c>
    </row>
    <row r="39" spans="2:2">
      <c r="B39" s="158" t="s">
        <v>247</v>
      </c>
    </row>
    <row r="40" spans="2:2">
      <c r="B40" s="158" t="s">
        <v>248</v>
      </c>
    </row>
    <row r="41" spans="2:2" ht="76.5">
      <c r="B41" s="158" t="s">
        <v>249</v>
      </c>
    </row>
    <row r="42" spans="2:2" ht="25.5">
      <c r="B42" s="158" t="s">
        <v>250</v>
      </c>
    </row>
    <row r="44" spans="2:2">
      <c r="B44" s="158" t="s">
        <v>251</v>
      </c>
    </row>
    <row r="45" spans="2:2" ht="38.25">
      <c r="B45" s="158" t="s">
        <v>252</v>
      </c>
    </row>
    <row r="46" spans="2:2" ht="25.5">
      <c r="B46" s="158" t="s">
        <v>253</v>
      </c>
    </row>
    <row r="47" spans="2:2">
      <c r="B47" s="158" t="s">
        <v>254</v>
      </c>
    </row>
    <row r="48" spans="2:2" ht="38.25">
      <c r="B48" s="158" t="s">
        <v>255</v>
      </c>
    </row>
    <row r="49" spans="2:2" ht="51">
      <c r="B49" s="158" t="s">
        <v>256</v>
      </c>
    </row>
    <row r="50" spans="2:2" ht="38.25">
      <c r="B50" s="158" t="s">
        <v>257</v>
      </c>
    </row>
    <row r="51" spans="2:2" ht="25.5">
      <c r="B51" s="158" t="s">
        <v>258</v>
      </c>
    </row>
    <row r="52" spans="2:2" ht="25.5">
      <c r="B52" s="158" t="s">
        <v>259</v>
      </c>
    </row>
    <row r="53" spans="2:2" ht="51">
      <c r="B53" s="158" t="s">
        <v>260</v>
      </c>
    </row>
    <row r="54" spans="2:2" ht="25.5">
      <c r="B54" s="158" t="s">
        <v>261</v>
      </c>
    </row>
    <row r="55" spans="2:2" ht="25.5">
      <c r="B55" s="158" t="s">
        <v>262</v>
      </c>
    </row>
    <row r="57" spans="2:2">
      <c r="B57" s="158" t="s">
        <v>263</v>
      </c>
    </row>
    <row r="58" spans="2:2">
      <c r="B58" s="158" t="s">
        <v>264</v>
      </c>
    </row>
    <row r="59" spans="2:2">
      <c r="B59" s="158" t="s">
        <v>265</v>
      </c>
    </row>
    <row r="60" spans="2:2">
      <c r="B60" s="158" t="s">
        <v>266</v>
      </c>
    </row>
    <row r="61" spans="2:2">
      <c r="B61" s="158" t="s">
        <v>267</v>
      </c>
    </row>
    <row r="62" spans="2:2">
      <c r="B62" s="158" t="s">
        <v>268</v>
      </c>
    </row>
    <row r="63" spans="2:2">
      <c r="B63" s="158" t="s">
        <v>269</v>
      </c>
    </row>
    <row r="64" spans="2:2" ht="25.5">
      <c r="B64" s="158" t="s">
        <v>270</v>
      </c>
    </row>
    <row r="65" spans="2:2">
      <c r="B65" s="158" t="s">
        <v>271</v>
      </c>
    </row>
    <row r="66" spans="2:2">
      <c r="B66" s="158" t="s">
        <v>272</v>
      </c>
    </row>
    <row r="67" spans="2:2">
      <c r="B67" s="158" t="s">
        <v>273</v>
      </c>
    </row>
    <row r="68" spans="2:2">
      <c r="B68" s="158" t="s">
        <v>274</v>
      </c>
    </row>
    <row r="69" spans="2:2">
      <c r="B69" s="158" t="s">
        <v>275</v>
      </c>
    </row>
    <row r="70" spans="2:2" ht="25.5">
      <c r="B70" s="158" t="s">
        <v>276</v>
      </c>
    </row>
    <row r="71" spans="2:2">
      <c r="B71" s="158" t="s">
        <v>277</v>
      </c>
    </row>
    <row r="72" spans="2:2">
      <c r="B72" s="158" t="s">
        <v>278</v>
      </c>
    </row>
    <row r="73" spans="2:2" ht="25.5">
      <c r="B73" s="158" t="s">
        <v>279</v>
      </c>
    </row>
    <row r="74" spans="2:2" ht="25.5">
      <c r="B74" s="158" t="s">
        <v>280</v>
      </c>
    </row>
    <row r="75" spans="2:2">
      <c r="B75" s="158" t="s">
        <v>281</v>
      </c>
    </row>
    <row r="76" spans="2:2" ht="25.5">
      <c r="B76" s="158" t="s">
        <v>282</v>
      </c>
    </row>
    <row r="77" spans="2:2">
      <c r="B77" s="158" t="s">
        <v>283</v>
      </c>
    </row>
    <row r="78" spans="2:2">
      <c r="B78" s="158" t="s">
        <v>284</v>
      </c>
    </row>
    <row r="79" spans="2:2" ht="38.25">
      <c r="B79" s="158" t="s">
        <v>285</v>
      </c>
    </row>
    <row r="80" spans="2:2" ht="25.5">
      <c r="B80" s="158" t="s">
        <v>286</v>
      </c>
    </row>
    <row r="82" spans="2:2">
      <c r="B82" s="158" t="s">
        <v>287</v>
      </c>
    </row>
    <row r="83" spans="2:2">
      <c r="B83" s="158" t="s">
        <v>288</v>
      </c>
    </row>
    <row r="84" spans="2:2">
      <c r="B84" s="158" t="s">
        <v>289</v>
      </c>
    </row>
    <row r="85" spans="2:2">
      <c r="B85" s="158" t="s">
        <v>290</v>
      </c>
    </row>
    <row r="86" spans="2:2">
      <c r="B86" s="158" t="s">
        <v>291</v>
      </c>
    </row>
    <row r="87" spans="2:2">
      <c r="B87" s="158" t="s">
        <v>292</v>
      </c>
    </row>
    <row r="88" spans="2:2">
      <c r="B88" s="158" t="s">
        <v>293</v>
      </c>
    </row>
    <row r="89" spans="2:2">
      <c r="B89" s="158" t="s">
        <v>294</v>
      </c>
    </row>
    <row r="90" spans="2:2">
      <c r="B90" s="158" t="s">
        <v>295</v>
      </c>
    </row>
    <row r="91" spans="2:2">
      <c r="B91" s="158" t="s">
        <v>296</v>
      </c>
    </row>
    <row r="92" spans="2:2">
      <c r="B92" s="158" t="s">
        <v>297</v>
      </c>
    </row>
    <row r="93" spans="2:2">
      <c r="B93" s="158" t="s">
        <v>298</v>
      </c>
    </row>
    <row r="94" spans="2:2">
      <c r="B94" s="158" t="s">
        <v>299</v>
      </c>
    </row>
    <row r="95" spans="2:2" ht="76.5">
      <c r="B95" s="158" t="s">
        <v>300</v>
      </c>
    </row>
    <row r="97" spans="2:2">
      <c r="B97" s="158" t="s">
        <v>301</v>
      </c>
    </row>
    <row r="98" spans="2:2">
      <c r="B98" s="158" t="s">
        <v>302</v>
      </c>
    </row>
    <row r="99" spans="2:2" ht="25.5">
      <c r="B99" s="158" t="s">
        <v>303</v>
      </c>
    </row>
    <row r="100" spans="2:2" ht="25.5">
      <c r="B100" s="158" t="s">
        <v>304</v>
      </c>
    </row>
    <row r="101" spans="2:2">
      <c r="B101" s="158" t="s">
        <v>305</v>
      </c>
    </row>
    <row r="102" spans="2:2" ht="25.5">
      <c r="B102" s="158" t="s">
        <v>306</v>
      </c>
    </row>
    <row r="103" spans="2:2">
      <c r="B103" s="158" t="s">
        <v>307</v>
      </c>
    </row>
    <row r="104" spans="2:2" ht="25.5">
      <c r="B104" s="158" t="s">
        <v>308</v>
      </c>
    </row>
    <row r="105" spans="2:2" ht="25.5">
      <c r="B105" s="158" t="s">
        <v>309</v>
      </c>
    </row>
    <row r="106" spans="2:2">
      <c r="B106" s="158" t="s">
        <v>310</v>
      </c>
    </row>
    <row r="107" spans="2:2" ht="38.25">
      <c r="B107" s="158" t="s">
        <v>311</v>
      </c>
    </row>
    <row r="108" spans="2:2" ht="51">
      <c r="B108" s="158" t="s">
        <v>312</v>
      </c>
    </row>
    <row r="109" spans="2:2" ht="51">
      <c r="B109" s="158" t="s">
        <v>313</v>
      </c>
    </row>
    <row r="110" spans="2:2" ht="51">
      <c r="B110" s="158" t="s">
        <v>314</v>
      </c>
    </row>
    <row r="111" spans="2:2" ht="38.25">
      <c r="B111" s="159" t="s">
        <v>315</v>
      </c>
    </row>
    <row r="113" spans="2:2">
      <c r="B113" s="158" t="s">
        <v>316</v>
      </c>
    </row>
    <row r="114" spans="2:2" ht="89.25">
      <c r="B114" s="158" t="s">
        <v>317</v>
      </c>
    </row>
    <row r="115" spans="2:2">
      <c r="B115" s="158" t="s">
        <v>318</v>
      </c>
    </row>
    <row r="116" spans="2:2" ht="51">
      <c r="B116" s="158" t="s">
        <v>319</v>
      </c>
    </row>
    <row r="117" spans="2:2" ht="51">
      <c r="B117" s="158" t="s">
        <v>320</v>
      </c>
    </row>
    <row r="118" spans="2:2" ht="25.5">
      <c r="B118" s="158" t="s">
        <v>321</v>
      </c>
    </row>
    <row r="119" spans="2:2">
      <c r="B119" s="158" t="s">
        <v>322</v>
      </c>
    </row>
    <row r="120" spans="2:2">
      <c r="B120" s="158" t="s">
        <v>323</v>
      </c>
    </row>
    <row r="121" spans="2:2" ht="25.5">
      <c r="B121" s="158" t="s">
        <v>324</v>
      </c>
    </row>
    <row r="122" spans="2:2" ht="25.5">
      <c r="B122" s="158" t="s">
        <v>325</v>
      </c>
    </row>
    <row r="123" spans="2:2" ht="25.5">
      <c r="B123" s="158" t="s">
        <v>326</v>
      </c>
    </row>
    <row r="124" spans="2:2">
      <c r="B124" s="158" t="s">
        <v>327</v>
      </c>
    </row>
    <row r="125" spans="2:2" ht="25.5">
      <c r="B125" s="158" t="s">
        <v>328</v>
      </c>
    </row>
    <row r="126" spans="2:2">
      <c r="B126" s="158" t="s">
        <v>329</v>
      </c>
    </row>
    <row r="127" spans="2:2" ht="25.5">
      <c r="B127" s="158" t="s">
        <v>330</v>
      </c>
    </row>
    <row r="128" spans="2:2" ht="25.5">
      <c r="B128" s="158" t="s">
        <v>331</v>
      </c>
    </row>
    <row r="129" spans="2:2" ht="25.5">
      <c r="B129" s="158" t="s">
        <v>332</v>
      </c>
    </row>
    <row r="130" spans="2:2" ht="25.5">
      <c r="B130" s="158" t="s">
        <v>333</v>
      </c>
    </row>
    <row r="131" spans="2:2" ht="25.5">
      <c r="B131" s="158" t="s">
        <v>334</v>
      </c>
    </row>
    <row r="133" spans="2:2">
      <c r="B133" s="158" t="s">
        <v>335</v>
      </c>
    </row>
    <row r="134" spans="2:2">
      <c r="B134" s="158" t="s">
        <v>336</v>
      </c>
    </row>
    <row r="135" spans="2:2">
      <c r="B135" s="158" t="s">
        <v>337</v>
      </c>
    </row>
    <row r="136" spans="2:2">
      <c r="B136" s="158" t="s">
        <v>338</v>
      </c>
    </row>
    <row r="137" spans="2:2">
      <c r="B137" s="158" t="s">
        <v>339</v>
      </c>
    </row>
    <row r="138" spans="2:2" ht="25.5">
      <c r="B138" s="158" t="s">
        <v>340</v>
      </c>
    </row>
    <row r="139" spans="2:2" ht="38.25">
      <c r="B139" s="158" t="s">
        <v>341</v>
      </c>
    </row>
    <row r="140" spans="2:2" ht="25.5">
      <c r="B140" s="158" t="s">
        <v>342</v>
      </c>
    </row>
    <row r="141" spans="2:2">
      <c r="B141" s="158" t="s">
        <v>343</v>
      </c>
    </row>
    <row r="143" spans="2:2">
      <c r="B143" s="158" t="s">
        <v>344</v>
      </c>
    </row>
    <row r="144" spans="2:2" ht="89.25">
      <c r="B144" s="158" t="s">
        <v>345</v>
      </c>
    </row>
    <row r="146" spans="2:2">
      <c r="B146" s="158" t="s">
        <v>346</v>
      </c>
    </row>
    <row r="147" spans="2:2">
      <c r="B147" s="158" t="s">
        <v>347</v>
      </c>
    </row>
    <row r="148" spans="2:2" ht="38.25">
      <c r="B148" s="158" t="s">
        <v>348</v>
      </c>
    </row>
    <row r="149" spans="2:2">
      <c r="B149" s="158" t="s">
        <v>349</v>
      </c>
    </row>
    <row r="151" spans="2:2">
      <c r="B151" s="158" t="s">
        <v>350</v>
      </c>
    </row>
    <row r="152" spans="2:2" ht="89.25">
      <c r="B152" s="158" t="s">
        <v>351</v>
      </c>
    </row>
    <row r="154" spans="2:2">
      <c r="B154" s="158" t="s">
        <v>352</v>
      </c>
    </row>
    <row r="155" spans="2:2">
      <c r="B155" s="158" t="s">
        <v>353</v>
      </c>
    </row>
    <row r="156" spans="2:2" ht="25.5">
      <c r="B156" s="158" t="s">
        <v>354</v>
      </c>
    </row>
    <row r="157" spans="2:2" ht="25.5">
      <c r="B157" s="158" t="s">
        <v>355</v>
      </c>
    </row>
    <row r="158" spans="2:2" ht="63.75">
      <c r="B158" s="158" t="s">
        <v>356</v>
      </c>
    </row>
    <row r="159" spans="2:2">
      <c r="B159" s="158" t="s">
        <v>357</v>
      </c>
    </row>
    <row r="160" spans="2:2" ht="51">
      <c r="B160" s="158" t="s">
        <v>358</v>
      </c>
    </row>
    <row r="161" spans="2:2" ht="51">
      <c r="B161" s="158" t="s">
        <v>359</v>
      </c>
    </row>
    <row r="162" spans="2:2">
      <c r="B162" s="158" t="s">
        <v>360</v>
      </c>
    </row>
    <row r="163" spans="2:2">
      <c r="B163" s="158" t="s">
        <v>361</v>
      </c>
    </row>
    <row r="164" spans="2:2" ht="38.25">
      <c r="B164" s="158" t="s">
        <v>362</v>
      </c>
    </row>
    <row r="165" spans="2:2" ht="25.5">
      <c r="B165" s="158" t="s">
        <v>363</v>
      </c>
    </row>
    <row r="166" spans="2:2" ht="51">
      <c r="B166" s="158" t="s">
        <v>364</v>
      </c>
    </row>
    <row r="167" spans="2:2">
      <c r="B167" s="158" t="s">
        <v>365</v>
      </c>
    </row>
    <row r="168" spans="2:2" ht="25.5">
      <c r="B168" s="158" t="s">
        <v>366</v>
      </c>
    </row>
    <row r="169" spans="2:2" ht="38.25">
      <c r="B169" s="158" t="s">
        <v>367</v>
      </c>
    </row>
    <row r="171" spans="2:2">
      <c r="B171" s="160" t="s">
        <v>218</v>
      </c>
    </row>
    <row r="172" spans="2:2">
      <c r="B172" s="160" t="s">
        <v>368</v>
      </c>
    </row>
    <row r="173" spans="2:2">
      <c r="B173" s="161"/>
    </row>
    <row r="174" spans="2:2" ht="38.25">
      <c r="B174" s="162" t="s">
        <v>369</v>
      </c>
    </row>
    <row r="175" spans="2:2">
      <c r="B175" s="161"/>
    </row>
    <row r="176" spans="2:2">
      <c r="B176" s="162" t="s">
        <v>370</v>
      </c>
    </row>
    <row r="177" spans="2:2">
      <c r="B177" s="161"/>
    </row>
    <row r="178" spans="2:2">
      <c r="B178" s="162" t="s">
        <v>371</v>
      </c>
    </row>
    <row r="179" spans="2:2" ht="25.5">
      <c r="B179" s="163" t="s">
        <v>372</v>
      </c>
    </row>
    <row r="180" spans="2:2">
      <c r="B180" s="164" t="s">
        <v>373</v>
      </c>
    </row>
    <row r="181" spans="2:2">
      <c r="B181" s="164" t="s">
        <v>374</v>
      </c>
    </row>
    <row r="182" spans="2:2" ht="25.5">
      <c r="B182" s="164" t="s">
        <v>375</v>
      </c>
    </row>
    <row r="183" spans="2:2" ht="25.5">
      <c r="B183" s="164" t="s">
        <v>376</v>
      </c>
    </row>
    <row r="184" spans="2:2" ht="25.5">
      <c r="B184" s="164" t="s">
        <v>377</v>
      </c>
    </row>
    <row r="185" spans="2:2" ht="38.25">
      <c r="B185" s="164" t="s">
        <v>378</v>
      </c>
    </row>
    <row r="186" spans="2:2">
      <c r="B186" s="164" t="s">
        <v>379</v>
      </c>
    </row>
    <row r="187" spans="2:2">
      <c r="B187" s="164" t="s">
        <v>380</v>
      </c>
    </row>
    <row r="188" spans="2:2">
      <c r="B188" s="164" t="s">
        <v>381</v>
      </c>
    </row>
    <row r="189" spans="2:2">
      <c r="B189" s="164" t="s">
        <v>382</v>
      </c>
    </row>
    <row r="190" spans="2:2">
      <c r="B190" s="162" t="s">
        <v>383</v>
      </c>
    </row>
    <row r="191" spans="2:2">
      <c r="B191" s="161"/>
    </row>
    <row r="192" spans="2:2">
      <c r="B192" s="162" t="s">
        <v>384</v>
      </c>
    </row>
    <row r="193" spans="2:2" ht="38.25">
      <c r="B193" s="161" t="s">
        <v>385</v>
      </c>
    </row>
    <row r="194" spans="2:2">
      <c r="B194" s="161"/>
    </row>
    <row r="195" spans="2:2" ht="51">
      <c r="B195" s="161" t="s">
        <v>386</v>
      </c>
    </row>
    <row r="196" spans="2:2">
      <c r="B196" s="161"/>
    </row>
    <row r="197" spans="2:2">
      <c r="B197" s="161" t="s">
        <v>387</v>
      </c>
    </row>
    <row r="198" spans="2:2">
      <c r="B198" s="161"/>
    </row>
    <row r="199" spans="2:2" ht="38.25">
      <c r="B199" s="161" t="s">
        <v>388</v>
      </c>
    </row>
    <row r="200" spans="2:2">
      <c r="B200" s="161"/>
    </row>
    <row r="201" spans="2:2" ht="25.5">
      <c r="B201" s="161" t="s">
        <v>389</v>
      </c>
    </row>
    <row r="202" spans="2:2">
      <c r="B202" s="161"/>
    </row>
    <row r="203" spans="2:2" ht="51">
      <c r="B203" s="161" t="s">
        <v>390</v>
      </c>
    </row>
    <row r="204" spans="2:2">
      <c r="B204" s="161"/>
    </row>
    <row r="205" spans="2:2" ht="63.75">
      <c r="B205" s="161" t="s">
        <v>391</v>
      </c>
    </row>
    <row r="206" spans="2:2">
      <c r="B206" s="165"/>
    </row>
    <row r="207" spans="2:2" ht="51">
      <c r="B207" s="161" t="s">
        <v>392</v>
      </c>
    </row>
    <row r="208" spans="2:2">
      <c r="B208" s="161"/>
    </row>
    <row r="209" spans="2:2" ht="25.5">
      <c r="B209" s="161" t="s">
        <v>393</v>
      </c>
    </row>
    <row r="210" spans="2:2">
      <c r="B210" s="161"/>
    </row>
    <row r="211" spans="2:2">
      <c r="B211" s="162" t="s">
        <v>394</v>
      </c>
    </row>
    <row r="212" spans="2:2" ht="25.5">
      <c r="B212" s="161" t="s">
        <v>395</v>
      </c>
    </row>
    <row r="213" spans="2:2">
      <c r="B213" s="161"/>
    </row>
    <row r="214" spans="2:2" ht="38.25">
      <c r="B214" s="161" t="s">
        <v>396</v>
      </c>
    </row>
    <row r="215" spans="2:2">
      <c r="B215" s="161"/>
    </row>
    <row r="216" spans="2:2" ht="63.75">
      <c r="B216" s="161" t="s">
        <v>397</v>
      </c>
    </row>
    <row r="217" spans="2:2">
      <c r="B217" s="161"/>
    </row>
    <row r="218" spans="2:2" ht="25.5">
      <c r="B218" s="161" t="s">
        <v>398</v>
      </c>
    </row>
    <row r="219" spans="2:2">
      <c r="B219" s="161"/>
    </row>
    <row r="220" spans="2:2" ht="63.75">
      <c r="B220" s="161" t="s">
        <v>399</v>
      </c>
    </row>
    <row r="221" spans="2:2">
      <c r="B221" s="161"/>
    </row>
    <row r="222" spans="2:2" ht="51">
      <c r="B222" s="161" t="s">
        <v>400</v>
      </c>
    </row>
    <row r="223" spans="2:2">
      <c r="B223" s="161"/>
    </row>
    <row r="224" spans="2:2" ht="63.75">
      <c r="B224" s="161" t="s">
        <v>401</v>
      </c>
    </row>
    <row r="225" spans="2:2">
      <c r="B225" s="161"/>
    </row>
    <row r="226" spans="2:2" ht="51">
      <c r="B226" s="161" t="s">
        <v>402</v>
      </c>
    </row>
    <row r="227" spans="2:2">
      <c r="B227" s="161"/>
    </row>
    <row r="228" spans="2:2">
      <c r="B228" s="162" t="s">
        <v>403</v>
      </c>
    </row>
    <row r="229" spans="2:2" ht="25.5">
      <c r="B229" s="161" t="s">
        <v>404</v>
      </c>
    </row>
    <row r="230" spans="2:2">
      <c r="B230" s="165"/>
    </row>
    <row r="231" spans="2:2" ht="25.5">
      <c r="B231" s="161" t="s">
        <v>405</v>
      </c>
    </row>
    <row r="232" spans="2:2">
      <c r="B232" s="161"/>
    </row>
    <row r="233" spans="2:2" ht="51">
      <c r="B233" s="161" t="s">
        <v>406</v>
      </c>
    </row>
    <row r="234" spans="2:2">
      <c r="B234" s="161"/>
    </row>
    <row r="235" spans="2:2">
      <c r="B235" s="161" t="s">
        <v>407</v>
      </c>
    </row>
    <row r="236" spans="2:2">
      <c r="B236" s="161"/>
    </row>
    <row r="237" spans="2:2" ht="76.5">
      <c r="B237" s="161" t="s">
        <v>408</v>
      </c>
    </row>
    <row r="238" spans="2:2">
      <c r="B238" s="161"/>
    </row>
    <row r="239" spans="2:2" ht="38.25">
      <c r="B239" s="166" t="s">
        <v>409</v>
      </c>
    </row>
    <row r="240" spans="2:2">
      <c r="B240" s="161"/>
    </row>
    <row r="241" spans="2:2" ht="25.5">
      <c r="B241" s="161" t="s">
        <v>410</v>
      </c>
    </row>
    <row r="242" spans="2:2">
      <c r="B242" s="161"/>
    </row>
    <row r="243" spans="2:2">
      <c r="B243" s="161" t="s">
        <v>411</v>
      </c>
    </row>
    <row r="244" spans="2:2">
      <c r="B244" s="161"/>
    </row>
    <row r="245" spans="2:2">
      <c r="B245" s="162" t="s">
        <v>412</v>
      </c>
    </row>
    <row r="246" spans="2:2" ht="38.25">
      <c r="B246" s="161" t="s">
        <v>413</v>
      </c>
    </row>
    <row r="247" spans="2:2">
      <c r="B247" s="161"/>
    </row>
    <row r="248" spans="2:2">
      <c r="B248" s="162" t="s">
        <v>414</v>
      </c>
    </row>
    <row r="249" spans="2:2" ht="51">
      <c r="B249" s="161" t="s">
        <v>415</v>
      </c>
    </row>
    <row r="250" spans="2:2">
      <c r="B250" s="161"/>
    </row>
    <row r="251" spans="2:2" ht="38.25">
      <c r="B251" s="161" t="s">
        <v>416</v>
      </c>
    </row>
    <row r="252" spans="2:2">
      <c r="B252" s="161"/>
    </row>
    <row r="253" spans="2:2" ht="38.25">
      <c r="B253" s="161" t="s">
        <v>417</v>
      </c>
    </row>
    <row r="254" spans="2:2">
      <c r="B254" s="161"/>
    </row>
    <row r="255" spans="2:2" ht="25.5">
      <c r="B255" s="161" t="s">
        <v>418</v>
      </c>
    </row>
    <row r="256" spans="2:2">
      <c r="B256" s="161"/>
    </row>
    <row r="257" spans="2:2" ht="38.25">
      <c r="B257" s="161" t="s">
        <v>419</v>
      </c>
    </row>
    <row r="258" spans="2:2">
      <c r="B258" s="161"/>
    </row>
    <row r="259" spans="2:2">
      <c r="B259" s="162" t="s">
        <v>420</v>
      </c>
    </row>
    <row r="260" spans="2:2" ht="38.25">
      <c r="B260" s="161" t="s">
        <v>421</v>
      </c>
    </row>
    <row r="261" spans="2:2">
      <c r="B261" s="161"/>
    </row>
    <row r="262" spans="2:2" ht="25.5">
      <c r="B262" s="161" t="s">
        <v>422</v>
      </c>
    </row>
    <row r="263" spans="2:2">
      <c r="B263" s="161"/>
    </row>
    <row r="264" spans="2:2">
      <c r="B264" s="162" t="s">
        <v>423</v>
      </c>
    </row>
    <row r="265" spans="2:2" ht="63.75">
      <c r="B265" s="167" t="s">
        <v>424</v>
      </c>
    </row>
    <row r="266" spans="2:2">
      <c r="B266" s="163"/>
    </row>
    <row r="267" spans="2:2" ht="38.25">
      <c r="B267" s="161" t="s">
        <v>425</v>
      </c>
    </row>
    <row r="268" spans="2:2">
      <c r="B268" s="161"/>
    </row>
    <row r="269" spans="2:2" ht="51">
      <c r="B269" s="161" t="s">
        <v>426</v>
      </c>
    </row>
    <row r="270" spans="2:2">
      <c r="B270" s="161"/>
    </row>
    <row r="271" spans="2:2" ht="25.5">
      <c r="B271" s="161" t="s">
        <v>427</v>
      </c>
    </row>
    <row r="272" spans="2:2" ht="25.5">
      <c r="B272" s="161" t="s">
        <v>428</v>
      </c>
    </row>
    <row r="273" spans="2:2">
      <c r="B273" s="161"/>
    </row>
    <row r="274" spans="2:2">
      <c r="B274" s="161" t="s">
        <v>429</v>
      </c>
    </row>
    <row r="275" spans="2:2">
      <c r="B275" s="161"/>
    </row>
    <row r="276" spans="2:2" ht="25.5">
      <c r="B276" s="161" t="s">
        <v>430</v>
      </c>
    </row>
    <row r="277" spans="2:2">
      <c r="B277" s="161"/>
    </row>
    <row r="278" spans="2:2">
      <c r="B278" s="161" t="s">
        <v>431</v>
      </c>
    </row>
    <row r="279" spans="2:2">
      <c r="B279" s="161"/>
    </row>
    <row r="280" spans="2:2" ht="38.25">
      <c r="B280" s="168" t="s">
        <v>432</v>
      </c>
    </row>
    <row r="281" spans="2:2">
      <c r="B281" s="161"/>
    </row>
    <row r="282" spans="2:2" ht="25.5">
      <c r="B282" s="161" t="s">
        <v>433</v>
      </c>
    </row>
    <row r="283" spans="2:2">
      <c r="B283" s="161" t="s">
        <v>434</v>
      </c>
    </row>
    <row r="284" spans="2:2">
      <c r="B284" s="161" t="s">
        <v>435</v>
      </c>
    </row>
    <row r="285" spans="2:2">
      <c r="B285" s="161"/>
    </row>
    <row r="286" spans="2:2" ht="38.25">
      <c r="B286" s="161" t="s">
        <v>436</v>
      </c>
    </row>
    <row r="287" spans="2:2">
      <c r="B287" s="161"/>
    </row>
    <row r="288" spans="2:2">
      <c r="B288" s="169" t="s">
        <v>437</v>
      </c>
    </row>
    <row r="289" spans="2:2" ht="63.75">
      <c r="B289" s="161" t="s">
        <v>438</v>
      </c>
    </row>
    <row r="290" spans="2:2">
      <c r="B290" s="165"/>
    </row>
    <row r="291" spans="2:2">
      <c r="B291" s="161"/>
    </row>
    <row r="292" spans="2:2">
      <c r="B292" s="162" t="s">
        <v>439</v>
      </c>
    </row>
    <row r="293" spans="2:2" ht="38.25">
      <c r="B293" s="161" t="s">
        <v>440</v>
      </c>
    </row>
    <row r="294" spans="2:2">
      <c r="B294" s="161"/>
    </row>
    <row r="295" spans="2:2">
      <c r="B295" s="162" t="s">
        <v>441</v>
      </c>
    </row>
    <row r="296" spans="2:2" ht="38.25">
      <c r="B296" s="161" t="s">
        <v>442</v>
      </c>
    </row>
    <row r="297" spans="2:2">
      <c r="B297" s="161"/>
    </row>
    <row r="298" spans="2:2" ht="25.5">
      <c r="B298" s="161" t="s">
        <v>443</v>
      </c>
    </row>
    <row r="299" spans="2:2">
      <c r="B299" s="161"/>
    </row>
    <row r="300" spans="2:2">
      <c r="B300" s="162" t="s">
        <v>444</v>
      </c>
    </row>
    <row r="301" spans="2:2" ht="63.75">
      <c r="B301" s="161" t="s">
        <v>445</v>
      </c>
    </row>
    <row r="302" spans="2:2">
      <c r="B302" s="161"/>
    </row>
    <row r="303" spans="2:2" ht="25.5">
      <c r="B303" s="161" t="s">
        <v>446</v>
      </c>
    </row>
    <row r="304" spans="2:2">
      <c r="B304" s="161"/>
    </row>
    <row r="305" spans="2:2">
      <c r="B305" s="162" t="s">
        <v>447</v>
      </c>
    </row>
    <row r="306" spans="2:2" ht="38.25">
      <c r="B306" s="161" t="s">
        <v>448</v>
      </c>
    </row>
    <row r="307" spans="2:2">
      <c r="B307" s="161"/>
    </row>
    <row r="308" spans="2:2" ht="38.25">
      <c r="B308" s="161" t="s">
        <v>449</v>
      </c>
    </row>
    <row r="309" spans="2:2">
      <c r="B309" s="161"/>
    </row>
    <row r="310" spans="2:2" ht="38.25">
      <c r="B310" s="161" t="s">
        <v>450</v>
      </c>
    </row>
    <row r="311" spans="2:2">
      <c r="B311" s="168" t="s">
        <v>451</v>
      </c>
    </row>
    <row r="312" spans="2:2" ht="25.5">
      <c r="B312" s="168" t="s">
        <v>452</v>
      </c>
    </row>
    <row r="313" spans="2:2">
      <c r="B313" s="168" t="s">
        <v>453</v>
      </c>
    </row>
    <row r="314" spans="2:2">
      <c r="B314" s="161"/>
    </row>
    <row r="315" spans="2:2" ht="25.5">
      <c r="B315" s="166" t="s">
        <v>454</v>
      </c>
    </row>
    <row r="316" spans="2:2">
      <c r="B316" s="161"/>
    </row>
    <row r="317" spans="2:2">
      <c r="B317" s="162" t="s">
        <v>455</v>
      </c>
    </row>
    <row r="318" spans="2:2" ht="38.25">
      <c r="B318" s="170" t="s">
        <v>456</v>
      </c>
    </row>
    <row r="319" spans="2:2">
      <c r="B319" s="161"/>
    </row>
    <row r="320" spans="2:2" ht="25.5">
      <c r="B320" s="164" t="s">
        <v>457</v>
      </c>
    </row>
    <row r="322" spans="1:4" ht="15">
      <c r="A322" s="171"/>
      <c r="B322" s="172" t="s">
        <v>458</v>
      </c>
      <c r="C322" s="172" t="s">
        <v>459</v>
      </c>
      <c r="D322" s="380" t="s">
        <v>460</v>
      </c>
    </row>
    <row r="323" spans="1:4" ht="15.75">
      <c r="A323" s="173" t="s">
        <v>14</v>
      </c>
      <c r="B323" s="173" t="s">
        <v>461</v>
      </c>
      <c r="C323" s="174" t="s">
        <v>462</v>
      </c>
      <c r="D323" s="175" t="s">
        <v>463</v>
      </c>
    </row>
    <row r="324" spans="1:4" ht="15.75">
      <c r="A324" s="173" t="s">
        <v>9</v>
      </c>
      <c r="B324" s="173" t="s">
        <v>464</v>
      </c>
      <c r="C324" s="176" t="s">
        <v>463</v>
      </c>
      <c r="D324" s="177" t="s">
        <v>462</v>
      </c>
    </row>
    <row r="325" spans="1:4" ht="15.75">
      <c r="A325" s="173" t="s">
        <v>4</v>
      </c>
      <c r="B325" s="173" t="s">
        <v>465</v>
      </c>
      <c r="C325" s="174" t="s">
        <v>462</v>
      </c>
      <c r="D325" s="175" t="s">
        <v>463</v>
      </c>
    </row>
    <row r="326" spans="1:4" ht="15.75">
      <c r="A326" s="173" t="s">
        <v>2</v>
      </c>
      <c r="B326" s="173" t="s">
        <v>466</v>
      </c>
      <c r="C326" s="174" t="s">
        <v>462</v>
      </c>
      <c r="D326" s="175" t="s">
        <v>463</v>
      </c>
    </row>
    <row r="327" spans="1:4" ht="15.75">
      <c r="A327" s="173" t="s">
        <v>1</v>
      </c>
      <c r="B327" s="173" t="s">
        <v>467</v>
      </c>
      <c r="C327" s="174" t="s">
        <v>462</v>
      </c>
      <c r="D327" s="175" t="s">
        <v>463</v>
      </c>
    </row>
    <row r="328" spans="1:4" ht="15.75">
      <c r="A328" s="173" t="s">
        <v>0</v>
      </c>
      <c r="B328" s="173" t="s">
        <v>468</v>
      </c>
      <c r="C328" s="174" t="s">
        <v>462</v>
      </c>
      <c r="D328" s="175" t="s">
        <v>463</v>
      </c>
    </row>
    <row r="329" spans="1:4" ht="15.75">
      <c r="A329" s="173" t="s">
        <v>469</v>
      </c>
      <c r="B329" s="173" t="s">
        <v>470</v>
      </c>
      <c r="C329" s="174" t="s">
        <v>462</v>
      </c>
      <c r="D329" s="175" t="s">
        <v>463</v>
      </c>
    </row>
    <row r="330" spans="1:4" ht="15.75">
      <c r="A330" s="173" t="s">
        <v>471</v>
      </c>
      <c r="B330" s="173" t="s">
        <v>472</v>
      </c>
      <c r="C330" s="174" t="s">
        <v>462</v>
      </c>
      <c r="D330" s="175" t="s">
        <v>463</v>
      </c>
    </row>
    <row r="331" spans="1:4" ht="15.75">
      <c r="A331" s="173" t="s">
        <v>473</v>
      </c>
      <c r="B331" s="173" t="s">
        <v>474</v>
      </c>
      <c r="C331" s="174" t="s">
        <v>462</v>
      </c>
      <c r="D331" s="175" t="s">
        <v>463</v>
      </c>
    </row>
    <row r="332" spans="1:4" ht="15.75">
      <c r="A332" s="173" t="s">
        <v>475</v>
      </c>
      <c r="B332" s="173" t="s">
        <v>476</v>
      </c>
      <c r="C332" s="174" t="s">
        <v>462</v>
      </c>
      <c r="D332" s="175" t="s">
        <v>463</v>
      </c>
    </row>
    <row r="333" spans="1:4" ht="15.75">
      <c r="A333" s="173" t="s">
        <v>477</v>
      </c>
      <c r="B333" s="173" t="s">
        <v>478</v>
      </c>
      <c r="C333" s="174" t="s">
        <v>462</v>
      </c>
      <c r="D333" s="175" t="s">
        <v>463</v>
      </c>
    </row>
    <row r="334" spans="1:4" ht="15.75">
      <c r="A334" s="173" t="s">
        <v>479</v>
      </c>
      <c r="B334" s="173" t="s">
        <v>480</v>
      </c>
      <c r="C334" s="174" t="s">
        <v>462</v>
      </c>
      <c r="D334" s="175" t="s">
        <v>463</v>
      </c>
    </row>
    <row r="335" spans="1:4" ht="15.75">
      <c r="A335" s="173" t="s">
        <v>481</v>
      </c>
      <c r="B335" s="173" t="s">
        <v>482</v>
      </c>
      <c r="C335" s="174" t="s">
        <v>462</v>
      </c>
      <c r="D335" s="175" t="s">
        <v>463</v>
      </c>
    </row>
    <row r="336" spans="1:4" ht="15.75">
      <c r="A336" s="173" t="s">
        <v>483</v>
      </c>
      <c r="B336" s="173" t="s">
        <v>484</v>
      </c>
      <c r="C336" s="174" t="s">
        <v>462</v>
      </c>
      <c r="D336" s="175" t="s">
        <v>463</v>
      </c>
    </row>
    <row r="337" spans="1:4" ht="15.75">
      <c r="A337" s="173" t="s">
        <v>485</v>
      </c>
      <c r="B337" s="173" t="s">
        <v>486</v>
      </c>
      <c r="C337" s="176" t="s">
        <v>463</v>
      </c>
      <c r="D337" s="177" t="s">
        <v>462</v>
      </c>
    </row>
    <row r="338" spans="1:4" ht="15.75">
      <c r="A338" s="173" t="s">
        <v>487</v>
      </c>
      <c r="B338" s="173" t="s">
        <v>488</v>
      </c>
      <c r="C338" s="174" t="s">
        <v>462</v>
      </c>
      <c r="D338" s="175" t="s">
        <v>463</v>
      </c>
    </row>
    <row r="339" spans="1:4" ht="15.75">
      <c r="A339" s="173" t="s">
        <v>60</v>
      </c>
      <c r="B339" s="173" t="s">
        <v>489</v>
      </c>
      <c r="C339" s="174" t="s">
        <v>462</v>
      </c>
      <c r="D339" s="175" t="s">
        <v>463</v>
      </c>
    </row>
    <row r="340" spans="1:4" ht="15.75">
      <c r="A340" s="173" t="s">
        <v>490</v>
      </c>
      <c r="B340" s="173" t="s">
        <v>491</v>
      </c>
      <c r="C340" s="174" t="s">
        <v>462</v>
      </c>
      <c r="D340" s="175" t="s">
        <v>463</v>
      </c>
    </row>
    <row r="341" spans="1:4" ht="15.75">
      <c r="A341" s="173" t="s">
        <v>59</v>
      </c>
      <c r="B341" s="173" t="s">
        <v>492</v>
      </c>
      <c r="C341" s="174" t="s">
        <v>462</v>
      </c>
      <c r="D341" s="175" t="s">
        <v>463</v>
      </c>
    </row>
    <row r="342" spans="1:4" ht="15.75">
      <c r="A342" s="178" t="s">
        <v>493</v>
      </c>
      <c r="B342" s="178" t="s">
        <v>494</v>
      </c>
      <c r="C342" s="179" t="s">
        <v>462</v>
      </c>
      <c r="D342" s="180" t="s">
        <v>463</v>
      </c>
    </row>
    <row r="343" spans="1:4" ht="15.75">
      <c r="A343" s="181" t="s">
        <v>495</v>
      </c>
      <c r="B343" s="181" t="s">
        <v>496</v>
      </c>
      <c r="C343" s="182" t="s">
        <v>463</v>
      </c>
      <c r="D343" s="183" t="s">
        <v>462</v>
      </c>
    </row>
    <row r="344" spans="1:4" ht="15.75">
      <c r="A344" s="181" t="s">
        <v>497</v>
      </c>
      <c r="B344" s="181" t="s">
        <v>498</v>
      </c>
      <c r="C344" s="183" t="s">
        <v>462</v>
      </c>
      <c r="D344" s="182" t="s">
        <v>463</v>
      </c>
    </row>
    <row r="345" spans="1:4" ht="15.75">
      <c r="A345" s="181" t="s">
        <v>499</v>
      </c>
      <c r="B345" s="181" t="s">
        <v>500</v>
      </c>
      <c r="C345" s="183" t="s">
        <v>462</v>
      </c>
      <c r="D345" s="182" t="s">
        <v>463</v>
      </c>
    </row>
    <row r="346" spans="1:4" ht="15.75">
      <c r="A346" s="181" t="s">
        <v>463</v>
      </c>
      <c r="B346" s="181" t="s">
        <v>501</v>
      </c>
      <c r="C346" s="183" t="s">
        <v>462</v>
      </c>
      <c r="D346" s="182" t="s">
        <v>463</v>
      </c>
    </row>
    <row r="347" spans="1:4" ht="15.75">
      <c r="A347" s="181" t="s">
        <v>502</v>
      </c>
      <c r="B347" s="181" t="s">
        <v>503</v>
      </c>
      <c r="C347" s="183" t="s">
        <v>462</v>
      </c>
      <c r="D347" s="182" t="s">
        <v>463</v>
      </c>
    </row>
    <row r="348" spans="1:4" ht="15.75">
      <c r="A348" s="181" t="s">
        <v>504</v>
      </c>
      <c r="B348" s="181" t="s">
        <v>505</v>
      </c>
      <c r="C348" s="183" t="s">
        <v>462</v>
      </c>
      <c r="D348" s="182" t="s">
        <v>463</v>
      </c>
    </row>
    <row r="349" spans="1:4" ht="15.75">
      <c r="A349" s="181" t="s">
        <v>506</v>
      </c>
      <c r="B349" s="181" t="s">
        <v>507</v>
      </c>
      <c r="C349" s="182" t="s">
        <v>463</v>
      </c>
      <c r="D349" s="183" t="s">
        <v>462</v>
      </c>
    </row>
    <row r="350" spans="1:4" ht="15.75">
      <c r="A350" s="181" t="s">
        <v>508</v>
      </c>
      <c r="B350" s="181" t="s">
        <v>509</v>
      </c>
      <c r="C350" s="183" t="s">
        <v>462</v>
      </c>
      <c r="D350" s="182" t="s">
        <v>463</v>
      </c>
    </row>
    <row r="351" spans="1:4" ht="15.75">
      <c r="A351" s="181" t="s">
        <v>510</v>
      </c>
      <c r="B351" s="181" t="s">
        <v>511</v>
      </c>
      <c r="C351" s="183" t="s">
        <v>462</v>
      </c>
      <c r="D351" s="182" t="s">
        <v>463</v>
      </c>
    </row>
    <row r="352" spans="1:4" ht="15.75">
      <c r="A352" s="181" t="s">
        <v>512</v>
      </c>
      <c r="B352" s="181" t="s">
        <v>513</v>
      </c>
      <c r="C352" s="183" t="s">
        <v>462</v>
      </c>
      <c r="D352" s="182" t="s">
        <v>463</v>
      </c>
    </row>
    <row r="353" spans="1:4" ht="15.75">
      <c r="A353" s="181" t="s">
        <v>514</v>
      </c>
      <c r="B353" s="181" t="s">
        <v>515</v>
      </c>
      <c r="C353" s="182" t="s">
        <v>463</v>
      </c>
      <c r="D353" s="183" t="s">
        <v>462</v>
      </c>
    </row>
    <row r="354" spans="1:4" ht="15.75">
      <c r="A354" s="181" t="s">
        <v>516</v>
      </c>
      <c r="B354" s="181" t="s">
        <v>517</v>
      </c>
      <c r="C354" s="183" t="s">
        <v>462</v>
      </c>
      <c r="D354" s="182" t="s">
        <v>463</v>
      </c>
    </row>
    <row r="355" spans="1:4" ht="15.75">
      <c r="A355" s="181" t="s">
        <v>518</v>
      </c>
      <c r="B355" s="181" t="s">
        <v>519</v>
      </c>
      <c r="C355" s="183" t="s">
        <v>462</v>
      </c>
      <c r="D355" s="182" t="s">
        <v>463</v>
      </c>
    </row>
    <row r="357" spans="1:4">
      <c r="B357" s="184" t="s">
        <v>520</v>
      </c>
    </row>
    <row r="358" spans="1:4">
      <c r="B358" s="185"/>
    </row>
    <row r="359" spans="1:4">
      <c r="B359" s="186" t="s">
        <v>521</v>
      </c>
    </row>
    <row r="360" spans="1:4">
      <c r="B360" s="187"/>
    </row>
    <row r="361" spans="1:4">
      <c r="B361" s="187" t="s">
        <v>522</v>
      </c>
    </row>
    <row r="362" spans="1:4">
      <c r="B362" s="187"/>
    </row>
    <row r="363" spans="1:4" ht="24">
      <c r="B363" s="187" t="s">
        <v>523</v>
      </c>
    </row>
    <row r="364" spans="1:4">
      <c r="B364" s="187"/>
    </row>
    <row r="365" spans="1:4">
      <c r="B365" s="187" t="s">
        <v>524</v>
      </c>
    </row>
    <row r="366" spans="1:4">
      <c r="B366" s="187"/>
    </row>
    <row r="367" spans="1:4">
      <c r="B367" s="186" t="s">
        <v>525</v>
      </c>
    </row>
    <row r="368" spans="1:4">
      <c r="B368" s="187"/>
    </row>
    <row r="369" spans="2:2">
      <c r="B369" s="187" t="s">
        <v>526</v>
      </c>
    </row>
    <row r="370" spans="2:2" ht="24">
      <c r="B370" s="187" t="s">
        <v>527</v>
      </c>
    </row>
    <row r="371" spans="2:2" ht="24">
      <c r="B371" s="187" t="s">
        <v>528</v>
      </c>
    </row>
    <row r="372" spans="2:2" ht="24">
      <c r="B372" s="187" t="s">
        <v>529</v>
      </c>
    </row>
    <row r="373" spans="2:2" ht="24">
      <c r="B373" s="187" t="s">
        <v>530</v>
      </c>
    </row>
    <row r="374" spans="2:2">
      <c r="B374" s="187" t="s">
        <v>531</v>
      </c>
    </row>
    <row r="375" spans="2:2">
      <c r="B375" s="187"/>
    </row>
    <row r="376" spans="2:2">
      <c r="B376" s="186" t="s">
        <v>532</v>
      </c>
    </row>
    <row r="377" spans="2:2">
      <c r="B377" s="187"/>
    </row>
    <row r="378" spans="2:2">
      <c r="B378" s="187" t="s">
        <v>533</v>
      </c>
    </row>
    <row r="379" spans="2:2">
      <c r="B379" s="187" t="s">
        <v>534</v>
      </c>
    </row>
    <row r="380" spans="2:2">
      <c r="B380" s="187" t="s">
        <v>535</v>
      </c>
    </row>
    <row r="381" spans="2:2">
      <c r="B381" s="187" t="s">
        <v>536</v>
      </c>
    </row>
    <row r="382" spans="2:2">
      <c r="B382" s="187" t="s">
        <v>537</v>
      </c>
    </row>
    <row r="383" spans="2:2">
      <c r="B383" s="187" t="s">
        <v>538</v>
      </c>
    </row>
    <row r="384" spans="2:2">
      <c r="B384" s="187" t="s">
        <v>539</v>
      </c>
    </row>
    <row r="385" spans="2:2" ht="24">
      <c r="B385" s="187" t="s">
        <v>540</v>
      </c>
    </row>
    <row r="386" spans="2:2" ht="24">
      <c r="B386" s="187" t="s">
        <v>541</v>
      </c>
    </row>
    <row r="387" spans="2:2" ht="36">
      <c r="B387" s="187" t="s">
        <v>542</v>
      </c>
    </row>
    <row r="388" spans="2:2">
      <c r="B388" s="187"/>
    </row>
    <row r="389" spans="2:2">
      <c r="B389" s="186" t="s">
        <v>543</v>
      </c>
    </row>
    <row r="390" spans="2:2">
      <c r="B390" s="187"/>
    </row>
    <row r="391" spans="2:2">
      <c r="B391" s="187" t="s">
        <v>544</v>
      </c>
    </row>
    <row r="392" spans="2:2">
      <c r="B392" s="187" t="s">
        <v>545</v>
      </c>
    </row>
    <row r="393" spans="2:2" ht="36">
      <c r="B393" s="187" t="s">
        <v>546</v>
      </c>
    </row>
    <row r="394" spans="2:2">
      <c r="B394" s="187"/>
    </row>
    <row r="395" spans="2:2">
      <c r="B395" s="186" t="s">
        <v>547</v>
      </c>
    </row>
    <row r="396" spans="2:2">
      <c r="B396" s="187"/>
    </row>
    <row r="397" spans="2:2" ht="24">
      <c r="B397" s="187" t="s">
        <v>548</v>
      </c>
    </row>
    <row r="398" spans="2:2" ht="24">
      <c r="B398" s="187" t="s">
        <v>549</v>
      </c>
    </row>
    <row r="399" spans="2:2" ht="24">
      <c r="B399" s="187" t="s">
        <v>550</v>
      </c>
    </row>
    <row r="400" spans="2:2" ht="36">
      <c r="B400" s="187" t="s">
        <v>551</v>
      </c>
    </row>
    <row r="401" spans="2:2">
      <c r="B401" s="187" t="s">
        <v>552</v>
      </c>
    </row>
    <row r="402" spans="2:2">
      <c r="B402" s="187" t="s">
        <v>553</v>
      </c>
    </row>
    <row r="403" spans="2:2">
      <c r="B403" s="187"/>
    </row>
    <row r="404" spans="2:2">
      <c r="B404" s="186" t="s">
        <v>554</v>
      </c>
    </row>
    <row r="405" spans="2:2">
      <c r="B405" s="187"/>
    </row>
    <row r="406" spans="2:2" ht="24">
      <c r="B406" s="187" t="s">
        <v>555</v>
      </c>
    </row>
    <row r="407" spans="2:2">
      <c r="B407" s="187" t="s">
        <v>556</v>
      </c>
    </row>
    <row r="408" spans="2:2" ht="24">
      <c r="B408" s="187" t="s">
        <v>557</v>
      </c>
    </row>
    <row r="409" spans="2:2">
      <c r="B409" s="187" t="s">
        <v>558</v>
      </c>
    </row>
    <row r="410" spans="2:2" ht="24">
      <c r="B410" s="187" t="s">
        <v>559</v>
      </c>
    </row>
    <row r="411" spans="2:2" ht="24">
      <c r="B411" s="187" t="s">
        <v>560</v>
      </c>
    </row>
    <row r="412" spans="2:2" ht="24">
      <c r="B412" s="187" t="s">
        <v>561</v>
      </c>
    </row>
    <row r="413" spans="2:2">
      <c r="B413" s="187"/>
    </row>
    <row r="414" spans="2:2">
      <c r="B414" s="186" t="s">
        <v>562</v>
      </c>
    </row>
    <row r="415" spans="2:2">
      <c r="B415" s="187"/>
    </row>
    <row r="416" spans="2:2" ht="24">
      <c r="B416" s="187" t="s">
        <v>563</v>
      </c>
    </row>
    <row r="417" spans="2:2">
      <c r="B417" s="187" t="s">
        <v>564</v>
      </c>
    </row>
    <row r="418" spans="2:2">
      <c r="B418" s="187" t="s">
        <v>565</v>
      </c>
    </row>
    <row r="419" spans="2:2">
      <c r="B419" s="187" t="s">
        <v>566</v>
      </c>
    </row>
    <row r="420" spans="2:2">
      <c r="B420" s="187" t="s">
        <v>567</v>
      </c>
    </row>
    <row r="421" spans="2:2" ht="24">
      <c r="B421" s="187" t="s">
        <v>568</v>
      </c>
    </row>
    <row r="422" spans="2:2">
      <c r="B422" s="187"/>
    </row>
    <row r="423" spans="2:2">
      <c r="B423" s="187"/>
    </row>
    <row r="424" spans="2:2">
      <c r="B424" s="186" t="s">
        <v>569</v>
      </c>
    </row>
    <row r="425" spans="2:2">
      <c r="B425" s="187"/>
    </row>
    <row r="426" spans="2:2" ht="24">
      <c r="B426" s="187" t="s">
        <v>570</v>
      </c>
    </row>
    <row r="427" spans="2:2" ht="36">
      <c r="B427" s="187" t="s">
        <v>571</v>
      </c>
    </row>
    <row r="428" spans="2:2">
      <c r="B428" s="187"/>
    </row>
    <row r="429" spans="2:2">
      <c r="B429" s="186" t="s">
        <v>572</v>
      </c>
    </row>
    <row r="430" spans="2:2">
      <c r="B430" s="187" t="s">
        <v>172</v>
      </c>
    </row>
    <row r="431" spans="2:2" ht="24">
      <c r="B431" s="187" t="s">
        <v>573</v>
      </c>
    </row>
    <row r="432" spans="2:2">
      <c r="B432" s="187"/>
    </row>
    <row r="433" spans="2:2" ht="14.25">
      <c r="B433" s="188" t="s">
        <v>574</v>
      </c>
    </row>
  </sheetData>
  <sheetProtection selectLockedCells="1" selectUnlockedCells="1"/>
  <pageMargins left="0.39374999999999999" right="0.39374999999999999" top="0.39374999999999999" bottom="0.39374999999999999" header="0.51180555555555551" footer="0.51180555555555551"/>
  <pageSetup scale="71" firstPageNumber="0" orientation="portrait" horizontalDpi="300" verticalDpi="300"/>
  <headerFooter alignWithMargins="0"/>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316359-62DC-0C47-9CE9-E025FE7407F8}">
  <sheetPr>
    <pageSetUpPr fitToPage="1"/>
  </sheetPr>
  <dimension ref="A1:L54"/>
  <sheetViews>
    <sheetView workbookViewId="0">
      <selection activeCell="G83" sqref="G83:G84"/>
    </sheetView>
  </sheetViews>
  <sheetFormatPr defaultColWidth="8.75" defaultRowHeight="12.75"/>
  <cols>
    <col min="1" max="11" width="8.75" style="156" customWidth="1"/>
    <col min="12" max="12" width="34" style="156" customWidth="1"/>
    <col min="13" max="267" width="8.75" style="156"/>
    <col min="268" max="268" width="34" style="156" customWidth="1"/>
    <col min="269" max="523" width="8.75" style="156"/>
    <col min="524" max="524" width="34" style="156" customWidth="1"/>
    <col min="525" max="779" width="8.75" style="156"/>
    <col min="780" max="780" width="34" style="156" customWidth="1"/>
    <col min="781" max="1035" width="8.75" style="156"/>
    <col min="1036" max="1036" width="34" style="156" customWidth="1"/>
    <col min="1037" max="1291" width="8.75" style="156"/>
    <col min="1292" max="1292" width="34" style="156" customWidth="1"/>
    <col min="1293" max="1547" width="8.75" style="156"/>
    <col min="1548" max="1548" width="34" style="156" customWidth="1"/>
    <col min="1549" max="1803" width="8.75" style="156"/>
    <col min="1804" max="1804" width="34" style="156" customWidth="1"/>
    <col min="1805" max="2059" width="8.75" style="156"/>
    <col min="2060" max="2060" width="34" style="156" customWidth="1"/>
    <col min="2061" max="2315" width="8.75" style="156"/>
    <col min="2316" max="2316" width="34" style="156" customWidth="1"/>
    <col min="2317" max="2571" width="8.75" style="156"/>
    <col min="2572" max="2572" width="34" style="156" customWidth="1"/>
    <col min="2573" max="2827" width="8.75" style="156"/>
    <col min="2828" max="2828" width="34" style="156" customWidth="1"/>
    <col min="2829" max="3083" width="8.75" style="156"/>
    <col min="3084" max="3084" width="34" style="156" customWidth="1"/>
    <col min="3085" max="3339" width="8.75" style="156"/>
    <col min="3340" max="3340" width="34" style="156" customWidth="1"/>
    <col min="3341" max="3595" width="8.75" style="156"/>
    <col min="3596" max="3596" width="34" style="156" customWidth="1"/>
    <col min="3597" max="3851" width="8.75" style="156"/>
    <col min="3852" max="3852" width="34" style="156" customWidth="1"/>
    <col min="3853" max="4107" width="8.75" style="156"/>
    <col min="4108" max="4108" width="34" style="156" customWidth="1"/>
    <col min="4109" max="4363" width="8.75" style="156"/>
    <col min="4364" max="4364" width="34" style="156" customWidth="1"/>
    <col min="4365" max="4619" width="8.75" style="156"/>
    <col min="4620" max="4620" width="34" style="156" customWidth="1"/>
    <col min="4621" max="4875" width="8.75" style="156"/>
    <col min="4876" max="4876" width="34" style="156" customWidth="1"/>
    <col min="4877" max="5131" width="8.75" style="156"/>
    <col min="5132" max="5132" width="34" style="156" customWidth="1"/>
    <col min="5133" max="5387" width="8.75" style="156"/>
    <col min="5388" max="5388" width="34" style="156" customWidth="1"/>
    <col min="5389" max="5643" width="8.75" style="156"/>
    <col min="5644" max="5644" width="34" style="156" customWidth="1"/>
    <col min="5645" max="5899" width="8.75" style="156"/>
    <col min="5900" max="5900" width="34" style="156" customWidth="1"/>
    <col min="5901" max="6155" width="8.75" style="156"/>
    <col min="6156" max="6156" width="34" style="156" customWidth="1"/>
    <col min="6157" max="6411" width="8.75" style="156"/>
    <col min="6412" max="6412" width="34" style="156" customWidth="1"/>
    <col min="6413" max="6667" width="8.75" style="156"/>
    <col min="6668" max="6668" width="34" style="156" customWidth="1"/>
    <col min="6669" max="6923" width="8.75" style="156"/>
    <col min="6924" max="6924" width="34" style="156" customWidth="1"/>
    <col min="6925" max="7179" width="8.75" style="156"/>
    <col min="7180" max="7180" width="34" style="156" customWidth="1"/>
    <col min="7181" max="7435" width="8.75" style="156"/>
    <col min="7436" max="7436" width="34" style="156" customWidth="1"/>
    <col min="7437" max="7691" width="8.75" style="156"/>
    <col min="7692" max="7692" width="34" style="156" customWidth="1"/>
    <col min="7693" max="7947" width="8.75" style="156"/>
    <col min="7948" max="7948" width="34" style="156" customWidth="1"/>
    <col min="7949" max="8203" width="8.75" style="156"/>
    <col min="8204" max="8204" width="34" style="156" customWidth="1"/>
    <col min="8205" max="8459" width="8.75" style="156"/>
    <col min="8460" max="8460" width="34" style="156" customWidth="1"/>
    <col min="8461" max="8715" width="8.75" style="156"/>
    <col min="8716" max="8716" width="34" style="156" customWidth="1"/>
    <col min="8717" max="8971" width="8.75" style="156"/>
    <col min="8972" max="8972" width="34" style="156" customWidth="1"/>
    <col min="8973" max="9227" width="8.75" style="156"/>
    <col min="9228" max="9228" width="34" style="156" customWidth="1"/>
    <col min="9229" max="9483" width="8.75" style="156"/>
    <col min="9484" max="9484" width="34" style="156" customWidth="1"/>
    <col min="9485" max="9739" width="8.75" style="156"/>
    <col min="9740" max="9740" width="34" style="156" customWidth="1"/>
    <col min="9741" max="9995" width="8.75" style="156"/>
    <col min="9996" max="9996" width="34" style="156" customWidth="1"/>
    <col min="9997" max="10251" width="8.75" style="156"/>
    <col min="10252" max="10252" width="34" style="156" customWidth="1"/>
    <col min="10253" max="10507" width="8.75" style="156"/>
    <col min="10508" max="10508" width="34" style="156" customWidth="1"/>
    <col min="10509" max="10763" width="8.75" style="156"/>
    <col min="10764" max="10764" width="34" style="156" customWidth="1"/>
    <col min="10765" max="11019" width="8.75" style="156"/>
    <col min="11020" max="11020" width="34" style="156" customWidth="1"/>
    <col min="11021" max="11275" width="8.75" style="156"/>
    <col min="11276" max="11276" width="34" style="156" customWidth="1"/>
    <col min="11277" max="11531" width="8.75" style="156"/>
    <col min="11532" max="11532" width="34" style="156" customWidth="1"/>
    <col min="11533" max="11787" width="8.75" style="156"/>
    <col min="11788" max="11788" width="34" style="156" customWidth="1"/>
    <col min="11789" max="12043" width="8.75" style="156"/>
    <col min="12044" max="12044" width="34" style="156" customWidth="1"/>
    <col min="12045" max="12299" width="8.75" style="156"/>
    <col min="12300" max="12300" width="34" style="156" customWidth="1"/>
    <col min="12301" max="12555" width="8.75" style="156"/>
    <col min="12556" max="12556" width="34" style="156" customWidth="1"/>
    <col min="12557" max="12811" width="8.75" style="156"/>
    <col min="12812" max="12812" width="34" style="156" customWidth="1"/>
    <col min="12813" max="13067" width="8.75" style="156"/>
    <col min="13068" max="13068" width="34" style="156" customWidth="1"/>
    <col min="13069" max="13323" width="8.75" style="156"/>
    <col min="13324" max="13324" width="34" style="156" customWidth="1"/>
    <col min="13325" max="13579" width="8.75" style="156"/>
    <col min="13580" max="13580" width="34" style="156" customWidth="1"/>
    <col min="13581" max="13835" width="8.75" style="156"/>
    <col min="13836" max="13836" width="34" style="156" customWidth="1"/>
    <col min="13837" max="14091" width="8.75" style="156"/>
    <col min="14092" max="14092" width="34" style="156" customWidth="1"/>
    <col min="14093" max="14347" width="8.75" style="156"/>
    <col min="14348" max="14348" width="34" style="156" customWidth="1"/>
    <col min="14349" max="14603" width="8.75" style="156"/>
    <col min="14604" max="14604" width="34" style="156" customWidth="1"/>
    <col min="14605" max="14859" width="8.75" style="156"/>
    <col min="14860" max="14860" width="34" style="156" customWidth="1"/>
    <col min="14861" max="15115" width="8.75" style="156"/>
    <col min="15116" max="15116" width="34" style="156" customWidth="1"/>
    <col min="15117" max="15371" width="8.75" style="156"/>
    <col min="15372" max="15372" width="34" style="156" customWidth="1"/>
    <col min="15373" max="15627" width="8.75" style="156"/>
    <col min="15628" max="15628" width="34" style="156" customWidth="1"/>
    <col min="15629" max="15883" width="8.75" style="156"/>
    <col min="15884" max="15884" width="34" style="156" customWidth="1"/>
    <col min="15885" max="16139" width="8.75" style="156"/>
    <col min="16140" max="16140" width="34" style="156" customWidth="1"/>
    <col min="16141" max="16384" width="8.75" style="156"/>
  </cols>
  <sheetData>
    <row r="1" spans="1:12" ht="12.75" customHeight="1">
      <c r="A1" s="527"/>
      <c r="B1" s="527"/>
      <c r="C1" s="527"/>
      <c r="D1" s="527"/>
      <c r="E1" s="527"/>
      <c r="F1" s="527"/>
      <c r="G1" s="527"/>
      <c r="H1" s="527"/>
      <c r="I1" s="527"/>
      <c r="J1" s="527"/>
      <c r="K1" s="527"/>
      <c r="L1" s="527"/>
    </row>
    <row r="2" spans="1:12" ht="13.15" customHeight="1">
      <c r="A2" s="527"/>
      <c r="B2" s="527"/>
      <c r="C2" s="527"/>
      <c r="D2" s="527"/>
      <c r="E2" s="527"/>
      <c r="F2" s="527"/>
      <c r="G2" s="527"/>
      <c r="H2" s="527"/>
      <c r="I2" s="527"/>
      <c r="J2" s="527"/>
      <c r="K2" s="527"/>
      <c r="L2" s="527"/>
    </row>
    <row r="3" spans="1:12" ht="13.15" customHeight="1">
      <c r="A3" s="527"/>
      <c r="B3" s="527"/>
      <c r="C3" s="527"/>
      <c r="D3" s="527"/>
      <c r="E3" s="527"/>
      <c r="F3" s="527"/>
      <c r="G3" s="527"/>
      <c r="H3" s="527"/>
      <c r="I3" s="527"/>
      <c r="J3" s="527"/>
      <c r="K3" s="527"/>
      <c r="L3" s="527"/>
    </row>
    <row r="4" spans="1:12" ht="13.15" customHeight="1">
      <c r="A4" s="527"/>
      <c r="B4" s="527"/>
      <c r="C4" s="527"/>
      <c r="D4" s="527"/>
      <c r="E4" s="527"/>
      <c r="F4" s="527"/>
      <c r="G4" s="527"/>
      <c r="H4" s="527"/>
      <c r="I4" s="527"/>
      <c r="J4" s="527"/>
      <c r="K4" s="527"/>
      <c r="L4" s="527"/>
    </row>
    <row r="5" spans="1:12" ht="13.15" customHeight="1">
      <c r="A5" s="527"/>
      <c r="B5" s="527"/>
      <c r="C5" s="527"/>
      <c r="D5" s="527"/>
      <c r="E5" s="527"/>
      <c r="F5" s="527"/>
      <c r="G5" s="527"/>
      <c r="H5" s="527"/>
      <c r="I5" s="527"/>
      <c r="J5" s="527"/>
      <c r="K5" s="527"/>
      <c r="L5" s="527"/>
    </row>
    <row r="6" spans="1:12" ht="13.15" customHeight="1">
      <c r="A6" s="527"/>
      <c r="B6" s="527"/>
      <c r="C6" s="527"/>
      <c r="D6" s="527"/>
      <c r="E6" s="527"/>
      <c r="F6" s="527"/>
      <c r="G6" s="527"/>
      <c r="H6" s="527"/>
      <c r="I6" s="527"/>
      <c r="J6" s="527"/>
      <c r="K6" s="527"/>
      <c r="L6" s="527"/>
    </row>
    <row r="7" spans="1:12" ht="13.15" customHeight="1">
      <c r="A7" s="527"/>
      <c r="B7" s="527"/>
      <c r="C7" s="527"/>
      <c r="D7" s="527"/>
      <c r="E7" s="527"/>
      <c r="F7" s="527"/>
      <c r="G7" s="527"/>
      <c r="H7" s="527"/>
      <c r="I7" s="527"/>
      <c r="J7" s="527"/>
      <c r="K7" s="527"/>
      <c r="L7" s="527"/>
    </row>
    <row r="8" spans="1:12" ht="13.15" customHeight="1">
      <c r="A8" s="527"/>
      <c r="B8" s="527"/>
      <c r="C8" s="527"/>
      <c r="D8" s="527"/>
      <c r="E8" s="527"/>
      <c r="F8" s="527"/>
      <c r="G8" s="527"/>
      <c r="H8" s="527"/>
      <c r="I8" s="527"/>
      <c r="J8" s="527"/>
      <c r="K8" s="527"/>
      <c r="L8" s="527"/>
    </row>
    <row r="9" spans="1:12" ht="13.15" customHeight="1">
      <c r="A9" s="527"/>
      <c r="B9" s="527"/>
      <c r="C9" s="527"/>
      <c r="D9" s="527"/>
      <c r="E9" s="527"/>
      <c r="F9" s="527"/>
      <c r="G9" s="527"/>
      <c r="H9" s="527"/>
      <c r="I9" s="527"/>
      <c r="J9" s="527"/>
      <c r="K9" s="527"/>
      <c r="L9" s="527"/>
    </row>
    <row r="10" spans="1:12" ht="13.15" customHeight="1">
      <c r="A10" s="527"/>
      <c r="B10" s="527"/>
      <c r="C10" s="527"/>
      <c r="D10" s="527"/>
      <c r="E10" s="527"/>
      <c r="F10" s="527"/>
      <c r="G10" s="527"/>
      <c r="H10" s="527"/>
      <c r="I10" s="527"/>
      <c r="J10" s="527"/>
      <c r="K10" s="527"/>
      <c r="L10" s="527"/>
    </row>
    <row r="11" spans="1:12" ht="13.15" customHeight="1">
      <c r="A11" s="527"/>
      <c r="B11" s="527"/>
      <c r="C11" s="527"/>
      <c r="D11" s="527"/>
      <c r="E11" s="527"/>
      <c r="F11" s="527"/>
      <c r="G11" s="527"/>
      <c r="H11" s="527"/>
      <c r="I11" s="527"/>
      <c r="J11" s="527"/>
      <c r="K11" s="527"/>
      <c r="L11" s="527"/>
    </row>
    <row r="12" spans="1:12" ht="13.9" customHeight="1">
      <c r="A12" s="527"/>
      <c r="B12" s="527"/>
      <c r="C12" s="527"/>
      <c r="D12" s="527"/>
      <c r="E12" s="527"/>
      <c r="F12" s="527"/>
      <c r="G12" s="527"/>
      <c r="H12" s="527"/>
      <c r="I12" s="527"/>
      <c r="J12" s="527"/>
      <c r="K12" s="527"/>
      <c r="L12" s="527"/>
    </row>
    <row r="13" spans="1:12" ht="10.15" customHeight="1">
      <c r="A13" s="527"/>
      <c r="B13" s="527"/>
      <c r="C13" s="527"/>
      <c r="D13" s="527"/>
      <c r="E13" s="527"/>
      <c r="F13" s="527"/>
      <c r="G13" s="527"/>
      <c r="H13" s="527"/>
      <c r="I13" s="527"/>
      <c r="J13" s="527"/>
      <c r="K13" s="527"/>
      <c r="L13" s="527"/>
    </row>
    <row r="14" spans="1:12">
      <c r="A14" s="527"/>
      <c r="B14" s="527"/>
      <c r="C14" s="527"/>
      <c r="D14" s="527"/>
      <c r="E14" s="527"/>
      <c r="F14" s="527"/>
      <c r="G14" s="527"/>
      <c r="H14" s="527"/>
      <c r="I14" s="527"/>
      <c r="J14" s="527"/>
      <c r="K14" s="527"/>
      <c r="L14" s="527"/>
    </row>
    <row r="15" spans="1:12">
      <c r="A15" s="527"/>
      <c r="B15" s="527"/>
      <c r="C15" s="527"/>
      <c r="D15" s="527"/>
      <c r="E15" s="527"/>
      <c r="F15" s="527"/>
      <c r="G15" s="527"/>
      <c r="H15" s="527"/>
      <c r="I15" s="527"/>
      <c r="J15" s="527"/>
      <c r="K15" s="527"/>
      <c r="L15" s="527"/>
    </row>
    <row r="16" spans="1:12">
      <c r="A16" s="527"/>
      <c r="B16" s="527"/>
      <c r="C16" s="527"/>
      <c r="D16" s="527"/>
      <c r="E16" s="527"/>
      <c r="F16" s="527"/>
      <c r="G16" s="527"/>
      <c r="H16" s="527"/>
      <c r="I16" s="527"/>
      <c r="J16" s="527"/>
      <c r="K16" s="527"/>
      <c r="L16" s="527"/>
    </row>
    <row r="17" spans="1:12">
      <c r="A17" s="527"/>
      <c r="B17" s="527"/>
      <c r="C17" s="527"/>
      <c r="D17" s="527"/>
      <c r="E17" s="527"/>
      <c r="F17" s="527"/>
      <c r="G17" s="527"/>
      <c r="H17" s="527"/>
      <c r="I17" s="527"/>
      <c r="J17" s="527"/>
      <c r="K17" s="527"/>
      <c r="L17" s="527"/>
    </row>
    <row r="18" spans="1:12">
      <c r="A18" s="527"/>
      <c r="B18" s="527"/>
      <c r="C18" s="527"/>
      <c r="D18" s="527"/>
      <c r="E18" s="527"/>
      <c r="F18" s="527"/>
      <c r="G18" s="527"/>
      <c r="H18" s="527"/>
      <c r="I18" s="527"/>
      <c r="J18" s="527"/>
      <c r="K18" s="527"/>
      <c r="L18" s="527"/>
    </row>
    <row r="19" spans="1:12">
      <c r="A19" s="527"/>
      <c r="B19" s="527"/>
      <c r="C19" s="527"/>
      <c r="D19" s="527"/>
      <c r="E19" s="527"/>
      <c r="F19" s="527"/>
      <c r="G19" s="527"/>
      <c r="H19" s="527"/>
      <c r="I19" s="527"/>
      <c r="J19" s="527"/>
      <c r="K19" s="527"/>
      <c r="L19" s="527"/>
    </row>
    <row r="20" spans="1:12">
      <c r="A20" s="527"/>
      <c r="B20" s="527"/>
      <c r="C20" s="527"/>
      <c r="D20" s="527"/>
      <c r="E20" s="527"/>
      <c r="F20" s="527"/>
      <c r="G20" s="527"/>
      <c r="H20" s="527"/>
      <c r="I20" s="527"/>
      <c r="J20" s="527"/>
      <c r="K20" s="527"/>
      <c r="L20" s="527"/>
    </row>
    <row r="21" spans="1:12">
      <c r="A21" s="527"/>
      <c r="B21" s="527"/>
      <c r="C21" s="527"/>
      <c r="D21" s="527"/>
      <c r="E21" s="527"/>
      <c r="F21" s="527"/>
      <c r="G21" s="527"/>
      <c r="H21" s="527"/>
      <c r="I21" s="527"/>
      <c r="J21" s="527"/>
      <c r="K21" s="527"/>
      <c r="L21" s="527"/>
    </row>
    <row r="22" spans="1:12">
      <c r="A22" s="527"/>
      <c r="B22" s="527"/>
      <c r="C22" s="527"/>
      <c r="D22" s="527"/>
      <c r="E22" s="527"/>
      <c r="F22" s="527"/>
      <c r="G22" s="527"/>
      <c r="H22" s="527"/>
      <c r="I22" s="527"/>
      <c r="J22" s="527"/>
      <c r="K22" s="527"/>
      <c r="L22" s="527"/>
    </row>
    <row r="23" spans="1:12">
      <c r="A23" s="527"/>
      <c r="B23" s="527"/>
      <c r="C23" s="527"/>
      <c r="D23" s="527"/>
      <c r="E23" s="527"/>
      <c r="F23" s="527"/>
      <c r="G23" s="527"/>
      <c r="H23" s="527"/>
      <c r="I23" s="527"/>
      <c r="J23" s="527"/>
      <c r="K23" s="527"/>
      <c r="L23" s="527"/>
    </row>
    <row r="24" spans="1:12">
      <c r="A24" s="527"/>
      <c r="B24" s="527"/>
      <c r="C24" s="527"/>
      <c r="D24" s="527"/>
      <c r="E24" s="527"/>
      <c r="F24" s="527"/>
      <c r="G24" s="527"/>
      <c r="H24" s="527"/>
      <c r="I24" s="527"/>
      <c r="J24" s="527"/>
      <c r="K24" s="527"/>
      <c r="L24" s="527"/>
    </row>
    <row r="25" spans="1:12">
      <c r="A25" s="527"/>
      <c r="B25" s="527"/>
      <c r="C25" s="527"/>
      <c r="D25" s="527"/>
      <c r="E25" s="527"/>
      <c r="F25" s="527"/>
      <c r="G25" s="527"/>
      <c r="H25" s="527"/>
      <c r="I25" s="527"/>
      <c r="J25" s="527"/>
      <c r="K25" s="527"/>
      <c r="L25" s="527"/>
    </row>
    <row r="26" spans="1:12">
      <c r="A26" s="527"/>
      <c r="B26" s="527"/>
      <c r="C26" s="527"/>
      <c r="D26" s="527"/>
      <c r="E26" s="527"/>
      <c r="F26" s="527"/>
      <c r="G26" s="527"/>
      <c r="H26" s="527"/>
      <c r="I26" s="527"/>
      <c r="J26" s="527"/>
      <c r="K26" s="527"/>
      <c r="L26" s="527"/>
    </row>
    <row r="27" spans="1:12">
      <c r="A27" s="527"/>
      <c r="B27" s="527"/>
      <c r="C27" s="527"/>
      <c r="D27" s="527"/>
      <c r="E27" s="527"/>
      <c r="F27" s="527"/>
      <c r="G27" s="527"/>
      <c r="H27" s="527"/>
      <c r="I27" s="527"/>
      <c r="J27" s="527"/>
      <c r="K27" s="527"/>
      <c r="L27" s="527"/>
    </row>
    <row r="28" spans="1:12">
      <c r="A28" s="527"/>
      <c r="B28" s="527"/>
      <c r="C28" s="527"/>
      <c r="D28" s="527"/>
      <c r="E28" s="527"/>
      <c r="F28" s="527"/>
      <c r="G28" s="527"/>
      <c r="H28" s="527"/>
      <c r="I28" s="527"/>
      <c r="J28" s="527"/>
      <c r="K28" s="527"/>
      <c r="L28" s="527"/>
    </row>
    <row r="29" spans="1:12">
      <c r="A29" s="527"/>
      <c r="B29" s="527"/>
      <c r="C29" s="527"/>
      <c r="D29" s="527"/>
      <c r="E29" s="527"/>
      <c r="F29" s="527"/>
      <c r="G29" s="527"/>
      <c r="H29" s="527"/>
      <c r="I29" s="527"/>
      <c r="J29" s="527"/>
      <c r="K29" s="527"/>
      <c r="L29" s="527"/>
    </row>
    <row r="30" spans="1:12">
      <c r="A30" s="527"/>
      <c r="B30" s="527"/>
      <c r="C30" s="527"/>
      <c r="D30" s="527"/>
      <c r="E30" s="527"/>
      <c r="F30" s="527"/>
      <c r="G30" s="527"/>
      <c r="H30" s="527"/>
      <c r="I30" s="527"/>
      <c r="J30" s="527"/>
      <c r="K30" s="527"/>
      <c r="L30" s="527"/>
    </row>
    <row r="31" spans="1:12">
      <c r="A31" s="527"/>
      <c r="B31" s="527"/>
      <c r="C31" s="527"/>
      <c r="D31" s="527"/>
      <c r="E31" s="527"/>
      <c r="F31" s="527"/>
      <c r="G31" s="527"/>
      <c r="H31" s="527"/>
      <c r="I31" s="527"/>
      <c r="J31" s="527"/>
      <c r="K31" s="527"/>
      <c r="L31" s="527"/>
    </row>
    <row r="32" spans="1:12">
      <c r="A32" s="527"/>
      <c r="B32" s="527"/>
      <c r="C32" s="527"/>
      <c r="D32" s="527"/>
      <c r="E32" s="527"/>
      <c r="F32" s="527"/>
      <c r="G32" s="527"/>
      <c r="H32" s="527"/>
      <c r="I32" s="527"/>
      <c r="J32" s="527"/>
      <c r="K32" s="527"/>
      <c r="L32" s="527"/>
    </row>
    <row r="33" spans="1:12">
      <c r="A33" s="527"/>
      <c r="B33" s="527"/>
      <c r="C33" s="527"/>
      <c r="D33" s="527"/>
      <c r="E33" s="527"/>
      <c r="F33" s="527"/>
      <c r="G33" s="527"/>
      <c r="H33" s="527"/>
      <c r="I33" s="527"/>
      <c r="J33" s="527"/>
      <c r="K33" s="527"/>
      <c r="L33" s="527"/>
    </row>
    <row r="34" spans="1:12">
      <c r="A34" s="527"/>
      <c r="B34" s="527"/>
      <c r="C34" s="527"/>
      <c r="D34" s="527"/>
      <c r="E34" s="527"/>
      <c r="F34" s="527"/>
      <c r="G34" s="527"/>
      <c r="H34" s="527"/>
      <c r="I34" s="527"/>
      <c r="J34" s="527"/>
      <c r="K34" s="527"/>
      <c r="L34" s="527"/>
    </row>
    <row r="35" spans="1:12">
      <c r="A35" s="527"/>
      <c r="B35" s="527"/>
      <c r="C35" s="527"/>
      <c r="D35" s="527"/>
      <c r="E35" s="527"/>
      <c r="F35" s="527"/>
      <c r="G35" s="527"/>
      <c r="H35" s="527"/>
      <c r="I35" s="527"/>
      <c r="J35" s="527"/>
      <c r="K35" s="527"/>
      <c r="L35" s="527"/>
    </row>
    <row r="36" spans="1:12">
      <c r="A36" s="527"/>
      <c r="B36" s="527"/>
      <c r="C36" s="527"/>
      <c r="D36" s="527"/>
      <c r="E36" s="527"/>
      <c r="F36" s="527"/>
      <c r="G36" s="527"/>
      <c r="H36" s="527"/>
      <c r="I36" s="527"/>
      <c r="J36" s="527"/>
      <c r="K36" s="527"/>
      <c r="L36" s="527"/>
    </row>
    <row r="37" spans="1:12">
      <c r="A37" s="527"/>
      <c r="B37" s="527"/>
      <c r="C37" s="527"/>
      <c r="D37" s="527"/>
      <c r="E37" s="527"/>
      <c r="F37" s="527"/>
      <c r="G37" s="527"/>
      <c r="H37" s="527"/>
      <c r="I37" s="527"/>
      <c r="J37" s="527"/>
      <c r="K37" s="527"/>
      <c r="L37" s="527"/>
    </row>
    <row r="38" spans="1:12">
      <c r="A38" s="527"/>
      <c r="B38" s="527"/>
      <c r="C38" s="527"/>
      <c r="D38" s="527"/>
      <c r="E38" s="527"/>
      <c r="F38" s="527"/>
      <c r="G38" s="527"/>
      <c r="H38" s="527"/>
      <c r="I38" s="527"/>
      <c r="J38" s="527"/>
      <c r="K38" s="527"/>
      <c r="L38" s="527"/>
    </row>
    <row r="39" spans="1:12">
      <c r="A39" s="527"/>
      <c r="B39" s="527"/>
      <c r="C39" s="527"/>
      <c r="D39" s="527"/>
      <c r="E39" s="527"/>
      <c r="F39" s="527"/>
      <c r="G39" s="527"/>
      <c r="H39" s="527"/>
      <c r="I39" s="527"/>
      <c r="J39" s="527"/>
      <c r="K39" s="527"/>
      <c r="L39" s="527"/>
    </row>
    <row r="40" spans="1:12">
      <c r="A40" s="527"/>
      <c r="B40" s="527"/>
      <c r="C40" s="527"/>
      <c r="D40" s="527"/>
      <c r="E40" s="527"/>
      <c r="F40" s="527"/>
      <c r="G40" s="527"/>
      <c r="H40" s="527"/>
      <c r="I40" s="527"/>
      <c r="J40" s="527"/>
      <c r="K40" s="527"/>
      <c r="L40" s="527"/>
    </row>
    <row r="41" spans="1:12">
      <c r="A41" s="527"/>
      <c r="B41" s="527"/>
      <c r="C41" s="527"/>
      <c r="D41" s="527"/>
      <c r="E41" s="527"/>
      <c r="F41" s="527"/>
      <c r="G41" s="527"/>
      <c r="H41" s="527"/>
      <c r="I41" s="527"/>
      <c r="J41" s="527"/>
      <c r="K41" s="527"/>
      <c r="L41" s="527"/>
    </row>
    <row r="42" spans="1:12">
      <c r="A42" s="527"/>
      <c r="B42" s="527"/>
      <c r="C42" s="527"/>
      <c r="D42" s="527"/>
      <c r="E42" s="527"/>
      <c r="F42" s="527"/>
      <c r="G42" s="527"/>
      <c r="H42" s="527"/>
      <c r="I42" s="527"/>
      <c r="J42" s="527"/>
      <c r="K42" s="527"/>
      <c r="L42" s="527"/>
    </row>
    <row r="43" spans="1:12">
      <c r="A43" s="527"/>
      <c r="B43" s="527"/>
      <c r="C43" s="527"/>
      <c r="D43" s="527"/>
      <c r="E43" s="527"/>
      <c r="F43" s="527"/>
      <c r="G43" s="527"/>
      <c r="H43" s="527"/>
      <c r="I43" s="527"/>
      <c r="J43" s="527"/>
      <c r="K43" s="527"/>
      <c r="L43" s="527"/>
    </row>
    <row r="44" spans="1:12">
      <c r="A44" s="527"/>
      <c r="B44" s="527"/>
      <c r="C44" s="527"/>
      <c r="D44" s="527"/>
      <c r="E44" s="527"/>
      <c r="F44" s="527"/>
      <c r="G44" s="527"/>
      <c r="H44" s="527"/>
      <c r="I44" s="527"/>
      <c r="J44" s="527"/>
      <c r="K44" s="527"/>
      <c r="L44" s="527"/>
    </row>
    <row r="45" spans="1:12">
      <c r="A45" s="527"/>
      <c r="B45" s="527"/>
      <c r="C45" s="527"/>
      <c r="D45" s="527"/>
      <c r="E45" s="527"/>
      <c r="F45" s="527"/>
      <c r="G45" s="527"/>
      <c r="H45" s="527"/>
      <c r="I45" s="527"/>
      <c r="J45" s="527"/>
      <c r="K45" s="527"/>
      <c r="L45" s="527"/>
    </row>
    <row r="46" spans="1:12">
      <c r="A46" s="527"/>
      <c r="B46" s="527"/>
      <c r="C46" s="527"/>
      <c r="D46" s="527"/>
      <c r="E46" s="527"/>
      <c r="F46" s="527"/>
      <c r="G46" s="527"/>
      <c r="H46" s="527"/>
      <c r="I46" s="527"/>
      <c r="J46" s="527"/>
      <c r="K46" s="527"/>
      <c r="L46" s="527"/>
    </row>
    <row r="47" spans="1:12">
      <c r="A47" s="527"/>
      <c r="B47" s="527"/>
      <c r="C47" s="527"/>
      <c r="D47" s="527"/>
      <c r="E47" s="527"/>
      <c r="F47" s="527"/>
      <c r="G47" s="527"/>
      <c r="H47" s="527"/>
      <c r="I47" s="527"/>
      <c r="J47" s="527"/>
      <c r="K47" s="527"/>
      <c r="L47" s="527"/>
    </row>
    <row r="48" spans="1:12">
      <c r="A48" s="527"/>
      <c r="B48" s="527"/>
      <c r="C48" s="527"/>
      <c r="D48" s="527"/>
      <c r="E48" s="527"/>
      <c r="F48" s="527"/>
      <c r="G48" s="527"/>
      <c r="H48" s="527"/>
      <c r="I48" s="527"/>
      <c r="J48" s="527"/>
      <c r="K48" s="527"/>
      <c r="L48" s="527"/>
    </row>
    <row r="49" spans="1:12">
      <c r="A49" s="527"/>
      <c r="B49" s="527"/>
      <c r="C49" s="527"/>
      <c r="D49" s="527"/>
      <c r="E49" s="527"/>
      <c r="F49" s="527"/>
      <c r="G49" s="527"/>
      <c r="H49" s="527"/>
      <c r="I49" s="527"/>
      <c r="J49" s="527"/>
      <c r="K49" s="527"/>
      <c r="L49" s="527"/>
    </row>
    <row r="50" spans="1:12">
      <c r="A50" s="528"/>
      <c r="B50" s="528"/>
      <c r="C50" s="528"/>
      <c r="D50" s="528"/>
      <c r="E50" s="528"/>
      <c r="F50" s="528"/>
      <c r="G50" s="528"/>
      <c r="H50" s="528"/>
      <c r="I50" s="528"/>
      <c r="J50" s="528"/>
      <c r="K50" s="528"/>
      <c r="L50" s="528"/>
    </row>
    <row r="51" spans="1:12">
      <c r="A51" s="529"/>
      <c r="B51" s="529"/>
      <c r="C51" s="529"/>
      <c r="D51" s="529"/>
      <c r="E51" s="529"/>
      <c r="F51" s="529"/>
      <c r="G51" s="529"/>
      <c r="H51" s="529"/>
      <c r="I51" s="529"/>
      <c r="J51" s="529"/>
      <c r="K51" s="529"/>
      <c r="L51" s="529"/>
    </row>
    <row r="52" spans="1:12">
      <c r="A52" s="529"/>
      <c r="B52" s="529"/>
      <c r="C52" s="529"/>
      <c r="D52" s="529"/>
      <c r="E52" s="529"/>
      <c r="F52" s="529"/>
      <c r="G52" s="529"/>
      <c r="H52" s="529"/>
      <c r="I52" s="529"/>
      <c r="J52" s="529"/>
      <c r="K52" s="529"/>
      <c r="L52" s="529"/>
    </row>
    <row r="53" spans="1:12">
      <c r="A53" s="529" t="s">
        <v>844</v>
      </c>
      <c r="B53" s="529"/>
      <c r="C53" s="529"/>
      <c r="D53" s="529"/>
      <c r="E53" s="529"/>
      <c r="F53" s="529" t="s">
        <v>845</v>
      </c>
      <c r="G53" s="529"/>
      <c r="H53" s="529"/>
      <c r="I53" s="529"/>
      <c r="J53" s="529"/>
      <c r="K53" s="529"/>
      <c r="L53" s="529"/>
    </row>
    <row r="54" spans="1:12">
      <c r="A54" s="529"/>
      <c r="B54" s="529"/>
      <c r="C54" s="529"/>
      <c r="D54" s="529"/>
      <c r="E54" s="529"/>
      <c r="F54" s="529"/>
      <c r="G54" s="529"/>
      <c r="H54" s="529"/>
      <c r="I54" s="529"/>
      <c r="J54" s="529"/>
      <c r="K54" s="529"/>
      <c r="L54" s="529"/>
    </row>
  </sheetData>
  <mergeCells count="2">
    <mergeCell ref="A1:L49"/>
    <mergeCell ref="A50:L54"/>
  </mergeCells>
  <hyperlinks>
    <hyperlink ref="F53:F54" r:id="rId1" display="CLICK HERE" xr:uid="{81C40363-BAF2-9540-9D9A-4D6B71C63E30}"/>
    <hyperlink ref="F53:G54" r:id="rId2" display="CLICK HERE" xr:uid="{FB5509B4-CABB-934D-883F-ECF42BFC676C}"/>
  </hyperlinks>
  <pageMargins left="0.7" right="0.7" top="0.75" bottom="0.75" header="0.3" footer="0.3"/>
  <pageSetup paperSize="9" scale="66" orientation="portrait"/>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filterMode="1"/>
  <dimension ref="A3:Q4419"/>
  <sheetViews>
    <sheetView zoomScale="70" zoomScaleNormal="70" workbookViewId="0">
      <pane xSplit="2" ySplit="3" topLeftCell="C4" activePane="bottomRight" state="frozen"/>
      <selection pane="topRight" activeCell="C1" sqref="C1"/>
      <selection pane="bottomLeft" activeCell="A4" sqref="A4"/>
      <selection pane="bottomRight" activeCell="K40" sqref="K40"/>
    </sheetView>
  </sheetViews>
  <sheetFormatPr defaultColWidth="8.75" defaultRowHeight="14.25"/>
  <cols>
    <col min="1" max="1" width="7.75" customWidth="1"/>
    <col min="2" max="2" width="61.5" customWidth="1"/>
    <col min="3" max="3" width="12.75" customWidth="1"/>
    <col min="4" max="4" width="12.25" customWidth="1"/>
    <col min="5" max="5" width="13.25" customWidth="1"/>
    <col min="6" max="6" width="14.25" customWidth="1"/>
    <col min="7" max="7" width="10" customWidth="1"/>
    <col min="8" max="8" width="23.75" bestFit="1" customWidth="1"/>
    <col min="9" max="9" width="8.75" style="200"/>
    <col min="10" max="10" width="50.75" customWidth="1"/>
  </cols>
  <sheetData>
    <row r="3" spans="1:17" ht="15">
      <c r="A3" s="2" t="s">
        <v>18</v>
      </c>
      <c r="B3" s="2" t="s">
        <v>45</v>
      </c>
      <c r="C3" s="2" t="s">
        <v>24</v>
      </c>
      <c r="D3" s="2" t="s">
        <v>38</v>
      </c>
      <c r="E3" s="2" t="s">
        <v>41</v>
      </c>
      <c r="F3" s="2" t="s">
        <v>42</v>
      </c>
      <c r="G3" s="2" t="s">
        <v>39</v>
      </c>
      <c r="H3" s="2" t="s">
        <v>46</v>
      </c>
      <c r="I3" s="198" t="s">
        <v>125</v>
      </c>
      <c r="J3" s="2" t="s">
        <v>44</v>
      </c>
      <c r="K3" s="2" t="s">
        <v>43</v>
      </c>
      <c r="O3" s="222" t="s">
        <v>809</v>
      </c>
    </row>
    <row r="4" spans="1:17">
      <c r="A4" t="s">
        <v>14</v>
      </c>
      <c r="B4" t="s">
        <v>17</v>
      </c>
      <c r="C4">
        <v>949</v>
      </c>
      <c r="D4" t="s">
        <v>27</v>
      </c>
      <c r="E4">
        <v>1981</v>
      </c>
      <c r="F4">
        <v>2150</v>
      </c>
      <c r="G4" t="s">
        <v>32</v>
      </c>
      <c r="H4" s="3" t="s">
        <v>657</v>
      </c>
      <c r="I4" s="199">
        <v>44</v>
      </c>
      <c r="J4" t="str">
        <f>A4&amp;"-"&amp;D4&amp;"-"&amp;G4&amp;"-"&amp;H4</f>
        <v>A-W1-H1-VEN 1</v>
      </c>
      <c r="K4" s="5">
        <f>ROUNDUP(Q4*(1+O4),0)</f>
        <v>291</v>
      </c>
      <c r="M4" t="s">
        <v>730</v>
      </c>
      <c r="O4" s="355">
        <v>3.5000000000000003E-2</v>
      </c>
      <c r="Q4" s="5">
        <v>281</v>
      </c>
    </row>
    <row r="5" spans="1:17">
      <c r="A5" t="s">
        <v>14</v>
      </c>
      <c r="B5" t="s">
        <v>16</v>
      </c>
      <c r="C5">
        <v>949</v>
      </c>
      <c r="D5" t="s">
        <v>27</v>
      </c>
      <c r="E5">
        <v>2151</v>
      </c>
      <c r="F5">
        <v>2450</v>
      </c>
      <c r="G5" t="s">
        <v>33</v>
      </c>
      <c r="H5" s="3" t="s">
        <v>657</v>
      </c>
      <c r="I5" s="199">
        <v>44</v>
      </c>
      <c r="J5" t="str">
        <f t="shared" ref="J5:J39" si="0">A5&amp;"-"&amp;D5&amp;"-"&amp;G5&amp;"-"&amp;H5</f>
        <v>A-W1-H2-VEN 1</v>
      </c>
      <c r="K5" s="5">
        <f t="shared" ref="K5:K68" si="1">ROUNDUP(Q5*(1+O5),0)</f>
        <v>438</v>
      </c>
      <c r="M5" t="s">
        <v>730</v>
      </c>
      <c r="O5" s="355">
        <v>0.03</v>
      </c>
      <c r="Q5" s="5">
        <v>425</v>
      </c>
    </row>
    <row r="6" spans="1:17">
      <c r="A6" t="s">
        <v>14</v>
      </c>
      <c r="B6" t="s">
        <v>15</v>
      </c>
      <c r="C6">
        <v>949</v>
      </c>
      <c r="D6" t="s">
        <v>27</v>
      </c>
      <c r="E6">
        <v>2451</v>
      </c>
      <c r="F6">
        <v>2820</v>
      </c>
      <c r="G6" t="s">
        <v>34</v>
      </c>
      <c r="H6" s="3" t="s">
        <v>657</v>
      </c>
      <c r="I6" s="199">
        <v>44</v>
      </c>
      <c r="J6" t="str">
        <f t="shared" si="0"/>
        <v>A-W1-H3-VEN 1</v>
      </c>
      <c r="K6" s="5">
        <f t="shared" si="1"/>
        <v>607</v>
      </c>
      <c r="M6" t="s">
        <v>730</v>
      </c>
      <c r="O6" s="355">
        <v>0.03</v>
      </c>
      <c r="Q6" s="5">
        <v>589</v>
      </c>
    </row>
    <row r="7" spans="1:17">
      <c r="A7" t="s">
        <v>14</v>
      </c>
      <c r="B7" t="s">
        <v>13</v>
      </c>
      <c r="C7" s="190">
        <v>949</v>
      </c>
      <c r="D7" t="s">
        <v>27</v>
      </c>
      <c r="E7">
        <v>2821</v>
      </c>
      <c r="F7">
        <v>3070</v>
      </c>
      <c r="G7" t="s">
        <v>35</v>
      </c>
      <c r="H7" s="3" t="s">
        <v>657</v>
      </c>
      <c r="I7" s="199">
        <v>44</v>
      </c>
      <c r="J7" t="str">
        <f t="shared" si="0"/>
        <v>A-W1-H4-VEN 1</v>
      </c>
      <c r="K7" s="5">
        <f t="shared" si="1"/>
        <v>711</v>
      </c>
      <c r="M7" t="s">
        <v>730</v>
      </c>
      <c r="O7" s="355">
        <v>2.5000000000000001E-2</v>
      </c>
      <c r="Q7" s="5">
        <v>693</v>
      </c>
    </row>
    <row r="8" spans="1:17">
      <c r="A8" t="s">
        <v>9</v>
      </c>
      <c r="B8" t="s">
        <v>12</v>
      </c>
      <c r="C8">
        <v>949</v>
      </c>
      <c r="D8" t="s">
        <v>27</v>
      </c>
      <c r="E8">
        <v>1981</v>
      </c>
      <c r="F8">
        <v>2150</v>
      </c>
      <c r="G8" t="s">
        <v>32</v>
      </c>
      <c r="H8" s="3" t="s">
        <v>657</v>
      </c>
      <c r="I8" s="199">
        <v>44</v>
      </c>
      <c r="J8" t="str">
        <f t="shared" si="0"/>
        <v>B-W1-H1-VEN 1</v>
      </c>
      <c r="K8" s="5">
        <f t="shared" si="1"/>
        <v>577</v>
      </c>
      <c r="M8" t="s">
        <v>730</v>
      </c>
      <c r="O8" s="355">
        <v>3.5000000000000003E-2</v>
      </c>
      <c r="Q8" s="5">
        <v>557</v>
      </c>
    </row>
    <row r="9" spans="1:17">
      <c r="A9" t="s">
        <v>9</v>
      </c>
      <c r="B9" t="s">
        <v>11</v>
      </c>
      <c r="C9" s="190">
        <v>949</v>
      </c>
      <c r="D9" t="s">
        <v>27</v>
      </c>
      <c r="E9">
        <v>2151</v>
      </c>
      <c r="F9">
        <v>2450</v>
      </c>
      <c r="G9" t="s">
        <v>33</v>
      </c>
      <c r="H9" s="3" t="s">
        <v>657</v>
      </c>
      <c r="I9" s="199">
        <v>44</v>
      </c>
      <c r="J9" t="str">
        <f t="shared" si="0"/>
        <v>B-W1-H2-VEN 1</v>
      </c>
      <c r="K9" s="5">
        <f t="shared" si="1"/>
        <v>872</v>
      </c>
      <c r="M9" t="s">
        <v>730</v>
      </c>
      <c r="O9" s="355">
        <v>0.03</v>
      </c>
      <c r="Q9" s="5">
        <v>846</v>
      </c>
    </row>
    <row r="10" spans="1:17">
      <c r="A10" t="s">
        <v>9</v>
      </c>
      <c r="B10" t="s">
        <v>10</v>
      </c>
      <c r="C10">
        <v>949</v>
      </c>
      <c r="D10" t="s">
        <v>27</v>
      </c>
      <c r="E10">
        <v>2451</v>
      </c>
      <c r="F10">
        <v>2820</v>
      </c>
      <c r="G10" t="s">
        <v>34</v>
      </c>
      <c r="H10" s="3" t="s">
        <v>657</v>
      </c>
      <c r="I10" s="199">
        <v>44</v>
      </c>
      <c r="J10" t="str">
        <f t="shared" si="0"/>
        <v>B-W1-H3-VEN 1</v>
      </c>
      <c r="K10" s="5">
        <f t="shared" si="1"/>
        <v>1183</v>
      </c>
      <c r="M10" t="s">
        <v>730</v>
      </c>
      <c r="O10" s="355">
        <v>0.03</v>
      </c>
      <c r="Q10" s="5">
        <v>1148</v>
      </c>
    </row>
    <row r="11" spans="1:17">
      <c r="A11" t="s">
        <v>9</v>
      </c>
      <c r="B11" t="s">
        <v>8</v>
      </c>
      <c r="C11" s="190">
        <v>949</v>
      </c>
      <c r="D11" s="190" t="s">
        <v>27</v>
      </c>
      <c r="E11">
        <v>2821</v>
      </c>
      <c r="F11">
        <v>3100</v>
      </c>
      <c r="G11" t="s">
        <v>35</v>
      </c>
      <c r="H11" s="3" t="s">
        <v>657</v>
      </c>
      <c r="I11" s="199">
        <v>44</v>
      </c>
      <c r="J11" t="str">
        <f t="shared" si="0"/>
        <v>B-W1-H4-VEN 1</v>
      </c>
      <c r="K11" s="5">
        <f t="shared" si="1"/>
        <v>1417</v>
      </c>
      <c r="M11" t="s">
        <v>730</v>
      </c>
      <c r="O11" s="355">
        <v>2.5000000000000001E-2</v>
      </c>
      <c r="Q11" s="5">
        <v>1382</v>
      </c>
    </row>
    <row r="12" spans="1:17">
      <c r="A12" t="s">
        <v>4</v>
      </c>
      <c r="B12" t="s">
        <v>7</v>
      </c>
      <c r="C12">
        <v>949</v>
      </c>
      <c r="D12" t="s">
        <v>27</v>
      </c>
      <c r="E12">
        <v>1981</v>
      </c>
      <c r="F12">
        <v>2150</v>
      </c>
      <c r="G12" t="s">
        <v>32</v>
      </c>
      <c r="H12" s="3" t="s">
        <v>657</v>
      </c>
      <c r="I12" s="199">
        <v>44</v>
      </c>
      <c r="J12" t="str">
        <f t="shared" si="0"/>
        <v>C-W1-H1-VEN 1</v>
      </c>
      <c r="K12" s="5">
        <f t="shared" si="1"/>
        <v>491</v>
      </c>
      <c r="M12" t="s">
        <v>730</v>
      </c>
      <c r="O12" s="355">
        <v>3.5000000000000003E-2</v>
      </c>
      <c r="Q12" s="5">
        <v>474</v>
      </c>
    </row>
    <row r="13" spans="1:17">
      <c r="A13" t="s">
        <v>4</v>
      </c>
      <c r="B13" t="s">
        <v>6</v>
      </c>
      <c r="C13" s="190">
        <v>949</v>
      </c>
      <c r="D13" t="s">
        <v>27</v>
      </c>
      <c r="E13">
        <v>2151</v>
      </c>
      <c r="F13">
        <v>2450</v>
      </c>
      <c r="G13" t="s">
        <v>33</v>
      </c>
      <c r="H13" s="3" t="s">
        <v>657</v>
      </c>
      <c r="I13" s="199">
        <v>44</v>
      </c>
      <c r="J13" t="str">
        <f t="shared" si="0"/>
        <v>C-W1-H2-VEN 1</v>
      </c>
      <c r="K13" s="5">
        <f t="shared" si="1"/>
        <v>775</v>
      </c>
      <c r="M13" t="s">
        <v>730</v>
      </c>
      <c r="O13" s="355">
        <v>0.03</v>
      </c>
      <c r="Q13" s="5">
        <v>752</v>
      </c>
    </row>
    <row r="14" spans="1:17">
      <c r="A14" t="s">
        <v>4</v>
      </c>
      <c r="B14" t="s">
        <v>5</v>
      </c>
      <c r="C14" s="190">
        <v>949</v>
      </c>
      <c r="D14" t="s">
        <v>27</v>
      </c>
      <c r="E14">
        <v>2451</v>
      </c>
      <c r="F14">
        <v>2820</v>
      </c>
      <c r="G14" t="s">
        <v>34</v>
      </c>
      <c r="H14" s="3" t="s">
        <v>657</v>
      </c>
      <c r="I14" s="199">
        <v>44</v>
      </c>
      <c r="J14" t="str">
        <f t="shared" si="0"/>
        <v>C-W1-H3-VEN 1</v>
      </c>
      <c r="K14" s="5">
        <f t="shared" si="1"/>
        <v>994</v>
      </c>
      <c r="M14" t="s">
        <v>730</v>
      </c>
      <c r="O14" s="355">
        <v>0.03</v>
      </c>
      <c r="Q14" s="5">
        <v>965</v>
      </c>
    </row>
    <row r="15" spans="1:17">
      <c r="A15" t="s">
        <v>4</v>
      </c>
      <c r="B15" t="s">
        <v>3</v>
      </c>
      <c r="C15" s="190">
        <v>949</v>
      </c>
      <c r="D15" s="190" t="s">
        <v>27</v>
      </c>
      <c r="E15">
        <v>2821</v>
      </c>
      <c r="F15">
        <v>3100</v>
      </c>
      <c r="G15" t="s">
        <v>35</v>
      </c>
      <c r="H15" s="3" t="s">
        <v>657</v>
      </c>
      <c r="I15" s="199">
        <v>44</v>
      </c>
      <c r="J15" t="str">
        <f t="shared" si="0"/>
        <v>C-W1-H4-VEN 1</v>
      </c>
      <c r="K15" s="5">
        <f t="shared" si="1"/>
        <v>1144</v>
      </c>
      <c r="M15" t="s">
        <v>730</v>
      </c>
      <c r="O15" s="355">
        <v>2.5000000000000001E-2</v>
      </c>
      <c r="Q15" s="5">
        <v>1116</v>
      </c>
    </row>
    <row r="16" spans="1:17">
      <c r="A16" t="s">
        <v>14</v>
      </c>
      <c r="B16" t="s">
        <v>17</v>
      </c>
      <c r="C16" s="191">
        <v>999</v>
      </c>
      <c r="D16" s="191" t="s">
        <v>28</v>
      </c>
      <c r="E16">
        <v>1981</v>
      </c>
      <c r="F16">
        <v>2150</v>
      </c>
      <c r="G16" t="s">
        <v>32</v>
      </c>
      <c r="H16" s="3" t="s">
        <v>657</v>
      </c>
      <c r="I16" s="199">
        <v>44</v>
      </c>
      <c r="J16" t="str">
        <f t="shared" si="0"/>
        <v>A-W2-H1-VEN 1</v>
      </c>
      <c r="K16" s="5">
        <f t="shared" si="1"/>
        <v>316</v>
      </c>
      <c r="M16" t="s">
        <v>730</v>
      </c>
      <c r="O16" s="355">
        <v>3.5000000000000003E-2</v>
      </c>
      <c r="Q16" s="192">
        <v>305</v>
      </c>
    </row>
    <row r="17" spans="1:17">
      <c r="A17" t="s">
        <v>14</v>
      </c>
      <c r="B17" t="s">
        <v>16</v>
      </c>
      <c r="C17" s="191">
        <v>999</v>
      </c>
      <c r="D17" s="191" t="s">
        <v>28</v>
      </c>
      <c r="E17">
        <v>2151</v>
      </c>
      <c r="F17">
        <v>2450</v>
      </c>
      <c r="G17" t="s">
        <v>33</v>
      </c>
      <c r="H17" s="3" t="s">
        <v>657</v>
      </c>
      <c r="I17" s="199">
        <v>44</v>
      </c>
      <c r="J17" t="str">
        <f t="shared" si="0"/>
        <v>A-W2-H2-VEN 1</v>
      </c>
      <c r="K17" s="5">
        <f t="shared" si="1"/>
        <v>464</v>
      </c>
      <c r="M17" t="s">
        <v>730</v>
      </c>
      <c r="O17" s="355">
        <v>0.03</v>
      </c>
      <c r="Q17" s="192">
        <v>450</v>
      </c>
    </row>
    <row r="18" spans="1:17">
      <c r="A18" t="s">
        <v>14</v>
      </c>
      <c r="B18" t="s">
        <v>15</v>
      </c>
      <c r="C18" s="191">
        <v>999</v>
      </c>
      <c r="D18" s="191" t="s">
        <v>28</v>
      </c>
      <c r="E18">
        <v>2451</v>
      </c>
      <c r="F18">
        <v>2820</v>
      </c>
      <c r="G18" t="s">
        <v>34</v>
      </c>
      <c r="H18" s="3" t="s">
        <v>657</v>
      </c>
      <c r="I18" s="199">
        <v>44</v>
      </c>
      <c r="J18" t="str">
        <f t="shared" si="0"/>
        <v>A-W2-H3-VEN 1</v>
      </c>
      <c r="K18" s="5">
        <f t="shared" si="1"/>
        <v>632</v>
      </c>
      <c r="M18" t="s">
        <v>730</v>
      </c>
      <c r="O18" s="355">
        <v>0.03</v>
      </c>
      <c r="Q18" s="192">
        <v>613</v>
      </c>
    </row>
    <row r="19" spans="1:17">
      <c r="A19" t="s">
        <v>14</v>
      </c>
      <c r="B19" t="s">
        <v>13</v>
      </c>
      <c r="C19" s="191">
        <v>999</v>
      </c>
      <c r="D19" s="191" t="s">
        <v>28</v>
      </c>
      <c r="E19">
        <v>2821</v>
      </c>
      <c r="F19">
        <v>3070</v>
      </c>
      <c r="G19" t="s">
        <v>35</v>
      </c>
      <c r="H19" s="3" t="s">
        <v>657</v>
      </c>
      <c r="I19" s="199">
        <v>44</v>
      </c>
      <c r="J19" t="str">
        <f t="shared" si="0"/>
        <v>A-W2-H4-VEN 1</v>
      </c>
      <c r="K19" s="5">
        <f t="shared" si="1"/>
        <v>736</v>
      </c>
      <c r="M19" t="s">
        <v>730</v>
      </c>
      <c r="O19" s="355">
        <v>2.5000000000000001E-2</v>
      </c>
      <c r="Q19" s="192">
        <v>718</v>
      </c>
    </row>
    <row r="20" spans="1:17">
      <c r="A20" t="s">
        <v>9</v>
      </c>
      <c r="B20" t="s">
        <v>12</v>
      </c>
      <c r="C20" s="191">
        <v>999</v>
      </c>
      <c r="D20" s="191" t="s">
        <v>28</v>
      </c>
      <c r="E20">
        <v>1981</v>
      </c>
      <c r="F20">
        <v>2150</v>
      </c>
      <c r="G20" t="s">
        <v>32</v>
      </c>
      <c r="H20" s="3" t="s">
        <v>657</v>
      </c>
      <c r="I20" s="199">
        <v>44</v>
      </c>
      <c r="J20" t="str">
        <f t="shared" si="0"/>
        <v>B-W2-H1-VEN 1</v>
      </c>
      <c r="K20" s="5">
        <f t="shared" si="1"/>
        <v>628</v>
      </c>
      <c r="M20" t="s">
        <v>730</v>
      </c>
      <c r="O20" s="355">
        <v>3.5000000000000003E-2</v>
      </c>
      <c r="Q20" s="192">
        <v>606</v>
      </c>
    </row>
    <row r="21" spans="1:17">
      <c r="A21" t="s">
        <v>9</v>
      </c>
      <c r="B21" t="s">
        <v>11</v>
      </c>
      <c r="C21" s="191">
        <v>999</v>
      </c>
      <c r="D21" s="191" t="s">
        <v>28</v>
      </c>
      <c r="E21">
        <v>2151</v>
      </c>
      <c r="F21">
        <v>2450</v>
      </c>
      <c r="G21" t="s">
        <v>33</v>
      </c>
      <c r="H21" s="3" t="s">
        <v>657</v>
      </c>
      <c r="I21" s="199">
        <v>44</v>
      </c>
      <c r="J21" t="str">
        <f t="shared" si="0"/>
        <v>B-W2-H2-VEN 1</v>
      </c>
      <c r="K21" s="5">
        <f t="shared" si="1"/>
        <v>922</v>
      </c>
      <c r="M21" t="s">
        <v>730</v>
      </c>
      <c r="O21" s="355">
        <v>0.03</v>
      </c>
      <c r="Q21" s="192">
        <v>895</v>
      </c>
    </row>
    <row r="22" spans="1:17">
      <c r="A22" t="s">
        <v>9</v>
      </c>
      <c r="B22" t="s">
        <v>10</v>
      </c>
      <c r="C22" s="191">
        <v>999</v>
      </c>
      <c r="D22" s="191" t="s">
        <v>28</v>
      </c>
      <c r="E22">
        <v>2451</v>
      </c>
      <c r="F22">
        <v>2820</v>
      </c>
      <c r="G22" t="s">
        <v>34</v>
      </c>
      <c r="H22" s="3" t="s">
        <v>657</v>
      </c>
      <c r="I22" s="199">
        <v>44</v>
      </c>
      <c r="J22" t="str">
        <f t="shared" si="0"/>
        <v>B-W2-H3-VEN 1</v>
      </c>
      <c r="K22" s="5">
        <f t="shared" si="1"/>
        <v>1233</v>
      </c>
      <c r="M22" t="s">
        <v>730</v>
      </c>
      <c r="O22" s="355">
        <v>0.03</v>
      </c>
      <c r="Q22" s="192">
        <v>1197</v>
      </c>
    </row>
    <row r="23" spans="1:17">
      <c r="A23" t="s">
        <v>9</v>
      </c>
      <c r="B23" t="s">
        <v>8</v>
      </c>
      <c r="C23" s="191">
        <v>999</v>
      </c>
      <c r="D23" s="191" t="s">
        <v>28</v>
      </c>
      <c r="E23">
        <v>2821</v>
      </c>
      <c r="F23">
        <v>3100</v>
      </c>
      <c r="G23" t="s">
        <v>35</v>
      </c>
      <c r="H23" s="3" t="s">
        <v>657</v>
      </c>
      <c r="I23" s="199">
        <v>44</v>
      </c>
      <c r="J23" t="str">
        <f t="shared" si="0"/>
        <v>B-W2-H4-VEN 1</v>
      </c>
      <c r="K23" s="5">
        <f t="shared" si="1"/>
        <v>1467</v>
      </c>
      <c r="M23" t="s">
        <v>730</v>
      </c>
      <c r="O23" s="355">
        <v>2.5000000000000001E-2</v>
      </c>
      <c r="Q23" s="192">
        <v>1431</v>
      </c>
    </row>
    <row r="24" spans="1:17">
      <c r="A24" t="s">
        <v>4</v>
      </c>
      <c r="B24" t="s">
        <v>7</v>
      </c>
      <c r="C24" s="191">
        <v>999</v>
      </c>
      <c r="D24" s="191" t="s">
        <v>28</v>
      </c>
      <c r="E24">
        <v>1981</v>
      </c>
      <c r="F24">
        <v>2150</v>
      </c>
      <c r="G24" t="s">
        <v>32</v>
      </c>
      <c r="H24" s="3" t="s">
        <v>657</v>
      </c>
      <c r="I24" s="199">
        <v>44</v>
      </c>
      <c r="J24" t="str">
        <f t="shared" si="0"/>
        <v>C-W2-H1-VEN 1</v>
      </c>
      <c r="K24" s="5">
        <f t="shared" si="1"/>
        <v>517</v>
      </c>
      <c r="M24" t="s">
        <v>730</v>
      </c>
      <c r="O24" s="355">
        <v>3.5000000000000003E-2</v>
      </c>
      <c r="Q24" s="192">
        <v>499</v>
      </c>
    </row>
    <row r="25" spans="1:17">
      <c r="A25" t="s">
        <v>4</v>
      </c>
      <c r="B25" t="s">
        <v>6</v>
      </c>
      <c r="C25" s="191">
        <v>999</v>
      </c>
      <c r="D25" s="191" t="s">
        <v>28</v>
      </c>
      <c r="E25">
        <v>2151</v>
      </c>
      <c r="F25">
        <v>2450</v>
      </c>
      <c r="G25" t="s">
        <v>33</v>
      </c>
      <c r="H25" s="3" t="s">
        <v>657</v>
      </c>
      <c r="I25" s="199">
        <v>44</v>
      </c>
      <c r="J25" t="str">
        <f t="shared" si="0"/>
        <v>C-W2-H2-VEN 1</v>
      </c>
      <c r="K25" s="5">
        <f t="shared" si="1"/>
        <v>800</v>
      </c>
      <c r="M25" t="s">
        <v>730</v>
      </c>
      <c r="O25" s="355">
        <v>0.03</v>
      </c>
      <c r="Q25" s="192">
        <v>776</v>
      </c>
    </row>
    <row r="26" spans="1:17">
      <c r="A26" t="s">
        <v>4</v>
      </c>
      <c r="B26" t="s">
        <v>5</v>
      </c>
      <c r="C26" s="191">
        <v>999</v>
      </c>
      <c r="D26" s="191" t="s">
        <v>28</v>
      </c>
      <c r="E26">
        <v>2451</v>
      </c>
      <c r="F26">
        <v>2820</v>
      </c>
      <c r="G26" t="s">
        <v>34</v>
      </c>
      <c r="H26" s="3" t="s">
        <v>657</v>
      </c>
      <c r="I26" s="199">
        <v>44</v>
      </c>
      <c r="J26" t="str">
        <f t="shared" si="0"/>
        <v>C-W2-H3-VEN 1</v>
      </c>
      <c r="K26" s="5">
        <f t="shared" si="1"/>
        <v>1019</v>
      </c>
      <c r="M26" t="s">
        <v>730</v>
      </c>
      <c r="O26" s="355">
        <v>0.03</v>
      </c>
      <c r="Q26" s="192">
        <v>989</v>
      </c>
    </row>
    <row r="27" spans="1:17">
      <c r="A27" t="s">
        <v>4</v>
      </c>
      <c r="B27" t="s">
        <v>3</v>
      </c>
      <c r="C27" s="191">
        <v>999</v>
      </c>
      <c r="D27" s="191" t="s">
        <v>28</v>
      </c>
      <c r="E27">
        <v>2821</v>
      </c>
      <c r="F27">
        <v>3100</v>
      </c>
      <c r="G27" t="s">
        <v>35</v>
      </c>
      <c r="H27" s="3" t="s">
        <v>657</v>
      </c>
      <c r="I27" s="199">
        <v>44</v>
      </c>
      <c r="J27" t="str">
        <f t="shared" si="0"/>
        <v>C-W2-H4-VEN 1</v>
      </c>
      <c r="K27" s="5">
        <f t="shared" si="1"/>
        <v>1169</v>
      </c>
      <c r="M27" t="s">
        <v>730</v>
      </c>
      <c r="O27" s="355">
        <v>2.5000000000000001E-2</v>
      </c>
      <c r="Q27" s="192">
        <v>1140</v>
      </c>
    </row>
    <row r="28" spans="1:17">
      <c r="A28" t="s">
        <v>14</v>
      </c>
      <c r="B28" t="s">
        <v>17</v>
      </c>
      <c r="C28" s="194">
        <v>1099</v>
      </c>
      <c r="D28" s="194" t="s">
        <v>29</v>
      </c>
      <c r="E28">
        <v>1981</v>
      </c>
      <c r="F28">
        <v>2150</v>
      </c>
      <c r="G28" t="s">
        <v>32</v>
      </c>
      <c r="H28" s="3" t="s">
        <v>657</v>
      </c>
      <c r="I28" s="199">
        <v>44</v>
      </c>
      <c r="J28" t="str">
        <f t="shared" si="0"/>
        <v>A-W3-H1-VEN 1</v>
      </c>
      <c r="K28" s="5">
        <f t="shared" si="1"/>
        <v>341</v>
      </c>
      <c r="M28" t="s">
        <v>730</v>
      </c>
      <c r="O28" s="355">
        <v>3.5000000000000003E-2</v>
      </c>
      <c r="Q28" s="193">
        <v>329</v>
      </c>
    </row>
    <row r="29" spans="1:17">
      <c r="A29" t="s">
        <v>14</v>
      </c>
      <c r="B29" t="s">
        <v>16</v>
      </c>
      <c r="C29" s="194">
        <v>1099</v>
      </c>
      <c r="D29" s="194" t="s">
        <v>29</v>
      </c>
      <c r="E29">
        <v>2151</v>
      </c>
      <c r="F29">
        <v>2450</v>
      </c>
      <c r="G29" t="s">
        <v>33</v>
      </c>
      <c r="H29" s="3" t="s">
        <v>657</v>
      </c>
      <c r="I29" s="199">
        <v>44</v>
      </c>
      <c r="J29" t="str">
        <f t="shared" si="0"/>
        <v>A-W3-H2-VEN 1</v>
      </c>
      <c r="K29" s="5">
        <f t="shared" si="1"/>
        <v>489</v>
      </c>
      <c r="M29" t="s">
        <v>730</v>
      </c>
      <c r="O29" s="355">
        <v>0.03</v>
      </c>
      <c r="Q29" s="193">
        <v>474</v>
      </c>
    </row>
    <row r="30" spans="1:17">
      <c r="A30" t="s">
        <v>14</v>
      </c>
      <c r="B30" t="s">
        <v>15</v>
      </c>
      <c r="C30" s="194">
        <v>1099</v>
      </c>
      <c r="D30" s="194" t="s">
        <v>29</v>
      </c>
      <c r="E30">
        <v>2451</v>
      </c>
      <c r="F30">
        <v>2820</v>
      </c>
      <c r="G30" t="s">
        <v>34</v>
      </c>
      <c r="H30" s="3" t="s">
        <v>657</v>
      </c>
      <c r="I30" s="199">
        <v>44</v>
      </c>
      <c r="J30" t="str">
        <f t="shared" si="0"/>
        <v>A-W3-H3-VEN 1</v>
      </c>
      <c r="K30" s="5">
        <f t="shared" si="1"/>
        <v>657</v>
      </c>
      <c r="M30" t="s">
        <v>730</v>
      </c>
      <c r="O30" s="355">
        <v>0.03</v>
      </c>
      <c r="Q30" s="193">
        <v>637</v>
      </c>
    </row>
    <row r="31" spans="1:17">
      <c r="A31" t="s">
        <v>14</v>
      </c>
      <c r="B31" t="s">
        <v>13</v>
      </c>
      <c r="C31" s="194">
        <v>1099</v>
      </c>
      <c r="D31" s="194" t="s">
        <v>29</v>
      </c>
      <c r="E31">
        <v>2821</v>
      </c>
      <c r="F31">
        <v>3070</v>
      </c>
      <c r="G31" t="s">
        <v>35</v>
      </c>
      <c r="H31" s="3" t="s">
        <v>657</v>
      </c>
      <c r="I31" s="199">
        <v>44</v>
      </c>
      <c r="J31" t="str">
        <f t="shared" si="0"/>
        <v>A-W3-H4-VEN 1</v>
      </c>
      <c r="K31" s="5">
        <f t="shared" si="1"/>
        <v>761</v>
      </c>
      <c r="M31" t="s">
        <v>730</v>
      </c>
      <c r="O31" s="355">
        <v>2.5000000000000001E-2</v>
      </c>
      <c r="Q31" s="193">
        <v>742</v>
      </c>
    </row>
    <row r="32" spans="1:17">
      <c r="A32" t="s">
        <v>9</v>
      </c>
      <c r="B32" t="s">
        <v>12</v>
      </c>
      <c r="C32" s="194">
        <v>1099</v>
      </c>
      <c r="D32" s="194" t="s">
        <v>29</v>
      </c>
      <c r="E32">
        <v>1981</v>
      </c>
      <c r="F32">
        <v>2150</v>
      </c>
      <c r="G32" t="s">
        <v>32</v>
      </c>
      <c r="H32" s="3" t="s">
        <v>657</v>
      </c>
      <c r="I32" s="199">
        <v>44</v>
      </c>
      <c r="J32" t="str">
        <f t="shared" si="0"/>
        <v>B-W3-H1-VEN 1</v>
      </c>
      <c r="K32" s="5">
        <f t="shared" si="1"/>
        <v>677</v>
      </c>
      <c r="M32" t="s">
        <v>730</v>
      </c>
      <c r="O32" s="355">
        <v>3.5000000000000003E-2</v>
      </c>
      <c r="Q32" s="193">
        <v>654</v>
      </c>
    </row>
    <row r="33" spans="1:17">
      <c r="A33" t="s">
        <v>9</v>
      </c>
      <c r="B33" t="s">
        <v>11</v>
      </c>
      <c r="C33" s="194">
        <v>1099</v>
      </c>
      <c r="D33" s="194" t="s">
        <v>29</v>
      </c>
      <c r="E33">
        <v>2151</v>
      </c>
      <c r="F33">
        <v>2450</v>
      </c>
      <c r="G33" t="s">
        <v>33</v>
      </c>
      <c r="H33" s="3" t="s">
        <v>657</v>
      </c>
      <c r="I33" s="199">
        <v>44</v>
      </c>
      <c r="J33" t="str">
        <f t="shared" si="0"/>
        <v>B-W3-H2-VEN 1</v>
      </c>
      <c r="K33" s="5">
        <f t="shared" si="1"/>
        <v>973</v>
      </c>
      <c r="M33" t="s">
        <v>730</v>
      </c>
      <c r="O33" s="355">
        <v>0.03</v>
      </c>
      <c r="Q33" s="193">
        <v>944</v>
      </c>
    </row>
    <row r="34" spans="1:17">
      <c r="A34" t="s">
        <v>9</v>
      </c>
      <c r="B34" t="s">
        <v>10</v>
      </c>
      <c r="C34" s="194">
        <v>1099</v>
      </c>
      <c r="D34" s="194" t="s">
        <v>29</v>
      </c>
      <c r="E34">
        <v>2451</v>
      </c>
      <c r="F34">
        <v>2820</v>
      </c>
      <c r="G34" t="s">
        <v>34</v>
      </c>
      <c r="H34" s="3" t="s">
        <v>657</v>
      </c>
      <c r="I34" s="199">
        <v>44</v>
      </c>
      <c r="J34" t="str">
        <f t="shared" si="0"/>
        <v>B-W3-H3-VEN 1</v>
      </c>
      <c r="K34" s="5">
        <f t="shared" si="1"/>
        <v>1284</v>
      </c>
      <c r="M34" t="s">
        <v>730</v>
      </c>
      <c r="O34" s="355">
        <v>0.03</v>
      </c>
      <c r="Q34" s="193">
        <v>1246</v>
      </c>
    </row>
    <row r="35" spans="1:17">
      <c r="A35" t="s">
        <v>9</v>
      </c>
      <c r="B35" t="s">
        <v>8</v>
      </c>
      <c r="C35" s="194">
        <v>1099</v>
      </c>
      <c r="D35" s="194" t="s">
        <v>29</v>
      </c>
      <c r="E35">
        <v>2821</v>
      </c>
      <c r="F35">
        <v>3100</v>
      </c>
      <c r="G35" t="s">
        <v>35</v>
      </c>
      <c r="H35" s="3" t="s">
        <v>657</v>
      </c>
      <c r="I35" s="199">
        <v>44</v>
      </c>
      <c r="J35" t="str">
        <f t="shared" si="0"/>
        <v>B-W3-H4-VEN 1</v>
      </c>
      <c r="K35" s="5">
        <f t="shared" si="1"/>
        <v>1516</v>
      </c>
      <c r="M35" t="s">
        <v>730</v>
      </c>
      <c r="O35" s="355">
        <v>2.5000000000000001E-2</v>
      </c>
      <c r="Q35" s="193">
        <v>1479</v>
      </c>
    </row>
    <row r="36" spans="1:17">
      <c r="A36" t="s">
        <v>4</v>
      </c>
      <c r="B36" t="s">
        <v>7</v>
      </c>
      <c r="C36" s="194">
        <v>1099</v>
      </c>
      <c r="D36" s="194" t="s">
        <v>29</v>
      </c>
      <c r="E36">
        <v>1981</v>
      </c>
      <c r="F36">
        <v>2150</v>
      </c>
      <c r="G36" t="s">
        <v>32</v>
      </c>
      <c r="H36" s="3" t="s">
        <v>657</v>
      </c>
      <c r="I36" s="199">
        <v>44</v>
      </c>
      <c r="J36" t="str">
        <f t="shared" si="0"/>
        <v>C-W3-H1-VEN 1</v>
      </c>
      <c r="K36" s="5">
        <f t="shared" si="1"/>
        <v>542</v>
      </c>
      <c r="M36" t="s">
        <v>730</v>
      </c>
      <c r="O36" s="355">
        <v>3.5000000000000003E-2</v>
      </c>
      <c r="Q36" s="193">
        <v>523</v>
      </c>
    </row>
    <row r="37" spans="1:17">
      <c r="A37" t="s">
        <v>4</v>
      </c>
      <c r="B37" t="s">
        <v>6</v>
      </c>
      <c r="C37" s="194">
        <v>1099</v>
      </c>
      <c r="D37" s="194" t="s">
        <v>29</v>
      </c>
      <c r="E37">
        <v>2151</v>
      </c>
      <c r="F37">
        <v>2450</v>
      </c>
      <c r="G37" t="s">
        <v>33</v>
      </c>
      <c r="H37" s="3" t="s">
        <v>657</v>
      </c>
      <c r="I37" s="199">
        <v>44</v>
      </c>
      <c r="J37" t="str">
        <f t="shared" si="0"/>
        <v>C-W3-H2-VEN 1</v>
      </c>
      <c r="K37" s="5">
        <f t="shared" si="1"/>
        <v>824</v>
      </c>
      <c r="M37" t="s">
        <v>730</v>
      </c>
      <c r="O37" s="355">
        <v>0.03</v>
      </c>
      <c r="Q37" s="193">
        <v>800</v>
      </c>
    </row>
    <row r="38" spans="1:17">
      <c r="A38" t="s">
        <v>4</v>
      </c>
      <c r="B38" t="s">
        <v>5</v>
      </c>
      <c r="C38" s="194">
        <v>1099</v>
      </c>
      <c r="D38" s="194" t="s">
        <v>29</v>
      </c>
      <c r="E38">
        <v>2451</v>
      </c>
      <c r="F38">
        <v>2820</v>
      </c>
      <c r="G38" t="s">
        <v>34</v>
      </c>
      <c r="H38" s="3" t="s">
        <v>657</v>
      </c>
      <c r="I38" s="199">
        <v>44</v>
      </c>
      <c r="J38" t="str">
        <f t="shared" si="0"/>
        <v>C-W3-H3-VEN 1</v>
      </c>
      <c r="K38" s="5">
        <f t="shared" si="1"/>
        <v>1045</v>
      </c>
      <c r="M38" t="s">
        <v>730</v>
      </c>
      <c r="O38" s="355">
        <v>0.03</v>
      </c>
      <c r="Q38" s="193">
        <v>1014</v>
      </c>
    </row>
    <row r="39" spans="1:17">
      <c r="A39" t="s">
        <v>4</v>
      </c>
      <c r="B39" t="s">
        <v>3</v>
      </c>
      <c r="C39" s="194">
        <v>1099</v>
      </c>
      <c r="D39" s="194" t="s">
        <v>29</v>
      </c>
      <c r="E39">
        <v>2821</v>
      </c>
      <c r="F39">
        <v>3100</v>
      </c>
      <c r="G39" t="s">
        <v>35</v>
      </c>
      <c r="H39" s="3" t="s">
        <v>657</v>
      </c>
      <c r="I39" s="199">
        <v>44</v>
      </c>
      <c r="J39" t="str">
        <f t="shared" si="0"/>
        <v>C-W3-H4-VEN 1</v>
      </c>
      <c r="K39" s="5">
        <f t="shared" si="1"/>
        <v>1195</v>
      </c>
      <c r="M39" t="s">
        <v>730</v>
      </c>
      <c r="O39" s="355">
        <v>2.5000000000000001E-2</v>
      </c>
      <c r="Q39" s="193">
        <v>1165</v>
      </c>
    </row>
    <row r="40" spans="1:17">
      <c r="A40" t="s">
        <v>14</v>
      </c>
      <c r="B40" t="s">
        <v>17</v>
      </c>
      <c r="C40" s="196">
        <v>1240</v>
      </c>
      <c r="D40" s="196" t="s">
        <v>30</v>
      </c>
      <c r="E40">
        <v>1981</v>
      </c>
      <c r="F40">
        <v>2150</v>
      </c>
      <c r="G40" t="s">
        <v>32</v>
      </c>
      <c r="H40" s="3" t="s">
        <v>657</v>
      </c>
      <c r="I40" s="199">
        <v>44</v>
      </c>
      <c r="J40" t="str">
        <f t="shared" ref="J40:J72" si="2">A40&amp;"-"&amp;D40&amp;"-"&amp;G40&amp;"-"&amp;H40</f>
        <v>A-W4-H1-VEN 1</v>
      </c>
      <c r="K40" s="5">
        <f t="shared" si="1"/>
        <v>367</v>
      </c>
      <c r="M40" t="s">
        <v>730</v>
      </c>
      <c r="O40" s="355">
        <v>3.5000000000000003E-2</v>
      </c>
      <c r="Q40" s="195">
        <v>354</v>
      </c>
    </row>
    <row r="41" spans="1:17">
      <c r="A41" t="s">
        <v>14</v>
      </c>
      <c r="B41" t="s">
        <v>16</v>
      </c>
      <c r="C41" s="196">
        <v>1240</v>
      </c>
      <c r="D41" s="196" t="s">
        <v>30</v>
      </c>
      <c r="E41">
        <v>2151</v>
      </c>
      <c r="F41">
        <v>2450</v>
      </c>
      <c r="G41" t="s">
        <v>33</v>
      </c>
      <c r="H41" s="3" t="s">
        <v>657</v>
      </c>
      <c r="I41" s="199">
        <v>44</v>
      </c>
      <c r="J41" t="str">
        <f t="shared" si="2"/>
        <v>A-W4-H2-VEN 1</v>
      </c>
      <c r="K41" s="5">
        <f t="shared" si="1"/>
        <v>513</v>
      </c>
      <c r="M41" t="s">
        <v>730</v>
      </c>
      <c r="O41" s="355">
        <v>0.03</v>
      </c>
      <c r="Q41" s="195">
        <v>498</v>
      </c>
    </row>
    <row r="42" spans="1:17">
      <c r="A42" t="s">
        <v>14</v>
      </c>
      <c r="B42" t="s">
        <v>15</v>
      </c>
      <c r="C42" s="196">
        <v>1240</v>
      </c>
      <c r="D42" s="196" t="s">
        <v>30</v>
      </c>
      <c r="E42">
        <v>2451</v>
      </c>
      <c r="F42">
        <v>2820</v>
      </c>
      <c r="G42" t="s">
        <v>34</v>
      </c>
      <c r="H42" s="3" t="s">
        <v>657</v>
      </c>
      <c r="I42" s="199">
        <v>44</v>
      </c>
      <c r="J42" t="str">
        <f t="shared" si="2"/>
        <v>A-W4-H3-VEN 1</v>
      </c>
      <c r="K42" s="5">
        <f t="shared" si="1"/>
        <v>682</v>
      </c>
      <c r="M42" t="s">
        <v>730</v>
      </c>
      <c r="O42" s="355">
        <v>0.03</v>
      </c>
      <c r="Q42" s="195">
        <v>662</v>
      </c>
    </row>
    <row r="43" spans="1:17">
      <c r="A43" t="s">
        <v>14</v>
      </c>
      <c r="B43" t="s">
        <v>13</v>
      </c>
      <c r="C43" s="196">
        <v>1240</v>
      </c>
      <c r="D43" s="196" t="s">
        <v>30</v>
      </c>
      <c r="E43">
        <v>2821</v>
      </c>
      <c r="F43">
        <v>3070</v>
      </c>
      <c r="G43" t="s">
        <v>35</v>
      </c>
      <c r="H43" s="3" t="s">
        <v>657</v>
      </c>
      <c r="I43" s="199">
        <v>44</v>
      </c>
      <c r="J43" t="str">
        <f t="shared" si="2"/>
        <v>A-W4-H4-VEN 1</v>
      </c>
      <c r="K43" s="5">
        <f t="shared" si="1"/>
        <v>786</v>
      </c>
      <c r="M43" t="s">
        <v>730</v>
      </c>
      <c r="O43" s="355">
        <v>2.5000000000000001E-2</v>
      </c>
      <c r="Q43" s="195">
        <v>766</v>
      </c>
    </row>
    <row r="44" spans="1:17">
      <c r="A44" t="s">
        <v>9</v>
      </c>
      <c r="B44" t="s">
        <v>12</v>
      </c>
      <c r="C44" s="196">
        <v>1240</v>
      </c>
      <c r="D44" s="196" t="s">
        <v>30</v>
      </c>
      <c r="E44">
        <v>1981</v>
      </c>
      <c r="F44">
        <v>2150</v>
      </c>
      <c r="G44" t="s">
        <v>32</v>
      </c>
      <c r="H44" s="3" t="s">
        <v>657</v>
      </c>
      <c r="I44" s="199">
        <v>44</v>
      </c>
      <c r="J44" t="str">
        <f t="shared" si="2"/>
        <v>B-W4-H1-VEN 1</v>
      </c>
      <c r="K44" s="5">
        <f t="shared" si="1"/>
        <v>728</v>
      </c>
      <c r="M44" t="s">
        <v>730</v>
      </c>
      <c r="O44" s="355">
        <v>3.5000000000000003E-2</v>
      </c>
      <c r="Q44" s="195">
        <v>703</v>
      </c>
    </row>
    <row r="45" spans="1:17">
      <c r="A45" t="s">
        <v>9</v>
      </c>
      <c r="B45" t="s">
        <v>11</v>
      </c>
      <c r="C45" s="196">
        <v>1240</v>
      </c>
      <c r="D45" s="196" t="s">
        <v>30</v>
      </c>
      <c r="E45">
        <v>2151</v>
      </c>
      <c r="F45">
        <v>2450</v>
      </c>
      <c r="G45" t="s">
        <v>33</v>
      </c>
      <c r="H45" s="3" t="s">
        <v>657</v>
      </c>
      <c r="I45" s="199">
        <v>44</v>
      </c>
      <c r="J45" t="str">
        <f t="shared" si="2"/>
        <v>B-W4-H2-VEN 1</v>
      </c>
      <c r="K45" s="5">
        <f t="shared" si="1"/>
        <v>1022</v>
      </c>
      <c r="M45" t="s">
        <v>730</v>
      </c>
      <c r="O45" s="355">
        <v>0.03</v>
      </c>
      <c r="Q45" s="195">
        <v>992</v>
      </c>
    </row>
    <row r="46" spans="1:17">
      <c r="A46" t="s">
        <v>9</v>
      </c>
      <c r="B46" t="s">
        <v>10</v>
      </c>
      <c r="C46" s="196">
        <v>1240</v>
      </c>
      <c r="D46" s="196" t="s">
        <v>30</v>
      </c>
      <c r="E46">
        <v>2451</v>
      </c>
      <c r="F46">
        <v>2820</v>
      </c>
      <c r="G46" t="s">
        <v>34</v>
      </c>
      <c r="H46" s="3" t="s">
        <v>657</v>
      </c>
      <c r="I46" s="199">
        <v>44</v>
      </c>
      <c r="J46" t="str">
        <f t="shared" si="2"/>
        <v>B-W4-H3-VEN 1</v>
      </c>
      <c r="K46" s="5">
        <f t="shared" si="1"/>
        <v>1334</v>
      </c>
      <c r="M46" t="s">
        <v>730</v>
      </c>
      <c r="O46" s="355">
        <v>0.03</v>
      </c>
      <c r="Q46" s="195">
        <v>1295</v>
      </c>
    </row>
    <row r="47" spans="1:17">
      <c r="A47" t="s">
        <v>9</v>
      </c>
      <c r="B47" t="s">
        <v>8</v>
      </c>
      <c r="C47" s="196">
        <v>1240</v>
      </c>
      <c r="D47" s="196" t="s">
        <v>30</v>
      </c>
      <c r="E47">
        <v>2821</v>
      </c>
      <c r="F47">
        <v>3100</v>
      </c>
      <c r="G47" t="s">
        <v>35</v>
      </c>
      <c r="H47" s="3" t="s">
        <v>657</v>
      </c>
      <c r="I47" s="199">
        <v>44</v>
      </c>
      <c r="J47" t="str">
        <f t="shared" si="2"/>
        <v>B-W4-H4-VEN 1</v>
      </c>
      <c r="K47" s="5">
        <f t="shared" si="1"/>
        <v>1567</v>
      </c>
      <c r="M47" t="s">
        <v>730</v>
      </c>
      <c r="O47" s="355">
        <v>2.5000000000000001E-2</v>
      </c>
      <c r="Q47" s="195">
        <v>1528</v>
      </c>
    </row>
    <row r="48" spans="1:17">
      <c r="A48" t="s">
        <v>4</v>
      </c>
      <c r="B48" t="s">
        <v>7</v>
      </c>
      <c r="C48" s="196">
        <v>1240</v>
      </c>
      <c r="D48" s="196" t="s">
        <v>30</v>
      </c>
      <c r="E48">
        <v>1981</v>
      </c>
      <c r="F48">
        <v>2150</v>
      </c>
      <c r="G48" t="s">
        <v>32</v>
      </c>
      <c r="H48" s="3" t="s">
        <v>657</v>
      </c>
      <c r="I48" s="199">
        <v>44</v>
      </c>
      <c r="J48" t="str">
        <f t="shared" si="2"/>
        <v>C-W4-H1-VEN 1</v>
      </c>
      <c r="K48" s="5">
        <f t="shared" si="1"/>
        <v>567</v>
      </c>
      <c r="M48" t="s">
        <v>730</v>
      </c>
      <c r="O48" s="355">
        <v>3.5000000000000003E-2</v>
      </c>
      <c r="Q48" s="195">
        <v>547</v>
      </c>
    </row>
    <row r="49" spans="1:17">
      <c r="A49" t="s">
        <v>4</v>
      </c>
      <c r="B49" t="s">
        <v>6</v>
      </c>
      <c r="C49" s="196">
        <v>1240</v>
      </c>
      <c r="D49" s="196" t="s">
        <v>30</v>
      </c>
      <c r="E49">
        <v>2151</v>
      </c>
      <c r="F49">
        <v>2450</v>
      </c>
      <c r="G49" t="s">
        <v>33</v>
      </c>
      <c r="H49" s="3" t="s">
        <v>657</v>
      </c>
      <c r="I49" s="199">
        <v>44</v>
      </c>
      <c r="J49" t="str">
        <f t="shared" si="2"/>
        <v>C-W4-H2-VEN 1</v>
      </c>
      <c r="K49" s="5">
        <f t="shared" si="1"/>
        <v>850</v>
      </c>
      <c r="M49" t="s">
        <v>730</v>
      </c>
      <c r="O49" s="355">
        <v>0.03</v>
      </c>
      <c r="Q49" s="195">
        <v>825</v>
      </c>
    </row>
    <row r="50" spans="1:17">
      <c r="A50" t="s">
        <v>4</v>
      </c>
      <c r="B50" t="s">
        <v>5</v>
      </c>
      <c r="C50" s="196">
        <v>1240</v>
      </c>
      <c r="D50" s="196" t="s">
        <v>30</v>
      </c>
      <c r="E50">
        <v>2451</v>
      </c>
      <c r="F50">
        <v>2820</v>
      </c>
      <c r="G50" t="s">
        <v>34</v>
      </c>
      <c r="H50" s="3" t="s">
        <v>657</v>
      </c>
      <c r="I50" s="199">
        <v>44</v>
      </c>
      <c r="J50" t="str">
        <f t="shared" si="2"/>
        <v>C-W4-H3-VEN 1</v>
      </c>
      <c r="K50" s="5">
        <f t="shared" si="1"/>
        <v>1070</v>
      </c>
      <c r="M50" t="s">
        <v>730</v>
      </c>
      <c r="O50" s="355">
        <v>0.03</v>
      </c>
      <c r="Q50" s="195">
        <v>1038</v>
      </c>
    </row>
    <row r="51" spans="1:17">
      <c r="A51" t="s">
        <v>4</v>
      </c>
      <c r="B51" t="s">
        <v>3</v>
      </c>
      <c r="C51" s="196">
        <v>1240</v>
      </c>
      <c r="D51" s="196" t="s">
        <v>30</v>
      </c>
      <c r="E51">
        <v>2821</v>
      </c>
      <c r="F51">
        <v>3100</v>
      </c>
      <c r="G51" t="s">
        <v>35</v>
      </c>
      <c r="H51" s="3" t="s">
        <v>657</v>
      </c>
      <c r="I51" s="199">
        <v>44</v>
      </c>
      <c r="J51" t="str">
        <f t="shared" si="2"/>
        <v>C-W4-H4-VEN 1</v>
      </c>
      <c r="K51" s="5">
        <f t="shared" si="1"/>
        <v>1219</v>
      </c>
      <c r="M51" t="s">
        <v>730</v>
      </c>
      <c r="O51" s="355">
        <v>2.5000000000000001E-2</v>
      </c>
      <c r="Q51" s="195">
        <v>1189</v>
      </c>
    </row>
    <row r="52" spans="1:17" hidden="1">
      <c r="A52" t="s">
        <v>14</v>
      </c>
      <c r="B52" t="s">
        <v>17</v>
      </c>
      <c r="C52">
        <v>949</v>
      </c>
      <c r="D52" t="s">
        <v>27</v>
      </c>
      <c r="E52">
        <v>1981</v>
      </c>
      <c r="F52">
        <v>2150</v>
      </c>
      <c r="G52" t="s">
        <v>32</v>
      </c>
      <c r="H52" s="3" t="s">
        <v>658</v>
      </c>
      <c r="I52" s="199">
        <v>44</v>
      </c>
      <c r="J52" t="str">
        <f t="shared" si="2"/>
        <v>A-W1-H1-VEN 2</v>
      </c>
      <c r="K52" s="5">
        <f t="shared" si="1"/>
        <v>396</v>
      </c>
      <c r="M52" t="s">
        <v>730</v>
      </c>
      <c r="O52" s="355">
        <v>3.5000000000000003E-2</v>
      </c>
      <c r="Q52" s="5">
        <v>382</v>
      </c>
    </row>
    <row r="53" spans="1:17" hidden="1">
      <c r="A53" t="s">
        <v>14</v>
      </c>
      <c r="B53" t="s">
        <v>16</v>
      </c>
      <c r="C53">
        <v>949</v>
      </c>
      <c r="D53" t="s">
        <v>27</v>
      </c>
      <c r="E53">
        <v>2151</v>
      </c>
      <c r="F53">
        <v>2450</v>
      </c>
      <c r="G53" t="s">
        <v>33</v>
      </c>
      <c r="H53" s="3" t="s">
        <v>658</v>
      </c>
      <c r="I53" s="199">
        <v>44</v>
      </c>
      <c r="J53" t="str">
        <f t="shared" si="2"/>
        <v>A-W1-H2-VEN 2</v>
      </c>
      <c r="K53" s="5">
        <f t="shared" si="1"/>
        <v>515</v>
      </c>
      <c r="M53" t="s">
        <v>730</v>
      </c>
      <c r="O53" s="355">
        <v>0.03</v>
      </c>
      <c r="Q53" s="5">
        <v>500</v>
      </c>
    </row>
    <row r="54" spans="1:17" hidden="1">
      <c r="A54" t="s">
        <v>14</v>
      </c>
      <c r="B54" t="s">
        <v>15</v>
      </c>
      <c r="C54">
        <v>949</v>
      </c>
      <c r="D54" t="s">
        <v>27</v>
      </c>
      <c r="E54">
        <v>2451</v>
      </c>
      <c r="F54">
        <v>2820</v>
      </c>
      <c r="G54" t="s">
        <v>34</v>
      </c>
      <c r="H54" s="3" t="s">
        <v>658</v>
      </c>
      <c r="I54" s="199">
        <v>44</v>
      </c>
      <c r="J54" t="str">
        <f t="shared" si="2"/>
        <v>A-W1-H3-VEN 2</v>
      </c>
      <c r="K54" s="5">
        <f t="shared" si="1"/>
        <v>638</v>
      </c>
      <c r="M54" t="s">
        <v>730</v>
      </c>
      <c r="O54" s="355">
        <v>0.03</v>
      </c>
      <c r="Q54" s="5">
        <v>619</v>
      </c>
    </row>
    <row r="55" spans="1:17" hidden="1">
      <c r="A55" t="s">
        <v>14</v>
      </c>
      <c r="B55" t="s">
        <v>13</v>
      </c>
      <c r="C55">
        <v>864</v>
      </c>
      <c r="D55" t="s">
        <v>27</v>
      </c>
      <c r="E55">
        <v>2821</v>
      </c>
      <c r="F55">
        <v>3070</v>
      </c>
      <c r="G55" t="s">
        <v>35</v>
      </c>
      <c r="H55" s="3" t="s">
        <v>658</v>
      </c>
      <c r="I55" s="199">
        <v>44</v>
      </c>
      <c r="J55" t="str">
        <f t="shared" si="2"/>
        <v>A-W1-H4-VEN 2</v>
      </c>
      <c r="K55" s="5">
        <f t="shared" si="1"/>
        <v>753</v>
      </c>
      <c r="M55" t="s">
        <v>730</v>
      </c>
      <c r="O55" s="355">
        <v>2.5000000000000001E-2</v>
      </c>
      <c r="Q55" s="5">
        <v>734</v>
      </c>
    </row>
    <row r="56" spans="1:17" hidden="1">
      <c r="A56" t="s">
        <v>9</v>
      </c>
      <c r="B56" t="s">
        <v>12</v>
      </c>
      <c r="C56">
        <v>949</v>
      </c>
      <c r="D56" t="s">
        <v>27</v>
      </c>
      <c r="E56">
        <v>1981</v>
      </c>
      <c r="F56">
        <v>2150</v>
      </c>
      <c r="G56" t="s">
        <v>32</v>
      </c>
      <c r="H56" s="3" t="s">
        <v>658</v>
      </c>
      <c r="I56" s="199">
        <v>44</v>
      </c>
      <c r="J56" t="str">
        <f t="shared" si="2"/>
        <v>B-W1-H1-VEN 2</v>
      </c>
      <c r="K56" s="5">
        <f t="shared" si="1"/>
        <v>791</v>
      </c>
      <c r="M56" t="s">
        <v>730</v>
      </c>
      <c r="O56" s="355">
        <v>3.5000000000000003E-2</v>
      </c>
      <c r="Q56" s="5">
        <v>764</v>
      </c>
    </row>
    <row r="57" spans="1:17" hidden="1">
      <c r="A57" t="s">
        <v>9</v>
      </c>
      <c r="B57" t="s">
        <v>11</v>
      </c>
      <c r="C57">
        <v>909</v>
      </c>
      <c r="D57" t="s">
        <v>27</v>
      </c>
      <c r="E57">
        <v>2151</v>
      </c>
      <c r="F57">
        <v>2450</v>
      </c>
      <c r="G57" t="s">
        <v>33</v>
      </c>
      <c r="H57" s="3" t="s">
        <v>658</v>
      </c>
      <c r="I57" s="199">
        <v>44</v>
      </c>
      <c r="J57" t="str">
        <f t="shared" si="2"/>
        <v>B-W1-H2-VEN 2</v>
      </c>
      <c r="K57" s="5">
        <f t="shared" si="1"/>
        <v>1027</v>
      </c>
      <c r="M57" t="s">
        <v>730</v>
      </c>
      <c r="O57" s="355">
        <v>0.03</v>
      </c>
      <c r="Q57" s="5">
        <v>997</v>
      </c>
    </row>
    <row r="58" spans="1:17" hidden="1">
      <c r="A58" t="s">
        <v>9</v>
      </c>
      <c r="B58" t="s">
        <v>10</v>
      </c>
      <c r="C58">
        <v>949</v>
      </c>
      <c r="D58" t="s">
        <v>27</v>
      </c>
      <c r="E58">
        <v>2451</v>
      </c>
      <c r="F58">
        <v>2820</v>
      </c>
      <c r="G58" t="s">
        <v>34</v>
      </c>
      <c r="H58" s="3" t="s">
        <v>658</v>
      </c>
      <c r="I58" s="199">
        <v>44</v>
      </c>
      <c r="J58" t="str">
        <f t="shared" si="2"/>
        <v>B-W1-H3-VEN 2</v>
      </c>
      <c r="K58" s="5">
        <f t="shared" si="1"/>
        <v>1273</v>
      </c>
      <c r="M58" t="s">
        <v>730</v>
      </c>
      <c r="O58" s="355">
        <v>0.03</v>
      </c>
      <c r="Q58" s="5">
        <v>1235</v>
      </c>
    </row>
    <row r="59" spans="1:17" hidden="1">
      <c r="A59" t="s">
        <v>9</v>
      </c>
      <c r="B59" t="s">
        <v>8</v>
      </c>
      <c r="C59">
        <v>999</v>
      </c>
      <c r="D59" t="s">
        <v>27</v>
      </c>
      <c r="E59">
        <v>2821</v>
      </c>
      <c r="F59">
        <v>3100</v>
      </c>
      <c r="G59" t="s">
        <v>35</v>
      </c>
      <c r="H59" s="3" t="s">
        <v>658</v>
      </c>
      <c r="I59" s="199">
        <v>44</v>
      </c>
      <c r="J59" t="str">
        <f t="shared" si="2"/>
        <v>B-W1-H4-VEN 2</v>
      </c>
      <c r="K59" s="5">
        <f t="shared" si="1"/>
        <v>1504</v>
      </c>
      <c r="M59" t="s">
        <v>730</v>
      </c>
      <c r="O59" s="355">
        <v>2.5000000000000001E-2</v>
      </c>
      <c r="Q59" s="5">
        <v>1467</v>
      </c>
    </row>
    <row r="60" spans="1:17" hidden="1">
      <c r="A60" t="s">
        <v>4</v>
      </c>
      <c r="B60" t="s">
        <v>7</v>
      </c>
      <c r="C60">
        <v>949</v>
      </c>
      <c r="D60" t="s">
        <v>27</v>
      </c>
      <c r="E60">
        <v>1981</v>
      </c>
      <c r="F60">
        <v>2150</v>
      </c>
      <c r="G60" t="s">
        <v>32</v>
      </c>
      <c r="H60" s="3" t="s">
        <v>658</v>
      </c>
      <c r="I60" s="199">
        <v>44</v>
      </c>
      <c r="J60" t="str">
        <f t="shared" si="2"/>
        <v>C-W1-H1-VEN 2</v>
      </c>
      <c r="K60" s="5">
        <f t="shared" si="1"/>
        <v>716</v>
      </c>
      <c r="M60" t="s">
        <v>730</v>
      </c>
      <c r="O60" s="355">
        <v>3.5000000000000003E-2</v>
      </c>
      <c r="Q60" s="5">
        <v>691</v>
      </c>
    </row>
    <row r="61" spans="1:17" hidden="1">
      <c r="A61" t="s">
        <v>4</v>
      </c>
      <c r="B61" t="s">
        <v>6</v>
      </c>
      <c r="C61">
        <v>909</v>
      </c>
      <c r="D61" t="s">
        <v>27</v>
      </c>
      <c r="E61">
        <v>2151</v>
      </c>
      <c r="F61">
        <v>2450</v>
      </c>
      <c r="G61" t="s">
        <v>33</v>
      </c>
      <c r="H61" s="3" t="s">
        <v>658</v>
      </c>
      <c r="I61" s="199">
        <v>44</v>
      </c>
      <c r="J61" t="str">
        <f t="shared" si="2"/>
        <v>C-W1-H2-VEN 2</v>
      </c>
      <c r="K61" s="5">
        <f t="shared" si="1"/>
        <v>916</v>
      </c>
      <c r="M61" t="s">
        <v>730</v>
      </c>
      <c r="O61" s="355">
        <v>0.03</v>
      </c>
      <c r="Q61" s="5">
        <v>889</v>
      </c>
    </row>
    <row r="62" spans="1:17" hidden="1">
      <c r="A62" t="s">
        <v>4</v>
      </c>
      <c r="B62" t="s">
        <v>5</v>
      </c>
      <c r="C62">
        <v>924</v>
      </c>
      <c r="D62" t="s">
        <v>27</v>
      </c>
      <c r="E62">
        <v>2451</v>
      </c>
      <c r="F62">
        <v>2820</v>
      </c>
      <c r="G62" t="s">
        <v>34</v>
      </c>
      <c r="H62" s="3" t="s">
        <v>658</v>
      </c>
      <c r="I62" s="199">
        <v>44</v>
      </c>
      <c r="J62" t="str">
        <f t="shared" si="2"/>
        <v>C-W1-H3-VEN 2</v>
      </c>
      <c r="K62" s="5">
        <f t="shared" si="1"/>
        <v>1127</v>
      </c>
      <c r="M62" t="s">
        <v>730</v>
      </c>
      <c r="O62" s="355">
        <v>0.03</v>
      </c>
      <c r="Q62" s="5">
        <v>1094</v>
      </c>
    </row>
    <row r="63" spans="1:17" hidden="1">
      <c r="A63" t="s">
        <v>4</v>
      </c>
      <c r="B63" t="s">
        <v>3</v>
      </c>
      <c r="C63">
        <v>999</v>
      </c>
      <c r="D63" t="s">
        <v>27</v>
      </c>
      <c r="E63">
        <v>2821</v>
      </c>
      <c r="F63">
        <v>3100</v>
      </c>
      <c r="G63" t="s">
        <v>35</v>
      </c>
      <c r="H63" s="3" t="s">
        <v>658</v>
      </c>
      <c r="I63" s="199">
        <v>44</v>
      </c>
      <c r="J63" t="str">
        <f t="shared" si="2"/>
        <v>C-W1-H4-VEN 2</v>
      </c>
      <c r="K63" s="5">
        <f t="shared" si="1"/>
        <v>1227</v>
      </c>
      <c r="M63" t="s">
        <v>730</v>
      </c>
      <c r="O63" s="355">
        <v>2.5000000000000001E-2</v>
      </c>
      <c r="Q63" s="5">
        <v>1197</v>
      </c>
    </row>
    <row r="64" spans="1:17" hidden="1">
      <c r="A64" t="s">
        <v>14</v>
      </c>
      <c r="B64" t="s">
        <v>17</v>
      </c>
      <c r="C64" s="191">
        <v>999</v>
      </c>
      <c r="D64" s="191" t="s">
        <v>28</v>
      </c>
      <c r="E64">
        <v>1981</v>
      </c>
      <c r="F64">
        <v>2150</v>
      </c>
      <c r="G64" t="s">
        <v>32</v>
      </c>
      <c r="H64" s="3" t="s">
        <v>658</v>
      </c>
      <c r="I64" s="199">
        <v>44</v>
      </c>
      <c r="J64" t="str">
        <f t="shared" si="2"/>
        <v>A-W2-H1-VEN 2</v>
      </c>
      <c r="K64" s="5">
        <f t="shared" si="1"/>
        <v>422</v>
      </c>
      <c r="M64" t="s">
        <v>730</v>
      </c>
      <c r="O64" s="355">
        <v>3.5000000000000003E-2</v>
      </c>
      <c r="Q64" s="192">
        <v>407</v>
      </c>
    </row>
    <row r="65" spans="1:17" hidden="1">
      <c r="A65" t="s">
        <v>14</v>
      </c>
      <c r="B65" t="s">
        <v>16</v>
      </c>
      <c r="C65" s="191">
        <v>999</v>
      </c>
      <c r="D65" s="191" t="s">
        <v>28</v>
      </c>
      <c r="E65">
        <v>2151</v>
      </c>
      <c r="F65">
        <v>2450</v>
      </c>
      <c r="G65" t="s">
        <v>33</v>
      </c>
      <c r="H65" s="3" t="s">
        <v>658</v>
      </c>
      <c r="I65" s="199">
        <v>44</v>
      </c>
      <c r="J65" t="str">
        <f t="shared" si="2"/>
        <v>A-W2-H2-VEN 2</v>
      </c>
      <c r="K65" s="5">
        <f t="shared" si="1"/>
        <v>540</v>
      </c>
      <c r="M65" t="s">
        <v>730</v>
      </c>
      <c r="O65" s="355">
        <v>0.03</v>
      </c>
      <c r="Q65" s="192">
        <v>524</v>
      </c>
    </row>
    <row r="66" spans="1:17" hidden="1">
      <c r="A66" t="s">
        <v>14</v>
      </c>
      <c r="B66" t="s">
        <v>15</v>
      </c>
      <c r="C66" s="191">
        <v>999</v>
      </c>
      <c r="D66" s="191" t="s">
        <v>28</v>
      </c>
      <c r="E66">
        <v>2451</v>
      </c>
      <c r="F66">
        <v>2820</v>
      </c>
      <c r="G66" t="s">
        <v>34</v>
      </c>
      <c r="H66" s="3" t="s">
        <v>658</v>
      </c>
      <c r="I66" s="199">
        <v>44</v>
      </c>
      <c r="J66" t="str">
        <f t="shared" si="2"/>
        <v>A-W2-H3-VEN 2</v>
      </c>
      <c r="K66" s="5">
        <f t="shared" si="1"/>
        <v>663</v>
      </c>
      <c r="M66" t="s">
        <v>730</v>
      </c>
      <c r="O66" s="355">
        <v>0.03</v>
      </c>
      <c r="Q66" s="192">
        <v>643</v>
      </c>
    </row>
    <row r="67" spans="1:17" hidden="1">
      <c r="A67" t="s">
        <v>14</v>
      </c>
      <c r="B67" t="s">
        <v>13</v>
      </c>
      <c r="C67" s="191">
        <v>999</v>
      </c>
      <c r="D67" s="191" t="s">
        <v>28</v>
      </c>
      <c r="E67">
        <v>2821</v>
      </c>
      <c r="F67">
        <v>3070</v>
      </c>
      <c r="G67" t="s">
        <v>35</v>
      </c>
      <c r="H67" s="3" t="s">
        <v>658</v>
      </c>
      <c r="I67" s="199">
        <v>44</v>
      </c>
      <c r="J67" t="str">
        <f t="shared" si="2"/>
        <v>A-W2-H4-VEN 2</v>
      </c>
      <c r="K67" s="5">
        <f t="shared" si="1"/>
        <v>777</v>
      </c>
      <c r="M67" t="s">
        <v>730</v>
      </c>
      <c r="O67" s="355">
        <v>2.5000000000000001E-2</v>
      </c>
      <c r="Q67" s="192">
        <v>758</v>
      </c>
    </row>
    <row r="68" spans="1:17" hidden="1">
      <c r="A68" t="s">
        <v>9</v>
      </c>
      <c r="B68" t="s">
        <v>12</v>
      </c>
      <c r="C68" s="191">
        <v>999</v>
      </c>
      <c r="D68" s="191" t="s">
        <v>28</v>
      </c>
      <c r="E68">
        <v>1981</v>
      </c>
      <c r="F68">
        <v>2150</v>
      </c>
      <c r="G68" t="s">
        <v>32</v>
      </c>
      <c r="H68" s="3" t="s">
        <v>658</v>
      </c>
      <c r="I68" s="199">
        <v>44</v>
      </c>
      <c r="J68" t="str">
        <f t="shared" si="2"/>
        <v>B-W2-H1-VEN 2</v>
      </c>
      <c r="K68" s="5">
        <f t="shared" si="1"/>
        <v>842</v>
      </c>
      <c r="M68" t="s">
        <v>730</v>
      </c>
      <c r="O68" s="355">
        <v>3.5000000000000003E-2</v>
      </c>
      <c r="Q68" s="6">
        <v>813</v>
      </c>
    </row>
    <row r="69" spans="1:17" hidden="1">
      <c r="A69" t="s">
        <v>9</v>
      </c>
      <c r="B69" t="s">
        <v>11</v>
      </c>
      <c r="C69" s="191">
        <v>999</v>
      </c>
      <c r="D69" s="191" t="s">
        <v>28</v>
      </c>
      <c r="E69">
        <v>2151</v>
      </c>
      <c r="F69">
        <v>2450</v>
      </c>
      <c r="G69" t="s">
        <v>33</v>
      </c>
      <c r="H69" s="3" t="s">
        <v>658</v>
      </c>
      <c r="I69" s="199">
        <v>44</v>
      </c>
      <c r="J69" t="str">
        <f t="shared" si="2"/>
        <v>B-W2-H2-VEN 2</v>
      </c>
      <c r="K69" s="5">
        <f t="shared" ref="K69:K132" si="3">ROUNDUP(Q69*(1+O69),0)</f>
        <v>1078</v>
      </c>
      <c r="M69" t="s">
        <v>730</v>
      </c>
      <c r="O69" s="355">
        <v>0.03</v>
      </c>
      <c r="Q69" s="6">
        <v>1046</v>
      </c>
    </row>
    <row r="70" spans="1:17" hidden="1">
      <c r="A70" t="s">
        <v>9</v>
      </c>
      <c r="B70" t="s">
        <v>10</v>
      </c>
      <c r="C70" s="191">
        <v>999</v>
      </c>
      <c r="D70" s="191" t="s">
        <v>28</v>
      </c>
      <c r="E70">
        <v>2451</v>
      </c>
      <c r="F70">
        <v>2820</v>
      </c>
      <c r="G70" t="s">
        <v>34</v>
      </c>
      <c r="H70" s="3" t="s">
        <v>658</v>
      </c>
      <c r="I70" s="199">
        <v>44</v>
      </c>
      <c r="J70" t="str">
        <f t="shared" si="2"/>
        <v>B-W2-H3-VEN 2</v>
      </c>
      <c r="K70" s="5">
        <f t="shared" si="3"/>
        <v>1323</v>
      </c>
      <c r="M70" t="s">
        <v>730</v>
      </c>
      <c r="O70" s="355">
        <v>0.03</v>
      </c>
      <c r="Q70" s="6">
        <v>1284</v>
      </c>
    </row>
    <row r="71" spans="1:17" hidden="1">
      <c r="A71" t="s">
        <v>9</v>
      </c>
      <c r="B71" t="s">
        <v>8</v>
      </c>
      <c r="C71" s="191">
        <v>999</v>
      </c>
      <c r="D71" s="191" t="s">
        <v>28</v>
      </c>
      <c r="E71">
        <v>2821</v>
      </c>
      <c r="F71">
        <v>3100</v>
      </c>
      <c r="G71" t="s">
        <v>35</v>
      </c>
      <c r="H71" s="3" t="s">
        <v>658</v>
      </c>
      <c r="I71" s="199">
        <v>44</v>
      </c>
      <c r="J71" t="str">
        <f t="shared" si="2"/>
        <v>B-W2-H4-VEN 2</v>
      </c>
      <c r="K71" s="5">
        <f t="shared" si="3"/>
        <v>1553</v>
      </c>
      <c r="M71" t="s">
        <v>730</v>
      </c>
      <c r="O71" s="355">
        <v>2.5000000000000001E-2</v>
      </c>
      <c r="Q71" s="6">
        <v>1515</v>
      </c>
    </row>
    <row r="72" spans="1:17" hidden="1">
      <c r="A72" t="s">
        <v>4</v>
      </c>
      <c r="B72" t="s">
        <v>7</v>
      </c>
      <c r="C72" s="191">
        <v>999</v>
      </c>
      <c r="D72" s="191" t="s">
        <v>28</v>
      </c>
      <c r="E72">
        <v>1981</v>
      </c>
      <c r="F72">
        <v>2150</v>
      </c>
      <c r="G72" t="s">
        <v>32</v>
      </c>
      <c r="H72" s="3" t="s">
        <v>658</v>
      </c>
      <c r="I72" s="199">
        <v>44</v>
      </c>
      <c r="J72" t="str">
        <f t="shared" si="2"/>
        <v>C-W2-H1-VEN 2</v>
      </c>
      <c r="K72" s="5">
        <f t="shared" si="3"/>
        <v>741</v>
      </c>
      <c r="M72" t="s">
        <v>730</v>
      </c>
      <c r="O72" s="355">
        <v>3.5000000000000003E-2</v>
      </c>
      <c r="Q72" s="192">
        <v>715</v>
      </c>
    </row>
    <row r="73" spans="1:17" hidden="1">
      <c r="A73" t="s">
        <v>4</v>
      </c>
      <c r="B73" t="s">
        <v>6</v>
      </c>
      <c r="C73" s="191">
        <v>999</v>
      </c>
      <c r="D73" s="191" t="s">
        <v>28</v>
      </c>
      <c r="E73">
        <v>2151</v>
      </c>
      <c r="F73">
        <v>2450</v>
      </c>
      <c r="G73" t="s">
        <v>33</v>
      </c>
      <c r="H73" s="3" t="s">
        <v>658</v>
      </c>
      <c r="I73" s="199">
        <v>44</v>
      </c>
      <c r="J73" t="str">
        <f t="shared" ref="J73:J100" si="4">A73&amp;"-"&amp;D73&amp;"-"&amp;G73&amp;"-"&amp;H73</f>
        <v>C-W2-H2-VEN 2</v>
      </c>
      <c r="K73" s="5">
        <f t="shared" si="3"/>
        <v>941</v>
      </c>
      <c r="M73" t="s">
        <v>730</v>
      </c>
      <c r="O73" s="355">
        <v>0.03</v>
      </c>
      <c r="Q73" s="192">
        <v>913</v>
      </c>
    </row>
    <row r="74" spans="1:17" hidden="1">
      <c r="A74" t="s">
        <v>4</v>
      </c>
      <c r="B74" t="s">
        <v>5</v>
      </c>
      <c r="C74" s="191">
        <v>999</v>
      </c>
      <c r="D74" s="191" t="s">
        <v>28</v>
      </c>
      <c r="E74">
        <v>2451</v>
      </c>
      <c r="F74">
        <v>2820</v>
      </c>
      <c r="G74" t="s">
        <v>34</v>
      </c>
      <c r="H74" s="3" t="s">
        <v>658</v>
      </c>
      <c r="I74" s="199">
        <v>44</v>
      </c>
      <c r="J74" t="str">
        <f t="shared" si="4"/>
        <v>C-W2-H3-VEN 2</v>
      </c>
      <c r="K74" s="5">
        <f t="shared" si="3"/>
        <v>1152</v>
      </c>
      <c r="M74" t="s">
        <v>730</v>
      </c>
      <c r="O74" s="355">
        <v>0.03</v>
      </c>
      <c r="Q74" s="192">
        <v>1118</v>
      </c>
    </row>
    <row r="75" spans="1:17" hidden="1">
      <c r="A75" t="s">
        <v>4</v>
      </c>
      <c r="B75" t="s">
        <v>3</v>
      </c>
      <c r="C75" s="191">
        <v>999</v>
      </c>
      <c r="D75" s="191" t="s">
        <v>28</v>
      </c>
      <c r="E75">
        <v>2821</v>
      </c>
      <c r="F75">
        <v>3100</v>
      </c>
      <c r="G75" t="s">
        <v>35</v>
      </c>
      <c r="H75" s="3" t="s">
        <v>658</v>
      </c>
      <c r="I75" s="199">
        <v>44</v>
      </c>
      <c r="J75" t="str">
        <f t="shared" si="4"/>
        <v>C-W2-H4-VEN 2</v>
      </c>
      <c r="K75" s="5">
        <f t="shared" si="3"/>
        <v>1252</v>
      </c>
      <c r="M75" t="s">
        <v>730</v>
      </c>
      <c r="O75" s="355">
        <v>2.5000000000000001E-2</v>
      </c>
      <c r="Q75" s="192">
        <v>1221</v>
      </c>
    </row>
    <row r="76" spans="1:17" hidden="1">
      <c r="A76" t="s">
        <v>14</v>
      </c>
      <c r="B76" t="s">
        <v>17</v>
      </c>
      <c r="C76" s="194">
        <v>1099</v>
      </c>
      <c r="D76" s="194" t="s">
        <v>29</v>
      </c>
      <c r="E76">
        <v>1981</v>
      </c>
      <c r="F76">
        <v>2150</v>
      </c>
      <c r="G76" t="s">
        <v>32</v>
      </c>
      <c r="H76" s="3" t="s">
        <v>658</v>
      </c>
      <c r="I76" s="199">
        <v>44</v>
      </c>
      <c r="J76" t="str">
        <f t="shared" si="4"/>
        <v>A-W3-H1-VEN 2</v>
      </c>
      <c r="K76" s="5">
        <f t="shared" si="3"/>
        <v>447</v>
      </c>
      <c r="M76" t="s">
        <v>730</v>
      </c>
      <c r="O76" s="355">
        <v>3.5000000000000003E-2</v>
      </c>
      <c r="Q76" s="193">
        <v>431</v>
      </c>
    </row>
    <row r="77" spans="1:17" hidden="1">
      <c r="A77" t="s">
        <v>14</v>
      </c>
      <c r="B77" t="s">
        <v>16</v>
      </c>
      <c r="C77" s="194">
        <v>1099</v>
      </c>
      <c r="D77" s="194" t="s">
        <v>29</v>
      </c>
      <c r="E77">
        <v>2151</v>
      </c>
      <c r="F77">
        <v>2450</v>
      </c>
      <c r="G77" t="s">
        <v>33</v>
      </c>
      <c r="H77" s="3" t="s">
        <v>658</v>
      </c>
      <c r="I77" s="199">
        <v>44</v>
      </c>
      <c r="J77" t="str">
        <f t="shared" si="4"/>
        <v>A-W3-H2-VEN 2</v>
      </c>
      <c r="K77" s="5">
        <f t="shared" si="3"/>
        <v>566</v>
      </c>
      <c r="M77" t="s">
        <v>730</v>
      </c>
      <c r="O77" s="355">
        <v>0.03</v>
      </c>
      <c r="Q77" s="193">
        <v>549</v>
      </c>
    </row>
    <row r="78" spans="1:17" hidden="1">
      <c r="A78" t="s">
        <v>14</v>
      </c>
      <c r="B78" t="s">
        <v>15</v>
      </c>
      <c r="C78" s="194">
        <v>1099</v>
      </c>
      <c r="D78" s="194" t="s">
        <v>29</v>
      </c>
      <c r="E78">
        <v>2451</v>
      </c>
      <c r="F78">
        <v>2820</v>
      </c>
      <c r="G78" t="s">
        <v>34</v>
      </c>
      <c r="H78" s="3" t="s">
        <v>658</v>
      </c>
      <c r="I78" s="199">
        <v>44</v>
      </c>
      <c r="J78" t="str">
        <f t="shared" si="4"/>
        <v>A-W3-H3-VEN 2</v>
      </c>
      <c r="K78" s="5">
        <f t="shared" si="3"/>
        <v>688</v>
      </c>
      <c r="M78" t="s">
        <v>730</v>
      </c>
      <c r="O78" s="355">
        <v>0.03</v>
      </c>
      <c r="Q78" s="193">
        <v>667</v>
      </c>
    </row>
    <row r="79" spans="1:17" hidden="1">
      <c r="A79" t="s">
        <v>14</v>
      </c>
      <c r="B79" t="s">
        <v>13</v>
      </c>
      <c r="C79" s="194">
        <v>1099</v>
      </c>
      <c r="D79" s="194" t="s">
        <v>29</v>
      </c>
      <c r="E79">
        <v>2821</v>
      </c>
      <c r="F79">
        <v>3070</v>
      </c>
      <c r="G79" t="s">
        <v>35</v>
      </c>
      <c r="H79" s="3" t="s">
        <v>658</v>
      </c>
      <c r="I79" s="199">
        <v>44</v>
      </c>
      <c r="J79" t="str">
        <f t="shared" si="4"/>
        <v>A-W3-H4-VEN 2</v>
      </c>
      <c r="K79" s="5">
        <f t="shared" si="3"/>
        <v>802</v>
      </c>
      <c r="M79" t="s">
        <v>730</v>
      </c>
      <c r="O79" s="355">
        <v>2.5000000000000001E-2</v>
      </c>
      <c r="Q79" s="193">
        <v>782</v>
      </c>
    </row>
    <row r="80" spans="1:17" hidden="1">
      <c r="A80" t="s">
        <v>9</v>
      </c>
      <c r="B80" t="s">
        <v>12</v>
      </c>
      <c r="C80" s="194">
        <v>1099</v>
      </c>
      <c r="D80" s="194" t="s">
        <v>29</v>
      </c>
      <c r="E80">
        <v>1981</v>
      </c>
      <c r="F80">
        <v>2150</v>
      </c>
      <c r="G80" t="s">
        <v>32</v>
      </c>
      <c r="H80" s="3" t="s">
        <v>658</v>
      </c>
      <c r="I80" s="199">
        <v>44</v>
      </c>
      <c r="J80" t="str">
        <f t="shared" si="4"/>
        <v>B-W3-H1-VEN 2</v>
      </c>
      <c r="K80" s="5">
        <f t="shared" si="3"/>
        <v>892</v>
      </c>
      <c r="M80" t="s">
        <v>730</v>
      </c>
      <c r="O80" s="355">
        <v>3.5000000000000003E-2</v>
      </c>
      <c r="Q80" s="6">
        <v>861</v>
      </c>
    </row>
    <row r="81" spans="1:17" hidden="1">
      <c r="A81" t="s">
        <v>9</v>
      </c>
      <c r="B81" t="s">
        <v>11</v>
      </c>
      <c r="C81" s="194">
        <v>1099</v>
      </c>
      <c r="D81" s="194" t="s">
        <v>29</v>
      </c>
      <c r="E81">
        <v>2151</v>
      </c>
      <c r="F81">
        <v>2450</v>
      </c>
      <c r="G81" t="s">
        <v>33</v>
      </c>
      <c r="H81" s="3" t="s">
        <v>658</v>
      </c>
      <c r="I81" s="199">
        <v>44</v>
      </c>
      <c r="J81" t="str">
        <f t="shared" si="4"/>
        <v>B-W3-H2-VEN 2</v>
      </c>
      <c r="K81" s="5">
        <f t="shared" si="3"/>
        <v>1128</v>
      </c>
      <c r="M81" t="s">
        <v>730</v>
      </c>
      <c r="O81" s="355">
        <v>0.03</v>
      </c>
      <c r="Q81" s="6">
        <v>1095</v>
      </c>
    </row>
    <row r="82" spans="1:17" hidden="1">
      <c r="A82" t="s">
        <v>9</v>
      </c>
      <c r="B82" t="s">
        <v>10</v>
      </c>
      <c r="C82" s="194">
        <v>1099</v>
      </c>
      <c r="D82" s="194" t="s">
        <v>29</v>
      </c>
      <c r="E82">
        <v>2451</v>
      </c>
      <c r="F82">
        <v>2820</v>
      </c>
      <c r="G82" t="s">
        <v>34</v>
      </c>
      <c r="H82" s="3" t="s">
        <v>658</v>
      </c>
      <c r="I82" s="199">
        <v>44</v>
      </c>
      <c r="J82" t="str">
        <f t="shared" si="4"/>
        <v>B-W3-H3-VEN 2</v>
      </c>
      <c r="K82" s="5">
        <f t="shared" si="3"/>
        <v>1372</v>
      </c>
      <c r="M82" t="s">
        <v>730</v>
      </c>
      <c r="O82" s="355">
        <v>0.03</v>
      </c>
      <c r="Q82" s="6">
        <v>1332</v>
      </c>
    </row>
    <row r="83" spans="1:17" hidden="1">
      <c r="A83" t="s">
        <v>9</v>
      </c>
      <c r="B83" t="s">
        <v>8</v>
      </c>
      <c r="C83" s="194">
        <v>1099</v>
      </c>
      <c r="D83" s="194" t="s">
        <v>29</v>
      </c>
      <c r="E83">
        <v>2821</v>
      </c>
      <c r="F83">
        <v>3100</v>
      </c>
      <c r="G83" t="s">
        <v>35</v>
      </c>
      <c r="H83" s="3" t="s">
        <v>658</v>
      </c>
      <c r="I83" s="199">
        <v>44</v>
      </c>
      <c r="J83" t="str">
        <f t="shared" si="4"/>
        <v>B-W3-H4-VEN 2</v>
      </c>
      <c r="K83" s="5">
        <f t="shared" si="3"/>
        <v>1604</v>
      </c>
      <c r="M83" t="s">
        <v>730</v>
      </c>
      <c r="O83" s="355">
        <v>2.5000000000000001E-2</v>
      </c>
      <c r="Q83" s="6">
        <v>1564</v>
      </c>
    </row>
    <row r="84" spans="1:17" hidden="1">
      <c r="A84" t="s">
        <v>4</v>
      </c>
      <c r="B84" t="s">
        <v>7</v>
      </c>
      <c r="C84" s="194">
        <v>1099</v>
      </c>
      <c r="D84" s="194" t="s">
        <v>29</v>
      </c>
      <c r="E84">
        <v>1981</v>
      </c>
      <c r="F84">
        <v>2150</v>
      </c>
      <c r="G84" t="s">
        <v>32</v>
      </c>
      <c r="H84" s="3" t="s">
        <v>658</v>
      </c>
      <c r="I84" s="199">
        <v>44</v>
      </c>
      <c r="J84" t="str">
        <f t="shared" si="4"/>
        <v>C-W3-H1-VEN 2</v>
      </c>
      <c r="K84" s="5">
        <f t="shared" si="3"/>
        <v>766</v>
      </c>
      <c r="M84" t="s">
        <v>730</v>
      </c>
      <c r="O84" s="355">
        <v>3.5000000000000003E-2</v>
      </c>
      <c r="Q84" s="193">
        <v>740</v>
      </c>
    </row>
    <row r="85" spans="1:17" hidden="1">
      <c r="A85" t="s">
        <v>4</v>
      </c>
      <c r="B85" t="s">
        <v>6</v>
      </c>
      <c r="C85" s="194">
        <v>1099</v>
      </c>
      <c r="D85" s="194" t="s">
        <v>29</v>
      </c>
      <c r="E85">
        <v>2151</v>
      </c>
      <c r="F85">
        <v>2450</v>
      </c>
      <c r="G85" t="s">
        <v>33</v>
      </c>
      <c r="H85" s="3" t="s">
        <v>658</v>
      </c>
      <c r="I85" s="199">
        <v>44</v>
      </c>
      <c r="J85" t="str">
        <f t="shared" si="4"/>
        <v>C-W3-H2-VEN 2</v>
      </c>
      <c r="K85" s="5">
        <f t="shared" si="3"/>
        <v>966</v>
      </c>
      <c r="M85" t="s">
        <v>730</v>
      </c>
      <c r="O85" s="355">
        <v>0.03</v>
      </c>
      <c r="Q85" s="193">
        <v>937</v>
      </c>
    </row>
    <row r="86" spans="1:17" hidden="1">
      <c r="A86" t="s">
        <v>4</v>
      </c>
      <c r="B86" t="s">
        <v>5</v>
      </c>
      <c r="C86" s="194">
        <v>1099</v>
      </c>
      <c r="D86" s="194" t="s">
        <v>29</v>
      </c>
      <c r="E86">
        <v>2451</v>
      </c>
      <c r="F86">
        <v>2820</v>
      </c>
      <c r="G86" t="s">
        <v>34</v>
      </c>
      <c r="H86" s="3" t="s">
        <v>658</v>
      </c>
      <c r="I86" s="199">
        <v>44</v>
      </c>
      <c r="J86" t="str">
        <f t="shared" si="4"/>
        <v>C-W3-H3-VEN 2</v>
      </c>
      <c r="K86" s="5">
        <f t="shared" si="3"/>
        <v>1178</v>
      </c>
      <c r="M86" t="s">
        <v>730</v>
      </c>
      <c r="O86" s="355">
        <v>0.03</v>
      </c>
      <c r="Q86" s="193">
        <v>1143</v>
      </c>
    </row>
    <row r="87" spans="1:17" hidden="1">
      <c r="A87" t="s">
        <v>4</v>
      </c>
      <c r="B87" t="s">
        <v>3</v>
      </c>
      <c r="C87" s="194">
        <v>1099</v>
      </c>
      <c r="D87" s="194" t="s">
        <v>29</v>
      </c>
      <c r="E87">
        <v>2821</v>
      </c>
      <c r="F87">
        <v>3100</v>
      </c>
      <c r="G87" t="s">
        <v>35</v>
      </c>
      <c r="H87" s="3" t="s">
        <v>658</v>
      </c>
      <c r="I87" s="199">
        <v>44</v>
      </c>
      <c r="J87" t="str">
        <f t="shared" si="4"/>
        <v>C-W3-H4-VEN 2</v>
      </c>
      <c r="K87" s="5">
        <f t="shared" si="3"/>
        <v>1277</v>
      </c>
      <c r="M87" t="s">
        <v>730</v>
      </c>
      <c r="O87" s="355">
        <v>2.5000000000000001E-2</v>
      </c>
      <c r="Q87" s="193">
        <v>1245</v>
      </c>
    </row>
    <row r="88" spans="1:17" hidden="1">
      <c r="A88" t="s">
        <v>14</v>
      </c>
      <c r="B88" t="s">
        <v>17</v>
      </c>
      <c r="C88" s="196">
        <v>1240</v>
      </c>
      <c r="D88" s="196" t="s">
        <v>30</v>
      </c>
      <c r="E88">
        <v>1981</v>
      </c>
      <c r="F88">
        <v>2150</v>
      </c>
      <c r="G88" t="s">
        <v>32</v>
      </c>
      <c r="H88" s="3" t="s">
        <v>658</v>
      </c>
      <c r="I88" s="199">
        <v>44</v>
      </c>
      <c r="J88" t="str">
        <f t="shared" si="4"/>
        <v>A-W4-H1-VEN 2</v>
      </c>
      <c r="K88" s="5">
        <f t="shared" si="3"/>
        <v>471</v>
      </c>
      <c r="M88" t="s">
        <v>730</v>
      </c>
      <c r="O88" s="355">
        <v>3.5000000000000003E-2</v>
      </c>
      <c r="Q88" s="195">
        <v>455</v>
      </c>
    </row>
    <row r="89" spans="1:17" hidden="1">
      <c r="A89" t="s">
        <v>14</v>
      </c>
      <c r="B89" t="s">
        <v>16</v>
      </c>
      <c r="C89" s="196">
        <v>1240</v>
      </c>
      <c r="D89" s="196" t="s">
        <v>30</v>
      </c>
      <c r="E89">
        <v>2151</v>
      </c>
      <c r="F89">
        <v>2450</v>
      </c>
      <c r="G89" t="s">
        <v>33</v>
      </c>
      <c r="H89" s="3" t="s">
        <v>658</v>
      </c>
      <c r="I89" s="199">
        <v>44</v>
      </c>
      <c r="J89" t="str">
        <f t="shared" si="4"/>
        <v>A-W4-H2-VEN 2</v>
      </c>
      <c r="K89" s="5">
        <f t="shared" si="3"/>
        <v>591</v>
      </c>
      <c r="M89" t="s">
        <v>730</v>
      </c>
      <c r="O89" s="355">
        <v>0.03</v>
      </c>
      <c r="Q89" s="195">
        <v>573</v>
      </c>
    </row>
    <row r="90" spans="1:17" hidden="1">
      <c r="A90" t="s">
        <v>14</v>
      </c>
      <c r="B90" t="s">
        <v>15</v>
      </c>
      <c r="C90" s="196">
        <v>1240</v>
      </c>
      <c r="D90" s="196" t="s">
        <v>30</v>
      </c>
      <c r="E90">
        <v>2451</v>
      </c>
      <c r="F90">
        <v>2820</v>
      </c>
      <c r="G90" t="s">
        <v>34</v>
      </c>
      <c r="H90" s="3" t="s">
        <v>658</v>
      </c>
      <c r="I90" s="199">
        <v>44</v>
      </c>
      <c r="J90" t="str">
        <f t="shared" si="4"/>
        <v>A-W4-H3-VEN 2</v>
      </c>
      <c r="K90" s="5">
        <f t="shared" si="3"/>
        <v>713</v>
      </c>
      <c r="M90" t="s">
        <v>730</v>
      </c>
      <c r="O90" s="355">
        <v>0.03</v>
      </c>
      <c r="Q90" s="195">
        <v>692</v>
      </c>
    </row>
    <row r="91" spans="1:17" hidden="1">
      <c r="A91" t="s">
        <v>14</v>
      </c>
      <c r="B91" t="s">
        <v>13</v>
      </c>
      <c r="C91" s="196">
        <v>1240</v>
      </c>
      <c r="D91" s="196" t="s">
        <v>30</v>
      </c>
      <c r="E91">
        <v>2821</v>
      </c>
      <c r="F91">
        <v>3070</v>
      </c>
      <c r="G91" t="s">
        <v>35</v>
      </c>
      <c r="H91" s="3" t="s">
        <v>658</v>
      </c>
      <c r="I91" s="199">
        <v>44</v>
      </c>
      <c r="J91" t="str">
        <f t="shared" si="4"/>
        <v>A-W4-H4-VEN 2</v>
      </c>
      <c r="K91" s="5">
        <f t="shared" si="3"/>
        <v>828</v>
      </c>
      <c r="M91" t="s">
        <v>730</v>
      </c>
      <c r="O91" s="355">
        <v>2.5000000000000001E-2</v>
      </c>
      <c r="Q91" s="195">
        <v>807</v>
      </c>
    </row>
    <row r="92" spans="1:17" hidden="1">
      <c r="A92" t="s">
        <v>9</v>
      </c>
      <c r="B92" t="s">
        <v>12</v>
      </c>
      <c r="C92" s="196">
        <v>1240</v>
      </c>
      <c r="D92" s="196" t="s">
        <v>30</v>
      </c>
      <c r="E92">
        <v>1981</v>
      </c>
      <c r="F92">
        <v>2150</v>
      </c>
      <c r="G92" t="s">
        <v>32</v>
      </c>
      <c r="H92" s="3" t="s">
        <v>658</v>
      </c>
      <c r="I92" s="199">
        <v>44</v>
      </c>
      <c r="J92" t="str">
        <f t="shared" si="4"/>
        <v>B-W4-H1-VEN 2</v>
      </c>
      <c r="K92" s="5">
        <f t="shared" si="3"/>
        <v>942</v>
      </c>
      <c r="M92" t="s">
        <v>730</v>
      </c>
      <c r="O92" s="355">
        <v>3.5000000000000003E-2</v>
      </c>
      <c r="Q92" s="195">
        <v>910</v>
      </c>
    </row>
    <row r="93" spans="1:17" hidden="1">
      <c r="A93" t="s">
        <v>9</v>
      </c>
      <c r="B93" t="s">
        <v>11</v>
      </c>
      <c r="C93" s="196">
        <v>1240</v>
      </c>
      <c r="D93" s="196" t="s">
        <v>30</v>
      </c>
      <c r="E93">
        <v>2151</v>
      </c>
      <c r="F93">
        <v>2450</v>
      </c>
      <c r="G93" t="s">
        <v>33</v>
      </c>
      <c r="H93" s="3" t="s">
        <v>658</v>
      </c>
      <c r="I93" s="199">
        <v>44</v>
      </c>
      <c r="J93" t="str">
        <f t="shared" si="4"/>
        <v>B-W4-H2-VEN 2</v>
      </c>
      <c r="K93" s="5">
        <f t="shared" si="3"/>
        <v>1178</v>
      </c>
      <c r="M93" t="s">
        <v>730</v>
      </c>
      <c r="O93" s="355">
        <v>0.03</v>
      </c>
      <c r="Q93" s="195">
        <v>1143</v>
      </c>
    </row>
    <row r="94" spans="1:17" hidden="1">
      <c r="A94" t="s">
        <v>9</v>
      </c>
      <c r="B94" t="s">
        <v>10</v>
      </c>
      <c r="C94" s="196">
        <v>1240</v>
      </c>
      <c r="D94" s="196" t="s">
        <v>30</v>
      </c>
      <c r="E94">
        <v>2451</v>
      </c>
      <c r="F94">
        <v>2820</v>
      </c>
      <c r="G94" t="s">
        <v>34</v>
      </c>
      <c r="H94" s="3" t="s">
        <v>658</v>
      </c>
      <c r="I94" s="199">
        <v>44</v>
      </c>
      <c r="J94" t="str">
        <f t="shared" si="4"/>
        <v>B-W4-H3-VEN 2</v>
      </c>
      <c r="K94" s="5">
        <f t="shared" si="3"/>
        <v>1423</v>
      </c>
      <c r="M94" t="s">
        <v>730</v>
      </c>
      <c r="O94" s="355">
        <v>0.03</v>
      </c>
      <c r="Q94" s="195">
        <v>1381</v>
      </c>
    </row>
    <row r="95" spans="1:17" hidden="1">
      <c r="A95" t="s">
        <v>9</v>
      </c>
      <c r="B95" t="s">
        <v>8</v>
      </c>
      <c r="C95" s="196">
        <v>1240</v>
      </c>
      <c r="D95" s="196" t="s">
        <v>30</v>
      </c>
      <c r="E95">
        <v>2821</v>
      </c>
      <c r="F95">
        <v>3100</v>
      </c>
      <c r="G95" t="s">
        <v>35</v>
      </c>
      <c r="H95" s="3" t="s">
        <v>658</v>
      </c>
      <c r="I95" s="199">
        <v>44</v>
      </c>
      <c r="J95" t="str">
        <f t="shared" si="4"/>
        <v>B-W4-H4-VEN 2</v>
      </c>
      <c r="K95" s="5">
        <f t="shared" si="3"/>
        <v>1654</v>
      </c>
      <c r="M95" t="s">
        <v>730</v>
      </c>
      <c r="O95" s="355">
        <v>2.5000000000000001E-2</v>
      </c>
      <c r="Q95" s="195">
        <v>1613</v>
      </c>
    </row>
    <row r="96" spans="1:17" hidden="1">
      <c r="A96" t="s">
        <v>4</v>
      </c>
      <c r="B96" t="s">
        <v>7</v>
      </c>
      <c r="C96" s="196">
        <v>1240</v>
      </c>
      <c r="D96" s="196" t="s">
        <v>30</v>
      </c>
      <c r="E96">
        <v>1981</v>
      </c>
      <c r="F96">
        <v>2150</v>
      </c>
      <c r="G96" t="s">
        <v>32</v>
      </c>
      <c r="H96" s="3" t="s">
        <v>658</v>
      </c>
      <c r="I96" s="199">
        <v>44</v>
      </c>
      <c r="J96" t="str">
        <f t="shared" si="4"/>
        <v>C-W4-H1-VEN 2</v>
      </c>
      <c r="K96" s="5">
        <f t="shared" si="3"/>
        <v>791</v>
      </c>
      <c r="M96" t="s">
        <v>730</v>
      </c>
      <c r="O96" s="355">
        <v>3.5000000000000003E-2</v>
      </c>
      <c r="Q96" s="195">
        <v>764</v>
      </c>
    </row>
    <row r="97" spans="1:17" hidden="1">
      <c r="A97" t="s">
        <v>4</v>
      </c>
      <c r="B97" t="s">
        <v>6</v>
      </c>
      <c r="C97" s="196">
        <v>1240</v>
      </c>
      <c r="D97" s="196" t="s">
        <v>30</v>
      </c>
      <c r="E97">
        <v>2151</v>
      </c>
      <c r="F97">
        <v>2450</v>
      </c>
      <c r="G97" t="s">
        <v>33</v>
      </c>
      <c r="H97" s="3" t="s">
        <v>658</v>
      </c>
      <c r="I97" s="199">
        <v>44</v>
      </c>
      <c r="J97" t="str">
        <f t="shared" si="4"/>
        <v>C-W4-H2-VEN 2</v>
      </c>
      <c r="K97" s="5">
        <f t="shared" si="3"/>
        <v>991</v>
      </c>
      <c r="M97" t="s">
        <v>730</v>
      </c>
      <c r="O97" s="355">
        <v>0.03</v>
      </c>
      <c r="Q97" s="195">
        <v>962</v>
      </c>
    </row>
    <row r="98" spans="1:17" hidden="1">
      <c r="A98" t="s">
        <v>4</v>
      </c>
      <c r="B98" t="s">
        <v>5</v>
      </c>
      <c r="C98" s="196">
        <v>1240</v>
      </c>
      <c r="D98" s="196" t="s">
        <v>30</v>
      </c>
      <c r="E98">
        <v>2451</v>
      </c>
      <c r="F98">
        <v>2820</v>
      </c>
      <c r="G98" t="s">
        <v>34</v>
      </c>
      <c r="H98" s="3" t="s">
        <v>658</v>
      </c>
      <c r="I98" s="199">
        <v>44</v>
      </c>
      <c r="J98" t="str">
        <f t="shared" si="4"/>
        <v>C-W4-H3-VEN 2</v>
      </c>
      <c r="K98" s="5">
        <f t="shared" si="3"/>
        <v>1203</v>
      </c>
      <c r="M98" t="s">
        <v>730</v>
      </c>
      <c r="O98" s="355">
        <v>0.03</v>
      </c>
      <c r="Q98" s="195">
        <v>1167</v>
      </c>
    </row>
    <row r="99" spans="1:17" hidden="1">
      <c r="A99" t="s">
        <v>4</v>
      </c>
      <c r="B99" t="s">
        <v>3</v>
      </c>
      <c r="C99" s="196">
        <v>1240</v>
      </c>
      <c r="D99" s="196" t="s">
        <v>30</v>
      </c>
      <c r="E99">
        <v>2821</v>
      </c>
      <c r="F99">
        <v>3100</v>
      </c>
      <c r="G99" t="s">
        <v>35</v>
      </c>
      <c r="H99" s="3" t="s">
        <v>658</v>
      </c>
      <c r="I99" s="199">
        <v>44</v>
      </c>
      <c r="J99" t="str">
        <f t="shared" si="4"/>
        <v>C-W4-H4-VEN 2</v>
      </c>
      <c r="K99" s="5">
        <f t="shared" si="3"/>
        <v>1302</v>
      </c>
      <c r="M99" t="s">
        <v>730</v>
      </c>
      <c r="O99" s="355">
        <v>2.5000000000000001E-2</v>
      </c>
      <c r="Q99" s="195">
        <v>1270</v>
      </c>
    </row>
    <row r="100" spans="1:17" hidden="1">
      <c r="A100" t="s">
        <v>14</v>
      </c>
      <c r="B100" t="s">
        <v>17</v>
      </c>
      <c r="C100">
        <v>949</v>
      </c>
      <c r="D100" t="s">
        <v>27</v>
      </c>
      <c r="E100">
        <v>1981</v>
      </c>
      <c r="F100">
        <v>2150</v>
      </c>
      <c r="G100" t="s">
        <v>32</v>
      </c>
      <c r="H100" s="3" t="s">
        <v>659</v>
      </c>
      <c r="I100" s="199">
        <v>44</v>
      </c>
      <c r="J100" t="str">
        <f t="shared" si="4"/>
        <v>A-W1-H1-VEN 3</v>
      </c>
      <c r="K100" s="5">
        <f t="shared" si="3"/>
        <v>439</v>
      </c>
      <c r="M100" t="s">
        <v>730</v>
      </c>
      <c r="O100" s="355">
        <v>3.5000000000000003E-2</v>
      </c>
      <c r="Q100" s="6">
        <v>424</v>
      </c>
    </row>
    <row r="101" spans="1:17" hidden="1">
      <c r="A101" t="s">
        <v>14</v>
      </c>
      <c r="B101" t="s">
        <v>16</v>
      </c>
      <c r="C101">
        <v>949</v>
      </c>
      <c r="D101" t="s">
        <v>27</v>
      </c>
      <c r="E101">
        <v>2151</v>
      </c>
      <c r="F101">
        <v>2450</v>
      </c>
      <c r="G101" t="s">
        <v>33</v>
      </c>
      <c r="H101" s="3" t="s">
        <v>659</v>
      </c>
      <c r="I101" s="199">
        <v>44</v>
      </c>
      <c r="J101" t="str">
        <f t="shared" ref="J101:J135" si="5">A101&amp;"-"&amp;D101&amp;"-"&amp;G101&amp;"-"&amp;H101</f>
        <v>A-W1-H2-VEN 3</v>
      </c>
      <c r="K101" s="5">
        <f t="shared" si="3"/>
        <v>548</v>
      </c>
      <c r="M101" t="s">
        <v>730</v>
      </c>
      <c r="O101" s="355">
        <v>0.03</v>
      </c>
      <c r="Q101" s="5">
        <v>532</v>
      </c>
    </row>
    <row r="102" spans="1:17" hidden="1">
      <c r="A102" t="s">
        <v>14</v>
      </c>
      <c r="B102" t="s">
        <v>15</v>
      </c>
      <c r="C102">
        <v>949</v>
      </c>
      <c r="D102" t="s">
        <v>27</v>
      </c>
      <c r="E102">
        <v>2451</v>
      </c>
      <c r="F102">
        <v>2820</v>
      </c>
      <c r="G102" t="s">
        <v>34</v>
      </c>
      <c r="H102" s="3" t="s">
        <v>659</v>
      </c>
      <c r="I102" s="199">
        <v>44</v>
      </c>
      <c r="J102" t="str">
        <f t="shared" si="5"/>
        <v>A-W1-H3-VEN 3</v>
      </c>
      <c r="K102" s="5">
        <f t="shared" si="3"/>
        <v>681</v>
      </c>
      <c r="M102" t="s">
        <v>730</v>
      </c>
      <c r="O102" s="355">
        <v>0.03</v>
      </c>
      <c r="Q102" s="5">
        <v>661</v>
      </c>
    </row>
    <row r="103" spans="1:17" hidden="1">
      <c r="A103" t="s">
        <v>14</v>
      </c>
      <c r="B103" t="s">
        <v>13</v>
      </c>
      <c r="C103">
        <v>864</v>
      </c>
      <c r="D103" t="s">
        <v>27</v>
      </c>
      <c r="E103">
        <v>2821</v>
      </c>
      <c r="F103">
        <v>3070</v>
      </c>
      <c r="G103" t="s">
        <v>35</v>
      </c>
      <c r="H103" s="3" t="s">
        <v>659</v>
      </c>
      <c r="I103" s="199">
        <v>44</v>
      </c>
      <c r="J103" t="str">
        <f t="shared" si="5"/>
        <v>A-W1-H4-VEN 3</v>
      </c>
      <c r="K103" s="5">
        <f t="shared" si="3"/>
        <v>796</v>
      </c>
      <c r="M103" t="s">
        <v>730</v>
      </c>
      <c r="O103" s="355">
        <v>2.5000000000000001E-2</v>
      </c>
      <c r="Q103" s="5">
        <v>776</v>
      </c>
    </row>
    <row r="104" spans="1:17" hidden="1">
      <c r="A104" t="s">
        <v>9</v>
      </c>
      <c r="B104" t="s">
        <v>12</v>
      </c>
      <c r="C104">
        <v>949</v>
      </c>
      <c r="D104" t="s">
        <v>27</v>
      </c>
      <c r="E104">
        <v>1981</v>
      </c>
      <c r="F104">
        <v>2150</v>
      </c>
      <c r="G104" t="s">
        <v>32</v>
      </c>
      <c r="H104" s="3" t="s">
        <v>659</v>
      </c>
      <c r="I104" s="199">
        <v>44</v>
      </c>
      <c r="J104" t="str">
        <f t="shared" si="5"/>
        <v>B-W1-H1-VEN 3</v>
      </c>
      <c r="K104" s="5">
        <f t="shared" si="3"/>
        <v>876</v>
      </c>
      <c r="M104" t="s">
        <v>730</v>
      </c>
      <c r="O104" s="355">
        <v>3.5000000000000003E-2</v>
      </c>
      <c r="Q104" s="5">
        <v>846</v>
      </c>
    </row>
    <row r="105" spans="1:17" hidden="1">
      <c r="A105" t="s">
        <v>9</v>
      </c>
      <c r="B105" t="s">
        <v>11</v>
      </c>
      <c r="C105">
        <v>909</v>
      </c>
      <c r="D105" t="s">
        <v>27</v>
      </c>
      <c r="E105">
        <v>2151</v>
      </c>
      <c r="F105">
        <v>2450</v>
      </c>
      <c r="G105" t="s">
        <v>33</v>
      </c>
      <c r="H105" s="3" t="s">
        <v>659</v>
      </c>
      <c r="I105" s="199">
        <v>44</v>
      </c>
      <c r="J105" t="str">
        <f t="shared" si="5"/>
        <v>B-W1-H2-VEN 3</v>
      </c>
      <c r="K105" s="5">
        <f t="shared" si="3"/>
        <v>1094</v>
      </c>
      <c r="M105" t="s">
        <v>730</v>
      </c>
      <c r="O105" s="355">
        <v>0.03</v>
      </c>
      <c r="Q105" s="5">
        <v>1062</v>
      </c>
    </row>
    <row r="106" spans="1:17" hidden="1">
      <c r="A106" t="s">
        <v>9</v>
      </c>
      <c r="B106" t="s">
        <v>10</v>
      </c>
      <c r="C106">
        <v>949</v>
      </c>
      <c r="D106" t="s">
        <v>27</v>
      </c>
      <c r="E106">
        <v>2451</v>
      </c>
      <c r="F106">
        <v>2820</v>
      </c>
      <c r="G106" t="s">
        <v>34</v>
      </c>
      <c r="H106" s="3" t="s">
        <v>659</v>
      </c>
      <c r="I106" s="199">
        <v>44</v>
      </c>
      <c r="J106" t="str">
        <f t="shared" si="5"/>
        <v>B-W1-H3-VEN 3</v>
      </c>
      <c r="K106" s="5">
        <f t="shared" si="3"/>
        <v>1362</v>
      </c>
      <c r="M106" t="s">
        <v>730</v>
      </c>
      <c r="O106" s="355">
        <v>0.03</v>
      </c>
      <c r="Q106" s="5">
        <v>1322</v>
      </c>
    </row>
    <row r="107" spans="1:17" hidden="1">
      <c r="A107" t="s">
        <v>9</v>
      </c>
      <c r="B107" t="s">
        <v>8</v>
      </c>
      <c r="C107">
        <v>999</v>
      </c>
      <c r="D107" t="s">
        <v>27</v>
      </c>
      <c r="E107">
        <v>2821</v>
      </c>
      <c r="F107">
        <v>3100</v>
      </c>
      <c r="G107" t="s">
        <v>35</v>
      </c>
      <c r="H107" s="3" t="s">
        <v>659</v>
      </c>
      <c r="I107" s="199">
        <v>44</v>
      </c>
      <c r="J107" t="str">
        <f t="shared" si="5"/>
        <v>B-W1-H4-VEN 3</v>
      </c>
      <c r="K107" s="5">
        <f t="shared" si="3"/>
        <v>1586</v>
      </c>
      <c r="M107" t="s">
        <v>730</v>
      </c>
      <c r="O107" s="355">
        <v>2.5000000000000001E-2</v>
      </c>
      <c r="Q107" s="5">
        <v>1547</v>
      </c>
    </row>
    <row r="108" spans="1:17" hidden="1">
      <c r="A108" t="s">
        <v>4</v>
      </c>
      <c r="B108" t="s">
        <v>7</v>
      </c>
      <c r="C108">
        <v>949</v>
      </c>
      <c r="D108" t="s">
        <v>27</v>
      </c>
      <c r="E108">
        <v>1981</v>
      </c>
      <c r="F108">
        <v>2150</v>
      </c>
      <c r="G108" t="s">
        <v>32</v>
      </c>
      <c r="H108" s="3" t="s">
        <v>659</v>
      </c>
      <c r="I108" s="199">
        <v>44</v>
      </c>
      <c r="J108" t="str">
        <f t="shared" si="5"/>
        <v>C-W1-H1-VEN 3</v>
      </c>
      <c r="K108" s="5">
        <f t="shared" si="3"/>
        <v>813</v>
      </c>
      <c r="M108" t="s">
        <v>730</v>
      </c>
      <c r="O108" s="355">
        <v>3.5000000000000003E-2</v>
      </c>
      <c r="Q108" s="5">
        <v>785</v>
      </c>
    </row>
    <row r="109" spans="1:17" hidden="1">
      <c r="A109" t="s">
        <v>4</v>
      </c>
      <c r="B109" t="s">
        <v>6</v>
      </c>
      <c r="C109">
        <v>909</v>
      </c>
      <c r="D109" t="s">
        <v>27</v>
      </c>
      <c r="E109">
        <v>2151</v>
      </c>
      <c r="F109">
        <v>2450</v>
      </c>
      <c r="G109" t="s">
        <v>33</v>
      </c>
      <c r="H109" s="3" t="s">
        <v>659</v>
      </c>
      <c r="I109" s="199">
        <v>44</v>
      </c>
      <c r="J109" t="str">
        <f t="shared" si="5"/>
        <v>C-W1-H2-VEN 3</v>
      </c>
      <c r="K109" s="5">
        <f t="shared" si="3"/>
        <v>1015</v>
      </c>
      <c r="M109" t="s">
        <v>730</v>
      </c>
      <c r="O109" s="355">
        <v>0.03</v>
      </c>
      <c r="Q109" s="5">
        <v>985</v>
      </c>
    </row>
    <row r="110" spans="1:17" hidden="1">
      <c r="A110" t="s">
        <v>4</v>
      </c>
      <c r="B110" t="s">
        <v>5</v>
      </c>
      <c r="C110">
        <v>924</v>
      </c>
      <c r="D110" t="s">
        <v>27</v>
      </c>
      <c r="E110">
        <v>2451</v>
      </c>
      <c r="F110">
        <v>2820</v>
      </c>
      <c r="G110" t="s">
        <v>34</v>
      </c>
      <c r="H110" s="3" t="s">
        <v>659</v>
      </c>
      <c r="I110" s="199">
        <v>44</v>
      </c>
      <c r="J110" t="str">
        <f t="shared" si="5"/>
        <v>C-W1-H3-VEN 3</v>
      </c>
      <c r="K110" s="5">
        <f t="shared" si="3"/>
        <v>1273</v>
      </c>
      <c r="M110" t="s">
        <v>730</v>
      </c>
      <c r="O110" s="355">
        <v>0.03</v>
      </c>
      <c r="Q110" s="5">
        <v>1235</v>
      </c>
    </row>
    <row r="111" spans="1:17" hidden="1">
      <c r="A111" t="s">
        <v>4</v>
      </c>
      <c r="B111" t="s">
        <v>3</v>
      </c>
      <c r="C111">
        <v>999</v>
      </c>
      <c r="D111" t="s">
        <v>27</v>
      </c>
      <c r="E111">
        <v>2821</v>
      </c>
      <c r="F111">
        <v>3100</v>
      </c>
      <c r="G111" t="s">
        <v>35</v>
      </c>
      <c r="H111" s="3" t="s">
        <v>659</v>
      </c>
      <c r="I111" s="199">
        <v>44</v>
      </c>
      <c r="J111" t="str">
        <f t="shared" si="5"/>
        <v>C-W1-H4-VEN 3</v>
      </c>
      <c r="K111" s="5">
        <f t="shared" si="3"/>
        <v>1429</v>
      </c>
      <c r="M111" t="s">
        <v>730</v>
      </c>
      <c r="O111" s="355">
        <v>2.5000000000000001E-2</v>
      </c>
      <c r="Q111" s="5">
        <v>1394</v>
      </c>
    </row>
    <row r="112" spans="1:17" hidden="1">
      <c r="A112" t="s">
        <v>14</v>
      </c>
      <c r="B112" t="s">
        <v>17</v>
      </c>
      <c r="C112" s="191">
        <v>999</v>
      </c>
      <c r="D112" s="191" t="s">
        <v>28</v>
      </c>
      <c r="E112">
        <v>1981</v>
      </c>
      <c r="F112">
        <v>2150</v>
      </c>
      <c r="G112" t="s">
        <v>32</v>
      </c>
      <c r="H112" s="3" t="s">
        <v>659</v>
      </c>
      <c r="I112" s="199">
        <v>44</v>
      </c>
      <c r="J112" t="str">
        <f t="shared" si="5"/>
        <v>A-W2-H1-VEN 3</v>
      </c>
      <c r="K112" s="5">
        <f t="shared" si="3"/>
        <v>465</v>
      </c>
      <c r="M112" t="s">
        <v>730</v>
      </c>
      <c r="O112" s="355">
        <v>3.5000000000000003E-2</v>
      </c>
      <c r="Q112" s="192">
        <v>449</v>
      </c>
    </row>
    <row r="113" spans="1:17" hidden="1">
      <c r="A113" t="s">
        <v>14</v>
      </c>
      <c r="B113" t="s">
        <v>16</v>
      </c>
      <c r="C113" s="191">
        <v>999</v>
      </c>
      <c r="D113" s="191" t="s">
        <v>28</v>
      </c>
      <c r="E113">
        <v>2151</v>
      </c>
      <c r="F113">
        <v>2450</v>
      </c>
      <c r="G113" t="s">
        <v>33</v>
      </c>
      <c r="H113" s="3" t="s">
        <v>659</v>
      </c>
      <c r="I113" s="199">
        <v>44</v>
      </c>
      <c r="J113" t="str">
        <f t="shared" si="5"/>
        <v>A-W2-H2-VEN 3</v>
      </c>
      <c r="K113" s="5">
        <f t="shared" si="3"/>
        <v>573</v>
      </c>
      <c r="M113" t="s">
        <v>730</v>
      </c>
      <c r="O113" s="355">
        <v>0.03</v>
      </c>
      <c r="Q113" s="192">
        <v>556</v>
      </c>
    </row>
    <row r="114" spans="1:17" hidden="1">
      <c r="A114" t="s">
        <v>14</v>
      </c>
      <c r="B114" t="s">
        <v>15</v>
      </c>
      <c r="C114" s="191">
        <v>999</v>
      </c>
      <c r="D114" s="191" t="s">
        <v>28</v>
      </c>
      <c r="E114">
        <v>2451</v>
      </c>
      <c r="F114">
        <v>2820</v>
      </c>
      <c r="G114" t="s">
        <v>34</v>
      </c>
      <c r="H114" s="3" t="s">
        <v>659</v>
      </c>
      <c r="I114" s="199">
        <v>44</v>
      </c>
      <c r="J114" t="str">
        <f t="shared" si="5"/>
        <v>A-W2-H3-VEN 3</v>
      </c>
      <c r="K114" s="5">
        <f t="shared" si="3"/>
        <v>706</v>
      </c>
      <c r="M114" t="s">
        <v>730</v>
      </c>
      <c r="O114" s="355">
        <v>0.03</v>
      </c>
      <c r="Q114" s="192">
        <v>685</v>
      </c>
    </row>
    <row r="115" spans="1:17" hidden="1">
      <c r="A115" t="s">
        <v>14</v>
      </c>
      <c r="B115" t="s">
        <v>13</v>
      </c>
      <c r="C115" s="191">
        <v>999</v>
      </c>
      <c r="D115" s="191" t="s">
        <v>28</v>
      </c>
      <c r="E115">
        <v>2821</v>
      </c>
      <c r="F115">
        <v>3070</v>
      </c>
      <c r="G115" t="s">
        <v>35</v>
      </c>
      <c r="H115" s="3" t="s">
        <v>659</v>
      </c>
      <c r="I115" s="199">
        <v>44</v>
      </c>
      <c r="J115" t="str">
        <f t="shared" si="5"/>
        <v>A-W2-H4-VEN 3</v>
      </c>
      <c r="K115" s="5">
        <f t="shared" si="3"/>
        <v>820</v>
      </c>
      <c r="M115" t="s">
        <v>730</v>
      </c>
      <c r="O115" s="355">
        <v>2.5000000000000001E-2</v>
      </c>
      <c r="Q115" s="192">
        <v>800</v>
      </c>
    </row>
    <row r="116" spans="1:17" hidden="1">
      <c r="A116" t="s">
        <v>9</v>
      </c>
      <c r="B116" t="s">
        <v>12</v>
      </c>
      <c r="C116" s="191">
        <v>999</v>
      </c>
      <c r="D116" s="191" t="s">
        <v>28</v>
      </c>
      <c r="E116">
        <v>1981</v>
      </c>
      <c r="F116">
        <v>2150</v>
      </c>
      <c r="G116" t="s">
        <v>32</v>
      </c>
      <c r="H116" s="3" t="s">
        <v>659</v>
      </c>
      <c r="I116" s="199">
        <v>44</v>
      </c>
      <c r="J116" t="str">
        <f t="shared" si="5"/>
        <v>B-W2-H1-VEN 3</v>
      </c>
      <c r="K116" s="5">
        <f t="shared" si="3"/>
        <v>927</v>
      </c>
      <c r="M116" t="s">
        <v>730</v>
      </c>
      <c r="O116" s="355">
        <v>3.5000000000000003E-2</v>
      </c>
      <c r="Q116" s="192">
        <v>895</v>
      </c>
    </row>
    <row r="117" spans="1:17" hidden="1">
      <c r="A117" t="s">
        <v>9</v>
      </c>
      <c r="B117" t="s">
        <v>11</v>
      </c>
      <c r="C117" s="191">
        <v>999</v>
      </c>
      <c r="D117" s="191" t="s">
        <v>28</v>
      </c>
      <c r="E117">
        <v>2151</v>
      </c>
      <c r="F117">
        <v>2450</v>
      </c>
      <c r="G117" t="s">
        <v>33</v>
      </c>
      <c r="H117" s="3" t="s">
        <v>659</v>
      </c>
      <c r="I117" s="199">
        <v>44</v>
      </c>
      <c r="J117" t="str">
        <f t="shared" si="5"/>
        <v>B-W2-H2-VEN 3</v>
      </c>
      <c r="K117" s="5">
        <f t="shared" si="3"/>
        <v>1144</v>
      </c>
      <c r="M117" t="s">
        <v>730</v>
      </c>
      <c r="O117" s="355">
        <v>0.03</v>
      </c>
      <c r="Q117" s="192">
        <v>1110</v>
      </c>
    </row>
    <row r="118" spans="1:17" hidden="1">
      <c r="A118" t="s">
        <v>9</v>
      </c>
      <c r="B118" t="s">
        <v>10</v>
      </c>
      <c r="C118" s="191">
        <v>999</v>
      </c>
      <c r="D118" s="191" t="s">
        <v>28</v>
      </c>
      <c r="E118">
        <v>2451</v>
      </c>
      <c r="F118">
        <v>2820</v>
      </c>
      <c r="G118" t="s">
        <v>34</v>
      </c>
      <c r="H118" s="3" t="s">
        <v>659</v>
      </c>
      <c r="I118" s="199">
        <v>44</v>
      </c>
      <c r="J118" t="str">
        <f t="shared" si="5"/>
        <v>B-W2-H3-VEN 3</v>
      </c>
      <c r="K118" s="5">
        <f t="shared" si="3"/>
        <v>1412</v>
      </c>
      <c r="M118" t="s">
        <v>730</v>
      </c>
      <c r="O118" s="355">
        <v>0.03</v>
      </c>
      <c r="Q118" s="192">
        <v>1370</v>
      </c>
    </row>
    <row r="119" spans="1:17" hidden="1">
      <c r="A119" t="s">
        <v>9</v>
      </c>
      <c r="B119" t="s">
        <v>8</v>
      </c>
      <c r="C119" s="191">
        <v>999</v>
      </c>
      <c r="D119" s="191" t="s">
        <v>28</v>
      </c>
      <c r="E119">
        <v>2821</v>
      </c>
      <c r="F119">
        <v>3100</v>
      </c>
      <c r="G119" t="s">
        <v>35</v>
      </c>
      <c r="H119" s="3" t="s">
        <v>659</v>
      </c>
      <c r="I119" s="199">
        <v>44</v>
      </c>
      <c r="J119" t="str">
        <f t="shared" si="5"/>
        <v>B-W2-H4-VEN 3</v>
      </c>
      <c r="K119" s="5">
        <f t="shared" si="3"/>
        <v>1636</v>
      </c>
      <c r="M119" t="s">
        <v>730</v>
      </c>
      <c r="O119" s="355">
        <v>2.5000000000000001E-2</v>
      </c>
      <c r="Q119" s="192">
        <v>1596</v>
      </c>
    </row>
    <row r="120" spans="1:17" hidden="1">
      <c r="A120" t="s">
        <v>4</v>
      </c>
      <c r="B120" t="s">
        <v>7</v>
      </c>
      <c r="C120" s="191">
        <v>999</v>
      </c>
      <c r="D120" s="191" t="s">
        <v>28</v>
      </c>
      <c r="E120">
        <v>1981</v>
      </c>
      <c r="F120">
        <v>2150</v>
      </c>
      <c r="G120" t="s">
        <v>32</v>
      </c>
      <c r="H120" s="3" t="s">
        <v>659</v>
      </c>
      <c r="I120" s="199">
        <v>44</v>
      </c>
      <c r="J120" t="str">
        <f t="shared" si="5"/>
        <v>C-W2-H1-VEN 3</v>
      </c>
      <c r="K120" s="5">
        <f t="shared" si="3"/>
        <v>838</v>
      </c>
      <c r="M120" t="s">
        <v>730</v>
      </c>
      <c r="O120" s="355">
        <v>3.5000000000000003E-2</v>
      </c>
      <c r="Q120" s="192">
        <v>809</v>
      </c>
    </row>
    <row r="121" spans="1:17" hidden="1">
      <c r="A121" t="s">
        <v>4</v>
      </c>
      <c r="B121" t="s">
        <v>6</v>
      </c>
      <c r="C121" s="191">
        <v>999</v>
      </c>
      <c r="D121" s="191" t="s">
        <v>28</v>
      </c>
      <c r="E121">
        <v>2151</v>
      </c>
      <c r="F121">
        <v>2450</v>
      </c>
      <c r="G121" t="s">
        <v>33</v>
      </c>
      <c r="H121" s="3" t="s">
        <v>659</v>
      </c>
      <c r="I121" s="199">
        <v>44</v>
      </c>
      <c r="J121" t="str">
        <f t="shared" si="5"/>
        <v>C-W2-H2-VEN 3</v>
      </c>
      <c r="K121" s="5">
        <f t="shared" si="3"/>
        <v>1041</v>
      </c>
      <c r="M121" t="s">
        <v>730</v>
      </c>
      <c r="O121" s="355">
        <v>0.03</v>
      </c>
      <c r="Q121" s="192">
        <v>1010</v>
      </c>
    </row>
    <row r="122" spans="1:17" hidden="1">
      <c r="A122" t="s">
        <v>4</v>
      </c>
      <c r="B122" t="s">
        <v>5</v>
      </c>
      <c r="C122" s="191">
        <v>999</v>
      </c>
      <c r="D122" s="191" t="s">
        <v>28</v>
      </c>
      <c r="E122">
        <v>2451</v>
      </c>
      <c r="F122">
        <v>2820</v>
      </c>
      <c r="G122" t="s">
        <v>34</v>
      </c>
      <c r="H122" s="3" t="s">
        <v>659</v>
      </c>
      <c r="I122" s="199">
        <v>44</v>
      </c>
      <c r="J122" t="str">
        <f t="shared" si="5"/>
        <v>C-W2-H3-VEN 3</v>
      </c>
      <c r="K122" s="5">
        <f t="shared" si="3"/>
        <v>1297</v>
      </c>
      <c r="M122" t="s">
        <v>730</v>
      </c>
      <c r="O122" s="355">
        <v>0.03</v>
      </c>
      <c r="Q122" s="192">
        <v>1259</v>
      </c>
    </row>
    <row r="123" spans="1:17" hidden="1">
      <c r="A123" t="s">
        <v>4</v>
      </c>
      <c r="B123" t="s">
        <v>3</v>
      </c>
      <c r="C123" s="191">
        <v>999</v>
      </c>
      <c r="D123" s="191" t="s">
        <v>28</v>
      </c>
      <c r="E123">
        <v>2821</v>
      </c>
      <c r="F123">
        <v>3100</v>
      </c>
      <c r="G123" t="s">
        <v>35</v>
      </c>
      <c r="H123" s="3" t="s">
        <v>659</v>
      </c>
      <c r="I123" s="199">
        <v>44</v>
      </c>
      <c r="J123" t="str">
        <f t="shared" si="5"/>
        <v>C-W2-H4-VEN 3</v>
      </c>
      <c r="K123" s="5">
        <f t="shared" si="3"/>
        <v>1454</v>
      </c>
      <c r="M123" t="s">
        <v>730</v>
      </c>
      <c r="O123" s="355">
        <v>2.5000000000000001E-2</v>
      </c>
      <c r="Q123" s="192">
        <v>1418</v>
      </c>
    </row>
    <row r="124" spans="1:17" hidden="1">
      <c r="A124" t="s">
        <v>14</v>
      </c>
      <c r="B124" t="s">
        <v>17</v>
      </c>
      <c r="C124" s="194">
        <v>1099</v>
      </c>
      <c r="D124" s="194" t="s">
        <v>29</v>
      </c>
      <c r="E124">
        <v>1981</v>
      </c>
      <c r="F124">
        <v>2150</v>
      </c>
      <c r="G124" t="s">
        <v>32</v>
      </c>
      <c r="H124" s="3" t="s">
        <v>659</v>
      </c>
      <c r="I124" s="199">
        <v>44</v>
      </c>
      <c r="J124" t="str">
        <f t="shared" si="5"/>
        <v>A-W3-H1-VEN 3</v>
      </c>
      <c r="K124" s="5">
        <f t="shared" si="3"/>
        <v>490</v>
      </c>
      <c r="M124" t="s">
        <v>730</v>
      </c>
      <c r="O124" s="355">
        <v>3.5000000000000003E-2</v>
      </c>
      <c r="Q124" s="193">
        <v>473</v>
      </c>
    </row>
    <row r="125" spans="1:17" hidden="1">
      <c r="A125" t="s">
        <v>14</v>
      </c>
      <c r="B125" t="s">
        <v>16</v>
      </c>
      <c r="C125" s="194">
        <v>1099</v>
      </c>
      <c r="D125" s="194" t="s">
        <v>29</v>
      </c>
      <c r="E125">
        <v>2151</v>
      </c>
      <c r="F125">
        <v>2450</v>
      </c>
      <c r="G125" t="s">
        <v>33</v>
      </c>
      <c r="H125" s="3" t="s">
        <v>659</v>
      </c>
      <c r="I125" s="199">
        <v>44</v>
      </c>
      <c r="J125" t="str">
        <f t="shared" si="5"/>
        <v>A-W3-H2-VEN 3</v>
      </c>
      <c r="K125" s="5">
        <f t="shared" si="3"/>
        <v>599</v>
      </c>
      <c r="M125" t="s">
        <v>730</v>
      </c>
      <c r="O125" s="355">
        <v>0.03</v>
      </c>
      <c r="Q125" s="193">
        <v>581</v>
      </c>
    </row>
    <row r="126" spans="1:17" hidden="1">
      <c r="A126" t="s">
        <v>14</v>
      </c>
      <c r="B126" t="s">
        <v>15</v>
      </c>
      <c r="C126" s="194">
        <v>1099</v>
      </c>
      <c r="D126" s="194" t="s">
        <v>29</v>
      </c>
      <c r="E126">
        <v>2451</v>
      </c>
      <c r="F126">
        <v>2820</v>
      </c>
      <c r="G126" t="s">
        <v>34</v>
      </c>
      <c r="H126" s="3" t="s">
        <v>659</v>
      </c>
      <c r="I126" s="199">
        <v>44</v>
      </c>
      <c r="J126" t="str">
        <f t="shared" si="5"/>
        <v>A-W3-H3-VEN 3</v>
      </c>
      <c r="K126" s="5">
        <f t="shared" si="3"/>
        <v>732</v>
      </c>
      <c r="M126" t="s">
        <v>730</v>
      </c>
      <c r="O126" s="355">
        <v>0.03</v>
      </c>
      <c r="Q126" s="193">
        <v>710</v>
      </c>
    </row>
    <row r="127" spans="1:17" hidden="1">
      <c r="A127" t="s">
        <v>14</v>
      </c>
      <c r="B127" t="s">
        <v>13</v>
      </c>
      <c r="C127" s="194">
        <v>1099</v>
      </c>
      <c r="D127" s="194" t="s">
        <v>29</v>
      </c>
      <c r="E127">
        <v>2821</v>
      </c>
      <c r="F127">
        <v>3070</v>
      </c>
      <c r="G127" t="s">
        <v>35</v>
      </c>
      <c r="H127" s="3" t="s">
        <v>659</v>
      </c>
      <c r="I127" s="199">
        <v>44</v>
      </c>
      <c r="J127" t="str">
        <f t="shared" si="5"/>
        <v>A-W3-H4-VEN 3</v>
      </c>
      <c r="K127" s="5">
        <f t="shared" si="3"/>
        <v>846</v>
      </c>
      <c r="M127" t="s">
        <v>730</v>
      </c>
      <c r="O127" s="355">
        <v>2.5000000000000001E-2</v>
      </c>
      <c r="Q127" s="193">
        <v>825</v>
      </c>
    </row>
    <row r="128" spans="1:17" hidden="1">
      <c r="A128" t="s">
        <v>9</v>
      </c>
      <c r="B128" t="s">
        <v>12</v>
      </c>
      <c r="C128" s="194">
        <v>1099</v>
      </c>
      <c r="D128" s="194" t="s">
        <v>29</v>
      </c>
      <c r="E128">
        <v>1981</v>
      </c>
      <c r="F128">
        <v>2150</v>
      </c>
      <c r="G128" t="s">
        <v>32</v>
      </c>
      <c r="H128" s="3" t="s">
        <v>659</v>
      </c>
      <c r="I128" s="199">
        <v>44</v>
      </c>
      <c r="J128" t="str">
        <f t="shared" si="5"/>
        <v>B-W3-H1-VEN 3</v>
      </c>
      <c r="K128" s="5">
        <f t="shared" si="3"/>
        <v>978</v>
      </c>
      <c r="M128" t="s">
        <v>730</v>
      </c>
      <c r="O128" s="355">
        <v>3.5000000000000003E-2</v>
      </c>
      <c r="Q128" s="193">
        <v>944</v>
      </c>
    </row>
    <row r="129" spans="1:17" hidden="1">
      <c r="A129" t="s">
        <v>9</v>
      </c>
      <c r="B129" t="s">
        <v>11</v>
      </c>
      <c r="C129" s="194">
        <v>1099</v>
      </c>
      <c r="D129" s="194" t="s">
        <v>29</v>
      </c>
      <c r="E129">
        <v>2151</v>
      </c>
      <c r="F129">
        <v>2450</v>
      </c>
      <c r="G129" t="s">
        <v>33</v>
      </c>
      <c r="H129" s="3" t="s">
        <v>659</v>
      </c>
      <c r="I129" s="199">
        <v>44</v>
      </c>
      <c r="J129" t="str">
        <f t="shared" si="5"/>
        <v>B-W3-H2-VEN 3</v>
      </c>
      <c r="K129" s="5">
        <f t="shared" si="3"/>
        <v>1194</v>
      </c>
      <c r="M129" t="s">
        <v>730</v>
      </c>
      <c r="O129" s="355">
        <v>0.03</v>
      </c>
      <c r="Q129" s="193">
        <v>1159</v>
      </c>
    </row>
    <row r="130" spans="1:17" hidden="1">
      <c r="A130" t="s">
        <v>9</v>
      </c>
      <c r="B130" t="s">
        <v>10</v>
      </c>
      <c r="C130" s="194">
        <v>1099</v>
      </c>
      <c r="D130" s="194" t="s">
        <v>29</v>
      </c>
      <c r="E130">
        <v>2451</v>
      </c>
      <c r="F130">
        <v>2820</v>
      </c>
      <c r="G130" t="s">
        <v>34</v>
      </c>
      <c r="H130" s="3" t="s">
        <v>659</v>
      </c>
      <c r="I130" s="199">
        <v>44</v>
      </c>
      <c r="J130" t="str">
        <f t="shared" si="5"/>
        <v>B-W3-H3-VEN 3</v>
      </c>
      <c r="K130" s="5">
        <f t="shared" si="3"/>
        <v>1462</v>
      </c>
      <c r="M130" t="s">
        <v>730</v>
      </c>
      <c r="O130" s="355">
        <v>0.03</v>
      </c>
      <c r="Q130" s="193">
        <v>1419</v>
      </c>
    </row>
    <row r="131" spans="1:17" hidden="1">
      <c r="A131" t="s">
        <v>9</v>
      </c>
      <c r="B131" t="s">
        <v>8</v>
      </c>
      <c r="C131" s="194">
        <v>1099</v>
      </c>
      <c r="D131" s="194" t="s">
        <v>29</v>
      </c>
      <c r="E131">
        <v>2821</v>
      </c>
      <c r="F131">
        <v>3100</v>
      </c>
      <c r="G131" t="s">
        <v>35</v>
      </c>
      <c r="H131" s="3" t="s">
        <v>659</v>
      </c>
      <c r="I131" s="199">
        <v>44</v>
      </c>
      <c r="J131" t="str">
        <f t="shared" si="5"/>
        <v>B-W3-H4-VEN 3</v>
      </c>
      <c r="K131" s="5">
        <f t="shared" si="3"/>
        <v>1687</v>
      </c>
      <c r="M131" t="s">
        <v>730</v>
      </c>
      <c r="O131" s="355">
        <v>2.5000000000000001E-2</v>
      </c>
      <c r="Q131" s="193">
        <v>1645</v>
      </c>
    </row>
    <row r="132" spans="1:17" hidden="1">
      <c r="A132" t="s">
        <v>4</v>
      </c>
      <c r="B132" t="s">
        <v>7</v>
      </c>
      <c r="C132" s="194">
        <v>1099</v>
      </c>
      <c r="D132" s="194" t="s">
        <v>29</v>
      </c>
      <c r="E132">
        <v>1981</v>
      </c>
      <c r="F132">
        <v>2150</v>
      </c>
      <c r="G132" t="s">
        <v>32</v>
      </c>
      <c r="H132" s="3" t="s">
        <v>659</v>
      </c>
      <c r="I132" s="199">
        <v>44</v>
      </c>
      <c r="J132" t="str">
        <f t="shared" si="5"/>
        <v>C-W3-H1-VEN 3</v>
      </c>
      <c r="K132" s="5">
        <f t="shared" si="3"/>
        <v>864</v>
      </c>
      <c r="M132" t="s">
        <v>730</v>
      </c>
      <c r="O132" s="355">
        <v>3.5000000000000003E-2</v>
      </c>
      <c r="Q132" s="193">
        <v>834</v>
      </c>
    </row>
    <row r="133" spans="1:17" hidden="1">
      <c r="A133" t="s">
        <v>4</v>
      </c>
      <c r="B133" t="s">
        <v>6</v>
      </c>
      <c r="C133" s="194">
        <v>1099</v>
      </c>
      <c r="D133" s="194" t="s">
        <v>29</v>
      </c>
      <c r="E133">
        <v>2151</v>
      </c>
      <c r="F133">
        <v>2450</v>
      </c>
      <c r="G133" t="s">
        <v>33</v>
      </c>
      <c r="H133" s="3" t="s">
        <v>659</v>
      </c>
      <c r="I133" s="199">
        <v>44</v>
      </c>
      <c r="J133" t="str">
        <f t="shared" si="5"/>
        <v>C-W3-H2-VEN 3</v>
      </c>
      <c r="K133" s="5">
        <f t="shared" ref="K133:K196" si="6">ROUNDUP(Q133*(1+O133),0)</f>
        <v>1066</v>
      </c>
      <c r="M133" t="s">
        <v>730</v>
      </c>
      <c r="O133" s="355">
        <v>0.03</v>
      </c>
      <c r="Q133" s="193">
        <v>1034</v>
      </c>
    </row>
    <row r="134" spans="1:17" hidden="1">
      <c r="A134" t="s">
        <v>4</v>
      </c>
      <c r="B134" t="s">
        <v>5</v>
      </c>
      <c r="C134" s="194">
        <v>1099</v>
      </c>
      <c r="D134" s="194" t="s">
        <v>29</v>
      </c>
      <c r="E134">
        <v>2451</v>
      </c>
      <c r="F134">
        <v>2820</v>
      </c>
      <c r="G134" t="s">
        <v>34</v>
      </c>
      <c r="H134" s="3" t="s">
        <v>659</v>
      </c>
      <c r="I134" s="199">
        <v>44</v>
      </c>
      <c r="J134" t="str">
        <f t="shared" si="5"/>
        <v>C-W3-H3-VEN 3</v>
      </c>
      <c r="K134" s="5">
        <f t="shared" si="6"/>
        <v>1323</v>
      </c>
      <c r="M134" t="s">
        <v>730</v>
      </c>
      <c r="O134" s="355">
        <v>0.03</v>
      </c>
      <c r="Q134" s="193">
        <v>1284</v>
      </c>
    </row>
    <row r="135" spans="1:17" hidden="1">
      <c r="A135" t="s">
        <v>4</v>
      </c>
      <c r="B135" t="s">
        <v>3</v>
      </c>
      <c r="C135" s="194">
        <v>1099</v>
      </c>
      <c r="D135" s="194" t="s">
        <v>29</v>
      </c>
      <c r="E135">
        <v>2821</v>
      </c>
      <c r="F135">
        <v>3100</v>
      </c>
      <c r="G135" t="s">
        <v>35</v>
      </c>
      <c r="H135" s="3" t="s">
        <v>659</v>
      </c>
      <c r="I135" s="199">
        <v>44</v>
      </c>
      <c r="J135" t="str">
        <f t="shared" si="5"/>
        <v>C-W3-H4-VEN 3</v>
      </c>
      <c r="K135" s="5">
        <f t="shared" si="6"/>
        <v>1480</v>
      </c>
      <c r="M135" t="s">
        <v>730</v>
      </c>
      <c r="O135" s="355">
        <v>2.5000000000000001E-2</v>
      </c>
      <c r="Q135" s="193">
        <v>1443</v>
      </c>
    </row>
    <row r="136" spans="1:17" hidden="1">
      <c r="A136" t="s">
        <v>14</v>
      </c>
      <c r="B136" t="s">
        <v>17</v>
      </c>
      <c r="C136" s="196">
        <v>1240</v>
      </c>
      <c r="D136" s="196" t="s">
        <v>30</v>
      </c>
      <c r="E136">
        <v>1981</v>
      </c>
      <c r="F136">
        <v>2150</v>
      </c>
      <c r="G136" t="s">
        <v>32</v>
      </c>
      <c r="H136" s="3" t="s">
        <v>659</v>
      </c>
      <c r="I136" s="199">
        <v>44</v>
      </c>
      <c r="J136" t="str">
        <f t="shared" ref="J136:J168" si="7">A136&amp;"-"&amp;D136&amp;"-"&amp;G136&amp;"-"&amp;H136</f>
        <v>A-W4-H1-VEN 3</v>
      </c>
      <c r="K136" s="5">
        <f t="shared" si="6"/>
        <v>516</v>
      </c>
      <c r="M136" t="s">
        <v>730</v>
      </c>
      <c r="O136" s="355">
        <v>3.5000000000000003E-2</v>
      </c>
      <c r="Q136" s="195">
        <v>498</v>
      </c>
    </row>
    <row r="137" spans="1:17" hidden="1">
      <c r="A137" t="s">
        <v>14</v>
      </c>
      <c r="B137" t="s">
        <v>16</v>
      </c>
      <c r="C137" s="196">
        <v>1240</v>
      </c>
      <c r="D137" s="196" t="s">
        <v>30</v>
      </c>
      <c r="E137">
        <v>2151</v>
      </c>
      <c r="F137">
        <v>2450</v>
      </c>
      <c r="G137" t="s">
        <v>33</v>
      </c>
      <c r="H137" s="3" t="s">
        <v>659</v>
      </c>
      <c r="I137" s="199">
        <v>44</v>
      </c>
      <c r="J137" t="str">
        <f t="shared" si="7"/>
        <v>A-W4-H2-VEN 3</v>
      </c>
      <c r="K137" s="5">
        <f t="shared" si="6"/>
        <v>624</v>
      </c>
      <c r="M137" t="s">
        <v>730</v>
      </c>
      <c r="O137" s="355">
        <v>0.03</v>
      </c>
      <c r="Q137" s="195">
        <v>605</v>
      </c>
    </row>
    <row r="138" spans="1:17" hidden="1">
      <c r="A138" t="s">
        <v>14</v>
      </c>
      <c r="B138" t="s">
        <v>15</v>
      </c>
      <c r="C138" s="196">
        <v>1240</v>
      </c>
      <c r="D138" s="196" t="s">
        <v>30</v>
      </c>
      <c r="E138">
        <v>2451</v>
      </c>
      <c r="F138">
        <v>2820</v>
      </c>
      <c r="G138" t="s">
        <v>34</v>
      </c>
      <c r="H138" s="3" t="s">
        <v>659</v>
      </c>
      <c r="I138" s="199">
        <v>44</v>
      </c>
      <c r="J138" t="str">
        <f t="shared" si="7"/>
        <v>A-W4-H3-VEN 3</v>
      </c>
      <c r="K138" s="5">
        <f t="shared" si="6"/>
        <v>757</v>
      </c>
      <c r="M138" t="s">
        <v>730</v>
      </c>
      <c r="O138" s="355">
        <v>0.03</v>
      </c>
      <c r="Q138" s="195">
        <v>734</v>
      </c>
    </row>
    <row r="139" spans="1:17" hidden="1">
      <c r="A139" t="s">
        <v>14</v>
      </c>
      <c r="B139" t="s">
        <v>13</v>
      </c>
      <c r="C139" s="196">
        <v>1240</v>
      </c>
      <c r="D139" s="196" t="s">
        <v>30</v>
      </c>
      <c r="E139">
        <v>2821</v>
      </c>
      <c r="F139">
        <v>3070</v>
      </c>
      <c r="G139" t="s">
        <v>35</v>
      </c>
      <c r="H139" s="3" t="s">
        <v>659</v>
      </c>
      <c r="I139" s="199">
        <v>44</v>
      </c>
      <c r="J139" t="str">
        <f t="shared" si="7"/>
        <v>A-W4-H4-VEN 3</v>
      </c>
      <c r="K139" s="5">
        <f t="shared" si="6"/>
        <v>871</v>
      </c>
      <c r="M139" t="s">
        <v>730</v>
      </c>
      <c r="O139" s="355">
        <v>2.5000000000000001E-2</v>
      </c>
      <c r="Q139" s="195">
        <v>849</v>
      </c>
    </row>
    <row r="140" spans="1:17" hidden="1">
      <c r="A140" t="s">
        <v>9</v>
      </c>
      <c r="B140" t="s">
        <v>12</v>
      </c>
      <c r="C140" s="196">
        <v>1240</v>
      </c>
      <c r="D140" s="196" t="s">
        <v>30</v>
      </c>
      <c r="E140">
        <v>1981</v>
      </c>
      <c r="F140">
        <v>2150</v>
      </c>
      <c r="G140" t="s">
        <v>32</v>
      </c>
      <c r="H140" s="3" t="s">
        <v>659</v>
      </c>
      <c r="I140" s="199">
        <v>44</v>
      </c>
      <c r="J140" t="str">
        <f t="shared" si="7"/>
        <v>B-W4-H1-VEN 3</v>
      </c>
      <c r="K140" s="5">
        <f t="shared" si="6"/>
        <v>1028</v>
      </c>
      <c r="M140" t="s">
        <v>730</v>
      </c>
      <c r="O140" s="355">
        <v>3.5000000000000003E-2</v>
      </c>
      <c r="Q140" s="195">
        <v>993</v>
      </c>
    </row>
    <row r="141" spans="1:17" hidden="1">
      <c r="A141" t="s">
        <v>9</v>
      </c>
      <c r="B141" t="s">
        <v>11</v>
      </c>
      <c r="C141" s="196">
        <v>1240</v>
      </c>
      <c r="D141" s="196" t="s">
        <v>30</v>
      </c>
      <c r="E141">
        <v>2151</v>
      </c>
      <c r="F141">
        <v>2450</v>
      </c>
      <c r="G141" t="s">
        <v>33</v>
      </c>
      <c r="H141" s="3" t="s">
        <v>659</v>
      </c>
      <c r="I141" s="199">
        <v>44</v>
      </c>
      <c r="J141" t="str">
        <f t="shared" si="7"/>
        <v>B-W4-H2-VEN 3</v>
      </c>
      <c r="K141" s="5">
        <f t="shared" si="6"/>
        <v>1245</v>
      </c>
      <c r="M141" t="s">
        <v>730</v>
      </c>
      <c r="O141" s="355">
        <v>0.03</v>
      </c>
      <c r="Q141" s="195">
        <v>1208</v>
      </c>
    </row>
    <row r="142" spans="1:17" hidden="1">
      <c r="A142" t="s">
        <v>9</v>
      </c>
      <c r="B142" t="s">
        <v>10</v>
      </c>
      <c r="C142" s="196">
        <v>1240</v>
      </c>
      <c r="D142" s="196" t="s">
        <v>30</v>
      </c>
      <c r="E142">
        <v>2451</v>
      </c>
      <c r="F142">
        <v>2820</v>
      </c>
      <c r="G142" t="s">
        <v>34</v>
      </c>
      <c r="H142" s="3" t="s">
        <v>659</v>
      </c>
      <c r="I142" s="199">
        <v>44</v>
      </c>
      <c r="J142" t="str">
        <f t="shared" si="7"/>
        <v>B-W4-H3-VEN 3</v>
      </c>
      <c r="K142" s="5">
        <f t="shared" si="6"/>
        <v>1513</v>
      </c>
      <c r="M142" t="s">
        <v>730</v>
      </c>
      <c r="O142" s="355">
        <v>0.03</v>
      </c>
      <c r="Q142" s="195">
        <v>1468</v>
      </c>
    </row>
    <row r="143" spans="1:17" hidden="1">
      <c r="A143" t="s">
        <v>9</v>
      </c>
      <c r="B143" t="s">
        <v>8</v>
      </c>
      <c r="C143" s="196">
        <v>1240</v>
      </c>
      <c r="D143" s="196" t="s">
        <v>30</v>
      </c>
      <c r="E143">
        <v>2821</v>
      </c>
      <c r="F143">
        <v>3100</v>
      </c>
      <c r="G143" t="s">
        <v>35</v>
      </c>
      <c r="H143" s="3" t="s">
        <v>659</v>
      </c>
      <c r="I143" s="199">
        <v>44</v>
      </c>
      <c r="J143" t="str">
        <f t="shared" si="7"/>
        <v>B-W4-H4-VEN 3</v>
      </c>
      <c r="K143" s="5">
        <f t="shared" si="6"/>
        <v>1736</v>
      </c>
      <c r="M143" t="s">
        <v>730</v>
      </c>
      <c r="O143" s="355">
        <v>2.5000000000000001E-2</v>
      </c>
      <c r="Q143" s="195">
        <v>1693</v>
      </c>
    </row>
    <row r="144" spans="1:17" hidden="1">
      <c r="A144" t="s">
        <v>4</v>
      </c>
      <c r="B144" t="s">
        <v>7</v>
      </c>
      <c r="C144" s="196">
        <v>1240</v>
      </c>
      <c r="D144" s="196" t="s">
        <v>30</v>
      </c>
      <c r="E144">
        <v>1981</v>
      </c>
      <c r="F144">
        <v>2150</v>
      </c>
      <c r="G144" t="s">
        <v>32</v>
      </c>
      <c r="H144" s="3" t="s">
        <v>659</v>
      </c>
      <c r="I144" s="199">
        <v>44</v>
      </c>
      <c r="J144" t="str">
        <f t="shared" si="7"/>
        <v>C-W4-H1-VEN 3</v>
      </c>
      <c r="K144" s="5">
        <f t="shared" si="6"/>
        <v>889</v>
      </c>
      <c r="M144" t="s">
        <v>730</v>
      </c>
      <c r="O144" s="355">
        <v>3.5000000000000003E-2</v>
      </c>
      <c r="Q144" s="195">
        <v>858</v>
      </c>
    </row>
    <row r="145" spans="1:17" hidden="1">
      <c r="A145" t="s">
        <v>4</v>
      </c>
      <c r="B145" t="s">
        <v>6</v>
      </c>
      <c r="C145" s="196">
        <v>1240</v>
      </c>
      <c r="D145" s="196" t="s">
        <v>30</v>
      </c>
      <c r="E145">
        <v>2151</v>
      </c>
      <c r="F145">
        <v>2450</v>
      </c>
      <c r="G145" t="s">
        <v>33</v>
      </c>
      <c r="H145" s="3" t="s">
        <v>659</v>
      </c>
      <c r="I145" s="199">
        <v>44</v>
      </c>
      <c r="J145" t="str">
        <f t="shared" si="7"/>
        <v>C-W4-H2-VEN 3</v>
      </c>
      <c r="K145" s="5">
        <f t="shared" si="6"/>
        <v>1090</v>
      </c>
      <c r="M145" t="s">
        <v>730</v>
      </c>
      <c r="O145" s="355">
        <v>0.03</v>
      </c>
      <c r="Q145" s="195">
        <v>1058</v>
      </c>
    </row>
    <row r="146" spans="1:17" hidden="1">
      <c r="A146" t="s">
        <v>4</v>
      </c>
      <c r="B146" t="s">
        <v>5</v>
      </c>
      <c r="C146" s="196">
        <v>1240</v>
      </c>
      <c r="D146" s="196" t="s">
        <v>30</v>
      </c>
      <c r="E146">
        <v>2451</v>
      </c>
      <c r="F146">
        <v>2820</v>
      </c>
      <c r="G146" t="s">
        <v>34</v>
      </c>
      <c r="H146" s="3" t="s">
        <v>659</v>
      </c>
      <c r="I146" s="199">
        <v>44</v>
      </c>
      <c r="J146" t="str">
        <f t="shared" si="7"/>
        <v>C-W4-H3-VEN 3</v>
      </c>
      <c r="K146" s="5">
        <f t="shared" si="6"/>
        <v>1348</v>
      </c>
      <c r="M146" t="s">
        <v>730</v>
      </c>
      <c r="O146" s="355">
        <v>0.03</v>
      </c>
      <c r="Q146" s="195">
        <v>1308</v>
      </c>
    </row>
    <row r="147" spans="1:17" hidden="1">
      <c r="A147" t="s">
        <v>4</v>
      </c>
      <c r="B147" t="s">
        <v>3</v>
      </c>
      <c r="C147" s="196">
        <v>1240</v>
      </c>
      <c r="D147" s="196" t="s">
        <v>30</v>
      </c>
      <c r="E147">
        <v>2821</v>
      </c>
      <c r="F147">
        <v>3100</v>
      </c>
      <c r="G147" t="s">
        <v>35</v>
      </c>
      <c r="H147" s="3" t="s">
        <v>659</v>
      </c>
      <c r="I147" s="199">
        <v>44</v>
      </c>
      <c r="J147" t="str">
        <f t="shared" si="7"/>
        <v>C-W4-H4-VEN 3</v>
      </c>
      <c r="K147" s="5">
        <f t="shared" si="6"/>
        <v>1504</v>
      </c>
      <c r="M147" t="s">
        <v>730</v>
      </c>
      <c r="O147" s="355">
        <v>2.5000000000000001E-2</v>
      </c>
      <c r="Q147" s="195">
        <v>1467</v>
      </c>
    </row>
    <row r="148" spans="1:17" hidden="1">
      <c r="A148" t="s">
        <v>14</v>
      </c>
      <c r="B148" t="s">
        <v>17</v>
      </c>
      <c r="C148">
        <v>949</v>
      </c>
      <c r="D148" t="s">
        <v>27</v>
      </c>
      <c r="E148">
        <v>1981</v>
      </c>
      <c r="F148">
        <v>2150</v>
      </c>
      <c r="G148" t="s">
        <v>32</v>
      </c>
      <c r="H148" s="3" t="s">
        <v>660</v>
      </c>
      <c r="I148" s="199">
        <v>44</v>
      </c>
      <c r="J148" t="str">
        <f t="shared" si="7"/>
        <v>A-W1-H1-VEN 4</v>
      </c>
      <c r="K148" s="5">
        <f t="shared" si="6"/>
        <v>483</v>
      </c>
      <c r="M148" t="s">
        <v>730</v>
      </c>
      <c r="O148" s="355">
        <v>0.06</v>
      </c>
      <c r="Q148" s="6">
        <v>455</v>
      </c>
    </row>
    <row r="149" spans="1:17" hidden="1">
      <c r="A149" t="s">
        <v>14</v>
      </c>
      <c r="B149" t="s">
        <v>16</v>
      </c>
      <c r="C149">
        <v>949</v>
      </c>
      <c r="D149" t="s">
        <v>27</v>
      </c>
      <c r="E149">
        <v>2151</v>
      </c>
      <c r="F149">
        <v>2450</v>
      </c>
      <c r="G149" t="s">
        <v>33</v>
      </c>
      <c r="H149" s="3" t="s">
        <v>660</v>
      </c>
      <c r="I149" s="199">
        <v>44</v>
      </c>
      <c r="J149" t="str">
        <f t="shared" si="7"/>
        <v>A-W1-H2-VEN 4</v>
      </c>
      <c r="K149" s="5">
        <f t="shared" si="6"/>
        <v>571</v>
      </c>
      <c r="M149" t="s">
        <v>730</v>
      </c>
      <c r="O149" s="355">
        <v>0.06</v>
      </c>
      <c r="Q149" s="5">
        <v>538</v>
      </c>
    </row>
    <row r="150" spans="1:17" hidden="1">
      <c r="A150" t="s">
        <v>14</v>
      </c>
      <c r="B150" t="s">
        <v>15</v>
      </c>
      <c r="C150">
        <v>949</v>
      </c>
      <c r="D150" t="s">
        <v>27</v>
      </c>
      <c r="E150">
        <v>2451</v>
      </c>
      <c r="F150">
        <v>2820</v>
      </c>
      <c r="G150" t="s">
        <v>34</v>
      </c>
      <c r="H150" s="3" t="s">
        <v>660</v>
      </c>
      <c r="I150" s="199">
        <v>44</v>
      </c>
      <c r="J150" t="str">
        <f t="shared" si="7"/>
        <v>A-W1-H3-VEN 4</v>
      </c>
      <c r="K150" s="5">
        <f t="shared" si="6"/>
        <v>702</v>
      </c>
      <c r="M150" t="s">
        <v>730</v>
      </c>
      <c r="O150" s="355">
        <v>0.06</v>
      </c>
      <c r="Q150" s="5">
        <v>662</v>
      </c>
    </row>
    <row r="151" spans="1:17" hidden="1">
      <c r="A151" t="s">
        <v>14</v>
      </c>
      <c r="B151" t="s">
        <v>13</v>
      </c>
      <c r="C151">
        <v>864</v>
      </c>
      <c r="D151" t="s">
        <v>27</v>
      </c>
      <c r="E151">
        <v>2821</v>
      </c>
      <c r="F151">
        <v>3070</v>
      </c>
      <c r="G151" t="s">
        <v>35</v>
      </c>
      <c r="H151" s="3" t="s">
        <v>660</v>
      </c>
      <c r="I151" s="199">
        <v>44</v>
      </c>
      <c r="J151" t="str">
        <f t="shared" si="7"/>
        <v>A-W1-H4-VEN 4</v>
      </c>
      <c r="K151" s="5">
        <f t="shared" si="6"/>
        <v>824</v>
      </c>
      <c r="M151" t="s">
        <v>730</v>
      </c>
      <c r="O151" s="355">
        <v>0.06</v>
      </c>
      <c r="Q151" s="5">
        <v>777</v>
      </c>
    </row>
    <row r="152" spans="1:17" hidden="1">
      <c r="A152" t="s">
        <v>9</v>
      </c>
      <c r="B152" t="s">
        <v>12</v>
      </c>
      <c r="C152">
        <v>949</v>
      </c>
      <c r="D152" t="s">
        <v>27</v>
      </c>
      <c r="E152">
        <v>1981</v>
      </c>
      <c r="F152">
        <v>2150</v>
      </c>
      <c r="G152" t="s">
        <v>32</v>
      </c>
      <c r="H152" s="3" t="s">
        <v>660</v>
      </c>
      <c r="I152" s="199">
        <v>44</v>
      </c>
      <c r="J152" t="str">
        <f t="shared" si="7"/>
        <v>B-W1-H1-VEN 4</v>
      </c>
      <c r="K152" s="5">
        <f t="shared" si="6"/>
        <v>965</v>
      </c>
      <c r="M152" t="s">
        <v>730</v>
      </c>
      <c r="O152" s="355">
        <v>0.06</v>
      </c>
      <c r="Q152" s="5">
        <v>910</v>
      </c>
    </row>
    <row r="153" spans="1:17" hidden="1">
      <c r="A153" t="s">
        <v>9</v>
      </c>
      <c r="B153" t="s">
        <v>11</v>
      </c>
      <c r="C153">
        <v>909</v>
      </c>
      <c r="D153" t="s">
        <v>27</v>
      </c>
      <c r="E153">
        <v>2151</v>
      </c>
      <c r="F153">
        <v>2450</v>
      </c>
      <c r="G153" t="s">
        <v>33</v>
      </c>
      <c r="H153" s="3" t="s">
        <v>660</v>
      </c>
      <c r="I153" s="199">
        <v>44</v>
      </c>
      <c r="J153" t="str">
        <f t="shared" si="7"/>
        <v>B-W1-H2-VEN 4</v>
      </c>
      <c r="K153" s="5">
        <f t="shared" si="6"/>
        <v>1140</v>
      </c>
      <c r="M153" t="s">
        <v>730</v>
      </c>
      <c r="O153" s="355">
        <v>0.06</v>
      </c>
      <c r="Q153" s="5">
        <v>1075</v>
      </c>
    </row>
    <row r="154" spans="1:17" hidden="1">
      <c r="A154" t="s">
        <v>9</v>
      </c>
      <c r="B154" t="s">
        <v>10</v>
      </c>
      <c r="C154">
        <v>949</v>
      </c>
      <c r="D154" t="s">
        <v>27</v>
      </c>
      <c r="E154">
        <v>2451</v>
      </c>
      <c r="F154">
        <v>2820</v>
      </c>
      <c r="G154" t="s">
        <v>34</v>
      </c>
      <c r="H154" s="3" t="s">
        <v>660</v>
      </c>
      <c r="I154" s="199">
        <v>44</v>
      </c>
      <c r="J154" t="str">
        <f t="shared" si="7"/>
        <v>B-W1-H3-VEN 4</v>
      </c>
      <c r="K154" s="5">
        <f t="shared" si="6"/>
        <v>1400</v>
      </c>
      <c r="M154" t="s">
        <v>730</v>
      </c>
      <c r="O154" s="355">
        <v>0.06</v>
      </c>
      <c r="Q154" s="5">
        <v>1320</v>
      </c>
    </row>
    <row r="155" spans="1:17" hidden="1">
      <c r="A155" t="s">
        <v>9</v>
      </c>
      <c r="B155" t="s">
        <v>8</v>
      </c>
      <c r="C155">
        <v>999</v>
      </c>
      <c r="D155" t="s">
        <v>27</v>
      </c>
      <c r="E155">
        <v>2821</v>
      </c>
      <c r="F155">
        <v>3100</v>
      </c>
      <c r="G155" t="s">
        <v>35</v>
      </c>
      <c r="H155" s="3" t="s">
        <v>660</v>
      </c>
      <c r="I155" s="199">
        <v>44</v>
      </c>
      <c r="J155" t="str">
        <f t="shared" si="7"/>
        <v>B-W1-H4-VEN 4</v>
      </c>
      <c r="K155" s="5">
        <f t="shared" si="6"/>
        <v>1646</v>
      </c>
      <c r="M155" t="s">
        <v>730</v>
      </c>
      <c r="O155" s="355">
        <v>0.06</v>
      </c>
      <c r="Q155" s="5">
        <v>1552</v>
      </c>
    </row>
    <row r="156" spans="1:17" hidden="1">
      <c r="A156" t="s">
        <v>4</v>
      </c>
      <c r="B156" t="s">
        <v>7</v>
      </c>
      <c r="C156">
        <v>949</v>
      </c>
      <c r="D156" t="s">
        <v>27</v>
      </c>
      <c r="E156">
        <v>1981</v>
      </c>
      <c r="F156">
        <v>2150</v>
      </c>
      <c r="G156" t="s">
        <v>32</v>
      </c>
      <c r="H156" s="3" t="s">
        <v>660</v>
      </c>
      <c r="I156" s="199">
        <v>44</v>
      </c>
      <c r="J156" t="str">
        <f t="shared" si="7"/>
        <v>C-W1-H1-VEN 4</v>
      </c>
      <c r="K156" s="5">
        <f t="shared" si="6"/>
        <v>877</v>
      </c>
      <c r="M156" t="s">
        <v>730</v>
      </c>
      <c r="O156" s="355">
        <v>0.06</v>
      </c>
      <c r="Q156" s="5">
        <v>827</v>
      </c>
    </row>
    <row r="157" spans="1:17" hidden="1">
      <c r="A157" t="s">
        <v>4</v>
      </c>
      <c r="B157" t="s">
        <v>6</v>
      </c>
      <c r="C157">
        <v>909</v>
      </c>
      <c r="D157" t="s">
        <v>27</v>
      </c>
      <c r="E157">
        <v>2151</v>
      </c>
      <c r="F157">
        <v>2450</v>
      </c>
      <c r="G157" t="s">
        <v>33</v>
      </c>
      <c r="H157" s="3" t="s">
        <v>660</v>
      </c>
      <c r="I157" s="199">
        <v>44</v>
      </c>
      <c r="J157" t="str">
        <f t="shared" si="7"/>
        <v>C-W1-H2-VEN 4</v>
      </c>
      <c r="K157" s="5">
        <f t="shared" si="6"/>
        <v>1052</v>
      </c>
      <c r="M157" t="s">
        <v>730</v>
      </c>
      <c r="O157" s="355">
        <v>0.06</v>
      </c>
      <c r="Q157" s="5">
        <v>992</v>
      </c>
    </row>
    <row r="158" spans="1:17" hidden="1">
      <c r="A158" t="s">
        <v>4</v>
      </c>
      <c r="B158" t="s">
        <v>5</v>
      </c>
      <c r="C158">
        <v>924</v>
      </c>
      <c r="D158" t="s">
        <v>27</v>
      </c>
      <c r="E158">
        <v>2451</v>
      </c>
      <c r="F158">
        <v>2820</v>
      </c>
      <c r="G158" t="s">
        <v>34</v>
      </c>
      <c r="H158" s="3" t="s">
        <v>660</v>
      </c>
      <c r="I158" s="199">
        <v>44</v>
      </c>
      <c r="J158" t="str">
        <f t="shared" si="7"/>
        <v>C-W1-H3-VEN 4</v>
      </c>
      <c r="K158" s="5">
        <f t="shared" si="6"/>
        <v>1293</v>
      </c>
      <c r="M158" t="s">
        <v>730</v>
      </c>
      <c r="O158" s="355">
        <v>0.06</v>
      </c>
      <c r="Q158" s="5">
        <v>1219</v>
      </c>
    </row>
    <row r="159" spans="1:17" hidden="1">
      <c r="A159" t="s">
        <v>4</v>
      </c>
      <c r="B159" t="s">
        <v>3</v>
      </c>
      <c r="C159">
        <v>999</v>
      </c>
      <c r="D159" t="s">
        <v>27</v>
      </c>
      <c r="E159">
        <v>2821</v>
      </c>
      <c r="F159">
        <v>3100</v>
      </c>
      <c r="G159" t="s">
        <v>35</v>
      </c>
      <c r="H159" s="3" t="s">
        <v>660</v>
      </c>
      <c r="I159" s="199">
        <v>44</v>
      </c>
      <c r="J159" t="str">
        <f t="shared" si="7"/>
        <v>C-W1-H4-VEN 4</v>
      </c>
      <c r="K159" s="5">
        <f t="shared" si="6"/>
        <v>1524</v>
      </c>
      <c r="M159" t="s">
        <v>730</v>
      </c>
      <c r="O159" s="355">
        <v>0.06</v>
      </c>
      <c r="Q159" s="5">
        <v>1437</v>
      </c>
    </row>
    <row r="160" spans="1:17" hidden="1">
      <c r="A160" t="s">
        <v>14</v>
      </c>
      <c r="B160" t="s">
        <v>17</v>
      </c>
      <c r="C160" s="191">
        <v>999</v>
      </c>
      <c r="D160" s="191" t="s">
        <v>28</v>
      </c>
      <c r="E160">
        <v>1981</v>
      </c>
      <c r="F160">
        <v>2150</v>
      </c>
      <c r="G160" t="s">
        <v>32</v>
      </c>
      <c r="H160" s="3" t="s">
        <v>660</v>
      </c>
      <c r="I160" s="199">
        <v>44</v>
      </c>
      <c r="J160" t="str">
        <f t="shared" si="7"/>
        <v>A-W2-H1-VEN 4</v>
      </c>
      <c r="K160" s="5">
        <f t="shared" si="6"/>
        <v>509</v>
      </c>
      <c r="M160" t="s">
        <v>730</v>
      </c>
      <c r="O160" s="355">
        <v>0.06</v>
      </c>
      <c r="Q160" s="192">
        <v>480</v>
      </c>
    </row>
    <row r="161" spans="1:17" hidden="1">
      <c r="A161" t="s">
        <v>14</v>
      </c>
      <c r="B161" t="s">
        <v>16</v>
      </c>
      <c r="C161" s="191">
        <v>999</v>
      </c>
      <c r="D161" s="191" t="s">
        <v>28</v>
      </c>
      <c r="E161">
        <v>2151</v>
      </c>
      <c r="F161">
        <v>2450</v>
      </c>
      <c r="G161" t="s">
        <v>33</v>
      </c>
      <c r="H161" s="3" t="s">
        <v>660</v>
      </c>
      <c r="I161" s="199">
        <v>44</v>
      </c>
      <c r="J161" t="str">
        <f t="shared" si="7"/>
        <v>A-W2-H2-VEN 4</v>
      </c>
      <c r="K161" s="5">
        <f t="shared" si="6"/>
        <v>596</v>
      </c>
      <c r="M161" t="s">
        <v>730</v>
      </c>
      <c r="O161" s="355">
        <v>0.06</v>
      </c>
      <c r="Q161" s="192">
        <v>562</v>
      </c>
    </row>
    <row r="162" spans="1:17" hidden="1">
      <c r="A162" t="s">
        <v>14</v>
      </c>
      <c r="B162" t="s">
        <v>15</v>
      </c>
      <c r="C162" s="191">
        <v>999</v>
      </c>
      <c r="D162" s="191" t="s">
        <v>28</v>
      </c>
      <c r="E162">
        <v>2451</v>
      </c>
      <c r="F162">
        <v>2820</v>
      </c>
      <c r="G162" t="s">
        <v>34</v>
      </c>
      <c r="H162" s="3" t="s">
        <v>660</v>
      </c>
      <c r="I162" s="199">
        <v>44</v>
      </c>
      <c r="J162" t="str">
        <f t="shared" si="7"/>
        <v>A-W2-H3-VEN 4</v>
      </c>
      <c r="K162" s="5">
        <f t="shared" si="6"/>
        <v>729</v>
      </c>
      <c r="M162" t="s">
        <v>730</v>
      </c>
      <c r="O162" s="355">
        <v>0.06</v>
      </c>
      <c r="Q162" s="192">
        <v>687</v>
      </c>
    </row>
    <row r="163" spans="1:17" hidden="1">
      <c r="A163" t="s">
        <v>14</v>
      </c>
      <c r="B163" t="s">
        <v>13</v>
      </c>
      <c r="C163" s="191">
        <v>999</v>
      </c>
      <c r="D163" s="191" t="s">
        <v>28</v>
      </c>
      <c r="E163">
        <v>2821</v>
      </c>
      <c r="F163">
        <v>3070</v>
      </c>
      <c r="G163" t="s">
        <v>35</v>
      </c>
      <c r="H163" s="3" t="s">
        <v>660</v>
      </c>
      <c r="I163" s="199">
        <v>44</v>
      </c>
      <c r="J163" t="str">
        <f t="shared" si="7"/>
        <v>A-W2-H4-VEN 4</v>
      </c>
      <c r="K163" s="5">
        <f t="shared" si="6"/>
        <v>851</v>
      </c>
      <c r="M163" t="s">
        <v>730</v>
      </c>
      <c r="O163" s="355">
        <v>0.06</v>
      </c>
      <c r="Q163" s="192">
        <v>802</v>
      </c>
    </row>
    <row r="164" spans="1:17" hidden="1">
      <c r="A164" t="s">
        <v>9</v>
      </c>
      <c r="B164" t="s">
        <v>12</v>
      </c>
      <c r="C164" s="191">
        <v>999</v>
      </c>
      <c r="D164" s="191" t="s">
        <v>28</v>
      </c>
      <c r="E164">
        <v>1981</v>
      </c>
      <c r="F164">
        <v>2150</v>
      </c>
      <c r="G164" t="s">
        <v>32</v>
      </c>
      <c r="H164" s="3" t="s">
        <v>660</v>
      </c>
      <c r="I164" s="199">
        <v>44</v>
      </c>
      <c r="J164" t="str">
        <f t="shared" si="7"/>
        <v>B-W2-H1-VEN 4</v>
      </c>
      <c r="K164" s="5">
        <f t="shared" si="6"/>
        <v>1017</v>
      </c>
      <c r="M164" t="s">
        <v>730</v>
      </c>
      <c r="O164" s="355">
        <v>0.06</v>
      </c>
      <c r="Q164" s="192">
        <v>959</v>
      </c>
    </row>
    <row r="165" spans="1:17" hidden="1">
      <c r="A165" t="s">
        <v>9</v>
      </c>
      <c r="B165" t="s">
        <v>11</v>
      </c>
      <c r="C165" s="191">
        <v>999</v>
      </c>
      <c r="D165" s="191" t="s">
        <v>28</v>
      </c>
      <c r="E165">
        <v>2151</v>
      </c>
      <c r="F165">
        <v>2450</v>
      </c>
      <c r="G165" t="s">
        <v>33</v>
      </c>
      <c r="H165" s="3" t="s">
        <v>660</v>
      </c>
      <c r="I165" s="199">
        <v>44</v>
      </c>
      <c r="J165" t="str">
        <f t="shared" si="7"/>
        <v>B-W2-H2-VEN 4</v>
      </c>
      <c r="K165" s="5">
        <f t="shared" si="6"/>
        <v>1191</v>
      </c>
      <c r="M165" t="s">
        <v>730</v>
      </c>
      <c r="O165" s="355">
        <v>0.06</v>
      </c>
      <c r="Q165" s="192">
        <v>1123</v>
      </c>
    </row>
    <row r="166" spans="1:17" hidden="1">
      <c r="A166" t="s">
        <v>9</v>
      </c>
      <c r="B166" t="s">
        <v>10</v>
      </c>
      <c r="C166" s="191">
        <v>999</v>
      </c>
      <c r="D166" s="191" t="s">
        <v>28</v>
      </c>
      <c r="E166">
        <v>2451</v>
      </c>
      <c r="F166">
        <v>2820</v>
      </c>
      <c r="G166" t="s">
        <v>34</v>
      </c>
      <c r="H166" s="3" t="s">
        <v>660</v>
      </c>
      <c r="I166" s="199">
        <v>44</v>
      </c>
      <c r="J166" t="str">
        <f t="shared" si="7"/>
        <v>B-W2-H3-VEN 4</v>
      </c>
      <c r="K166" s="5">
        <f t="shared" si="6"/>
        <v>1452</v>
      </c>
      <c r="M166" t="s">
        <v>730</v>
      </c>
      <c r="O166" s="355">
        <v>0.06</v>
      </c>
      <c r="Q166" s="192">
        <v>1369</v>
      </c>
    </row>
    <row r="167" spans="1:17" hidden="1">
      <c r="A167" t="s">
        <v>9</v>
      </c>
      <c r="B167" t="s">
        <v>8</v>
      </c>
      <c r="C167" s="191">
        <v>999</v>
      </c>
      <c r="D167" s="191" t="s">
        <v>28</v>
      </c>
      <c r="E167">
        <v>2821</v>
      </c>
      <c r="F167">
        <v>3100</v>
      </c>
      <c r="G167" t="s">
        <v>35</v>
      </c>
      <c r="H167" s="3" t="s">
        <v>660</v>
      </c>
      <c r="I167" s="199">
        <v>44</v>
      </c>
      <c r="J167" t="str">
        <f t="shared" si="7"/>
        <v>B-W2-H4-VEN 4</v>
      </c>
      <c r="K167" s="5">
        <f t="shared" si="6"/>
        <v>1698</v>
      </c>
      <c r="M167" t="s">
        <v>730</v>
      </c>
      <c r="O167" s="355">
        <v>0.06</v>
      </c>
      <c r="Q167" s="192">
        <v>1601</v>
      </c>
    </row>
    <row r="168" spans="1:17" hidden="1">
      <c r="A168" t="s">
        <v>4</v>
      </c>
      <c r="B168" t="s">
        <v>7</v>
      </c>
      <c r="C168" s="191">
        <v>999</v>
      </c>
      <c r="D168" s="191" t="s">
        <v>28</v>
      </c>
      <c r="E168">
        <v>1981</v>
      </c>
      <c r="F168">
        <v>2150</v>
      </c>
      <c r="G168" t="s">
        <v>32</v>
      </c>
      <c r="H168" s="3" t="s">
        <v>660</v>
      </c>
      <c r="I168" s="199">
        <v>44</v>
      </c>
      <c r="J168" t="str">
        <f t="shared" si="7"/>
        <v>C-W2-H1-VEN 4</v>
      </c>
      <c r="K168" s="5">
        <f t="shared" si="6"/>
        <v>904</v>
      </c>
      <c r="M168" t="s">
        <v>730</v>
      </c>
      <c r="O168" s="355">
        <v>0.06</v>
      </c>
      <c r="Q168" s="192">
        <v>852</v>
      </c>
    </row>
    <row r="169" spans="1:17" hidden="1">
      <c r="A169" t="s">
        <v>4</v>
      </c>
      <c r="B169" t="s">
        <v>6</v>
      </c>
      <c r="C169" s="191">
        <v>999</v>
      </c>
      <c r="D169" s="191" t="s">
        <v>28</v>
      </c>
      <c r="E169">
        <v>2151</v>
      </c>
      <c r="F169">
        <v>2450</v>
      </c>
      <c r="G169" t="s">
        <v>33</v>
      </c>
      <c r="H169" s="3" t="s">
        <v>660</v>
      </c>
      <c r="I169" s="199">
        <v>44</v>
      </c>
      <c r="J169" t="str">
        <f t="shared" ref="J169:J196" si="8">A169&amp;"-"&amp;D169&amp;"-"&amp;G169&amp;"-"&amp;H169</f>
        <v>C-W2-H2-VEN 4</v>
      </c>
      <c r="K169" s="5">
        <f t="shared" si="6"/>
        <v>1079</v>
      </c>
      <c r="M169" t="s">
        <v>730</v>
      </c>
      <c r="O169" s="355">
        <v>0.06</v>
      </c>
      <c r="Q169" s="192">
        <v>1017</v>
      </c>
    </row>
    <row r="170" spans="1:17" hidden="1">
      <c r="A170" t="s">
        <v>4</v>
      </c>
      <c r="B170" t="s">
        <v>5</v>
      </c>
      <c r="C170" s="191">
        <v>999</v>
      </c>
      <c r="D170" s="191" t="s">
        <v>28</v>
      </c>
      <c r="E170">
        <v>2451</v>
      </c>
      <c r="F170">
        <v>2820</v>
      </c>
      <c r="G170" t="s">
        <v>34</v>
      </c>
      <c r="H170" s="3" t="s">
        <v>660</v>
      </c>
      <c r="I170" s="199">
        <v>44</v>
      </c>
      <c r="J170" t="str">
        <f t="shared" si="8"/>
        <v>C-W2-H3-VEN 4</v>
      </c>
      <c r="K170" s="5">
        <f t="shared" si="6"/>
        <v>1318</v>
      </c>
      <c r="M170" t="s">
        <v>730</v>
      </c>
      <c r="O170" s="355">
        <v>0.06</v>
      </c>
      <c r="Q170" s="192">
        <v>1243</v>
      </c>
    </row>
    <row r="171" spans="1:17" hidden="1">
      <c r="A171" t="s">
        <v>4</v>
      </c>
      <c r="B171" t="s">
        <v>3</v>
      </c>
      <c r="C171" s="191">
        <v>999</v>
      </c>
      <c r="D171" s="191" t="s">
        <v>28</v>
      </c>
      <c r="E171">
        <v>2821</v>
      </c>
      <c r="F171">
        <v>3100</v>
      </c>
      <c r="G171" t="s">
        <v>35</v>
      </c>
      <c r="H171" s="3" t="s">
        <v>660</v>
      </c>
      <c r="I171" s="199">
        <v>44</v>
      </c>
      <c r="J171" t="str">
        <f t="shared" si="8"/>
        <v>C-W2-H4-VEN 4</v>
      </c>
      <c r="K171" s="5">
        <f t="shared" si="6"/>
        <v>1550</v>
      </c>
      <c r="M171" t="s">
        <v>730</v>
      </c>
      <c r="O171" s="355">
        <v>0.06</v>
      </c>
      <c r="Q171" s="192">
        <v>1462</v>
      </c>
    </row>
    <row r="172" spans="1:17" hidden="1">
      <c r="A172" t="s">
        <v>14</v>
      </c>
      <c r="B172" t="s">
        <v>17</v>
      </c>
      <c r="C172" s="194">
        <v>1099</v>
      </c>
      <c r="D172" s="194" t="s">
        <v>29</v>
      </c>
      <c r="E172">
        <v>1981</v>
      </c>
      <c r="F172">
        <v>2150</v>
      </c>
      <c r="G172" t="s">
        <v>32</v>
      </c>
      <c r="H172" s="3" t="s">
        <v>660</v>
      </c>
      <c r="I172" s="199">
        <v>44</v>
      </c>
      <c r="J172" t="str">
        <f t="shared" si="8"/>
        <v>A-W3-H1-VEN 4</v>
      </c>
      <c r="K172" s="5">
        <f t="shared" si="6"/>
        <v>535</v>
      </c>
      <c r="M172" t="s">
        <v>730</v>
      </c>
      <c r="O172" s="355">
        <v>0.06</v>
      </c>
      <c r="Q172" s="193">
        <v>504</v>
      </c>
    </row>
    <row r="173" spans="1:17" hidden="1">
      <c r="A173" t="s">
        <v>14</v>
      </c>
      <c r="B173" t="s">
        <v>16</v>
      </c>
      <c r="C173" s="194">
        <v>1099</v>
      </c>
      <c r="D173" s="194" t="s">
        <v>29</v>
      </c>
      <c r="E173">
        <v>2151</v>
      </c>
      <c r="F173">
        <v>2450</v>
      </c>
      <c r="G173" t="s">
        <v>33</v>
      </c>
      <c r="H173" s="3" t="s">
        <v>660</v>
      </c>
      <c r="I173" s="199">
        <v>44</v>
      </c>
      <c r="J173" t="str">
        <f t="shared" si="8"/>
        <v>A-W3-H2-VEN 4</v>
      </c>
      <c r="K173" s="5">
        <f t="shared" si="6"/>
        <v>622</v>
      </c>
      <c r="M173" t="s">
        <v>730</v>
      </c>
      <c r="O173" s="355">
        <v>0.06</v>
      </c>
      <c r="Q173" s="193">
        <v>586</v>
      </c>
    </row>
    <row r="174" spans="1:17" hidden="1">
      <c r="A174" t="s">
        <v>14</v>
      </c>
      <c r="B174" t="s">
        <v>15</v>
      </c>
      <c r="C174" s="194">
        <v>1099</v>
      </c>
      <c r="D174" s="194" t="s">
        <v>29</v>
      </c>
      <c r="E174">
        <v>2451</v>
      </c>
      <c r="F174">
        <v>2820</v>
      </c>
      <c r="G174" t="s">
        <v>34</v>
      </c>
      <c r="H174" s="3" t="s">
        <v>660</v>
      </c>
      <c r="I174" s="199">
        <v>44</v>
      </c>
      <c r="J174" t="str">
        <f t="shared" si="8"/>
        <v>A-W3-H3-VEN 4</v>
      </c>
      <c r="K174" s="5">
        <f t="shared" si="6"/>
        <v>754</v>
      </c>
      <c r="M174" t="s">
        <v>730</v>
      </c>
      <c r="O174" s="355">
        <v>0.06</v>
      </c>
      <c r="Q174" s="193">
        <v>711</v>
      </c>
    </row>
    <row r="175" spans="1:17" hidden="1">
      <c r="A175" t="s">
        <v>14</v>
      </c>
      <c r="B175" t="s">
        <v>13</v>
      </c>
      <c r="C175" s="194">
        <v>1099</v>
      </c>
      <c r="D175" s="194" t="s">
        <v>29</v>
      </c>
      <c r="E175">
        <v>2821</v>
      </c>
      <c r="F175">
        <v>3070</v>
      </c>
      <c r="G175" t="s">
        <v>35</v>
      </c>
      <c r="H175" s="3" t="s">
        <v>660</v>
      </c>
      <c r="I175" s="199">
        <v>44</v>
      </c>
      <c r="J175" t="str">
        <f t="shared" si="8"/>
        <v>A-W3-H4-VEN 4</v>
      </c>
      <c r="K175" s="5">
        <f t="shared" si="6"/>
        <v>876</v>
      </c>
      <c r="M175" t="s">
        <v>730</v>
      </c>
      <c r="O175" s="355">
        <v>0.06</v>
      </c>
      <c r="Q175" s="193">
        <v>826</v>
      </c>
    </row>
    <row r="176" spans="1:17" hidden="1">
      <c r="A176" t="s">
        <v>9</v>
      </c>
      <c r="B176" t="s">
        <v>12</v>
      </c>
      <c r="C176" s="194">
        <v>1099</v>
      </c>
      <c r="D176" s="194" t="s">
        <v>29</v>
      </c>
      <c r="E176">
        <v>1981</v>
      </c>
      <c r="F176">
        <v>2150</v>
      </c>
      <c r="G176" t="s">
        <v>32</v>
      </c>
      <c r="H176" s="3" t="s">
        <v>660</v>
      </c>
      <c r="I176" s="199">
        <v>44</v>
      </c>
      <c r="J176" t="str">
        <f t="shared" si="8"/>
        <v>B-W3-H1-VEN 4</v>
      </c>
      <c r="K176" s="5">
        <f t="shared" si="6"/>
        <v>1068</v>
      </c>
      <c r="M176" t="s">
        <v>730</v>
      </c>
      <c r="O176" s="355">
        <v>0.06</v>
      </c>
      <c r="Q176" s="193">
        <v>1007</v>
      </c>
    </row>
    <row r="177" spans="1:17" hidden="1">
      <c r="A177" t="s">
        <v>9</v>
      </c>
      <c r="B177" t="s">
        <v>11</v>
      </c>
      <c r="C177" s="194">
        <v>1099</v>
      </c>
      <c r="D177" s="194" t="s">
        <v>29</v>
      </c>
      <c r="E177">
        <v>2151</v>
      </c>
      <c r="F177">
        <v>2450</v>
      </c>
      <c r="G177" t="s">
        <v>33</v>
      </c>
      <c r="H177" s="3" t="s">
        <v>660</v>
      </c>
      <c r="I177" s="199">
        <v>44</v>
      </c>
      <c r="J177" t="str">
        <f t="shared" si="8"/>
        <v>B-W3-H2-VEN 4</v>
      </c>
      <c r="K177" s="5">
        <f t="shared" si="6"/>
        <v>1243</v>
      </c>
      <c r="M177" t="s">
        <v>730</v>
      </c>
      <c r="O177" s="355">
        <v>0.06</v>
      </c>
      <c r="Q177" s="193">
        <v>1172</v>
      </c>
    </row>
    <row r="178" spans="1:17" hidden="1">
      <c r="A178" t="s">
        <v>9</v>
      </c>
      <c r="B178" t="s">
        <v>10</v>
      </c>
      <c r="C178" s="194">
        <v>1099</v>
      </c>
      <c r="D178" s="194" t="s">
        <v>29</v>
      </c>
      <c r="E178">
        <v>2451</v>
      </c>
      <c r="F178">
        <v>2820</v>
      </c>
      <c r="G178" t="s">
        <v>34</v>
      </c>
      <c r="H178" s="3" t="s">
        <v>660</v>
      </c>
      <c r="I178" s="199">
        <v>44</v>
      </c>
      <c r="J178" t="str">
        <f t="shared" si="8"/>
        <v>B-W3-H3-VEN 4</v>
      </c>
      <c r="K178" s="5">
        <f t="shared" si="6"/>
        <v>1504</v>
      </c>
      <c r="M178" t="s">
        <v>730</v>
      </c>
      <c r="O178" s="355">
        <v>0.06</v>
      </c>
      <c r="Q178" s="193">
        <v>1418</v>
      </c>
    </row>
    <row r="179" spans="1:17" hidden="1">
      <c r="A179" t="s">
        <v>9</v>
      </c>
      <c r="B179" t="s">
        <v>8</v>
      </c>
      <c r="C179" s="194">
        <v>1099</v>
      </c>
      <c r="D179" s="194" t="s">
        <v>29</v>
      </c>
      <c r="E179">
        <v>2821</v>
      </c>
      <c r="F179">
        <v>3100</v>
      </c>
      <c r="G179" t="s">
        <v>35</v>
      </c>
      <c r="H179" s="3" t="s">
        <v>660</v>
      </c>
      <c r="I179" s="199">
        <v>44</v>
      </c>
      <c r="J179" t="str">
        <f t="shared" si="8"/>
        <v>B-W3-H4-VEN 4</v>
      </c>
      <c r="K179" s="5">
        <f t="shared" si="6"/>
        <v>1749</v>
      </c>
      <c r="M179" t="s">
        <v>730</v>
      </c>
      <c r="O179" s="355">
        <v>0.06</v>
      </c>
      <c r="Q179" s="193">
        <v>1650</v>
      </c>
    </row>
    <row r="180" spans="1:17" hidden="1">
      <c r="A180" t="s">
        <v>4</v>
      </c>
      <c r="B180" t="s">
        <v>7</v>
      </c>
      <c r="C180" s="194">
        <v>1099</v>
      </c>
      <c r="D180" s="194" t="s">
        <v>29</v>
      </c>
      <c r="E180">
        <v>1981</v>
      </c>
      <c r="F180">
        <v>2150</v>
      </c>
      <c r="G180" t="s">
        <v>32</v>
      </c>
      <c r="H180" s="3" t="s">
        <v>660</v>
      </c>
      <c r="I180" s="199">
        <v>44</v>
      </c>
      <c r="J180" t="str">
        <f t="shared" si="8"/>
        <v>C-W3-H1-VEN 4</v>
      </c>
      <c r="K180" s="5">
        <f t="shared" si="6"/>
        <v>929</v>
      </c>
      <c r="M180" t="s">
        <v>730</v>
      </c>
      <c r="O180" s="355">
        <v>0.06</v>
      </c>
      <c r="Q180" s="193">
        <v>876</v>
      </c>
    </row>
    <row r="181" spans="1:17" hidden="1">
      <c r="A181" t="s">
        <v>4</v>
      </c>
      <c r="B181" t="s">
        <v>6</v>
      </c>
      <c r="C181" s="194">
        <v>1099</v>
      </c>
      <c r="D181" s="194" t="s">
        <v>29</v>
      </c>
      <c r="E181">
        <v>2151</v>
      </c>
      <c r="F181">
        <v>2450</v>
      </c>
      <c r="G181" t="s">
        <v>33</v>
      </c>
      <c r="H181" s="3" t="s">
        <v>660</v>
      </c>
      <c r="I181" s="199">
        <v>44</v>
      </c>
      <c r="J181" t="str">
        <f t="shared" si="8"/>
        <v>C-W3-H2-VEN 4</v>
      </c>
      <c r="K181" s="5">
        <f t="shared" si="6"/>
        <v>1104</v>
      </c>
      <c r="M181" t="s">
        <v>730</v>
      </c>
      <c r="O181" s="355">
        <v>0.06</v>
      </c>
      <c r="Q181" s="193">
        <v>1041</v>
      </c>
    </row>
    <row r="182" spans="1:17" hidden="1">
      <c r="A182" t="s">
        <v>4</v>
      </c>
      <c r="B182" t="s">
        <v>5</v>
      </c>
      <c r="C182" s="194">
        <v>1099</v>
      </c>
      <c r="D182" s="194" t="s">
        <v>29</v>
      </c>
      <c r="E182">
        <v>2451</v>
      </c>
      <c r="F182">
        <v>2820</v>
      </c>
      <c r="G182" t="s">
        <v>34</v>
      </c>
      <c r="H182" s="3" t="s">
        <v>660</v>
      </c>
      <c r="I182" s="199">
        <v>44</v>
      </c>
      <c r="J182" t="str">
        <f t="shared" si="8"/>
        <v>C-W3-H3-VEN 4</v>
      </c>
      <c r="K182" s="5">
        <f t="shared" si="6"/>
        <v>1344</v>
      </c>
      <c r="M182" t="s">
        <v>730</v>
      </c>
      <c r="O182" s="355">
        <v>0.06</v>
      </c>
      <c r="Q182" s="193">
        <v>1267</v>
      </c>
    </row>
    <row r="183" spans="1:17" hidden="1">
      <c r="A183" t="s">
        <v>4</v>
      </c>
      <c r="B183" t="s">
        <v>3</v>
      </c>
      <c r="C183" s="194">
        <v>1099</v>
      </c>
      <c r="D183" s="194" t="s">
        <v>29</v>
      </c>
      <c r="E183">
        <v>2821</v>
      </c>
      <c r="F183">
        <v>3100</v>
      </c>
      <c r="G183" t="s">
        <v>35</v>
      </c>
      <c r="H183" s="3" t="s">
        <v>660</v>
      </c>
      <c r="I183" s="199">
        <v>44</v>
      </c>
      <c r="J183" t="str">
        <f t="shared" si="8"/>
        <v>C-W3-H4-VEN 4</v>
      </c>
      <c r="K183" s="5">
        <f t="shared" si="6"/>
        <v>1576</v>
      </c>
      <c r="M183" t="s">
        <v>730</v>
      </c>
      <c r="O183" s="355">
        <v>0.06</v>
      </c>
      <c r="Q183" s="193">
        <v>1486</v>
      </c>
    </row>
    <row r="184" spans="1:17" hidden="1">
      <c r="A184" t="s">
        <v>14</v>
      </c>
      <c r="B184" t="s">
        <v>17</v>
      </c>
      <c r="C184" s="196">
        <v>1240</v>
      </c>
      <c r="D184" s="196" t="s">
        <v>30</v>
      </c>
      <c r="E184">
        <v>1981</v>
      </c>
      <c r="F184">
        <v>2150</v>
      </c>
      <c r="G184" t="s">
        <v>32</v>
      </c>
      <c r="H184" s="3" t="s">
        <v>660</v>
      </c>
      <c r="I184" s="199">
        <v>44</v>
      </c>
      <c r="J184" t="str">
        <f t="shared" si="8"/>
        <v>A-W4-H1-VEN 4</v>
      </c>
      <c r="K184" s="5">
        <f t="shared" si="6"/>
        <v>560</v>
      </c>
      <c r="M184" t="s">
        <v>730</v>
      </c>
      <c r="O184" s="355">
        <v>0.06</v>
      </c>
      <c r="Q184" s="195">
        <v>528</v>
      </c>
    </row>
    <row r="185" spans="1:17" hidden="1">
      <c r="A185" t="s">
        <v>14</v>
      </c>
      <c r="B185" t="s">
        <v>16</v>
      </c>
      <c r="C185" s="196">
        <v>1240</v>
      </c>
      <c r="D185" s="196" t="s">
        <v>30</v>
      </c>
      <c r="E185">
        <v>2151</v>
      </c>
      <c r="F185">
        <v>2450</v>
      </c>
      <c r="G185" t="s">
        <v>33</v>
      </c>
      <c r="H185" s="3" t="s">
        <v>660</v>
      </c>
      <c r="I185" s="199">
        <v>44</v>
      </c>
      <c r="J185" t="str">
        <f t="shared" si="8"/>
        <v>A-W4-H2-VEN 4</v>
      </c>
      <c r="K185" s="5">
        <f t="shared" si="6"/>
        <v>648</v>
      </c>
      <c r="M185" t="s">
        <v>730</v>
      </c>
      <c r="O185" s="355">
        <v>0.06</v>
      </c>
      <c r="Q185" s="195">
        <v>611</v>
      </c>
    </row>
    <row r="186" spans="1:17" hidden="1">
      <c r="A186" t="s">
        <v>14</v>
      </c>
      <c r="B186" t="s">
        <v>15</v>
      </c>
      <c r="C186" s="196">
        <v>1240</v>
      </c>
      <c r="D186" s="196" t="s">
        <v>30</v>
      </c>
      <c r="E186">
        <v>2451</v>
      </c>
      <c r="F186">
        <v>2820</v>
      </c>
      <c r="G186" t="s">
        <v>34</v>
      </c>
      <c r="H186" s="3" t="s">
        <v>660</v>
      </c>
      <c r="I186" s="199">
        <v>44</v>
      </c>
      <c r="J186" t="str">
        <f t="shared" si="8"/>
        <v>A-W4-H3-VEN 4</v>
      </c>
      <c r="K186" s="5">
        <f t="shared" si="6"/>
        <v>780</v>
      </c>
      <c r="M186" t="s">
        <v>730</v>
      </c>
      <c r="O186" s="355">
        <v>0.06</v>
      </c>
      <c r="Q186" s="195">
        <v>735</v>
      </c>
    </row>
    <row r="187" spans="1:17" hidden="1">
      <c r="A187" t="s">
        <v>14</v>
      </c>
      <c r="B187" t="s">
        <v>13</v>
      </c>
      <c r="C187" s="196">
        <v>1240</v>
      </c>
      <c r="D187" s="196" t="s">
        <v>30</v>
      </c>
      <c r="E187">
        <v>2821</v>
      </c>
      <c r="F187">
        <v>3070</v>
      </c>
      <c r="G187" t="s">
        <v>35</v>
      </c>
      <c r="H187" s="3" t="s">
        <v>660</v>
      </c>
      <c r="I187" s="199">
        <v>44</v>
      </c>
      <c r="J187" t="str">
        <f t="shared" si="8"/>
        <v>A-W4-H4-VEN 4</v>
      </c>
      <c r="K187" s="5">
        <f t="shared" si="6"/>
        <v>903</v>
      </c>
      <c r="M187" t="s">
        <v>730</v>
      </c>
      <c r="O187" s="355">
        <v>0.06</v>
      </c>
      <c r="Q187" s="195">
        <v>851</v>
      </c>
    </row>
    <row r="188" spans="1:17" hidden="1">
      <c r="A188" t="s">
        <v>9</v>
      </c>
      <c r="B188" t="s">
        <v>12</v>
      </c>
      <c r="C188" s="196">
        <v>1240</v>
      </c>
      <c r="D188" s="196" t="s">
        <v>30</v>
      </c>
      <c r="E188">
        <v>1981</v>
      </c>
      <c r="F188">
        <v>2150</v>
      </c>
      <c r="G188" t="s">
        <v>32</v>
      </c>
      <c r="H188" s="3" t="s">
        <v>660</v>
      </c>
      <c r="I188" s="199">
        <v>44</v>
      </c>
      <c r="J188" t="str">
        <f t="shared" si="8"/>
        <v>B-W4-H1-VEN 4</v>
      </c>
      <c r="K188" s="5">
        <f t="shared" si="6"/>
        <v>1120</v>
      </c>
      <c r="M188" t="s">
        <v>730</v>
      </c>
      <c r="O188" s="355">
        <v>0.06</v>
      </c>
      <c r="Q188" s="195">
        <v>1056</v>
      </c>
    </row>
    <row r="189" spans="1:17" hidden="1">
      <c r="A189" t="s">
        <v>9</v>
      </c>
      <c r="B189" t="s">
        <v>11</v>
      </c>
      <c r="C189" s="196">
        <v>1240</v>
      </c>
      <c r="D189" s="196" t="s">
        <v>30</v>
      </c>
      <c r="E189">
        <v>2151</v>
      </c>
      <c r="F189">
        <v>2450</v>
      </c>
      <c r="G189" t="s">
        <v>33</v>
      </c>
      <c r="H189" s="3" t="s">
        <v>660</v>
      </c>
      <c r="I189" s="199">
        <v>44</v>
      </c>
      <c r="J189" t="str">
        <f t="shared" si="8"/>
        <v>B-W4-H2-VEN 4</v>
      </c>
      <c r="K189" s="5">
        <f t="shared" si="6"/>
        <v>1295</v>
      </c>
      <c r="M189" t="s">
        <v>730</v>
      </c>
      <c r="O189" s="355">
        <v>0.06</v>
      </c>
      <c r="Q189" s="195">
        <v>1221</v>
      </c>
    </row>
    <row r="190" spans="1:17" hidden="1">
      <c r="A190" t="s">
        <v>9</v>
      </c>
      <c r="B190" t="s">
        <v>10</v>
      </c>
      <c r="C190" s="196">
        <v>1240</v>
      </c>
      <c r="D190" s="196" t="s">
        <v>30</v>
      </c>
      <c r="E190">
        <v>2451</v>
      </c>
      <c r="F190">
        <v>2820</v>
      </c>
      <c r="G190" t="s">
        <v>34</v>
      </c>
      <c r="H190" s="3" t="s">
        <v>660</v>
      </c>
      <c r="I190" s="199">
        <v>44</v>
      </c>
      <c r="J190" t="str">
        <f t="shared" si="8"/>
        <v>B-W4-H3-VEN 4</v>
      </c>
      <c r="K190" s="5">
        <f t="shared" si="6"/>
        <v>1554</v>
      </c>
      <c r="M190" t="s">
        <v>730</v>
      </c>
      <c r="O190" s="355">
        <v>0.06</v>
      </c>
      <c r="Q190" s="195">
        <v>1466</v>
      </c>
    </row>
    <row r="191" spans="1:17" hidden="1">
      <c r="A191" t="s">
        <v>9</v>
      </c>
      <c r="B191" t="s">
        <v>8</v>
      </c>
      <c r="C191" s="196">
        <v>1240</v>
      </c>
      <c r="D191" s="196" t="s">
        <v>30</v>
      </c>
      <c r="E191">
        <v>2821</v>
      </c>
      <c r="F191">
        <v>3100</v>
      </c>
      <c r="G191" t="s">
        <v>35</v>
      </c>
      <c r="H191" s="3" t="s">
        <v>660</v>
      </c>
      <c r="I191" s="199">
        <v>44</v>
      </c>
      <c r="J191" t="str">
        <f t="shared" si="8"/>
        <v>B-W4-H4-VEN 4</v>
      </c>
      <c r="K191" s="5">
        <f t="shared" si="6"/>
        <v>1801</v>
      </c>
      <c r="M191" t="s">
        <v>730</v>
      </c>
      <c r="O191" s="355">
        <v>0.06</v>
      </c>
      <c r="Q191" s="195">
        <v>1699</v>
      </c>
    </row>
    <row r="192" spans="1:17" hidden="1">
      <c r="A192" t="s">
        <v>4</v>
      </c>
      <c r="B192" t="s">
        <v>7</v>
      </c>
      <c r="C192" s="196">
        <v>1240</v>
      </c>
      <c r="D192" s="196" t="s">
        <v>30</v>
      </c>
      <c r="E192">
        <v>1981</v>
      </c>
      <c r="F192">
        <v>2150</v>
      </c>
      <c r="G192" t="s">
        <v>32</v>
      </c>
      <c r="H192" s="3" t="s">
        <v>660</v>
      </c>
      <c r="I192" s="199">
        <v>44</v>
      </c>
      <c r="J192" t="str">
        <f t="shared" si="8"/>
        <v>C-W4-H1-VEN 4</v>
      </c>
      <c r="K192" s="5">
        <f t="shared" si="6"/>
        <v>954</v>
      </c>
      <c r="M192" t="s">
        <v>730</v>
      </c>
      <c r="O192" s="355">
        <v>0.06</v>
      </c>
      <c r="Q192" s="195">
        <v>900</v>
      </c>
    </row>
    <row r="193" spans="1:17" hidden="1">
      <c r="A193" t="s">
        <v>4</v>
      </c>
      <c r="B193" t="s">
        <v>6</v>
      </c>
      <c r="C193" s="196">
        <v>1240</v>
      </c>
      <c r="D193" s="196" t="s">
        <v>30</v>
      </c>
      <c r="E193">
        <v>2151</v>
      </c>
      <c r="F193">
        <v>2450</v>
      </c>
      <c r="G193" t="s">
        <v>33</v>
      </c>
      <c r="H193" s="3" t="s">
        <v>660</v>
      </c>
      <c r="I193" s="199">
        <v>44</v>
      </c>
      <c r="J193" t="str">
        <f t="shared" si="8"/>
        <v>C-W4-H2-VEN 4</v>
      </c>
      <c r="K193" s="5">
        <f t="shared" si="6"/>
        <v>1129</v>
      </c>
      <c r="M193" t="s">
        <v>730</v>
      </c>
      <c r="O193" s="355">
        <v>0.06</v>
      </c>
      <c r="Q193" s="195">
        <v>1065</v>
      </c>
    </row>
    <row r="194" spans="1:17" hidden="1">
      <c r="A194" t="s">
        <v>4</v>
      </c>
      <c r="B194" t="s">
        <v>5</v>
      </c>
      <c r="C194" s="196">
        <v>1240</v>
      </c>
      <c r="D194" s="196" t="s">
        <v>30</v>
      </c>
      <c r="E194">
        <v>2451</v>
      </c>
      <c r="F194">
        <v>2820</v>
      </c>
      <c r="G194" t="s">
        <v>34</v>
      </c>
      <c r="H194" s="3" t="s">
        <v>660</v>
      </c>
      <c r="I194" s="199">
        <v>44</v>
      </c>
      <c r="J194" t="str">
        <f t="shared" si="8"/>
        <v>C-W4-H3-VEN 4</v>
      </c>
      <c r="K194" s="5">
        <f t="shared" si="6"/>
        <v>1370</v>
      </c>
      <c r="M194" t="s">
        <v>730</v>
      </c>
      <c r="O194" s="355">
        <v>0.06</v>
      </c>
      <c r="Q194" s="195">
        <v>1292</v>
      </c>
    </row>
    <row r="195" spans="1:17" hidden="1">
      <c r="A195" t="s">
        <v>4</v>
      </c>
      <c r="B195" t="s">
        <v>3</v>
      </c>
      <c r="C195" s="196">
        <v>1240</v>
      </c>
      <c r="D195" s="196" t="s">
        <v>30</v>
      </c>
      <c r="E195">
        <v>2821</v>
      </c>
      <c r="F195">
        <v>3100</v>
      </c>
      <c r="G195" t="s">
        <v>35</v>
      </c>
      <c r="H195" s="3" t="s">
        <v>660</v>
      </c>
      <c r="I195" s="199">
        <v>44</v>
      </c>
      <c r="J195" t="str">
        <f t="shared" si="8"/>
        <v>C-W4-H4-VEN 4</v>
      </c>
      <c r="K195" s="5">
        <f t="shared" si="6"/>
        <v>1601</v>
      </c>
      <c r="M195" t="s">
        <v>730</v>
      </c>
      <c r="O195" s="355">
        <v>0.06</v>
      </c>
      <c r="Q195" s="195">
        <v>1510</v>
      </c>
    </row>
    <row r="196" spans="1:17" hidden="1">
      <c r="A196" t="s">
        <v>14</v>
      </c>
      <c r="B196" t="s">
        <v>17</v>
      </c>
      <c r="C196">
        <v>949</v>
      </c>
      <c r="D196" t="s">
        <v>27</v>
      </c>
      <c r="E196">
        <v>1981</v>
      </c>
      <c r="F196">
        <v>2150</v>
      </c>
      <c r="G196" t="s">
        <v>32</v>
      </c>
      <c r="H196" s="4" t="s">
        <v>802</v>
      </c>
      <c r="I196" s="199">
        <v>44</v>
      </c>
      <c r="J196" t="str">
        <f t="shared" si="8"/>
        <v>A-W1-H1-LAM 28</v>
      </c>
      <c r="K196" s="5">
        <f t="shared" si="6"/>
        <v>493</v>
      </c>
      <c r="M196" t="s">
        <v>730</v>
      </c>
      <c r="O196" s="355">
        <v>3.5000000000000003E-2</v>
      </c>
      <c r="Q196" s="6">
        <v>476</v>
      </c>
    </row>
    <row r="197" spans="1:17" hidden="1">
      <c r="A197" t="s">
        <v>14</v>
      </c>
      <c r="B197" t="s">
        <v>16</v>
      </c>
      <c r="C197">
        <v>949</v>
      </c>
      <c r="D197" t="s">
        <v>27</v>
      </c>
      <c r="E197">
        <v>2151</v>
      </c>
      <c r="F197">
        <v>2450</v>
      </c>
      <c r="G197" t="s">
        <v>33</v>
      </c>
      <c r="H197" s="4" t="s">
        <v>802</v>
      </c>
      <c r="I197" s="199">
        <v>44</v>
      </c>
      <c r="J197" t="str">
        <f t="shared" ref="J197:J231" si="9">A197&amp;"-"&amp;D197&amp;"-"&amp;G197&amp;"-"&amp;H197</f>
        <v>A-W1-H2-LAM 28</v>
      </c>
      <c r="K197" s="5">
        <f t="shared" ref="K197:K260" si="10">ROUNDUP(Q197*(1+O197),0)</f>
        <v>609</v>
      </c>
      <c r="M197" t="s">
        <v>730</v>
      </c>
      <c r="O197" s="355">
        <v>0.03</v>
      </c>
      <c r="Q197" s="5">
        <v>591</v>
      </c>
    </row>
    <row r="198" spans="1:17" hidden="1">
      <c r="A198" t="s">
        <v>14</v>
      </c>
      <c r="B198" t="s">
        <v>15</v>
      </c>
      <c r="C198">
        <v>949</v>
      </c>
      <c r="D198" t="s">
        <v>27</v>
      </c>
      <c r="E198">
        <v>2451</v>
      </c>
      <c r="F198">
        <v>2820</v>
      </c>
      <c r="G198" t="s">
        <v>34</v>
      </c>
      <c r="H198" s="4" t="s">
        <v>802</v>
      </c>
      <c r="I198" s="199">
        <v>44</v>
      </c>
      <c r="J198" t="str">
        <f t="shared" si="9"/>
        <v>A-W1-H3-LAM 28</v>
      </c>
      <c r="K198" s="5">
        <f t="shared" si="10"/>
        <v>746</v>
      </c>
      <c r="M198" t="s">
        <v>730</v>
      </c>
      <c r="O198" s="355">
        <v>0.03</v>
      </c>
      <c r="Q198" s="5">
        <v>724</v>
      </c>
    </row>
    <row r="199" spans="1:17" hidden="1">
      <c r="A199" t="s">
        <v>14</v>
      </c>
      <c r="B199" t="s">
        <v>13</v>
      </c>
      <c r="C199">
        <v>864</v>
      </c>
      <c r="D199" t="s">
        <v>27</v>
      </c>
      <c r="E199">
        <v>2821</v>
      </c>
      <c r="F199">
        <v>3070</v>
      </c>
      <c r="G199" t="s">
        <v>35</v>
      </c>
      <c r="H199" s="4" t="s">
        <v>802</v>
      </c>
      <c r="I199" s="199">
        <v>44</v>
      </c>
      <c r="J199" t="str">
        <f t="shared" si="9"/>
        <v>A-W1-H4-LAM 28</v>
      </c>
      <c r="K199" s="5">
        <f t="shared" si="10"/>
        <v>882</v>
      </c>
      <c r="M199" t="s">
        <v>730</v>
      </c>
      <c r="O199" s="355">
        <v>2.5000000000000001E-2</v>
      </c>
      <c r="Q199" s="5">
        <v>860</v>
      </c>
    </row>
    <row r="200" spans="1:17" hidden="1">
      <c r="A200" t="s">
        <v>9</v>
      </c>
      <c r="B200" t="s">
        <v>12</v>
      </c>
      <c r="C200">
        <v>949</v>
      </c>
      <c r="D200" t="s">
        <v>27</v>
      </c>
      <c r="E200">
        <v>1981</v>
      </c>
      <c r="F200">
        <v>2150</v>
      </c>
      <c r="G200" t="s">
        <v>32</v>
      </c>
      <c r="H200" s="4" t="s">
        <v>802</v>
      </c>
      <c r="I200" s="199">
        <v>44</v>
      </c>
      <c r="J200" t="str">
        <f t="shared" si="9"/>
        <v>B-W1-H1-LAM 28</v>
      </c>
      <c r="K200" s="5">
        <f t="shared" si="10"/>
        <v>980</v>
      </c>
      <c r="M200" t="s">
        <v>730</v>
      </c>
      <c r="O200" s="355">
        <v>3.5000000000000003E-2</v>
      </c>
      <c r="Q200" s="5">
        <v>946</v>
      </c>
    </row>
    <row r="201" spans="1:17" hidden="1">
      <c r="A201" t="s">
        <v>9</v>
      </c>
      <c r="B201" t="s">
        <v>11</v>
      </c>
      <c r="C201">
        <v>909</v>
      </c>
      <c r="D201" t="s">
        <v>27</v>
      </c>
      <c r="E201">
        <v>2151</v>
      </c>
      <c r="F201">
        <v>2450</v>
      </c>
      <c r="G201" t="s">
        <v>33</v>
      </c>
      <c r="H201" s="4" t="s">
        <v>802</v>
      </c>
      <c r="I201" s="199">
        <v>44</v>
      </c>
      <c r="J201" t="str">
        <f t="shared" si="9"/>
        <v>B-W1-H2-LAM 28</v>
      </c>
      <c r="K201" s="5">
        <f t="shared" si="10"/>
        <v>1215</v>
      </c>
      <c r="M201" t="s">
        <v>730</v>
      </c>
      <c r="O201" s="355">
        <v>0.03</v>
      </c>
      <c r="Q201" s="5">
        <v>1179</v>
      </c>
    </row>
    <row r="202" spans="1:17" hidden="1">
      <c r="A202" t="s">
        <v>9</v>
      </c>
      <c r="B202" t="s">
        <v>10</v>
      </c>
      <c r="C202">
        <v>949</v>
      </c>
      <c r="D202" t="s">
        <v>27</v>
      </c>
      <c r="E202">
        <v>2451</v>
      </c>
      <c r="F202">
        <v>2820</v>
      </c>
      <c r="G202" t="s">
        <v>34</v>
      </c>
      <c r="H202" s="4" t="s">
        <v>802</v>
      </c>
      <c r="I202" s="199">
        <v>44</v>
      </c>
      <c r="J202" t="str">
        <f t="shared" si="9"/>
        <v>B-W1-H3-LAM 28</v>
      </c>
      <c r="K202" s="5">
        <f t="shared" si="10"/>
        <v>1493</v>
      </c>
      <c r="M202" t="s">
        <v>730</v>
      </c>
      <c r="O202" s="355">
        <v>0.03</v>
      </c>
      <c r="Q202" s="5">
        <v>1449</v>
      </c>
    </row>
    <row r="203" spans="1:17" hidden="1">
      <c r="A203" t="s">
        <v>9</v>
      </c>
      <c r="B203" t="s">
        <v>8</v>
      </c>
      <c r="C203">
        <v>999</v>
      </c>
      <c r="D203" t="s">
        <v>27</v>
      </c>
      <c r="E203">
        <v>2821</v>
      </c>
      <c r="F203">
        <v>3100</v>
      </c>
      <c r="G203" t="s">
        <v>35</v>
      </c>
      <c r="H203" s="4" t="s">
        <v>802</v>
      </c>
      <c r="I203" s="199">
        <v>44</v>
      </c>
      <c r="J203" t="str">
        <f t="shared" si="9"/>
        <v>B-W1-H4-LAM 28</v>
      </c>
      <c r="K203" s="5">
        <f t="shared" si="10"/>
        <v>1763</v>
      </c>
      <c r="M203" t="s">
        <v>730</v>
      </c>
      <c r="O203" s="355">
        <v>2.5000000000000001E-2</v>
      </c>
      <c r="Q203" s="5">
        <v>1720</v>
      </c>
    </row>
    <row r="204" spans="1:17" hidden="1">
      <c r="A204" t="s">
        <v>4</v>
      </c>
      <c r="B204" t="s">
        <v>7</v>
      </c>
      <c r="C204">
        <v>949</v>
      </c>
      <c r="D204" t="s">
        <v>27</v>
      </c>
      <c r="E204">
        <v>1981</v>
      </c>
      <c r="F204">
        <v>2150</v>
      </c>
      <c r="G204" t="s">
        <v>32</v>
      </c>
      <c r="H204" s="4" t="s">
        <v>802</v>
      </c>
      <c r="I204" s="199">
        <v>44</v>
      </c>
      <c r="J204" t="str">
        <f t="shared" si="9"/>
        <v>C-W1-H1-LAM 28</v>
      </c>
      <c r="K204" s="5">
        <f t="shared" si="10"/>
        <v>870</v>
      </c>
      <c r="M204" t="s">
        <v>730</v>
      </c>
      <c r="O204" s="355">
        <v>3.5000000000000003E-2</v>
      </c>
      <c r="Q204" s="5">
        <v>840</v>
      </c>
    </row>
    <row r="205" spans="1:17" hidden="1">
      <c r="A205" t="s">
        <v>4</v>
      </c>
      <c r="B205" t="s">
        <v>6</v>
      </c>
      <c r="C205">
        <v>909</v>
      </c>
      <c r="D205" t="s">
        <v>27</v>
      </c>
      <c r="E205">
        <v>2151</v>
      </c>
      <c r="F205">
        <v>2450</v>
      </c>
      <c r="G205" t="s">
        <v>33</v>
      </c>
      <c r="H205" s="4" t="s">
        <v>802</v>
      </c>
      <c r="I205" s="199">
        <v>44</v>
      </c>
      <c r="J205" t="str">
        <f t="shared" si="9"/>
        <v>C-W1-H2-LAM 28</v>
      </c>
      <c r="K205" s="5">
        <f t="shared" si="10"/>
        <v>1070</v>
      </c>
      <c r="M205" t="s">
        <v>730</v>
      </c>
      <c r="O205" s="355">
        <v>0.03</v>
      </c>
      <c r="Q205" s="5">
        <v>1038</v>
      </c>
    </row>
    <row r="206" spans="1:17" hidden="1">
      <c r="A206" t="s">
        <v>4</v>
      </c>
      <c r="B206" t="s">
        <v>5</v>
      </c>
      <c r="C206">
        <v>924</v>
      </c>
      <c r="D206" t="s">
        <v>27</v>
      </c>
      <c r="E206">
        <v>2451</v>
      </c>
      <c r="F206">
        <v>2820</v>
      </c>
      <c r="G206" t="s">
        <v>34</v>
      </c>
      <c r="H206" s="4" t="s">
        <v>802</v>
      </c>
      <c r="I206" s="199">
        <v>44</v>
      </c>
      <c r="J206" t="str">
        <f t="shared" si="9"/>
        <v>C-W1-H3-LAM 28</v>
      </c>
      <c r="K206" s="5">
        <f t="shared" si="10"/>
        <v>1310</v>
      </c>
      <c r="M206" t="s">
        <v>730</v>
      </c>
      <c r="O206" s="355">
        <v>0.03</v>
      </c>
      <c r="Q206" s="5">
        <v>1271</v>
      </c>
    </row>
    <row r="207" spans="1:17" hidden="1">
      <c r="A207" t="s">
        <v>4</v>
      </c>
      <c r="B207" t="s">
        <v>3</v>
      </c>
      <c r="C207">
        <v>999</v>
      </c>
      <c r="D207" t="s">
        <v>27</v>
      </c>
      <c r="E207">
        <v>2821</v>
      </c>
      <c r="F207">
        <v>3100</v>
      </c>
      <c r="G207" t="s">
        <v>35</v>
      </c>
      <c r="H207" s="4" t="s">
        <v>802</v>
      </c>
      <c r="I207" s="199">
        <v>44</v>
      </c>
      <c r="J207" t="str">
        <f t="shared" si="9"/>
        <v>C-W1-H4-LAM 28</v>
      </c>
      <c r="K207" s="5">
        <f t="shared" si="10"/>
        <v>1547</v>
      </c>
      <c r="M207" t="s">
        <v>730</v>
      </c>
      <c r="O207" s="355">
        <v>2.5000000000000001E-2</v>
      </c>
      <c r="Q207" s="5">
        <v>1509</v>
      </c>
    </row>
    <row r="208" spans="1:17" hidden="1">
      <c r="A208" t="s">
        <v>14</v>
      </c>
      <c r="B208" t="s">
        <v>17</v>
      </c>
      <c r="C208" s="191">
        <v>999</v>
      </c>
      <c r="D208" s="191" t="s">
        <v>28</v>
      </c>
      <c r="E208">
        <v>1981</v>
      </c>
      <c r="F208">
        <v>2150</v>
      </c>
      <c r="G208" t="s">
        <v>32</v>
      </c>
      <c r="H208" s="4" t="s">
        <v>802</v>
      </c>
      <c r="I208" s="199">
        <v>44</v>
      </c>
      <c r="J208" t="str">
        <f t="shared" si="9"/>
        <v>A-W2-H1-LAM 28</v>
      </c>
      <c r="K208" s="5">
        <f t="shared" si="10"/>
        <v>519</v>
      </c>
      <c r="M208" t="s">
        <v>730</v>
      </c>
      <c r="O208" s="355">
        <v>3.5000000000000003E-2</v>
      </c>
      <c r="Q208" s="192">
        <v>501</v>
      </c>
    </row>
    <row r="209" spans="1:17" hidden="1">
      <c r="A209" t="s">
        <v>14</v>
      </c>
      <c r="B209" t="s">
        <v>16</v>
      </c>
      <c r="C209" s="191">
        <v>999</v>
      </c>
      <c r="D209" s="191" t="s">
        <v>28</v>
      </c>
      <c r="E209">
        <v>2151</v>
      </c>
      <c r="F209">
        <v>2450</v>
      </c>
      <c r="G209" t="s">
        <v>33</v>
      </c>
      <c r="H209" s="4" t="s">
        <v>802</v>
      </c>
      <c r="I209" s="199">
        <v>44</v>
      </c>
      <c r="J209" t="str">
        <f t="shared" si="9"/>
        <v>A-W2-H2-LAM 28</v>
      </c>
      <c r="K209" s="5">
        <f t="shared" si="10"/>
        <v>635</v>
      </c>
      <c r="M209" t="s">
        <v>730</v>
      </c>
      <c r="O209" s="355">
        <v>0.03</v>
      </c>
      <c r="Q209" s="192">
        <v>616</v>
      </c>
    </row>
    <row r="210" spans="1:17" hidden="1">
      <c r="A210" t="s">
        <v>14</v>
      </c>
      <c r="B210" t="s">
        <v>15</v>
      </c>
      <c r="C210" s="191">
        <v>999</v>
      </c>
      <c r="D210" s="191" t="s">
        <v>28</v>
      </c>
      <c r="E210">
        <v>2451</v>
      </c>
      <c r="F210">
        <v>2820</v>
      </c>
      <c r="G210" t="s">
        <v>34</v>
      </c>
      <c r="H210" s="4" t="s">
        <v>802</v>
      </c>
      <c r="I210" s="199">
        <v>44</v>
      </c>
      <c r="J210" t="str">
        <f t="shared" si="9"/>
        <v>A-W2-H3-LAM 28</v>
      </c>
      <c r="K210" s="5">
        <f t="shared" si="10"/>
        <v>772</v>
      </c>
      <c r="M210" t="s">
        <v>730</v>
      </c>
      <c r="O210" s="355">
        <v>0.03</v>
      </c>
      <c r="Q210" s="192">
        <v>749</v>
      </c>
    </row>
    <row r="211" spans="1:17" hidden="1">
      <c r="A211" t="s">
        <v>14</v>
      </c>
      <c r="B211" t="s">
        <v>13</v>
      </c>
      <c r="C211" s="191">
        <v>999</v>
      </c>
      <c r="D211" s="191" t="s">
        <v>28</v>
      </c>
      <c r="E211">
        <v>2821</v>
      </c>
      <c r="F211">
        <v>3070</v>
      </c>
      <c r="G211" t="s">
        <v>35</v>
      </c>
      <c r="H211" s="4" t="s">
        <v>802</v>
      </c>
      <c r="I211" s="199">
        <v>44</v>
      </c>
      <c r="J211" t="str">
        <f t="shared" si="9"/>
        <v>A-W2-H4-LAM 28</v>
      </c>
      <c r="K211" s="5">
        <f t="shared" si="10"/>
        <v>908</v>
      </c>
      <c r="M211" t="s">
        <v>730</v>
      </c>
      <c r="O211" s="355">
        <v>2.5000000000000001E-2</v>
      </c>
      <c r="Q211" s="192">
        <v>885</v>
      </c>
    </row>
    <row r="212" spans="1:17" hidden="1">
      <c r="A212" t="s">
        <v>9</v>
      </c>
      <c r="B212" t="s">
        <v>12</v>
      </c>
      <c r="C212" s="191">
        <v>999</v>
      </c>
      <c r="D212" s="191" t="s">
        <v>28</v>
      </c>
      <c r="E212">
        <v>1981</v>
      </c>
      <c r="F212">
        <v>2150</v>
      </c>
      <c r="G212" t="s">
        <v>32</v>
      </c>
      <c r="H212" s="4" t="s">
        <v>802</v>
      </c>
      <c r="I212" s="199">
        <v>44</v>
      </c>
      <c r="J212" t="str">
        <f t="shared" si="9"/>
        <v>B-W2-H1-LAM 28</v>
      </c>
      <c r="K212" s="5">
        <f t="shared" si="10"/>
        <v>1031</v>
      </c>
      <c r="M212" t="s">
        <v>730</v>
      </c>
      <c r="O212" s="355">
        <v>3.5000000000000003E-2</v>
      </c>
      <c r="Q212" s="192">
        <v>996</v>
      </c>
    </row>
    <row r="213" spans="1:17" hidden="1">
      <c r="A213" t="s">
        <v>9</v>
      </c>
      <c r="B213" t="s">
        <v>11</v>
      </c>
      <c r="C213" s="191">
        <v>999</v>
      </c>
      <c r="D213" s="191" t="s">
        <v>28</v>
      </c>
      <c r="E213">
        <v>2151</v>
      </c>
      <c r="F213">
        <v>2450</v>
      </c>
      <c r="G213" t="s">
        <v>33</v>
      </c>
      <c r="H213" s="4" t="s">
        <v>802</v>
      </c>
      <c r="I213" s="199">
        <v>44</v>
      </c>
      <c r="J213" t="str">
        <f t="shared" si="9"/>
        <v>B-W2-H2-LAM 28</v>
      </c>
      <c r="K213" s="5">
        <f t="shared" si="10"/>
        <v>1266</v>
      </c>
      <c r="M213" t="s">
        <v>730</v>
      </c>
      <c r="O213" s="355">
        <v>0.03</v>
      </c>
      <c r="Q213" s="192">
        <v>1229</v>
      </c>
    </row>
    <row r="214" spans="1:17" hidden="1">
      <c r="A214" t="s">
        <v>9</v>
      </c>
      <c r="B214" t="s">
        <v>10</v>
      </c>
      <c r="C214" s="191">
        <v>999</v>
      </c>
      <c r="D214" s="191" t="s">
        <v>28</v>
      </c>
      <c r="E214">
        <v>2451</v>
      </c>
      <c r="F214">
        <v>2820</v>
      </c>
      <c r="G214" t="s">
        <v>34</v>
      </c>
      <c r="H214" s="4" t="s">
        <v>802</v>
      </c>
      <c r="I214" s="199">
        <v>44</v>
      </c>
      <c r="J214" t="str">
        <f t="shared" si="9"/>
        <v>B-W2-H3-LAM 28</v>
      </c>
      <c r="K214" s="5">
        <f t="shared" si="10"/>
        <v>1544</v>
      </c>
      <c r="M214" t="s">
        <v>730</v>
      </c>
      <c r="O214" s="355">
        <v>0.03</v>
      </c>
      <c r="Q214" s="192">
        <v>1499</v>
      </c>
    </row>
    <row r="215" spans="1:17" hidden="1">
      <c r="A215" t="s">
        <v>9</v>
      </c>
      <c r="B215" t="s">
        <v>8</v>
      </c>
      <c r="C215" s="191">
        <v>999</v>
      </c>
      <c r="D215" s="191" t="s">
        <v>28</v>
      </c>
      <c r="E215">
        <v>2821</v>
      </c>
      <c r="F215">
        <v>3100</v>
      </c>
      <c r="G215" t="s">
        <v>35</v>
      </c>
      <c r="H215" s="4" t="s">
        <v>802</v>
      </c>
      <c r="I215" s="199">
        <v>44</v>
      </c>
      <c r="J215" t="str">
        <f t="shared" si="9"/>
        <v>B-W2-H4-LAM 28</v>
      </c>
      <c r="K215" s="5">
        <f t="shared" si="10"/>
        <v>1815</v>
      </c>
      <c r="M215" t="s">
        <v>730</v>
      </c>
      <c r="O215" s="355">
        <v>2.5000000000000001E-2</v>
      </c>
      <c r="Q215" s="192">
        <v>1770</v>
      </c>
    </row>
    <row r="216" spans="1:17" hidden="1">
      <c r="A216" t="s">
        <v>4</v>
      </c>
      <c r="B216" t="s">
        <v>7</v>
      </c>
      <c r="C216" s="191">
        <v>999</v>
      </c>
      <c r="D216" s="191" t="s">
        <v>28</v>
      </c>
      <c r="E216">
        <v>1981</v>
      </c>
      <c r="F216">
        <v>2150</v>
      </c>
      <c r="G216" t="s">
        <v>32</v>
      </c>
      <c r="H216" s="4" t="s">
        <v>802</v>
      </c>
      <c r="I216" s="199">
        <v>44</v>
      </c>
      <c r="J216" t="str">
        <f t="shared" si="9"/>
        <v>C-W2-H1-LAM 28</v>
      </c>
      <c r="K216" s="5">
        <f t="shared" si="10"/>
        <v>896</v>
      </c>
      <c r="M216" t="s">
        <v>730</v>
      </c>
      <c r="O216" s="355">
        <v>3.5000000000000003E-2</v>
      </c>
      <c r="Q216" s="192">
        <v>865</v>
      </c>
    </row>
    <row r="217" spans="1:17" hidden="1">
      <c r="A217" t="s">
        <v>4</v>
      </c>
      <c r="B217" t="s">
        <v>6</v>
      </c>
      <c r="C217" s="191">
        <v>999</v>
      </c>
      <c r="D217" s="191" t="s">
        <v>28</v>
      </c>
      <c r="E217">
        <v>2151</v>
      </c>
      <c r="F217">
        <v>2450</v>
      </c>
      <c r="G217" t="s">
        <v>33</v>
      </c>
      <c r="H217" s="4" t="s">
        <v>802</v>
      </c>
      <c r="I217" s="199">
        <v>44</v>
      </c>
      <c r="J217" t="str">
        <f t="shared" si="9"/>
        <v>C-W2-H2-LAM 28</v>
      </c>
      <c r="K217" s="5">
        <f t="shared" si="10"/>
        <v>1095</v>
      </c>
      <c r="M217" t="s">
        <v>730</v>
      </c>
      <c r="O217" s="355">
        <v>0.03</v>
      </c>
      <c r="Q217" s="192">
        <v>1063</v>
      </c>
    </row>
    <row r="218" spans="1:17" hidden="1">
      <c r="A218" t="s">
        <v>4</v>
      </c>
      <c r="B218" t="s">
        <v>5</v>
      </c>
      <c r="C218" s="191">
        <v>999</v>
      </c>
      <c r="D218" s="191" t="s">
        <v>28</v>
      </c>
      <c r="E218">
        <v>2451</v>
      </c>
      <c r="F218">
        <v>2820</v>
      </c>
      <c r="G218" t="s">
        <v>34</v>
      </c>
      <c r="H218" s="4" t="s">
        <v>802</v>
      </c>
      <c r="I218" s="199">
        <v>44</v>
      </c>
      <c r="J218" t="str">
        <f t="shared" si="9"/>
        <v>C-W2-H3-LAM 28</v>
      </c>
      <c r="K218" s="5">
        <f t="shared" si="10"/>
        <v>1335</v>
      </c>
      <c r="M218" t="s">
        <v>730</v>
      </c>
      <c r="O218" s="355">
        <v>0.03</v>
      </c>
      <c r="Q218" s="192">
        <v>1296</v>
      </c>
    </row>
    <row r="219" spans="1:17" hidden="1">
      <c r="A219" t="s">
        <v>4</v>
      </c>
      <c r="B219" t="s">
        <v>3</v>
      </c>
      <c r="C219" s="191">
        <v>999</v>
      </c>
      <c r="D219" s="191" t="s">
        <v>28</v>
      </c>
      <c r="E219">
        <v>2821</v>
      </c>
      <c r="F219">
        <v>3100</v>
      </c>
      <c r="G219" t="s">
        <v>35</v>
      </c>
      <c r="H219" s="4" t="s">
        <v>802</v>
      </c>
      <c r="I219" s="199">
        <v>44</v>
      </c>
      <c r="J219" t="str">
        <f t="shared" si="9"/>
        <v>C-W2-H4-LAM 28</v>
      </c>
      <c r="K219" s="5">
        <f t="shared" si="10"/>
        <v>1573</v>
      </c>
      <c r="M219" t="s">
        <v>730</v>
      </c>
      <c r="O219" s="355">
        <v>2.5000000000000001E-2</v>
      </c>
      <c r="Q219" s="192">
        <v>1534</v>
      </c>
    </row>
    <row r="220" spans="1:17" hidden="1">
      <c r="A220" t="s">
        <v>14</v>
      </c>
      <c r="B220" t="s">
        <v>17</v>
      </c>
      <c r="C220" s="194">
        <v>1099</v>
      </c>
      <c r="D220" s="194" t="s">
        <v>29</v>
      </c>
      <c r="E220">
        <v>1981</v>
      </c>
      <c r="F220">
        <v>2150</v>
      </c>
      <c r="G220" t="s">
        <v>32</v>
      </c>
      <c r="H220" s="4" t="s">
        <v>802</v>
      </c>
      <c r="I220" s="199">
        <v>44</v>
      </c>
      <c r="J220" t="str">
        <f t="shared" si="9"/>
        <v>A-W3-H1-LAM 28</v>
      </c>
      <c r="K220" s="5">
        <f t="shared" si="10"/>
        <v>545</v>
      </c>
      <c r="M220" t="s">
        <v>730</v>
      </c>
      <c r="O220" s="355">
        <v>3.5000000000000003E-2</v>
      </c>
      <c r="Q220" s="193">
        <v>526</v>
      </c>
    </row>
    <row r="221" spans="1:17" hidden="1">
      <c r="A221" t="s">
        <v>14</v>
      </c>
      <c r="B221" t="s">
        <v>16</v>
      </c>
      <c r="C221" s="194">
        <v>1099</v>
      </c>
      <c r="D221" s="194" t="s">
        <v>29</v>
      </c>
      <c r="E221">
        <v>2151</v>
      </c>
      <c r="F221">
        <v>2450</v>
      </c>
      <c r="G221" t="s">
        <v>33</v>
      </c>
      <c r="H221" s="4" t="s">
        <v>802</v>
      </c>
      <c r="I221" s="199">
        <v>44</v>
      </c>
      <c r="J221" t="str">
        <f t="shared" si="9"/>
        <v>A-W3-H2-LAM 28</v>
      </c>
      <c r="K221" s="5">
        <f t="shared" si="10"/>
        <v>661</v>
      </c>
      <c r="M221" t="s">
        <v>730</v>
      </c>
      <c r="O221" s="355">
        <v>0.03</v>
      </c>
      <c r="Q221" s="193">
        <v>641</v>
      </c>
    </row>
    <row r="222" spans="1:17" hidden="1">
      <c r="A222" t="s">
        <v>14</v>
      </c>
      <c r="B222" t="s">
        <v>15</v>
      </c>
      <c r="C222" s="194">
        <v>1099</v>
      </c>
      <c r="D222" s="194" t="s">
        <v>29</v>
      </c>
      <c r="E222">
        <v>2451</v>
      </c>
      <c r="F222">
        <v>2820</v>
      </c>
      <c r="G222" t="s">
        <v>34</v>
      </c>
      <c r="H222" s="4" t="s">
        <v>802</v>
      </c>
      <c r="I222" s="199">
        <v>44</v>
      </c>
      <c r="J222" t="str">
        <f t="shared" si="9"/>
        <v>A-W3-H3-LAM 28</v>
      </c>
      <c r="K222" s="5">
        <f t="shared" si="10"/>
        <v>798</v>
      </c>
      <c r="M222" t="s">
        <v>730</v>
      </c>
      <c r="O222" s="355">
        <v>0.03</v>
      </c>
      <c r="Q222" s="193">
        <v>774</v>
      </c>
    </row>
    <row r="223" spans="1:17" hidden="1">
      <c r="A223" t="s">
        <v>14</v>
      </c>
      <c r="B223" t="s">
        <v>13</v>
      </c>
      <c r="C223" s="194">
        <v>1099</v>
      </c>
      <c r="D223" s="194" t="s">
        <v>29</v>
      </c>
      <c r="E223">
        <v>2821</v>
      </c>
      <c r="F223">
        <v>3070</v>
      </c>
      <c r="G223" t="s">
        <v>35</v>
      </c>
      <c r="H223" s="4" t="s">
        <v>802</v>
      </c>
      <c r="I223" s="199">
        <v>44</v>
      </c>
      <c r="J223" t="str">
        <f t="shared" si="9"/>
        <v>A-W3-H4-LAM 28</v>
      </c>
      <c r="K223" s="5">
        <f t="shared" si="10"/>
        <v>933</v>
      </c>
      <c r="M223" t="s">
        <v>730</v>
      </c>
      <c r="O223" s="355">
        <v>2.5000000000000001E-2</v>
      </c>
      <c r="Q223" s="193">
        <v>910</v>
      </c>
    </row>
    <row r="224" spans="1:17" hidden="1">
      <c r="A224" t="s">
        <v>9</v>
      </c>
      <c r="B224" t="s">
        <v>12</v>
      </c>
      <c r="C224" s="194">
        <v>1099</v>
      </c>
      <c r="D224" s="194" t="s">
        <v>29</v>
      </c>
      <c r="E224">
        <v>1981</v>
      </c>
      <c r="F224">
        <v>2150</v>
      </c>
      <c r="G224" t="s">
        <v>32</v>
      </c>
      <c r="H224" s="4" t="s">
        <v>802</v>
      </c>
      <c r="I224" s="199">
        <v>44</v>
      </c>
      <c r="J224" t="str">
        <f t="shared" si="9"/>
        <v>B-W3-H1-LAM 28</v>
      </c>
      <c r="K224" s="5">
        <f t="shared" si="10"/>
        <v>1083</v>
      </c>
      <c r="M224" t="s">
        <v>730</v>
      </c>
      <c r="O224" s="355">
        <v>3.5000000000000003E-2</v>
      </c>
      <c r="Q224" s="193">
        <v>1046</v>
      </c>
    </row>
    <row r="225" spans="1:17" hidden="1">
      <c r="A225" t="s">
        <v>9</v>
      </c>
      <c r="B225" t="s">
        <v>11</v>
      </c>
      <c r="C225" s="194">
        <v>1099</v>
      </c>
      <c r="D225" s="194" t="s">
        <v>29</v>
      </c>
      <c r="E225">
        <v>2151</v>
      </c>
      <c r="F225">
        <v>2450</v>
      </c>
      <c r="G225" t="s">
        <v>33</v>
      </c>
      <c r="H225" s="4" t="s">
        <v>802</v>
      </c>
      <c r="I225" s="199">
        <v>44</v>
      </c>
      <c r="J225" t="str">
        <f t="shared" si="9"/>
        <v>B-W3-H2-LAM 28</v>
      </c>
      <c r="K225" s="5">
        <f t="shared" si="10"/>
        <v>1318</v>
      </c>
      <c r="M225" t="s">
        <v>730</v>
      </c>
      <c r="O225" s="355">
        <v>0.03</v>
      </c>
      <c r="Q225" s="193">
        <v>1279</v>
      </c>
    </row>
    <row r="226" spans="1:17" hidden="1">
      <c r="A226" t="s">
        <v>9</v>
      </c>
      <c r="B226" t="s">
        <v>10</v>
      </c>
      <c r="C226" s="194">
        <v>1099</v>
      </c>
      <c r="D226" s="194" t="s">
        <v>29</v>
      </c>
      <c r="E226">
        <v>2451</v>
      </c>
      <c r="F226">
        <v>2820</v>
      </c>
      <c r="G226" t="s">
        <v>34</v>
      </c>
      <c r="H226" s="4" t="s">
        <v>802</v>
      </c>
      <c r="I226" s="199">
        <v>44</v>
      </c>
      <c r="J226" t="str">
        <f t="shared" si="9"/>
        <v>B-W3-H3-LAM 28</v>
      </c>
      <c r="K226" s="5">
        <f t="shared" si="10"/>
        <v>1596</v>
      </c>
      <c r="M226" t="s">
        <v>730</v>
      </c>
      <c r="O226" s="355">
        <v>0.03</v>
      </c>
      <c r="Q226" s="193">
        <v>1549</v>
      </c>
    </row>
    <row r="227" spans="1:17" hidden="1">
      <c r="A227" t="s">
        <v>9</v>
      </c>
      <c r="B227" t="s">
        <v>8</v>
      </c>
      <c r="C227" s="194">
        <v>1099</v>
      </c>
      <c r="D227" s="194" t="s">
        <v>29</v>
      </c>
      <c r="E227">
        <v>2821</v>
      </c>
      <c r="F227">
        <v>3100</v>
      </c>
      <c r="G227" t="s">
        <v>35</v>
      </c>
      <c r="H227" s="4" t="s">
        <v>802</v>
      </c>
      <c r="I227" s="199">
        <v>44</v>
      </c>
      <c r="J227" t="str">
        <f t="shared" si="9"/>
        <v>B-W3-H4-LAM 28</v>
      </c>
      <c r="K227" s="5">
        <f t="shared" si="10"/>
        <v>1866</v>
      </c>
      <c r="M227" t="s">
        <v>730</v>
      </c>
      <c r="O227" s="355">
        <v>2.5000000000000001E-2</v>
      </c>
      <c r="Q227" s="193">
        <v>1820</v>
      </c>
    </row>
    <row r="228" spans="1:17" hidden="1">
      <c r="A228" t="s">
        <v>4</v>
      </c>
      <c r="B228" t="s">
        <v>7</v>
      </c>
      <c r="C228" s="194">
        <v>1099</v>
      </c>
      <c r="D228" s="194" t="s">
        <v>29</v>
      </c>
      <c r="E228">
        <v>1981</v>
      </c>
      <c r="F228">
        <v>2150</v>
      </c>
      <c r="G228" t="s">
        <v>32</v>
      </c>
      <c r="H228" s="4" t="s">
        <v>802</v>
      </c>
      <c r="I228" s="199">
        <v>44</v>
      </c>
      <c r="J228" t="str">
        <f t="shared" si="9"/>
        <v>C-W3-H1-LAM 28</v>
      </c>
      <c r="K228" s="5">
        <f t="shared" si="10"/>
        <v>922</v>
      </c>
      <c r="M228" t="s">
        <v>730</v>
      </c>
      <c r="O228" s="355">
        <v>3.5000000000000003E-2</v>
      </c>
      <c r="Q228" s="193">
        <v>890</v>
      </c>
    </row>
    <row r="229" spans="1:17" hidden="1">
      <c r="A229" t="s">
        <v>4</v>
      </c>
      <c r="B229" t="s">
        <v>6</v>
      </c>
      <c r="C229" s="194">
        <v>1099</v>
      </c>
      <c r="D229" s="194" t="s">
        <v>29</v>
      </c>
      <c r="E229">
        <v>2151</v>
      </c>
      <c r="F229">
        <v>2450</v>
      </c>
      <c r="G229" t="s">
        <v>33</v>
      </c>
      <c r="H229" s="4" t="s">
        <v>802</v>
      </c>
      <c r="I229" s="199">
        <v>44</v>
      </c>
      <c r="J229" t="str">
        <f t="shared" si="9"/>
        <v>C-W3-H2-LAM 28</v>
      </c>
      <c r="K229" s="5">
        <f t="shared" si="10"/>
        <v>1121</v>
      </c>
      <c r="M229" t="s">
        <v>730</v>
      </c>
      <c r="O229" s="355">
        <v>0.03</v>
      </c>
      <c r="Q229" s="193">
        <v>1088</v>
      </c>
    </row>
    <row r="230" spans="1:17" hidden="1">
      <c r="A230" t="s">
        <v>4</v>
      </c>
      <c r="B230" t="s">
        <v>5</v>
      </c>
      <c r="C230" s="194">
        <v>1099</v>
      </c>
      <c r="D230" s="194" t="s">
        <v>29</v>
      </c>
      <c r="E230">
        <v>2451</v>
      </c>
      <c r="F230">
        <v>2820</v>
      </c>
      <c r="G230" t="s">
        <v>34</v>
      </c>
      <c r="H230" s="4" t="s">
        <v>802</v>
      </c>
      <c r="I230" s="199">
        <v>44</v>
      </c>
      <c r="J230" t="str">
        <f t="shared" si="9"/>
        <v>C-W3-H3-LAM 28</v>
      </c>
      <c r="K230" s="5">
        <f t="shared" si="10"/>
        <v>1361</v>
      </c>
      <c r="M230" t="s">
        <v>730</v>
      </c>
      <c r="O230" s="355">
        <v>0.03</v>
      </c>
      <c r="Q230" s="193">
        <v>1321</v>
      </c>
    </row>
    <row r="231" spans="1:17" hidden="1">
      <c r="A231" t="s">
        <v>4</v>
      </c>
      <c r="B231" t="s">
        <v>3</v>
      </c>
      <c r="C231" s="194">
        <v>1099</v>
      </c>
      <c r="D231" s="194" t="s">
        <v>29</v>
      </c>
      <c r="E231">
        <v>2821</v>
      </c>
      <c r="F231">
        <v>3100</v>
      </c>
      <c r="G231" t="s">
        <v>35</v>
      </c>
      <c r="H231" s="4" t="s">
        <v>802</v>
      </c>
      <c r="I231" s="199">
        <v>44</v>
      </c>
      <c r="J231" t="str">
        <f t="shared" si="9"/>
        <v>C-W3-H4-LAM 28</v>
      </c>
      <c r="K231" s="5">
        <f t="shared" si="10"/>
        <v>1598</v>
      </c>
      <c r="M231" t="s">
        <v>730</v>
      </c>
      <c r="O231" s="355">
        <v>2.5000000000000001E-2</v>
      </c>
      <c r="Q231" s="193">
        <v>1559</v>
      </c>
    </row>
    <row r="232" spans="1:17" hidden="1">
      <c r="A232" t="s">
        <v>14</v>
      </c>
      <c r="B232" t="s">
        <v>17</v>
      </c>
      <c r="C232" s="196">
        <v>1240</v>
      </c>
      <c r="D232" s="196" t="s">
        <v>30</v>
      </c>
      <c r="E232">
        <v>1981</v>
      </c>
      <c r="F232">
        <v>2150</v>
      </c>
      <c r="G232" t="s">
        <v>32</v>
      </c>
      <c r="H232" s="4" t="s">
        <v>802</v>
      </c>
      <c r="I232" s="199">
        <v>44</v>
      </c>
      <c r="J232" t="str">
        <f t="shared" ref="J232:J264" si="11">A232&amp;"-"&amp;D232&amp;"-"&amp;G232&amp;"-"&amp;H232</f>
        <v>A-W4-H1-LAM 28</v>
      </c>
      <c r="K232" s="5">
        <f t="shared" si="10"/>
        <v>571</v>
      </c>
      <c r="M232" t="s">
        <v>730</v>
      </c>
      <c r="O232" s="355">
        <v>3.5000000000000003E-2</v>
      </c>
      <c r="Q232" s="195">
        <v>551</v>
      </c>
    </row>
    <row r="233" spans="1:17" hidden="1">
      <c r="A233" t="s">
        <v>14</v>
      </c>
      <c r="B233" t="s">
        <v>16</v>
      </c>
      <c r="C233" s="196">
        <v>1240</v>
      </c>
      <c r="D233" s="196" t="s">
        <v>30</v>
      </c>
      <c r="E233">
        <v>2151</v>
      </c>
      <c r="F233">
        <v>2450</v>
      </c>
      <c r="G233" t="s">
        <v>33</v>
      </c>
      <c r="H233" s="4" t="s">
        <v>802</v>
      </c>
      <c r="I233" s="199">
        <v>44</v>
      </c>
      <c r="J233" t="str">
        <f t="shared" si="11"/>
        <v>A-W4-H2-LAM 28</v>
      </c>
      <c r="K233" s="5">
        <f t="shared" si="10"/>
        <v>686</v>
      </c>
      <c r="M233" t="s">
        <v>730</v>
      </c>
      <c r="O233" s="355">
        <v>0.03</v>
      </c>
      <c r="Q233" s="195">
        <v>666</v>
      </c>
    </row>
    <row r="234" spans="1:17" hidden="1">
      <c r="A234" t="s">
        <v>14</v>
      </c>
      <c r="B234" t="s">
        <v>15</v>
      </c>
      <c r="C234" s="196">
        <v>1240</v>
      </c>
      <c r="D234" s="196" t="s">
        <v>30</v>
      </c>
      <c r="E234">
        <v>2451</v>
      </c>
      <c r="F234">
        <v>2820</v>
      </c>
      <c r="G234" t="s">
        <v>34</v>
      </c>
      <c r="H234" s="4" t="s">
        <v>802</v>
      </c>
      <c r="I234" s="199">
        <v>44</v>
      </c>
      <c r="J234" t="str">
        <f t="shared" si="11"/>
        <v>A-W4-H3-LAM 28</v>
      </c>
      <c r="K234" s="5">
        <f t="shared" si="10"/>
        <v>823</v>
      </c>
      <c r="M234" t="s">
        <v>730</v>
      </c>
      <c r="O234" s="355">
        <v>0.03</v>
      </c>
      <c r="Q234" s="195">
        <v>799</v>
      </c>
    </row>
    <row r="235" spans="1:17" hidden="1">
      <c r="A235" t="s">
        <v>14</v>
      </c>
      <c r="B235" t="s">
        <v>13</v>
      </c>
      <c r="C235" s="196">
        <v>1240</v>
      </c>
      <c r="D235" s="196" t="s">
        <v>30</v>
      </c>
      <c r="E235">
        <v>2821</v>
      </c>
      <c r="F235">
        <v>3070</v>
      </c>
      <c r="G235" t="s">
        <v>35</v>
      </c>
      <c r="H235" s="4" t="s">
        <v>802</v>
      </c>
      <c r="I235" s="199">
        <v>44</v>
      </c>
      <c r="J235" t="str">
        <f t="shared" si="11"/>
        <v>A-W4-H4-LAM 28</v>
      </c>
      <c r="K235" s="5">
        <f t="shared" si="10"/>
        <v>959</v>
      </c>
      <c r="M235" t="s">
        <v>730</v>
      </c>
      <c r="O235" s="355">
        <v>2.5000000000000001E-2</v>
      </c>
      <c r="Q235" s="195">
        <v>935</v>
      </c>
    </row>
    <row r="236" spans="1:17" hidden="1">
      <c r="A236" t="s">
        <v>9</v>
      </c>
      <c r="B236" t="s">
        <v>12</v>
      </c>
      <c r="C236" s="196">
        <v>1240</v>
      </c>
      <c r="D236" s="196" t="s">
        <v>30</v>
      </c>
      <c r="E236">
        <v>1981</v>
      </c>
      <c r="F236">
        <v>2150</v>
      </c>
      <c r="G236" t="s">
        <v>32</v>
      </c>
      <c r="H236" s="4" t="s">
        <v>802</v>
      </c>
      <c r="I236" s="199">
        <v>44</v>
      </c>
      <c r="J236" t="str">
        <f t="shared" si="11"/>
        <v>B-W4-H1-LAM 28</v>
      </c>
      <c r="K236" s="5">
        <f t="shared" si="10"/>
        <v>1135</v>
      </c>
      <c r="M236" t="s">
        <v>730</v>
      </c>
      <c r="O236" s="355">
        <v>3.5000000000000003E-2</v>
      </c>
      <c r="Q236" s="195">
        <v>1096</v>
      </c>
    </row>
    <row r="237" spans="1:17" hidden="1">
      <c r="A237" t="s">
        <v>9</v>
      </c>
      <c r="B237" t="s">
        <v>11</v>
      </c>
      <c r="C237" s="196">
        <v>1240</v>
      </c>
      <c r="D237" s="196" t="s">
        <v>30</v>
      </c>
      <c r="E237">
        <v>2151</v>
      </c>
      <c r="F237">
        <v>2450</v>
      </c>
      <c r="G237" t="s">
        <v>33</v>
      </c>
      <c r="H237" s="4" t="s">
        <v>802</v>
      </c>
      <c r="I237" s="199">
        <v>44</v>
      </c>
      <c r="J237" t="str">
        <f t="shared" si="11"/>
        <v>B-W4-H2-LAM 28</v>
      </c>
      <c r="K237" s="5">
        <f t="shared" si="10"/>
        <v>1369</v>
      </c>
      <c r="M237" t="s">
        <v>730</v>
      </c>
      <c r="O237" s="355">
        <v>0.03</v>
      </c>
      <c r="Q237" s="195">
        <v>1329</v>
      </c>
    </row>
    <row r="238" spans="1:17" hidden="1">
      <c r="A238" t="s">
        <v>9</v>
      </c>
      <c r="B238" t="s">
        <v>10</v>
      </c>
      <c r="C238" s="196">
        <v>1240</v>
      </c>
      <c r="D238" s="196" t="s">
        <v>30</v>
      </c>
      <c r="E238">
        <v>2451</v>
      </c>
      <c r="F238">
        <v>2820</v>
      </c>
      <c r="G238" t="s">
        <v>34</v>
      </c>
      <c r="H238" s="4" t="s">
        <v>802</v>
      </c>
      <c r="I238" s="199">
        <v>44</v>
      </c>
      <c r="J238" t="str">
        <f t="shared" si="11"/>
        <v>B-W4-H3-LAM 28</v>
      </c>
      <c r="K238" s="5">
        <f t="shared" si="10"/>
        <v>1647</v>
      </c>
      <c r="M238" t="s">
        <v>730</v>
      </c>
      <c r="O238" s="355">
        <v>0.03</v>
      </c>
      <c r="Q238" s="195">
        <v>1599</v>
      </c>
    </row>
    <row r="239" spans="1:17" hidden="1">
      <c r="A239" t="s">
        <v>9</v>
      </c>
      <c r="B239" t="s">
        <v>8</v>
      </c>
      <c r="C239" s="196">
        <v>1240</v>
      </c>
      <c r="D239" s="196" t="s">
        <v>30</v>
      </c>
      <c r="E239">
        <v>2821</v>
      </c>
      <c r="F239">
        <v>3100</v>
      </c>
      <c r="G239" t="s">
        <v>35</v>
      </c>
      <c r="H239" s="4" t="s">
        <v>802</v>
      </c>
      <c r="I239" s="199">
        <v>44</v>
      </c>
      <c r="J239" t="str">
        <f t="shared" si="11"/>
        <v>B-W4-H4-LAM 28</v>
      </c>
      <c r="K239" s="5">
        <f t="shared" si="10"/>
        <v>1917</v>
      </c>
      <c r="M239" t="s">
        <v>730</v>
      </c>
      <c r="O239" s="355">
        <v>2.5000000000000001E-2</v>
      </c>
      <c r="Q239" s="195">
        <v>1870</v>
      </c>
    </row>
    <row r="240" spans="1:17" hidden="1">
      <c r="A240" t="s">
        <v>4</v>
      </c>
      <c r="B240" t="s">
        <v>7</v>
      </c>
      <c r="C240" s="196">
        <v>1240</v>
      </c>
      <c r="D240" s="196" t="s">
        <v>30</v>
      </c>
      <c r="E240">
        <v>1981</v>
      </c>
      <c r="F240">
        <v>2150</v>
      </c>
      <c r="G240" t="s">
        <v>32</v>
      </c>
      <c r="H240" s="4" t="s">
        <v>802</v>
      </c>
      <c r="I240" s="199">
        <v>44</v>
      </c>
      <c r="J240" t="str">
        <f t="shared" si="11"/>
        <v>C-W4-H1-LAM 28</v>
      </c>
      <c r="K240" s="5">
        <f t="shared" si="10"/>
        <v>948</v>
      </c>
      <c r="M240" t="s">
        <v>730</v>
      </c>
      <c r="O240" s="355">
        <v>3.5000000000000003E-2</v>
      </c>
      <c r="Q240" s="195">
        <v>915</v>
      </c>
    </row>
    <row r="241" spans="1:17" hidden="1">
      <c r="A241" t="s">
        <v>4</v>
      </c>
      <c r="B241" t="s">
        <v>6</v>
      </c>
      <c r="C241" s="196">
        <v>1240</v>
      </c>
      <c r="D241" s="196" t="s">
        <v>30</v>
      </c>
      <c r="E241">
        <v>2151</v>
      </c>
      <c r="F241">
        <v>2450</v>
      </c>
      <c r="G241" t="s">
        <v>33</v>
      </c>
      <c r="H241" s="4" t="s">
        <v>802</v>
      </c>
      <c r="I241" s="199">
        <v>44</v>
      </c>
      <c r="J241" t="str">
        <f t="shared" si="11"/>
        <v>C-W4-H2-LAM 28</v>
      </c>
      <c r="K241" s="5">
        <f t="shared" si="10"/>
        <v>1147</v>
      </c>
      <c r="M241" t="s">
        <v>730</v>
      </c>
      <c r="O241" s="355">
        <v>0.03</v>
      </c>
      <c r="Q241" s="195">
        <v>1113</v>
      </c>
    </row>
    <row r="242" spans="1:17" hidden="1">
      <c r="A242" t="s">
        <v>4</v>
      </c>
      <c r="B242" t="s">
        <v>5</v>
      </c>
      <c r="C242" s="196">
        <v>1240</v>
      </c>
      <c r="D242" s="196" t="s">
        <v>30</v>
      </c>
      <c r="E242">
        <v>2451</v>
      </c>
      <c r="F242">
        <v>2820</v>
      </c>
      <c r="G242" t="s">
        <v>34</v>
      </c>
      <c r="H242" s="4" t="s">
        <v>802</v>
      </c>
      <c r="I242" s="199">
        <v>44</v>
      </c>
      <c r="J242" t="str">
        <f t="shared" si="11"/>
        <v>C-W4-H3-LAM 28</v>
      </c>
      <c r="K242" s="5">
        <f t="shared" si="10"/>
        <v>1387</v>
      </c>
      <c r="M242" t="s">
        <v>730</v>
      </c>
      <c r="O242" s="355">
        <v>0.03</v>
      </c>
      <c r="Q242" s="195">
        <v>1346</v>
      </c>
    </row>
    <row r="243" spans="1:17" hidden="1">
      <c r="A243" t="s">
        <v>4</v>
      </c>
      <c r="B243" t="s">
        <v>3</v>
      </c>
      <c r="C243" s="196">
        <v>1240</v>
      </c>
      <c r="D243" s="196" t="s">
        <v>30</v>
      </c>
      <c r="E243">
        <v>2821</v>
      </c>
      <c r="F243">
        <v>3100</v>
      </c>
      <c r="G243" t="s">
        <v>35</v>
      </c>
      <c r="H243" s="4" t="s">
        <v>802</v>
      </c>
      <c r="I243" s="199">
        <v>44</v>
      </c>
      <c r="J243" t="str">
        <f t="shared" si="11"/>
        <v>C-W4-H4-LAM 28</v>
      </c>
      <c r="K243" s="5">
        <f t="shared" si="10"/>
        <v>1624</v>
      </c>
      <c r="M243" t="s">
        <v>730</v>
      </c>
      <c r="O243" s="355">
        <v>2.5000000000000001E-2</v>
      </c>
      <c r="Q243" s="195">
        <v>1584</v>
      </c>
    </row>
    <row r="244" spans="1:17" hidden="1">
      <c r="A244" t="s">
        <v>14</v>
      </c>
      <c r="B244" t="s">
        <v>17</v>
      </c>
      <c r="C244">
        <v>949</v>
      </c>
      <c r="D244" t="s">
        <v>27</v>
      </c>
      <c r="E244">
        <v>1981</v>
      </c>
      <c r="F244">
        <v>2150</v>
      </c>
      <c r="G244" t="s">
        <v>32</v>
      </c>
      <c r="H244" s="4" t="s">
        <v>656</v>
      </c>
      <c r="I244" s="199">
        <v>44</v>
      </c>
      <c r="J244" t="str">
        <f t="shared" si="11"/>
        <v>A-W1-H1-LAM 45</v>
      </c>
      <c r="K244" s="5">
        <f t="shared" si="10"/>
        <v>550</v>
      </c>
      <c r="M244" t="s">
        <v>730</v>
      </c>
      <c r="O244" s="355">
        <v>3.5000000000000003E-2</v>
      </c>
      <c r="Q244" s="6">
        <v>531</v>
      </c>
    </row>
    <row r="245" spans="1:17" hidden="1">
      <c r="A245" t="s">
        <v>14</v>
      </c>
      <c r="B245" t="s">
        <v>16</v>
      </c>
      <c r="C245">
        <v>949</v>
      </c>
      <c r="D245" t="s">
        <v>27</v>
      </c>
      <c r="E245">
        <v>2151</v>
      </c>
      <c r="F245">
        <v>2450</v>
      </c>
      <c r="G245" t="s">
        <v>33</v>
      </c>
      <c r="H245" s="4" t="s">
        <v>656</v>
      </c>
      <c r="I245" s="199">
        <v>44</v>
      </c>
      <c r="J245" t="str">
        <f t="shared" si="11"/>
        <v>A-W1-H2-LAM 45</v>
      </c>
      <c r="K245" s="5">
        <f t="shared" si="10"/>
        <v>666</v>
      </c>
      <c r="M245" t="s">
        <v>730</v>
      </c>
      <c r="O245" s="355">
        <v>0.03</v>
      </c>
      <c r="Q245" s="5">
        <v>646</v>
      </c>
    </row>
    <row r="246" spans="1:17" hidden="1">
      <c r="A246" t="s">
        <v>14</v>
      </c>
      <c r="B246" t="s">
        <v>15</v>
      </c>
      <c r="C246">
        <v>949</v>
      </c>
      <c r="D246" t="s">
        <v>27</v>
      </c>
      <c r="E246">
        <v>2451</v>
      </c>
      <c r="F246">
        <v>2820</v>
      </c>
      <c r="G246" t="s">
        <v>34</v>
      </c>
      <c r="H246" s="4" t="s">
        <v>656</v>
      </c>
      <c r="I246" s="199">
        <v>44</v>
      </c>
      <c r="J246" t="str">
        <f t="shared" si="11"/>
        <v>A-W1-H3-LAM 45</v>
      </c>
      <c r="K246" s="5">
        <f t="shared" si="10"/>
        <v>803</v>
      </c>
      <c r="M246" t="s">
        <v>730</v>
      </c>
      <c r="O246" s="355">
        <v>0.03</v>
      </c>
      <c r="Q246" s="5">
        <v>779</v>
      </c>
    </row>
    <row r="247" spans="1:17" hidden="1">
      <c r="A247" t="s">
        <v>14</v>
      </c>
      <c r="B247" t="s">
        <v>13</v>
      </c>
      <c r="C247">
        <v>864</v>
      </c>
      <c r="D247" t="s">
        <v>27</v>
      </c>
      <c r="E247">
        <v>2821</v>
      </c>
      <c r="F247">
        <v>3070</v>
      </c>
      <c r="G247" t="s">
        <v>35</v>
      </c>
      <c r="H247" s="4" t="s">
        <v>656</v>
      </c>
      <c r="I247" s="199">
        <v>44</v>
      </c>
      <c r="J247" t="str">
        <f t="shared" si="11"/>
        <v>A-W1-H4-LAM 45</v>
      </c>
      <c r="K247" s="5">
        <f t="shared" si="10"/>
        <v>938</v>
      </c>
      <c r="M247" t="s">
        <v>730</v>
      </c>
      <c r="O247" s="355">
        <v>2.5000000000000001E-2</v>
      </c>
      <c r="Q247" s="5">
        <v>915</v>
      </c>
    </row>
    <row r="248" spans="1:17" hidden="1">
      <c r="A248" t="s">
        <v>9</v>
      </c>
      <c r="B248" t="s">
        <v>12</v>
      </c>
      <c r="C248">
        <v>949</v>
      </c>
      <c r="D248" t="s">
        <v>27</v>
      </c>
      <c r="E248">
        <v>1981</v>
      </c>
      <c r="F248">
        <v>2150</v>
      </c>
      <c r="G248" t="s">
        <v>32</v>
      </c>
      <c r="H248" s="4" t="s">
        <v>656</v>
      </c>
      <c r="I248" s="199">
        <v>44</v>
      </c>
      <c r="J248" t="str">
        <f t="shared" si="11"/>
        <v>B-W1-H1-LAM 45</v>
      </c>
      <c r="K248" s="5">
        <f t="shared" si="10"/>
        <v>1099</v>
      </c>
      <c r="M248" t="s">
        <v>730</v>
      </c>
      <c r="O248" s="355">
        <v>3.5000000000000003E-2</v>
      </c>
      <c r="Q248" s="5">
        <v>1061</v>
      </c>
    </row>
    <row r="249" spans="1:17" hidden="1">
      <c r="A249" t="s">
        <v>9</v>
      </c>
      <c r="B249" t="s">
        <v>11</v>
      </c>
      <c r="C249">
        <v>909</v>
      </c>
      <c r="D249" t="s">
        <v>27</v>
      </c>
      <c r="E249">
        <v>2151</v>
      </c>
      <c r="F249">
        <v>2450</v>
      </c>
      <c r="G249" t="s">
        <v>33</v>
      </c>
      <c r="H249" s="4" t="s">
        <v>656</v>
      </c>
      <c r="I249" s="199">
        <v>44</v>
      </c>
      <c r="J249" t="str">
        <f t="shared" si="11"/>
        <v>B-W1-H2-LAM 45</v>
      </c>
      <c r="K249" s="5">
        <f t="shared" si="10"/>
        <v>1330</v>
      </c>
      <c r="M249" t="s">
        <v>730</v>
      </c>
      <c r="O249" s="355">
        <v>0.03</v>
      </c>
      <c r="Q249" s="5">
        <v>1291</v>
      </c>
    </row>
    <row r="250" spans="1:17" hidden="1">
      <c r="A250" t="s">
        <v>9</v>
      </c>
      <c r="B250" t="s">
        <v>10</v>
      </c>
      <c r="C250">
        <v>949</v>
      </c>
      <c r="D250" t="s">
        <v>27</v>
      </c>
      <c r="E250">
        <v>2451</v>
      </c>
      <c r="F250">
        <v>2820</v>
      </c>
      <c r="G250" t="s">
        <v>34</v>
      </c>
      <c r="H250" s="4" t="s">
        <v>656</v>
      </c>
      <c r="I250" s="199">
        <v>44</v>
      </c>
      <c r="J250" t="str">
        <f t="shared" si="11"/>
        <v>B-W1-H3-LAM 45</v>
      </c>
      <c r="K250" s="5">
        <f t="shared" si="10"/>
        <v>1605</v>
      </c>
      <c r="M250" t="s">
        <v>730</v>
      </c>
      <c r="O250" s="355">
        <v>0.03</v>
      </c>
      <c r="Q250" s="5">
        <v>1558</v>
      </c>
    </row>
    <row r="251" spans="1:17" hidden="1">
      <c r="A251" t="s">
        <v>9</v>
      </c>
      <c r="B251" t="s">
        <v>8</v>
      </c>
      <c r="C251">
        <v>999</v>
      </c>
      <c r="D251" t="s">
        <v>27</v>
      </c>
      <c r="E251">
        <v>2821</v>
      </c>
      <c r="F251">
        <v>3100</v>
      </c>
      <c r="G251" t="s">
        <v>35</v>
      </c>
      <c r="H251" s="4" t="s">
        <v>656</v>
      </c>
      <c r="I251" s="199">
        <v>44</v>
      </c>
      <c r="J251" t="str">
        <f t="shared" si="11"/>
        <v>B-W1-H4-LAM 45</v>
      </c>
      <c r="K251" s="5">
        <f t="shared" si="10"/>
        <v>1876</v>
      </c>
      <c r="M251" t="s">
        <v>730</v>
      </c>
      <c r="O251" s="355">
        <v>2.5000000000000001E-2</v>
      </c>
      <c r="Q251" s="5">
        <v>1830</v>
      </c>
    </row>
    <row r="252" spans="1:17" hidden="1">
      <c r="A252" t="s">
        <v>4</v>
      </c>
      <c r="B252" t="s">
        <v>7</v>
      </c>
      <c r="C252">
        <v>949</v>
      </c>
      <c r="D252" t="s">
        <v>27</v>
      </c>
      <c r="E252">
        <v>1981</v>
      </c>
      <c r="F252">
        <v>2150</v>
      </c>
      <c r="G252" t="s">
        <v>32</v>
      </c>
      <c r="H252" s="4" t="s">
        <v>656</v>
      </c>
      <c r="I252" s="199">
        <v>44</v>
      </c>
      <c r="J252" t="str">
        <f t="shared" si="11"/>
        <v>C-W1-H1-LAM 45</v>
      </c>
      <c r="K252" s="5">
        <f t="shared" si="10"/>
        <v>941</v>
      </c>
      <c r="M252" t="s">
        <v>730</v>
      </c>
      <c r="O252" s="355">
        <v>3.5000000000000003E-2</v>
      </c>
      <c r="Q252" s="5">
        <v>909</v>
      </c>
    </row>
    <row r="253" spans="1:17" hidden="1">
      <c r="A253" t="s">
        <v>4</v>
      </c>
      <c r="B253" t="s">
        <v>6</v>
      </c>
      <c r="C253">
        <v>909</v>
      </c>
      <c r="D253" t="s">
        <v>27</v>
      </c>
      <c r="E253">
        <v>2151</v>
      </c>
      <c r="F253">
        <v>2450</v>
      </c>
      <c r="G253" t="s">
        <v>33</v>
      </c>
      <c r="H253" s="4" t="s">
        <v>656</v>
      </c>
      <c r="I253" s="199">
        <v>44</v>
      </c>
      <c r="J253" t="str">
        <f t="shared" si="11"/>
        <v>C-W1-H2-LAM 45</v>
      </c>
      <c r="K253" s="5">
        <f t="shared" si="10"/>
        <v>1141</v>
      </c>
      <c r="M253" t="s">
        <v>730</v>
      </c>
      <c r="O253" s="355">
        <v>0.03</v>
      </c>
      <c r="Q253" s="5">
        <v>1107</v>
      </c>
    </row>
    <row r="254" spans="1:17" hidden="1">
      <c r="A254" t="s">
        <v>4</v>
      </c>
      <c r="B254" t="s">
        <v>5</v>
      </c>
      <c r="C254">
        <v>924</v>
      </c>
      <c r="D254" t="s">
        <v>27</v>
      </c>
      <c r="E254">
        <v>2451</v>
      </c>
      <c r="F254">
        <v>2820</v>
      </c>
      <c r="G254" t="s">
        <v>34</v>
      </c>
      <c r="H254" s="4" t="s">
        <v>656</v>
      </c>
      <c r="I254" s="199">
        <v>44</v>
      </c>
      <c r="J254" t="str">
        <f t="shared" si="11"/>
        <v>C-W1-H3-LAM 45</v>
      </c>
      <c r="K254" s="5">
        <f t="shared" si="10"/>
        <v>1381</v>
      </c>
      <c r="M254" t="s">
        <v>730</v>
      </c>
      <c r="O254" s="355">
        <v>0.03</v>
      </c>
      <c r="Q254" s="5">
        <v>1340</v>
      </c>
    </row>
    <row r="255" spans="1:17" hidden="1">
      <c r="A255" t="s">
        <v>4</v>
      </c>
      <c r="B255" t="s">
        <v>3</v>
      </c>
      <c r="C255">
        <v>999</v>
      </c>
      <c r="D255" t="s">
        <v>27</v>
      </c>
      <c r="E255">
        <v>2821</v>
      </c>
      <c r="F255">
        <v>3100</v>
      </c>
      <c r="G255" t="s">
        <v>35</v>
      </c>
      <c r="H255" s="4" t="s">
        <v>656</v>
      </c>
      <c r="I255" s="199">
        <v>44</v>
      </c>
      <c r="J255" t="str">
        <f t="shared" si="11"/>
        <v>C-W1-H4-LAM 45</v>
      </c>
      <c r="K255" s="5">
        <f t="shared" si="10"/>
        <v>1618</v>
      </c>
      <c r="M255" t="s">
        <v>730</v>
      </c>
      <c r="O255" s="355">
        <v>2.5000000000000001E-2</v>
      </c>
      <c r="Q255" s="5">
        <v>1578</v>
      </c>
    </row>
    <row r="256" spans="1:17" hidden="1">
      <c r="A256" t="s">
        <v>14</v>
      </c>
      <c r="B256" t="s">
        <v>17</v>
      </c>
      <c r="C256" s="191">
        <v>999</v>
      </c>
      <c r="D256" s="191" t="s">
        <v>28</v>
      </c>
      <c r="E256">
        <v>1981</v>
      </c>
      <c r="F256">
        <v>2150</v>
      </c>
      <c r="G256" t="s">
        <v>32</v>
      </c>
      <c r="H256" s="4" t="s">
        <v>656</v>
      </c>
      <c r="I256" s="199">
        <v>44</v>
      </c>
      <c r="J256" t="str">
        <f t="shared" si="11"/>
        <v>A-W2-H1-LAM 45</v>
      </c>
      <c r="K256" s="5">
        <f t="shared" si="10"/>
        <v>576</v>
      </c>
      <c r="M256" t="s">
        <v>730</v>
      </c>
      <c r="N256" s="189">
        <f t="shared" ref="N256:N267" si="12">+K256-K244</f>
        <v>26</v>
      </c>
      <c r="O256" s="355">
        <v>3.5000000000000003E-2</v>
      </c>
      <c r="Q256" s="192">
        <v>556</v>
      </c>
    </row>
    <row r="257" spans="1:17" hidden="1">
      <c r="A257" t="s">
        <v>14</v>
      </c>
      <c r="B257" t="s">
        <v>16</v>
      </c>
      <c r="C257" s="191">
        <v>999</v>
      </c>
      <c r="D257" s="191" t="s">
        <v>28</v>
      </c>
      <c r="E257">
        <v>2151</v>
      </c>
      <c r="F257">
        <v>2450</v>
      </c>
      <c r="G257" t="s">
        <v>33</v>
      </c>
      <c r="H257" s="4" t="s">
        <v>656</v>
      </c>
      <c r="I257" s="199">
        <v>44</v>
      </c>
      <c r="J257" t="str">
        <f t="shared" si="11"/>
        <v>A-W2-H2-LAM 45</v>
      </c>
      <c r="K257" s="5">
        <f t="shared" si="10"/>
        <v>692</v>
      </c>
      <c r="M257" t="s">
        <v>730</v>
      </c>
      <c r="N257" s="189">
        <f t="shared" si="12"/>
        <v>26</v>
      </c>
      <c r="O257" s="355">
        <v>0.03</v>
      </c>
      <c r="Q257" s="192">
        <v>671</v>
      </c>
    </row>
    <row r="258" spans="1:17" hidden="1">
      <c r="A258" t="s">
        <v>14</v>
      </c>
      <c r="B258" t="s">
        <v>15</v>
      </c>
      <c r="C258" s="191">
        <v>999</v>
      </c>
      <c r="D258" s="191" t="s">
        <v>28</v>
      </c>
      <c r="E258">
        <v>2451</v>
      </c>
      <c r="F258">
        <v>2820</v>
      </c>
      <c r="G258" t="s">
        <v>34</v>
      </c>
      <c r="H258" s="4" t="s">
        <v>656</v>
      </c>
      <c r="I258" s="199">
        <v>44</v>
      </c>
      <c r="J258" t="str">
        <f t="shared" si="11"/>
        <v>A-W2-H3-LAM 45</v>
      </c>
      <c r="K258" s="5">
        <f t="shared" si="10"/>
        <v>829</v>
      </c>
      <c r="M258" t="s">
        <v>730</v>
      </c>
      <c r="N258" s="189">
        <f t="shared" si="12"/>
        <v>26</v>
      </c>
      <c r="O258" s="355">
        <v>0.03</v>
      </c>
      <c r="Q258" s="192">
        <v>804</v>
      </c>
    </row>
    <row r="259" spans="1:17" hidden="1">
      <c r="A259" t="s">
        <v>14</v>
      </c>
      <c r="B259" t="s">
        <v>13</v>
      </c>
      <c r="C259" s="191">
        <v>999</v>
      </c>
      <c r="D259" s="191" t="s">
        <v>28</v>
      </c>
      <c r="E259">
        <v>2821</v>
      </c>
      <c r="F259">
        <v>3070</v>
      </c>
      <c r="G259" t="s">
        <v>35</v>
      </c>
      <c r="H259" s="4" t="s">
        <v>656</v>
      </c>
      <c r="I259" s="199">
        <v>44</v>
      </c>
      <c r="J259" t="str">
        <f t="shared" si="11"/>
        <v>A-W2-H4-LAM 45</v>
      </c>
      <c r="K259" s="5">
        <f t="shared" si="10"/>
        <v>964</v>
      </c>
      <c r="M259" t="s">
        <v>730</v>
      </c>
      <c r="N259" s="189">
        <f t="shared" si="12"/>
        <v>26</v>
      </c>
      <c r="O259" s="355">
        <v>2.5000000000000001E-2</v>
      </c>
      <c r="Q259" s="192">
        <v>940</v>
      </c>
    </row>
    <row r="260" spans="1:17" hidden="1">
      <c r="A260" t="s">
        <v>9</v>
      </c>
      <c r="B260" t="s">
        <v>12</v>
      </c>
      <c r="C260" s="191">
        <v>999</v>
      </c>
      <c r="D260" s="191" t="s">
        <v>28</v>
      </c>
      <c r="E260">
        <v>1981</v>
      </c>
      <c r="F260">
        <v>2150</v>
      </c>
      <c r="G260" t="s">
        <v>32</v>
      </c>
      <c r="H260" s="4" t="s">
        <v>656</v>
      </c>
      <c r="I260" s="199">
        <v>44</v>
      </c>
      <c r="J260" t="str">
        <f t="shared" si="11"/>
        <v>B-W2-H1-LAM 45</v>
      </c>
      <c r="K260" s="5">
        <f t="shared" si="10"/>
        <v>1150</v>
      </c>
      <c r="M260" t="s">
        <v>730</v>
      </c>
      <c r="N260" s="189">
        <f t="shared" si="12"/>
        <v>51</v>
      </c>
      <c r="O260" s="355">
        <v>3.5000000000000003E-2</v>
      </c>
      <c r="Q260" s="192">
        <v>1111</v>
      </c>
    </row>
    <row r="261" spans="1:17" hidden="1">
      <c r="A261" t="s">
        <v>9</v>
      </c>
      <c r="B261" t="s">
        <v>11</v>
      </c>
      <c r="C261" s="191">
        <v>999</v>
      </c>
      <c r="D261" s="191" t="s">
        <v>28</v>
      </c>
      <c r="E261">
        <v>2151</v>
      </c>
      <c r="F261">
        <v>2450</v>
      </c>
      <c r="G261" t="s">
        <v>33</v>
      </c>
      <c r="H261" s="4" t="s">
        <v>656</v>
      </c>
      <c r="I261" s="199">
        <v>44</v>
      </c>
      <c r="J261" t="str">
        <f t="shared" si="11"/>
        <v>B-W2-H2-LAM 45</v>
      </c>
      <c r="K261" s="5">
        <f t="shared" ref="K261:K324" si="13">ROUNDUP(Q261*(1+O261),0)</f>
        <v>1382</v>
      </c>
      <c r="M261" t="s">
        <v>730</v>
      </c>
      <c r="N261" s="189">
        <f t="shared" si="12"/>
        <v>52</v>
      </c>
      <c r="O261" s="355">
        <v>0.03</v>
      </c>
      <c r="Q261" s="192">
        <v>1341</v>
      </c>
    </row>
    <row r="262" spans="1:17" hidden="1">
      <c r="A262" t="s">
        <v>9</v>
      </c>
      <c r="B262" t="s">
        <v>10</v>
      </c>
      <c r="C262" s="191">
        <v>999</v>
      </c>
      <c r="D262" s="191" t="s">
        <v>28</v>
      </c>
      <c r="E262">
        <v>2451</v>
      </c>
      <c r="F262">
        <v>2820</v>
      </c>
      <c r="G262" t="s">
        <v>34</v>
      </c>
      <c r="H262" s="4" t="s">
        <v>656</v>
      </c>
      <c r="I262" s="199">
        <v>44</v>
      </c>
      <c r="J262" t="str">
        <f t="shared" si="11"/>
        <v>B-W2-H3-LAM 45</v>
      </c>
      <c r="K262" s="5">
        <f t="shared" si="13"/>
        <v>1657</v>
      </c>
      <c r="M262" t="s">
        <v>730</v>
      </c>
      <c r="N262" s="189">
        <f t="shared" si="12"/>
        <v>52</v>
      </c>
      <c r="O262" s="355">
        <v>0.03</v>
      </c>
      <c r="Q262" s="192">
        <v>1608</v>
      </c>
    </row>
    <row r="263" spans="1:17" hidden="1">
      <c r="A263" t="s">
        <v>9</v>
      </c>
      <c r="B263" t="s">
        <v>8</v>
      </c>
      <c r="C263" s="191">
        <v>999</v>
      </c>
      <c r="D263" s="191" t="s">
        <v>28</v>
      </c>
      <c r="E263">
        <v>2821</v>
      </c>
      <c r="F263">
        <v>3100</v>
      </c>
      <c r="G263" t="s">
        <v>35</v>
      </c>
      <c r="H263" s="4" t="s">
        <v>656</v>
      </c>
      <c r="I263" s="199">
        <v>44</v>
      </c>
      <c r="J263" t="str">
        <f t="shared" si="11"/>
        <v>B-W2-H4-LAM 45</v>
      </c>
      <c r="K263" s="5">
        <f t="shared" si="13"/>
        <v>1927</v>
      </c>
      <c r="M263" t="s">
        <v>730</v>
      </c>
      <c r="N263" s="189">
        <f t="shared" si="12"/>
        <v>51</v>
      </c>
      <c r="O263" s="355">
        <v>2.5000000000000001E-2</v>
      </c>
      <c r="Q263" s="192">
        <v>1880</v>
      </c>
    </row>
    <row r="264" spans="1:17" hidden="1">
      <c r="A264" t="s">
        <v>4</v>
      </c>
      <c r="B264" t="s">
        <v>7</v>
      </c>
      <c r="C264" s="191">
        <v>999</v>
      </c>
      <c r="D264" s="191" t="s">
        <v>28</v>
      </c>
      <c r="E264">
        <v>1981</v>
      </c>
      <c r="F264">
        <v>2150</v>
      </c>
      <c r="G264" t="s">
        <v>32</v>
      </c>
      <c r="H264" s="4" t="s">
        <v>656</v>
      </c>
      <c r="I264" s="199">
        <v>44</v>
      </c>
      <c r="J264" t="str">
        <f t="shared" si="11"/>
        <v>C-W2-H1-LAM 45</v>
      </c>
      <c r="K264" s="5">
        <f t="shared" si="13"/>
        <v>967</v>
      </c>
      <c r="M264" t="s">
        <v>730</v>
      </c>
      <c r="N264" s="189">
        <f t="shared" si="12"/>
        <v>26</v>
      </c>
      <c r="O264" s="355">
        <v>3.5000000000000003E-2</v>
      </c>
      <c r="Q264" s="192">
        <v>934</v>
      </c>
    </row>
    <row r="265" spans="1:17" hidden="1">
      <c r="A265" t="s">
        <v>4</v>
      </c>
      <c r="B265" t="s">
        <v>6</v>
      </c>
      <c r="C265" s="191">
        <v>999</v>
      </c>
      <c r="D265" s="191" t="s">
        <v>28</v>
      </c>
      <c r="E265">
        <v>2151</v>
      </c>
      <c r="F265">
        <v>2450</v>
      </c>
      <c r="G265" t="s">
        <v>33</v>
      </c>
      <c r="H265" s="4" t="s">
        <v>656</v>
      </c>
      <c r="I265" s="199">
        <v>44</v>
      </c>
      <c r="J265" t="str">
        <f t="shared" ref="J265:J292" si="14">A265&amp;"-"&amp;D265&amp;"-"&amp;G265&amp;"-"&amp;H265</f>
        <v>C-W2-H2-LAM 45</v>
      </c>
      <c r="K265" s="5">
        <f t="shared" si="13"/>
        <v>1166</v>
      </c>
      <c r="M265" t="s">
        <v>730</v>
      </c>
      <c r="N265" s="189">
        <f t="shared" si="12"/>
        <v>25</v>
      </c>
      <c r="O265" s="355">
        <v>0.03</v>
      </c>
      <c r="Q265" s="192">
        <v>1132</v>
      </c>
    </row>
    <row r="266" spans="1:17" hidden="1">
      <c r="A266" t="s">
        <v>4</v>
      </c>
      <c r="B266" t="s">
        <v>5</v>
      </c>
      <c r="C266" s="191">
        <v>999</v>
      </c>
      <c r="D266" s="191" t="s">
        <v>28</v>
      </c>
      <c r="E266">
        <v>2451</v>
      </c>
      <c r="F266">
        <v>2820</v>
      </c>
      <c r="G266" t="s">
        <v>34</v>
      </c>
      <c r="H266" s="4" t="s">
        <v>656</v>
      </c>
      <c r="I266" s="199">
        <v>44</v>
      </c>
      <c r="J266" t="str">
        <f t="shared" si="14"/>
        <v>C-W2-H3-LAM 45</v>
      </c>
      <c r="K266" s="5">
        <f t="shared" si="13"/>
        <v>1406</v>
      </c>
      <c r="M266" t="s">
        <v>730</v>
      </c>
      <c r="N266" s="189">
        <f t="shared" si="12"/>
        <v>25</v>
      </c>
      <c r="O266" s="355">
        <v>0.03</v>
      </c>
      <c r="Q266" s="192">
        <v>1365</v>
      </c>
    </row>
    <row r="267" spans="1:17" hidden="1">
      <c r="A267" t="s">
        <v>4</v>
      </c>
      <c r="B267" t="s">
        <v>3</v>
      </c>
      <c r="C267" s="191">
        <v>999</v>
      </c>
      <c r="D267" s="191" t="s">
        <v>28</v>
      </c>
      <c r="E267">
        <v>2821</v>
      </c>
      <c r="F267">
        <v>3100</v>
      </c>
      <c r="G267" t="s">
        <v>35</v>
      </c>
      <c r="H267" s="4" t="s">
        <v>656</v>
      </c>
      <c r="I267" s="199">
        <v>44</v>
      </c>
      <c r="J267" t="str">
        <f t="shared" si="14"/>
        <v>C-W2-H4-LAM 45</v>
      </c>
      <c r="K267" s="5">
        <f t="shared" si="13"/>
        <v>1644</v>
      </c>
      <c r="M267" t="s">
        <v>730</v>
      </c>
      <c r="N267" s="189">
        <f t="shared" si="12"/>
        <v>26</v>
      </c>
      <c r="O267" s="355">
        <v>2.5000000000000001E-2</v>
      </c>
      <c r="Q267" s="192">
        <v>1603</v>
      </c>
    </row>
    <row r="268" spans="1:17" hidden="1">
      <c r="A268" t="s">
        <v>14</v>
      </c>
      <c r="B268" t="s">
        <v>17</v>
      </c>
      <c r="C268" s="194">
        <v>1099</v>
      </c>
      <c r="D268" s="194" t="s">
        <v>29</v>
      </c>
      <c r="E268">
        <v>1981</v>
      </c>
      <c r="F268">
        <v>2150</v>
      </c>
      <c r="G268" t="s">
        <v>32</v>
      </c>
      <c r="H268" s="4" t="s">
        <v>656</v>
      </c>
      <c r="I268" s="199">
        <v>44</v>
      </c>
      <c r="J268" t="str">
        <f t="shared" si="14"/>
        <v>A-W3-H1-LAM 45</v>
      </c>
      <c r="K268" s="5">
        <f t="shared" si="13"/>
        <v>602</v>
      </c>
      <c r="M268" t="s">
        <v>730</v>
      </c>
      <c r="O268" s="355">
        <v>3.5000000000000003E-2</v>
      </c>
      <c r="Q268" s="193">
        <v>581</v>
      </c>
    </row>
    <row r="269" spans="1:17" hidden="1">
      <c r="A269" t="s">
        <v>14</v>
      </c>
      <c r="B269" t="s">
        <v>16</v>
      </c>
      <c r="C269" s="194">
        <v>1099</v>
      </c>
      <c r="D269" s="194" t="s">
        <v>29</v>
      </c>
      <c r="E269">
        <v>2151</v>
      </c>
      <c r="F269">
        <v>2450</v>
      </c>
      <c r="G269" t="s">
        <v>33</v>
      </c>
      <c r="H269" s="4" t="s">
        <v>656</v>
      </c>
      <c r="I269" s="199">
        <v>44</v>
      </c>
      <c r="J269" t="str">
        <f t="shared" si="14"/>
        <v>A-W3-H2-LAM 45</v>
      </c>
      <c r="K269" s="5">
        <f t="shared" si="13"/>
        <v>717</v>
      </c>
      <c r="M269" t="s">
        <v>730</v>
      </c>
      <c r="O269" s="355">
        <v>0.03</v>
      </c>
      <c r="Q269" s="193">
        <v>696</v>
      </c>
    </row>
    <row r="270" spans="1:17" hidden="1">
      <c r="A270" t="s">
        <v>14</v>
      </c>
      <c r="B270" t="s">
        <v>15</v>
      </c>
      <c r="C270" s="194">
        <v>1099</v>
      </c>
      <c r="D270" s="194" t="s">
        <v>29</v>
      </c>
      <c r="E270">
        <v>2451</v>
      </c>
      <c r="F270">
        <v>2820</v>
      </c>
      <c r="G270" t="s">
        <v>34</v>
      </c>
      <c r="H270" s="4" t="s">
        <v>656</v>
      </c>
      <c r="I270" s="199">
        <v>44</v>
      </c>
      <c r="J270" t="str">
        <f t="shared" si="14"/>
        <v>A-W3-H3-LAM 45</v>
      </c>
      <c r="K270" s="5">
        <f t="shared" si="13"/>
        <v>854</v>
      </c>
      <c r="M270" t="s">
        <v>730</v>
      </c>
      <c r="O270" s="355">
        <v>0.03</v>
      </c>
      <c r="Q270" s="193">
        <v>829</v>
      </c>
    </row>
    <row r="271" spans="1:17" hidden="1">
      <c r="A271" t="s">
        <v>14</v>
      </c>
      <c r="B271" t="s">
        <v>13</v>
      </c>
      <c r="C271" s="194">
        <v>1099</v>
      </c>
      <c r="D271" s="194" t="s">
        <v>29</v>
      </c>
      <c r="E271">
        <v>2821</v>
      </c>
      <c r="F271">
        <v>3070</v>
      </c>
      <c r="G271" t="s">
        <v>35</v>
      </c>
      <c r="H271" s="4" t="s">
        <v>656</v>
      </c>
      <c r="I271" s="199">
        <v>44</v>
      </c>
      <c r="J271" t="str">
        <f t="shared" si="14"/>
        <v>A-W3-H4-LAM 45</v>
      </c>
      <c r="K271" s="5">
        <f t="shared" si="13"/>
        <v>990</v>
      </c>
      <c r="M271" t="s">
        <v>730</v>
      </c>
      <c r="O271" s="355">
        <v>2.5000000000000001E-2</v>
      </c>
      <c r="Q271" s="193">
        <v>965</v>
      </c>
    </row>
    <row r="272" spans="1:17" hidden="1">
      <c r="A272" t="s">
        <v>9</v>
      </c>
      <c r="B272" t="s">
        <v>12</v>
      </c>
      <c r="C272" s="194">
        <v>1099</v>
      </c>
      <c r="D272" s="194" t="s">
        <v>29</v>
      </c>
      <c r="E272">
        <v>1981</v>
      </c>
      <c r="F272">
        <v>2150</v>
      </c>
      <c r="G272" t="s">
        <v>32</v>
      </c>
      <c r="H272" s="4" t="s">
        <v>656</v>
      </c>
      <c r="I272" s="199">
        <v>44</v>
      </c>
      <c r="J272" t="str">
        <f t="shared" si="14"/>
        <v>B-W3-H1-LAM 45</v>
      </c>
      <c r="K272" s="5">
        <f t="shared" si="13"/>
        <v>1202</v>
      </c>
      <c r="M272" t="s">
        <v>730</v>
      </c>
      <c r="O272" s="355">
        <v>3.5000000000000003E-2</v>
      </c>
      <c r="Q272" s="193">
        <v>1161</v>
      </c>
    </row>
    <row r="273" spans="1:17" hidden="1">
      <c r="A273" t="s">
        <v>9</v>
      </c>
      <c r="B273" t="s">
        <v>11</v>
      </c>
      <c r="C273" s="194">
        <v>1099</v>
      </c>
      <c r="D273" s="194" t="s">
        <v>29</v>
      </c>
      <c r="E273">
        <v>2151</v>
      </c>
      <c r="F273">
        <v>2450</v>
      </c>
      <c r="G273" t="s">
        <v>33</v>
      </c>
      <c r="H273" s="4" t="s">
        <v>656</v>
      </c>
      <c r="I273" s="199">
        <v>44</v>
      </c>
      <c r="J273" t="str">
        <f t="shared" si="14"/>
        <v>B-W3-H2-LAM 45</v>
      </c>
      <c r="K273" s="5">
        <f t="shared" si="13"/>
        <v>1433</v>
      </c>
      <c r="M273" t="s">
        <v>730</v>
      </c>
      <c r="O273" s="355">
        <v>0.03</v>
      </c>
      <c r="Q273" s="193">
        <v>1391</v>
      </c>
    </row>
    <row r="274" spans="1:17" hidden="1">
      <c r="A274" t="s">
        <v>9</v>
      </c>
      <c r="B274" t="s">
        <v>10</v>
      </c>
      <c r="C274" s="194">
        <v>1099</v>
      </c>
      <c r="D274" s="194" t="s">
        <v>29</v>
      </c>
      <c r="E274">
        <v>2451</v>
      </c>
      <c r="F274">
        <v>2820</v>
      </c>
      <c r="G274" t="s">
        <v>34</v>
      </c>
      <c r="H274" s="4" t="s">
        <v>656</v>
      </c>
      <c r="I274" s="199">
        <v>44</v>
      </c>
      <c r="J274" t="str">
        <f t="shared" si="14"/>
        <v>B-W3-H3-LAM 45</v>
      </c>
      <c r="K274" s="5">
        <f t="shared" si="13"/>
        <v>1708</v>
      </c>
      <c r="M274" t="s">
        <v>730</v>
      </c>
      <c r="O274" s="355">
        <v>0.03</v>
      </c>
      <c r="Q274" s="193">
        <v>1658</v>
      </c>
    </row>
    <row r="275" spans="1:17" hidden="1">
      <c r="A275" t="s">
        <v>9</v>
      </c>
      <c r="B275" t="s">
        <v>8</v>
      </c>
      <c r="C275" s="194">
        <v>1099</v>
      </c>
      <c r="D275" s="194" t="s">
        <v>29</v>
      </c>
      <c r="E275">
        <v>2821</v>
      </c>
      <c r="F275">
        <v>3100</v>
      </c>
      <c r="G275" t="s">
        <v>35</v>
      </c>
      <c r="H275" s="4" t="s">
        <v>656</v>
      </c>
      <c r="I275" s="199">
        <v>44</v>
      </c>
      <c r="J275" t="str">
        <f t="shared" si="14"/>
        <v>B-W3-H4-LAM 45</v>
      </c>
      <c r="K275" s="5">
        <f t="shared" si="13"/>
        <v>1979</v>
      </c>
      <c r="M275" t="s">
        <v>730</v>
      </c>
      <c r="O275" s="355">
        <v>2.5000000000000001E-2</v>
      </c>
      <c r="Q275" s="193">
        <v>1930</v>
      </c>
    </row>
    <row r="276" spans="1:17" hidden="1">
      <c r="A276" t="s">
        <v>4</v>
      </c>
      <c r="B276" t="s">
        <v>7</v>
      </c>
      <c r="C276" s="194">
        <v>1099</v>
      </c>
      <c r="D276" s="194" t="s">
        <v>29</v>
      </c>
      <c r="E276">
        <v>1981</v>
      </c>
      <c r="F276">
        <v>2150</v>
      </c>
      <c r="G276" t="s">
        <v>32</v>
      </c>
      <c r="H276" s="4" t="s">
        <v>656</v>
      </c>
      <c r="I276" s="199">
        <v>44</v>
      </c>
      <c r="J276" t="str">
        <f t="shared" si="14"/>
        <v>C-W3-H1-LAM 45</v>
      </c>
      <c r="K276" s="5">
        <f t="shared" si="13"/>
        <v>993</v>
      </c>
      <c r="M276" t="s">
        <v>730</v>
      </c>
      <c r="O276" s="355">
        <v>3.5000000000000003E-2</v>
      </c>
      <c r="Q276" s="193">
        <v>959</v>
      </c>
    </row>
    <row r="277" spans="1:17" hidden="1">
      <c r="A277" t="s">
        <v>4</v>
      </c>
      <c r="B277" t="s">
        <v>6</v>
      </c>
      <c r="C277" s="194">
        <v>1099</v>
      </c>
      <c r="D277" s="194" t="s">
        <v>29</v>
      </c>
      <c r="E277">
        <v>2151</v>
      </c>
      <c r="F277">
        <v>2450</v>
      </c>
      <c r="G277" t="s">
        <v>33</v>
      </c>
      <c r="H277" s="4" t="s">
        <v>656</v>
      </c>
      <c r="I277" s="199">
        <v>44</v>
      </c>
      <c r="J277" t="str">
        <f t="shared" si="14"/>
        <v>C-W3-H2-LAM 45</v>
      </c>
      <c r="K277" s="5">
        <f t="shared" si="13"/>
        <v>1192</v>
      </c>
      <c r="M277" t="s">
        <v>730</v>
      </c>
      <c r="O277" s="355">
        <v>0.03</v>
      </c>
      <c r="Q277" s="193">
        <v>1157</v>
      </c>
    </row>
    <row r="278" spans="1:17" hidden="1">
      <c r="A278" t="s">
        <v>4</v>
      </c>
      <c r="B278" t="s">
        <v>5</v>
      </c>
      <c r="C278" s="194">
        <v>1099</v>
      </c>
      <c r="D278" s="194" t="s">
        <v>29</v>
      </c>
      <c r="E278">
        <v>2451</v>
      </c>
      <c r="F278">
        <v>2820</v>
      </c>
      <c r="G278" t="s">
        <v>34</v>
      </c>
      <c r="H278" s="4" t="s">
        <v>656</v>
      </c>
      <c r="I278" s="199">
        <v>44</v>
      </c>
      <c r="J278" t="str">
        <f t="shared" si="14"/>
        <v>C-W3-H3-LAM 45</v>
      </c>
      <c r="K278" s="5">
        <f t="shared" si="13"/>
        <v>1432</v>
      </c>
      <c r="M278" t="s">
        <v>730</v>
      </c>
      <c r="O278" s="355">
        <v>0.03</v>
      </c>
      <c r="Q278" s="193">
        <v>1390</v>
      </c>
    </row>
    <row r="279" spans="1:17" hidden="1">
      <c r="A279" t="s">
        <v>4</v>
      </c>
      <c r="B279" t="s">
        <v>3</v>
      </c>
      <c r="C279" s="194">
        <v>1099</v>
      </c>
      <c r="D279" s="194" t="s">
        <v>29</v>
      </c>
      <c r="E279">
        <v>2821</v>
      </c>
      <c r="F279">
        <v>3100</v>
      </c>
      <c r="G279" t="s">
        <v>35</v>
      </c>
      <c r="H279" s="4" t="s">
        <v>656</v>
      </c>
      <c r="I279" s="199">
        <v>44</v>
      </c>
      <c r="J279" t="str">
        <f t="shared" si="14"/>
        <v>C-W3-H4-LAM 45</v>
      </c>
      <c r="K279" s="5">
        <f t="shared" si="13"/>
        <v>1669</v>
      </c>
      <c r="M279" t="s">
        <v>730</v>
      </c>
      <c r="O279" s="355">
        <v>2.5000000000000001E-2</v>
      </c>
      <c r="Q279" s="193">
        <v>1628</v>
      </c>
    </row>
    <row r="280" spans="1:17" hidden="1">
      <c r="A280" t="s">
        <v>14</v>
      </c>
      <c r="B280" t="s">
        <v>17</v>
      </c>
      <c r="C280" s="196">
        <v>1240</v>
      </c>
      <c r="D280" s="196" t="s">
        <v>30</v>
      </c>
      <c r="E280">
        <v>1981</v>
      </c>
      <c r="F280">
        <v>2150</v>
      </c>
      <c r="G280" t="s">
        <v>32</v>
      </c>
      <c r="H280" s="4" t="s">
        <v>656</v>
      </c>
      <c r="I280" s="199">
        <v>44</v>
      </c>
      <c r="J280" t="str">
        <f t="shared" si="14"/>
        <v>A-W4-H1-LAM 45</v>
      </c>
      <c r="K280" s="5">
        <f t="shared" si="13"/>
        <v>628</v>
      </c>
      <c r="M280" t="s">
        <v>730</v>
      </c>
      <c r="O280" s="355">
        <v>3.5000000000000003E-2</v>
      </c>
      <c r="Q280" s="195">
        <v>606</v>
      </c>
    </row>
    <row r="281" spans="1:17" hidden="1">
      <c r="A281" t="s">
        <v>14</v>
      </c>
      <c r="B281" t="s">
        <v>16</v>
      </c>
      <c r="C281" s="196">
        <v>1240</v>
      </c>
      <c r="D281" s="196" t="s">
        <v>30</v>
      </c>
      <c r="E281">
        <v>2151</v>
      </c>
      <c r="F281">
        <v>2450</v>
      </c>
      <c r="G281" t="s">
        <v>33</v>
      </c>
      <c r="H281" s="4" t="s">
        <v>656</v>
      </c>
      <c r="I281" s="199">
        <v>44</v>
      </c>
      <c r="J281" t="str">
        <f t="shared" si="14"/>
        <v>A-W4-H2-LAM 45</v>
      </c>
      <c r="K281" s="5">
        <f t="shared" si="13"/>
        <v>743</v>
      </c>
      <c r="M281" t="s">
        <v>730</v>
      </c>
      <c r="O281" s="355">
        <v>0.03</v>
      </c>
      <c r="Q281" s="195">
        <v>721</v>
      </c>
    </row>
    <row r="282" spans="1:17" hidden="1">
      <c r="A282" t="s">
        <v>14</v>
      </c>
      <c r="B282" t="s">
        <v>15</v>
      </c>
      <c r="C282" s="196">
        <v>1240</v>
      </c>
      <c r="D282" s="196" t="s">
        <v>30</v>
      </c>
      <c r="E282">
        <v>2451</v>
      </c>
      <c r="F282">
        <v>2820</v>
      </c>
      <c r="G282" t="s">
        <v>34</v>
      </c>
      <c r="H282" s="4" t="s">
        <v>656</v>
      </c>
      <c r="I282" s="199">
        <v>44</v>
      </c>
      <c r="J282" t="str">
        <f t="shared" si="14"/>
        <v>A-W4-H3-LAM 45</v>
      </c>
      <c r="K282" s="5">
        <f t="shared" si="13"/>
        <v>880</v>
      </c>
      <c r="M282" t="s">
        <v>730</v>
      </c>
      <c r="O282" s="355">
        <v>0.03</v>
      </c>
      <c r="Q282" s="195">
        <v>854</v>
      </c>
    </row>
    <row r="283" spans="1:17" hidden="1">
      <c r="A283" t="s">
        <v>14</v>
      </c>
      <c r="B283" t="s">
        <v>13</v>
      </c>
      <c r="C283" s="196">
        <v>1240</v>
      </c>
      <c r="D283" s="196" t="s">
        <v>30</v>
      </c>
      <c r="E283">
        <v>2821</v>
      </c>
      <c r="F283">
        <v>3070</v>
      </c>
      <c r="G283" t="s">
        <v>35</v>
      </c>
      <c r="H283" s="4" t="s">
        <v>656</v>
      </c>
      <c r="I283" s="199">
        <v>44</v>
      </c>
      <c r="J283" t="str">
        <f t="shared" si="14"/>
        <v>A-W4-H4-LAM 45</v>
      </c>
      <c r="K283" s="5">
        <f t="shared" si="13"/>
        <v>1015</v>
      </c>
      <c r="M283" t="s">
        <v>730</v>
      </c>
      <c r="O283" s="355">
        <v>2.5000000000000001E-2</v>
      </c>
      <c r="Q283" s="195">
        <v>990</v>
      </c>
    </row>
    <row r="284" spans="1:17" hidden="1">
      <c r="A284" t="s">
        <v>9</v>
      </c>
      <c r="B284" t="s">
        <v>12</v>
      </c>
      <c r="C284" s="196">
        <v>1240</v>
      </c>
      <c r="D284" s="196" t="s">
        <v>30</v>
      </c>
      <c r="E284">
        <v>1981</v>
      </c>
      <c r="F284">
        <v>2150</v>
      </c>
      <c r="G284" t="s">
        <v>32</v>
      </c>
      <c r="H284" s="4" t="s">
        <v>656</v>
      </c>
      <c r="I284" s="199">
        <v>44</v>
      </c>
      <c r="J284" t="str">
        <f t="shared" si="14"/>
        <v>B-W4-H1-LAM 45</v>
      </c>
      <c r="K284" s="5">
        <f t="shared" si="13"/>
        <v>1254</v>
      </c>
      <c r="M284" t="s">
        <v>730</v>
      </c>
      <c r="O284" s="355">
        <v>3.5000000000000003E-2</v>
      </c>
      <c r="Q284" s="195">
        <v>1211</v>
      </c>
    </row>
    <row r="285" spans="1:17" hidden="1">
      <c r="A285" t="s">
        <v>9</v>
      </c>
      <c r="B285" t="s">
        <v>11</v>
      </c>
      <c r="C285" s="196">
        <v>1240</v>
      </c>
      <c r="D285" s="196" t="s">
        <v>30</v>
      </c>
      <c r="E285">
        <v>2151</v>
      </c>
      <c r="F285">
        <v>2450</v>
      </c>
      <c r="G285" t="s">
        <v>33</v>
      </c>
      <c r="H285" s="4" t="s">
        <v>656</v>
      </c>
      <c r="I285" s="199">
        <v>44</v>
      </c>
      <c r="J285" t="str">
        <f t="shared" si="14"/>
        <v>B-W4-H2-LAM 45</v>
      </c>
      <c r="K285" s="5">
        <f t="shared" si="13"/>
        <v>1485</v>
      </c>
      <c r="M285" t="s">
        <v>730</v>
      </c>
      <c r="O285" s="355">
        <v>0.03</v>
      </c>
      <c r="Q285" s="195">
        <v>1441</v>
      </c>
    </row>
    <row r="286" spans="1:17" hidden="1">
      <c r="A286" t="s">
        <v>9</v>
      </c>
      <c r="B286" t="s">
        <v>10</v>
      </c>
      <c r="C286" s="196">
        <v>1240</v>
      </c>
      <c r="D286" s="196" t="s">
        <v>30</v>
      </c>
      <c r="E286">
        <v>2451</v>
      </c>
      <c r="F286">
        <v>2820</v>
      </c>
      <c r="G286" t="s">
        <v>34</v>
      </c>
      <c r="H286" s="4" t="s">
        <v>656</v>
      </c>
      <c r="I286" s="199">
        <v>44</v>
      </c>
      <c r="J286" t="str">
        <f t="shared" si="14"/>
        <v>B-W4-H3-LAM 45</v>
      </c>
      <c r="K286" s="5">
        <f t="shared" si="13"/>
        <v>1760</v>
      </c>
      <c r="M286" t="s">
        <v>730</v>
      </c>
      <c r="O286" s="355">
        <v>0.03</v>
      </c>
      <c r="Q286" s="195">
        <v>1708</v>
      </c>
    </row>
    <row r="287" spans="1:17" hidden="1">
      <c r="A287" t="s">
        <v>9</v>
      </c>
      <c r="B287" t="s">
        <v>8</v>
      </c>
      <c r="C287" s="196">
        <v>1240</v>
      </c>
      <c r="D287" s="196" t="s">
        <v>30</v>
      </c>
      <c r="E287">
        <v>2821</v>
      </c>
      <c r="F287">
        <v>3100</v>
      </c>
      <c r="G287" t="s">
        <v>35</v>
      </c>
      <c r="H287" s="4" t="s">
        <v>656</v>
      </c>
      <c r="I287" s="199">
        <v>44</v>
      </c>
      <c r="J287" t="str">
        <f t="shared" si="14"/>
        <v>B-W4-H4-LAM 45</v>
      </c>
      <c r="K287" s="5">
        <f t="shared" si="13"/>
        <v>2030</v>
      </c>
      <c r="M287" t="s">
        <v>730</v>
      </c>
      <c r="O287" s="355">
        <v>2.5000000000000001E-2</v>
      </c>
      <c r="Q287" s="195">
        <v>1980</v>
      </c>
    </row>
    <row r="288" spans="1:17" hidden="1">
      <c r="A288" t="s">
        <v>4</v>
      </c>
      <c r="B288" t="s">
        <v>7</v>
      </c>
      <c r="C288" s="196">
        <v>1240</v>
      </c>
      <c r="D288" s="196" t="s">
        <v>30</v>
      </c>
      <c r="E288">
        <v>1981</v>
      </c>
      <c r="F288">
        <v>2150</v>
      </c>
      <c r="G288" t="s">
        <v>32</v>
      </c>
      <c r="H288" s="4" t="s">
        <v>656</v>
      </c>
      <c r="I288" s="199">
        <v>44</v>
      </c>
      <c r="J288" t="str">
        <f t="shared" si="14"/>
        <v>C-W4-H1-LAM 45</v>
      </c>
      <c r="K288" s="5">
        <f t="shared" si="13"/>
        <v>1019</v>
      </c>
      <c r="M288" t="s">
        <v>730</v>
      </c>
      <c r="O288" s="355">
        <v>3.5000000000000003E-2</v>
      </c>
      <c r="Q288" s="195">
        <v>984</v>
      </c>
    </row>
    <row r="289" spans="1:17" hidden="1">
      <c r="A289" t="s">
        <v>4</v>
      </c>
      <c r="B289" t="s">
        <v>6</v>
      </c>
      <c r="C289" s="196">
        <v>1240</v>
      </c>
      <c r="D289" s="196" t="s">
        <v>30</v>
      </c>
      <c r="E289">
        <v>2151</v>
      </c>
      <c r="F289">
        <v>2450</v>
      </c>
      <c r="G289" t="s">
        <v>33</v>
      </c>
      <c r="H289" s="4" t="s">
        <v>656</v>
      </c>
      <c r="I289" s="199">
        <v>44</v>
      </c>
      <c r="J289" t="str">
        <f t="shared" si="14"/>
        <v>C-W4-H2-LAM 45</v>
      </c>
      <c r="K289" s="5">
        <f t="shared" si="13"/>
        <v>1218</v>
      </c>
      <c r="M289" t="s">
        <v>730</v>
      </c>
      <c r="O289" s="355">
        <v>0.03</v>
      </c>
      <c r="Q289" s="195">
        <v>1182</v>
      </c>
    </row>
    <row r="290" spans="1:17" hidden="1">
      <c r="A290" t="s">
        <v>4</v>
      </c>
      <c r="B290" t="s">
        <v>5</v>
      </c>
      <c r="C290" s="196">
        <v>1240</v>
      </c>
      <c r="D290" s="196" t="s">
        <v>30</v>
      </c>
      <c r="E290">
        <v>2451</v>
      </c>
      <c r="F290">
        <v>2820</v>
      </c>
      <c r="G290" t="s">
        <v>34</v>
      </c>
      <c r="H290" s="4" t="s">
        <v>656</v>
      </c>
      <c r="I290" s="199">
        <v>44</v>
      </c>
      <c r="J290" t="str">
        <f t="shared" si="14"/>
        <v>C-W4-H3-LAM 45</v>
      </c>
      <c r="K290" s="5">
        <f t="shared" si="13"/>
        <v>1458</v>
      </c>
      <c r="M290" t="s">
        <v>730</v>
      </c>
      <c r="O290" s="355">
        <v>0.03</v>
      </c>
      <c r="Q290" s="195">
        <v>1415</v>
      </c>
    </row>
    <row r="291" spans="1:17" hidden="1">
      <c r="A291" t="s">
        <v>4</v>
      </c>
      <c r="B291" t="s">
        <v>3</v>
      </c>
      <c r="C291" s="196">
        <v>1240</v>
      </c>
      <c r="D291" s="196" t="s">
        <v>30</v>
      </c>
      <c r="E291">
        <v>2821</v>
      </c>
      <c r="F291">
        <v>3100</v>
      </c>
      <c r="G291" t="s">
        <v>35</v>
      </c>
      <c r="H291" s="4" t="s">
        <v>656</v>
      </c>
      <c r="I291" s="199">
        <v>44</v>
      </c>
      <c r="J291" t="str">
        <f t="shared" si="14"/>
        <v>C-W4-H4-LAM 45</v>
      </c>
      <c r="K291" s="5">
        <f t="shared" si="13"/>
        <v>1695</v>
      </c>
      <c r="M291" t="s">
        <v>730</v>
      </c>
      <c r="O291" s="355">
        <v>2.5000000000000001E-2</v>
      </c>
      <c r="Q291" s="195">
        <v>1653</v>
      </c>
    </row>
    <row r="292" spans="1:17" hidden="1">
      <c r="A292" t="s">
        <v>14</v>
      </c>
      <c r="B292" t="s">
        <v>17</v>
      </c>
      <c r="C292">
        <v>949</v>
      </c>
      <c r="D292" t="s">
        <v>27</v>
      </c>
      <c r="E292">
        <v>1981</v>
      </c>
      <c r="F292">
        <v>2150</v>
      </c>
      <c r="G292" t="s">
        <v>32</v>
      </c>
      <c r="H292" s="4" t="s">
        <v>21</v>
      </c>
      <c r="I292" s="199">
        <v>44</v>
      </c>
      <c r="J292" t="str">
        <f t="shared" si="14"/>
        <v>A-W1-H1-LAM 55</v>
      </c>
      <c r="K292" s="5">
        <f t="shared" si="13"/>
        <v>723</v>
      </c>
      <c r="M292" t="s">
        <v>730</v>
      </c>
      <c r="O292" s="355">
        <v>3.5000000000000003E-2</v>
      </c>
      <c r="Q292" s="6">
        <v>698</v>
      </c>
    </row>
    <row r="293" spans="1:17" hidden="1">
      <c r="A293" t="s">
        <v>14</v>
      </c>
      <c r="B293" t="s">
        <v>16</v>
      </c>
      <c r="C293">
        <v>949</v>
      </c>
      <c r="D293" t="s">
        <v>27</v>
      </c>
      <c r="E293">
        <v>2151</v>
      </c>
      <c r="F293">
        <v>2450</v>
      </c>
      <c r="G293" t="s">
        <v>33</v>
      </c>
      <c r="H293" s="4" t="s">
        <v>21</v>
      </c>
      <c r="I293" s="199">
        <v>44</v>
      </c>
      <c r="J293" t="str">
        <f t="shared" ref="J293:J327" si="15">A293&amp;"-"&amp;D293&amp;"-"&amp;G293&amp;"-"&amp;H293</f>
        <v>A-W1-H2-LAM 55</v>
      </c>
      <c r="K293" s="5">
        <f t="shared" si="13"/>
        <v>838</v>
      </c>
      <c r="M293" t="s">
        <v>730</v>
      </c>
      <c r="O293" s="355">
        <v>0.03</v>
      </c>
      <c r="Q293" s="5">
        <v>813</v>
      </c>
    </row>
    <row r="294" spans="1:17" hidden="1">
      <c r="A294" t="s">
        <v>14</v>
      </c>
      <c r="B294" t="s">
        <v>15</v>
      </c>
      <c r="C294">
        <v>949</v>
      </c>
      <c r="D294" t="s">
        <v>27</v>
      </c>
      <c r="E294">
        <v>2451</v>
      </c>
      <c r="F294">
        <v>2820</v>
      </c>
      <c r="G294" t="s">
        <v>34</v>
      </c>
      <c r="H294" s="4" t="s">
        <v>21</v>
      </c>
      <c r="I294" s="199">
        <v>44</v>
      </c>
      <c r="J294" t="str">
        <f t="shared" si="15"/>
        <v>A-W1-H3-LAM 55</v>
      </c>
      <c r="K294" s="5">
        <f t="shared" si="13"/>
        <v>975</v>
      </c>
      <c r="M294" t="s">
        <v>730</v>
      </c>
      <c r="O294" s="355">
        <v>0.03</v>
      </c>
      <c r="Q294" s="5">
        <v>946</v>
      </c>
    </row>
    <row r="295" spans="1:17" hidden="1">
      <c r="A295" t="s">
        <v>14</v>
      </c>
      <c r="B295" t="s">
        <v>13</v>
      </c>
      <c r="C295">
        <v>864</v>
      </c>
      <c r="D295" t="s">
        <v>27</v>
      </c>
      <c r="E295">
        <v>2821</v>
      </c>
      <c r="F295">
        <v>3070</v>
      </c>
      <c r="G295" t="s">
        <v>35</v>
      </c>
      <c r="H295" s="4" t="s">
        <v>21</v>
      </c>
      <c r="I295" s="199">
        <v>44</v>
      </c>
      <c r="J295" t="str">
        <f t="shared" si="15"/>
        <v>A-W1-H4-LAM 55</v>
      </c>
      <c r="K295" s="5">
        <f t="shared" si="13"/>
        <v>1111</v>
      </c>
      <c r="M295" t="s">
        <v>730</v>
      </c>
      <c r="O295" s="355">
        <v>2.5000000000000001E-2</v>
      </c>
      <c r="Q295" s="5">
        <v>1083</v>
      </c>
    </row>
    <row r="296" spans="1:17" hidden="1">
      <c r="A296" t="s">
        <v>9</v>
      </c>
      <c r="B296" t="s">
        <v>12</v>
      </c>
      <c r="C296">
        <v>949</v>
      </c>
      <c r="D296" t="s">
        <v>27</v>
      </c>
      <c r="E296">
        <v>1981</v>
      </c>
      <c r="F296">
        <v>2150</v>
      </c>
      <c r="G296" t="s">
        <v>32</v>
      </c>
      <c r="H296" s="4" t="s">
        <v>21</v>
      </c>
      <c r="I296" s="199">
        <v>44</v>
      </c>
      <c r="J296" t="str">
        <f t="shared" si="15"/>
        <v>B-W1-H1-LAM 55</v>
      </c>
      <c r="K296" s="5">
        <f t="shared" si="13"/>
        <v>1444</v>
      </c>
      <c r="M296" t="s">
        <v>730</v>
      </c>
      <c r="O296" s="355">
        <v>3.5000000000000003E-2</v>
      </c>
      <c r="Q296" s="5">
        <v>1395</v>
      </c>
    </row>
    <row r="297" spans="1:17" hidden="1">
      <c r="A297" t="s">
        <v>9</v>
      </c>
      <c r="B297" t="s">
        <v>11</v>
      </c>
      <c r="C297">
        <v>909</v>
      </c>
      <c r="D297" t="s">
        <v>27</v>
      </c>
      <c r="E297">
        <v>2151</v>
      </c>
      <c r="F297">
        <v>2450</v>
      </c>
      <c r="G297" t="s">
        <v>33</v>
      </c>
      <c r="H297" s="4" t="s">
        <v>21</v>
      </c>
      <c r="I297" s="199">
        <v>44</v>
      </c>
      <c r="J297" t="str">
        <f t="shared" si="15"/>
        <v>B-W1-H2-LAM 55</v>
      </c>
      <c r="K297" s="5">
        <f t="shared" si="13"/>
        <v>1674</v>
      </c>
      <c r="M297" t="s">
        <v>730</v>
      </c>
      <c r="O297" s="355">
        <v>0.03</v>
      </c>
      <c r="Q297" s="5">
        <v>1625</v>
      </c>
    </row>
    <row r="298" spans="1:17" hidden="1">
      <c r="A298" t="s">
        <v>9</v>
      </c>
      <c r="B298" t="s">
        <v>10</v>
      </c>
      <c r="C298">
        <v>949</v>
      </c>
      <c r="D298" t="s">
        <v>27</v>
      </c>
      <c r="E298">
        <v>2451</v>
      </c>
      <c r="F298">
        <v>2820</v>
      </c>
      <c r="G298" t="s">
        <v>34</v>
      </c>
      <c r="H298" s="4" t="s">
        <v>21</v>
      </c>
      <c r="I298" s="199">
        <v>44</v>
      </c>
      <c r="J298" t="str">
        <f t="shared" si="15"/>
        <v>B-W1-H3-LAM 55</v>
      </c>
      <c r="K298" s="5">
        <f t="shared" si="13"/>
        <v>1949</v>
      </c>
      <c r="M298" t="s">
        <v>730</v>
      </c>
      <c r="O298" s="355">
        <v>0.03</v>
      </c>
      <c r="Q298" s="5">
        <v>1892</v>
      </c>
    </row>
    <row r="299" spans="1:17" hidden="1">
      <c r="A299" t="s">
        <v>9</v>
      </c>
      <c r="B299" t="s">
        <v>8</v>
      </c>
      <c r="C299">
        <v>999</v>
      </c>
      <c r="D299" t="s">
        <v>27</v>
      </c>
      <c r="E299">
        <v>2821</v>
      </c>
      <c r="F299">
        <v>3100</v>
      </c>
      <c r="G299" t="s">
        <v>35</v>
      </c>
      <c r="H299" s="4" t="s">
        <v>21</v>
      </c>
      <c r="I299" s="199">
        <v>44</v>
      </c>
      <c r="J299" t="str">
        <f t="shared" si="15"/>
        <v>B-W1-H4-LAM 55</v>
      </c>
      <c r="K299" s="5">
        <f t="shared" si="13"/>
        <v>2220</v>
      </c>
      <c r="M299" t="s">
        <v>730</v>
      </c>
      <c r="O299" s="355">
        <v>2.5000000000000001E-2</v>
      </c>
      <c r="Q299" s="5">
        <v>2165</v>
      </c>
    </row>
    <row r="300" spans="1:17" hidden="1">
      <c r="A300" t="s">
        <v>4</v>
      </c>
      <c r="B300" t="s">
        <v>7</v>
      </c>
      <c r="C300">
        <v>949</v>
      </c>
      <c r="D300" t="s">
        <v>27</v>
      </c>
      <c r="E300">
        <v>1981</v>
      </c>
      <c r="F300">
        <v>2150</v>
      </c>
      <c r="G300" t="s">
        <v>32</v>
      </c>
      <c r="H300" s="4" t="s">
        <v>21</v>
      </c>
      <c r="I300" s="199">
        <v>44</v>
      </c>
      <c r="J300" t="str">
        <f t="shared" si="15"/>
        <v>C-W1-H1-LAM 55</v>
      </c>
      <c r="K300" s="5">
        <f t="shared" si="13"/>
        <v>1156</v>
      </c>
      <c r="M300" t="s">
        <v>730</v>
      </c>
      <c r="O300" s="355">
        <v>3.5000000000000003E-2</v>
      </c>
      <c r="Q300" s="5">
        <v>1116</v>
      </c>
    </row>
    <row r="301" spans="1:17" hidden="1">
      <c r="A301" t="s">
        <v>4</v>
      </c>
      <c r="B301" t="s">
        <v>6</v>
      </c>
      <c r="C301">
        <v>909</v>
      </c>
      <c r="D301" t="s">
        <v>27</v>
      </c>
      <c r="E301">
        <v>2151</v>
      </c>
      <c r="F301">
        <v>2450</v>
      </c>
      <c r="G301" t="s">
        <v>33</v>
      </c>
      <c r="H301" s="4" t="s">
        <v>21</v>
      </c>
      <c r="I301" s="199">
        <v>44</v>
      </c>
      <c r="J301" t="str">
        <f t="shared" si="15"/>
        <v>C-W1-H2-LAM 55</v>
      </c>
      <c r="K301" s="5">
        <f t="shared" si="13"/>
        <v>1354</v>
      </c>
      <c r="M301" t="s">
        <v>730</v>
      </c>
      <c r="O301" s="355">
        <v>0.03</v>
      </c>
      <c r="Q301" s="5">
        <v>1314</v>
      </c>
    </row>
    <row r="302" spans="1:17" hidden="1">
      <c r="A302" t="s">
        <v>4</v>
      </c>
      <c r="B302" t="s">
        <v>5</v>
      </c>
      <c r="C302">
        <v>924</v>
      </c>
      <c r="D302" t="s">
        <v>27</v>
      </c>
      <c r="E302">
        <v>2451</v>
      </c>
      <c r="F302">
        <v>2820</v>
      </c>
      <c r="G302" t="s">
        <v>34</v>
      </c>
      <c r="H302" s="4" t="s">
        <v>21</v>
      </c>
      <c r="I302" s="199">
        <v>44</v>
      </c>
      <c r="J302" t="str">
        <f t="shared" si="15"/>
        <v>C-W1-H3-LAM 55</v>
      </c>
      <c r="K302" s="5">
        <f t="shared" si="13"/>
        <v>1594</v>
      </c>
      <c r="M302" t="s">
        <v>730</v>
      </c>
      <c r="O302" s="355">
        <v>0.03</v>
      </c>
      <c r="Q302" s="5">
        <v>1547</v>
      </c>
    </row>
    <row r="303" spans="1:17" hidden="1">
      <c r="A303" t="s">
        <v>4</v>
      </c>
      <c r="B303" t="s">
        <v>3</v>
      </c>
      <c r="C303">
        <v>999</v>
      </c>
      <c r="D303" t="s">
        <v>27</v>
      </c>
      <c r="E303">
        <v>2821</v>
      </c>
      <c r="F303">
        <v>3100</v>
      </c>
      <c r="G303" t="s">
        <v>35</v>
      </c>
      <c r="H303" s="4" t="s">
        <v>21</v>
      </c>
      <c r="I303" s="199">
        <v>44</v>
      </c>
      <c r="J303" t="str">
        <f t="shared" si="15"/>
        <v>C-W1-H4-LAM 55</v>
      </c>
      <c r="K303" s="5">
        <f t="shared" si="13"/>
        <v>1830</v>
      </c>
      <c r="M303" t="s">
        <v>730</v>
      </c>
      <c r="O303" s="355">
        <v>2.5000000000000001E-2</v>
      </c>
      <c r="Q303" s="5">
        <v>1785</v>
      </c>
    </row>
    <row r="304" spans="1:17" hidden="1">
      <c r="A304" t="s">
        <v>14</v>
      </c>
      <c r="B304" t="s">
        <v>17</v>
      </c>
      <c r="C304" s="191">
        <v>999</v>
      </c>
      <c r="D304" s="191" t="s">
        <v>28</v>
      </c>
      <c r="E304">
        <v>1981</v>
      </c>
      <c r="F304">
        <v>2150</v>
      </c>
      <c r="G304" t="s">
        <v>32</v>
      </c>
      <c r="H304" s="4" t="s">
        <v>21</v>
      </c>
      <c r="I304" s="199">
        <v>44</v>
      </c>
      <c r="J304" t="str">
        <f t="shared" si="15"/>
        <v>A-W2-H1-LAM 55</v>
      </c>
      <c r="K304" s="5">
        <f t="shared" si="13"/>
        <v>749</v>
      </c>
      <c r="M304" t="s">
        <v>730</v>
      </c>
      <c r="O304" s="355">
        <v>3.5000000000000003E-2</v>
      </c>
      <c r="Q304" s="192">
        <v>723</v>
      </c>
    </row>
    <row r="305" spans="1:17" hidden="1">
      <c r="A305" t="s">
        <v>14</v>
      </c>
      <c r="B305" t="s">
        <v>16</v>
      </c>
      <c r="C305" s="191">
        <v>999</v>
      </c>
      <c r="D305" s="191" t="s">
        <v>28</v>
      </c>
      <c r="E305">
        <v>2151</v>
      </c>
      <c r="F305">
        <v>2450</v>
      </c>
      <c r="G305" t="s">
        <v>33</v>
      </c>
      <c r="H305" s="4" t="s">
        <v>21</v>
      </c>
      <c r="I305" s="199">
        <v>44</v>
      </c>
      <c r="J305" t="str">
        <f t="shared" si="15"/>
        <v>A-W2-H2-LAM 55</v>
      </c>
      <c r="K305" s="5">
        <f t="shared" si="13"/>
        <v>864</v>
      </c>
      <c r="M305" t="s">
        <v>730</v>
      </c>
      <c r="O305" s="355">
        <v>0.03</v>
      </c>
      <c r="Q305" s="192">
        <v>838</v>
      </c>
    </row>
    <row r="306" spans="1:17" hidden="1">
      <c r="A306" t="s">
        <v>14</v>
      </c>
      <c r="B306" t="s">
        <v>15</v>
      </c>
      <c r="C306" s="191">
        <v>999</v>
      </c>
      <c r="D306" s="191" t="s">
        <v>28</v>
      </c>
      <c r="E306">
        <v>2451</v>
      </c>
      <c r="F306">
        <v>2820</v>
      </c>
      <c r="G306" t="s">
        <v>34</v>
      </c>
      <c r="H306" s="4" t="s">
        <v>21</v>
      </c>
      <c r="I306" s="199">
        <v>44</v>
      </c>
      <c r="J306" t="str">
        <f t="shared" si="15"/>
        <v>A-W2-H3-LAM 55</v>
      </c>
      <c r="K306" s="5">
        <f t="shared" si="13"/>
        <v>1001</v>
      </c>
      <c r="M306" t="s">
        <v>730</v>
      </c>
      <c r="O306" s="355">
        <v>0.03</v>
      </c>
      <c r="Q306" s="192">
        <v>971</v>
      </c>
    </row>
    <row r="307" spans="1:17" hidden="1">
      <c r="A307" t="s">
        <v>14</v>
      </c>
      <c r="B307" t="s">
        <v>13</v>
      </c>
      <c r="C307" s="191">
        <v>999</v>
      </c>
      <c r="D307" s="191" t="s">
        <v>28</v>
      </c>
      <c r="E307">
        <v>2821</v>
      </c>
      <c r="F307">
        <v>3070</v>
      </c>
      <c r="G307" t="s">
        <v>35</v>
      </c>
      <c r="H307" s="4" t="s">
        <v>21</v>
      </c>
      <c r="I307" s="199">
        <v>44</v>
      </c>
      <c r="J307" t="str">
        <f t="shared" si="15"/>
        <v>A-W2-H4-LAM 55</v>
      </c>
      <c r="K307" s="5">
        <f t="shared" si="13"/>
        <v>1136</v>
      </c>
      <c r="M307" t="s">
        <v>730</v>
      </c>
      <c r="O307" s="355">
        <v>2.5000000000000001E-2</v>
      </c>
      <c r="Q307" s="192">
        <v>1108</v>
      </c>
    </row>
    <row r="308" spans="1:17" hidden="1">
      <c r="A308" t="s">
        <v>9</v>
      </c>
      <c r="B308" t="s">
        <v>12</v>
      </c>
      <c r="C308" s="191">
        <v>999</v>
      </c>
      <c r="D308" s="191" t="s">
        <v>28</v>
      </c>
      <c r="E308">
        <v>1981</v>
      </c>
      <c r="F308">
        <v>2150</v>
      </c>
      <c r="G308" t="s">
        <v>32</v>
      </c>
      <c r="H308" s="4" t="s">
        <v>21</v>
      </c>
      <c r="I308" s="199">
        <v>44</v>
      </c>
      <c r="J308" t="str">
        <f t="shared" si="15"/>
        <v>B-W2-H1-LAM 55</v>
      </c>
      <c r="K308" s="5">
        <f t="shared" si="13"/>
        <v>1496</v>
      </c>
      <c r="M308" t="s">
        <v>730</v>
      </c>
      <c r="O308" s="355">
        <v>3.5000000000000003E-2</v>
      </c>
      <c r="Q308" s="192">
        <v>1445</v>
      </c>
    </row>
    <row r="309" spans="1:17" hidden="1">
      <c r="A309" t="s">
        <v>9</v>
      </c>
      <c r="B309" t="s">
        <v>11</v>
      </c>
      <c r="C309" s="191">
        <v>999</v>
      </c>
      <c r="D309" s="191" t="s">
        <v>28</v>
      </c>
      <c r="E309">
        <v>2151</v>
      </c>
      <c r="F309">
        <v>2450</v>
      </c>
      <c r="G309" t="s">
        <v>33</v>
      </c>
      <c r="H309" s="4" t="s">
        <v>21</v>
      </c>
      <c r="I309" s="199">
        <v>44</v>
      </c>
      <c r="J309" t="str">
        <f t="shared" si="15"/>
        <v>B-W2-H2-LAM 55</v>
      </c>
      <c r="K309" s="5">
        <f t="shared" si="13"/>
        <v>1726</v>
      </c>
      <c r="M309" t="s">
        <v>730</v>
      </c>
      <c r="O309" s="355">
        <v>0.03</v>
      </c>
      <c r="Q309" s="192">
        <v>1675</v>
      </c>
    </row>
    <row r="310" spans="1:17" hidden="1">
      <c r="A310" t="s">
        <v>9</v>
      </c>
      <c r="B310" t="s">
        <v>10</v>
      </c>
      <c r="C310" s="191">
        <v>999</v>
      </c>
      <c r="D310" s="191" t="s">
        <v>28</v>
      </c>
      <c r="E310">
        <v>2451</v>
      </c>
      <c r="F310">
        <v>2820</v>
      </c>
      <c r="G310" t="s">
        <v>34</v>
      </c>
      <c r="H310" s="4" t="s">
        <v>21</v>
      </c>
      <c r="I310" s="199">
        <v>44</v>
      </c>
      <c r="J310" t="str">
        <f t="shared" si="15"/>
        <v>B-W2-H3-LAM 55</v>
      </c>
      <c r="K310" s="5">
        <f t="shared" si="13"/>
        <v>2001</v>
      </c>
      <c r="M310" t="s">
        <v>730</v>
      </c>
      <c r="O310" s="355">
        <v>0.03</v>
      </c>
      <c r="Q310" s="192">
        <v>1942</v>
      </c>
    </row>
    <row r="311" spans="1:17" hidden="1">
      <c r="A311" t="s">
        <v>9</v>
      </c>
      <c r="B311" t="s">
        <v>8</v>
      </c>
      <c r="C311" s="191">
        <v>999</v>
      </c>
      <c r="D311" s="191" t="s">
        <v>28</v>
      </c>
      <c r="E311">
        <v>2821</v>
      </c>
      <c r="F311">
        <v>3100</v>
      </c>
      <c r="G311" t="s">
        <v>35</v>
      </c>
      <c r="H311" s="4" t="s">
        <v>21</v>
      </c>
      <c r="I311" s="199">
        <v>44</v>
      </c>
      <c r="J311" t="str">
        <f t="shared" si="15"/>
        <v>B-W2-H4-LAM 55</v>
      </c>
      <c r="K311" s="5">
        <f t="shared" si="13"/>
        <v>2271</v>
      </c>
      <c r="M311" t="s">
        <v>730</v>
      </c>
      <c r="O311" s="355">
        <v>2.5000000000000001E-2</v>
      </c>
      <c r="Q311" s="192">
        <v>2215</v>
      </c>
    </row>
    <row r="312" spans="1:17" hidden="1">
      <c r="A312" t="s">
        <v>4</v>
      </c>
      <c r="B312" t="s">
        <v>7</v>
      </c>
      <c r="C312" s="191">
        <v>999</v>
      </c>
      <c r="D312" s="191" t="s">
        <v>28</v>
      </c>
      <c r="E312">
        <v>1981</v>
      </c>
      <c r="F312">
        <v>2150</v>
      </c>
      <c r="G312" t="s">
        <v>32</v>
      </c>
      <c r="H312" s="4" t="s">
        <v>21</v>
      </c>
      <c r="I312" s="199">
        <v>44</v>
      </c>
      <c r="J312" t="str">
        <f t="shared" si="15"/>
        <v>C-W2-H1-LAM 55</v>
      </c>
      <c r="K312" s="5">
        <f t="shared" si="13"/>
        <v>1181</v>
      </c>
      <c r="M312" t="s">
        <v>730</v>
      </c>
      <c r="O312" s="355">
        <v>3.5000000000000003E-2</v>
      </c>
      <c r="Q312" s="192">
        <v>1141</v>
      </c>
    </row>
    <row r="313" spans="1:17" hidden="1">
      <c r="A313" t="s">
        <v>4</v>
      </c>
      <c r="B313" t="s">
        <v>6</v>
      </c>
      <c r="C313" s="191">
        <v>999</v>
      </c>
      <c r="D313" s="191" t="s">
        <v>28</v>
      </c>
      <c r="E313">
        <v>2151</v>
      </c>
      <c r="F313">
        <v>2450</v>
      </c>
      <c r="G313" t="s">
        <v>33</v>
      </c>
      <c r="H313" s="4" t="s">
        <v>21</v>
      </c>
      <c r="I313" s="199">
        <v>44</v>
      </c>
      <c r="J313" t="str">
        <f t="shared" si="15"/>
        <v>C-W2-H2-LAM 55</v>
      </c>
      <c r="K313" s="5">
        <f t="shared" si="13"/>
        <v>1380</v>
      </c>
      <c r="M313" t="s">
        <v>730</v>
      </c>
      <c r="O313" s="355">
        <v>0.03</v>
      </c>
      <c r="Q313" s="192">
        <v>1339</v>
      </c>
    </row>
    <row r="314" spans="1:17" hidden="1">
      <c r="A314" t="s">
        <v>4</v>
      </c>
      <c r="B314" t="s">
        <v>5</v>
      </c>
      <c r="C314" s="191">
        <v>999</v>
      </c>
      <c r="D314" s="191" t="s">
        <v>28</v>
      </c>
      <c r="E314">
        <v>2451</v>
      </c>
      <c r="F314">
        <v>2820</v>
      </c>
      <c r="G314" t="s">
        <v>34</v>
      </c>
      <c r="H314" s="4" t="s">
        <v>21</v>
      </c>
      <c r="I314" s="199">
        <v>44</v>
      </c>
      <c r="J314" t="str">
        <f t="shared" si="15"/>
        <v>C-W2-H3-LAM 55</v>
      </c>
      <c r="K314" s="5">
        <f t="shared" si="13"/>
        <v>1620</v>
      </c>
      <c r="M314" t="s">
        <v>730</v>
      </c>
      <c r="O314" s="355">
        <v>0.03</v>
      </c>
      <c r="Q314" s="192">
        <v>1572</v>
      </c>
    </row>
    <row r="315" spans="1:17" hidden="1">
      <c r="A315" t="s">
        <v>4</v>
      </c>
      <c r="B315" t="s">
        <v>3</v>
      </c>
      <c r="C315" s="191">
        <v>999</v>
      </c>
      <c r="D315" s="191" t="s">
        <v>28</v>
      </c>
      <c r="E315">
        <v>2821</v>
      </c>
      <c r="F315">
        <v>3100</v>
      </c>
      <c r="G315" t="s">
        <v>35</v>
      </c>
      <c r="H315" s="4" t="s">
        <v>21</v>
      </c>
      <c r="I315" s="199">
        <v>44</v>
      </c>
      <c r="J315" t="str">
        <f t="shared" si="15"/>
        <v>C-W2-H4-LAM 55</v>
      </c>
      <c r="K315" s="5">
        <f t="shared" si="13"/>
        <v>1856</v>
      </c>
      <c r="M315" t="s">
        <v>730</v>
      </c>
      <c r="O315" s="355">
        <v>2.5000000000000001E-2</v>
      </c>
      <c r="Q315" s="192">
        <v>1810</v>
      </c>
    </row>
    <row r="316" spans="1:17" hidden="1">
      <c r="A316" t="s">
        <v>14</v>
      </c>
      <c r="B316" t="s">
        <v>17</v>
      </c>
      <c r="C316" s="194">
        <v>1099</v>
      </c>
      <c r="D316" s="194" t="s">
        <v>29</v>
      </c>
      <c r="E316">
        <v>1981</v>
      </c>
      <c r="F316">
        <v>2150</v>
      </c>
      <c r="G316" t="s">
        <v>32</v>
      </c>
      <c r="H316" s="4" t="s">
        <v>21</v>
      </c>
      <c r="I316" s="199">
        <v>44</v>
      </c>
      <c r="J316" t="str">
        <f t="shared" si="15"/>
        <v>A-W3-H1-LAM 55</v>
      </c>
      <c r="K316" s="5">
        <f t="shared" si="13"/>
        <v>775</v>
      </c>
      <c r="M316" t="s">
        <v>730</v>
      </c>
      <c r="O316" s="355">
        <v>3.5000000000000003E-2</v>
      </c>
      <c r="Q316" s="193">
        <v>748</v>
      </c>
    </row>
    <row r="317" spans="1:17" hidden="1">
      <c r="A317" t="s">
        <v>14</v>
      </c>
      <c r="B317" t="s">
        <v>16</v>
      </c>
      <c r="C317" s="194">
        <v>1099</v>
      </c>
      <c r="D317" s="194" t="s">
        <v>29</v>
      </c>
      <c r="E317">
        <v>2151</v>
      </c>
      <c r="F317">
        <v>2450</v>
      </c>
      <c r="G317" t="s">
        <v>33</v>
      </c>
      <c r="H317" s="4" t="s">
        <v>21</v>
      </c>
      <c r="I317" s="199">
        <v>44</v>
      </c>
      <c r="J317" t="str">
        <f t="shared" si="15"/>
        <v>A-W3-H2-LAM 55</v>
      </c>
      <c r="K317" s="5">
        <f t="shared" si="13"/>
        <v>889</v>
      </c>
      <c r="M317" t="s">
        <v>730</v>
      </c>
      <c r="O317" s="355">
        <v>0.03</v>
      </c>
      <c r="Q317" s="193">
        <v>863</v>
      </c>
    </row>
    <row r="318" spans="1:17" hidden="1">
      <c r="A318" t="s">
        <v>14</v>
      </c>
      <c r="B318" t="s">
        <v>15</v>
      </c>
      <c r="C318" s="194">
        <v>1099</v>
      </c>
      <c r="D318" s="194" t="s">
        <v>29</v>
      </c>
      <c r="E318">
        <v>2451</v>
      </c>
      <c r="F318">
        <v>2820</v>
      </c>
      <c r="G318" t="s">
        <v>34</v>
      </c>
      <c r="H318" s="4" t="s">
        <v>21</v>
      </c>
      <c r="I318" s="199">
        <v>44</v>
      </c>
      <c r="J318" t="str">
        <f t="shared" si="15"/>
        <v>A-W3-H3-LAM 55</v>
      </c>
      <c r="K318" s="5">
        <f t="shared" si="13"/>
        <v>1026</v>
      </c>
      <c r="M318" t="s">
        <v>730</v>
      </c>
      <c r="O318" s="355">
        <v>0.03</v>
      </c>
      <c r="Q318" s="193">
        <v>996</v>
      </c>
    </row>
    <row r="319" spans="1:17" hidden="1">
      <c r="A319" t="s">
        <v>14</v>
      </c>
      <c r="B319" t="s">
        <v>13</v>
      </c>
      <c r="C319" s="194">
        <v>1099</v>
      </c>
      <c r="D319" s="194" t="s">
        <v>29</v>
      </c>
      <c r="E319">
        <v>2821</v>
      </c>
      <c r="F319">
        <v>3070</v>
      </c>
      <c r="G319" t="s">
        <v>35</v>
      </c>
      <c r="H319" s="4" t="s">
        <v>21</v>
      </c>
      <c r="I319" s="199">
        <v>44</v>
      </c>
      <c r="J319" t="str">
        <f t="shared" si="15"/>
        <v>A-W3-H4-LAM 55</v>
      </c>
      <c r="K319" s="5">
        <f t="shared" si="13"/>
        <v>1162</v>
      </c>
      <c r="M319" t="s">
        <v>730</v>
      </c>
      <c r="O319" s="355">
        <v>2.5000000000000001E-2</v>
      </c>
      <c r="Q319" s="193">
        <v>1133</v>
      </c>
    </row>
    <row r="320" spans="1:17" hidden="1">
      <c r="A320" t="s">
        <v>9</v>
      </c>
      <c r="B320" t="s">
        <v>12</v>
      </c>
      <c r="C320" s="194">
        <v>1099</v>
      </c>
      <c r="D320" s="194" t="s">
        <v>29</v>
      </c>
      <c r="E320">
        <v>1981</v>
      </c>
      <c r="F320">
        <v>2150</v>
      </c>
      <c r="G320" t="s">
        <v>32</v>
      </c>
      <c r="H320" s="4" t="s">
        <v>21</v>
      </c>
      <c r="I320" s="199">
        <v>44</v>
      </c>
      <c r="J320" t="str">
        <f t="shared" si="15"/>
        <v>B-W3-H1-LAM 55</v>
      </c>
      <c r="K320" s="5">
        <f t="shared" si="13"/>
        <v>1548</v>
      </c>
      <c r="M320" t="s">
        <v>730</v>
      </c>
      <c r="O320" s="355">
        <v>3.5000000000000003E-2</v>
      </c>
      <c r="Q320" s="193">
        <v>1495</v>
      </c>
    </row>
    <row r="321" spans="1:17" hidden="1">
      <c r="A321" t="s">
        <v>9</v>
      </c>
      <c r="B321" t="s">
        <v>11</v>
      </c>
      <c r="C321" s="194">
        <v>1099</v>
      </c>
      <c r="D321" s="194" t="s">
        <v>29</v>
      </c>
      <c r="E321">
        <v>2151</v>
      </c>
      <c r="F321">
        <v>2450</v>
      </c>
      <c r="G321" t="s">
        <v>33</v>
      </c>
      <c r="H321" s="4" t="s">
        <v>21</v>
      </c>
      <c r="I321" s="199">
        <v>44</v>
      </c>
      <c r="J321" t="str">
        <f t="shared" si="15"/>
        <v>B-W3-H2-LAM 55</v>
      </c>
      <c r="K321" s="5">
        <f t="shared" si="13"/>
        <v>1777</v>
      </c>
      <c r="M321" t="s">
        <v>730</v>
      </c>
      <c r="O321" s="355">
        <v>0.03</v>
      </c>
      <c r="Q321" s="193">
        <v>1725</v>
      </c>
    </row>
    <row r="322" spans="1:17" hidden="1">
      <c r="A322" t="s">
        <v>9</v>
      </c>
      <c r="B322" t="s">
        <v>10</v>
      </c>
      <c r="C322" s="194">
        <v>1099</v>
      </c>
      <c r="D322" s="194" t="s">
        <v>29</v>
      </c>
      <c r="E322">
        <v>2451</v>
      </c>
      <c r="F322">
        <v>2820</v>
      </c>
      <c r="G322" t="s">
        <v>34</v>
      </c>
      <c r="H322" s="4" t="s">
        <v>21</v>
      </c>
      <c r="I322" s="199">
        <v>44</v>
      </c>
      <c r="J322" t="str">
        <f t="shared" si="15"/>
        <v>B-W3-H3-LAM 55</v>
      </c>
      <c r="K322" s="5">
        <f t="shared" si="13"/>
        <v>2052</v>
      </c>
      <c r="M322" t="s">
        <v>730</v>
      </c>
      <c r="O322" s="355">
        <v>0.03</v>
      </c>
      <c r="Q322" s="193">
        <v>1992</v>
      </c>
    </row>
    <row r="323" spans="1:17" hidden="1">
      <c r="A323" t="s">
        <v>9</v>
      </c>
      <c r="B323" t="s">
        <v>8</v>
      </c>
      <c r="C323" s="194">
        <v>1099</v>
      </c>
      <c r="D323" s="194" t="s">
        <v>29</v>
      </c>
      <c r="E323">
        <v>2821</v>
      </c>
      <c r="F323">
        <v>3100</v>
      </c>
      <c r="G323" t="s">
        <v>35</v>
      </c>
      <c r="H323" s="4" t="s">
        <v>21</v>
      </c>
      <c r="I323" s="199">
        <v>44</v>
      </c>
      <c r="J323" t="str">
        <f t="shared" si="15"/>
        <v>B-W3-H4-LAM 55</v>
      </c>
      <c r="K323" s="5">
        <f t="shared" si="13"/>
        <v>2322</v>
      </c>
      <c r="M323" t="s">
        <v>730</v>
      </c>
      <c r="O323" s="355">
        <v>2.5000000000000001E-2</v>
      </c>
      <c r="Q323" s="193">
        <v>2265</v>
      </c>
    </row>
    <row r="324" spans="1:17" hidden="1">
      <c r="A324" t="s">
        <v>4</v>
      </c>
      <c r="B324" t="s">
        <v>7</v>
      </c>
      <c r="C324" s="194">
        <v>1099</v>
      </c>
      <c r="D324" s="194" t="s">
        <v>29</v>
      </c>
      <c r="E324">
        <v>1981</v>
      </c>
      <c r="F324">
        <v>2150</v>
      </c>
      <c r="G324" t="s">
        <v>32</v>
      </c>
      <c r="H324" s="4" t="s">
        <v>21</v>
      </c>
      <c r="I324" s="199">
        <v>44</v>
      </c>
      <c r="J324" t="str">
        <f t="shared" si="15"/>
        <v>C-W3-H1-LAM 55</v>
      </c>
      <c r="K324" s="5">
        <f t="shared" si="13"/>
        <v>1207</v>
      </c>
      <c r="M324" t="s">
        <v>730</v>
      </c>
      <c r="O324" s="355">
        <v>3.5000000000000003E-2</v>
      </c>
      <c r="Q324" s="193">
        <v>1166</v>
      </c>
    </row>
    <row r="325" spans="1:17" hidden="1">
      <c r="A325" t="s">
        <v>4</v>
      </c>
      <c r="B325" t="s">
        <v>6</v>
      </c>
      <c r="C325" s="194">
        <v>1099</v>
      </c>
      <c r="D325" s="194" t="s">
        <v>29</v>
      </c>
      <c r="E325">
        <v>2151</v>
      </c>
      <c r="F325">
        <v>2450</v>
      </c>
      <c r="G325" t="s">
        <v>33</v>
      </c>
      <c r="H325" s="4" t="s">
        <v>21</v>
      </c>
      <c r="I325" s="199">
        <v>44</v>
      </c>
      <c r="J325" t="str">
        <f t="shared" si="15"/>
        <v>C-W3-H2-LAM 55</v>
      </c>
      <c r="K325" s="5">
        <f t="shared" ref="K325:K388" si="16">ROUNDUP(Q325*(1+O325),0)</f>
        <v>1405</v>
      </c>
      <c r="M325" t="s">
        <v>730</v>
      </c>
      <c r="O325" s="355">
        <v>0.03</v>
      </c>
      <c r="Q325" s="193">
        <v>1364</v>
      </c>
    </row>
    <row r="326" spans="1:17" hidden="1">
      <c r="A326" t="s">
        <v>4</v>
      </c>
      <c r="B326" t="s">
        <v>5</v>
      </c>
      <c r="C326" s="194">
        <v>1099</v>
      </c>
      <c r="D326" s="194" t="s">
        <v>29</v>
      </c>
      <c r="E326">
        <v>2451</v>
      </c>
      <c r="F326">
        <v>2820</v>
      </c>
      <c r="G326" t="s">
        <v>34</v>
      </c>
      <c r="H326" s="4" t="s">
        <v>21</v>
      </c>
      <c r="I326" s="199">
        <v>44</v>
      </c>
      <c r="J326" t="str">
        <f t="shared" si="15"/>
        <v>C-W3-H3-LAM 55</v>
      </c>
      <c r="K326" s="5">
        <f t="shared" si="16"/>
        <v>1645</v>
      </c>
      <c r="M326" t="s">
        <v>730</v>
      </c>
      <c r="O326" s="355">
        <v>0.03</v>
      </c>
      <c r="Q326" s="193">
        <v>1597</v>
      </c>
    </row>
    <row r="327" spans="1:17" hidden="1">
      <c r="A327" t="s">
        <v>4</v>
      </c>
      <c r="B327" t="s">
        <v>3</v>
      </c>
      <c r="C327" s="194">
        <v>1099</v>
      </c>
      <c r="D327" s="194" t="s">
        <v>29</v>
      </c>
      <c r="E327">
        <v>2821</v>
      </c>
      <c r="F327">
        <v>3100</v>
      </c>
      <c r="G327" t="s">
        <v>35</v>
      </c>
      <c r="H327" s="4" t="s">
        <v>21</v>
      </c>
      <c r="I327" s="199">
        <v>44</v>
      </c>
      <c r="J327" t="str">
        <f t="shared" si="15"/>
        <v>C-W3-H4-LAM 55</v>
      </c>
      <c r="K327" s="5">
        <f t="shared" si="16"/>
        <v>1881</v>
      </c>
      <c r="M327" t="s">
        <v>730</v>
      </c>
      <c r="O327" s="355">
        <v>2.5000000000000001E-2</v>
      </c>
      <c r="Q327" s="193">
        <v>1835</v>
      </c>
    </row>
    <row r="328" spans="1:17" hidden="1">
      <c r="A328" t="s">
        <v>14</v>
      </c>
      <c r="B328" t="s">
        <v>17</v>
      </c>
      <c r="C328" s="196">
        <v>1240</v>
      </c>
      <c r="D328" s="196" t="s">
        <v>30</v>
      </c>
      <c r="E328">
        <v>1981</v>
      </c>
      <c r="F328">
        <v>2150</v>
      </c>
      <c r="G328" t="s">
        <v>32</v>
      </c>
      <c r="H328" s="4" t="s">
        <v>21</v>
      </c>
      <c r="I328" s="199">
        <v>44</v>
      </c>
      <c r="J328" t="str">
        <f t="shared" ref="J328:J408" si="17">A328&amp;"-"&amp;D328&amp;"-"&amp;G328&amp;"-"&amp;H328</f>
        <v>A-W4-H1-LAM 55</v>
      </c>
      <c r="K328" s="5">
        <f t="shared" si="16"/>
        <v>801</v>
      </c>
      <c r="M328" t="s">
        <v>730</v>
      </c>
      <c r="O328" s="355">
        <v>3.5000000000000003E-2</v>
      </c>
      <c r="Q328" s="195">
        <v>773</v>
      </c>
    </row>
    <row r="329" spans="1:17" hidden="1">
      <c r="A329" t="s">
        <v>14</v>
      </c>
      <c r="B329" t="s">
        <v>16</v>
      </c>
      <c r="C329" s="196">
        <v>1240</v>
      </c>
      <c r="D329" s="196" t="s">
        <v>30</v>
      </c>
      <c r="E329">
        <v>2151</v>
      </c>
      <c r="F329">
        <v>2450</v>
      </c>
      <c r="G329" t="s">
        <v>33</v>
      </c>
      <c r="H329" s="4" t="s">
        <v>21</v>
      </c>
      <c r="I329" s="199">
        <v>44</v>
      </c>
      <c r="J329" t="str">
        <f t="shared" si="17"/>
        <v>A-W4-H2-LAM 55</v>
      </c>
      <c r="K329" s="5">
        <f t="shared" si="16"/>
        <v>915</v>
      </c>
      <c r="M329" t="s">
        <v>730</v>
      </c>
      <c r="O329" s="355">
        <v>0.03</v>
      </c>
      <c r="Q329" s="195">
        <v>888</v>
      </c>
    </row>
    <row r="330" spans="1:17" hidden="1">
      <c r="A330" t="s">
        <v>14</v>
      </c>
      <c r="B330" t="s">
        <v>15</v>
      </c>
      <c r="C330" s="196">
        <v>1240</v>
      </c>
      <c r="D330" s="196" t="s">
        <v>30</v>
      </c>
      <c r="E330">
        <v>2451</v>
      </c>
      <c r="F330">
        <v>2820</v>
      </c>
      <c r="G330" t="s">
        <v>34</v>
      </c>
      <c r="H330" s="4" t="s">
        <v>21</v>
      </c>
      <c r="I330" s="199">
        <v>44</v>
      </c>
      <c r="J330" t="str">
        <f t="shared" si="17"/>
        <v>A-W4-H3-LAM 55</v>
      </c>
      <c r="K330" s="5">
        <f t="shared" si="16"/>
        <v>1052</v>
      </c>
      <c r="M330" t="s">
        <v>730</v>
      </c>
      <c r="O330" s="355">
        <v>0.03</v>
      </c>
      <c r="Q330" s="195">
        <v>1021</v>
      </c>
    </row>
    <row r="331" spans="1:17" hidden="1">
      <c r="A331" t="s">
        <v>14</v>
      </c>
      <c r="B331" t="s">
        <v>13</v>
      </c>
      <c r="C331" s="196">
        <v>1240</v>
      </c>
      <c r="D331" s="196" t="s">
        <v>30</v>
      </c>
      <c r="E331">
        <v>2821</v>
      </c>
      <c r="F331">
        <v>3070</v>
      </c>
      <c r="G331" t="s">
        <v>35</v>
      </c>
      <c r="H331" s="4" t="s">
        <v>21</v>
      </c>
      <c r="I331" s="199">
        <v>44</v>
      </c>
      <c r="J331" t="str">
        <f t="shared" si="17"/>
        <v>A-W4-H4-LAM 55</v>
      </c>
      <c r="K331" s="5">
        <f t="shared" si="16"/>
        <v>1187</v>
      </c>
      <c r="M331" t="s">
        <v>730</v>
      </c>
      <c r="O331" s="355">
        <v>2.5000000000000001E-2</v>
      </c>
      <c r="Q331" s="195">
        <v>1158</v>
      </c>
    </row>
    <row r="332" spans="1:17" hidden="1">
      <c r="A332" t="s">
        <v>9</v>
      </c>
      <c r="B332" t="s">
        <v>12</v>
      </c>
      <c r="C332" s="196">
        <v>1240</v>
      </c>
      <c r="D332" s="196" t="s">
        <v>30</v>
      </c>
      <c r="E332">
        <v>1981</v>
      </c>
      <c r="F332">
        <v>2150</v>
      </c>
      <c r="G332" t="s">
        <v>32</v>
      </c>
      <c r="H332" s="4" t="s">
        <v>21</v>
      </c>
      <c r="I332" s="199">
        <v>44</v>
      </c>
      <c r="J332" t="str">
        <f t="shared" si="17"/>
        <v>B-W4-H1-LAM 55</v>
      </c>
      <c r="K332" s="5">
        <f t="shared" si="16"/>
        <v>1600</v>
      </c>
      <c r="M332" t="s">
        <v>730</v>
      </c>
      <c r="O332" s="355">
        <v>3.5000000000000003E-2</v>
      </c>
      <c r="Q332" s="195">
        <v>1545</v>
      </c>
    </row>
    <row r="333" spans="1:17" hidden="1">
      <c r="A333" t="s">
        <v>9</v>
      </c>
      <c r="B333" t="s">
        <v>11</v>
      </c>
      <c r="C333" s="196">
        <v>1240</v>
      </c>
      <c r="D333" s="196" t="s">
        <v>30</v>
      </c>
      <c r="E333">
        <v>2151</v>
      </c>
      <c r="F333">
        <v>2450</v>
      </c>
      <c r="G333" t="s">
        <v>33</v>
      </c>
      <c r="H333" s="4" t="s">
        <v>21</v>
      </c>
      <c r="I333" s="199">
        <v>44</v>
      </c>
      <c r="J333" t="str">
        <f t="shared" si="17"/>
        <v>B-W4-H2-LAM 55</v>
      </c>
      <c r="K333" s="5">
        <f t="shared" si="16"/>
        <v>1829</v>
      </c>
      <c r="M333" t="s">
        <v>730</v>
      </c>
      <c r="O333" s="355">
        <v>0.03</v>
      </c>
      <c r="Q333" s="195">
        <v>1775</v>
      </c>
    </row>
    <row r="334" spans="1:17" hidden="1">
      <c r="A334" t="s">
        <v>9</v>
      </c>
      <c r="B334" t="s">
        <v>10</v>
      </c>
      <c r="C334" s="196">
        <v>1240</v>
      </c>
      <c r="D334" s="196" t="s">
        <v>30</v>
      </c>
      <c r="E334">
        <v>2451</v>
      </c>
      <c r="F334">
        <v>2820</v>
      </c>
      <c r="G334" t="s">
        <v>34</v>
      </c>
      <c r="H334" s="4" t="s">
        <v>21</v>
      </c>
      <c r="I334" s="199">
        <v>44</v>
      </c>
      <c r="J334" t="str">
        <f t="shared" si="17"/>
        <v>B-W4-H3-LAM 55</v>
      </c>
      <c r="K334" s="5">
        <f t="shared" si="16"/>
        <v>2104</v>
      </c>
      <c r="M334" t="s">
        <v>730</v>
      </c>
      <c r="O334" s="355">
        <v>0.03</v>
      </c>
      <c r="Q334" s="195">
        <v>2042</v>
      </c>
    </row>
    <row r="335" spans="1:17" hidden="1">
      <c r="A335" t="s">
        <v>9</v>
      </c>
      <c r="B335" t="s">
        <v>8</v>
      </c>
      <c r="C335" s="196">
        <v>1240</v>
      </c>
      <c r="D335" s="196" t="s">
        <v>30</v>
      </c>
      <c r="E335">
        <v>2821</v>
      </c>
      <c r="F335">
        <v>3100</v>
      </c>
      <c r="G335" t="s">
        <v>35</v>
      </c>
      <c r="H335" s="4" t="s">
        <v>21</v>
      </c>
      <c r="I335" s="199">
        <v>44</v>
      </c>
      <c r="J335" t="str">
        <f t="shared" si="17"/>
        <v>B-W4-H4-LAM 55</v>
      </c>
      <c r="K335" s="5">
        <f t="shared" si="16"/>
        <v>2373</v>
      </c>
      <c r="M335" t="s">
        <v>730</v>
      </c>
      <c r="O335" s="355">
        <v>2.5000000000000001E-2</v>
      </c>
      <c r="Q335" s="195">
        <v>2315</v>
      </c>
    </row>
    <row r="336" spans="1:17" hidden="1">
      <c r="A336" t="s">
        <v>4</v>
      </c>
      <c r="B336" t="s">
        <v>7</v>
      </c>
      <c r="C336" s="196">
        <v>1240</v>
      </c>
      <c r="D336" s="196" t="s">
        <v>30</v>
      </c>
      <c r="E336">
        <v>1981</v>
      </c>
      <c r="F336">
        <v>2150</v>
      </c>
      <c r="G336" t="s">
        <v>32</v>
      </c>
      <c r="H336" s="4" t="s">
        <v>21</v>
      </c>
      <c r="I336" s="199">
        <v>44</v>
      </c>
      <c r="J336" t="str">
        <f t="shared" si="17"/>
        <v>C-W4-H1-LAM 55</v>
      </c>
      <c r="K336" s="5">
        <f t="shared" si="16"/>
        <v>1233</v>
      </c>
      <c r="M336" t="s">
        <v>730</v>
      </c>
      <c r="O336" s="355">
        <v>3.5000000000000003E-2</v>
      </c>
      <c r="Q336" s="195">
        <v>1191</v>
      </c>
    </row>
    <row r="337" spans="1:17" hidden="1">
      <c r="A337" t="s">
        <v>4</v>
      </c>
      <c r="B337" t="s">
        <v>6</v>
      </c>
      <c r="C337" s="196">
        <v>1240</v>
      </c>
      <c r="D337" s="196" t="s">
        <v>30</v>
      </c>
      <c r="E337">
        <v>2151</v>
      </c>
      <c r="F337">
        <v>2450</v>
      </c>
      <c r="G337" t="s">
        <v>33</v>
      </c>
      <c r="H337" s="4" t="s">
        <v>21</v>
      </c>
      <c r="I337" s="199">
        <v>44</v>
      </c>
      <c r="J337" t="str">
        <f t="shared" si="17"/>
        <v>C-W4-H2-LAM 55</v>
      </c>
      <c r="K337" s="5">
        <f t="shared" si="16"/>
        <v>1431</v>
      </c>
      <c r="M337" t="s">
        <v>730</v>
      </c>
      <c r="O337" s="355">
        <v>0.03</v>
      </c>
      <c r="Q337" s="195">
        <v>1389</v>
      </c>
    </row>
    <row r="338" spans="1:17" hidden="1">
      <c r="A338" t="s">
        <v>4</v>
      </c>
      <c r="B338" t="s">
        <v>5</v>
      </c>
      <c r="C338" s="196">
        <v>1240</v>
      </c>
      <c r="D338" s="196" t="s">
        <v>30</v>
      </c>
      <c r="E338">
        <v>2451</v>
      </c>
      <c r="F338">
        <v>2820</v>
      </c>
      <c r="G338" t="s">
        <v>34</v>
      </c>
      <c r="H338" s="4" t="s">
        <v>21</v>
      </c>
      <c r="I338" s="199">
        <v>44</v>
      </c>
      <c r="J338" t="str">
        <f t="shared" si="17"/>
        <v>C-W4-H3-LAM 55</v>
      </c>
      <c r="K338" s="5">
        <f t="shared" si="16"/>
        <v>1671</v>
      </c>
      <c r="M338" t="s">
        <v>730</v>
      </c>
      <c r="O338" s="355">
        <v>0.03</v>
      </c>
      <c r="Q338" s="195">
        <v>1622</v>
      </c>
    </row>
    <row r="339" spans="1:17" hidden="1">
      <c r="A339" t="s">
        <v>4</v>
      </c>
      <c r="B339" t="s">
        <v>3</v>
      </c>
      <c r="C339" s="196">
        <v>1240</v>
      </c>
      <c r="D339" s="196" t="s">
        <v>30</v>
      </c>
      <c r="E339">
        <v>2821</v>
      </c>
      <c r="F339">
        <v>3100</v>
      </c>
      <c r="G339" t="s">
        <v>35</v>
      </c>
      <c r="H339" s="4" t="s">
        <v>21</v>
      </c>
      <c r="I339" s="199">
        <v>44</v>
      </c>
      <c r="J339" t="str">
        <f t="shared" si="17"/>
        <v>C-W4-H4-LAM 55</v>
      </c>
      <c r="K339" s="5">
        <f t="shared" si="16"/>
        <v>1907</v>
      </c>
      <c r="M339" t="s">
        <v>730</v>
      </c>
      <c r="O339" s="355">
        <v>2.5000000000000001E-2</v>
      </c>
      <c r="Q339" s="195">
        <v>1860</v>
      </c>
    </row>
    <row r="340" spans="1:17" hidden="1">
      <c r="A340" t="s">
        <v>14</v>
      </c>
      <c r="B340" t="s">
        <v>17</v>
      </c>
      <c r="C340">
        <v>949</v>
      </c>
      <c r="D340" t="s">
        <v>27</v>
      </c>
      <c r="E340">
        <v>1981</v>
      </c>
      <c r="F340">
        <v>2150</v>
      </c>
      <c r="G340" t="s">
        <v>32</v>
      </c>
      <c r="H340" s="328" t="s">
        <v>789</v>
      </c>
      <c r="I340" s="199">
        <v>44</v>
      </c>
      <c r="J340" t="str">
        <f t="shared" si="17"/>
        <v>A-W1-H1-LAM 65</v>
      </c>
      <c r="K340" s="5">
        <f t="shared" si="16"/>
        <v>825</v>
      </c>
      <c r="M340" t="s">
        <v>730</v>
      </c>
      <c r="O340" s="355">
        <v>3.5000000000000003E-2</v>
      </c>
      <c r="Q340" s="6">
        <v>797</v>
      </c>
    </row>
    <row r="341" spans="1:17" hidden="1">
      <c r="A341" t="s">
        <v>14</v>
      </c>
      <c r="B341" t="s">
        <v>16</v>
      </c>
      <c r="C341">
        <v>949</v>
      </c>
      <c r="D341" t="s">
        <v>27</v>
      </c>
      <c r="E341">
        <v>2151</v>
      </c>
      <c r="F341">
        <v>2450</v>
      </c>
      <c r="G341" t="s">
        <v>33</v>
      </c>
      <c r="H341" s="328" t="s">
        <v>789</v>
      </c>
      <c r="I341" s="199">
        <v>44</v>
      </c>
      <c r="J341" t="str">
        <f t="shared" si="17"/>
        <v>A-W1-H2-LAM 65</v>
      </c>
      <c r="K341" s="5">
        <f t="shared" si="16"/>
        <v>941</v>
      </c>
      <c r="M341" t="s">
        <v>730</v>
      </c>
      <c r="O341" s="355">
        <v>0.03</v>
      </c>
      <c r="Q341" s="5">
        <v>913</v>
      </c>
    </row>
    <row r="342" spans="1:17" hidden="1">
      <c r="A342" t="s">
        <v>14</v>
      </c>
      <c r="B342" t="s">
        <v>15</v>
      </c>
      <c r="C342">
        <v>949</v>
      </c>
      <c r="D342" t="s">
        <v>27</v>
      </c>
      <c r="E342">
        <v>2451</v>
      </c>
      <c r="F342">
        <v>2820</v>
      </c>
      <c r="G342" t="s">
        <v>34</v>
      </c>
      <c r="H342" s="328" t="s">
        <v>789</v>
      </c>
      <c r="I342" s="199">
        <v>44</v>
      </c>
      <c r="J342" t="str">
        <f t="shared" si="17"/>
        <v>A-W1-H3-LAM 65</v>
      </c>
      <c r="K342" s="5">
        <f t="shared" si="16"/>
        <v>1081</v>
      </c>
      <c r="M342" t="s">
        <v>730</v>
      </c>
      <c r="O342" s="355">
        <v>0.03</v>
      </c>
      <c r="Q342" s="5">
        <v>1049</v>
      </c>
    </row>
    <row r="343" spans="1:17" hidden="1">
      <c r="A343" t="s">
        <v>14</v>
      </c>
      <c r="B343" t="s">
        <v>13</v>
      </c>
      <c r="C343">
        <v>864</v>
      </c>
      <c r="D343" t="s">
        <v>27</v>
      </c>
      <c r="E343">
        <v>2821</v>
      </c>
      <c r="F343">
        <v>3070</v>
      </c>
      <c r="G343" t="s">
        <v>35</v>
      </c>
      <c r="H343" s="328" t="s">
        <v>789</v>
      </c>
      <c r="I343" s="199">
        <v>44</v>
      </c>
      <c r="J343" t="str">
        <f t="shared" si="17"/>
        <v>A-W1-H4-LAM 65</v>
      </c>
      <c r="K343" s="5">
        <f t="shared" si="16"/>
        <v>1154</v>
      </c>
      <c r="M343" t="s">
        <v>730</v>
      </c>
      <c r="O343" s="355">
        <v>2.5000000000000001E-2</v>
      </c>
      <c r="Q343" s="5">
        <v>1125</v>
      </c>
    </row>
    <row r="344" spans="1:17" hidden="1">
      <c r="A344" t="s">
        <v>9</v>
      </c>
      <c r="B344" t="s">
        <v>12</v>
      </c>
      <c r="C344">
        <v>949</v>
      </c>
      <c r="D344" t="s">
        <v>27</v>
      </c>
      <c r="E344">
        <v>1981</v>
      </c>
      <c r="F344">
        <v>2150</v>
      </c>
      <c r="G344" t="s">
        <v>32</v>
      </c>
      <c r="H344" s="328" t="s">
        <v>789</v>
      </c>
      <c r="I344" s="199">
        <v>44</v>
      </c>
      <c r="J344" t="str">
        <f t="shared" si="17"/>
        <v>B-W1-H1-LAM 65</v>
      </c>
      <c r="K344" s="5">
        <f t="shared" si="16"/>
        <v>1650</v>
      </c>
      <c r="M344" t="s">
        <v>730</v>
      </c>
      <c r="O344" s="355">
        <v>3.5000000000000003E-2</v>
      </c>
      <c r="Q344" s="5">
        <v>1594</v>
      </c>
    </row>
    <row r="345" spans="1:17" hidden="1">
      <c r="A345" t="s">
        <v>9</v>
      </c>
      <c r="B345" t="s">
        <v>11</v>
      </c>
      <c r="C345">
        <v>909</v>
      </c>
      <c r="D345" t="s">
        <v>27</v>
      </c>
      <c r="E345">
        <v>2151</v>
      </c>
      <c r="F345">
        <v>2450</v>
      </c>
      <c r="G345" t="s">
        <v>33</v>
      </c>
      <c r="H345" s="328" t="s">
        <v>789</v>
      </c>
      <c r="I345" s="199">
        <v>44</v>
      </c>
      <c r="J345" t="str">
        <f t="shared" si="17"/>
        <v>B-W1-H2-LAM 65</v>
      </c>
      <c r="K345" s="5">
        <f t="shared" si="16"/>
        <v>1879</v>
      </c>
      <c r="M345" t="s">
        <v>730</v>
      </c>
      <c r="O345" s="355">
        <v>0.03</v>
      </c>
      <c r="Q345" s="5">
        <v>1824</v>
      </c>
    </row>
    <row r="346" spans="1:17" hidden="1">
      <c r="A346" t="s">
        <v>9</v>
      </c>
      <c r="B346" t="s">
        <v>10</v>
      </c>
      <c r="C346">
        <v>949</v>
      </c>
      <c r="D346" t="s">
        <v>27</v>
      </c>
      <c r="E346">
        <v>2451</v>
      </c>
      <c r="F346">
        <v>2820</v>
      </c>
      <c r="G346" t="s">
        <v>34</v>
      </c>
      <c r="H346" s="328" t="s">
        <v>789</v>
      </c>
      <c r="I346" s="199">
        <v>44</v>
      </c>
      <c r="J346" t="str">
        <f t="shared" si="17"/>
        <v>B-W1-H3-LAM 65</v>
      </c>
      <c r="K346" s="5">
        <f t="shared" si="16"/>
        <v>2158</v>
      </c>
      <c r="M346" t="s">
        <v>730</v>
      </c>
      <c r="O346" s="355">
        <v>0.03</v>
      </c>
      <c r="Q346" s="5">
        <v>2095</v>
      </c>
    </row>
    <row r="347" spans="1:17" hidden="1">
      <c r="A347" t="s">
        <v>9</v>
      </c>
      <c r="B347" t="s">
        <v>8</v>
      </c>
      <c r="C347">
        <v>999</v>
      </c>
      <c r="D347" t="s">
        <v>27</v>
      </c>
      <c r="E347">
        <v>2821</v>
      </c>
      <c r="F347">
        <v>3100</v>
      </c>
      <c r="G347" t="s">
        <v>35</v>
      </c>
      <c r="H347" s="328" t="s">
        <v>789</v>
      </c>
      <c r="I347" s="199">
        <v>44</v>
      </c>
      <c r="J347" t="str">
        <f t="shared" si="17"/>
        <v>B-W1-H4-LAM 65</v>
      </c>
      <c r="K347" s="5">
        <f t="shared" si="16"/>
        <v>2306</v>
      </c>
      <c r="M347" t="s">
        <v>730</v>
      </c>
      <c r="O347" s="355">
        <v>2.5000000000000001E-2</v>
      </c>
      <c r="Q347" s="5">
        <v>2249</v>
      </c>
    </row>
    <row r="348" spans="1:17" hidden="1">
      <c r="A348" t="s">
        <v>4</v>
      </c>
      <c r="B348" t="s">
        <v>7</v>
      </c>
      <c r="C348">
        <v>949</v>
      </c>
      <c r="D348" t="s">
        <v>27</v>
      </c>
      <c r="E348">
        <v>1981</v>
      </c>
      <c r="F348">
        <v>2150</v>
      </c>
      <c r="G348" t="s">
        <v>32</v>
      </c>
      <c r="H348" s="328" t="s">
        <v>789</v>
      </c>
      <c r="I348" s="199">
        <v>44</v>
      </c>
      <c r="J348" t="str">
        <f t="shared" si="17"/>
        <v>C-W1-H1-LAM 65</v>
      </c>
      <c r="K348" s="5">
        <f t="shared" si="16"/>
        <v>1342</v>
      </c>
      <c r="M348" t="s">
        <v>730</v>
      </c>
      <c r="O348" s="355">
        <v>3.5000000000000003E-2</v>
      </c>
      <c r="Q348" s="5">
        <v>1296</v>
      </c>
    </row>
    <row r="349" spans="1:17" hidden="1">
      <c r="A349" t="s">
        <v>4</v>
      </c>
      <c r="B349" t="s">
        <v>6</v>
      </c>
      <c r="C349">
        <v>909</v>
      </c>
      <c r="D349" t="s">
        <v>27</v>
      </c>
      <c r="E349">
        <v>2151</v>
      </c>
      <c r="F349">
        <v>2450</v>
      </c>
      <c r="G349" t="s">
        <v>33</v>
      </c>
      <c r="H349" s="328" t="s">
        <v>789</v>
      </c>
      <c r="I349" s="199">
        <v>44</v>
      </c>
      <c r="J349" t="str">
        <f t="shared" si="17"/>
        <v>C-W1-H2-LAM 65</v>
      </c>
      <c r="K349" s="5">
        <f t="shared" si="16"/>
        <v>1619</v>
      </c>
      <c r="M349" t="s">
        <v>730</v>
      </c>
      <c r="O349" s="355">
        <v>0.03</v>
      </c>
      <c r="Q349" s="5">
        <v>1571</v>
      </c>
    </row>
    <row r="350" spans="1:17" hidden="1">
      <c r="A350" t="s">
        <v>4</v>
      </c>
      <c r="B350" t="s">
        <v>5</v>
      </c>
      <c r="C350">
        <v>924</v>
      </c>
      <c r="D350" t="s">
        <v>27</v>
      </c>
      <c r="E350">
        <v>2451</v>
      </c>
      <c r="F350">
        <v>2820</v>
      </c>
      <c r="G350" t="s">
        <v>34</v>
      </c>
      <c r="H350" s="328" t="s">
        <v>789</v>
      </c>
      <c r="I350" s="199">
        <v>44</v>
      </c>
      <c r="J350" t="str">
        <f t="shared" si="17"/>
        <v>C-W1-H3-LAM 65</v>
      </c>
      <c r="K350" s="5">
        <f t="shared" si="16"/>
        <v>1779</v>
      </c>
      <c r="M350" t="s">
        <v>730</v>
      </c>
      <c r="O350" s="355">
        <v>0.03</v>
      </c>
      <c r="Q350" s="5">
        <v>1727</v>
      </c>
    </row>
    <row r="351" spans="1:17" hidden="1">
      <c r="A351" t="s">
        <v>4</v>
      </c>
      <c r="B351" t="s">
        <v>3</v>
      </c>
      <c r="C351">
        <v>999</v>
      </c>
      <c r="D351" t="s">
        <v>27</v>
      </c>
      <c r="E351">
        <v>2821</v>
      </c>
      <c r="F351">
        <v>3100</v>
      </c>
      <c r="G351" t="s">
        <v>35</v>
      </c>
      <c r="H351" s="328" t="s">
        <v>789</v>
      </c>
      <c r="I351" s="199">
        <v>44</v>
      </c>
      <c r="J351" t="str">
        <f t="shared" si="17"/>
        <v>C-W1-H4-LAM 65</v>
      </c>
      <c r="K351" s="5">
        <f t="shared" si="16"/>
        <v>1893</v>
      </c>
      <c r="M351" t="s">
        <v>730</v>
      </c>
      <c r="O351" s="355">
        <v>2.5000000000000001E-2</v>
      </c>
      <c r="Q351" s="5">
        <v>1846</v>
      </c>
    </row>
    <row r="352" spans="1:17" hidden="1">
      <c r="A352" t="s">
        <v>14</v>
      </c>
      <c r="B352" t="s">
        <v>17</v>
      </c>
      <c r="C352" s="191">
        <v>999</v>
      </c>
      <c r="D352" s="191" t="s">
        <v>28</v>
      </c>
      <c r="E352">
        <v>1981</v>
      </c>
      <c r="F352">
        <v>2150</v>
      </c>
      <c r="G352" t="s">
        <v>32</v>
      </c>
      <c r="H352" s="328" t="s">
        <v>789</v>
      </c>
      <c r="I352" s="199">
        <v>44</v>
      </c>
      <c r="J352" t="str">
        <f t="shared" si="17"/>
        <v>A-W2-H1-LAM 65</v>
      </c>
      <c r="K352" s="5">
        <f t="shared" si="16"/>
        <v>851</v>
      </c>
      <c r="M352" t="s">
        <v>730</v>
      </c>
      <c r="O352" s="355">
        <v>3.5000000000000003E-2</v>
      </c>
      <c r="Q352" s="192">
        <v>822</v>
      </c>
    </row>
    <row r="353" spans="1:17" hidden="1">
      <c r="A353" t="s">
        <v>14</v>
      </c>
      <c r="B353" t="s">
        <v>16</v>
      </c>
      <c r="C353" s="191">
        <v>999</v>
      </c>
      <c r="D353" s="191" t="s">
        <v>28</v>
      </c>
      <c r="E353">
        <v>2151</v>
      </c>
      <c r="F353">
        <v>2450</v>
      </c>
      <c r="G353" t="s">
        <v>33</v>
      </c>
      <c r="H353" s="328" t="s">
        <v>789</v>
      </c>
      <c r="I353" s="199">
        <v>44</v>
      </c>
      <c r="J353" t="str">
        <f t="shared" si="17"/>
        <v>A-W2-H2-LAM 65</v>
      </c>
      <c r="K353" s="5">
        <f t="shared" si="16"/>
        <v>967</v>
      </c>
      <c r="M353" t="s">
        <v>730</v>
      </c>
      <c r="O353" s="355">
        <v>0.03</v>
      </c>
      <c r="Q353" s="192">
        <v>938</v>
      </c>
    </row>
    <row r="354" spans="1:17" hidden="1">
      <c r="A354" t="s">
        <v>14</v>
      </c>
      <c r="B354" t="s">
        <v>15</v>
      </c>
      <c r="C354" s="191">
        <v>999</v>
      </c>
      <c r="D354" s="191" t="s">
        <v>28</v>
      </c>
      <c r="E354">
        <v>2451</v>
      </c>
      <c r="F354">
        <v>2820</v>
      </c>
      <c r="G354" t="s">
        <v>34</v>
      </c>
      <c r="H354" s="328" t="s">
        <v>789</v>
      </c>
      <c r="I354" s="199">
        <v>44</v>
      </c>
      <c r="J354" t="str">
        <f t="shared" si="17"/>
        <v>A-W2-H3-LAM 65</v>
      </c>
      <c r="K354" s="5">
        <f t="shared" si="16"/>
        <v>1107</v>
      </c>
      <c r="M354" t="s">
        <v>730</v>
      </c>
      <c r="O354" s="355">
        <v>0.03</v>
      </c>
      <c r="Q354" s="192">
        <v>1074</v>
      </c>
    </row>
    <row r="355" spans="1:17" hidden="1">
      <c r="A355" t="s">
        <v>14</v>
      </c>
      <c r="B355" t="s">
        <v>13</v>
      </c>
      <c r="C355" s="191">
        <v>999</v>
      </c>
      <c r="D355" s="191" t="s">
        <v>28</v>
      </c>
      <c r="E355">
        <v>2821</v>
      </c>
      <c r="F355">
        <v>3070</v>
      </c>
      <c r="G355" t="s">
        <v>35</v>
      </c>
      <c r="H355" s="328" t="s">
        <v>789</v>
      </c>
      <c r="I355" s="199">
        <v>44</v>
      </c>
      <c r="J355" t="str">
        <f t="shared" si="17"/>
        <v>A-W2-H4-LAM 65</v>
      </c>
      <c r="K355" s="5">
        <f t="shared" si="16"/>
        <v>1179</v>
      </c>
      <c r="M355" t="s">
        <v>730</v>
      </c>
      <c r="O355" s="355">
        <v>2.5000000000000001E-2</v>
      </c>
      <c r="Q355" s="192">
        <v>1150</v>
      </c>
    </row>
    <row r="356" spans="1:17" hidden="1">
      <c r="A356" t="s">
        <v>9</v>
      </c>
      <c r="B356" t="s">
        <v>12</v>
      </c>
      <c r="C356" s="191">
        <v>999</v>
      </c>
      <c r="D356" s="191" t="s">
        <v>28</v>
      </c>
      <c r="E356">
        <v>1981</v>
      </c>
      <c r="F356">
        <v>2150</v>
      </c>
      <c r="G356" t="s">
        <v>32</v>
      </c>
      <c r="H356" s="328" t="s">
        <v>789</v>
      </c>
      <c r="I356" s="199">
        <v>44</v>
      </c>
      <c r="J356" t="str">
        <f t="shared" si="17"/>
        <v>B-W2-H1-LAM 65</v>
      </c>
      <c r="K356" s="5">
        <f t="shared" si="16"/>
        <v>1702</v>
      </c>
      <c r="M356" t="s">
        <v>730</v>
      </c>
      <c r="O356" s="355">
        <v>3.5000000000000003E-2</v>
      </c>
      <c r="Q356" s="192">
        <v>1644</v>
      </c>
    </row>
    <row r="357" spans="1:17" hidden="1">
      <c r="A357" t="s">
        <v>9</v>
      </c>
      <c r="B357" t="s">
        <v>11</v>
      </c>
      <c r="C357" s="191">
        <v>999</v>
      </c>
      <c r="D357" s="191" t="s">
        <v>28</v>
      </c>
      <c r="E357">
        <v>2151</v>
      </c>
      <c r="F357">
        <v>2450</v>
      </c>
      <c r="G357" t="s">
        <v>33</v>
      </c>
      <c r="H357" s="328" t="s">
        <v>789</v>
      </c>
      <c r="I357" s="199">
        <v>44</v>
      </c>
      <c r="J357" t="str">
        <f t="shared" si="17"/>
        <v>B-W2-H2-LAM 65</v>
      </c>
      <c r="K357" s="5">
        <f t="shared" si="16"/>
        <v>1931</v>
      </c>
      <c r="M357" t="s">
        <v>730</v>
      </c>
      <c r="O357" s="355">
        <v>0.03</v>
      </c>
      <c r="Q357" s="192">
        <v>1874</v>
      </c>
    </row>
    <row r="358" spans="1:17" hidden="1">
      <c r="A358" t="s">
        <v>9</v>
      </c>
      <c r="B358" t="s">
        <v>10</v>
      </c>
      <c r="C358" s="191">
        <v>999</v>
      </c>
      <c r="D358" s="191" t="s">
        <v>28</v>
      </c>
      <c r="E358">
        <v>2451</v>
      </c>
      <c r="F358">
        <v>2820</v>
      </c>
      <c r="G358" t="s">
        <v>34</v>
      </c>
      <c r="H358" s="328" t="s">
        <v>789</v>
      </c>
      <c r="I358" s="199">
        <v>44</v>
      </c>
      <c r="J358" t="str">
        <f t="shared" si="17"/>
        <v>B-W2-H3-LAM 65</v>
      </c>
      <c r="K358" s="5">
        <f t="shared" si="16"/>
        <v>2210</v>
      </c>
      <c r="M358" t="s">
        <v>730</v>
      </c>
      <c r="O358" s="355">
        <v>0.03</v>
      </c>
      <c r="Q358" s="192">
        <v>2145</v>
      </c>
    </row>
    <row r="359" spans="1:17" hidden="1">
      <c r="A359" t="s">
        <v>9</v>
      </c>
      <c r="B359" t="s">
        <v>8</v>
      </c>
      <c r="C359" s="191">
        <v>999</v>
      </c>
      <c r="D359" s="191" t="s">
        <v>28</v>
      </c>
      <c r="E359">
        <v>2821</v>
      </c>
      <c r="F359">
        <v>3100</v>
      </c>
      <c r="G359" t="s">
        <v>35</v>
      </c>
      <c r="H359" s="328" t="s">
        <v>789</v>
      </c>
      <c r="I359" s="199">
        <v>44</v>
      </c>
      <c r="J359" t="str">
        <f t="shared" si="17"/>
        <v>B-W2-H4-LAM 65</v>
      </c>
      <c r="K359" s="5">
        <f t="shared" si="16"/>
        <v>2357</v>
      </c>
      <c r="M359" t="s">
        <v>730</v>
      </c>
      <c r="O359" s="355">
        <v>2.5000000000000001E-2</v>
      </c>
      <c r="Q359" s="192">
        <v>2299</v>
      </c>
    </row>
    <row r="360" spans="1:17" hidden="1">
      <c r="A360" t="s">
        <v>4</v>
      </c>
      <c r="B360" t="s">
        <v>7</v>
      </c>
      <c r="C360" s="191">
        <v>999</v>
      </c>
      <c r="D360" s="191" t="s">
        <v>28</v>
      </c>
      <c r="E360">
        <v>1981</v>
      </c>
      <c r="F360">
        <v>2150</v>
      </c>
      <c r="G360" t="s">
        <v>32</v>
      </c>
      <c r="H360" s="328" t="s">
        <v>789</v>
      </c>
      <c r="I360" s="199">
        <v>44</v>
      </c>
      <c r="J360" t="str">
        <f t="shared" si="17"/>
        <v>C-W2-H1-LAM 65</v>
      </c>
      <c r="K360" s="5">
        <f t="shared" si="16"/>
        <v>1368</v>
      </c>
      <c r="M360" t="s">
        <v>730</v>
      </c>
      <c r="O360" s="355">
        <v>3.5000000000000003E-2</v>
      </c>
      <c r="Q360" s="192">
        <v>1321</v>
      </c>
    </row>
    <row r="361" spans="1:17" hidden="1">
      <c r="A361" t="s">
        <v>4</v>
      </c>
      <c r="B361" t="s">
        <v>6</v>
      </c>
      <c r="C361" s="191">
        <v>999</v>
      </c>
      <c r="D361" s="191" t="s">
        <v>28</v>
      </c>
      <c r="E361">
        <v>2151</v>
      </c>
      <c r="F361">
        <v>2450</v>
      </c>
      <c r="G361" t="s">
        <v>33</v>
      </c>
      <c r="H361" s="328" t="s">
        <v>789</v>
      </c>
      <c r="I361" s="199">
        <v>44</v>
      </c>
      <c r="J361" t="str">
        <f t="shared" si="17"/>
        <v>C-W2-H2-LAM 65</v>
      </c>
      <c r="K361" s="5">
        <f t="shared" si="16"/>
        <v>1644</v>
      </c>
      <c r="M361" t="s">
        <v>730</v>
      </c>
      <c r="O361" s="355">
        <v>0.03</v>
      </c>
      <c r="Q361" s="192">
        <v>1596</v>
      </c>
    </row>
    <row r="362" spans="1:17" hidden="1">
      <c r="A362" t="s">
        <v>4</v>
      </c>
      <c r="B362" t="s">
        <v>5</v>
      </c>
      <c r="C362" s="191">
        <v>999</v>
      </c>
      <c r="D362" s="191" t="s">
        <v>28</v>
      </c>
      <c r="E362">
        <v>2451</v>
      </c>
      <c r="F362">
        <v>2820</v>
      </c>
      <c r="G362" t="s">
        <v>34</v>
      </c>
      <c r="H362" s="328" t="s">
        <v>789</v>
      </c>
      <c r="I362" s="199">
        <v>44</v>
      </c>
      <c r="J362" t="str">
        <f t="shared" si="17"/>
        <v>C-W2-H3-LAM 65</v>
      </c>
      <c r="K362" s="5">
        <f t="shared" si="16"/>
        <v>1805</v>
      </c>
      <c r="M362" t="s">
        <v>730</v>
      </c>
      <c r="O362" s="355">
        <v>0.03</v>
      </c>
      <c r="Q362" s="192">
        <v>1752</v>
      </c>
    </row>
    <row r="363" spans="1:17" hidden="1">
      <c r="A363" t="s">
        <v>4</v>
      </c>
      <c r="B363" t="s">
        <v>3</v>
      </c>
      <c r="C363" s="191">
        <v>999</v>
      </c>
      <c r="D363" s="191" t="s">
        <v>28</v>
      </c>
      <c r="E363">
        <v>2821</v>
      </c>
      <c r="F363">
        <v>3100</v>
      </c>
      <c r="G363" t="s">
        <v>35</v>
      </c>
      <c r="H363" s="328" t="s">
        <v>789</v>
      </c>
      <c r="I363" s="199">
        <v>44</v>
      </c>
      <c r="J363" t="str">
        <f t="shared" si="17"/>
        <v>C-W2-H4-LAM 65</v>
      </c>
      <c r="K363" s="5">
        <f t="shared" si="16"/>
        <v>1918</v>
      </c>
      <c r="M363" t="s">
        <v>730</v>
      </c>
      <c r="O363" s="355">
        <v>2.5000000000000001E-2</v>
      </c>
      <c r="Q363" s="192">
        <v>1871</v>
      </c>
    </row>
    <row r="364" spans="1:17" hidden="1">
      <c r="A364" t="s">
        <v>14</v>
      </c>
      <c r="B364" t="s">
        <v>17</v>
      </c>
      <c r="C364" s="194">
        <v>1099</v>
      </c>
      <c r="D364" s="194" t="s">
        <v>29</v>
      </c>
      <c r="E364">
        <v>1981</v>
      </c>
      <c r="F364">
        <v>2150</v>
      </c>
      <c r="G364" t="s">
        <v>32</v>
      </c>
      <c r="H364" s="328" t="s">
        <v>789</v>
      </c>
      <c r="I364" s="199">
        <v>44</v>
      </c>
      <c r="J364" t="str">
        <f t="shared" si="17"/>
        <v>A-W3-H1-LAM 65</v>
      </c>
      <c r="K364" s="5">
        <f t="shared" si="16"/>
        <v>877</v>
      </c>
      <c r="M364" t="s">
        <v>730</v>
      </c>
      <c r="O364" s="355">
        <v>3.5000000000000003E-2</v>
      </c>
      <c r="Q364" s="193">
        <v>847</v>
      </c>
    </row>
    <row r="365" spans="1:17" hidden="1">
      <c r="A365" t="s">
        <v>14</v>
      </c>
      <c r="B365" t="s">
        <v>16</v>
      </c>
      <c r="C365" s="194">
        <v>1099</v>
      </c>
      <c r="D365" s="194" t="s">
        <v>29</v>
      </c>
      <c r="E365">
        <v>2151</v>
      </c>
      <c r="F365">
        <v>2450</v>
      </c>
      <c r="G365" t="s">
        <v>33</v>
      </c>
      <c r="H365" s="328" t="s">
        <v>789</v>
      </c>
      <c r="I365" s="199">
        <v>44</v>
      </c>
      <c r="J365" t="str">
        <f t="shared" si="17"/>
        <v>A-W3-H2-LAM 65</v>
      </c>
      <c r="K365" s="5">
        <f t="shared" si="16"/>
        <v>992</v>
      </c>
      <c r="M365" t="s">
        <v>730</v>
      </c>
      <c r="O365" s="355">
        <v>0.03</v>
      </c>
      <c r="Q365" s="193">
        <v>963</v>
      </c>
    </row>
    <row r="366" spans="1:17" hidden="1">
      <c r="A366" t="s">
        <v>14</v>
      </c>
      <c r="B366" t="s">
        <v>15</v>
      </c>
      <c r="C366" s="194">
        <v>1099</v>
      </c>
      <c r="D366" s="194" t="s">
        <v>29</v>
      </c>
      <c r="E366">
        <v>2451</v>
      </c>
      <c r="F366">
        <v>2820</v>
      </c>
      <c r="G366" t="s">
        <v>34</v>
      </c>
      <c r="H366" s="328" t="s">
        <v>789</v>
      </c>
      <c r="I366" s="199">
        <v>44</v>
      </c>
      <c r="J366" t="str">
        <f t="shared" si="17"/>
        <v>A-W3-H3-LAM 65</v>
      </c>
      <c r="K366" s="5">
        <f t="shared" si="16"/>
        <v>1132</v>
      </c>
      <c r="M366" t="s">
        <v>730</v>
      </c>
      <c r="O366" s="355">
        <v>0.03</v>
      </c>
      <c r="Q366" s="193">
        <v>1099</v>
      </c>
    </row>
    <row r="367" spans="1:17" hidden="1">
      <c r="A367" t="s">
        <v>14</v>
      </c>
      <c r="B367" t="s">
        <v>13</v>
      </c>
      <c r="C367" s="194">
        <v>1099</v>
      </c>
      <c r="D367" s="194" t="s">
        <v>29</v>
      </c>
      <c r="E367">
        <v>2821</v>
      </c>
      <c r="F367">
        <v>3070</v>
      </c>
      <c r="G367" t="s">
        <v>35</v>
      </c>
      <c r="H367" s="328" t="s">
        <v>789</v>
      </c>
      <c r="I367" s="199">
        <v>44</v>
      </c>
      <c r="J367" t="str">
        <f t="shared" si="17"/>
        <v>A-W3-H4-LAM 65</v>
      </c>
      <c r="K367" s="5">
        <f t="shared" si="16"/>
        <v>1205</v>
      </c>
      <c r="M367" t="s">
        <v>730</v>
      </c>
      <c r="O367" s="355">
        <v>2.5000000000000001E-2</v>
      </c>
      <c r="Q367" s="193">
        <v>1175</v>
      </c>
    </row>
    <row r="368" spans="1:17" hidden="1">
      <c r="A368" t="s">
        <v>9</v>
      </c>
      <c r="B368" t="s">
        <v>12</v>
      </c>
      <c r="C368" s="194">
        <v>1099</v>
      </c>
      <c r="D368" s="194" t="s">
        <v>29</v>
      </c>
      <c r="E368">
        <v>1981</v>
      </c>
      <c r="F368">
        <v>2150</v>
      </c>
      <c r="G368" t="s">
        <v>32</v>
      </c>
      <c r="H368" s="328" t="s">
        <v>789</v>
      </c>
      <c r="I368" s="199">
        <v>44</v>
      </c>
      <c r="J368" t="str">
        <f t="shared" si="17"/>
        <v>B-W3-H1-LAM 65</v>
      </c>
      <c r="K368" s="5">
        <f t="shared" si="16"/>
        <v>1754</v>
      </c>
      <c r="M368" t="s">
        <v>730</v>
      </c>
      <c r="O368" s="355">
        <v>3.5000000000000003E-2</v>
      </c>
      <c r="Q368" s="193">
        <v>1694</v>
      </c>
    </row>
    <row r="369" spans="1:17" hidden="1">
      <c r="A369" t="s">
        <v>9</v>
      </c>
      <c r="B369" t="s">
        <v>11</v>
      </c>
      <c r="C369" s="194">
        <v>1099</v>
      </c>
      <c r="D369" s="194" t="s">
        <v>29</v>
      </c>
      <c r="E369">
        <v>2151</v>
      </c>
      <c r="F369">
        <v>2450</v>
      </c>
      <c r="G369" t="s">
        <v>33</v>
      </c>
      <c r="H369" s="328" t="s">
        <v>789</v>
      </c>
      <c r="I369" s="199">
        <v>44</v>
      </c>
      <c r="J369" t="str">
        <f t="shared" si="17"/>
        <v>B-W3-H2-LAM 65</v>
      </c>
      <c r="K369" s="5">
        <f t="shared" si="16"/>
        <v>1982</v>
      </c>
      <c r="M369" t="s">
        <v>730</v>
      </c>
      <c r="O369" s="355">
        <v>0.03</v>
      </c>
      <c r="Q369" s="193">
        <v>1924</v>
      </c>
    </row>
    <row r="370" spans="1:17" hidden="1">
      <c r="A370" t="s">
        <v>9</v>
      </c>
      <c r="B370" t="s">
        <v>10</v>
      </c>
      <c r="C370" s="194">
        <v>1099</v>
      </c>
      <c r="D370" s="194" t="s">
        <v>29</v>
      </c>
      <c r="E370">
        <v>2451</v>
      </c>
      <c r="F370">
        <v>2820</v>
      </c>
      <c r="G370" t="s">
        <v>34</v>
      </c>
      <c r="H370" s="328" t="s">
        <v>789</v>
      </c>
      <c r="I370" s="199">
        <v>44</v>
      </c>
      <c r="J370" t="str">
        <f t="shared" si="17"/>
        <v>B-W3-H3-LAM 65</v>
      </c>
      <c r="K370" s="5">
        <f t="shared" si="16"/>
        <v>2261</v>
      </c>
      <c r="M370" t="s">
        <v>730</v>
      </c>
      <c r="O370" s="355">
        <v>0.03</v>
      </c>
      <c r="Q370" s="193">
        <v>2195</v>
      </c>
    </row>
    <row r="371" spans="1:17" hidden="1">
      <c r="A371" t="s">
        <v>9</v>
      </c>
      <c r="B371" t="s">
        <v>8</v>
      </c>
      <c r="C371" s="194">
        <v>1099</v>
      </c>
      <c r="D371" s="194" t="s">
        <v>29</v>
      </c>
      <c r="E371">
        <v>2821</v>
      </c>
      <c r="F371">
        <v>3100</v>
      </c>
      <c r="G371" t="s">
        <v>35</v>
      </c>
      <c r="H371" s="328" t="s">
        <v>789</v>
      </c>
      <c r="I371" s="199">
        <v>44</v>
      </c>
      <c r="J371" t="str">
        <f t="shared" si="17"/>
        <v>B-W3-H4-LAM 65</v>
      </c>
      <c r="K371" s="5">
        <f t="shared" si="16"/>
        <v>2408</v>
      </c>
      <c r="M371" t="s">
        <v>730</v>
      </c>
      <c r="O371" s="355">
        <v>2.5000000000000001E-2</v>
      </c>
      <c r="Q371" s="193">
        <v>2349</v>
      </c>
    </row>
    <row r="372" spans="1:17" hidden="1">
      <c r="A372" t="s">
        <v>4</v>
      </c>
      <c r="B372" t="s">
        <v>7</v>
      </c>
      <c r="C372" s="194">
        <v>1099</v>
      </c>
      <c r="D372" s="194" t="s">
        <v>29</v>
      </c>
      <c r="E372">
        <v>1981</v>
      </c>
      <c r="F372">
        <v>2150</v>
      </c>
      <c r="G372" t="s">
        <v>32</v>
      </c>
      <c r="H372" s="328" t="s">
        <v>789</v>
      </c>
      <c r="I372" s="199">
        <v>44</v>
      </c>
      <c r="J372" t="str">
        <f t="shared" si="17"/>
        <v>C-W3-H1-LAM 65</v>
      </c>
      <c r="K372" s="5">
        <f t="shared" si="16"/>
        <v>1394</v>
      </c>
      <c r="M372" t="s">
        <v>730</v>
      </c>
      <c r="O372" s="355">
        <v>3.5000000000000003E-2</v>
      </c>
      <c r="Q372" s="193">
        <v>1346</v>
      </c>
    </row>
    <row r="373" spans="1:17" hidden="1">
      <c r="A373" t="s">
        <v>4</v>
      </c>
      <c r="B373" t="s">
        <v>6</v>
      </c>
      <c r="C373" s="194">
        <v>1099</v>
      </c>
      <c r="D373" s="194" t="s">
        <v>29</v>
      </c>
      <c r="E373">
        <v>2151</v>
      </c>
      <c r="F373">
        <v>2450</v>
      </c>
      <c r="G373" t="s">
        <v>33</v>
      </c>
      <c r="H373" s="328" t="s">
        <v>789</v>
      </c>
      <c r="I373" s="199">
        <v>44</v>
      </c>
      <c r="J373" t="str">
        <f t="shared" si="17"/>
        <v>C-W3-H2-LAM 65</v>
      </c>
      <c r="K373" s="5">
        <f t="shared" si="16"/>
        <v>1670</v>
      </c>
      <c r="M373" t="s">
        <v>730</v>
      </c>
      <c r="O373" s="355">
        <v>0.03</v>
      </c>
      <c r="Q373" s="193">
        <v>1621</v>
      </c>
    </row>
    <row r="374" spans="1:17" hidden="1">
      <c r="A374" t="s">
        <v>4</v>
      </c>
      <c r="B374" t="s">
        <v>5</v>
      </c>
      <c r="C374" s="194">
        <v>1099</v>
      </c>
      <c r="D374" s="194" t="s">
        <v>29</v>
      </c>
      <c r="E374">
        <v>2451</v>
      </c>
      <c r="F374">
        <v>2820</v>
      </c>
      <c r="G374" t="s">
        <v>34</v>
      </c>
      <c r="H374" s="328" t="s">
        <v>789</v>
      </c>
      <c r="I374" s="199">
        <v>44</v>
      </c>
      <c r="J374" t="str">
        <f t="shared" si="17"/>
        <v>C-W3-H3-LAM 65</v>
      </c>
      <c r="K374" s="5">
        <f t="shared" si="16"/>
        <v>1831</v>
      </c>
      <c r="M374" t="s">
        <v>730</v>
      </c>
      <c r="O374" s="355">
        <v>0.03</v>
      </c>
      <c r="Q374" s="193">
        <v>1777</v>
      </c>
    </row>
    <row r="375" spans="1:17" hidden="1">
      <c r="A375" t="s">
        <v>4</v>
      </c>
      <c r="B375" t="s">
        <v>3</v>
      </c>
      <c r="C375" s="194">
        <v>1099</v>
      </c>
      <c r="D375" s="194" t="s">
        <v>29</v>
      </c>
      <c r="E375">
        <v>2821</v>
      </c>
      <c r="F375">
        <v>3100</v>
      </c>
      <c r="G375" t="s">
        <v>35</v>
      </c>
      <c r="H375" s="328" t="s">
        <v>789</v>
      </c>
      <c r="I375" s="199">
        <v>44</v>
      </c>
      <c r="J375" t="str">
        <f t="shared" si="17"/>
        <v>C-W3-H4-LAM 65</v>
      </c>
      <c r="K375" s="5">
        <f t="shared" si="16"/>
        <v>1944</v>
      </c>
      <c r="M375" t="s">
        <v>730</v>
      </c>
      <c r="O375" s="355">
        <v>2.5000000000000001E-2</v>
      </c>
      <c r="Q375" s="193">
        <v>1896</v>
      </c>
    </row>
    <row r="376" spans="1:17" hidden="1">
      <c r="A376" t="s">
        <v>14</v>
      </c>
      <c r="B376" t="s">
        <v>17</v>
      </c>
      <c r="C376" s="196">
        <v>1240</v>
      </c>
      <c r="D376" s="196" t="s">
        <v>30</v>
      </c>
      <c r="E376">
        <v>1981</v>
      </c>
      <c r="F376">
        <v>2150</v>
      </c>
      <c r="G376" t="s">
        <v>32</v>
      </c>
      <c r="H376" s="328" t="s">
        <v>789</v>
      </c>
      <c r="I376" s="199">
        <v>44</v>
      </c>
      <c r="J376" t="str">
        <f t="shared" ref="J376:J387" si="18">A376&amp;"-"&amp;D376&amp;"-"&amp;G376&amp;"-"&amp;H376</f>
        <v>A-W4-H1-LAM 65</v>
      </c>
      <c r="K376" s="5">
        <f t="shared" si="16"/>
        <v>903</v>
      </c>
      <c r="M376" t="s">
        <v>730</v>
      </c>
      <c r="O376" s="355">
        <v>3.5000000000000003E-2</v>
      </c>
      <c r="Q376" s="195">
        <v>872</v>
      </c>
    </row>
    <row r="377" spans="1:17" hidden="1">
      <c r="A377" t="s">
        <v>14</v>
      </c>
      <c r="B377" t="s">
        <v>16</v>
      </c>
      <c r="C377" s="196">
        <v>1240</v>
      </c>
      <c r="D377" s="196" t="s">
        <v>30</v>
      </c>
      <c r="E377">
        <v>2151</v>
      </c>
      <c r="F377">
        <v>2450</v>
      </c>
      <c r="G377" t="s">
        <v>33</v>
      </c>
      <c r="H377" s="328" t="s">
        <v>789</v>
      </c>
      <c r="I377" s="199">
        <v>44</v>
      </c>
      <c r="J377" t="str">
        <f t="shared" si="18"/>
        <v>A-W4-H2-LAM 65</v>
      </c>
      <c r="K377" s="5">
        <f t="shared" si="16"/>
        <v>1018</v>
      </c>
      <c r="M377" t="s">
        <v>730</v>
      </c>
      <c r="O377" s="355">
        <v>0.03</v>
      </c>
      <c r="Q377" s="195">
        <v>988</v>
      </c>
    </row>
    <row r="378" spans="1:17" hidden="1">
      <c r="A378" t="s">
        <v>14</v>
      </c>
      <c r="B378" t="s">
        <v>15</v>
      </c>
      <c r="C378" s="196">
        <v>1240</v>
      </c>
      <c r="D378" s="196" t="s">
        <v>30</v>
      </c>
      <c r="E378">
        <v>2451</v>
      </c>
      <c r="F378">
        <v>2820</v>
      </c>
      <c r="G378" t="s">
        <v>34</v>
      </c>
      <c r="H378" s="328" t="s">
        <v>789</v>
      </c>
      <c r="I378" s="199">
        <v>44</v>
      </c>
      <c r="J378" t="str">
        <f t="shared" si="18"/>
        <v>A-W4-H3-LAM 65</v>
      </c>
      <c r="K378" s="5">
        <f t="shared" si="16"/>
        <v>1158</v>
      </c>
      <c r="M378" t="s">
        <v>730</v>
      </c>
      <c r="O378" s="355">
        <v>0.03</v>
      </c>
      <c r="Q378" s="195">
        <v>1124</v>
      </c>
    </row>
    <row r="379" spans="1:17" hidden="1">
      <c r="A379" t="s">
        <v>14</v>
      </c>
      <c r="B379" t="s">
        <v>13</v>
      </c>
      <c r="C379" s="196">
        <v>1240</v>
      </c>
      <c r="D379" s="196" t="s">
        <v>30</v>
      </c>
      <c r="E379">
        <v>2821</v>
      </c>
      <c r="F379">
        <v>3070</v>
      </c>
      <c r="G379" t="s">
        <v>35</v>
      </c>
      <c r="H379" s="328" t="s">
        <v>789</v>
      </c>
      <c r="I379" s="199">
        <v>44</v>
      </c>
      <c r="J379" t="str">
        <f t="shared" si="18"/>
        <v>A-W4-H4-LAM 65</v>
      </c>
      <c r="K379" s="5">
        <f t="shared" si="16"/>
        <v>1230</v>
      </c>
      <c r="M379" t="s">
        <v>730</v>
      </c>
      <c r="O379" s="355">
        <v>2.5000000000000001E-2</v>
      </c>
      <c r="Q379" s="195">
        <v>1200</v>
      </c>
    </row>
    <row r="380" spans="1:17" hidden="1">
      <c r="A380" t="s">
        <v>9</v>
      </c>
      <c r="B380" t="s">
        <v>12</v>
      </c>
      <c r="C380" s="196">
        <v>1240</v>
      </c>
      <c r="D380" s="196" t="s">
        <v>30</v>
      </c>
      <c r="E380">
        <v>1981</v>
      </c>
      <c r="F380">
        <v>2150</v>
      </c>
      <c r="G380" t="s">
        <v>32</v>
      </c>
      <c r="H380" s="328" t="s">
        <v>789</v>
      </c>
      <c r="I380" s="199">
        <v>44</v>
      </c>
      <c r="J380" t="str">
        <f t="shared" si="18"/>
        <v>B-W4-H1-LAM 65</v>
      </c>
      <c r="K380" s="5">
        <f t="shared" si="16"/>
        <v>1806</v>
      </c>
      <c r="M380" t="s">
        <v>730</v>
      </c>
      <c r="O380" s="355">
        <v>3.5000000000000003E-2</v>
      </c>
      <c r="Q380" s="195">
        <v>1744</v>
      </c>
    </row>
    <row r="381" spans="1:17" hidden="1">
      <c r="A381" t="s">
        <v>9</v>
      </c>
      <c r="B381" t="s">
        <v>11</v>
      </c>
      <c r="C381" s="196">
        <v>1240</v>
      </c>
      <c r="D381" s="196" t="s">
        <v>30</v>
      </c>
      <c r="E381">
        <v>2151</v>
      </c>
      <c r="F381">
        <v>2450</v>
      </c>
      <c r="G381" t="s">
        <v>33</v>
      </c>
      <c r="H381" s="328" t="s">
        <v>789</v>
      </c>
      <c r="I381" s="199">
        <v>44</v>
      </c>
      <c r="J381" t="str">
        <f t="shared" si="18"/>
        <v>B-W4-H2-LAM 65</v>
      </c>
      <c r="K381" s="5">
        <f t="shared" si="16"/>
        <v>2034</v>
      </c>
      <c r="M381" t="s">
        <v>730</v>
      </c>
      <c r="O381" s="355">
        <v>0.03</v>
      </c>
      <c r="Q381" s="195">
        <v>1974</v>
      </c>
    </row>
    <row r="382" spans="1:17" hidden="1">
      <c r="A382" t="s">
        <v>9</v>
      </c>
      <c r="B382" t="s">
        <v>10</v>
      </c>
      <c r="C382" s="196">
        <v>1240</v>
      </c>
      <c r="D382" s="196" t="s">
        <v>30</v>
      </c>
      <c r="E382">
        <v>2451</v>
      </c>
      <c r="F382">
        <v>2820</v>
      </c>
      <c r="G382" t="s">
        <v>34</v>
      </c>
      <c r="H382" s="328" t="s">
        <v>789</v>
      </c>
      <c r="I382" s="199">
        <v>44</v>
      </c>
      <c r="J382" t="str">
        <f t="shared" si="18"/>
        <v>B-W4-H3-LAM 65</v>
      </c>
      <c r="K382" s="5">
        <f t="shared" si="16"/>
        <v>2313</v>
      </c>
      <c r="M382" t="s">
        <v>730</v>
      </c>
      <c r="O382" s="355">
        <v>0.03</v>
      </c>
      <c r="Q382" s="195">
        <v>2245</v>
      </c>
    </row>
    <row r="383" spans="1:17" hidden="1">
      <c r="A383" t="s">
        <v>9</v>
      </c>
      <c r="B383" t="s">
        <v>8</v>
      </c>
      <c r="C383" s="196">
        <v>1240</v>
      </c>
      <c r="D383" s="196" t="s">
        <v>30</v>
      </c>
      <c r="E383">
        <v>2821</v>
      </c>
      <c r="F383">
        <v>3100</v>
      </c>
      <c r="G383" t="s">
        <v>35</v>
      </c>
      <c r="H383" s="328" t="s">
        <v>789</v>
      </c>
      <c r="I383" s="199">
        <v>44</v>
      </c>
      <c r="J383" t="str">
        <f t="shared" si="18"/>
        <v>B-W4-H4-LAM 65</v>
      </c>
      <c r="K383" s="5">
        <f t="shared" si="16"/>
        <v>2459</v>
      </c>
      <c r="M383" t="s">
        <v>730</v>
      </c>
      <c r="O383" s="355">
        <v>2.5000000000000001E-2</v>
      </c>
      <c r="Q383" s="195">
        <v>2399</v>
      </c>
    </row>
    <row r="384" spans="1:17" hidden="1">
      <c r="A384" t="s">
        <v>4</v>
      </c>
      <c r="B384" t="s">
        <v>7</v>
      </c>
      <c r="C384" s="196">
        <v>1240</v>
      </c>
      <c r="D384" s="196" t="s">
        <v>30</v>
      </c>
      <c r="E384">
        <v>1981</v>
      </c>
      <c r="F384">
        <v>2150</v>
      </c>
      <c r="G384" t="s">
        <v>32</v>
      </c>
      <c r="H384" s="328" t="s">
        <v>789</v>
      </c>
      <c r="I384" s="199">
        <v>44</v>
      </c>
      <c r="J384" t="str">
        <f t="shared" si="18"/>
        <v>C-W4-H1-LAM 65</v>
      </c>
      <c r="K384" s="5">
        <f t="shared" si="16"/>
        <v>1419</v>
      </c>
      <c r="M384" t="s">
        <v>730</v>
      </c>
      <c r="O384" s="355">
        <v>3.5000000000000003E-2</v>
      </c>
      <c r="Q384" s="195">
        <v>1371</v>
      </c>
    </row>
    <row r="385" spans="1:17" hidden="1">
      <c r="A385" t="s">
        <v>4</v>
      </c>
      <c r="B385" t="s">
        <v>6</v>
      </c>
      <c r="C385" s="196">
        <v>1240</v>
      </c>
      <c r="D385" s="196" t="s">
        <v>30</v>
      </c>
      <c r="E385">
        <v>2151</v>
      </c>
      <c r="F385">
        <v>2450</v>
      </c>
      <c r="G385" t="s">
        <v>33</v>
      </c>
      <c r="H385" s="328" t="s">
        <v>789</v>
      </c>
      <c r="I385" s="199">
        <v>44</v>
      </c>
      <c r="J385" t="str">
        <f t="shared" si="18"/>
        <v>C-W4-H2-LAM 65</v>
      </c>
      <c r="K385" s="5">
        <f t="shared" si="16"/>
        <v>1696</v>
      </c>
      <c r="M385" t="s">
        <v>730</v>
      </c>
      <c r="O385" s="355">
        <v>0.03</v>
      </c>
      <c r="Q385" s="195">
        <v>1646</v>
      </c>
    </row>
    <row r="386" spans="1:17" hidden="1">
      <c r="A386" t="s">
        <v>4</v>
      </c>
      <c r="B386" t="s">
        <v>5</v>
      </c>
      <c r="C386" s="196">
        <v>1240</v>
      </c>
      <c r="D386" s="196" t="s">
        <v>30</v>
      </c>
      <c r="E386">
        <v>2451</v>
      </c>
      <c r="F386">
        <v>2820</v>
      </c>
      <c r="G386" t="s">
        <v>34</v>
      </c>
      <c r="H386" s="328" t="s">
        <v>789</v>
      </c>
      <c r="I386" s="199">
        <v>44</v>
      </c>
      <c r="J386" t="str">
        <f t="shared" si="18"/>
        <v>C-W4-H3-LAM 65</v>
      </c>
      <c r="K386" s="5">
        <f t="shared" si="16"/>
        <v>1857</v>
      </c>
      <c r="M386" t="s">
        <v>730</v>
      </c>
      <c r="O386" s="355">
        <v>0.03</v>
      </c>
      <c r="Q386" s="195">
        <v>1802</v>
      </c>
    </row>
    <row r="387" spans="1:17" hidden="1">
      <c r="A387" t="s">
        <v>4</v>
      </c>
      <c r="B387" t="s">
        <v>3</v>
      </c>
      <c r="C387" s="196">
        <v>1240</v>
      </c>
      <c r="D387" s="196" t="s">
        <v>30</v>
      </c>
      <c r="E387">
        <v>2821</v>
      </c>
      <c r="F387">
        <v>3100</v>
      </c>
      <c r="G387" t="s">
        <v>35</v>
      </c>
      <c r="H387" s="328" t="s">
        <v>789</v>
      </c>
      <c r="I387" s="199">
        <v>44</v>
      </c>
      <c r="J387" t="str">
        <f t="shared" si="18"/>
        <v>C-W4-H4-LAM 65</v>
      </c>
      <c r="K387" s="5">
        <f t="shared" si="16"/>
        <v>1970</v>
      </c>
      <c r="M387" t="s">
        <v>730</v>
      </c>
      <c r="O387" s="355">
        <v>2.5000000000000001E-2</v>
      </c>
      <c r="Q387" s="195">
        <v>1921</v>
      </c>
    </row>
    <row r="388" spans="1:17" hidden="1">
      <c r="A388" t="s">
        <v>14</v>
      </c>
      <c r="B388" t="s">
        <v>17</v>
      </c>
      <c r="C388">
        <v>949</v>
      </c>
      <c r="D388" t="s">
        <v>27</v>
      </c>
      <c r="E388">
        <v>1981</v>
      </c>
      <c r="F388">
        <v>2150</v>
      </c>
      <c r="G388" t="s">
        <v>32</v>
      </c>
      <c r="H388" s="4" t="s">
        <v>22</v>
      </c>
      <c r="I388" s="199">
        <v>44</v>
      </c>
      <c r="J388" t="str">
        <f t="shared" si="17"/>
        <v>A-W1-H1-LAM 83</v>
      </c>
      <c r="K388" s="5">
        <f t="shared" si="16"/>
        <v>929</v>
      </c>
      <c r="M388" t="s">
        <v>730</v>
      </c>
      <c r="O388" s="355">
        <v>3.5000000000000003E-2</v>
      </c>
      <c r="Q388" s="6">
        <v>897</v>
      </c>
    </row>
    <row r="389" spans="1:17" hidden="1">
      <c r="A389" t="s">
        <v>14</v>
      </c>
      <c r="B389" t="s">
        <v>16</v>
      </c>
      <c r="C389">
        <v>949</v>
      </c>
      <c r="D389" t="s">
        <v>27</v>
      </c>
      <c r="E389">
        <v>2151</v>
      </c>
      <c r="F389">
        <v>2450</v>
      </c>
      <c r="G389" t="s">
        <v>33</v>
      </c>
      <c r="H389" s="4" t="s">
        <v>22</v>
      </c>
      <c r="I389" s="199">
        <v>44</v>
      </c>
      <c r="J389" t="str">
        <f t="shared" si="17"/>
        <v>A-W1-H2-LAM 83</v>
      </c>
      <c r="K389" s="5">
        <f t="shared" ref="K389:K452" si="19">ROUNDUP(Q389*(1+O389),0)</f>
        <v>1043</v>
      </c>
      <c r="M389" t="s">
        <v>730</v>
      </c>
      <c r="O389" s="355">
        <v>0.03</v>
      </c>
      <c r="Q389" s="5">
        <v>1012</v>
      </c>
    </row>
    <row r="390" spans="1:17" hidden="1">
      <c r="A390" t="s">
        <v>14</v>
      </c>
      <c r="B390" t="s">
        <v>15</v>
      </c>
      <c r="C390">
        <v>949</v>
      </c>
      <c r="D390" t="s">
        <v>27</v>
      </c>
      <c r="E390">
        <v>2451</v>
      </c>
      <c r="F390">
        <v>2820</v>
      </c>
      <c r="G390" t="s">
        <v>34</v>
      </c>
      <c r="H390" s="4" t="s">
        <v>22</v>
      </c>
      <c r="I390" s="199">
        <v>44</v>
      </c>
      <c r="J390" t="str">
        <f t="shared" si="17"/>
        <v>A-W1-H3-LAM 83</v>
      </c>
      <c r="K390" s="5">
        <f t="shared" si="19"/>
        <v>1185</v>
      </c>
      <c r="M390" t="s">
        <v>730</v>
      </c>
      <c r="O390" s="355">
        <v>0.03</v>
      </c>
      <c r="Q390" s="5">
        <v>1150</v>
      </c>
    </row>
    <row r="391" spans="1:17" hidden="1">
      <c r="A391" t="s">
        <v>14</v>
      </c>
      <c r="B391" t="s">
        <v>13</v>
      </c>
      <c r="C391">
        <v>864</v>
      </c>
      <c r="D391" t="s">
        <v>27</v>
      </c>
      <c r="E391">
        <v>2821</v>
      </c>
      <c r="F391">
        <v>3070</v>
      </c>
      <c r="G391" t="s">
        <v>35</v>
      </c>
      <c r="H391" s="4" t="s">
        <v>22</v>
      </c>
      <c r="I391" s="199">
        <v>44</v>
      </c>
      <c r="J391" t="str">
        <f t="shared" si="17"/>
        <v>A-W1-H4-LAM 83</v>
      </c>
      <c r="K391" s="5">
        <f t="shared" si="19"/>
        <v>1197</v>
      </c>
      <c r="M391" t="s">
        <v>730</v>
      </c>
      <c r="O391" s="355">
        <v>2.5000000000000001E-2</v>
      </c>
      <c r="Q391" s="5">
        <v>1167</v>
      </c>
    </row>
    <row r="392" spans="1:17" hidden="1">
      <c r="A392" t="s">
        <v>9</v>
      </c>
      <c r="B392" t="s">
        <v>12</v>
      </c>
      <c r="C392">
        <v>949</v>
      </c>
      <c r="D392" t="s">
        <v>27</v>
      </c>
      <c r="E392">
        <v>1981</v>
      </c>
      <c r="F392">
        <v>2150</v>
      </c>
      <c r="G392" t="s">
        <v>32</v>
      </c>
      <c r="H392" s="4" t="s">
        <v>22</v>
      </c>
      <c r="I392" s="199">
        <v>44</v>
      </c>
      <c r="J392" t="str">
        <f t="shared" si="17"/>
        <v>B-W1-H1-LAM 83</v>
      </c>
      <c r="K392" s="5">
        <f t="shared" si="19"/>
        <v>1857</v>
      </c>
      <c r="M392" t="s">
        <v>730</v>
      </c>
      <c r="O392" s="355">
        <v>3.5000000000000003E-2</v>
      </c>
      <c r="Q392" s="5">
        <v>1794</v>
      </c>
    </row>
    <row r="393" spans="1:17" hidden="1">
      <c r="A393" t="s">
        <v>9</v>
      </c>
      <c r="B393" t="s">
        <v>11</v>
      </c>
      <c r="C393">
        <v>909</v>
      </c>
      <c r="D393" t="s">
        <v>27</v>
      </c>
      <c r="E393">
        <v>2151</v>
      </c>
      <c r="F393">
        <v>2450</v>
      </c>
      <c r="G393" t="s">
        <v>33</v>
      </c>
      <c r="H393" s="4" t="s">
        <v>22</v>
      </c>
      <c r="I393" s="199">
        <v>44</v>
      </c>
      <c r="J393" t="str">
        <f t="shared" si="17"/>
        <v>B-W1-H2-LAM 83</v>
      </c>
      <c r="K393" s="5">
        <f t="shared" si="19"/>
        <v>2085</v>
      </c>
      <c r="M393" t="s">
        <v>730</v>
      </c>
      <c r="O393" s="355">
        <v>0.03</v>
      </c>
      <c r="Q393" s="5">
        <v>2024</v>
      </c>
    </row>
    <row r="394" spans="1:17" hidden="1">
      <c r="A394" t="s">
        <v>9</v>
      </c>
      <c r="B394" t="s">
        <v>10</v>
      </c>
      <c r="C394">
        <v>949</v>
      </c>
      <c r="D394" t="s">
        <v>27</v>
      </c>
      <c r="E394">
        <v>2451</v>
      </c>
      <c r="F394">
        <v>2820</v>
      </c>
      <c r="G394" t="s">
        <v>34</v>
      </c>
      <c r="H394" s="4" t="s">
        <v>22</v>
      </c>
      <c r="I394" s="199">
        <v>44</v>
      </c>
      <c r="J394" t="str">
        <f t="shared" si="17"/>
        <v>B-W1-H3-LAM 83</v>
      </c>
      <c r="K394" s="5">
        <f t="shared" si="19"/>
        <v>2368</v>
      </c>
      <c r="M394" t="s">
        <v>730</v>
      </c>
      <c r="O394" s="355">
        <v>0.03</v>
      </c>
      <c r="Q394" s="5">
        <v>2299</v>
      </c>
    </row>
    <row r="395" spans="1:17" hidden="1">
      <c r="A395" t="s">
        <v>9</v>
      </c>
      <c r="B395" t="s">
        <v>8</v>
      </c>
      <c r="C395">
        <v>999</v>
      </c>
      <c r="D395" t="s">
        <v>27</v>
      </c>
      <c r="E395">
        <v>2821</v>
      </c>
      <c r="F395">
        <v>3100</v>
      </c>
      <c r="G395" t="s">
        <v>35</v>
      </c>
      <c r="H395" s="4" t="s">
        <v>22</v>
      </c>
      <c r="I395" s="199">
        <v>44</v>
      </c>
      <c r="J395" t="str">
        <f t="shared" si="17"/>
        <v>B-W1-H4-LAM 83</v>
      </c>
      <c r="K395" s="5">
        <f t="shared" si="19"/>
        <v>2392</v>
      </c>
      <c r="M395" t="s">
        <v>730</v>
      </c>
      <c r="O395" s="355">
        <v>2.5000000000000001E-2</v>
      </c>
      <c r="Q395" s="5">
        <v>2333</v>
      </c>
    </row>
    <row r="396" spans="1:17" hidden="1">
      <c r="A396" t="s">
        <v>4</v>
      </c>
      <c r="B396" t="s">
        <v>7</v>
      </c>
      <c r="C396">
        <v>949</v>
      </c>
      <c r="D396" t="s">
        <v>27</v>
      </c>
      <c r="E396">
        <v>1981</v>
      </c>
      <c r="F396">
        <v>2150</v>
      </c>
      <c r="G396" t="s">
        <v>32</v>
      </c>
      <c r="H396" s="4" t="s">
        <v>22</v>
      </c>
      <c r="I396" s="199">
        <v>44</v>
      </c>
      <c r="J396" t="str">
        <f t="shared" si="17"/>
        <v>C-W1-H1-LAM 83</v>
      </c>
      <c r="K396" s="5">
        <f t="shared" si="19"/>
        <v>1528</v>
      </c>
      <c r="M396" t="s">
        <v>730</v>
      </c>
      <c r="O396" s="355">
        <v>3.5000000000000003E-2</v>
      </c>
      <c r="Q396" s="5">
        <v>1476</v>
      </c>
    </row>
    <row r="397" spans="1:17" hidden="1">
      <c r="A397" t="s">
        <v>4</v>
      </c>
      <c r="B397" t="s">
        <v>6</v>
      </c>
      <c r="C397">
        <v>909</v>
      </c>
      <c r="D397" t="s">
        <v>27</v>
      </c>
      <c r="E397">
        <v>2151</v>
      </c>
      <c r="F397">
        <v>2450</v>
      </c>
      <c r="G397" t="s">
        <v>33</v>
      </c>
      <c r="H397" s="4" t="s">
        <v>22</v>
      </c>
      <c r="I397" s="199">
        <v>44</v>
      </c>
      <c r="J397" t="str">
        <f t="shared" si="17"/>
        <v>C-W1-H2-LAM 83</v>
      </c>
      <c r="K397" s="5">
        <f t="shared" si="19"/>
        <v>1882</v>
      </c>
      <c r="M397" t="s">
        <v>730</v>
      </c>
      <c r="O397" s="355">
        <v>0.03</v>
      </c>
      <c r="Q397" s="5">
        <v>1827</v>
      </c>
    </row>
    <row r="398" spans="1:17" hidden="1">
      <c r="A398" t="s">
        <v>4</v>
      </c>
      <c r="B398" t="s">
        <v>5</v>
      </c>
      <c r="C398">
        <v>924</v>
      </c>
      <c r="D398" t="s">
        <v>27</v>
      </c>
      <c r="E398">
        <v>2451</v>
      </c>
      <c r="F398">
        <v>2820</v>
      </c>
      <c r="G398" t="s">
        <v>34</v>
      </c>
      <c r="H398" s="4" t="s">
        <v>22</v>
      </c>
      <c r="I398" s="199">
        <v>44</v>
      </c>
      <c r="J398" t="str">
        <f t="shared" si="17"/>
        <v>C-W1-H3-LAM 83</v>
      </c>
      <c r="K398" s="5">
        <f t="shared" si="19"/>
        <v>1965</v>
      </c>
      <c r="M398" t="s">
        <v>730</v>
      </c>
      <c r="O398" s="355">
        <v>0.03</v>
      </c>
      <c r="Q398" s="5">
        <v>1907</v>
      </c>
    </row>
    <row r="399" spans="1:17" hidden="1">
      <c r="A399" t="s">
        <v>4</v>
      </c>
      <c r="B399" t="s">
        <v>3</v>
      </c>
      <c r="C399">
        <v>999</v>
      </c>
      <c r="D399" t="s">
        <v>27</v>
      </c>
      <c r="E399">
        <v>2821</v>
      </c>
      <c r="F399">
        <v>3100</v>
      </c>
      <c r="G399" t="s">
        <v>35</v>
      </c>
      <c r="H399" s="4" t="s">
        <v>22</v>
      </c>
      <c r="I399" s="199">
        <v>44</v>
      </c>
      <c r="J399" t="str">
        <f t="shared" si="17"/>
        <v>C-W1-H4-LAM 83</v>
      </c>
      <c r="K399" s="5">
        <f t="shared" si="19"/>
        <v>1955</v>
      </c>
      <c r="M399" t="s">
        <v>730</v>
      </c>
      <c r="O399" s="355">
        <v>2.5000000000000001E-2</v>
      </c>
      <c r="Q399" s="5">
        <v>1907</v>
      </c>
    </row>
    <row r="400" spans="1:17" hidden="1">
      <c r="A400" t="s">
        <v>14</v>
      </c>
      <c r="B400" t="s">
        <v>17</v>
      </c>
      <c r="C400" s="191">
        <v>999</v>
      </c>
      <c r="D400" s="191" t="s">
        <v>28</v>
      </c>
      <c r="E400">
        <v>1981</v>
      </c>
      <c r="F400">
        <v>2150</v>
      </c>
      <c r="G400" t="s">
        <v>32</v>
      </c>
      <c r="H400" s="4" t="s">
        <v>22</v>
      </c>
      <c r="I400" s="199">
        <v>44</v>
      </c>
      <c r="J400" t="str">
        <f t="shared" si="17"/>
        <v>A-W2-H1-LAM 83</v>
      </c>
      <c r="K400" s="5">
        <f t="shared" si="19"/>
        <v>955</v>
      </c>
      <c r="M400" t="s">
        <v>730</v>
      </c>
      <c r="O400" s="355">
        <v>3.5000000000000003E-2</v>
      </c>
      <c r="Q400" s="192">
        <v>922</v>
      </c>
    </row>
    <row r="401" spans="1:17" hidden="1">
      <c r="A401" t="s">
        <v>14</v>
      </c>
      <c r="B401" t="s">
        <v>16</v>
      </c>
      <c r="C401" s="191">
        <v>999</v>
      </c>
      <c r="D401" s="191" t="s">
        <v>28</v>
      </c>
      <c r="E401">
        <v>2151</v>
      </c>
      <c r="F401">
        <v>2450</v>
      </c>
      <c r="G401" t="s">
        <v>33</v>
      </c>
      <c r="H401" s="4" t="s">
        <v>22</v>
      </c>
      <c r="I401" s="199">
        <v>44</v>
      </c>
      <c r="J401" t="str">
        <f t="shared" si="17"/>
        <v>A-W2-H2-LAM 83</v>
      </c>
      <c r="K401" s="5">
        <f t="shared" si="19"/>
        <v>1069</v>
      </c>
      <c r="M401" t="s">
        <v>730</v>
      </c>
      <c r="O401" s="355">
        <v>0.03</v>
      </c>
      <c r="Q401" s="192">
        <v>1037</v>
      </c>
    </row>
    <row r="402" spans="1:17" hidden="1">
      <c r="A402" t="s">
        <v>14</v>
      </c>
      <c r="B402" t="s">
        <v>15</v>
      </c>
      <c r="C402" s="191">
        <v>999</v>
      </c>
      <c r="D402" s="191" t="s">
        <v>28</v>
      </c>
      <c r="E402">
        <v>2451</v>
      </c>
      <c r="F402">
        <v>2820</v>
      </c>
      <c r="G402" t="s">
        <v>34</v>
      </c>
      <c r="H402" s="4" t="s">
        <v>22</v>
      </c>
      <c r="I402" s="199">
        <v>44</v>
      </c>
      <c r="J402" t="str">
        <f t="shared" si="17"/>
        <v>A-W2-H3-LAM 83</v>
      </c>
      <c r="K402" s="5">
        <f t="shared" si="19"/>
        <v>1211</v>
      </c>
      <c r="M402" t="s">
        <v>730</v>
      </c>
      <c r="O402" s="355">
        <v>0.03</v>
      </c>
      <c r="Q402" s="192">
        <v>1175</v>
      </c>
    </row>
    <row r="403" spans="1:17" hidden="1">
      <c r="A403" t="s">
        <v>14</v>
      </c>
      <c r="B403" t="s">
        <v>13</v>
      </c>
      <c r="C403" s="191">
        <v>999</v>
      </c>
      <c r="D403" s="191" t="s">
        <v>28</v>
      </c>
      <c r="E403">
        <v>2821</v>
      </c>
      <c r="F403">
        <v>3070</v>
      </c>
      <c r="G403" t="s">
        <v>35</v>
      </c>
      <c r="H403" s="4" t="s">
        <v>22</v>
      </c>
      <c r="I403" s="199">
        <v>44</v>
      </c>
      <c r="J403" t="str">
        <f t="shared" si="17"/>
        <v>A-W2-H4-LAM 83</v>
      </c>
      <c r="K403" s="5">
        <f t="shared" si="19"/>
        <v>1222</v>
      </c>
      <c r="M403" t="s">
        <v>730</v>
      </c>
      <c r="O403" s="355">
        <v>2.5000000000000001E-2</v>
      </c>
      <c r="Q403" s="192">
        <v>1192</v>
      </c>
    </row>
    <row r="404" spans="1:17" hidden="1">
      <c r="A404" t="s">
        <v>9</v>
      </c>
      <c r="B404" t="s">
        <v>12</v>
      </c>
      <c r="C404" s="191">
        <v>999</v>
      </c>
      <c r="D404" s="191" t="s">
        <v>28</v>
      </c>
      <c r="E404">
        <v>1981</v>
      </c>
      <c r="F404">
        <v>2150</v>
      </c>
      <c r="G404" t="s">
        <v>32</v>
      </c>
      <c r="H404" s="4" t="s">
        <v>22</v>
      </c>
      <c r="I404" s="199">
        <v>44</v>
      </c>
      <c r="J404" t="str">
        <f t="shared" si="17"/>
        <v>B-W2-H1-LAM 83</v>
      </c>
      <c r="K404" s="5">
        <f t="shared" si="19"/>
        <v>1909</v>
      </c>
      <c r="M404" t="s">
        <v>730</v>
      </c>
      <c r="O404" s="355">
        <v>3.5000000000000003E-2</v>
      </c>
      <c r="Q404" s="192">
        <v>1844</v>
      </c>
    </row>
    <row r="405" spans="1:17" hidden="1">
      <c r="A405" t="s">
        <v>9</v>
      </c>
      <c r="B405" t="s">
        <v>11</v>
      </c>
      <c r="C405" s="191">
        <v>999</v>
      </c>
      <c r="D405" s="191" t="s">
        <v>28</v>
      </c>
      <c r="E405">
        <v>2151</v>
      </c>
      <c r="F405">
        <v>2450</v>
      </c>
      <c r="G405" t="s">
        <v>33</v>
      </c>
      <c r="H405" s="4" t="s">
        <v>22</v>
      </c>
      <c r="I405" s="199">
        <v>44</v>
      </c>
      <c r="J405" t="str">
        <f t="shared" si="17"/>
        <v>B-W2-H2-LAM 83</v>
      </c>
      <c r="K405" s="5">
        <f t="shared" si="19"/>
        <v>2137</v>
      </c>
      <c r="M405" t="s">
        <v>730</v>
      </c>
      <c r="O405" s="355">
        <v>0.03</v>
      </c>
      <c r="Q405" s="192">
        <v>2074</v>
      </c>
    </row>
    <row r="406" spans="1:17" hidden="1">
      <c r="A406" t="s">
        <v>9</v>
      </c>
      <c r="B406" t="s">
        <v>10</v>
      </c>
      <c r="C406" s="191">
        <v>999</v>
      </c>
      <c r="D406" s="191" t="s">
        <v>28</v>
      </c>
      <c r="E406">
        <v>2451</v>
      </c>
      <c r="F406">
        <v>2820</v>
      </c>
      <c r="G406" t="s">
        <v>34</v>
      </c>
      <c r="H406" s="4" t="s">
        <v>22</v>
      </c>
      <c r="I406" s="199">
        <v>44</v>
      </c>
      <c r="J406" t="str">
        <f t="shared" si="17"/>
        <v>B-W2-H3-LAM 83</v>
      </c>
      <c r="K406" s="5">
        <f t="shared" si="19"/>
        <v>2420</v>
      </c>
      <c r="M406" t="s">
        <v>730</v>
      </c>
      <c r="O406" s="355">
        <v>0.03</v>
      </c>
      <c r="Q406" s="192">
        <v>2349</v>
      </c>
    </row>
    <row r="407" spans="1:17" hidden="1">
      <c r="A407" t="s">
        <v>9</v>
      </c>
      <c r="B407" t="s">
        <v>8</v>
      </c>
      <c r="C407" s="191">
        <v>999</v>
      </c>
      <c r="D407" s="191" t="s">
        <v>28</v>
      </c>
      <c r="E407">
        <v>2821</v>
      </c>
      <c r="F407">
        <v>3100</v>
      </c>
      <c r="G407" t="s">
        <v>35</v>
      </c>
      <c r="H407" s="4" t="s">
        <v>22</v>
      </c>
      <c r="I407" s="199">
        <v>44</v>
      </c>
      <c r="J407" t="str">
        <f t="shared" si="17"/>
        <v>B-W2-H4-LAM 83</v>
      </c>
      <c r="K407" s="5">
        <f t="shared" si="19"/>
        <v>2443</v>
      </c>
      <c r="M407" t="s">
        <v>730</v>
      </c>
      <c r="O407" s="355">
        <v>2.5000000000000001E-2</v>
      </c>
      <c r="Q407" s="192">
        <v>2383</v>
      </c>
    </row>
    <row r="408" spans="1:17" hidden="1">
      <c r="A408" t="s">
        <v>4</v>
      </c>
      <c r="B408" t="s">
        <v>7</v>
      </c>
      <c r="C408" s="191">
        <v>999</v>
      </c>
      <c r="D408" s="191" t="s">
        <v>28</v>
      </c>
      <c r="E408">
        <v>1981</v>
      </c>
      <c r="F408">
        <v>2150</v>
      </c>
      <c r="G408" t="s">
        <v>32</v>
      </c>
      <c r="H408" s="4" t="s">
        <v>22</v>
      </c>
      <c r="I408" s="199">
        <v>44</v>
      </c>
      <c r="J408" t="str">
        <f t="shared" si="17"/>
        <v>C-W2-H1-LAM 83</v>
      </c>
      <c r="K408" s="5">
        <f t="shared" si="19"/>
        <v>1554</v>
      </c>
      <c r="M408" t="s">
        <v>730</v>
      </c>
      <c r="O408" s="355">
        <v>3.5000000000000003E-2</v>
      </c>
      <c r="Q408" s="192">
        <v>1501</v>
      </c>
    </row>
    <row r="409" spans="1:17" hidden="1">
      <c r="A409" t="s">
        <v>4</v>
      </c>
      <c r="B409" t="s">
        <v>6</v>
      </c>
      <c r="C409" s="191">
        <v>999</v>
      </c>
      <c r="D409" s="191" t="s">
        <v>28</v>
      </c>
      <c r="E409">
        <v>2151</v>
      </c>
      <c r="F409">
        <v>2450</v>
      </c>
      <c r="G409" t="s">
        <v>33</v>
      </c>
      <c r="H409" s="4" t="s">
        <v>22</v>
      </c>
      <c r="I409" s="199">
        <v>44</v>
      </c>
      <c r="J409" t="str">
        <f t="shared" ref="J409:J484" si="20">A409&amp;"-"&amp;D409&amp;"-"&amp;G409&amp;"-"&amp;H409</f>
        <v>C-W2-H2-LAM 83</v>
      </c>
      <c r="K409" s="5">
        <f t="shared" si="19"/>
        <v>1908</v>
      </c>
      <c r="M409" t="s">
        <v>730</v>
      </c>
      <c r="O409" s="355">
        <v>0.03</v>
      </c>
      <c r="Q409" s="192">
        <v>1852</v>
      </c>
    </row>
    <row r="410" spans="1:17" hidden="1">
      <c r="A410" t="s">
        <v>4</v>
      </c>
      <c r="B410" t="s">
        <v>5</v>
      </c>
      <c r="C410" s="191">
        <v>999</v>
      </c>
      <c r="D410" s="191" t="s">
        <v>28</v>
      </c>
      <c r="E410">
        <v>2451</v>
      </c>
      <c r="F410">
        <v>2820</v>
      </c>
      <c r="G410" t="s">
        <v>34</v>
      </c>
      <c r="H410" s="4" t="s">
        <v>22</v>
      </c>
      <c r="I410" s="199">
        <v>44</v>
      </c>
      <c r="J410" t="str">
        <f t="shared" si="20"/>
        <v>C-W2-H3-LAM 83</v>
      </c>
      <c r="K410" s="5">
        <f t="shared" si="19"/>
        <v>1990</v>
      </c>
      <c r="M410" t="s">
        <v>730</v>
      </c>
      <c r="O410" s="355">
        <v>0.03</v>
      </c>
      <c r="Q410" s="192">
        <v>1932</v>
      </c>
    </row>
    <row r="411" spans="1:17" hidden="1">
      <c r="A411" t="s">
        <v>4</v>
      </c>
      <c r="B411" t="s">
        <v>3</v>
      </c>
      <c r="C411" s="191">
        <v>999</v>
      </c>
      <c r="D411" s="191" t="s">
        <v>28</v>
      </c>
      <c r="E411">
        <v>2821</v>
      </c>
      <c r="F411">
        <v>3100</v>
      </c>
      <c r="G411" t="s">
        <v>35</v>
      </c>
      <c r="H411" s="4" t="s">
        <v>22</v>
      </c>
      <c r="I411" s="199">
        <v>44</v>
      </c>
      <c r="J411" t="str">
        <f t="shared" si="20"/>
        <v>C-W2-H4-LAM 83</v>
      </c>
      <c r="K411" s="5">
        <f t="shared" si="19"/>
        <v>1981</v>
      </c>
      <c r="M411" t="s">
        <v>730</v>
      </c>
      <c r="O411" s="355">
        <v>2.5000000000000001E-2</v>
      </c>
      <c r="Q411" s="192">
        <v>1932</v>
      </c>
    </row>
    <row r="412" spans="1:17" hidden="1">
      <c r="A412" t="s">
        <v>14</v>
      </c>
      <c r="B412" t="s">
        <v>17</v>
      </c>
      <c r="C412" s="194">
        <v>1099</v>
      </c>
      <c r="D412" s="194" t="s">
        <v>29</v>
      </c>
      <c r="E412">
        <v>1981</v>
      </c>
      <c r="F412">
        <v>2150</v>
      </c>
      <c r="G412" t="s">
        <v>32</v>
      </c>
      <c r="H412" s="4" t="s">
        <v>22</v>
      </c>
      <c r="I412" s="199">
        <v>44</v>
      </c>
      <c r="J412" t="str">
        <f t="shared" si="20"/>
        <v>A-W3-H1-LAM 83</v>
      </c>
      <c r="K412" s="5">
        <f t="shared" si="19"/>
        <v>981</v>
      </c>
      <c r="M412" t="s">
        <v>730</v>
      </c>
      <c r="O412" s="355">
        <v>3.5000000000000003E-2</v>
      </c>
      <c r="Q412" s="193">
        <v>947</v>
      </c>
    </row>
    <row r="413" spans="1:17" hidden="1">
      <c r="A413" t="s">
        <v>14</v>
      </c>
      <c r="B413" t="s">
        <v>16</v>
      </c>
      <c r="C413" s="194">
        <v>1099</v>
      </c>
      <c r="D413" s="194" t="s">
        <v>29</v>
      </c>
      <c r="E413">
        <v>2151</v>
      </c>
      <c r="F413">
        <v>2450</v>
      </c>
      <c r="G413" t="s">
        <v>33</v>
      </c>
      <c r="H413" s="4" t="s">
        <v>22</v>
      </c>
      <c r="I413" s="199">
        <v>44</v>
      </c>
      <c r="J413" t="str">
        <f t="shared" si="20"/>
        <v>A-W3-H2-LAM 83</v>
      </c>
      <c r="K413" s="5">
        <f t="shared" si="19"/>
        <v>1094</v>
      </c>
      <c r="M413" t="s">
        <v>730</v>
      </c>
      <c r="O413" s="355">
        <v>0.03</v>
      </c>
      <c r="Q413" s="193">
        <v>1062</v>
      </c>
    </row>
    <row r="414" spans="1:17" hidden="1">
      <c r="A414" t="s">
        <v>14</v>
      </c>
      <c r="B414" t="s">
        <v>15</v>
      </c>
      <c r="C414" s="194">
        <v>1099</v>
      </c>
      <c r="D414" s="194" t="s">
        <v>29</v>
      </c>
      <c r="E414">
        <v>2451</v>
      </c>
      <c r="F414">
        <v>2820</v>
      </c>
      <c r="G414" t="s">
        <v>34</v>
      </c>
      <c r="H414" s="4" t="s">
        <v>22</v>
      </c>
      <c r="I414" s="199">
        <v>44</v>
      </c>
      <c r="J414" t="str">
        <f t="shared" si="20"/>
        <v>A-W3-H3-LAM 83</v>
      </c>
      <c r="K414" s="5">
        <f t="shared" si="19"/>
        <v>1236</v>
      </c>
      <c r="M414" t="s">
        <v>730</v>
      </c>
      <c r="O414" s="355">
        <v>0.03</v>
      </c>
      <c r="Q414" s="193">
        <v>1200</v>
      </c>
    </row>
    <row r="415" spans="1:17" hidden="1">
      <c r="A415" t="s">
        <v>14</v>
      </c>
      <c r="B415" t="s">
        <v>13</v>
      </c>
      <c r="C415" s="194">
        <v>1099</v>
      </c>
      <c r="D415" s="194" t="s">
        <v>29</v>
      </c>
      <c r="E415">
        <v>2821</v>
      </c>
      <c r="F415">
        <v>3070</v>
      </c>
      <c r="G415" t="s">
        <v>35</v>
      </c>
      <c r="H415" s="4" t="s">
        <v>22</v>
      </c>
      <c r="I415" s="199">
        <v>44</v>
      </c>
      <c r="J415" t="str">
        <f t="shared" si="20"/>
        <v>A-W3-H4-LAM 83</v>
      </c>
      <c r="K415" s="5">
        <f t="shared" si="19"/>
        <v>1248</v>
      </c>
      <c r="M415" t="s">
        <v>730</v>
      </c>
      <c r="O415" s="355">
        <v>2.5000000000000001E-2</v>
      </c>
      <c r="Q415" s="193">
        <v>1217</v>
      </c>
    </row>
    <row r="416" spans="1:17" hidden="1">
      <c r="A416" t="s">
        <v>9</v>
      </c>
      <c r="B416" t="s">
        <v>12</v>
      </c>
      <c r="C416" s="194">
        <v>1099</v>
      </c>
      <c r="D416" s="194" t="s">
        <v>29</v>
      </c>
      <c r="E416">
        <v>1981</v>
      </c>
      <c r="F416">
        <v>2150</v>
      </c>
      <c r="G416" t="s">
        <v>32</v>
      </c>
      <c r="H416" s="4" t="s">
        <v>22</v>
      </c>
      <c r="I416" s="199">
        <v>44</v>
      </c>
      <c r="J416" t="str">
        <f t="shared" si="20"/>
        <v>B-W3-H1-LAM 83</v>
      </c>
      <c r="K416" s="5">
        <f t="shared" si="19"/>
        <v>1961</v>
      </c>
      <c r="M416" t="s">
        <v>730</v>
      </c>
      <c r="O416" s="355">
        <v>3.5000000000000003E-2</v>
      </c>
      <c r="Q416" s="193">
        <v>1894</v>
      </c>
    </row>
    <row r="417" spans="1:17" hidden="1">
      <c r="A417" t="s">
        <v>9</v>
      </c>
      <c r="B417" t="s">
        <v>11</v>
      </c>
      <c r="C417" s="194">
        <v>1099</v>
      </c>
      <c r="D417" s="194" t="s">
        <v>29</v>
      </c>
      <c r="E417">
        <v>2151</v>
      </c>
      <c r="F417">
        <v>2450</v>
      </c>
      <c r="G417" t="s">
        <v>33</v>
      </c>
      <c r="H417" s="4" t="s">
        <v>22</v>
      </c>
      <c r="I417" s="199">
        <v>44</v>
      </c>
      <c r="J417" t="str">
        <f t="shared" si="20"/>
        <v>B-W3-H2-LAM 83</v>
      </c>
      <c r="K417" s="5">
        <f t="shared" si="19"/>
        <v>2188</v>
      </c>
      <c r="M417" t="s">
        <v>730</v>
      </c>
      <c r="O417" s="355">
        <v>0.03</v>
      </c>
      <c r="Q417" s="193">
        <v>2124</v>
      </c>
    </row>
    <row r="418" spans="1:17" hidden="1">
      <c r="A418" t="s">
        <v>9</v>
      </c>
      <c r="B418" t="s">
        <v>10</v>
      </c>
      <c r="C418" s="194">
        <v>1099</v>
      </c>
      <c r="D418" s="194" t="s">
        <v>29</v>
      </c>
      <c r="E418">
        <v>2451</v>
      </c>
      <c r="F418">
        <v>2820</v>
      </c>
      <c r="G418" t="s">
        <v>34</v>
      </c>
      <c r="H418" s="4" t="s">
        <v>22</v>
      </c>
      <c r="I418" s="199">
        <v>44</v>
      </c>
      <c r="J418" t="str">
        <f t="shared" si="20"/>
        <v>B-W3-H3-LAM 83</v>
      </c>
      <c r="K418" s="5">
        <f t="shared" si="19"/>
        <v>2471</v>
      </c>
      <c r="M418" t="s">
        <v>730</v>
      </c>
      <c r="O418" s="355">
        <v>0.03</v>
      </c>
      <c r="Q418" s="193">
        <v>2399</v>
      </c>
    </row>
    <row r="419" spans="1:17" hidden="1">
      <c r="A419" t="s">
        <v>9</v>
      </c>
      <c r="B419" t="s">
        <v>8</v>
      </c>
      <c r="C419" s="194">
        <v>1099</v>
      </c>
      <c r="D419" s="194" t="s">
        <v>29</v>
      </c>
      <c r="E419">
        <v>2821</v>
      </c>
      <c r="F419">
        <v>3100</v>
      </c>
      <c r="G419" t="s">
        <v>35</v>
      </c>
      <c r="H419" s="4" t="s">
        <v>22</v>
      </c>
      <c r="I419" s="199">
        <v>44</v>
      </c>
      <c r="J419" t="str">
        <f t="shared" si="20"/>
        <v>B-W3-H4-LAM 83</v>
      </c>
      <c r="K419" s="5">
        <f t="shared" si="19"/>
        <v>2494</v>
      </c>
      <c r="M419" t="s">
        <v>730</v>
      </c>
      <c r="O419" s="355">
        <v>2.5000000000000001E-2</v>
      </c>
      <c r="Q419" s="193">
        <v>2433</v>
      </c>
    </row>
    <row r="420" spans="1:17" hidden="1">
      <c r="A420" t="s">
        <v>4</v>
      </c>
      <c r="B420" t="s">
        <v>7</v>
      </c>
      <c r="C420" s="194">
        <v>1099</v>
      </c>
      <c r="D420" s="194" t="s">
        <v>29</v>
      </c>
      <c r="E420">
        <v>1981</v>
      </c>
      <c r="F420">
        <v>2150</v>
      </c>
      <c r="G420" t="s">
        <v>32</v>
      </c>
      <c r="H420" s="4" t="s">
        <v>22</v>
      </c>
      <c r="I420" s="199">
        <v>44</v>
      </c>
      <c r="J420" t="str">
        <f t="shared" si="20"/>
        <v>C-W3-H1-LAM 83</v>
      </c>
      <c r="K420" s="5">
        <f t="shared" si="19"/>
        <v>1580</v>
      </c>
      <c r="M420" t="s">
        <v>730</v>
      </c>
      <c r="O420" s="355">
        <v>3.5000000000000003E-2</v>
      </c>
      <c r="Q420" s="193">
        <v>1526</v>
      </c>
    </row>
    <row r="421" spans="1:17" hidden="1">
      <c r="A421" t="s">
        <v>4</v>
      </c>
      <c r="B421" t="s">
        <v>6</v>
      </c>
      <c r="C421" s="194">
        <v>1099</v>
      </c>
      <c r="D421" s="194" t="s">
        <v>29</v>
      </c>
      <c r="E421">
        <v>2151</v>
      </c>
      <c r="F421">
        <v>2450</v>
      </c>
      <c r="G421" t="s">
        <v>33</v>
      </c>
      <c r="H421" s="4" t="s">
        <v>22</v>
      </c>
      <c r="I421" s="199">
        <v>44</v>
      </c>
      <c r="J421" t="str">
        <f t="shared" si="20"/>
        <v>C-W3-H2-LAM 83</v>
      </c>
      <c r="K421" s="5">
        <f t="shared" si="19"/>
        <v>1934</v>
      </c>
      <c r="M421" t="s">
        <v>730</v>
      </c>
      <c r="O421" s="355">
        <v>0.03</v>
      </c>
      <c r="Q421" s="193">
        <v>1877</v>
      </c>
    </row>
    <row r="422" spans="1:17" hidden="1">
      <c r="A422" t="s">
        <v>4</v>
      </c>
      <c r="B422" t="s">
        <v>5</v>
      </c>
      <c r="C422" s="194">
        <v>1099</v>
      </c>
      <c r="D422" s="194" t="s">
        <v>29</v>
      </c>
      <c r="E422">
        <v>2451</v>
      </c>
      <c r="F422">
        <v>2820</v>
      </c>
      <c r="G422" t="s">
        <v>34</v>
      </c>
      <c r="H422" s="4" t="s">
        <v>22</v>
      </c>
      <c r="I422" s="199">
        <v>44</v>
      </c>
      <c r="J422" t="str">
        <f t="shared" si="20"/>
        <v>C-W3-H3-LAM 83</v>
      </c>
      <c r="K422" s="5">
        <f t="shared" si="19"/>
        <v>2016</v>
      </c>
      <c r="M422" t="s">
        <v>730</v>
      </c>
      <c r="O422" s="355">
        <v>0.03</v>
      </c>
      <c r="Q422" s="193">
        <v>1957</v>
      </c>
    </row>
    <row r="423" spans="1:17" hidden="1">
      <c r="A423" t="s">
        <v>4</v>
      </c>
      <c r="B423" t="s">
        <v>3</v>
      </c>
      <c r="C423" s="194">
        <v>1099</v>
      </c>
      <c r="D423" s="194" t="s">
        <v>29</v>
      </c>
      <c r="E423">
        <v>2821</v>
      </c>
      <c r="F423">
        <v>3100</v>
      </c>
      <c r="G423" t="s">
        <v>35</v>
      </c>
      <c r="H423" s="4" t="s">
        <v>22</v>
      </c>
      <c r="I423" s="199">
        <v>44</v>
      </c>
      <c r="J423" t="str">
        <f t="shared" si="20"/>
        <v>C-W3-H4-LAM 83</v>
      </c>
      <c r="K423" s="5">
        <f t="shared" si="19"/>
        <v>2006</v>
      </c>
      <c r="M423" t="s">
        <v>730</v>
      </c>
      <c r="O423" s="355">
        <v>2.5000000000000001E-2</v>
      </c>
      <c r="Q423" s="193">
        <v>1957</v>
      </c>
    </row>
    <row r="424" spans="1:17" hidden="1">
      <c r="A424" t="s">
        <v>14</v>
      </c>
      <c r="B424" t="s">
        <v>17</v>
      </c>
      <c r="C424" s="196">
        <v>1240</v>
      </c>
      <c r="D424" s="196" t="s">
        <v>30</v>
      </c>
      <c r="E424">
        <v>1981</v>
      </c>
      <c r="F424">
        <v>2150</v>
      </c>
      <c r="G424" t="s">
        <v>32</v>
      </c>
      <c r="H424" s="4" t="s">
        <v>22</v>
      </c>
      <c r="I424" s="199">
        <v>44</v>
      </c>
      <c r="J424" t="str">
        <f t="shared" si="20"/>
        <v>A-W4-H1-LAM 83</v>
      </c>
      <c r="K424" s="5">
        <f t="shared" si="19"/>
        <v>1007</v>
      </c>
      <c r="M424" t="s">
        <v>730</v>
      </c>
      <c r="O424" s="355">
        <v>3.5000000000000003E-2</v>
      </c>
      <c r="Q424" s="195">
        <v>972</v>
      </c>
    </row>
    <row r="425" spans="1:17" hidden="1">
      <c r="A425" t="s">
        <v>14</v>
      </c>
      <c r="B425" t="s">
        <v>16</v>
      </c>
      <c r="C425" s="196">
        <v>1240</v>
      </c>
      <c r="D425" s="196" t="s">
        <v>30</v>
      </c>
      <c r="E425">
        <v>2151</v>
      </c>
      <c r="F425">
        <v>2450</v>
      </c>
      <c r="G425" t="s">
        <v>33</v>
      </c>
      <c r="H425" s="4" t="s">
        <v>22</v>
      </c>
      <c r="I425" s="199">
        <v>44</v>
      </c>
      <c r="J425" t="str">
        <f t="shared" si="20"/>
        <v>A-W4-H2-LAM 83</v>
      </c>
      <c r="K425" s="5">
        <f t="shared" si="19"/>
        <v>1120</v>
      </c>
      <c r="M425" t="s">
        <v>730</v>
      </c>
      <c r="O425" s="355">
        <v>0.03</v>
      </c>
      <c r="Q425" s="195">
        <v>1087</v>
      </c>
    </row>
    <row r="426" spans="1:17" hidden="1">
      <c r="A426" t="s">
        <v>14</v>
      </c>
      <c r="B426" t="s">
        <v>15</v>
      </c>
      <c r="C426" s="196">
        <v>1240</v>
      </c>
      <c r="D426" s="196" t="s">
        <v>30</v>
      </c>
      <c r="E426">
        <v>2451</v>
      </c>
      <c r="F426">
        <v>2820</v>
      </c>
      <c r="G426" t="s">
        <v>34</v>
      </c>
      <c r="H426" s="4" t="s">
        <v>22</v>
      </c>
      <c r="I426" s="199">
        <v>44</v>
      </c>
      <c r="J426" t="str">
        <f t="shared" si="20"/>
        <v>A-W4-H3-LAM 83</v>
      </c>
      <c r="K426" s="5">
        <f t="shared" si="19"/>
        <v>1262</v>
      </c>
      <c r="M426" t="s">
        <v>730</v>
      </c>
      <c r="O426" s="355">
        <v>0.03</v>
      </c>
      <c r="Q426" s="195">
        <v>1225</v>
      </c>
    </row>
    <row r="427" spans="1:17" hidden="1">
      <c r="A427" t="s">
        <v>14</v>
      </c>
      <c r="B427" t="s">
        <v>13</v>
      </c>
      <c r="C427" s="196">
        <v>1240</v>
      </c>
      <c r="D427" s="196" t="s">
        <v>30</v>
      </c>
      <c r="E427">
        <v>2821</v>
      </c>
      <c r="F427">
        <v>3070</v>
      </c>
      <c r="G427" t="s">
        <v>35</v>
      </c>
      <c r="H427" s="4" t="s">
        <v>22</v>
      </c>
      <c r="I427" s="199">
        <v>44</v>
      </c>
      <c r="J427" t="str">
        <f t="shared" si="20"/>
        <v>A-W4-H4-LAM 83</v>
      </c>
      <c r="K427" s="5">
        <f t="shared" si="19"/>
        <v>1274</v>
      </c>
      <c r="M427" t="s">
        <v>730</v>
      </c>
      <c r="O427" s="355">
        <v>2.5000000000000001E-2</v>
      </c>
      <c r="Q427" s="195">
        <v>1242</v>
      </c>
    </row>
    <row r="428" spans="1:17" hidden="1">
      <c r="A428" t="s">
        <v>9</v>
      </c>
      <c r="B428" t="s">
        <v>12</v>
      </c>
      <c r="C428" s="196">
        <v>1240</v>
      </c>
      <c r="D428" s="196" t="s">
        <v>30</v>
      </c>
      <c r="E428">
        <v>1981</v>
      </c>
      <c r="F428">
        <v>2150</v>
      </c>
      <c r="G428" t="s">
        <v>32</v>
      </c>
      <c r="H428" s="4" t="s">
        <v>22</v>
      </c>
      <c r="I428" s="199">
        <v>44</v>
      </c>
      <c r="J428" t="str">
        <f t="shared" si="20"/>
        <v>B-W4-H1-LAM 83</v>
      </c>
      <c r="K428" s="5">
        <f t="shared" si="19"/>
        <v>2013</v>
      </c>
      <c r="M428" t="s">
        <v>730</v>
      </c>
      <c r="O428" s="355">
        <v>3.5000000000000003E-2</v>
      </c>
      <c r="Q428" s="195">
        <v>1944</v>
      </c>
    </row>
    <row r="429" spans="1:17" hidden="1">
      <c r="A429" t="s">
        <v>9</v>
      </c>
      <c r="B429" t="s">
        <v>11</v>
      </c>
      <c r="C429" s="196">
        <v>1240</v>
      </c>
      <c r="D429" s="196" t="s">
        <v>30</v>
      </c>
      <c r="E429">
        <v>2151</v>
      </c>
      <c r="F429">
        <v>2450</v>
      </c>
      <c r="G429" t="s">
        <v>33</v>
      </c>
      <c r="H429" s="4" t="s">
        <v>22</v>
      </c>
      <c r="I429" s="199">
        <v>44</v>
      </c>
      <c r="J429" t="str">
        <f t="shared" si="20"/>
        <v>B-W4-H2-LAM 83</v>
      </c>
      <c r="K429" s="5">
        <f t="shared" si="19"/>
        <v>2240</v>
      </c>
      <c r="M429" t="s">
        <v>730</v>
      </c>
      <c r="O429" s="355">
        <v>0.03</v>
      </c>
      <c r="Q429" s="195">
        <v>2174</v>
      </c>
    </row>
    <row r="430" spans="1:17" hidden="1">
      <c r="A430" t="s">
        <v>9</v>
      </c>
      <c r="B430" t="s">
        <v>10</v>
      </c>
      <c r="C430" s="196">
        <v>1240</v>
      </c>
      <c r="D430" s="196" t="s">
        <v>30</v>
      </c>
      <c r="E430">
        <v>2451</v>
      </c>
      <c r="F430">
        <v>2820</v>
      </c>
      <c r="G430" t="s">
        <v>34</v>
      </c>
      <c r="H430" s="4" t="s">
        <v>22</v>
      </c>
      <c r="I430" s="199">
        <v>44</v>
      </c>
      <c r="J430" t="str">
        <f t="shared" si="20"/>
        <v>B-W4-H3-LAM 83</v>
      </c>
      <c r="K430" s="5">
        <f t="shared" si="19"/>
        <v>2523</v>
      </c>
      <c r="M430" t="s">
        <v>730</v>
      </c>
      <c r="O430" s="355">
        <v>0.03</v>
      </c>
      <c r="Q430" s="195">
        <v>2449</v>
      </c>
    </row>
    <row r="431" spans="1:17" hidden="1">
      <c r="A431" t="s">
        <v>9</v>
      </c>
      <c r="B431" t="s">
        <v>8</v>
      </c>
      <c r="C431" s="196">
        <v>1240</v>
      </c>
      <c r="D431" s="196" t="s">
        <v>30</v>
      </c>
      <c r="E431">
        <v>2821</v>
      </c>
      <c r="F431">
        <v>3100</v>
      </c>
      <c r="G431" t="s">
        <v>35</v>
      </c>
      <c r="H431" s="4" t="s">
        <v>22</v>
      </c>
      <c r="I431" s="199">
        <v>44</v>
      </c>
      <c r="J431" t="str">
        <f t="shared" si="20"/>
        <v>B-W4-H4-LAM 83</v>
      </c>
      <c r="K431" s="5">
        <f t="shared" si="19"/>
        <v>2546</v>
      </c>
      <c r="M431" t="s">
        <v>730</v>
      </c>
      <c r="O431" s="355">
        <v>2.5000000000000001E-2</v>
      </c>
      <c r="Q431" s="195">
        <v>2483</v>
      </c>
    </row>
    <row r="432" spans="1:17" hidden="1">
      <c r="A432" t="s">
        <v>4</v>
      </c>
      <c r="B432" t="s">
        <v>7</v>
      </c>
      <c r="C432" s="196">
        <v>1240</v>
      </c>
      <c r="D432" s="196" t="s">
        <v>30</v>
      </c>
      <c r="E432">
        <v>1981</v>
      </c>
      <c r="F432">
        <v>2150</v>
      </c>
      <c r="G432" t="s">
        <v>32</v>
      </c>
      <c r="H432" s="4" t="s">
        <v>22</v>
      </c>
      <c r="I432" s="199">
        <v>44</v>
      </c>
      <c r="J432" t="str">
        <f t="shared" si="20"/>
        <v>C-W4-H1-LAM 83</v>
      </c>
      <c r="K432" s="5">
        <f t="shared" si="19"/>
        <v>1606</v>
      </c>
      <c r="M432" t="s">
        <v>730</v>
      </c>
      <c r="O432" s="355">
        <v>3.5000000000000003E-2</v>
      </c>
      <c r="Q432" s="195">
        <v>1551</v>
      </c>
    </row>
    <row r="433" spans="1:17" hidden="1">
      <c r="A433" t="s">
        <v>4</v>
      </c>
      <c r="B433" t="s">
        <v>6</v>
      </c>
      <c r="C433" s="196">
        <v>1240</v>
      </c>
      <c r="D433" s="196" t="s">
        <v>30</v>
      </c>
      <c r="E433">
        <v>2151</v>
      </c>
      <c r="F433">
        <v>2450</v>
      </c>
      <c r="G433" t="s">
        <v>33</v>
      </c>
      <c r="H433" s="4" t="s">
        <v>22</v>
      </c>
      <c r="I433" s="199">
        <v>44</v>
      </c>
      <c r="J433" t="str">
        <f t="shared" si="20"/>
        <v>C-W4-H2-LAM 83</v>
      </c>
      <c r="K433" s="5">
        <f t="shared" si="19"/>
        <v>1960</v>
      </c>
      <c r="M433" t="s">
        <v>730</v>
      </c>
      <c r="O433" s="355">
        <v>0.03</v>
      </c>
      <c r="Q433" s="195">
        <v>1902</v>
      </c>
    </row>
    <row r="434" spans="1:17" hidden="1">
      <c r="A434" t="s">
        <v>4</v>
      </c>
      <c r="B434" t="s">
        <v>5</v>
      </c>
      <c r="C434" s="196">
        <v>1240</v>
      </c>
      <c r="D434" s="196" t="s">
        <v>30</v>
      </c>
      <c r="E434">
        <v>2451</v>
      </c>
      <c r="F434">
        <v>2820</v>
      </c>
      <c r="G434" t="s">
        <v>34</v>
      </c>
      <c r="H434" s="4" t="s">
        <v>22</v>
      </c>
      <c r="I434" s="199">
        <v>44</v>
      </c>
      <c r="J434" t="str">
        <f t="shared" si="20"/>
        <v>C-W4-H3-LAM 83</v>
      </c>
      <c r="K434" s="5">
        <f t="shared" si="19"/>
        <v>2042</v>
      </c>
      <c r="M434" t="s">
        <v>730</v>
      </c>
      <c r="O434" s="355">
        <v>0.03</v>
      </c>
      <c r="Q434" s="195">
        <v>1982</v>
      </c>
    </row>
    <row r="435" spans="1:17" hidden="1">
      <c r="A435" t="s">
        <v>4</v>
      </c>
      <c r="B435" t="s">
        <v>3</v>
      </c>
      <c r="C435" s="196">
        <v>1240</v>
      </c>
      <c r="D435" s="196" t="s">
        <v>30</v>
      </c>
      <c r="E435">
        <v>2821</v>
      </c>
      <c r="F435">
        <v>3100</v>
      </c>
      <c r="G435" t="s">
        <v>35</v>
      </c>
      <c r="H435" s="4" t="s">
        <v>22</v>
      </c>
      <c r="I435" s="199">
        <v>44</v>
      </c>
      <c r="J435" t="str">
        <f t="shared" si="20"/>
        <v>C-W4-H4-LAM 83</v>
      </c>
      <c r="K435" s="5">
        <f t="shared" si="19"/>
        <v>2032</v>
      </c>
      <c r="M435" t="s">
        <v>730</v>
      </c>
      <c r="O435" s="355">
        <v>2.5000000000000001E-2</v>
      </c>
      <c r="Q435" s="195">
        <v>1982</v>
      </c>
    </row>
    <row r="436" spans="1:17" hidden="1">
      <c r="A436" t="s">
        <v>14</v>
      </c>
      <c r="B436" t="s">
        <v>17</v>
      </c>
      <c r="C436">
        <v>949</v>
      </c>
      <c r="D436" t="s">
        <v>27</v>
      </c>
      <c r="E436">
        <v>1981</v>
      </c>
      <c r="F436">
        <v>2150</v>
      </c>
      <c r="G436" t="s">
        <v>32</v>
      </c>
      <c r="H436" s="328" t="s">
        <v>790</v>
      </c>
      <c r="I436" s="199">
        <v>44</v>
      </c>
      <c r="J436" t="str">
        <f t="shared" si="20"/>
        <v>A-W1-H1-LAM 98</v>
      </c>
      <c r="K436" s="5">
        <f t="shared" si="19"/>
        <v>1050</v>
      </c>
      <c r="M436" t="s">
        <v>730</v>
      </c>
      <c r="O436" s="355">
        <v>3.5000000000000003E-2</v>
      </c>
      <c r="Q436" s="6">
        <v>1014</v>
      </c>
    </row>
    <row r="437" spans="1:17" hidden="1">
      <c r="A437" t="s">
        <v>14</v>
      </c>
      <c r="B437" t="s">
        <v>16</v>
      </c>
      <c r="C437">
        <v>949</v>
      </c>
      <c r="D437" t="s">
        <v>27</v>
      </c>
      <c r="E437">
        <v>2151</v>
      </c>
      <c r="F437">
        <v>2450</v>
      </c>
      <c r="G437" t="s">
        <v>33</v>
      </c>
      <c r="H437" s="328" t="s">
        <v>790</v>
      </c>
      <c r="I437" s="199">
        <v>44</v>
      </c>
      <c r="J437" t="str">
        <f t="shared" si="20"/>
        <v>A-W1-H2-LAM 98</v>
      </c>
      <c r="K437" s="5">
        <f t="shared" si="19"/>
        <v>1165</v>
      </c>
      <c r="M437" t="s">
        <v>730</v>
      </c>
      <c r="O437" s="355">
        <v>0.03</v>
      </c>
      <c r="Q437" s="5">
        <v>1131</v>
      </c>
    </row>
    <row r="438" spans="1:17" hidden="1">
      <c r="A438" t="s">
        <v>14</v>
      </c>
      <c r="B438" t="s">
        <v>15</v>
      </c>
      <c r="C438">
        <v>949</v>
      </c>
      <c r="D438" t="s">
        <v>27</v>
      </c>
      <c r="E438">
        <v>2451</v>
      </c>
      <c r="F438">
        <v>2820</v>
      </c>
      <c r="G438" t="s">
        <v>34</v>
      </c>
      <c r="H438" s="328" t="s">
        <v>790</v>
      </c>
      <c r="I438" s="199">
        <v>44</v>
      </c>
      <c r="J438" t="str">
        <f t="shared" si="20"/>
        <v>A-W1-H3-LAM 98</v>
      </c>
      <c r="K438" s="5">
        <f t="shared" si="19"/>
        <v>1306</v>
      </c>
      <c r="M438" t="s">
        <v>730</v>
      </c>
      <c r="O438" s="355">
        <v>0.03</v>
      </c>
      <c r="Q438" s="5">
        <v>1267</v>
      </c>
    </row>
    <row r="439" spans="1:17" hidden="1">
      <c r="A439" t="s">
        <v>14</v>
      </c>
      <c r="B439" t="s">
        <v>13</v>
      </c>
      <c r="C439">
        <v>864</v>
      </c>
      <c r="D439" t="s">
        <v>27</v>
      </c>
      <c r="E439">
        <v>2821</v>
      </c>
      <c r="F439">
        <v>3070</v>
      </c>
      <c r="G439" t="s">
        <v>35</v>
      </c>
      <c r="H439" s="328" t="s">
        <v>790</v>
      </c>
      <c r="I439" s="199">
        <v>44</v>
      </c>
      <c r="J439" t="str">
        <f t="shared" si="20"/>
        <v>A-W1-H4-LAM 98</v>
      </c>
      <c r="K439" s="5">
        <f t="shared" si="19"/>
        <v>1307</v>
      </c>
      <c r="M439" t="s">
        <v>730</v>
      </c>
      <c r="O439" s="355">
        <v>2.5000000000000001E-2</v>
      </c>
      <c r="Q439" s="5">
        <v>1275</v>
      </c>
    </row>
    <row r="440" spans="1:17" hidden="1">
      <c r="A440" t="s">
        <v>9</v>
      </c>
      <c r="B440" t="s">
        <v>12</v>
      </c>
      <c r="C440">
        <v>949</v>
      </c>
      <c r="D440" t="s">
        <v>27</v>
      </c>
      <c r="E440">
        <v>1981</v>
      </c>
      <c r="F440">
        <v>2150</v>
      </c>
      <c r="G440" t="s">
        <v>32</v>
      </c>
      <c r="H440" s="328" t="s">
        <v>790</v>
      </c>
      <c r="I440" s="199">
        <v>44</v>
      </c>
      <c r="J440" t="str">
        <f t="shared" si="20"/>
        <v>B-W1-H1-LAM 98</v>
      </c>
      <c r="K440" s="5">
        <f t="shared" si="19"/>
        <v>2101</v>
      </c>
      <c r="M440" t="s">
        <v>730</v>
      </c>
      <c r="O440" s="355">
        <v>3.5000000000000003E-2</v>
      </c>
      <c r="Q440" s="5">
        <v>2029</v>
      </c>
    </row>
    <row r="441" spans="1:17" hidden="1">
      <c r="A441" t="s">
        <v>9</v>
      </c>
      <c r="B441" t="s">
        <v>11</v>
      </c>
      <c r="C441">
        <v>909</v>
      </c>
      <c r="D441" t="s">
        <v>27</v>
      </c>
      <c r="E441">
        <v>2151</v>
      </c>
      <c r="F441">
        <v>2450</v>
      </c>
      <c r="G441" t="s">
        <v>33</v>
      </c>
      <c r="H441" s="328" t="s">
        <v>790</v>
      </c>
      <c r="I441" s="199">
        <v>44</v>
      </c>
      <c r="J441" t="str">
        <f t="shared" si="20"/>
        <v>B-W1-H2-LAM 98</v>
      </c>
      <c r="K441" s="5">
        <f t="shared" si="19"/>
        <v>2330</v>
      </c>
      <c r="M441" t="s">
        <v>730</v>
      </c>
      <c r="O441" s="355">
        <v>0.03</v>
      </c>
      <c r="Q441" s="5">
        <v>2262</v>
      </c>
    </row>
    <row r="442" spans="1:17" hidden="1">
      <c r="A442" t="s">
        <v>9</v>
      </c>
      <c r="B442" t="s">
        <v>10</v>
      </c>
      <c r="C442">
        <v>949</v>
      </c>
      <c r="D442" t="s">
        <v>27</v>
      </c>
      <c r="E442">
        <v>2451</v>
      </c>
      <c r="F442">
        <v>2820</v>
      </c>
      <c r="G442" t="s">
        <v>34</v>
      </c>
      <c r="H442" s="328" t="s">
        <v>790</v>
      </c>
      <c r="I442" s="199">
        <v>44</v>
      </c>
      <c r="J442" t="str">
        <f t="shared" si="20"/>
        <v>B-W1-H3-LAM 98</v>
      </c>
      <c r="K442" s="5">
        <f t="shared" si="19"/>
        <v>2611</v>
      </c>
      <c r="M442" t="s">
        <v>730</v>
      </c>
      <c r="O442" s="355">
        <v>0.03</v>
      </c>
      <c r="Q442" s="5">
        <v>2534</v>
      </c>
    </row>
    <row r="443" spans="1:17" hidden="1">
      <c r="A443" t="s">
        <v>9</v>
      </c>
      <c r="B443" t="s">
        <v>8</v>
      </c>
      <c r="C443">
        <v>999</v>
      </c>
      <c r="D443" t="s">
        <v>27</v>
      </c>
      <c r="E443">
        <v>2821</v>
      </c>
      <c r="F443">
        <v>3100</v>
      </c>
      <c r="G443" t="s">
        <v>35</v>
      </c>
      <c r="H443" s="328" t="s">
        <v>790</v>
      </c>
      <c r="I443" s="199">
        <v>44</v>
      </c>
      <c r="J443" t="str">
        <f t="shared" si="20"/>
        <v>B-W1-H4-LAM 98</v>
      </c>
      <c r="K443" s="5">
        <f t="shared" si="19"/>
        <v>2614</v>
      </c>
      <c r="M443" t="s">
        <v>730</v>
      </c>
      <c r="O443" s="355">
        <v>2.5000000000000001E-2</v>
      </c>
      <c r="Q443" s="5">
        <v>2550</v>
      </c>
    </row>
    <row r="444" spans="1:17" hidden="1">
      <c r="A444" t="s">
        <v>4</v>
      </c>
      <c r="B444" t="s">
        <v>7</v>
      </c>
      <c r="C444">
        <v>949</v>
      </c>
      <c r="D444" t="s">
        <v>27</v>
      </c>
      <c r="E444">
        <v>1981</v>
      </c>
      <c r="F444">
        <v>2150</v>
      </c>
      <c r="G444" t="s">
        <v>32</v>
      </c>
      <c r="H444" s="328" t="s">
        <v>790</v>
      </c>
      <c r="I444" s="199">
        <v>44</v>
      </c>
      <c r="J444" t="str">
        <f t="shared" si="20"/>
        <v>C-W1-H1-LAM 98</v>
      </c>
      <c r="K444" s="5">
        <f t="shared" si="19"/>
        <v>1712</v>
      </c>
      <c r="M444" t="s">
        <v>730</v>
      </c>
      <c r="O444" s="355">
        <v>3.5000000000000003E-2</v>
      </c>
      <c r="Q444" s="5">
        <v>1654</v>
      </c>
    </row>
    <row r="445" spans="1:17" hidden="1">
      <c r="A445" t="s">
        <v>4</v>
      </c>
      <c r="B445" t="s">
        <v>6</v>
      </c>
      <c r="C445">
        <v>909</v>
      </c>
      <c r="D445" t="s">
        <v>27</v>
      </c>
      <c r="E445">
        <v>2151</v>
      </c>
      <c r="F445">
        <v>2450</v>
      </c>
      <c r="G445" t="s">
        <v>33</v>
      </c>
      <c r="H445" s="328" t="s">
        <v>790</v>
      </c>
      <c r="I445" s="199">
        <v>44</v>
      </c>
      <c r="J445" t="str">
        <f t="shared" si="20"/>
        <v>C-W1-H2-LAM 98</v>
      </c>
      <c r="K445" s="5">
        <f t="shared" si="19"/>
        <v>1986</v>
      </c>
      <c r="M445" t="s">
        <v>730</v>
      </c>
      <c r="O445" s="355">
        <v>0.03</v>
      </c>
      <c r="Q445" s="5">
        <v>1928</v>
      </c>
    </row>
    <row r="446" spans="1:17" hidden="1">
      <c r="A446" t="s">
        <v>4</v>
      </c>
      <c r="B446" t="s">
        <v>5</v>
      </c>
      <c r="C446">
        <v>924</v>
      </c>
      <c r="D446" t="s">
        <v>27</v>
      </c>
      <c r="E446">
        <v>2451</v>
      </c>
      <c r="F446">
        <v>2820</v>
      </c>
      <c r="G446" t="s">
        <v>34</v>
      </c>
      <c r="H446" s="328" t="s">
        <v>790</v>
      </c>
      <c r="I446" s="199">
        <v>44</v>
      </c>
      <c r="J446" t="str">
        <f t="shared" si="20"/>
        <v>C-W1-H3-LAM 98</v>
      </c>
      <c r="K446" s="5">
        <f t="shared" si="19"/>
        <v>2173</v>
      </c>
      <c r="M446" t="s">
        <v>730</v>
      </c>
      <c r="O446" s="355">
        <v>0.03</v>
      </c>
      <c r="Q446" s="5">
        <v>2109</v>
      </c>
    </row>
    <row r="447" spans="1:17" hidden="1">
      <c r="A447" t="s">
        <v>4</v>
      </c>
      <c r="B447" t="s">
        <v>3</v>
      </c>
      <c r="C447">
        <v>999</v>
      </c>
      <c r="D447" t="s">
        <v>27</v>
      </c>
      <c r="E447">
        <v>2821</v>
      </c>
      <c r="F447">
        <v>3100</v>
      </c>
      <c r="G447" t="s">
        <v>35</v>
      </c>
      <c r="H447" s="328" t="s">
        <v>790</v>
      </c>
      <c r="I447" s="199">
        <v>44</v>
      </c>
      <c r="J447" t="str">
        <f t="shared" si="20"/>
        <v>C-W1-H4-LAM 98</v>
      </c>
      <c r="K447" s="5">
        <f t="shared" si="19"/>
        <v>2136</v>
      </c>
      <c r="M447" t="s">
        <v>730</v>
      </c>
      <c r="O447" s="355">
        <v>2.5000000000000001E-2</v>
      </c>
      <c r="Q447" s="5">
        <v>2083</v>
      </c>
    </row>
    <row r="448" spans="1:17" hidden="1">
      <c r="A448" t="s">
        <v>14</v>
      </c>
      <c r="B448" t="s">
        <v>17</v>
      </c>
      <c r="C448" s="191">
        <v>999</v>
      </c>
      <c r="D448" s="191" t="s">
        <v>28</v>
      </c>
      <c r="E448">
        <v>1981</v>
      </c>
      <c r="F448">
        <v>2150</v>
      </c>
      <c r="G448" t="s">
        <v>32</v>
      </c>
      <c r="H448" s="328" t="s">
        <v>790</v>
      </c>
      <c r="I448" s="199">
        <v>44</v>
      </c>
      <c r="J448" t="str">
        <f t="shared" si="20"/>
        <v>A-W2-H1-LAM 98</v>
      </c>
      <c r="K448" s="5">
        <f t="shared" si="19"/>
        <v>1076</v>
      </c>
      <c r="M448" t="s">
        <v>730</v>
      </c>
      <c r="O448" s="355">
        <v>3.5000000000000003E-2</v>
      </c>
      <c r="Q448" s="192">
        <v>1039</v>
      </c>
    </row>
    <row r="449" spans="1:17" hidden="1">
      <c r="A449" t="s">
        <v>14</v>
      </c>
      <c r="B449" t="s">
        <v>16</v>
      </c>
      <c r="C449" s="191">
        <v>999</v>
      </c>
      <c r="D449" s="191" t="s">
        <v>28</v>
      </c>
      <c r="E449">
        <v>2151</v>
      </c>
      <c r="F449">
        <v>2450</v>
      </c>
      <c r="G449" t="s">
        <v>33</v>
      </c>
      <c r="H449" s="328" t="s">
        <v>790</v>
      </c>
      <c r="I449" s="199">
        <v>44</v>
      </c>
      <c r="J449" t="str">
        <f t="shared" si="20"/>
        <v>A-W2-H2-LAM 98</v>
      </c>
      <c r="K449" s="5">
        <f t="shared" si="19"/>
        <v>1191</v>
      </c>
      <c r="M449" t="s">
        <v>730</v>
      </c>
      <c r="O449" s="355">
        <v>0.03</v>
      </c>
      <c r="Q449" s="192">
        <v>1156</v>
      </c>
    </row>
    <row r="450" spans="1:17" hidden="1">
      <c r="A450" t="s">
        <v>14</v>
      </c>
      <c r="B450" t="s">
        <v>15</v>
      </c>
      <c r="C450" s="191">
        <v>999</v>
      </c>
      <c r="D450" s="191" t="s">
        <v>28</v>
      </c>
      <c r="E450">
        <v>2451</v>
      </c>
      <c r="F450">
        <v>2820</v>
      </c>
      <c r="G450" t="s">
        <v>34</v>
      </c>
      <c r="H450" s="328" t="s">
        <v>790</v>
      </c>
      <c r="I450" s="199">
        <v>44</v>
      </c>
      <c r="J450" t="str">
        <f t="shared" si="20"/>
        <v>A-W2-H3-LAM 98</v>
      </c>
      <c r="K450" s="5">
        <f t="shared" si="19"/>
        <v>1331</v>
      </c>
      <c r="M450" t="s">
        <v>730</v>
      </c>
      <c r="O450" s="355">
        <v>0.03</v>
      </c>
      <c r="Q450" s="192">
        <v>1292</v>
      </c>
    </row>
    <row r="451" spans="1:17" hidden="1">
      <c r="A451" t="s">
        <v>14</v>
      </c>
      <c r="B451" t="s">
        <v>13</v>
      </c>
      <c r="C451" s="191">
        <v>999</v>
      </c>
      <c r="D451" s="191" t="s">
        <v>28</v>
      </c>
      <c r="E451">
        <v>2821</v>
      </c>
      <c r="F451">
        <v>3070</v>
      </c>
      <c r="G451" t="s">
        <v>35</v>
      </c>
      <c r="H451" s="328" t="s">
        <v>790</v>
      </c>
      <c r="I451" s="199">
        <v>44</v>
      </c>
      <c r="J451" t="str">
        <f t="shared" si="20"/>
        <v>A-W2-H4-LAM 98</v>
      </c>
      <c r="K451" s="5">
        <f t="shared" si="19"/>
        <v>1333</v>
      </c>
      <c r="M451" t="s">
        <v>730</v>
      </c>
      <c r="O451" s="355">
        <v>2.5000000000000001E-2</v>
      </c>
      <c r="Q451" s="192">
        <v>1300</v>
      </c>
    </row>
    <row r="452" spans="1:17" hidden="1">
      <c r="A452" t="s">
        <v>9</v>
      </c>
      <c r="B452" t="s">
        <v>12</v>
      </c>
      <c r="C452" s="191">
        <v>999</v>
      </c>
      <c r="D452" s="191" t="s">
        <v>28</v>
      </c>
      <c r="E452">
        <v>1981</v>
      </c>
      <c r="F452">
        <v>2150</v>
      </c>
      <c r="G452" t="s">
        <v>32</v>
      </c>
      <c r="H452" s="328" t="s">
        <v>790</v>
      </c>
      <c r="I452" s="199">
        <v>44</v>
      </c>
      <c r="J452" t="str">
        <f t="shared" si="20"/>
        <v>B-W2-H1-LAM 98</v>
      </c>
      <c r="K452" s="5">
        <f t="shared" si="19"/>
        <v>2152</v>
      </c>
      <c r="M452" t="s">
        <v>730</v>
      </c>
      <c r="O452" s="355">
        <v>3.5000000000000003E-2</v>
      </c>
      <c r="Q452" s="192">
        <v>2079</v>
      </c>
    </row>
    <row r="453" spans="1:17" hidden="1">
      <c r="A453" t="s">
        <v>9</v>
      </c>
      <c r="B453" t="s">
        <v>11</v>
      </c>
      <c r="C453" s="191">
        <v>999</v>
      </c>
      <c r="D453" s="191" t="s">
        <v>28</v>
      </c>
      <c r="E453">
        <v>2151</v>
      </c>
      <c r="F453">
        <v>2450</v>
      </c>
      <c r="G453" t="s">
        <v>33</v>
      </c>
      <c r="H453" s="328" t="s">
        <v>790</v>
      </c>
      <c r="I453" s="199">
        <v>44</v>
      </c>
      <c r="J453" t="str">
        <f t="shared" si="20"/>
        <v>B-W2-H2-LAM 98</v>
      </c>
      <c r="K453" s="5">
        <f t="shared" ref="K453:K516" si="21">ROUNDUP(Q453*(1+O453),0)</f>
        <v>2382</v>
      </c>
      <c r="M453" t="s">
        <v>730</v>
      </c>
      <c r="O453" s="355">
        <v>0.03</v>
      </c>
      <c r="Q453" s="192">
        <v>2312</v>
      </c>
    </row>
    <row r="454" spans="1:17" hidden="1">
      <c r="A454" t="s">
        <v>9</v>
      </c>
      <c r="B454" t="s">
        <v>10</v>
      </c>
      <c r="C454" s="191">
        <v>999</v>
      </c>
      <c r="D454" s="191" t="s">
        <v>28</v>
      </c>
      <c r="E454">
        <v>2451</v>
      </c>
      <c r="F454">
        <v>2820</v>
      </c>
      <c r="G454" t="s">
        <v>34</v>
      </c>
      <c r="H454" s="328" t="s">
        <v>790</v>
      </c>
      <c r="I454" s="199">
        <v>44</v>
      </c>
      <c r="J454" t="str">
        <f t="shared" si="20"/>
        <v>B-W2-H3-LAM 98</v>
      </c>
      <c r="K454" s="5">
        <f t="shared" si="21"/>
        <v>2662</v>
      </c>
      <c r="M454" t="s">
        <v>730</v>
      </c>
      <c r="O454" s="355">
        <v>0.03</v>
      </c>
      <c r="Q454" s="192">
        <v>2584</v>
      </c>
    </row>
    <row r="455" spans="1:17" hidden="1">
      <c r="A455" t="s">
        <v>9</v>
      </c>
      <c r="B455" t="s">
        <v>8</v>
      </c>
      <c r="C455" s="191">
        <v>999</v>
      </c>
      <c r="D455" s="191" t="s">
        <v>28</v>
      </c>
      <c r="E455">
        <v>2821</v>
      </c>
      <c r="F455">
        <v>3100</v>
      </c>
      <c r="G455" t="s">
        <v>35</v>
      </c>
      <c r="H455" s="328" t="s">
        <v>790</v>
      </c>
      <c r="I455" s="199">
        <v>44</v>
      </c>
      <c r="J455" t="str">
        <f t="shared" si="20"/>
        <v>B-W2-H4-LAM 98</v>
      </c>
      <c r="K455" s="5">
        <f t="shared" si="21"/>
        <v>2665</v>
      </c>
      <c r="M455" t="s">
        <v>730</v>
      </c>
      <c r="O455" s="355">
        <v>2.5000000000000001E-2</v>
      </c>
      <c r="Q455" s="192">
        <v>2600</v>
      </c>
    </row>
    <row r="456" spans="1:17" hidden="1">
      <c r="A456" t="s">
        <v>4</v>
      </c>
      <c r="B456" t="s">
        <v>7</v>
      </c>
      <c r="C456" s="191">
        <v>999</v>
      </c>
      <c r="D456" s="191" t="s">
        <v>28</v>
      </c>
      <c r="E456">
        <v>1981</v>
      </c>
      <c r="F456">
        <v>2150</v>
      </c>
      <c r="G456" t="s">
        <v>32</v>
      </c>
      <c r="H456" s="328" t="s">
        <v>790</v>
      </c>
      <c r="I456" s="199">
        <v>44</v>
      </c>
      <c r="J456" t="str">
        <f t="shared" si="20"/>
        <v>C-W2-H1-LAM 98</v>
      </c>
      <c r="K456" s="5">
        <f t="shared" si="21"/>
        <v>1738</v>
      </c>
      <c r="M456" t="s">
        <v>730</v>
      </c>
      <c r="O456" s="355">
        <v>3.5000000000000003E-2</v>
      </c>
      <c r="Q456" s="192">
        <v>1679</v>
      </c>
    </row>
    <row r="457" spans="1:17" hidden="1">
      <c r="A457" t="s">
        <v>4</v>
      </c>
      <c r="B457" t="s">
        <v>6</v>
      </c>
      <c r="C457" s="191">
        <v>999</v>
      </c>
      <c r="D457" s="191" t="s">
        <v>28</v>
      </c>
      <c r="E457">
        <v>2151</v>
      </c>
      <c r="F457">
        <v>2450</v>
      </c>
      <c r="G457" t="s">
        <v>33</v>
      </c>
      <c r="H457" s="328" t="s">
        <v>790</v>
      </c>
      <c r="I457" s="199">
        <v>44</v>
      </c>
      <c r="J457" t="str">
        <f t="shared" ref="J457:J483" si="22">A457&amp;"-"&amp;D457&amp;"-"&amp;G457&amp;"-"&amp;H457</f>
        <v>C-W2-H2-LAM 98</v>
      </c>
      <c r="K457" s="5">
        <f t="shared" si="21"/>
        <v>2012</v>
      </c>
      <c r="M457" t="s">
        <v>730</v>
      </c>
      <c r="O457" s="355">
        <v>0.03</v>
      </c>
      <c r="Q457" s="192">
        <v>1953</v>
      </c>
    </row>
    <row r="458" spans="1:17" hidden="1">
      <c r="A458" t="s">
        <v>4</v>
      </c>
      <c r="B458" t="s">
        <v>5</v>
      </c>
      <c r="C458" s="191">
        <v>999</v>
      </c>
      <c r="D458" s="191" t="s">
        <v>28</v>
      </c>
      <c r="E458">
        <v>2451</v>
      </c>
      <c r="F458">
        <v>2820</v>
      </c>
      <c r="G458" t="s">
        <v>34</v>
      </c>
      <c r="H458" s="328" t="s">
        <v>790</v>
      </c>
      <c r="I458" s="199">
        <v>44</v>
      </c>
      <c r="J458" t="str">
        <f t="shared" si="22"/>
        <v>C-W2-H3-LAM 98</v>
      </c>
      <c r="K458" s="5">
        <f t="shared" si="21"/>
        <v>2199</v>
      </c>
      <c r="M458" t="s">
        <v>730</v>
      </c>
      <c r="O458" s="355">
        <v>0.03</v>
      </c>
      <c r="Q458" s="192">
        <v>2134</v>
      </c>
    </row>
    <row r="459" spans="1:17" hidden="1">
      <c r="A459" t="s">
        <v>4</v>
      </c>
      <c r="B459" t="s">
        <v>3</v>
      </c>
      <c r="C459" s="191">
        <v>999</v>
      </c>
      <c r="D459" s="191" t="s">
        <v>28</v>
      </c>
      <c r="E459">
        <v>2821</v>
      </c>
      <c r="F459">
        <v>3100</v>
      </c>
      <c r="G459" t="s">
        <v>35</v>
      </c>
      <c r="H459" s="328" t="s">
        <v>790</v>
      </c>
      <c r="I459" s="199">
        <v>44</v>
      </c>
      <c r="J459" t="str">
        <f t="shared" si="22"/>
        <v>C-W2-H4-LAM 98</v>
      </c>
      <c r="K459" s="5">
        <f t="shared" si="21"/>
        <v>2161</v>
      </c>
      <c r="M459" t="s">
        <v>730</v>
      </c>
      <c r="O459" s="355">
        <v>2.5000000000000001E-2</v>
      </c>
      <c r="Q459" s="192">
        <v>2108</v>
      </c>
    </row>
    <row r="460" spans="1:17" hidden="1">
      <c r="A460" t="s">
        <v>14</v>
      </c>
      <c r="B460" t="s">
        <v>17</v>
      </c>
      <c r="C460" s="194">
        <v>1099</v>
      </c>
      <c r="D460" s="194" t="s">
        <v>29</v>
      </c>
      <c r="E460">
        <v>1981</v>
      </c>
      <c r="F460">
        <v>2150</v>
      </c>
      <c r="G460" t="s">
        <v>32</v>
      </c>
      <c r="H460" s="328" t="s">
        <v>790</v>
      </c>
      <c r="I460" s="199">
        <v>44</v>
      </c>
      <c r="J460" t="str">
        <f t="shared" si="22"/>
        <v>A-W3-H1-LAM 98</v>
      </c>
      <c r="K460" s="5">
        <f t="shared" si="21"/>
        <v>1102</v>
      </c>
      <c r="M460" t="s">
        <v>730</v>
      </c>
      <c r="O460" s="355">
        <v>3.5000000000000003E-2</v>
      </c>
      <c r="Q460" s="193">
        <v>1064</v>
      </c>
    </row>
    <row r="461" spans="1:17" hidden="1">
      <c r="A461" t="s">
        <v>14</v>
      </c>
      <c r="B461" t="s">
        <v>16</v>
      </c>
      <c r="C461" s="194">
        <v>1099</v>
      </c>
      <c r="D461" s="194" t="s">
        <v>29</v>
      </c>
      <c r="E461">
        <v>2151</v>
      </c>
      <c r="F461">
        <v>2450</v>
      </c>
      <c r="G461" t="s">
        <v>33</v>
      </c>
      <c r="H461" s="328" t="s">
        <v>790</v>
      </c>
      <c r="I461" s="199">
        <v>44</v>
      </c>
      <c r="J461" t="str">
        <f t="shared" si="22"/>
        <v>A-W3-H2-LAM 98</v>
      </c>
      <c r="K461" s="5">
        <f t="shared" si="21"/>
        <v>1217</v>
      </c>
      <c r="M461" t="s">
        <v>730</v>
      </c>
      <c r="O461" s="355">
        <v>0.03</v>
      </c>
      <c r="Q461" s="193">
        <v>1181</v>
      </c>
    </row>
    <row r="462" spans="1:17" hidden="1">
      <c r="A462" t="s">
        <v>14</v>
      </c>
      <c r="B462" t="s">
        <v>15</v>
      </c>
      <c r="C462" s="194">
        <v>1099</v>
      </c>
      <c r="D462" s="194" t="s">
        <v>29</v>
      </c>
      <c r="E462">
        <v>2451</v>
      </c>
      <c r="F462">
        <v>2820</v>
      </c>
      <c r="G462" t="s">
        <v>34</v>
      </c>
      <c r="H462" s="328" t="s">
        <v>790</v>
      </c>
      <c r="I462" s="199">
        <v>44</v>
      </c>
      <c r="J462" t="str">
        <f t="shared" si="22"/>
        <v>A-W3-H3-LAM 98</v>
      </c>
      <c r="K462" s="5">
        <f t="shared" si="21"/>
        <v>1357</v>
      </c>
      <c r="M462" t="s">
        <v>730</v>
      </c>
      <c r="O462" s="355">
        <v>0.03</v>
      </c>
      <c r="Q462" s="193">
        <v>1317</v>
      </c>
    </row>
    <row r="463" spans="1:17" hidden="1">
      <c r="A463" t="s">
        <v>14</v>
      </c>
      <c r="B463" t="s">
        <v>13</v>
      </c>
      <c r="C463" s="194">
        <v>1099</v>
      </c>
      <c r="D463" s="194" t="s">
        <v>29</v>
      </c>
      <c r="E463">
        <v>2821</v>
      </c>
      <c r="F463">
        <v>3070</v>
      </c>
      <c r="G463" t="s">
        <v>35</v>
      </c>
      <c r="H463" s="328" t="s">
        <v>790</v>
      </c>
      <c r="I463" s="199">
        <v>44</v>
      </c>
      <c r="J463" t="str">
        <f t="shared" si="22"/>
        <v>A-W3-H4-LAM 98</v>
      </c>
      <c r="K463" s="5">
        <f t="shared" si="21"/>
        <v>1359</v>
      </c>
      <c r="M463" t="s">
        <v>730</v>
      </c>
      <c r="O463" s="355">
        <v>2.5000000000000001E-2</v>
      </c>
      <c r="Q463" s="193">
        <v>1325</v>
      </c>
    </row>
    <row r="464" spans="1:17" hidden="1">
      <c r="A464" t="s">
        <v>9</v>
      </c>
      <c r="B464" t="s">
        <v>12</v>
      </c>
      <c r="C464" s="194">
        <v>1099</v>
      </c>
      <c r="D464" s="194" t="s">
        <v>29</v>
      </c>
      <c r="E464">
        <v>1981</v>
      </c>
      <c r="F464">
        <v>2150</v>
      </c>
      <c r="G464" t="s">
        <v>32</v>
      </c>
      <c r="H464" s="328" t="s">
        <v>790</v>
      </c>
      <c r="I464" s="199">
        <v>44</v>
      </c>
      <c r="J464" t="str">
        <f t="shared" si="22"/>
        <v>B-W3-H1-LAM 98</v>
      </c>
      <c r="K464" s="5">
        <f t="shared" si="21"/>
        <v>2204</v>
      </c>
      <c r="M464" t="s">
        <v>730</v>
      </c>
      <c r="O464" s="355">
        <v>3.5000000000000003E-2</v>
      </c>
      <c r="Q464" s="193">
        <v>2129</v>
      </c>
    </row>
    <row r="465" spans="1:17" hidden="1">
      <c r="A465" t="s">
        <v>9</v>
      </c>
      <c r="B465" t="s">
        <v>11</v>
      </c>
      <c r="C465" s="194">
        <v>1099</v>
      </c>
      <c r="D465" s="194" t="s">
        <v>29</v>
      </c>
      <c r="E465">
        <v>2151</v>
      </c>
      <c r="F465">
        <v>2450</v>
      </c>
      <c r="G465" t="s">
        <v>33</v>
      </c>
      <c r="H465" s="328" t="s">
        <v>790</v>
      </c>
      <c r="I465" s="199">
        <v>44</v>
      </c>
      <c r="J465" t="str">
        <f t="shared" si="22"/>
        <v>B-W3-H2-LAM 98</v>
      </c>
      <c r="K465" s="5">
        <f t="shared" si="21"/>
        <v>2433</v>
      </c>
      <c r="M465" t="s">
        <v>730</v>
      </c>
      <c r="O465" s="355">
        <v>0.03</v>
      </c>
      <c r="Q465" s="193">
        <v>2362</v>
      </c>
    </row>
    <row r="466" spans="1:17" hidden="1">
      <c r="A466" t="s">
        <v>9</v>
      </c>
      <c r="B466" t="s">
        <v>10</v>
      </c>
      <c r="C466" s="194">
        <v>1099</v>
      </c>
      <c r="D466" s="194" t="s">
        <v>29</v>
      </c>
      <c r="E466">
        <v>2451</v>
      </c>
      <c r="F466">
        <v>2820</v>
      </c>
      <c r="G466" t="s">
        <v>34</v>
      </c>
      <c r="H466" s="328" t="s">
        <v>790</v>
      </c>
      <c r="I466" s="199">
        <v>44</v>
      </c>
      <c r="J466" t="str">
        <f t="shared" si="22"/>
        <v>B-W3-H3-LAM 98</v>
      </c>
      <c r="K466" s="5">
        <f t="shared" si="21"/>
        <v>2714</v>
      </c>
      <c r="M466" t="s">
        <v>730</v>
      </c>
      <c r="O466" s="355">
        <v>0.03</v>
      </c>
      <c r="Q466" s="193">
        <v>2634</v>
      </c>
    </row>
    <row r="467" spans="1:17" hidden="1">
      <c r="A467" t="s">
        <v>9</v>
      </c>
      <c r="B467" t="s">
        <v>8</v>
      </c>
      <c r="C467" s="194">
        <v>1099</v>
      </c>
      <c r="D467" s="194" t="s">
        <v>29</v>
      </c>
      <c r="E467">
        <v>2821</v>
      </c>
      <c r="F467">
        <v>3100</v>
      </c>
      <c r="G467" t="s">
        <v>35</v>
      </c>
      <c r="H467" s="328" t="s">
        <v>790</v>
      </c>
      <c r="I467" s="199">
        <v>44</v>
      </c>
      <c r="J467" t="str">
        <f t="shared" si="22"/>
        <v>B-W3-H4-LAM 98</v>
      </c>
      <c r="K467" s="5">
        <f t="shared" si="21"/>
        <v>2717</v>
      </c>
      <c r="M467" t="s">
        <v>730</v>
      </c>
      <c r="O467" s="355">
        <v>2.5000000000000001E-2</v>
      </c>
      <c r="Q467" s="193">
        <v>2650</v>
      </c>
    </row>
    <row r="468" spans="1:17" hidden="1">
      <c r="A468" t="s">
        <v>4</v>
      </c>
      <c r="B468" t="s">
        <v>7</v>
      </c>
      <c r="C468" s="194">
        <v>1099</v>
      </c>
      <c r="D468" s="194" t="s">
        <v>29</v>
      </c>
      <c r="E468">
        <v>1981</v>
      </c>
      <c r="F468">
        <v>2150</v>
      </c>
      <c r="G468" t="s">
        <v>32</v>
      </c>
      <c r="H468" s="328" t="s">
        <v>790</v>
      </c>
      <c r="I468" s="199">
        <v>44</v>
      </c>
      <c r="J468" t="str">
        <f t="shared" si="22"/>
        <v>C-W3-H1-LAM 98</v>
      </c>
      <c r="K468" s="5">
        <f t="shared" si="21"/>
        <v>1764</v>
      </c>
      <c r="M468" t="s">
        <v>730</v>
      </c>
      <c r="O468" s="355">
        <v>3.5000000000000003E-2</v>
      </c>
      <c r="Q468" s="193">
        <v>1704</v>
      </c>
    </row>
    <row r="469" spans="1:17" hidden="1">
      <c r="A469" t="s">
        <v>4</v>
      </c>
      <c r="B469" t="s">
        <v>6</v>
      </c>
      <c r="C469" s="194">
        <v>1099</v>
      </c>
      <c r="D469" s="194" t="s">
        <v>29</v>
      </c>
      <c r="E469">
        <v>2151</v>
      </c>
      <c r="F469">
        <v>2450</v>
      </c>
      <c r="G469" t="s">
        <v>33</v>
      </c>
      <c r="H469" s="328" t="s">
        <v>790</v>
      </c>
      <c r="I469" s="199">
        <v>44</v>
      </c>
      <c r="J469" t="str">
        <f t="shared" si="22"/>
        <v>C-W3-H2-LAM 98</v>
      </c>
      <c r="K469" s="5">
        <f t="shared" si="21"/>
        <v>2038</v>
      </c>
      <c r="M469" t="s">
        <v>730</v>
      </c>
      <c r="O469" s="355">
        <v>0.03</v>
      </c>
      <c r="Q469" s="193">
        <v>1978</v>
      </c>
    </row>
    <row r="470" spans="1:17" hidden="1">
      <c r="A470" t="s">
        <v>4</v>
      </c>
      <c r="B470" t="s">
        <v>5</v>
      </c>
      <c r="C470" s="194">
        <v>1099</v>
      </c>
      <c r="D470" s="194" t="s">
        <v>29</v>
      </c>
      <c r="E470">
        <v>2451</v>
      </c>
      <c r="F470">
        <v>2820</v>
      </c>
      <c r="G470" t="s">
        <v>34</v>
      </c>
      <c r="H470" s="328" t="s">
        <v>790</v>
      </c>
      <c r="I470" s="199">
        <v>44</v>
      </c>
      <c r="J470" t="str">
        <f t="shared" si="22"/>
        <v>C-W3-H3-LAM 98</v>
      </c>
      <c r="K470" s="5">
        <f t="shared" si="21"/>
        <v>2224</v>
      </c>
      <c r="M470" t="s">
        <v>730</v>
      </c>
      <c r="O470" s="355">
        <v>0.03</v>
      </c>
      <c r="Q470" s="193">
        <v>2159</v>
      </c>
    </row>
    <row r="471" spans="1:17" hidden="1">
      <c r="A471" t="s">
        <v>4</v>
      </c>
      <c r="B471" t="s">
        <v>3</v>
      </c>
      <c r="C471" s="194">
        <v>1099</v>
      </c>
      <c r="D471" s="194" t="s">
        <v>29</v>
      </c>
      <c r="E471">
        <v>2821</v>
      </c>
      <c r="F471">
        <v>3100</v>
      </c>
      <c r="G471" t="s">
        <v>35</v>
      </c>
      <c r="H471" s="328" t="s">
        <v>790</v>
      </c>
      <c r="I471" s="199">
        <v>44</v>
      </c>
      <c r="J471" t="str">
        <f t="shared" si="22"/>
        <v>C-W3-H4-LAM 98</v>
      </c>
      <c r="K471" s="5">
        <f t="shared" si="21"/>
        <v>2187</v>
      </c>
      <c r="M471" t="s">
        <v>730</v>
      </c>
      <c r="O471" s="355">
        <v>2.5000000000000001E-2</v>
      </c>
      <c r="Q471" s="193">
        <v>2133</v>
      </c>
    </row>
    <row r="472" spans="1:17" hidden="1">
      <c r="A472" t="s">
        <v>14</v>
      </c>
      <c r="B472" t="s">
        <v>17</v>
      </c>
      <c r="C472" s="196">
        <v>1240</v>
      </c>
      <c r="D472" s="196" t="s">
        <v>30</v>
      </c>
      <c r="E472">
        <v>1981</v>
      </c>
      <c r="F472">
        <v>2150</v>
      </c>
      <c r="G472" t="s">
        <v>32</v>
      </c>
      <c r="H472" s="328" t="s">
        <v>790</v>
      </c>
      <c r="I472" s="199">
        <v>44</v>
      </c>
      <c r="J472" t="str">
        <f t="shared" si="22"/>
        <v>A-W4-H1-LAM 98</v>
      </c>
      <c r="K472" s="5">
        <f t="shared" si="21"/>
        <v>1128</v>
      </c>
      <c r="M472" t="s">
        <v>730</v>
      </c>
      <c r="O472" s="355">
        <v>3.5000000000000003E-2</v>
      </c>
      <c r="Q472" s="195">
        <v>1089</v>
      </c>
    </row>
    <row r="473" spans="1:17" hidden="1">
      <c r="A473" t="s">
        <v>14</v>
      </c>
      <c r="B473" t="s">
        <v>16</v>
      </c>
      <c r="C473" s="196">
        <v>1240</v>
      </c>
      <c r="D473" s="196" t="s">
        <v>30</v>
      </c>
      <c r="E473">
        <v>2151</v>
      </c>
      <c r="F473">
        <v>2450</v>
      </c>
      <c r="G473" t="s">
        <v>33</v>
      </c>
      <c r="H473" s="328" t="s">
        <v>790</v>
      </c>
      <c r="I473" s="199">
        <v>44</v>
      </c>
      <c r="J473" t="str">
        <f t="shared" si="22"/>
        <v>A-W4-H2-LAM 98</v>
      </c>
      <c r="K473" s="5">
        <f t="shared" si="21"/>
        <v>1243</v>
      </c>
      <c r="M473" t="s">
        <v>730</v>
      </c>
      <c r="O473" s="355">
        <v>0.03</v>
      </c>
      <c r="Q473" s="195">
        <v>1206</v>
      </c>
    </row>
    <row r="474" spans="1:17" hidden="1">
      <c r="A474" t="s">
        <v>14</v>
      </c>
      <c r="B474" t="s">
        <v>15</v>
      </c>
      <c r="C474" s="196">
        <v>1240</v>
      </c>
      <c r="D474" s="196" t="s">
        <v>30</v>
      </c>
      <c r="E474">
        <v>2451</v>
      </c>
      <c r="F474">
        <v>2820</v>
      </c>
      <c r="G474" t="s">
        <v>34</v>
      </c>
      <c r="H474" s="328" t="s">
        <v>790</v>
      </c>
      <c r="I474" s="199">
        <v>44</v>
      </c>
      <c r="J474" t="str">
        <f t="shared" si="22"/>
        <v>A-W4-H3-LAM 98</v>
      </c>
      <c r="K474" s="5">
        <f t="shared" si="21"/>
        <v>1383</v>
      </c>
      <c r="M474" t="s">
        <v>730</v>
      </c>
      <c r="O474" s="355">
        <v>0.03</v>
      </c>
      <c r="Q474" s="195">
        <v>1342</v>
      </c>
    </row>
    <row r="475" spans="1:17" hidden="1">
      <c r="A475" t="s">
        <v>14</v>
      </c>
      <c r="B475" t="s">
        <v>13</v>
      </c>
      <c r="C475" s="196">
        <v>1240</v>
      </c>
      <c r="D475" s="196" t="s">
        <v>30</v>
      </c>
      <c r="E475">
        <v>2821</v>
      </c>
      <c r="F475">
        <v>3070</v>
      </c>
      <c r="G475" t="s">
        <v>35</v>
      </c>
      <c r="H475" s="328" t="s">
        <v>790</v>
      </c>
      <c r="I475" s="199">
        <v>44</v>
      </c>
      <c r="J475" t="str">
        <f t="shared" si="22"/>
        <v>A-W4-H4-LAM 98</v>
      </c>
      <c r="K475" s="5">
        <f t="shared" si="21"/>
        <v>1384</v>
      </c>
      <c r="M475" t="s">
        <v>730</v>
      </c>
      <c r="O475" s="355">
        <v>2.5000000000000001E-2</v>
      </c>
      <c r="Q475" s="195">
        <v>1350</v>
      </c>
    </row>
    <row r="476" spans="1:17" hidden="1">
      <c r="A476" t="s">
        <v>9</v>
      </c>
      <c r="B476" t="s">
        <v>12</v>
      </c>
      <c r="C476" s="196">
        <v>1240</v>
      </c>
      <c r="D476" s="196" t="s">
        <v>30</v>
      </c>
      <c r="E476">
        <v>1981</v>
      </c>
      <c r="F476">
        <v>2150</v>
      </c>
      <c r="G476" t="s">
        <v>32</v>
      </c>
      <c r="H476" s="328" t="s">
        <v>790</v>
      </c>
      <c r="I476" s="199">
        <v>44</v>
      </c>
      <c r="J476" t="str">
        <f t="shared" si="22"/>
        <v>B-W4-H1-LAM 98</v>
      </c>
      <c r="K476" s="5">
        <f t="shared" si="21"/>
        <v>2256</v>
      </c>
      <c r="M476" t="s">
        <v>730</v>
      </c>
      <c r="O476" s="355">
        <v>3.5000000000000003E-2</v>
      </c>
      <c r="Q476" s="195">
        <v>2179</v>
      </c>
    </row>
    <row r="477" spans="1:17" hidden="1">
      <c r="A477" t="s">
        <v>9</v>
      </c>
      <c r="B477" t="s">
        <v>11</v>
      </c>
      <c r="C477" s="196">
        <v>1240</v>
      </c>
      <c r="D477" s="196" t="s">
        <v>30</v>
      </c>
      <c r="E477">
        <v>2151</v>
      </c>
      <c r="F477">
        <v>2450</v>
      </c>
      <c r="G477" t="s">
        <v>33</v>
      </c>
      <c r="H477" s="328" t="s">
        <v>790</v>
      </c>
      <c r="I477" s="199">
        <v>44</v>
      </c>
      <c r="J477" t="str">
        <f t="shared" si="22"/>
        <v>B-W4-H2-LAM 98</v>
      </c>
      <c r="K477" s="5">
        <f t="shared" si="21"/>
        <v>2485</v>
      </c>
      <c r="M477" t="s">
        <v>730</v>
      </c>
      <c r="O477" s="355">
        <v>0.03</v>
      </c>
      <c r="Q477" s="195">
        <v>2412</v>
      </c>
    </row>
    <row r="478" spans="1:17" hidden="1">
      <c r="A478" t="s">
        <v>9</v>
      </c>
      <c r="B478" t="s">
        <v>10</v>
      </c>
      <c r="C478" s="196">
        <v>1240</v>
      </c>
      <c r="D478" s="196" t="s">
        <v>30</v>
      </c>
      <c r="E478">
        <v>2451</v>
      </c>
      <c r="F478">
        <v>2820</v>
      </c>
      <c r="G478" t="s">
        <v>34</v>
      </c>
      <c r="H478" s="328" t="s">
        <v>790</v>
      </c>
      <c r="I478" s="199">
        <v>44</v>
      </c>
      <c r="J478" t="str">
        <f t="shared" si="22"/>
        <v>B-W4-H3-LAM 98</v>
      </c>
      <c r="K478" s="5">
        <f t="shared" si="21"/>
        <v>2765</v>
      </c>
      <c r="M478" t="s">
        <v>730</v>
      </c>
      <c r="O478" s="355">
        <v>0.03</v>
      </c>
      <c r="Q478" s="195">
        <v>2684</v>
      </c>
    </row>
    <row r="479" spans="1:17" hidden="1">
      <c r="A479" t="s">
        <v>9</v>
      </c>
      <c r="B479" t="s">
        <v>8</v>
      </c>
      <c r="C479" s="196">
        <v>1240</v>
      </c>
      <c r="D479" s="196" t="s">
        <v>30</v>
      </c>
      <c r="E479">
        <v>2821</v>
      </c>
      <c r="F479">
        <v>3100</v>
      </c>
      <c r="G479" t="s">
        <v>35</v>
      </c>
      <c r="H479" s="328" t="s">
        <v>790</v>
      </c>
      <c r="I479" s="199">
        <v>44</v>
      </c>
      <c r="J479" t="str">
        <f t="shared" si="22"/>
        <v>B-W4-H4-LAM 98</v>
      </c>
      <c r="K479" s="5">
        <f t="shared" si="21"/>
        <v>2768</v>
      </c>
      <c r="M479" t="s">
        <v>730</v>
      </c>
      <c r="O479" s="355">
        <v>2.5000000000000001E-2</v>
      </c>
      <c r="Q479" s="195">
        <v>2700</v>
      </c>
    </row>
    <row r="480" spans="1:17" hidden="1">
      <c r="A480" t="s">
        <v>4</v>
      </c>
      <c r="B480" t="s">
        <v>7</v>
      </c>
      <c r="C480" s="196">
        <v>1240</v>
      </c>
      <c r="D480" s="196" t="s">
        <v>30</v>
      </c>
      <c r="E480">
        <v>1981</v>
      </c>
      <c r="F480">
        <v>2150</v>
      </c>
      <c r="G480" t="s">
        <v>32</v>
      </c>
      <c r="H480" s="328" t="s">
        <v>790</v>
      </c>
      <c r="I480" s="199">
        <v>44</v>
      </c>
      <c r="J480" t="str">
        <f t="shared" si="22"/>
        <v>C-W4-H1-LAM 98</v>
      </c>
      <c r="K480" s="5">
        <f t="shared" si="21"/>
        <v>1790</v>
      </c>
      <c r="M480" t="s">
        <v>730</v>
      </c>
      <c r="O480" s="355">
        <v>3.5000000000000003E-2</v>
      </c>
      <c r="Q480" s="195">
        <v>1729</v>
      </c>
    </row>
    <row r="481" spans="1:17" hidden="1">
      <c r="A481" t="s">
        <v>4</v>
      </c>
      <c r="B481" t="s">
        <v>6</v>
      </c>
      <c r="C481" s="196">
        <v>1240</v>
      </c>
      <c r="D481" s="196" t="s">
        <v>30</v>
      </c>
      <c r="E481">
        <v>2151</v>
      </c>
      <c r="F481">
        <v>2450</v>
      </c>
      <c r="G481" t="s">
        <v>33</v>
      </c>
      <c r="H481" s="328" t="s">
        <v>790</v>
      </c>
      <c r="I481" s="199">
        <v>44</v>
      </c>
      <c r="J481" t="str">
        <f t="shared" si="22"/>
        <v>C-W4-H2-LAM 98</v>
      </c>
      <c r="K481" s="5">
        <f t="shared" si="21"/>
        <v>2064</v>
      </c>
      <c r="M481" t="s">
        <v>730</v>
      </c>
      <c r="O481" s="355">
        <v>0.03</v>
      </c>
      <c r="Q481" s="195">
        <v>2003</v>
      </c>
    </row>
    <row r="482" spans="1:17" hidden="1">
      <c r="A482" t="s">
        <v>4</v>
      </c>
      <c r="B482" t="s">
        <v>5</v>
      </c>
      <c r="C482" s="196">
        <v>1240</v>
      </c>
      <c r="D482" s="196" t="s">
        <v>30</v>
      </c>
      <c r="E482">
        <v>2451</v>
      </c>
      <c r="F482">
        <v>2820</v>
      </c>
      <c r="G482" t="s">
        <v>34</v>
      </c>
      <c r="H482" s="328" t="s">
        <v>790</v>
      </c>
      <c r="I482" s="199">
        <v>44</v>
      </c>
      <c r="J482" t="str">
        <f t="shared" si="22"/>
        <v>C-W4-H3-LAM 98</v>
      </c>
      <c r="K482" s="5">
        <f t="shared" si="21"/>
        <v>2250</v>
      </c>
      <c r="M482" t="s">
        <v>730</v>
      </c>
      <c r="O482" s="355">
        <v>0.03</v>
      </c>
      <c r="Q482" s="195">
        <v>2184</v>
      </c>
    </row>
    <row r="483" spans="1:17" hidden="1">
      <c r="A483" t="s">
        <v>4</v>
      </c>
      <c r="B483" t="s">
        <v>3</v>
      </c>
      <c r="C483" s="196">
        <v>1240</v>
      </c>
      <c r="D483" s="196" t="s">
        <v>30</v>
      </c>
      <c r="E483">
        <v>2821</v>
      </c>
      <c r="F483">
        <v>3100</v>
      </c>
      <c r="G483" t="s">
        <v>35</v>
      </c>
      <c r="H483" s="328" t="s">
        <v>790</v>
      </c>
      <c r="I483" s="199">
        <v>44</v>
      </c>
      <c r="J483" t="str">
        <f t="shared" si="22"/>
        <v>C-W4-H4-LAM 98</v>
      </c>
      <c r="K483" s="5">
        <f t="shared" si="21"/>
        <v>2212</v>
      </c>
      <c r="M483" t="s">
        <v>730</v>
      </c>
      <c r="O483" s="355">
        <v>2.5000000000000001E-2</v>
      </c>
      <c r="Q483" s="195">
        <v>2158</v>
      </c>
    </row>
    <row r="484" spans="1:17" hidden="1">
      <c r="A484" t="s">
        <v>14</v>
      </c>
      <c r="B484" t="s">
        <v>17</v>
      </c>
      <c r="C484">
        <v>949</v>
      </c>
      <c r="D484" t="s">
        <v>27</v>
      </c>
      <c r="E484">
        <v>1981</v>
      </c>
      <c r="F484">
        <v>2150</v>
      </c>
      <c r="G484" t="s">
        <v>32</v>
      </c>
      <c r="H484" s="4" t="s">
        <v>23</v>
      </c>
      <c r="I484" s="199">
        <v>44</v>
      </c>
      <c r="J484" t="str">
        <f t="shared" si="20"/>
        <v>A-W1-H1-LAM 110</v>
      </c>
      <c r="K484" s="5">
        <f t="shared" si="21"/>
        <v>1175</v>
      </c>
      <c r="M484" t="s">
        <v>730</v>
      </c>
      <c r="O484" s="355">
        <v>3.5000000000000003E-2</v>
      </c>
      <c r="Q484" s="6">
        <v>1135</v>
      </c>
    </row>
    <row r="485" spans="1:17" hidden="1">
      <c r="A485" t="s">
        <v>14</v>
      </c>
      <c r="B485" t="s">
        <v>16</v>
      </c>
      <c r="C485">
        <v>949</v>
      </c>
      <c r="D485" t="s">
        <v>27</v>
      </c>
      <c r="E485">
        <v>2151</v>
      </c>
      <c r="F485">
        <v>2450</v>
      </c>
      <c r="G485" t="s">
        <v>33</v>
      </c>
      <c r="H485" s="4" t="s">
        <v>23</v>
      </c>
      <c r="I485" s="199">
        <v>44</v>
      </c>
      <c r="J485" t="str">
        <f t="shared" ref="J485:J519" si="23">A485&amp;"-"&amp;D485&amp;"-"&amp;G485&amp;"-"&amp;H485</f>
        <v>A-W1-H2-LAM 110</v>
      </c>
      <c r="K485" s="5">
        <f t="shared" si="21"/>
        <v>1289</v>
      </c>
      <c r="M485" t="s">
        <v>730</v>
      </c>
      <c r="O485" s="355">
        <v>0.03</v>
      </c>
      <c r="Q485" s="5">
        <v>1251</v>
      </c>
    </row>
    <row r="486" spans="1:17" hidden="1">
      <c r="A486" t="s">
        <v>14</v>
      </c>
      <c r="B486" t="s">
        <v>15</v>
      </c>
      <c r="C486">
        <v>949</v>
      </c>
      <c r="D486" t="s">
        <v>27</v>
      </c>
      <c r="E486">
        <v>2451</v>
      </c>
      <c r="F486">
        <v>2820</v>
      </c>
      <c r="G486" t="s">
        <v>34</v>
      </c>
      <c r="H486" s="4" t="s">
        <v>23</v>
      </c>
      <c r="I486" s="199">
        <v>44</v>
      </c>
      <c r="J486" t="str">
        <f t="shared" si="23"/>
        <v>A-W1-H3-LAM 110</v>
      </c>
      <c r="K486" s="5">
        <f t="shared" si="21"/>
        <v>1426</v>
      </c>
      <c r="M486" t="s">
        <v>730</v>
      </c>
      <c r="O486" s="355">
        <v>0.03</v>
      </c>
      <c r="Q486" s="5">
        <v>1384</v>
      </c>
    </row>
    <row r="487" spans="1:17" hidden="1">
      <c r="A487" t="s">
        <v>14</v>
      </c>
      <c r="B487" t="s">
        <v>13</v>
      </c>
      <c r="C487">
        <v>864</v>
      </c>
      <c r="D487" t="s">
        <v>27</v>
      </c>
      <c r="E487">
        <v>2821</v>
      </c>
      <c r="F487">
        <v>3070</v>
      </c>
      <c r="G487" t="s">
        <v>35</v>
      </c>
      <c r="H487" s="4" t="s">
        <v>23</v>
      </c>
      <c r="I487" s="199">
        <v>44</v>
      </c>
      <c r="J487" t="str">
        <f t="shared" si="23"/>
        <v>A-W1-H4-LAM 110</v>
      </c>
      <c r="K487" s="5">
        <f t="shared" si="21"/>
        <v>1419</v>
      </c>
      <c r="M487" t="s">
        <v>730</v>
      </c>
      <c r="O487" s="355">
        <v>2.5000000000000001E-2</v>
      </c>
      <c r="Q487" s="5">
        <v>1384</v>
      </c>
    </row>
    <row r="488" spans="1:17" hidden="1">
      <c r="A488" t="s">
        <v>9</v>
      </c>
      <c r="B488" t="s">
        <v>12</v>
      </c>
      <c r="C488">
        <v>949</v>
      </c>
      <c r="D488" t="s">
        <v>27</v>
      </c>
      <c r="E488">
        <v>1981</v>
      </c>
      <c r="F488">
        <v>2150</v>
      </c>
      <c r="G488" t="s">
        <v>32</v>
      </c>
      <c r="H488" s="4" t="s">
        <v>23</v>
      </c>
      <c r="I488" s="199">
        <v>44</v>
      </c>
      <c r="J488" t="str">
        <f t="shared" si="23"/>
        <v>B-W1-H1-LAM 110</v>
      </c>
      <c r="K488" s="5">
        <f t="shared" si="21"/>
        <v>2349</v>
      </c>
      <c r="M488" t="s">
        <v>730</v>
      </c>
      <c r="O488" s="355">
        <v>3.5000000000000003E-2</v>
      </c>
      <c r="Q488" s="5">
        <v>2269</v>
      </c>
    </row>
    <row r="489" spans="1:17" hidden="1">
      <c r="A489" t="s">
        <v>9</v>
      </c>
      <c r="B489" t="s">
        <v>11</v>
      </c>
      <c r="C489">
        <v>909</v>
      </c>
      <c r="D489" t="s">
        <v>27</v>
      </c>
      <c r="E489">
        <v>2151</v>
      </c>
      <c r="F489">
        <v>2450</v>
      </c>
      <c r="G489" t="s">
        <v>33</v>
      </c>
      <c r="H489" s="4" t="s">
        <v>23</v>
      </c>
      <c r="I489" s="199">
        <v>44</v>
      </c>
      <c r="J489" t="str">
        <f t="shared" si="23"/>
        <v>B-W1-H2-LAM 110</v>
      </c>
      <c r="K489" s="5">
        <f t="shared" si="21"/>
        <v>2578</v>
      </c>
      <c r="M489" t="s">
        <v>730</v>
      </c>
      <c r="O489" s="355">
        <v>0.03</v>
      </c>
      <c r="Q489" s="5">
        <v>2502</v>
      </c>
    </row>
    <row r="490" spans="1:17" hidden="1">
      <c r="A490" t="s">
        <v>9</v>
      </c>
      <c r="B490" t="s">
        <v>10</v>
      </c>
      <c r="C490">
        <v>949</v>
      </c>
      <c r="D490" t="s">
        <v>27</v>
      </c>
      <c r="E490">
        <v>2451</v>
      </c>
      <c r="F490">
        <v>2820</v>
      </c>
      <c r="G490" t="s">
        <v>34</v>
      </c>
      <c r="H490" s="4" t="s">
        <v>23</v>
      </c>
      <c r="I490" s="199">
        <v>44</v>
      </c>
      <c r="J490" t="str">
        <f t="shared" si="23"/>
        <v>B-W1-H3-LAM 110</v>
      </c>
      <c r="K490" s="5">
        <f t="shared" si="21"/>
        <v>2852</v>
      </c>
      <c r="M490" t="s">
        <v>730</v>
      </c>
      <c r="O490" s="355">
        <v>0.03</v>
      </c>
      <c r="Q490" s="5">
        <v>2768</v>
      </c>
    </row>
    <row r="491" spans="1:17" hidden="1">
      <c r="A491" t="s">
        <v>9</v>
      </c>
      <c r="B491" t="s">
        <v>8</v>
      </c>
      <c r="C491">
        <v>999</v>
      </c>
      <c r="D491" t="s">
        <v>27</v>
      </c>
      <c r="E491">
        <v>2821</v>
      </c>
      <c r="F491">
        <v>3100</v>
      </c>
      <c r="G491" t="s">
        <v>35</v>
      </c>
      <c r="H491" s="4" t="s">
        <v>23</v>
      </c>
      <c r="I491" s="199">
        <v>44</v>
      </c>
      <c r="J491" t="str">
        <f t="shared" si="23"/>
        <v>B-W1-H4-LAM 110</v>
      </c>
      <c r="K491" s="5">
        <f t="shared" si="21"/>
        <v>2838</v>
      </c>
      <c r="M491" t="s">
        <v>730</v>
      </c>
      <c r="O491" s="355">
        <v>2.5000000000000001E-2</v>
      </c>
      <c r="Q491" s="5">
        <v>2768</v>
      </c>
    </row>
    <row r="492" spans="1:17" hidden="1">
      <c r="A492" t="s">
        <v>4</v>
      </c>
      <c r="B492" t="s">
        <v>7</v>
      </c>
      <c r="C492">
        <v>949</v>
      </c>
      <c r="D492" t="s">
        <v>27</v>
      </c>
      <c r="E492">
        <v>1981</v>
      </c>
      <c r="F492">
        <v>2150</v>
      </c>
      <c r="G492" t="s">
        <v>32</v>
      </c>
      <c r="H492" s="4" t="s">
        <v>23</v>
      </c>
      <c r="I492" s="199">
        <v>44</v>
      </c>
      <c r="J492" t="str">
        <f t="shared" si="23"/>
        <v>C-W1-H1-LAM 110</v>
      </c>
      <c r="K492" s="5">
        <f t="shared" si="21"/>
        <v>1897</v>
      </c>
      <c r="M492" t="s">
        <v>730</v>
      </c>
      <c r="O492" s="355">
        <v>3.5000000000000003E-2</v>
      </c>
      <c r="Q492" s="5">
        <v>1832</v>
      </c>
    </row>
    <row r="493" spans="1:17" hidden="1">
      <c r="A493" t="s">
        <v>4</v>
      </c>
      <c r="B493" t="s">
        <v>6</v>
      </c>
      <c r="C493">
        <v>909</v>
      </c>
      <c r="D493" t="s">
        <v>27</v>
      </c>
      <c r="E493">
        <v>2151</v>
      </c>
      <c r="F493">
        <v>2450</v>
      </c>
      <c r="G493" t="s">
        <v>33</v>
      </c>
      <c r="H493" s="4" t="s">
        <v>23</v>
      </c>
      <c r="I493" s="199">
        <v>44</v>
      </c>
      <c r="J493" t="str">
        <f t="shared" si="23"/>
        <v>C-W1-H2-LAM 110</v>
      </c>
      <c r="K493" s="5">
        <f t="shared" si="21"/>
        <v>2091</v>
      </c>
      <c r="M493" t="s">
        <v>730</v>
      </c>
      <c r="O493" s="355">
        <v>0.03</v>
      </c>
      <c r="Q493" s="5">
        <v>2030</v>
      </c>
    </row>
    <row r="494" spans="1:17" hidden="1">
      <c r="A494" t="s">
        <v>4</v>
      </c>
      <c r="B494" t="s">
        <v>5</v>
      </c>
      <c r="C494">
        <v>924</v>
      </c>
      <c r="D494" t="s">
        <v>27</v>
      </c>
      <c r="E494">
        <v>2451</v>
      </c>
      <c r="F494">
        <v>2820</v>
      </c>
      <c r="G494" t="s">
        <v>34</v>
      </c>
      <c r="H494" s="4" t="s">
        <v>23</v>
      </c>
      <c r="I494" s="199">
        <v>44</v>
      </c>
      <c r="J494" t="str">
        <f t="shared" si="23"/>
        <v>C-W1-H3-LAM 110</v>
      </c>
      <c r="K494" s="5">
        <f t="shared" si="21"/>
        <v>2329</v>
      </c>
      <c r="M494" t="s">
        <v>730</v>
      </c>
      <c r="O494" s="355">
        <v>0.03</v>
      </c>
      <c r="Q494" s="5">
        <v>2261</v>
      </c>
    </row>
    <row r="495" spans="1:17" hidden="1">
      <c r="A495" t="s">
        <v>4</v>
      </c>
      <c r="B495" t="s">
        <v>3</v>
      </c>
      <c r="C495">
        <v>999</v>
      </c>
      <c r="D495" t="s">
        <v>27</v>
      </c>
      <c r="E495">
        <v>2821</v>
      </c>
      <c r="F495">
        <v>3100</v>
      </c>
      <c r="G495" t="s">
        <v>35</v>
      </c>
      <c r="H495" s="4" t="s">
        <v>23</v>
      </c>
      <c r="I495" s="199">
        <v>44</v>
      </c>
      <c r="J495" t="str">
        <f t="shared" si="23"/>
        <v>C-W1-H4-LAM 110</v>
      </c>
      <c r="K495" s="5">
        <f t="shared" si="21"/>
        <v>2318</v>
      </c>
      <c r="M495" t="s">
        <v>730</v>
      </c>
      <c r="O495" s="355">
        <v>2.5000000000000001E-2</v>
      </c>
      <c r="Q495" s="5">
        <v>2261</v>
      </c>
    </row>
    <row r="496" spans="1:17" hidden="1">
      <c r="A496" t="s">
        <v>14</v>
      </c>
      <c r="B496" t="s">
        <v>17</v>
      </c>
      <c r="C496" s="191">
        <v>999</v>
      </c>
      <c r="D496" s="191" t="s">
        <v>28</v>
      </c>
      <c r="E496">
        <v>1981</v>
      </c>
      <c r="F496">
        <v>2150</v>
      </c>
      <c r="G496" t="s">
        <v>32</v>
      </c>
      <c r="H496" s="4" t="s">
        <v>23</v>
      </c>
      <c r="I496" s="199">
        <v>44</v>
      </c>
      <c r="J496" t="str">
        <f t="shared" si="23"/>
        <v>A-W2-H1-LAM 110</v>
      </c>
      <c r="K496" s="5">
        <f t="shared" si="21"/>
        <v>1201</v>
      </c>
      <c r="M496" t="s">
        <v>730</v>
      </c>
      <c r="O496" s="355">
        <v>3.5000000000000003E-2</v>
      </c>
      <c r="Q496" s="192">
        <v>1160</v>
      </c>
    </row>
    <row r="497" spans="1:17" hidden="1">
      <c r="A497" t="s">
        <v>14</v>
      </c>
      <c r="B497" t="s">
        <v>16</v>
      </c>
      <c r="C497" s="191">
        <v>999</v>
      </c>
      <c r="D497" s="191" t="s">
        <v>28</v>
      </c>
      <c r="E497">
        <v>2151</v>
      </c>
      <c r="F497">
        <v>2450</v>
      </c>
      <c r="G497" t="s">
        <v>33</v>
      </c>
      <c r="H497" s="4" t="s">
        <v>23</v>
      </c>
      <c r="I497" s="199">
        <v>44</v>
      </c>
      <c r="J497" t="str">
        <f t="shared" si="23"/>
        <v>A-W2-H2-LAM 110</v>
      </c>
      <c r="K497" s="5">
        <f t="shared" si="21"/>
        <v>1315</v>
      </c>
      <c r="M497" t="s">
        <v>730</v>
      </c>
      <c r="O497" s="355">
        <v>0.03</v>
      </c>
      <c r="Q497" s="192">
        <v>1276</v>
      </c>
    </row>
    <row r="498" spans="1:17" hidden="1">
      <c r="A498" t="s">
        <v>14</v>
      </c>
      <c r="B498" t="s">
        <v>15</v>
      </c>
      <c r="C498" s="191">
        <v>999</v>
      </c>
      <c r="D498" s="191" t="s">
        <v>28</v>
      </c>
      <c r="E498">
        <v>2451</v>
      </c>
      <c r="F498">
        <v>2820</v>
      </c>
      <c r="G498" t="s">
        <v>34</v>
      </c>
      <c r="H498" s="4" t="s">
        <v>23</v>
      </c>
      <c r="I498" s="199">
        <v>44</v>
      </c>
      <c r="J498" t="str">
        <f t="shared" si="23"/>
        <v>A-W2-H3-LAM 110</v>
      </c>
      <c r="K498" s="5">
        <f t="shared" si="21"/>
        <v>1452</v>
      </c>
      <c r="M498" t="s">
        <v>730</v>
      </c>
      <c r="O498" s="355">
        <v>0.03</v>
      </c>
      <c r="Q498" s="192">
        <v>1409</v>
      </c>
    </row>
    <row r="499" spans="1:17" hidden="1">
      <c r="A499" t="s">
        <v>14</v>
      </c>
      <c r="B499" t="s">
        <v>13</v>
      </c>
      <c r="C499" s="191">
        <v>999</v>
      </c>
      <c r="D499" s="191" t="s">
        <v>28</v>
      </c>
      <c r="E499">
        <v>2821</v>
      </c>
      <c r="F499">
        <v>3070</v>
      </c>
      <c r="G499" t="s">
        <v>35</v>
      </c>
      <c r="H499" s="4" t="s">
        <v>23</v>
      </c>
      <c r="I499" s="199">
        <v>44</v>
      </c>
      <c r="J499" t="str">
        <f t="shared" si="23"/>
        <v>A-W2-H4-LAM 110</v>
      </c>
      <c r="K499" s="5">
        <f t="shared" si="21"/>
        <v>1445</v>
      </c>
      <c r="M499" t="s">
        <v>730</v>
      </c>
      <c r="O499" s="355">
        <v>2.5000000000000001E-2</v>
      </c>
      <c r="Q499" s="192">
        <v>1409</v>
      </c>
    </row>
    <row r="500" spans="1:17" hidden="1">
      <c r="A500" t="s">
        <v>9</v>
      </c>
      <c r="B500" t="s">
        <v>12</v>
      </c>
      <c r="C500" s="191">
        <v>999</v>
      </c>
      <c r="D500" s="191" t="s">
        <v>28</v>
      </c>
      <c r="E500">
        <v>1981</v>
      </c>
      <c r="F500">
        <v>2150</v>
      </c>
      <c r="G500" t="s">
        <v>32</v>
      </c>
      <c r="H500" s="4" t="s">
        <v>23</v>
      </c>
      <c r="I500" s="199">
        <v>44</v>
      </c>
      <c r="J500" t="str">
        <f t="shared" si="23"/>
        <v>B-W2-H1-LAM 110</v>
      </c>
      <c r="K500" s="5">
        <f t="shared" si="21"/>
        <v>2401</v>
      </c>
      <c r="M500" t="s">
        <v>730</v>
      </c>
      <c r="O500" s="355">
        <v>3.5000000000000003E-2</v>
      </c>
      <c r="Q500" s="192">
        <v>2319</v>
      </c>
    </row>
    <row r="501" spans="1:17" hidden="1">
      <c r="A501" t="s">
        <v>9</v>
      </c>
      <c r="B501" t="s">
        <v>11</v>
      </c>
      <c r="C501" s="191">
        <v>999</v>
      </c>
      <c r="D501" s="191" t="s">
        <v>28</v>
      </c>
      <c r="E501">
        <v>2151</v>
      </c>
      <c r="F501">
        <v>2450</v>
      </c>
      <c r="G501" t="s">
        <v>33</v>
      </c>
      <c r="H501" s="4" t="s">
        <v>23</v>
      </c>
      <c r="I501" s="199">
        <v>44</v>
      </c>
      <c r="J501" t="str">
        <f t="shared" si="23"/>
        <v>B-W2-H2-LAM 110</v>
      </c>
      <c r="K501" s="5">
        <f t="shared" si="21"/>
        <v>2629</v>
      </c>
      <c r="M501" t="s">
        <v>730</v>
      </c>
      <c r="O501" s="355">
        <v>0.03</v>
      </c>
      <c r="Q501" s="192">
        <v>2552</v>
      </c>
    </row>
    <row r="502" spans="1:17" hidden="1">
      <c r="A502" t="s">
        <v>9</v>
      </c>
      <c r="B502" t="s">
        <v>10</v>
      </c>
      <c r="C502" s="191">
        <v>999</v>
      </c>
      <c r="D502" s="191" t="s">
        <v>28</v>
      </c>
      <c r="E502">
        <v>2451</v>
      </c>
      <c r="F502">
        <v>2820</v>
      </c>
      <c r="G502" t="s">
        <v>34</v>
      </c>
      <c r="H502" s="4" t="s">
        <v>23</v>
      </c>
      <c r="I502" s="199">
        <v>44</v>
      </c>
      <c r="J502" t="str">
        <f t="shared" si="23"/>
        <v>B-W2-H3-LAM 110</v>
      </c>
      <c r="K502" s="5">
        <f t="shared" si="21"/>
        <v>2903</v>
      </c>
      <c r="M502" t="s">
        <v>730</v>
      </c>
      <c r="O502" s="355">
        <v>0.03</v>
      </c>
      <c r="Q502" s="192">
        <v>2818</v>
      </c>
    </row>
    <row r="503" spans="1:17" hidden="1">
      <c r="A503" t="s">
        <v>9</v>
      </c>
      <c r="B503" t="s">
        <v>8</v>
      </c>
      <c r="C503" s="191">
        <v>999</v>
      </c>
      <c r="D503" s="191" t="s">
        <v>28</v>
      </c>
      <c r="E503">
        <v>2821</v>
      </c>
      <c r="F503">
        <v>3100</v>
      </c>
      <c r="G503" t="s">
        <v>35</v>
      </c>
      <c r="H503" s="4" t="s">
        <v>23</v>
      </c>
      <c r="I503" s="199">
        <v>44</v>
      </c>
      <c r="J503" t="str">
        <f t="shared" si="23"/>
        <v>B-W2-H4-LAM 110</v>
      </c>
      <c r="K503" s="5">
        <f t="shared" si="21"/>
        <v>2889</v>
      </c>
      <c r="M503" t="s">
        <v>730</v>
      </c>
      <c r="O503" s="355">
        <v>2.5000000000000001E-2</v>
      </c>
      <c r="Q503" s="192">
        <v>2818</v>
      </c>
    </row>
    <row r="504" spans="1:17" hidden="1">
      <c r="A504" t="s">
        <v>4</v>
      </c>
      <c r="B504" t="s">
        <v>7</v>
      </c>
      <c r="C504" s="191">
        <v>999</v>
      </c>
      <c r="D504" s="191" t="s">
        <v>28</v>
      </c>
      <c r="E504">
        <v>1981</v>
      </c>
      <c r="F504">
        <v>2150</v>
      </c>
      <c r="G504" t="s">
        <v>32</v>
      </c>
      <c r="H504" s="4" t="s">
        <v>23</v>
      </c>
      <c r="I504" s="199">
        <v>44</v>
      </c>
      <c r="J504" t="str">
        <f t="shared" si="23"/>
        <v>C-W2-H1-LAM 110</v>
      </c>
      <c r="K504" s="5">
        <f t="shared" si="21"/>
        <v>1922</v>
      </c>
      <c r="M504" t="s">
        <v>730</v>
      </c>
      <c r="O504" s="355">
        <v>3.5000000000000003E-2</v>
      </c>
      <c r="Q504" s="192">
        <v>1857</v>
      </c>
    </row>
    <row r="505" spans="1:17" hidden="1">
      <c r="A505" t="s">
        <v>4</v>
      </c>
      <c r="B505" t="s">
        <v>6</v>
      </c>
      <c r="C505" s="191">
        <v>999</v>
      </c>
      <c r="D505" s="191" t="s">
        <v>28</v>
      </c>
      <c r="E505">
        <v>2151</v>
      </c>
      <c r="F505">
        <v>2450</v>
      </c>
      <c r="G505" t="s">
        <v>33</v>
      </c>
      <c r="H505" s="4" t="s">
        <v>23</v>
      </c>
      <c r="I505" s="199">
        <v>44</v>
      </c>
      <c r="J505" t="str">
        <f t="shared" si="23"/>
        <v>C-W2-H2-LAM 110</v>
      </c>
      <c r="K505" s="5">
        <f t="shared" si="21"/>
        <v>2117</v>
      </c>
      <c r="M505" t="s">
        <v>730</v>
      </c>
      <c r="O505" s="355">
        <v>0.03</v>
      </c>
      <c r="Q505" s="192">
        <v>2055</v>
      </c>
    </row>
    <row r="506" spans="1:17" hidden="1">
      <c r="A506" t="s">
        <v>4</v>
      </c>
      <c r="B506" t="s">
        <v>5</v>
      </c>
      <c r="C506" s="191">
        <v>999</v>
      </c>
      <c r="D506" s="191" t="s">
        <v>28</v>
      </c>
      <c r="E506">
        <v>2451</v>
      </c>
      <c r="F506">
        <v>2820</v>
      </c>
      <c r="G506" t="s">
        <v>34</v>
      </c>
      <c r="H506" s="4" t="s">
        <v>23</v>
      </c>
      <c r="I506" s="199">
        <v>44</v>
      </c>
      <c r="J506" t="str">
        <f t="shared" si="23"/>
        <v>C-W2-H3-LAM 110</v>
      </c>
      <c r="K506" s="5">
        <f t="shared" si="21"/>
        <v>2355</v>
      </c>
      <c r="M506" t="s">
        <v>730</v>
      </c>
      <c r="O506" s="355">
        <v>0.03</v>
      </c>
      <c r="Q506" s="192">
        <v>2286</v>
      </c>
    </row>
    <row r="507" spans="1:17" hidden="1">
      <c r="A507" t="s">
        <v>4</v>
      </c>
      <c r="B507" t="s">
        <v>3</v>
      </c>
      <c r="C507" s="191">
        <v>999</v>
      </c>
      <c r="D507" s="191" t="s">
        <v>28</v>
      </c>
      <c r="E507">
        <v>2821</v>
      </c>
      <c r="F507">
        <v>3100</v>
      </c>
      <c r="G507" t="s">
        <v>35</v>
      </c>
      <c r="H507" s="4" t="s">
        <v>23</v>
      </c>
      <c r="I507" s="199">
        <v>44</v>
      </c>
      <c r="J507" t="str">
        <f t="shared" si="23"/>
        <v>C-W2-H4-LAM 110</v>
      </c>
      <c r="K507" s="5">
        <f t="shared" si="21"/>
        <v>2344</v>
      </c>
      <c r="M507" t="s">
        <v>730</v>
      </c>
      <c r="O507" s="355">
        <v>2.5000000000000001E-2</v>
      </c>
      <c r="Q507" s="192">
        <v>2286</v>
      </c>
    </row>
    <row r="508" spans="1:17" hidden="1">
      <c r="A508" t="s">
        <v>14</v>
      </c>
      <c r="B508" t="s">
        <v>17</v>
      </c>
      <c r="C508" s="194">
        <v>1099</v>
      </c>
      <c r="D508" s="194" t="s">
        <v>29</v>
      </c>
      <c r="E508">
        <v>1981</v>
      </c>
      <c r="F508">
        <v>2150</v>
      </c>
      <c r="G508" t="s">
        <v>32</v>
      </c>
      <c r="H508" s="4" t="s">
        <v>23</v>
      </c>
      <c r="I508" s="199">
        <v>44</v>
      </c>
      <c r="J508" t="str">
        <f t="shared" si="23"/>
        <v>A-W3-H1-LAM 110</v>
      </c>
      <c r="K508" s="5">
        <f t="shared" si="21"/>
        <v>1227</v>
      </c>
      <c r="M508" t="s">
        <v>730</v>
      </c>
      <c r="O508" s="355">
        <v>3.5000000000000003E-2</v>
      </c>
      <c r="Q508" s="193">
        <v>1185</v>
      </c>
    </row>
    <row r="509" spans="1:17" hidden="1">
      <c r="A509" t="s">
        <v>14</v>
      </c>
      <c r="B509" t="s">
        <v>16</v>
      </c>
      <c r="C509" s="194">
        <v>1099</v>
      </c>
      <c r="D509" s="194" t="s">
        <v>29</v>
      </c>
      <c r="E509">
        <v>2151</v>
      </c>
      <c r="F509">
        <v>2450</v>
      </c>
      <c r="G509" t="s">
        <v>33</v>
      </c>
      <c r="H509" s="4" t="s">
        <v>23</v>
      </c>
      <c r="I509" s="199">
        <v>44</v>
      </c>
      <c r="J509" t="str">
        <f t="shared" si="23"/>
        <v>A-W3-H2-LAM 110</v>
      </c>
      <c r="K509" s="5">
        <f t="shared" si="21"/>
        <v>1341</v>
      </c>
      <c r="M509" t="s">
        <v>730</v>
      </c>
      <c r="O509" s="355">
        <v>0.03</v>
      </c>
      <c r="Q509" s="193">
        <v>1301</v>
      </c>
    </row>
    <row r="510" spans="1:17" hidden="1">
      <c r="A510" t="s">
        <v>14</v>
      </c>
      <c r="B510" t="s">
        <v>15</v>
      </c>
      <c r="C510" s="194">
        <v>1099</v>
      </c>
      <c r="D510" s="194" t="s">
        <v>29</v>
      </c>
      <c r="E510">
        <v>2451</v>
      </c>
      <c r="F510">
        <v>2820</v>
      </c>
      <c r="G510" t="s">
        <v>34</v>
      </c>
      <c r="H510" s="4" t="s">
        <v>23</v>
      </c>
      <c r="I510" s="199">
        <v>44</v>
      </c>
      <c r="J510" t="str">
        <f t="shared" si="23"/>
        <v>A-W3-H3-LAM 110</v>
      </c>
      <c r="K510" s="5">
        <f t="shared" si="21"/>
        <v>1478</v>
      </c>
      <c r="M510" t="s">
        <v>730</v>
      </c>
      <c r="O510" s="355">
        <v>0.03</v>
      </c>
      <c r="Q510" s="193">
        <v>1434</v>
      </c>
    </row>
    <row r="511" spans="1:17" hidden="1">
      <c r="A511" t="s">
        <v>14</v>
      </c>
      <c r="B511" t="s">
        <v>13</v>
      </c>
      <c r="C511" s="194">
        <v>1099</v>
      </c>
      <c r="D511" s="194" t="s">
        <v>29</v>
      </c>
      <c r="E511">
        <v>2821</v>
      </c>
      <c r="F511">
        <v>3070</v>
      </c>
      <c r="G511" t="s">
        <v>35</v>
      </c>
      <c r="H511" s="4" t="s">
        <v>23</v>
      </c>
      <c r="I511" s="199">
        <v>44</v>
      </c>
      <c r="J511" t="str">
        <f t="shared" si="23"/>
        <v>A-W3-H4-LAM 110</v>
      </c>
      <c r="K511" s="5">
        <f t="shared" si="21"/>
        <v>1470</v>
      </c>
      <c r="M511" t="s">
        <v>730</v>
      </c>
      <c r="O511" s="355">
        <v>2.5000000000000001E-2</v>
      </c>
      <c r="Q511" s="193">
        <v>1434</v>
      </c>
    </row>
    <row r="512" spans="1:17" hidden="1">
      <c r="A512" t="s">
        <v>9</v>
      </c>
      <c r="B512" t="s">
        <v>12</v>
      </c>
      <c r="C512" s="194">
        <v>1099</v>
      </c>
      <c r="D512" s="194" t="s">
        <v>29</v>
      </c>
      <c r="E512">
        <v>1981</v>
      </c>
      <c r="F512">
        <v>2150</v>
      </c>
      <c r="G512" t="s">
        <v>32</v>
      </c>
      <c r="H512" s="4" t="s">
        <v>23</v>
      </c>
      <c r="I512" s="199">
        <v>44</v>
      </c>
      <c r="J512" t="str">
        <f t="shared" si="23"/>
        <v>B-W3-H1-LAM 110</v>
      </c>
      <c r="K512" s="5">
        <f t="shared" si="21"/>
        <v>2452</v>
      </c>
      <c r="M512" t="s">
        <v>730</v>
      </c>
      <c r="O512" s="355">
        <v>3.5000000000000003E-2</v>
      </c>
      <c r="Q512" s="193">
        <v>2369</v>
      </c>
    </row>
    <row r="513" spans="1:17" hidden="1">
      <c r="A513" t="s">
        <v>9</v>
      </c>
      <c r="B513" t="s">
        <v>11</v>
      </c>
      <c r="C513" s="194">
        <v>1099</v>
      </c>
      <c r="D513" s="194" t="s">
        <v>29</v>
      </c>
      <c r="E513">
        <v>2151</v>
      </c>
      <c r="F513">
        <v>2450</v>
      </c>
      <c r="G513" t="s">
        <v>33</v>
      </c>
      <c r="H513" s="4" t="s">
        <v>23</v>
      </c>
      <c r="I513" s="199">
        <v>44</v>
      </c>
      <c r="J513" t="str">
        <f t="shared" si="23"/>
        <v>B-W3-H2-LAM 110</v>
      </c>
      <c r="K513" s="5">
        <f t="shared" si="21"/>
        <v>2681</v>
      </c>
      <c r="M513" t="s">
        <v>730</v>
      </c>
      <c r="O513" s="355">
        <v>0.03</v>
      </c>
      <c r="Q513" s="193">
        <v>2602</v>
      </c>
    </row>
    <row r="514" spans="1:17" hidden="1">
      <c r="A514" t="s">
        <v>9</v>
      </c>
      <c r="B514" t="s">
        <v>10</v>
      </c>
      <c r="C514" s="194">
        <v>1099</v>
      </c>
      <c r="D514" s="194" t="s">
        <v>29</v>
      </c>
      <c r="E514">
        <v>2451</v>
      </c>
      <c r="F514">
        <v>2820</v>
      </c>
      <c r="G514" t="s">
        <v>34</v>
      </c>
      <c r="H514" s="4" t="s">
        <v>23</v>
      </c>
      <c r="I514" s="199">
        <v>44</v>
      </c>
      <c r="J514" t="str">
        <f t="shared" si="23"/>
        <v>B-W3-H3-LAM 110</v>
      </c>
      <c r="K514" s="5">
        <f t="shared" si="21"/>
        <v>2955</v>
      </c>
      <c r="M514" t="s">
        <v>730</v>
      </c>
      <c r="O514" s="355">
        <v>0.03</v>
      </c>
      <c r="Q514" s="193">
        <v>2868</v>
      </c>
    </row>
    <row r="515" spans="1:17" hidden="1">
      <c r="A515" t="s">
        <v>9</v>
      </c>
      <c r="B515" t="s">
        <v>8</v>
      </c>
      <c r="C515" s="194">
        <v>1099</v>
      </c>
      <c r="D515" s="194" t="s">
        <v>29</v>
      </c>
      <c r="E515">
        <v>2821</v>
      </c>
      <c r="F515">
        <v>3100</v>
      </c>
      <c r="G515" t="s">
        <v>35</v>
      </c>
      <c r="H515" s="4" t="s">
        <v>23</v>
      </c>
      <c r="I515" s="199">
        <v>44</v>
      </c>
      <c r="J515" t="str">
        <f t="shared" si="23"/>
        <v>B-W3-H4-LAM 110</v>
      </c>
      <c r="K515" s="5">
        <f t="shared" si="21"/>
        <v>2940</v>
      </c>
      <c r="M515" t="s">
        <v>730</v>
      </c>
      <c r="O515" s="355">
        <v>2.5000000000000001E-2</v>
      </c>
      <c r="Q515" s="193">
        <v>2868</v>
      </c>
    </row>
    <row r="516" spans="1:17" hidden="1">
      <c r="A516" t="s">
        <v>4</v>
      </c>
      <c r="B516" t="s">
        <v>7</v>
      </c>
      <c r="C516" s="194">
        <v>1099</v>
      </c>
      <c r="D516" s="194" t="s">
        <v>29</v>
      </c>
      <c r="E516">
        <v>1981</v>
      </c>
      <c r="F516">
        <v>2150</v>
      </c>
      <c r="G516" t="s">
        <v>32</v>
      </c>
      <c r="H516" s="4" t="s">
        <v>23</v>
      </c>
      <c r="I516" s="199">
        <v>44</v>
      </c>
      <c r="J516" t="str">
        <f t="shared" si="23"/>
        <v>C-W3-H1-LAM 110</v>
      </c>
      <c r="K516" s="5">
        <f t="shared" si="21"/>
        <v>1948</v>
      </c>
      <c r="M516" t="s">
        <v>730</v>
      </c>
      <c r="O516" s="355">
        <v>3.5000000000000003E-2</v>
      </c>
      <c r="Q516" s="193">
        <v>1882</v>
      </c>
    </row>
    <row r="517" spans="1:17" hidden="1">
      <c r="A517" t="s">
        <v>4</v>
      </c>
      <c r="B517" t="s">
        <v>6</v>
      </c>
      <c r="C517" s="194">
        <v>1099</v>
      </c>
      <c r="D517" s="194" t="s">
        <v>29</v>
      </c>
      <c r="E517">
        <v>2151</v>
      </c>
      <c r="F517">
        <v>2450</v>
      </c>
      <c r="G517" t="s">
        <v>33</v>
      </c>
      <c r="H517" s="4" t="s">
        <v>23</v>
      </c>
      <c r="I517" s="199">
        <v>44</v>
      </c>
      <c r="J517" t="str">
        <f t="shared" si="23"/>
        <v>C-W3-H2-LAM 110</v>
      </c>
      <c r="K517" s="5">
        <f t="shared" ref="K517:K580" si="24">ROUNDUP(Q517*(1+O517),0)</f>
        <v>2143</v>
      </c>
      <c r="M517" t="s">
        <v>730</v>
      </c>
      <c r="O517" s="355">
        <v>0.03</v>
      </c>
      <c r="Q517" s="193">
        <v>2080</v>
      </c>
    </row>
    <row r="518" spans="1:17" hidden="1">
      <c r="A518" t="s">
        <v>4</v>
      </c>
      <c r="B518" t="s">
        <v>5</v>
      </c>
      <c r="C518" s="194">
        <v>1099</v>
      </c>
      <c r="D518" s="194" t="s">
        <v>29</v>
      </c>
      <c r="E518">
        <v>2451</v>
      </c>
      <c r="F518">
        <v>2820</v>
      </c>
      <c r="G518" t="s">
        <v>34</v>
      </c>
      <c r="H518" s="4" t="s">
        <v>23</v>
      </c>
      <c r="I518" s="199">
        <v>44</v>
      </c>
      <c r="J518" t="str">
        <f t="shared" si="23"/>
        <v>C-W3-H3-LAM 110</v>
      </c>
      <c r="K518" s="5">
        <f t="shared" si="24"/>
        <v>2381</v>
      </c>
      <c r="M518" t="s">
        <v>730</v>
      </c>
      <c r="O518" s="355">
        <v>0.03</v>
      </c>
      <c r="Q518" s="193">
        <v>2311</v>
      </c>
    </row>
    <row r="519" spans="1:17" hidden="1">
      <c r="A519" t="s">
        <v>4</v>
      </c>
      <c r="B519" t="s">
        <v>3</v>
      </c>
      <c r="C519" s="194">
        <v>1099</v>
      </c>
      <c r="D519" s="194" t="s">
        <v>29</v>
      </c>
      <c r="E519">
        <v>2821</v>
      </c>
      <c r="F519">
        <v>3100</v>
      </c>
      <c r="G519" t="s">
        <v>35</v>
      </c>
      <c r="H519" s="4" t="s">
        <v>23</v>
      </c>
      <c r="I519" s="199">
        <v>44</v>
      </c>
      <c r="J519" t="str">
        <f t="shared" si="23"/>
        <v>C-W3-H4-LAM 110</v>
      </c>
      <c r="K519" s="5">
        <f t="shared" si="24"/>
        <v>2369</v>
      </c>
      <c r="M519" t="s">
        <v>730</v>
      </c>
      <c r="O519" s="355">
        <v>2.5000000000000001E-2</v>
      </c>
      <c r="Q519" s="193">
        <v>2311</v>
      </c>
    </row>
    <row r="520" spans="1:17" hidden="1">
      <c r="A520" t="s">
        <v>14</v>
      </c>
      <c r="B520" t="s">
        <v>17</v>
      </c>
      <c r="C520" s="196">
        <v>1240</v>
      </c>
      <c r="D520" s="196" t="s">
        <v>30</v>
      </c>
      <c r="E520">
        <v>1981</v>
      </c>
      <c r="F520">
        <v>2150</v>
      </c>
      <c r="G520" t="s">
        <v>32</v>
      </c>
      <c r="H520" s="4" t="s">
        <v>23</v>
      </c>
      <c r="I520" s="199">
        <v>44</v>
      </c>
      <c r="J520" t="str">
        <f t="shared" ref="J520:J564" si="25">A520&amp;"-"&amp;D520&amp;"-"&amp;G520&amp;"-"&amp;H520</f>
        <v>A-W4-H1-LAM 110</v>
      </c>
      <c r="K520" s="5">
        <f t="shared" si="24"/>
        <v>1253</v>
      </c>
      <c r="M520" t="s">
        <v>730</v>
      </c>
      <c r="O520" s="355">
        <v>3.5000000000000003E-2</v>
      </c>
      <c r="Q520" s="195">
        <v>1210</v>
      </c>
    </row>
    <row r="521" spans="1:17" hidden="1">
      <c r="A521" t="s">
        <v>14</v>
      </c>
      <c r="B521" t="s">
        <v>16</v>
      </c>
      <c r="C521" s="196">
        <v>1240</v>
      </c>
      <c r="D521" s="196" t="s">
        <v>30</v>
      </c>
      <c r="E521">
        <v>2151</v>
      </c>
      <c r="F521">
        <v>2450</v>
      </c>
      <c r="G521" t="s">
        <v>33</v>
      </c>
      <c r="H521" s="4" t="s">
        <v>23</v>
      </c>
      <c r="I521" s="199">
        <v>44</v>
      </c>
      <c r="J521" t="str">
        <f t="shared" si="25"/>
        <v>A-W4-H2-LAM 110</v>
      </c>
      <c r="K521" s="5">
        <f t="shared" si="24"/>
        <v>1366</v>
      </c>
      <c r="M521" t="s">
        <v>730</v>
      </c>
      <c r="O521" s="355">
        <v>0.03</v>
      </c>
      <c r="Q521" s="195">
        <v>1326</v>
      </c>
    </row>
    <row r="522" spans="1:17" hidden="1">
      <c r="A522" t="s">
        <v>14</v>
      </c>
      <c r="B522" t="s">
        <v>15</v>
      </c>
      <c r="C522" s="196">
        <v>1240</v>
      </c>
      <c r="D522" s="196" t="s">
        <v>30</v>
      </c>
      <c r="E522">
        <v>2451</v>
      </c>
      <c r="F522">
        <v>2820</v>
      </c>
      <c r="G522" t="s">
        <v>34</v>
      </c>
      <c r="H522" s="4" t="s">
        <v>23</v>
      </c>
      <c r="I522" s="199">
        <v>44</v>
      </c>
      <c r="J522" t="str">
        <f t="shared" si="25"/>
        <v>A-W4-H3-LAM 110</v>
      </c>
      <c r="K522" s="5">
        <f t="shared" si="24"/>
        <v>1503</v>
      </c>
      <c r="M522" t="s">
        <v>730</v>
      </c>
      <c r="O522" s="355">
        <v>0.03</v>
      </c>
      <c r="Q522" s="195">
        <v>1459</v>
      </c>
    </row>
    <row r="523" spans="1:17" hidden="1">
      <c r="A523" t="s">
        <v>14</v>
      </c>
      <c r="B523" t="s">
        <v>13</v>
      </c>
      <c r="C523" s="196">
        <v>1240</v>
      </c>
      <c r="D523" s="196" t="s">
        <v>30</v>
      </c>
      <c r="E523">
        <v>2821</v>
      </c>
      <c r="F523">
        <v>3070</v>
      </c>
      <c r="G523" t="s">
        <v>35</v>
      </c>
      <c r="H523" s="4" t="s">
        <v>23</v>
      </c>
      <c r="I523" s="199">
        <v>44</v>
      </c>
      <c r="J523" t="str">
        <f t="shared" si="25"/>
        <v>A-W4-H4-LAM 110</v>
      </c>
      <c r="K523" s="5">
        <f t="shared" si="24"/>
        <v>1496</v>
      </c>
      <c r="M523" t="s">
        <v>730</v>
      </c>
      <c r="O523" s="355">
        <v>2.5000000000000001E-2</v>
      </c>
      <c r="Q523" s="195">
        <v>1459</v>
      </c>
    </row>
    <row r="524" spans="1:17" hidden="1">
      <c r="A524" t="s">
        <v>9</v>
      </c>
      <c r="B524" t="s">
        <v>12</v>
      </c>
      <c r="C524" s="196">
        <v>1240</v>
      </c>
      <c r="D524" s="196" t="s">
        <v>30</v>
      </c>
      <c r="E524">
        <v>1981</v>
      </c>
      <c r="F524">
        <v>2150</v>
      </c>
      <c r="G524" t="s">
        <v>32</v>
      </c>
      <c r="H524" s="4" t="s">
        <v>23</v>
      </c>
      <c r="I524" s="199">
        <v>44</v>
      </c>
      <c r="J524" t="str">
        <f t="shared" si="25"/>
        <v>B-W4-H1-LAM 110</v>
      </c>
      <c r="K524" s="5">
        <f t="shared" si="24"/>
        <v>2504</v>
      </c>
      <c r="M524" t="s">
        <v>730</v>
      </c>
      <c r="O524" s="355">
        <v>3.5000000000000003E-2</v>
      </c>
      <c r="Q524" s="195">
        <v>2419</v>
      </c>
    </row>
    <row r="525" spans="1:17" hidden="1">
      <c r="A525" t="s">
        <v>9</v>
      </c>
      <c r="B525" t="s">
        <v>11</v>
      </c>
      <c r="C525" s="196">
        <v>1240</v>
      </c>
      <c r="D525" s="196" t="s">
        <v>30</v>
      </c>
      <c r="E525">
        <v>2151</v>
      </c>
      <c r="F525">
        <v>2450</v>
      </c>
      <c r="G525" t="s">
        <v>33</v>
      </c>
      <c r="H525" s="4" t="s">
        <v>23</v>
      </c>
      <c r="I525" s="199">
        <v>44</v>
      </c>
      <c r="J525" t="str">
        <f t="shared" si="25"/>
        <v>B-W4-H2-LAM 110</v>
      </c>
      <c r="K525" s="5">
        <f t="shared" si="24"/>
        <v>2732</v>
      </c>
      <c r="M525" t="s">
        <v>730</v>
      </c>
      <c r="O525" s="355">
        <v>0.03</v>
      </c>
      <c r="Q525" s="195">
        <v>2652</v>
      </c>
    </row>
    <row r="526" spans="1:17" hidden="1">
      <c r="A526" t="s">
        <v>9</v>
      </c>
      <c r="B526" t="s">
        <v>10</v>
      </c>
      <c r="C526" s="196">
        <v>1240</v>
      </c>
      <c r="D526" s="196" t="s">
        <v>30</v>
      </c>
      <c r="E526">
        <v>2451</v>
      </c>
      <c r="F526">
        <v>2820</v>
      </c>
      <c r="G526" t="s">
        <v>34</v>
      </c>
      <c r="H526" s="4" t="s">
        <v>23</v>
      </c>
      <c r="I526" s="199">
        <v>44</v>
      </c>
      <c r="J526" t="str">
        <f t="shared" si="25"/>
        <v>B-W4-H3-LAM 110</v>
      </c>
      <c r="K526" s="5">
        <f t="shared" si="24"/>
        <v>3006</v>
      </c>
      <c r="M526" t="s">
        <v>730</v>
      </c>
      <c r="O526" s="355">
        <v>0.03</v>
      </c>
      <c r="Q526" s="195">
        <v>2918</v>
      </c>
    </row>
    <row r="527" spans="1:17" hidden="1">
      <c r="A527" t="s">
        <v>9</v>
      </c>
      <c r="B527" t="s">
        <v>8</v>
      </c>
      <c r="C527" s="196">
        <v>1240</v>
      </c>
      <c r="D527" s="196" t="s">
        <v>30</v>
      </c>
      <c r="E527">
        <v>2821</v>
      </c>
      <c r="F527">
        <v>3100</v>
      </c>
      <c r="G527" t="s">
        <v>35</v>
      </c>
      <c r="H527" s="4" t="s">
        <v>23</v>
      </c>
      <c r="I527" s="199">
        <v>44</v>
      </c>
      <c r="J527" t="str">
        <f t="shared" si="25"/>
        <v>B-W4-H4-LAM 110</v>
      </c>
      <c r="K527" s="5">
        <f t="shared" si="24"/>
        <v>2991</v>
      </c>
      <c r="M527" t="s">
        <v>730</v>
      </c>
      <c r="O527" s="355">
        <v>2.5000000000000001E-2</v>
      </c>
      <c r="Q527" s="195">
        <v>2918</v>
      </c>
    </row>
    <row r="528" spans="1:17" hidden="1">
      <c r="A528" t="s">
        <v>4</v>
      </c>
      <c r="B528" t="s">
        <v>7</v>
      </c>
      <c r="C528" s="196">
        <v>1240</v>
      </c>
      <c r="D528" s="196" t="s">
        <v>30</v>
      </c>
      <c r="E528">
        <v>1981</v>
      </c>
      <c r="F528">
        <v>2150</v>
      </c>
      <c r="G528" t="s">
        <v>32</v>
      </c>
      <c r="H528" s="4" t="s">
        <v>23</v>
      </c>
      <c r="I528" s="199">
        <v>44</v>
      </c>
      <c r="J528" t="str">
        <f t="shared" si="25"/>
        <v>C-W4-H1-LAM 110</v>
      </c>
      <c r="K528" s="5">
        <f t="shared" si="24"/>
        <v>1974</v>
      </c>
      <c r="M528" t="s">
        <v>730</v>
      </c>
      <c r="O528" s="355">
        <v>3.5000000000000003E-2</v>
      </c>
      <c r="Q528" s="195">
        <v>1907</v>
      </c>
    </row>
    <row r="529" spans="1:17" hidden="1">
      <c r="A529" t="s">
        <v>4</v>
      </c>
      <c r="B529" t="s">
        <v>6</v>
      </c>
      <c r="C529" s="196">
        <v>1240</v>
      </c>
      <c r="D529" s="196" t="s">
        <v>30</v>
      </c>
      <c r="E529">
        <v>2151</v>
      </c>
      <c r="F529">
        <v>2450</v>
      </c>
      <c r="G529" t="s">
        <v>33</v>
      </c>
      <c r="H529" s="4" t="s">
        <v>23</v>
      </c>
      <c r="I529" s="199">
        <v>44</v>
      </c>
      <c r="J529" t="str">
        <f t="shared" si="25"/>
        <v>C-W4-H2-LAM 110</v>
      </c>
      <c r="K529" s="5">
        <f t="shared" si="24"/>
        <v>2169</v>
      </c>
      <c r="M529" t="s">
        <v>730</v>
      </c>
      <c r="O529" s="355">
        <v>0.03</v>
      </c>
      <c r="Q529" s="195">
        <v>2105</v>
      </c>
    </row>
    <row r="530" spans="1:17" hidden="1">
      <c r="A530" t="s">
        <v>4</v>
      </c>
      <c r="B530" t="s">
        <v>5</v>
      </c>
      <c r="C530" s="196">
        <v>1240</v>
      </c>
      <c r="D530" s="196" t="s">
        <v>30</v>
      </c>
      <c r="E530">
        <v>2451</v>
      </c>
      <c r="F530">
        <v>2820</v>
      </c>
      <c r="G530" t="s">
        <v>34</v>
      </c>
      <c r="H530" s="4" t="s">
        <v>23</v>
      </c>
      <c r="I530" s="199">
        <v>44</v>
      </c>
      <c r="J530" t="str">
        <f t="shared" si="25"/>
        <v>C-W4-H3-LAM 110</v>
      </c>
      <c r="K530" s="5">
        <f t="shared" si="24"/>
        <v>2407</v>
      </c>
      <c r="M530" t="s">
        <v>730</v>
      </c>
      <c r="O530" s="355">
        <v>0.03</v>
      </c>
      <c r="Q530" s="195">
        <v>2336</v>
      </c>
    </row>
    <row r="531" spans="1:17" hidden="1">
      <c r="A531" t="s">
        <v>4</v>
      </c>
      <c r="B531" t="s">
        <v>3</v>
      </c>
      <c r="C531" s="196">
        <v>1240</v>
      </c>
      <c r="D531" s="196" t="s">
        <v>30</v>
      </c>
      <c r="E531">
        <v>2821</v>
      </c>
      <c r="F531">
        <v>3100</v>
      </c>
      <c r="G531" t="s">
        <v>35</v>
      </c>
      <c r="H531" s="4" t="s">
        <v>23</v>
      </c>
      <c r="I531" s="199">
        <v>44</v>
      </c>
      <c r="J531" t="str">
        <f t="shared" si="25"/>
        <v>C-W4-H4-LAM 110</v>
      </c>
      <c r="K531" s="5">
        <f t="shared" si="24"/>
        <v>2395</v>
      </c>
      <c r="M531" t="s">
        <v>730</v>
      </c>
      <c r="O531" s="355">
        <v>2.5000000000000001E-2</v>
      </c>
      <c r="Q531" s="195">
        <v>2336</v>
      </c>
    </row>
    <row r="532" spans="1:17" hidden="1">
      <c r="A532" s="44" t="s">
        <v>14</v>
      </c>
      <c r="B532" s="44" t="s">
        <v>17</v>
      </c>
      <c r="C532" s="44">
        <v>949</v>
      </c>
      <c r="D532" s="44" t="s">
        <v>27</v>
      </c>
      <c r="E532" s="44">
        <v>1981</v>
      </c>
      <c r="F532" s="44">
        <v>2150</v>
      </c>
      <c r="G532" s="44" t="s">
        <v>32</v>
      </c>
      <c r="H532" s="204" t="s">
        <v>677</v>
      </c>
      <c r="I532" s="205">
        <v>44</v>
      </c>
      <c r="J532" t="str">
        <f t="shared" si="25"/>
        <v>A-W1-H1-Creato 1</v>
      </c>
      <c r="K532" s="5">
        <f t="shared" si="24"/>
        <v>484</v>
      </c>
      <c r="M532" t="s">
        <v>730</v>
      </c>
      <c r="O532" s="355">
        <v>1.4999999999999999E-2</v>
      </c>
      <c r="Q532" s="206">
        <v>476</v>
      </c>
    </row>
    <row r="533" spans="1:17" hidden="1">
      <c r="A533" s="44" t="s">
        <v>14</v>
      </c>
      <c r="B533" s="44" t="s">
        <v>16</v>
      </c>
      <c r="C533" s="44">
        <v>949</v>
      </c>
      <c r="D533" s="44" t="s">
        <v>27</v>
      </c>
      <c r="E533" s="44">
        <v>2151</v>
      </c>
      <c r="F533" s="44">
        <v>2450</v>
      </c>
      <c r="G533" s="44" t="s">
        <v>33</v>
      </c>
      <c r="H533" s="204" t="s">
        <v>677</v>
      </c>
      <c r="I533" s="205">
        <v>44</v>
      </c>
      <c r="J533" t="str">
        <f t="shared" si="25"/>
        <v>A-W1-H2-Creato 1</v>
      </c>
      <c r="K533" s="5">
        <f t="shared" si="24"/>
        <v>550</v>
      </c>
      <c r="M533" t="s">
        <v>730</v>
      </c>
      <c r="O533" s="355">
        <v>1.4999999999999999E-2</v>
      </c>
      <c r="Q533" s="206">
        <v>541</v>
      </c>
    </row>
    <row r="534" spans="1:17" hidden="1">
      <c r="A534" s="44" t="s">
        <v>14</v>
      </c>
      <c r="B534" s="44" t="s">
        <v>15</v>
      </c>
      <c r="C534" s="44">
        <v>949</v>
      </c>
      <c r="D534" s="44" t="s">
        <v>27</v>
      </c>
      <c r="E534" s="44">
        <v>2451</v>
      </c>
      <c r="F534" s="44">
        <v>2820</v>
      </c>
      <c r="G534" s="44" t="s">
        <v>34</v>
      </c>
      <c r="H534" s="204" t="s">
        <v>677</v>
      </c>
      <c r="I534" s="205">
        <v>44</v>
      </c>
      <c r="J534" t="str">
        <f t="shared" si="25"/>
        <v>A-W1-H3-Creato 1</v>
      </c>
      <c r="K534" s="5">
        <f t="shared" si="24"/>
        <v>667</v>
      </c>
      <c r="M534" t="s">
        <v>730</v>
      </c>
      <c r="O534" s="355">
        <v>1.4999999999999999E-2</v>
      </c>
      <c r="Q534" s="206">
        <v>657</v>
      </c>
    </row>
    <row r="535" spans="1:17" hidden="1">
      <c r="A535" s="44" t="s">
        <v>14</v>
      </c>
      <c r="B535" s="44" t="s">
        <v>13</v>
      </c>
      <c r="C535" s="44">
        <v>949</v>
      </c>
      <c r="D535" s="44" t="s">
        <v>27</v>
      </c>
      <c r="E535" s="44">
        <v>2821</v>
      </c>
      <c r="F535" s="44">
        <v>3070</v>
      </c>
      <c r="G535" s="44" t="s">
        <v>35</v>
      </c>
      <c r="H535" s="204" t="s">
        <v>677</v>
      </c>
      <c r="I535" s="205">
        <v>44</v>
      </c>
      <c r="J535" t="str">
        <f t="shared" si="25"/>
        <v>A-W1-H4-Creato 1</v>
      </c>
      <c r="K535" s="5">
        <f t="shared" si="24"/>
        <v>773</v>
      </c>
      <c r="M535" t="s">
        <v>730</v>
      </c>
      <c r="O535" s="355">
        <v>1.4999999999999999E-2</v>
      </c>
      <c r="Q535" s="206">
        <v>761</v>
      </c>
    </row>
    <row r="536" spans="1:17" hidden="1">
      <c r="A536" s="44" t="s">
        <v>9</v>
      </c>
      <c r="B536" s="44" t="s">
        <v>12</v>
      </c>
      <c r="C536" s="44">
        <v>949</v>
      </c>
      <c r="D536" s="44" t="s">
        <v>27</v>
      </c>
      <c r="E536" s="44">
        <v>1981</v>
      </c>
      <c r="F536" s="44">
        <v>2150</v>
      </c>
      <c r="G536" s="44" t="s">
        <v>32</v>
      </c>
      <c r="H536" s="204" t="s">
        <v>677</v>
      </c>
      <c r="I536" s="205">
        <v>44</v>
      </c>
      <c r="J536" t="str">
        <f t="shared" si="25"/>
        <v>B-W1-H1-Creato 1</v>
      </c>
      <c r="K536" s="5">
        <f t="shared" si="24"/>
        <v>969</v>
      </c>
      <c r="M536" t="s">
        <v>730</v>
      </c>
      <c r="O536" s="355">
        <v>1.4999999999999999E-2</v>
      </c>
      <c r="Q536" s="206">
        <v>954</v>
      </c>
    </row>
    <row r="537" spans="1:17" hidden="1">
      <c r="A537" s="44" t="s">
        <v>9</v>
      </c>
      <c r="B537" s="44" t="s">
        <v>11</v>
      </c>
      <c r="C537" s="44">
        <v>949</v>
      </c>
      <c r="D537" s="44" t="s">
        <v>27</v>
      </c>
      <c r="E537" s="44">
        <v>2151</v>
      </c>
      <c r="F537" s="44">
        <v>2450</v>
      </c>
      <c r="G537" s="44" t="s">
        <v>33</v>
      </c>
      <c r="H537" s="204" t="s">
        <v>677</v>
      </c>
      <c r="I537" s="205">
        <v>44</v>
      </c>
      <c r="J537" t="str">
        <f t="shared" si="25"/>
        <v>B-W1-H2-Creato 1</v>
      </c>
      <c r="K537" s="5">
        <f t="shared" si="24"/>
        <v>1101</v>
      </c>
      <c r="M537" t="s">
        <v>730</v>
      </c>
      <c r="O537" s="355">
        <v>1.4999999999999999E-2</v>
      </c>
      <c r="Q537" s="206">
        <v>1084</v>
      </c>
    </row>
    <row r="538" spans="1:17" hidden="1">
      <c r="A538" s="44" t="s">
        <v>9</v>
      </c>
      <c r="B538" s="44" t="s">
        <v>10</v>
      </c>
      <c r="C538" s="44">
        <v>949</v>
      </c>
      <c r="D538" s="44" t="s">
        <v>27</v>
      </c>
      <c r="E538" s="44">
        <v>2451</v>
      </c>
      <c r="F538" s="44">
        <v>2820</v>
      </c>
      <c r="G538" s="44" t="s">
        <v>34</v>
      </c>
      <c r="H538" s="204" t="s">
        <v>677</v>
      </c>
      <c r="I538" s="205">
        <v>44</v>
      </c>
      <c r="J538" t="str">
        <f t="shared" si="25"/>
        <v>B-W1-H3-Creato 1</v>
      </c>
      <c r="K538" s="5">
        <f t="shared" si="24"/>
        <v>1335</v>
      </c>
      <c r="M538" t="s">
        <v>730</v>
      </c>
      <c r="O538" s="355">
        <v>1.4999999999999999E-2</v>
      </c>
      <c r="Q538" s="206">
        <v>1315</v>
      </c>
    </row>
    <row r="539" spans="1:17" hidden="1">
      <c r="A539" s="44" t="s">
        <v>9</v>
      </c>
      <c r="B539" s="44" t="s">
        <v>8</v>
      </c>
      <c r="C539" s="44">
        <v>949</v>
      </c>
      <c r="D539" s="44" t="s">
        <v>27</v>
      </c>
      <c r="E539" s="44">
        <v>2821</v>
      </c>
      <c r="F539" s="44">
        <v>3100</v>
      </c>
      <c r="G539" s="44" t="s">
        <v>35</v>
      </c>
      <c r="H539" s="204" t="s">
        <v>677</v>
      </c>
      <c r="I539" s="205">
        <v>44</v>
      </c>
      <c r="J539" t="str">
        <f t="shared" si="25"/>
        <v>B-W1-H4-Creato 1</v>
      </c>
      <c r="K539" s="5">
        <f t="shared" si="24"/>
        <v>1543</v>
      </c>
      <c r="M539" t="s">
        <v>730</v>
      </c>
      <c r="O539" s="355">
        <v>1.4999999999999999E-2</v>
      </c>
      <c r="Q539" s="206">
        <v>1520</v>
      </c>
    </row>
    <row r="540" spans="1:17" hidden="1">
      <c r="A540" s="44" t="s">
        <v>4</v>
      </c>
      <c r="B540" s="44" t="s">
        <v>7</v>
      </c>
      <c r="C540" s="44">
        <v>949</v>
      </c>
      <c r="D540" s="44" t="s">
        <v>27</v>
      </c>
      <c r="E540" s="44">
        <v>1981</v>
      </c>
      <c r="F540" s="44">
        <v>2150</v>
      </c>
      <c r="G540" s="44" t="s">
        <v>32</v>
      </c>
      <c r="H540" s="204" t="s">
        <v>677</v>
      </c>
      <c r="I540" s="205">
        <v>44</v>
      </c>
      <c r="J540" t="str">
        <f t="shared" si="25"/>
        <v>C-W1-H1-Creato 1</v>
      </c>
      <c r="K540" s="5">
        <f t="shared" si="24"/>
        <v>726</v>
      </c>
      <c r="M540" t="s">
        <v>730</v>
      </c>
      <c r="O540" s="355">
        <v>1.4999999999999999E-2</v>
      </c>
      <c r="Q540" s="206">
        <v>715</v>
      </c>
    </row>
    <row r="541" spans="1:17" hidden="1">
      <c r="A541" s="44" t="s">
        <v>4</v>
      </c>
      <c r="B541" s="44" t="s">
        <v>6</v>
      </c>
      <c r="C541" s="44">
        <v>949</v>
      </c>
      <c r="D541" s="44" t="s">
        <v>27</v>
      </c>
      <c r="E541" s="44">
        <v>2151</v>
      </c>
      <c r="F541" s="44">
        <v>2450</v>
      </c>
      <c r="G541" s="44" t="s">
        <v>33</v>
      </c>
      <c r="H541" s="204" t="s">
        <v>677</v>
      </c>
      <c r="I541" s="205">
        <v>44</v>
      </c>
      <c r="J541" t="str">
        <f t="shared" si="25"/>
        <v>C-W1-H2-Creato 1</v>
      </c>
      <c r="K541" s="5">
        <f t="shared" si="24"/>
        <v>825</v>
      </c>
      <c r="M541" t="s">
        <v>730</v>
      </c>
      <c r="O541" s="355">
        <v>1.4999999999999999E-2</v>
      </c>
      <c r="Q541" s="206">
        <v>812</v>
      </c>
    </row>
    <row r="542" spans="1:17" hidden="1">
      <c r="A542" s="44" t="s">
        <v>4</v>
      </c>
      <c r="B542" s="44" t="s">
        <v>5</v>
      </c>
      <c r="C542" s="44">
        <v>949</v>
      </c>
      <c r="D542" s="44" t="s">
        <v>27</v>
      </c>
      <c r="E542" s="44">
        <v>2451</v>
      </c>
      <c r="F542" s="44">
        <v>2820</v>
      </c>
      <c r="G542" s="44" t="s">
        <v>34</v>
      </c>
      <c r="H542" s="204" t="s">
        <v>677</v>
      </c>
      <c r="I542" s="205">
        <v>44</v>
      </c>
      <c r="J542" t="str">
        <f t="shared" si="25"/>
        <v>C-W1-H3-Creato 1</v>
      </c>
      <c r="K542" s="5">
        <f t="shared" si="24"/>
        <v>1001</v>
      </c>
      <c r="M542" t="s">
        <v>730</v>
      </c>
      <c r="O542" s="355">
        <v>1.4999999999999999E-2</v>
      </c>
      <c r="Q542" s="206">
        <v>986</v>
      </c>
    </row>
    <row r="543" spans="1:17" hidden="1">
      <c r="A543" s="44" t="s">
        <v>4</v>
      </c>
      <c r="B543" s="44" t="s">
        <v>3</v>
      </c>
      <c r="C543" s="44">
        <v>949</v>
      </c>
      <c r="D543" s="44" t="s">
        <v>27</v>
      </c>
      <c r="E543" s="44">
        <v>2821</v>
      </c>
      <c r="F543" s="44">
        <v>3100</v>
      </c>
      <c r="G543" s="44" t="s">
        <v>35</v>
      </c>
      <c r="H543" s="204" t="s">
        <v>677</v>
      </c>
      <c r="I543" s="205">
        <v>44</v>
      </c>
      <c r="J543" t="str">
        <f t="shared" si="25"/>
        <v>C-W1-H4-Creato 1</v>
      </c>
      <c r="K543" s="5">
        <f t="shared" si="24"/>
        <v>1158</v>
      </c>
      <c r="M543" t="s">
        <v>730</v>
      </c>
      <c r="O543" s="355">
        <v>1.4999999999999999E-2</v>
      </c>
      <c r="Q543" s="206">
        <v>1140</v>
      </c>
    </row>
    <row r="544" spans="1:17" hidden="1">
      <c r="A544" s="30" t="s">
        <v>14</v>
      </c>
      <c r="B544" s="30" t="s">
        <v>17</v>
      </c>
      <c r="C544" s="30">
        <v>949</v>
      </c>
      <c r="D544" s="30" t="s">
        <v>27</v>
      </c>
      <c r="E544" s="30">
        <v>1981</v>
      </c>
      <c r="F544" s="30">
        <v>2150</v>
      </c>
      <c r="G544" s="30" t="s">
        <v>32</v>
      </c>
      <c r="H544" s="201" t="s">
        <v>678</v>
      </c>
      <c r="I544" s="202">
        <v>44</v>
      </c>
      <c r="J544" t="str">
        <f t="shared" si="25"/>
        <v>A-W1-H1-Creato 2</v>
      </c>
      <c r="K544" s="5">
        <f t="shared" si="24"/>
        <v>810</v>
      </c>
      <c r="M544" t="s">
        <v>730</v>
      </c>
      <c r="O544" s="355">
        <v>1.4999999999999999E-2</v>
      </c>
      <c r="Q544" s="203">
        <v>798</v>
      </c>
    </row>
    <row r="545" spans="1:17" hidden="1">
      <c r="A545" s="30" t="s">
        <v>14</v>
      </c>
      <c r="B545" s="30" t="s">
        <v>16</v>
      </c>
      <c r="C545" s="30">
        <v>949</v>
      </c>
      <c r="D545" s="30" t="s">
        <v>27</v>
      </c>
      <c r="E545" s="30">
        <v>2151</v>
      </c>
      <c r="F545" s="30">
        <v>2450</v>
      </c>
      <c r="G545" s="30" t="s">
        <v>33</v>
      </c>
      <c r="H545" s="201" t="s">
        <v>678</v>
      </c>
      <c r="I545" s="202">
        <v>44</v>
      </c>
      <c r="J545" t="str">
        <f t="shared" si="25"/>
        <v>A-W1-H2-Creato 2</v>
      </c>
      <c r="K545" s="5">
        <f t="shared" si="24"/>
        <v>950</v>
      </c>
      <c r="M545" t="s">
        <v>730</v>
      </c>
      <c r="O545" s="355">
        <v>1.4999999999999999E-2</v>
      </c>
      <c r="Q545" s="203">
        <v>935</v>
      </c>
    </row>
    <row r="546" spans="1:17" hidden="1">
      <c r="A546" s="30" t="s">
        <v>14</v>
      </c>
      <c r="B546" s="30" t="s">
        <v>15</v>
      </c>
      <c r="C546" s="30">
        <v>949</v>
      </c>
      <c r="D546" s="30" t="s">
        <v>27</v>
      </c>
      <c r="E546" s="30">
        <v>2451</v>
      </c>
      <c r="F546" s="30">
        <v>2820</v>
      </c>
      <c r="G546" s="30" t="s">
        <v>34</v>
      </c>
      <c r="H546" s="201" t="s">
        <v>678</v>
      </c>
      <c r="I546" s="202">
        <v>44</v>
      </c>
      <c r="J546" t="str">
        <f t="shared" si="25"/>
        <v>A-W1-H3-Creato 2</v>
      </c>
      <c r="K546" s="5">
        <f t="shared" si="24"/>
        <v>1107</v>
      </c>
      <c r="M546" t="s">
        <v>730</v>
      </c>
      <c r="O546" s="355">
        <v>1.4999999999999999E-2</v>
      </c>
      <c r="Q546" s="203">
        <v>1090</v>
      </c>
    </row>
    <row r="547" spans="1:17" hidden="1">
      <c r="A547" s="30" t="s">
        <v>14</v>
      </c>
      <c r="B547" s="30" t="s">
        <v>13</v>
      </c>
      <c r="C547" s="30">
        <v>949</v>
      </c>
      <c r="D547" s="30" t="s">
        <v>27</v>
      </c>
      <c r="E547" s="30">
        <v>2821</v>
      </c>
      <c r="F547" s="30">
        <v>3070</v>
      </c>
      <c r="G547" s="30" t="s">
        <v>35</v>
      </c>
      <c r="H547" s="201" t="s">
        <v>678</v>
      </c>
      <c r="I547" s="202">
        <v>44</v>
      </c>
      <c r="J547" t="str">
        <f t="shared" si="25"/>
        <v>A-W1-H4-Creato 2</v>
      </c>
      <c r="K547" s="5">
        <f t="shared" si="24"/>
        <v>1288</v>
      </c>
      <c r="M547" t="s">
        <v>730</v>
      </c>
      <c r="O547" s="355">
        <v>1.4999999999999999E-2</v>
      </c>
      <c r="Q547" s="203">
        <v>1268</v>
      </c>
    </row>
    <row r="548" spans="1:17" hidden="1">
      <c r="A548" s="30" t="s">
        <v>9</v>
      </c>
      <c r="B548" s="30" t="s">
        <v>12</v>
      </c>
      <c r="C548" s="30">
        <v>949</v>
      </c>
      <c r="D548" s="30" t="s">
        <v>27</v>
      </c>
      <c r="E548" s="30">
        <v>1981</v>
      </c>
      <c r="F548" s="30">
        <v>2150</v>
      </c>
      <c r="G548" s="30" t="s">
        <v>32</v>
      </c>
      <c r="H548" s="201" t="s">
        <v>678</v>
      </c>
      <c r="I548" s="202">
        <v>44</v>
      </c>
      <c r="J548" t="str">
        <f t="shared" si="25"/>
        <v>B-W1-H1-Creato 2</v>
      </c>
      <c r="K548" s="5">
        <f t="shared" si="24"/>
        <v>1622</v>
      </c>
      <c r="M548" t="s">
        <v>730</v>
      </c>
      <c r="O548" s="355">
        <v>1.4999999999999999E-2</v>
      </c>
      <c r="Q548" s="203">
        <v>1598</v>
      </c>
    </row>
    <row r="549" spans="1:17" hidden="1">
      <c r="A549" s="30" t="s">
        <v>9</v>
      </c>
      <c r="B549" s="30" t="s">
        <v>11</v>
      </c>
      <c r="C549" s="30">
        <v>949</v>
      </c>
      <c r="D549" s="30" t="s">
        <v>27</v>
      </c>
      <c r="E549" s="30">
        <v>2151</v>
      </c>
      <c r="F549" s="30">
        <v>2450</v>
      </c>
      <c r="G549" s="30" t="s">
        <v>33</v>
      </c>
      <c r="H549" s="201" t="s">
        <v>678</v>
      </c>
      <c r="I549" s="202">
        <v>44</v>
      </c>
      <c r="J549" t="str">
        <f t="shared" si="25"/>
        <v>B-W1-H2-Creato 2</v>
      </c>
      <c r="K549" s="5">
        <f t="shared" si="24"/>
        <v>1900</v>
      </c>
      <c r="M549" t="s">
        <v>730</v>
      </c>
      <c r="O549" s="355">
        <v>1.4999999999999999E-2</v>
      </c>
      <c r="Q549" s="203">
        <v>1871</v>
      </c>
    </row>
    <row r="550" spans="1:17" hidden="1">
      <c r="A550" s="30" t="s">
        <v>9</v>
      </c>
      <c r="B550" s="30" t="s">
        <v>10</v>
      </c>
      <c r="C550" s="30">
        <v>949</v>
      </c>
      <c r="D550" s="30" t="s">
        <v>27</v>
      </c>
      <c r="E550" s="30">
        <v>2451</v>
      </c>
      <c r="F550" s="30">
        <v>2820</v>
      </c>
      <c r="G550" s="30" t="s">
        <v>34</v>
      </c>
      <c r="H550" s="201" t="s">
        <v>678</v>
      </c>
      <c r="I550" s="202">
        <v>44</v>
      </c>
      <c r="J550" t="str">
        <f t="shared" si="25"/>
        <v>B-W1-H3-Creato 2</v>
      </c>
      <c r="K550" s="5">
        <f t="shared" si="24"/>
        <v>2214</v>
      </c>
      <c r="M550" t="s">
        <v>730</v>
      </c>
      <c r="O550" s="355">
        <v>1.4999999999999999E-2</v>
      </c>
      <c r="Q550" s="203">
        <v>2181</v>
      </c>
    </row>
    <row r="551" spans="1:17" hidden="1">
      <c r="A551" s="30" t="s">
        <v>9</v>
      </c>
      <c r="B551" s="30" t="s">
        <v>8</v>
      </c>
      <c r="C551" s="30">
        <v>949</v>
      </c>
      <c r="D551" s="30" t="s">
        <v>27</v>
      </c>
      <c r="E551" s="30">
        <v>2821</v>
      </c>
      <c r="F551" s="30">
        <v>3100</v>
      </c>
      <c r="G551" s="30" t="s">
        <v>35</v>
      </c>
      <c r="H551" s="201" t="s">
        <v>678</v>
      </c>
      <c r="I551" s="202">
        <v>44</v>
      </c>
      <c r="J551" t="str">
        <f t="shared" si="25"/>
        <v>B-W1-H4-Creato 2</v>
      </c>
      <c r="K551" s="5">
        <f t="shared" si="24"/>
        <v>2575</v>
      </c>
      <c r="M551" t="s">
        <v>730</v>
      </c>
      <c r="O551" s="355">
        <v>1.4999999999999999E-2</v>
      </c>
      <c r="Q551" s="203">
        <v>2536</v>
      </c>
    </row>
    <row r="552" spans="1:17" hidden="1">
      <c r="A552" s="30" t="s">
        <v>4</v>
      </c>
      <c r="B552" s="30" t="s">
        <v>7</v>
      </c>
      <c r="C552" s="30">
        <v>949</v>
      </c>
      <c r="D552" s="30" t="s">
        <v>27</v>
      </c>
      <c r="E552" s="30">
        <v>1981</v>
      </c>
      <c r="F552" s="30">
        <v>2150</v>
      </c>
      <c r="G552" s="30" t="s">
        <v>32</v>
      </c>
      <c r="H552" s="201" t="s">
        <v>678</v>
      </c>
      <c r="I552" s="202">
        <v>44</v>
      </c>
      <c r="J552" t="str">
        <f t="shared" si="25"/>
        <v>C-W1-H1-Creato 2</v>
      </c>
      <c r="K552" s="5">
        <f t="shared" si="24"/>
        <v>1216</v>
      </c>
      <c r="M552" t="s">
        <v>730</v>
      </c>
      <c r="O552" s="355">
        <v>1.4999999999999999E-2</v>
      </c>
      <c r="Q552" s="203">
        <v>1198</v>
      </c>
    </row>
    <row r="553" spans="1:17" hidden="1">
      <c r="A553" s="30" t="s">
        <v>4</v>
      </c>
      <c r="B553" s="30" t="s">
        <v>6</v>
      </c>
      <c r="C553" s="30">
        <v>949</v>
      </c>
      <c r="D553" s="30" t="s">
        <v>27</v>
      </c>
      <c r="E553" s="30">
        <v>2151</v>
      </c>
      <c r="F553" s="30">
        <v>2450</v>
      </c>
      <c r="G553" s="30" t="s">
        <v>33</v>
      </c>
      <c r="H553" s="201" t="s">
        <v>678</v>
      </c>
      <c r="I553" s="202">
        <v>44</v>
      </c>
      <c r="J553" t="str">
        <f t="shared" si="25"/>
        <v>C-W1-H2-Creato 2</v>
      </c>
      <c r="K553" s="5">
        <f t="shared" si="24"/>
        <v>1425</v>
      </c>
      <c r="M553" t="s">
        <v>730</v>
      </c>
      <c r="O553" s="355">
        <v>1.4999999999999999E-2</v>
      </c>
      <c r="Q553" s="203">
        <v>1403</v>
      </c>
    </row>
    <row r="554" spans="1:17" hidden="1">
      <c r="A554" s="30" t="s">
        <v>4</v>
      </c>
      <c r="B554" s="30" t="s">
        <v>5</v>
      </c>
      <c r="C554" s="30">
        <v>949</v>
      </c>
      <c r="D554" s="30" t="s">
        <v>27</v>
      </c>
      <c r="E554" s="30">
        <v>2451</v>
      </c>
      <c r="F554" s="30">
        <v>2820</v>
      </c>
      <c r="G554" s="30" t="s">
        <v>34</v>
      </c>
      <c r="H554" s="201" t="s">
        <v>678</v>
      </c>
      <c r="I554" s="202">
        <v>44</v>
      </c>
      <c r="J554" t="str">
        <f t="shared" si="25"/>
        <v>C-W1-H3-Creato 2</v>
      </c>
      <c r="K554" s="5">
        <f t="shared" si="24"/>
        <v>1660</v>
      </c>
      <c r="M554" t="s">
        <v>730</v>
      </c>
      <c r="O554" s="355">
        <v>1.4999999999999999E-2</v>
      </c>
      <c r="Q554" s="203">
        <v>1635</v>
      </c>
    </row>
    <row r="555" spans="1:17" hidden="1">
      <c r="A555" s="30" t="s">
        <v>4</v>
      </c>
      <c r="B555" s="30" t="s">
        <v>3</v>
      </c>
      <c r="C555" s="30">
        <v>949</v>
      </c>
      <c r="D555" s="30" t="s">
        <v>27</v>
      </c>
      <c r="E555" s="30">
        <v>2821</v>
      </c>
      <c r="F555" s="30">
        <v>3100</v>
      </c>
      <c r="G555" s="30" t="s">
        <v>35</v>
      </c>
      <c r="H555" s="201" t="s">
        <v>678</v>
      </c>
      <c r="I555" s="202">
        <v>44</v>
      </c>
      <c r="J555" t="str">
        <f t="shared" si="25"/>
        <v>C-W1-H4-Creato 2</v>
      </c>
      <c r="K555" s="5">
        <f t="shared" si="24"/>
        <v>1928</v>
      </c>
      <c r="M555" t="s">
        <v>730</v>
      </c>
      <c r="O555" s="355">
        <v>1.4999999999999999E-2</v>
      </c>
      <c r="Q555" s="203">
        <v>1899</v>
      </c>
    </row>
    <row r="556" spans="1:17" hidden="1">
      <c r="A556" s="23" t="s">
        <v>14</v>
      </c>
      <c r="B556" s="23" t="s">
        <v>17</v>
      </c>
      <c r="C556" s="23">
        <v>949</v>
      </c>
      <c r="D556" s="23" t="s">
        <v>27</v>
      </c>
      <c r="E556" s="23">
        <v>1981</v>
      </c>
      <c r="F556" s="23">
        <v>2150</v>
      </c>
      <c r="G556" s="23" t="s">
        <v>32</v>
      </c>
      <c r="H556" s="210" t="s">
        <v>679</v>
      </c>
      <c r="I556" s="211">
        <v>44</v>
      </c>
      <c r="J556" t="str">
        <f t="shared" si="25"/>
        <v>A-W1-H1-Creato 3</v>
      </c>
      <c r="K556" s="5">
        <f t="shared" si="24"/>
        <v>1185</v>
      </c>
      <c r="M556" t="s">
        <v>730</v>
      </c>
      <c r="O556" s="355">
        <v>1.4999999999999999E-2</v>
      </c>
      <c r="Q556" s="212">
        <v>1167</v>
      </c>
    </row>
    <row r="557" spans="1:17" hidden="1">
      <c r="A557" s="23" t="s">
        <v>14</v>
      </c>
      <c r="B557" s="23" t="s">
        <v>16</v>
      </c>
      <c r="C557" s="23">
        <v>949</v>
      </c>
      <c r="D557" s="23" t="s">
        <v>27</v>
      </c>
      <c r="E557" s="23">
        <v>2151</v>
      </c>
      <c r="F557" s="23">
        <v>2450</v>
      </c>
      <c r="G557" s="23" t="s">
        <v>33</v>
      </c>
      <c r="H557" s="210" t="s">
        <v>679</v>
      </c>
      <c r="I557" s="211">
        <v>44</v>
      </c>
      <c r="J557" t="str">
        <f t="shared" si="25"/>
        <v>A-W1-H2-Creato 3</v>
      </c>
      <c r="K557" s="5">
        <f t="shared" si="24"/>
        <v>1323</v>
      </c>
      <c r="M557" t="s">
        <v>730</v>
      </c>
      <c r="O557" s="355">
        <v>1.4999999999999999E-2</v>
      </c>
      <c r="Q557" s="212">
        <v>1303</v>
      </c>
    </row>
    <row r="558" spans="1:17" hidden="1">
      <c r="A558" s="23" t="s">
        <v>14</v>
      </c>
      <c r="B558" s="23" t="s">
        <v>15</v>
      </c>
      <c r="C558" s="23">
        <v>949</v>
      </c>
      <c r="D558" s="23" t="s">
        <v>27</v>
      </c>
      <c r="E558" s="23">
        <v>2451</v>
      </c>
      <c r="F558" s="23">
        <v>2820</v>
      </c>
      <c r="G558" s="23" t="s">
        <v>34</v>
      </c>
      <c r="H558" s="210" t="s">
        <v>679</v>
      </c>
      <c r="I558" s="211">
        <v>44</v>
      </c>
      <c r="J558" t="str">
        <f t="shared" si="25"/>
        <v>A-W1-H3-Creato 3</v>
      </c>
      <c r="K558" s="5">
        <f t="shared" si="24"/>
        <v>1480</v>
      </c>
      <c r="M558" t="s">
        <v>730</v>
      </c>
      <c r="O558" s="355">
        <v>1.4999999999999999E-2</v>
      </c>
      <c r="Q558" s="212">
        <v>1458</v>
      </c>
    </row>
    <row r="559" spans="1:17" hidden="1">
      <c r="A559" s="23" t="s">
        <v>14</v>
      </c>
      <c r="B559" s="23" t="s">
        <v>13</v>
      </c>
      <c r="C559" s="23">
        <v>949</v>
      </c>
      <c r="D559" s="23" t="s">
        <v>27</v>
      </c>
      <c r="E559" s="23">
        <v>2821</v>
      </c>
      <c r="F559" s="23">
        <v>3070</v>
      </c>
      <c r="G559" s="23" t="s">
        <v>35</v>
      </c>
      <c r="H559" s="210" t="s">
        <v>679</v>
      </c>
      <c r="I559" s="211">
        <v>44</v>
      </c>
      <c r="J559" t="str">
        <f t="shared" si="25"/>
        <v>A-W1-H4-Creato 3</v>
      </c>
      <c r="K559" s="5">
        <f t="shared" si="24"/>
        <v>1596</v>
      </c>
      <c r="M559" t="s">
        <v>730</v>
      </c>
      <c r="O559" s="355">
        <v>1.4999999999999999E-2</v>
      </c>
      <c r="Q559" s="212">
        <v>1572</v>
      </c>
    </row>
    <row r="560" spans="1:17" hidden="1">
      <c r="A560" s="23" t="s">
        <v>9</v>
      </c>
      <c r="B560" s="23" t="s">
        <v>12</v>
      </c>
      <c r="C560" s="23">
        <v>949</v>
      </c>
      <c r="D560" s="23" t="s">
        <v>27</v>
      </c>
      <c r="E560" s="23">
        <v>1981</v>
      </c>
      <c r="F560" s="23">
        <v>2150</v>
      </c>
      <c r="G560" s="23" t="s">
        <v>32</v>
      </c>
      <c r="H560" s="210" t="s">
        <v>679</v>
      </c>
      <c r="I560" s="211">
        <v>44</v>
      </c>
      <c r="J560" t="str">
        <f t="shared" si="25"/>
        <v>B-W1-H1-Creato 3</v>
      </c>
      <c r="K560" s="5">
        <f t="shared" si="24"/>
        <v>2367</v>
      </c>
      <c r="M560" t="s">
        <v>730</v>
      </c>
      <c r="O560" s="355">
        <v>1.4999999999999999E-2</v>
      </c>
      <c r="Q560" s="212">
        <v>2332</v>
      </c>
    </row>
    <row r="561" spans="1:17" hidden="1">
      <c r="A561" s="23" t="s">
        <v>9</v>
      </c>
      <c r="B561" s="23" t="s">
        <v>11</v>
      </c>
      <c r="C561" s="23">
        <v>949</v>
      </c>
      <c r="D561" s="23" t="s">
        <v>27</v>
      </c>
      <c r="E561" s="23">
        <v>2151</v>
      </c>
      <c r="F561" s="23">
        <v>2450</v>
      </c>
      <c r="G561" s="23" t="s">
        <v>33</v>
      </c>
      <c r="H561" s="210" t="s">
        <v>679</v>
      </c>
      <c r="I561" s="211">
        <v>44</v>
      </c>
      <c r="J561" t="str">
        <f t="shared" si="25"/>
        <v>B-W1-H2-Creato 3</v>
      </c>
      <c r="K561" s="5">
        <f t="shared" si="24"/>
        <v>2645</v>
      </c>
      <c r="M561" t="s">
        <v>730</v>
      </c>
      <c r="O561" s="355">
        <v>1.4999999999999999E-2</v>
      </c>
      <c r="Q561" s="212">
        <v>2605</v>
      </c>
    </row>
    <row r="562" spans="1:17" hidden="1">
      <c r="A562" s="23" t="s">
        <v>9</v>
      </c>
      <c r="B562" s="23" t="s">
        <v>10</v>
      </c>
      <c r="C562" s="23">
        <v>949</v>
      </c>
      <c r="D562" s="23" t="s">
        <v>27</v>
      </c>
      <c r="E562" s="23">
        <v>2451</v>
      </c>
      <c r="F562" s="23">
        <v>2820</v>
      </c>
      <c r="G562" s="23" t="s">
        <v>34</v>
      </c>
      <c r="H562" s="210" t="s">
        <v>679</v>
      </c>
      <c r="I562" s="211">
        <v>44</v>
      </c>
      <c r="J562" t="str">
        <f t="shared" si="25"/>
        <v>B-W1-H3-Creato 3</v>
      </c>
      <c r="K562" s="5">
        <f t="shared" si="24"/>
        <v>2959</v>
      </c>
      <c r="M562" t="s">
        <v>730</v>
      </c>
      <c r="O562" s="355">
        <v>1.4999999999999999E-2</v>
      </c>
      <c r="Q562" s="212">
        <v>2915</v>
      </c>
    </row>
    <row r="563" spans="1:17" hidden="1">
      <c r="A563" s="23" t="s">
        <v>9</v>
      </c>
      <c r="B563" s="23" t="s">
        <v>8</v>
      </c>
      <c r="C563" s="23">
        <v>949</v>
      </c>
      <c r="D563" s="23" t="s">
        <v>27</v>
      </c>
      <c r="E563" s="23">
        <v>2821</v>
      </c>
      <c r="F563" s="23">
        <v>3100</v>
      </c>
      <c r="G563" s="23" t="s">
        <v>35</v>
      </c>
      <c r="H563" s="210" t="s">
        <v>679</v>
      </c>
      <c r="I563" s="211">
        <v>44</v>
      </c>
      <c r="J563" t="str">
        <f t="shared" si="25"/>
        <v>B-W1-H4-Creato 3</v>
      </c>
      <c r="K563" s="5">
        <f t="shared" si="24"/>
        <v>2930</v>
      </c>
      <c r="M563" t="s">
        <v>730</v>
      </c>
      <c r="O563" s="355">
        <v>1.4999999999999999E-2</v>
      </c>
      <c r="Q563" s="212">
        <v>2886</v>
      </c>
    </row>
    <row r="564" spans="1:17" hidden="1">
      <c r="A564" s="23" t="s">
        <v>4</v>
      </c>
      <c r="B564" s="23" t="s">
        <v>7</v>
      </c>
      <c r="C564" s="23">
        <v>949</v>
      </c>
      <c r="D564" s="23" t="s">
        <v>27</v>
      </c>
      <c r="E564" s="23">
        <v>1981</v>
      </c>
      <c r="F564" s="23">
        <v>2150</v>
      </c>
      <c r="G564" s="23" t="s">
        <v>32</v>
      </c>
      <c r="H564" s="210" t="s">
        <v>679</v>
      </c>
      <c r="I564" s="211">
        <v>44</v>
      </c>
      <c r="J564" t="str">
        <f t="shared" si="25"/>
        <v>C-W1-H1-Creato 3</v>
      </c>
      <c r="K564" s="5">
        <f t="shared" si="24"/>
        <v>1827</v>
      </c>
      <c r="M564" t="s">
        <v>730</v>
      </c>
      <c r="O564" s="355">
        <v>1.4999999999999999E-2</v>
      </c>
      <c r="Q564" s="212">
        <v>1800</v>
      </c>
    </row>
    <row r="565" spans="1:17" hidden="1">
      <c r="A565" s="23" t="s">
        <v>4</v>
      </c>
      <c r="B565" s="23" t="s">
        <v>6</v>
      </c>
      <c r="C565" s="23">
        <v>949</v>
      </c>
      <c r="D565" s="23" t="s">
        <v>27</v>
      </c>
      <c r="E565" s="23">
        <v>2151</v>
      </c>
      <c r="F565" s="23">
        <v>2450</v>
      </c>
      <c r="G565" s="23" t="s">
        <v>33</v>
      </c>
      <c r="H565" s="210" t="s">
        <v>679</v>
      </c>
      <c r="I565" s="211">
        <v>44</v>
      </c>
      <c r="J565" t="str">
        <f t="shared" ref="J565:J628" si="26">A565&amp;"-"&amp;D565&amp;"-"&amp;G565&amp;"-"&amp;H565</f>
        <v>C-W1-H2-Creato 3</v>
      </c>
      <c r="K565" s="5">
        <f t="shared" si="24"/>
        <v>2094</v>
      </c>
      <c r="M565" t="s">
        <v>730</v>
      </c>
      <c r="O565" s="355">
        <v>1.4999999999999999E-2</v>
      </c>
      <c r="Q565" s="212">
        <v>2063</v>
      </c>
    </row>
    <row r="566" spans="1:17" hidden="1">
      <c r="A566" s="23" t="s">
        <v>4</v>
      </c>
      <c r="B566" s="23" t="s">
        <v>5</v>
      </c>
      <c r="C566" s="23">
        <v>949</v>
      </c>
      <c r="D566" s="23" t="s">
        <v>27</v>
      </c>
      <c r="E566" s="23">
        <v>2451</v>
      </c>
      <c r="F566" s="23">
        <v>2820</v>
      </c>
      <c r="G566" s="23" t="s">
        <v>34</v>
      </c>
      <c r="H566" s="210" t="s">
        <v>679</v>
      </c>
      <c r="I566" s="211">
        <v>44</v>
      </c>
      <c r="J566" t="str">
        <f t="shared" si="26"/>
        <v>C-W1-H3-Creato 3</v>
      </c>
      <c r="K566" s="5">
        <f t="shared" si="24"/>
        <v>2298</v>
      </c>
      <c r="M566" t="s">
        <v>730</v>
      </c>
      <c r="O566" s="355">
        <v>1.4999999999999999E-2</v>
      </c>
      <c r="Q566" s="212">
        <v>2264</v>
      </c>
    </row>
    <row r="567" spans="1:17" hidden="1">
      <c r="A567" s="23" t="s">
        <v>4</v>
      </c>
      <c r="B567" s="23" t="s">
        <v>3</v>
      </c>
      <c r="C567" s="23">
        <v>949</v>
      </c>
      <c r="D567" s="23" t="s">
        <v>27</v>
      </c>
      <c r="E567" s="23">
        <v>2821</v>
      </c>
      <c r="F567" s="23">
        <v>3100</v>
      </c>
      <c r="G567" s="23" t="s">
        <v>35</v>
      </c>
      <c r="H567" s="210" t="s">
        <v>679</v>
      </c>
      <c r="I567" s="211">
        <v>44</v>
      </c>
      <c r="J567" t="str">
        <f t="shared" si="26"/>
        <v>C-W1-H4-Creato 3</v>
      </c>
      <c r="K567" s="5">
        <f t="shared" si="24"/>
        <v>2443</v>
      </c>
      <c r="M567" t="s">
        <v>730</v>
      </c>
      <c r="O567" s="355">
        <v>1.4999999999999999E-2</v>
      </c>
      <c r="Q567" s="212">
        <v>2406</v>
      </c>
    </row>
    <row r="568" spans="1:17" hidden="1">
      <c r="A568" s="16" t="s">
        <v>14</v>
      </c>
      <c r="B568" s="16" t="s">
        <v>17</v>
      </c>
      <c r="C568" s="16">
        <v>949</v>
      </c>
      <c r="D568" s="16" t="s">
        <v>27</v>
      </c>
      <c r="E568" s="16">
        <v>1981</v>
      </c>
      <c r="F568" s="16">
        <v>2150</v>
      </c>
      <c r="G568" s="16" t="s">
        <v>32</v>
      </c>
      <c r="H568" s="207" t="s">
        <v>680</v>
      </c>
      <c r="I568" s="208">
        <v>44</v>
      </c>
      <c r="J568" t="str">
        <f t="shared" si="26"/>
        <v>A-W1-H1-Creato 4</v>
      </c>
      <c r="K568" s="5">
        <f t="shared" si="24"/>
        <v>564</v>
      </c>
      <c r="M568" t="s">
        <v>730</v>
      </c>
      <c r="O568" s="355">
        <v>1.4999999999999999E-2</v>
      </c>
      <c r="Q568" s="209">
        <v>555</v>
      </c>
    </row>
    <row r="569" spans="1:17" hidden="1">
      <c r="A569" s="16" t="s">
        <v>14</v>
      </c>
      <c r="B569" s="16" t="s">
        <v>16</v>
      </c>
      <c r="C569" s="16">
        <v>949</v>
      </c>
      <c r="D569" s="16" t="s">
        <v>27</v>
      </c>
      <c r="E569" s="16">
        <v>2151</v>
      </c>
      <c r="F569" s="16">
        <v>2450</v>
      </c>
      <c r="G569" s="16" t="s">
        <v>33</v>
      </c>
      <c r="H569" s="207" t="s">
        <v>680</v>
      </c>
      <c r="I569" s="208">
        <v>44</v>
      </c>
      <c r="J569" t="str">
        <f t="shared" si="26"/>
        <v>A-W1-H2-Creato 4</v>
      </c>
      <c r="K569" s="5">
        <f t="shared" si="24"/>
        <v>761</v>
      </c>
      <c r="M569" t="s">
        <v>730</v>
      </c>
      <c r="O569" s="355">
        <v>1.4999999999999999E-2</v>
      </c>
      <c r="Q569" s="209">
        <v>749</v>
      </c>
    </row>
    <row r="570" spans="1:17" hidden="1">
      <c r="A570" s="16" t="s">
        <v>14</v>
      </c>
      <c r="B570" s="16" t="s">
        <v>15</v>
      </c>
      <c r="C570" s="16">
        <v>949</v>
      </c>
      <c r="D570" s="16" t="s">
        <v>27</v>
      </c>
      <c r="E570" s="16">
        <v>2451</v>
      </c>
      <c r="F570" s="16">
        <v>2820</v>
      </c>
      <c r="G570" s="16" t="s">
        <v>34</v>
      </c>
      <c r="H570" s="207" t="s">
        <v>680</v>
      </c>
      <c r="I570" s="208">
        <v>44</v>
      </c>
      <c r="J570" t="str">
        <f t="shared" si="26"/>
        <v>A-W1-H3-Creato 4</v>
      </c>
      <c r="K570" s="5">
        <f t="shared" si="24"/>
        <v>918</v>
      </c>
      <c r="M570" t="s">
        <v>730</v>
      </c>
      <c r="O570" s="355">
        <v>1.4999999999999999E-2</v>
      </c>
      <c r="Q570" s="209">
        <v>904</v>
      </c>
    </row>
    <row r="571" spans="1:17" hidden="1">
      <c r="A571" s="16" t="s">
        <v>14</v>
      </c>
      <c r="B571" s="16" t="s">
        <v>13</v>
      </c>
      <c r="C571" s="16">
        <v>949</v>
      </c>
      <c r="D571" s="16" t="s">
        <v>27</v>
      </c>
      <c r="E571" s="16">
        <v>2821</v>
      </c>
      <c r="F571" s="16">
        <v>3070</v>
      </c>
      <c r="G571" s="16" t="s">
        <v>35</v>
      </c>
      <c r="H571" s="207" t="s">
        <v>680</v>
      </c>
      <c r="I571" s="208">
        <v>44</v>
      </c>
      <c r="J571" t="str">
        <f t="shared" si="26"/>
        <v>A-W1-H4-Creato 4</v>
      </c>
      <c r="K571" s="5">
        <f t="shared" si="24"/>
        <v>1019</v>
      </c>
      <c r="M571" t="s">
        <v>730</v>
      </c>
      <c r="O571" s="355">
        <v>1.4999999999999999E-2</v>
      </c>
      <c r="Q571" s="209">
        <v>1003</v>
      </c>
    </row>
    <row r="572" spans="1:17" hidden="1">
      <c r="A572" s="16" t="s">
        <v>9</v>
      </c>
      <c r="B572" s="16" t="s">
        <v>12</v>
      </c>
      <c r="C572" s="16">
        <v>949</v>
      </c>
      <c r="D572" s="16" t="s">
        <v>27</v>
      </c>
      <c r="E572" s="16">
        <v>1981</v>
      </c>
      <c r="F572" s="16">
        <v>2150</v>
      </c>
      <c r="G572" s="16" t="s">
        <v>32</v>
      </c>
      <c r="H572" s="207" t="s">
        <v>680</v>
      </c>
      <c r="I572" s="208">
        <v>44</v>
      </c>
      <c r="J572" t="str">
        <f t="shared" si="26"/>
        <v>B-W1-H1-Creato 4</v>
      </c>
      <c r="K572" s="5">
        <f t="shared" si="24"/>
        <v>1125</v>
      </c>
      <c r="M572" t="s">
        <v>730</v>
      </c>
      <c r="O572" s="355">
        <v>1.4999999999999999E-2</v>
      </c>
      <c r="Q572" s="209">
        <v>1108</v>
      </c>
    </row>
    <row r="573" spans="1:17" hidden="1">
      <c r="A573" s="16" t="s">
        <v>9</v>
      </c>
      <c r="B573" s="16" t="s">
        <v>11</v>
      </c>
      <c r="C573" s="16">
        <v>949</v>
      </c>
      <c r="D573" s="16" t="s">
        <v>27</v>
      </c>
      <c r="E573" s="16">
        <v>2151</v>
      </c>
      <c r="F573" s="16">
        <v>2450</v>
      </c>
      <c r="G573" s="16" t="s">
        <v>33</v>
      </c>
      <c r="H573" s="207" t="s">
        <v>680</v>
      </c>
      <c r="I573" s="208">
        <v>44</v>
      </c>
      <c r="J573" t="str">
        <f t="shared" si="26"/>
        <v>B-W1-H2-Creato 4</v>
      </c>
      <c r="K573" s="5">
        <f t="shared" si="24"/>
        <v>764</v>
      </c>
      <c r="M573" t="s">
        <v>730</v>
      </c>
      <c r="O573" s="355">
        <v>1.4999999999999999E-2</v>
      </c>
      <c r="Q573" s="209">
        <v>752</v>
      </c>
    </row>
    <row r="574" spans="1:17" hidden="1">
      <c r="A574" s="16" t="s">
        <v>9</v>
      </c>
      <c r="B574" s="16" t="s">
        <v>10</v>
      </c>
      <c r="C574" s="16">
        <v>949</v>
      </c>
      <c r="D574" s="16" t="s">
        <v>27</v>
      </c>
      <c r="E574" s="16">
        <v>2451</v>
      </c>
      <c r="F574" s="16">
        <v>2820</v>
      </c>
      <c r="G574" s="16" t="s">
        <v>34</v>
      </c>
      <c r="H574" s="207" t="s">
        <v>680</v>
      </c>
      <c r="I574" s="208">
        <v>44</v>
      </c>
      <c r="J574" t="str">
        <f t="shared" si="26"/>
        <v>B-W1-H3-Creato 4</v>
      </c>
      <c r="K574" s="5">
        <f t="shared" si="24"/>
        <v>1834</v>
      </c>
      <c r="M574" t="s">
        <v>730</v>
      </c>
      <c r="O574" s="355">
        <v>1.4999999999999999E-2</v>
      </c>
      <c r="Q574" s="209">
        <v>1806</v>
      </c>
    </row>
    <row r="575" spans="1:17" hidden="1">
      <c r="A575" s="16" t="s">
        <v>9</v>
      </c>
      <c r="B575" s="16" t="s">
        <v>8</v>
      </c>
      <c r="C575" s="16">
        <v>949</v>
      </c>
      <c r="D575" s="16" t="s">
        <v>27</v>
      </c>
      <c r="E575" s="16">
        <v>2821</v>
      </c>
      <c r="F575" s="16">
        <v>3100</v>
      </c>
      <c r="G575" s="16" t="s">
        <v>35</v>
      </c>
      <c r="H575" s="207" t="s">
        <v>680</v>
      </c>
      <c r="I575" s="208">
        <v>44</v>
      </c>
      <c r="J575" t="str">
        <f t="shared" si="26"/>
        <v>B-W1-H4-Creato 4</v>
      </c>
      <c r="K575" s="5">
        <f t="shared" si="24"/>
        <v>2035</v>
      </c>
      <c r="M575" t="s">
        <v>730</v>
      </c>
      <c r="O575" s="355">
        <v>1.4999999999999999E-2</v>
      </c>
      <c r="Q575" s="209">
        <v>2004</v>
      </c>
    </row>
    <row r="576" spans="1:17" hidden="1">
      <c r="A576" s="16" t="s">
        <v>4</v>
      </c>
      <c r="B576" s="16" t="s">
        <v>7</v>
      </c>
      <c r="C576" s="16">
        <v>949</v>
      </c>
      <c r="D576" s="16" t="s">
        <v>27</v>
      </c>
      <c r="E576" s="16">
        <v>1981</v>
      </c>
      <c r="F576" s="16">
        <v>2150</v>
      </c>
      <c r="G576" s="16" t="s">
        <v>32</v>
      </c>
      <c r="H576" s="207" t="s">
        <v>680</v>
      </c>
      <c r="I576" s="208">
        <v>44</v>
      </c>
      <c r="J576" t="str">
        <f t="shared" si="26"/>
        <v>C-W1-H1-Creato 4</v>
      </c>
      <c r="K576" s="5">
        <f t="shared" si="24"/>
        <v>984</v>
      </c>
      <c r="M576" t="s">
        <v>730</v>
      </c>
      <c r="O576" s="355">
        <v>1.4999999999999999E-2</v>
      </c>
      <c r="Q576" s="209">
        <v>969</v>
      </c>
    </row>
    <row r="577" spans="1:17" hidden="1">
      <c r="A577" s="16" t="s">
        <v>4</v>
      </c>
      <c r="B577" s="16" t="s">
        <v>6</v>
      </c>
      <c r="C577" s="16">
        <v>949</v>
      </c>
      <c r="D577" s="16" t="s">
        <v>27</v>
      </c>
      <c r="E577" s="16">
        <v>2151</v>
      </c>
      <c r="F577" s="16">
        <v>2450</v>
      </c>
      <c r="G577" s="16" t="s">
        <v>33</v>
      </c>
      <c r="H577" s="207" t="s">
        <v>680</v>
      </c>
      <c r="I577" s="208">
        <v>44</v>
      </c>
      <c r="J577" t="str">
        <f t="shared" si="26"/>
        <v>C-W1-H2-Creato 4</v>
      </c>
      <c r="K577" s="5">
        <f t="shared" si="24"/>
        <v>1251</v>
      </c>
      <c r="M577" t="s">
        <v>730</v>
      </c>
      <c r="O577" s="355">
        <v>1.4999999999999999E-2</v>
      </c>
      <c r="Q577" s="209">
        <v>1232</v>
      </c>
    </row>
    <row r="578" spans="1:17" hidden="1">
      <c r="A578" s="16" t="s">
        <v>4</v>
      </c>
      <c r="B578" s="16" t="s">
        <v>5</v>
      </c>
      <c r="C578" s="16">
        <v>949</v>
      </c>
      <c r="D578" s="16" t="s">
        <v>27</v>
      </c>
      <c r="E578" s="16">
        <v>2451</v>
      </c>
      <c r="F578" s="16">
        <v>2820</v>
      </c>
      <c r="G578" s="16" t="s">
        <v>34</v>
      </c>
      <c r="H578" s="207" t="s">
        <v>680</v>
      </c>
      <c r="I578" s="208">
        <v>44</v>
      </c>
      <c r="J578" t="str">
        <f t="shared" si="26"/>
        <v>C-W1-H3-Creato 4</v>
      </c>
      <c r="K578" s="5">
        <f t="shared" si="24"/>
        <v>1455</v>
      </c>
      <c r="M578" t="s">
        <v>730</v>
      </c>
      <c r="O578" s="355">
        <v>1.4999999999999999E-2</v>
      </c>
      <c r="Q578" s="209">
        <v>1433</v>
      </c>
    </row>
    <row r="579" spans="1:17" hidden="1">
      <c r="A579" s="16" t="s">
        <v>4</v>
      </c>
      <c r="B579" s="16" t="s">
        <v>3</v>
      </c>
      <c r="C579" s="16">
        <v>949</v>
      </c>
      <c r="D579" s="16" t="s">
        <v>27</v>
      </c>
      <c r="E579" s="16">
        <v>2821</v>
      </c>
      <c r="F579" s="16">
        <v>3100</v>
      </c>
      <c r="G579" s="16" t="s">
        <v>35</v>
      </c>
      <c r="H579" s="207" t="s">
        <v>680</v>
      </c>
      <c r="I579" s="208">
        <v>44</v>
      </c>
      <c r="J579" t="str">
        <f t="shared" si="26"/>
        <v>C-W1-H4-Creato 4</v>
      </c>
      <c r="K579" s="5">
        <f t="shared" si="24"/>
        <v>1601</v>
      </c>
      <c r="M579" t="s">
        <v>730</v>
      </c>
      <c r="O579" s="355">
        <v>1.4999999999999999E-2</v>
      </c>
      <c r="Q579" s="209">
        <v>1577</v>
      </c>
    </row>
    <row r="580" spans="1:17" hidden="1">
      <c r="A580" s="44" t="s">
        <v>14</v>
      </c>
      <c r="B580" s="44" t="s">
        <v>17</v>
      </c>
      <c r="C580" s="44">
        <v>999</v>
      </c>
      <c r="D580" s="44" t="s">
        <v>28</v>
      </c>
      <c r="E580" s="44">
        <v>1981</v>
      </c>
      <c r="F580" s="44">
        <v>2150</v>
      </c>
      <c r="G580" s="44" t="s">
        <v>32</v>
      </c>
      <c r="H580" s="204" t="s">
        <v>677</v>
      </c>
      <c r="I580" s="205">
        <v>44</v>
      </c>
      <c r="J580" t="str">
        <f t="shared" si="26"/>
        <v>A-W2-H1-Creato 1</v>
      </c>
      <c r="K580" s="5">
        <f t="shared" si="24"/>
        <v>508</v>
      </c>
      <c r="M580" t="s">
        <v>730</v>
      </c>
      <c r="O580" s="355">
        <v>1.4999999999999999E-2</v>
      </c>
      <c r="Q580" s="206">
        <v>500</v>
      </c>
    </row>
    <row r="581" spans="1:17" hidden="1">
      <c r="A581" s="44" t="s">
        <v>14</v>
      </c>
      <c r="B581" s="44" t="s">
        <v>16</v>
      </c>
      <c r="C581" s="44">
        <v>999</v>
      </c>
      <c r="D581" s="44" t="s">
        <v>28</v>
      </c>
      <c r="E581" s="44">
        <v>2151</v>
      </c>
      <c r="F581" s="44">
        <v>2450</v>
      </c>
      <c r="G581" s="44" t="s">
        <v>33</v>
      </c>
      <c r="H581" s="204" t="s">
        <v>677</v>
      </c>
      <c r="I581" s="205">
        <v>44</v>
      </c>
      <c r="J581" t="str">
        <f t="shared" si="26"/>
        <v>A-W2-H2-Creato 1</v>
      </c>
      <c r="K581" s="5">
        <f t="shared" ref="K581:K644" si="27">ROUNDUP(Q581*(1+O581),0)</f>
        <v>575</v>
      </c>
      <c r="M581" t="s">
        <v>730</v>
      </c>
      <c r="O581" s="355">
        <v>1.4999999999999999E-2</v>
      </c>
      <c r="Q581" s="206">
        <v>566</v>
      </c>
    </row>
    <row r="582" spans="1:17" hidden="1">
      <c r="A582" s="44" t="s">
        <v>14</v>
      </c>
      <c r="B582" s="44" t="s">
        <v>15</v>
      </c>
      <c r="C582" s="44">
        <v>999</v>
      </c>
      <c r="D582" s="44" t="s">
        <v>28</v>
      </c>
      <c r="E582" s="44">
        <v>2451</v>
      </c>
      <c r="F582" s="44">
        <v>2820</v>
      </c>
      <c r="G582" s="44" t="s">
        <v>34</v>
      </c>
      <c r="H582" s="204" t="s">
        <v>677</v>
      </c>
      <c r="I582" s="205">
        <v>44</v>
      </c>
      <c r="J582" t="str">
        <f t="shared" si="26"/>
        <v>A-W2-H3-Creato 1</v>
      </c>
      <c r="K582" s="5">
        <f t="shared" si="27"/>
        <v>693</v>
      </c>
      <c r="M582" t="s">
        <v>730</v>
      </c>
      <c r="O582" s="355">
        <v>1.4999999999999999E-2</v>
      </c>
      <c r="Q582" s="206">
        <v>682</v>
      </c>
    </row>
    <row r="583" spans="1:17" hidden="1">
      <c r="A583" s="44" t="s">
        <v>14</v>
      </c>
      <c r="B583" s="44" t="s">
        <v>13</v>
      </c>
      <c r="C583" s="44">
        <v>999</v>
      </c>
      <c r="D583" s="44" t="s">
        <v>28</v>
      </c>
      <c r="E583" s="44">
        <v>2821</v>
      </c>
      <c r="F583" s="44">
        <v>3070</v>
      </c>
      <c r="G583" s="44" t="s">
        <v>35</v>
      </c>
      <c r="H583" s="204" t="s">
        <v>677</v>
      </c>
      <c r="I583" s="205">
        <v>44</v>
      </c>
      <c r="J583" t="str">
        <f t="shared" si="26"/>
        <v>A-W2-H4-Creato 1</v>
      </c>
      <c r="K583" s="5">
        <f t="shared" si="27"/>
        <v>797</v>
      </c>
      <c r="M583" t="s">
        <v>730</v>
      </c>
      <c r="O583" s="355">
        <v>1.4999999999999999E-2</v>
      </c>
      <c r="Q583" s="206">
        <v>785</v>
      </c>
    </row>
    <row r="584" spans="1:17" hidden="1">
      <c r="A584" s="44" t="s">
        <v>9</v>
      </c>
      <c r="B584" s="44" t="s">
        <v>12</v>
      </c>
      <c r="C584" s="44">
        <v>999</v>
      </c>
      <c r="D584" s="44" t="s">
        <v>28</v>
      </c>
      <c r="E584" s="44">
        <v>1981</v>
      </c>
      <c r="F584" s="44">
        <v>2150</v>
      </c>
      <c r="G584" s="44" t="s">
        <v>32</v>
      </c>
      <c r="H584" s="204" t="s">
        <v>677</v>
      </c>
      <c r="I584" s="205">
        <v>44</v>
      </c>
      <c r="J584" t="str">
        <f t="shared" si="26"/>
        <v>B-W2-H1-Creato 1</v>
      </c>
      <c r="K584" s="5">
        <f t="shared" si="27"/>
        <v>1018</v>
      </c>
      <c r="M584" t="s">
        <v>730</v>
      </c>
      <c r="O584" s="355">
        <v>1.4999999999999999E-2</v>
      </c>
      <c r="Q584" s="206">
        <v>1002</v>
      </c>
    </row>
    <row r="585" spans="1:17" hidden="1">
      <c r="A585" s="44" t="s">
        <v>9</v>
      </c>
      <c r="B585" s="44" t="s">
        <v>11</v>
      </c>
      <c r="C585" s="44">
        <v>999</v>
      </c>
      <c r="D585" s="44" t="s">
        <v>28</v>
      </c>
      <c r="E585" s="44">
        <v>2151</v>
      </c>
      <c r="F585" s="44">
        <v>2450</v>
      </c>
      <c r="G585" s="44" t="s">
        <v>33</v>
      </c>
      <c r="H585" s="204" t="s">
        <v>677</v>
      </c>
      <c r="I585" s="205">
        <v>44</v>
      </c>
      <c r="J585" t="str">
        <f t="shared" si="26"/>
        <v>B-W2-H2-Creato 1</v>
      </c>
      <c r="K585" s="5">
        <f t="shared" si="27"/>
        <v>1149</v>
      </c>
      <c r="M585" t="s">
        <v>730</v>
      </c>
      <c r="O585" s="355">
        <v>1.4999999999999999E-2</v>
      </c>
      <c r="Q585" s="206">
        <v>1132</v>
      </c>
    </row>
    <row r="586" spans="1:17" hidden="1">
      <c r="A586" s="44" t="s">
        <v>9</v>
      </c>
      <c r="B586" s="44" t="s">
        <v>10</v>
      </c>
      <c r="C586" s="44">
        <v>999</v>
      </c>
      <c r="D586" s="44" t="s">
        <v>28</v>
      </c>
      <c r="E586" s="44">
        <v>2451</v>
      </c>
      <c r="F586" s="44">
        <v>2820</v>
      </c>
      <c r="G586" s="44" t="s">
        <v>34</v>
      </c>
      <c r="H586" s="204" t="s">
        <v>677</v>
      </c>
      <c r="I586" s="205">
        <v>44</v>
      </c>
      <c r="J586" t="str">
        <f t="shared" si="26"/>
        <v>B-W2-H3-Creato 1</v>
      </c>
      <c r="K586" s="5">
        <f t="shared" si="27"/>
        <v>1385</v>
      </c>
      <c r="M586" t="s">
        <v>730</v>
      </c>
      <c r="O586" s="355">
        <v>1.4999999999999999E-2</v>
      </c>
      <c r="Q586" s="206">
        <v>1364</v>
      </c>
    </row>
    <row r="587" spans="1:17" hidden="1">
      <c r="A587" s="44" t="s">
        <v>9</v>
      </c>
      <c r="B587" s="44" t="s">
        <v>8</v>
      </c>
      <c r="C587" s="44">
        <v>999</v>
      </c>
      <c r="D587" s="44" t="s">
        <v>28</v>
      </c>
      <c r="E587" s="44">
        <v>2821</v>
      </c>
      <c r="F587" s="44">
        <v>3100</v>
      </c>
      <c r="G587" s="44" t="s">
        <v>35</v>
      </c>
      <c r="H587" s="204" t="s">
        <v>677</v>
      </c>
      <c r="I587" s="205">
        <v>44</v>
      </c>
      <c r="J587" t="str">
        <f t="shared" si="26"/>
        <v>B-W2-H4-Creato 1</v>
      </c>
      <c r="K587" s="5">
        <f t="shared" si="27"/>
        <v>1593</v>
      </c>
      <c r="M587" t="s">
        <v>730</v>
      </c>
      <c r="O587" s="355">
        <v>1.4999999999999999E-2</v>
      </c>
      <c r="Q587" s="206">
        <v>1569</v>
      </c>
    </row>
    <row r="588" spans="1:17" hidden="1">
      <c r="A588" s="44" t="s">
        <v>4</v>
      </c>
      <c r="B588" s="44" t="s">
        <v>7</v>
      </c>
      <c r="C588" s="44">
        <v>999</v>
      </c>
      <c r="D588" s="44" t="s">
        <v>28</v>
      </c>
      <c r="E588" s="44">
        <v>1981</v>
      </c>
      <c r="F588" s="44">
        <v>2150</v>
      </c>
      <c r="G588" s="44" t="s">
        <v>32</v>
      </c>
      <c r="H588" s="204" t="s">
        <v>677</v>
      </c>
      <c r="I588" s="205">
        <v>44</v>
      </c>
      <c r="J588" t="str">
        <f t="shared" si="26"/>
        <v>C-W2-H1-Creato 1</v>
      </c>
      <c r="K588" s="5">
        <f t="shared" si="27"/>
        <v>751</v>
      </c>
      <c r="M588" t="s">
        <v>730</v>
      </c>
      <c r="O588" s="355">
        <v>1.4999999999999999E-2</v>
      </c>
      <c r="Q588" s="206">
        <v>739</v>
      </c>
    </row>
    <row r="589" spans="1:17" hidden="1">
      <c r="A589" s="44" t="s">
        <v>4</v>
      </c>
      <c r="B589" s="44" t="s">
        <v>6</v>
      </c>
      <c r="C589" s="44">
        <v>999</v>
      </c>
      <c r="D589" s="44" t="s">
        <v>28</v>
      </c>
      <c r="E589" s="44">
        <v>2151</v>
      </c>
      <c r="F589" s="44">
        <v>2450</v>
      </c>
      <c r="G589" s="44" t="s">
        <v>33</v>
      </c>
      <c r="H589" s="204" t="s">
        <v>677</v>
      </c>
      <c r="I589" s="205">
        <v>44</v>
      </c>
      <c r="J589" t="str">
        <f t="shared" si="26"/>
        <v>C-W2-H2-Creato 1</v>
      </c>
      <c r="K589" s="5">
        <f t="shared" si="27"/>
        <v>850</v>
      </c>
      <c r="M589" t="s">
        <v>730</v>
      </c>
      <c r="O589" s="355">
        <v>1.4999999999999999E-2</v>
      </c>
      <c r="Q589" s="206">
        <v>837</v>
      </c>
    </row>
    <row r="590" spans="1:17" hidden="1">
      <c r="A590" s="44" t="s">
        <v>4</v>
      </c>
      <c r="B590" s="44" t="s">
        <v>5</v>
      </c>
      <c r="C590" s="44">
        <v>999</v>
      </c>
      <c r="D590" s="44" t="s">
        <v>28</v>
      </c>
      <c r="E590" s="44">
        <v>2451</v>
      </c>
      <c r="F590" s="44">
        <v>2820</v>
      </c>
      <c r="G590" s="44" t="s">
        <v>34</v>
      </c>
      <c r="H590" s="204" t="s">
        <v>677</v>
      </c>
      <c r="I590" s="205">
        <v>44</v>
      </c>
      <c r="J590" t="str">
        <f t="shared" si="26"/>
        <v>C-W2-H3-Creato 1</v>
      </c>
      <c r="K590" s="5">
        <f t="shared" si="27"/>
        <v>1026</v>
      </c>
      <c r="M590" t="s">
        <v>730</v>
      </c>
      <c r="O590" s="355">
        <v>1.4999999999999999E-2</v>
      </c>
      <c r="Q590" s="206">
        <v>1010</v>
      </c>
    </row>
    <row r="591" spans="1:17" hidden="1">
      <c r="A591" s="44" t="s">
        <v>4</v>
      </c>
      <c r="B591" s="44" t="s">
        <v>3</v>
      </c>
      <c r="C591" s="44">
        <v>999</v>
      </c>
      <c r="D591" s="44" t="s">
        <v>28</v>
      </c>
      <c r="E591" s="44">
        <v>2821</v>
      </c>
      <c r="F591" s="44">
        <v>3100</v>
      </c>
      <c r="G591" s="44" t="s">
        <v>35</v>
      </c>
      <c r="H591" s="204" t="s">
        <v>677</v>
      </c>
      <c r="I591" s="205">
        <v>44</v>
      </c>
      <c r="J591" t="str">
        <f t="shared" si="26"/>
        <v>C-W2-H4-Creato 1</v>
      </c>
      <c r="K591" s="5">
        <f t="shared" si="27"/>
        <v>1183</v>
      </c>
      <c r="M591" t="s">
        <v>730</v>
      </c>
      <c r="O591" s="355">
        <v>1.4999999999999999E-2</v>
      </c>
      <c r="Q591" s="206">
        <v>1165</v>
      </c>
    </row>
    <row r="592" spans="1:17" hidden="1">
      <c r="A592" s="30" t="s">
        <v>14</v>
      </c>
      <c r="B592" s="30" t="s">
        <v>17</v>
      </c>
      <c r="C592" s="30">
        <v>999</v>
      </c>
      <c r="D592" s="30" t="s">
        <v>28</v>
      </c>
      <c r="E592" s="30">
        <v>1981</v>
      </c>
      <c r="F592" s="30">
        <v>2150</v>
      </c>
      <c r="G592" s="30" t="s">
        <v>32</v>
      </c>
      <c r="H592" s="201" t="s">
        <v>678</v>
      </c>
      <c r="I592" s="202">
        <v>44</v>
      </c>
      <c r="J592" t="str">
        <f t="shared" si="26"/>
        <v>A-W2-H1-Creato 2</v>
      </c>
      <c r="K592" s="5">
        <f t="shared" si="27"/>
        <v>836</v>
      </c>
      <c r="M592" t="s">
        <v>730</v>
      </c>
      <c r="O592" s="355">
        <v>1.4999999999999999E-2</v>
      </c>
      <c r="Q592" s="206">
        <v>823</v>
      </c>
    </row>
    <row r="593" spans="1:17" hidden="1">
      <c r="A593" s="30" t="s">
        <v>14</v>
      </c>
      <c r="B593" s="30" t="s">
        <v>16</v>
      </c>
      <c r="C593" s="30">
        <v>999</v>
      </c>
      <c r="D593" s="30" t="s">
        <v>28</v>
      </c>
      <c r="E593" s="30">
        <v>2151</v>
      </c>
      <c r="F593" s="30">
        <v>2450</v>
      </c>
      <c r="G593" s="30" t="s">
        <v>33</v>
      </c>
      <c r="H593" s="201" t="s">
        <v>678</v>
      </c>
      <c r="I593" s="202">
        <v>44</v>
      </c>
      <c r="J593" t="str">
        <f t="shared" si="26"/>
        <v>A-W2-H2-Creato 2</v>
      </c>
      <c r="K593" s="5">
        <f t="shared" si="27"/>
        <v>975</v>
      </c>
      <c r="M593" t="s">
        <v>730</v>
      </c>
      <c r="O593" s="355">
        <v>1.4999999999999999E-2</v>
      </c>
      <c r="Q593" s="206">
        <v>960</v>
      </c>
    </row>
    <row r="594" spans="1:17" hidden="1">
      <c r="A594" s="30" t="s">
        <v>14</v>
      </c>
      <c r="B594" s="30" t="s">
        <v>15</v>
      </c>
      <c r="C594" s="30">
        <v>999</v>
      </c>
      <c r="D594" s="30" t="s">
        <v>28</v>
      </c>
      <c r="E594" s="30">
        <v>2451</v>
      </c>
      <c r="F594" s="30">
        <v>2820</v>
      </c>
      <c r="G594" s="30" t="s">
        <v>34</v>
      </c>
      <c r="H594" s="201" t="s">
        <v>678</v>
      </c>
      <c r="I594" s="202">
        <v>44</v>
      </c>
      <c r="J594" t="str">
        <f t="shared" si="26"/>
        <v>A-W2-H3-Creato 2</v>
      </c>
      <c r="K594" s="5">
        <f t="shared" si="27"/>
        <v>1131</v>
      </c>
      <c r="M594" t="s">
        <v>730</v>
      </c>
      <c r="O594" s="355">
        <v>1.4999999999999999E-2</v>
      </c>
      <c r="Q594" s="206">
        <v>1114</v>
      </c>
    </row>
    <row r="595" spans="1:17" hidden="1">
      <c r="A595" s="30" t="s">
        <v>14</v>
      </c>
      <c r="B595" s="30" t="s">
        <v>13</v>
      </c>
      <c r="C595" s="30">
        <v>999</v>
      </c>
      <c r="D595" s="30" t="s">
        <v>28</v>
      </c>
      <c r="E595" s="30">
        <v>2821</v>
      </c>
      <c r="F595" s="30">
        <v>3070</v>
      </c>
      <c r="G595" s="30" t="s">
        <v>35</v>
      </c>
      <c r="H595" s="201" t="s">
        <v>678</v>
      </c>
      <c r="I595" s="202">
        <v>44</v>
      </c>
      <c r="J595" t="str">
        <f t="shared" si="26"/>
        <v>A-W2-H4-Creato 2</v>
      </c>
      <c r="K595" s="5">
        <f t="shared" si="27"/>
        <v>1313</v>
      </c>
      <c r="M595" t="s">
        <v>730</v>
      </c>
      <c r="O595" s="355">
        <v>1.4999999999999999E-2</v>
      </c>
      <c r="Q595" s="206">
        <v>1293</v>
      </c>
    </row>
    <row r="596" spans="1:17" hidden="1">
      <c r="A596" s="30" t="s">
        <v>9</v>
      </c>
      <c r="B596" s="30" t="s">
        <v>12</v>
      </c>
      <c r="C596" s="30">
        <v>999</v>
      </c>
      <c r="D596" s="30" t="s">
        <v>28</v>
      </c>
      <c r="E596" s="30">
        <v>1981</v>
      </c>
      <c r="F596" s="30">
        <v>2150</v>
      </c>
      <c r="G596" s="30" t="s">
        <v>32</v>
      </c>
      <c r="H596" s="201" t="s">
        <v>678</v>
      </c>
      <c r="I596" s="202">
        <v>44</v>
      </c>
      <c r="J596" t="str">
        <f t="shared" si="26"/>
        <v>B-W2-H1-Creato 2</v>
      </c>
      <c r="K596" s="5">
        <f t="shared" si="27"/>
        <v>1672</v>
      </c>
      <c r="M596" t="s">
        <v>730</v>
      </c>
      <c r="O596" s="355">
        <v>1.4999999999999999E-2</v>
      </c>
      <c r="Q596" s="206">
        <v>1647</v>
      </c>
    </row>
    <row r="597" spans="1:17" hidden="1">
      <c r="A597" s="30" t="s">
        <v>9</v>
      </c>
      <c r="B597" s="30" t="s">
        <v>11</v>
      </c>
      <c r="C597" s="30">
        <v>999</v>
      </c>
      <c r="D597" s="30" t="s">
        <v>28</v>
      </c>
      <c r="E597" s="30">
        <v>2151</v>
      </c>
      <c r="F597" s="30">
        <v>2450</v>
      </c>
      <c r="G597" s="30" t="s">
        <v>33</v>
      </c>
      <c r="H597" s="201" t="s">
        <v>678</v>
      </c>
      <c r="I597" s="202">
        <v>44</v>
      </c>
      <c r="J597" t="str">
        <f t="shared" si="26"/>
        <v>B-W2-H2-Creato 2</v>
      </c>
      <c r="K597" s="5">
        <f t="shared" si="27"/>
        <v>1949</v>
      </c>
      <c r="M597" t="s">
        <v>730</v>
      </c>
      <c r="O597" s="355">
        <v>1.4999999999999999E-2</v>
      </c>
      <c r="Q597" s="206">
        <v>1920</v>
      </c>
    </row>
    <row r="598" spans="1:17" hidden="1">
      <c r="A598" s="30" t="s">
        <v>9</v>
      </c>
      <c r="B598" s="30" t="s">
        <v>10</v>
      </c>
      <c r="C598" s="30">
        <v>999</v>
      </c>
      <c r="D598" s="30" t="s">
        <v>28</v>
      </c>
      <c r="E598" s="30">
        <v>2451</v>
      </c>
      <c r="F598" s="30">
        <v>2820</v>
      </c>
      <c r="G598" s="30" t="s">
        <v>34</v>
      </c>
      <c r="H598" s="201" t="s">
        <v>678</v>
      </c>
      <c r="I598" s="202">
        <v>44</v>
      </c>
      <c r="J598" t="str">
        <f t="shared" si="26"/>
        <v>B-W2-H3-Creato 2</v>
      </c>
      <c r="K598" s="5">
        <f t="shared" si="27"/>
        <v>2263</v>
      </c>
      <c r="M598" t="s">
        <v>730</v>
      </c>
      <c r="O598" s="355">
        <v>1.4999999999999999E-2</v>
      </c>
      <c r="Q598" s="206">
        <v>2229</v>
      </c>
    </row>
    <row r="599" spans="1:17" hidden="1">
      <c r="A599" s="30" t="s">
        <v>9</v>
      </c>
      <c r="B599" s="30" t="s">
        <v>8</v>
      </c>
      <c r="C599" s="30">
        <v>999</v>
      </c>
      <c r="D599" s="30" t="s">
        <v>28</v>
      </c>
      <c r="E599" s="30">
        <v>2821</v>
      </c>
      <c r="F599" s="30">
        <v>3100</v>
      </c>
      <c r="G599" s="30" t="s">
        <v>35</v>
      </c>
      <c r="H599" s="201" t="s">
        <v>678</v>
      </c>
      <c r="I599" s="202">
        <v>44</v>
      </c>
      <c r="J599" t="str">
        <f t="shared" si="26"/>
        <v>B-W2-H4-Creato 2</v>
      </c>
      <c r="K599" s="5">
        <f t="shared" si="27"/>
        <v>2624</v>
      </c>
      <c r="M599" t="s">
        <v>730</v>
      </c>
      <c r="O599" s="355">
        <v>1.4999999999999999E-2</v>
      </c>
      <c r="Q599" s="206">
        <v>2585</v>
      </c>
    </row>
    <row r="600" spans="1:17" hidden="1">
      <c r="A600" s="30" t="s">
        <v>4</v>
      </c>
      <c r="B600" s="30" t="s">
        <v>7</v>
      </c>
      <c r="C600" s="30">
        <v>999</v>
      </c>
      <c r="D600" s="30" t="s">
        <v>28</v>
      </c>
      <c r="E600" s="30">
        <v>1981</v>
      </c>
      <c r="F600" s="30">
        <v>2150</v>
      </c>
      <c r="G600" s="30" t="s">
        <v>32</v>
      </c>
      <c r="H600" s="201" t="s">
        <v>678</v>
      </c>
      <c r="I600" s="202">
        <v>44</v>
      </c>
      <c r="J600" t="str">
        <f t="shared" si="26"/>
        <v>C-W2-H1-Creato 2</v>
      </c>
      <c r="K600" s="5">
        <f t="shared" si="27"/>
        <v>1242</v>
      </c>
      <c r="M600" t="s">
        <v>730</v>
      </c>
      <c r="O600" s="355">
        <v>1.4999999999999999E-2</v>
      </c>
      <c r="Q600" s="206">
        <v>1223</v>
      </c>
    </row>
    <row r="601" spans="1:17" hidden="1">
      <c r="A601" s="30" t="s">
        <v>4</v>
      </c>
      <c r="B601" s="30" t="s">
        <v>6</v>
      </c>
      <c r="C601" s="30">
        <v>999</v>
      </c>
      <c r="D601" s="30" t="s">
        <v>28</v>
      </c>
      <c r="E601" s="30">
        <v>2151</v>
      </c>
      <c r="F601" s="30">
        <v>2450</v>
      </c>
      <c r="G601" s="30" t="s">
        <v>33</v>
      </c>
      <c r="H601" s="201" t="s">
        <v>678</v>
      </c>
      <c r="I601" s="202">
        <v>44</v>
      </c>
      <c r="J601" t="str">
        <f t="shared" si="26"/>
        <v>C-W2-H2-Creato 2</v>
      </c>
      <c r="K601" s="5">
        <f t="shared" si="27"/>
        <v>1450</v>
      </c>
      <c r="M601" t="s">
        <v>730</v>
      </c>
      <c r="O601" s="355">
        <v>1.4999999999999999E-2</v>
      </c>
      <c r="Q601" s="206">
        <v>1428</v>
      </c>
    </row>
    <row r="602" spans="1:17" hidden="1">
      <c r="A602" s="30" t="s">
        <v>4</v>
      </c>
      <c r="B602" s="30" t="s">
        <v>5</v>
      </c>
      <c r="C602" s="30">
        <v>999</v>
      </c>
      <c r="D602" s="30" t="s">
        <v>28</v>
      </c>
      <c r="E602" s="30">
        <v>2451</v>
      </c>
      <c r="F602" s="30">
        <v>2820</v>
      </c>
      <c r="G602" s="30" t="s">
        <v>34</v>
      </c>
      <c r="H602" s="201" t="s">
        <v>678</v>
      </c>
      <c r="I602" s="202">
        <v>44</v>
      </c>
      <c r="J602" t="str">
        <f t="shared" si="26"/>
        <v>C-W2-H3-Creato 2</v>
      </c>
      <c r="K602" s="5">
        <f t="shared" si="27"/>
        <v>1684</v>
      </c>
      <c r="M602" t="s">
        <v>730</v>
      </c>
      <c r="O602" s="355">
        <v>1.4999999999999999E-2</v>
      </c>
      <c r="Q602" s="206">
        <v>1659</v>
      </c>
    </row>
    <row r="603" spans="1:17" hidden="1">
      <c r="A603" s="30" t="s">
        <v>4</v>
      </c>
      <c r="B603" s="30" t="s">
        <v>3</v>
      </c>
      <c r="C603" s="30">
        <v>999</v>
      </c>
      <c r="D603" s="30" t="s">
        <v>28</v>
      </c>
      <c r="E603" s="30">
        <v>2821</v>
      </c>
      <c r="F603" s="30">
        <v>3100</v>
      </c>
      <c r="G603" s="30" t="s">
        <v>35</v>
      </c>
      <c r="H603" s="201" t="s">
        <v>678</v>
      </c>
      <c r="I603" s="202">
        <v>44</v>
      </c>
      <c r="J603" t="str">
        <f t="shared" si="26"/>
        <v>C-W2-H4-Creato 2</v>
      </c>
      <c r="K603" s="5">
        <f t="shared" si="27"/>
        <v>1952</v>
      </c>
      <c r="M603" t="s">
        <v>730</v>
      </c>
      <c r="O603" s="355">
        <v>1.4999999999999999E-2</v>
      </c>
      <c r="Q603" s="206">
        <v>1923</v>
      </c>
    </row>
    <row r="604" spans="1:17" hidden="1">
      <c r="A604" s="23" t="s">
        <v>14</v>
      </c>
      <c r="B604" s="23" t="s">
        <v>17</v>
      </c>
      <c r="C604" s="23">
        <v>999</v>
      </c>
      <c r="D604" s="23" t="s">
        <v>28</v>
      </c>
      <c r="E604" s="23">
        <v>1981</v>
      </c>
      <c r="F604" s="23">
        <v>2150</v>
      </c>
      <c r="G604" s="23" t="s">
        <v>32</v>
      </c>
      <c r="H604" s="210" t="s">
        <v>679</v>
      </c>
      <c r="I604" s="211">
        <v>44</v>
      </c>
      <c r="J604" t="str">
        <f t="shared" si="26"/>
        <v>A-W2-H1-Creato 3</v>
      </c>
      <c r="K604" s="5">
        <f t="shared" si="27"/>
        <v>1209</v>
      </c>
      <c r="M604" t="s">
        <v>730</v>
      </c>
      <c r="O604" s="355">
        <v>1.4999999999999999E-2</v>
      </c>
      <c r="Q604" s="206">
        <v>1191</v>
      </c>
    </row>
    <row r="605" spans="1:17" hidden="1">
      <c r="A605" s="23" t="s">
        <v>14</v>
      </c>
      <c r="B605" s="23" t="s">
        <v>16</v>
      </c>
      <c r="C605" s="23">
        <v>999</v>
      </c>
      <c r="D605" s="23" t="s">
        <v>28</v>
      </c>
      <c r="E605" s="23">
        <v>2151</v>
      </c>
      <c r="F605" s="23">
        <v>2450</v>
      </c>
      <c r="G605" s="23" t="s">
        <v>33</v>
      </c>
      <c r="H605" s="210" t="s">
        <v>679</v>
      </c>
      <c r="I605" s="211">
        <v>44</v>
      </c>
      <c r="J605" t="str">
        <f t="shared" si="26"/>
        <v>A-W2-H2-Creato 3</v>
      </c>
      <c r="K605" s="5">
        <f t="shared" si="27"/>
        <v>1347</v>
      </c>
      <c r="M605" t="s">
        <v>730</v>
      </c>
      <c r="O605" s="355">
        <v>1.4999999999999999E-2</v>
      </c>
      <c r="Q605" s="206">
        <v>1327</v>
      </c>
    </row>
    <row r="606" spans="1:17" hidden="1">
      <c r="A606" s="23" t="s">
        <v>14</v>
      </c>
      <c r="B606" s="23" t="s">
        <v>15</v>
      </c>
      <c r="C606" s="23">
        <v>999</v>
      </c>
      <c r="D606" s="23" t="s">
        <v>28</v>
      </c>
      <c r="E606" s="23">
        <v>2451</v>
      </c>
      <c r="F606" s="23">
        <v>2820</v>
      </c>
      <c r="G606" s="23" t="s">
        <v>34</v>
      </c>
      <c r="H606" s="210" t="s">
        <v>679</v>
      </c>
      <c r="I606" s="211">
        <v>44</v>
      </c>
      <c r="J606" t="str">
        <f t="shared" si="26"/>
        <v>A-W2-H3-Creato 3</v>
      </c>
      <c r="K606" s="5">
        <f t="shared" si="27"/>
        <v>1505</v>
      </c>
      <c r="M606" t="s">
        <v>730</v>
      </c>
      <c r="O606" s="355">
        <v>1.4999999999999999E-2</v>
      </c>
      <c r="Q606" s="206">
        <v>1482</v>
      </c>
    </row>
    <row r="607" spans="1:17" hidden="1">
      <c r="A607" s="23" t="s">
        <v>14</v>
      </c>
      <c r="B607" s="23" t="s">
        <v>13</v>
      </c>
      <c r="C607" s="23">
        <v>999</v>
      </c>
      <c r="D607" s="23" t="s">
        <v>28</v>
      </c>
      <c r="E607" s="23">
        <v>2821</v>
      </c>
      <c r="F607" s="23">
        <v>3070</v>
      </c>
      <c r="G607" s="23" t="s">
        <v>35</v>
      </c>
      <c r="H607" s="210" t="s">
        <v>679</v>
      </c>
      <c r="I607" s="211">
        <v>44</v>
      </c>
      <c r="J607" t="str">
        <f t="shared" si="26"/>
        <v>A-W2-H4-Creato 3</v>
      </c>
      <c r="K607" s="5">
        <f t="shared" si="27"/>
        <v>1620</v>
      </c>
      <c r="M607" t="s">
        <v>730</v>
      </c>
      <c r="O607" s="355">
        <v>1.4999999999999999E-2</v>
      </c>
      <c r="Q607" s="206">
        <v>1596</v>
      </c>
    </row>
    <row r="608" spans="1:17" hidden="1">
      <c r="A608" s="23" t="s">
        <v>9</v>
      </c>
      <c r="B608" s="23" t="s">
        <v>12</v>
      </c>
      <c r="C608" s="23">
        <v>999</v>
      </c>
      <c r="D608" s="23" t="s">
        <v>28</v>
      </c>
      <c r="E608" s="23">
        <v>1981</v>
      </c>
      <c r="F608" s="23">
        <v>2150</v>
      </c>
      <c r="G608" s="23" t="s">
        <v>32</v>
      </c>
      <c r="H608" s="210" t="s">
        <v>679</v>
      </c>
      <c r="I608" s="211">
        <v>44</v>
      </c>
      <c r="J608" t="str">
        <f t="shared" si="26"/>
        <v>B-W2-H1-Creato 3</v>
      </c>
      <c r="K608" s="5">
        <f t="shared" si="27"/>
        <v>2417</v>
      </c>
      <c r="M608" t="s">
        <v>730</v>
      </c>
      <c r="O608" s="355">
        <v>1.4999999999999999E-2</v>
      </c>
      <c r="Q608" s="206">
        <v>2381</v>
      </c>
    </row>
    <row r="609" spans="1:17" hidden="1">
      <c r="A609" s="23" t="s">
        <v>9</v>
      </c>
      <c r="B609" s="23" t="s">
        <v>11</v>
      </c>
      <c r="C609" s="23">
        <v>999</v>
      </c>
      <c r="D609" s="23" t="s">
        <v>28</v>
      </c>
      <c r="E609" s="23">
        <v>2151</v>
      </c>
      <c r="F609" s="23">
        <v>2450</v>
      </c>
      <c r="G609" s="23" t="s">
        <v>33</v>
      </c>
      <c r="H609" s="210" t="s">
        <v>679</v>
      </c>
      <c r="I609" s="211">
        <v>44</v>
      </c>
      <c r="J609" t="str">
        <f t="shared" si="26"/>
        <v>B-W2-H2-Creato 3</v>
      </c>
      <c r="K609" s="5">
        <f t="shared" si="27"/>
        <v>2694</v>
      </c>
      <c r="M609" t="s">
        <v>730</v>
      </c>
      <c r="O609" s="355">
        <v>1.4999999999999999E-2</v>
      </c>
      <c r="Q609" s="206">
        <v>2654</v>
      </c>
    </row>
    <row r="610" spans="1:17" hidden="1">
      <c r="A610" s="23" t="s">
        <v>9</v>
      </c>
      <c r="B610" s="23" t="s">
        <v>10</v>
      </c>
      <c r="C610" s="23">
        <v>999</v>
      </c>
      <c r="D610" s="23" t="s">
        <v>28</v>
      </c>
      <c r="E610" s="23">
        <v>2451</v>
      </c>
      <c r="F610" s="23">
        <v>2820</v>
      </c>
      <c r="G610" s="23" t="s">
        <v>34</v>
      </c>
      <c r="H610" s="210" t="s">
        <v>679</v>
      </c>
      <c r="I610" s="211">
        <v>44</v>
      </c>
      <c r="J610" t="str">
        <f t="shared" si="26"/>
        <v>B-W2-H3-Creato 3</v>
      </c>
      <c r="K610" s="5">
        <f t="shared" si="27"/>
        <v>3008</v>
      </c>
      <c r="M610" t="s">
        <v>730</v>
      </c>
      <c r="O610" s="355">
        <v>1.4999999999999999E-2</v>
      </c>
      <c r="Q610" s="206">
        <v>2963</v>
      </c>
    </row>
    <row r="611" spans="1:17" hidden="1">
      <c r="A611" s="23" t="s">
        <v>9</v>
      </c>
      <c r="B611" s="23" t="s">
        <v>8</v>
      </c>
      <c r="C611" s="23">
        <v>999</v>
      </c>
      <c r="D611" s="23" t="s">
        <v>28</v>
      </c>
      <c r="E611" s="23">
        <v>2821</v>
      </c>
      <c r="F611" s="23">
        <v>3100</v>
      </c>
      <c r="G611" s="23" t="s">
        <v>35</v>
      </c>
      <c r="H611" s="210" t="s">
        <v>679</v>
      </c>
      <c r="I611" s="211">
        <v>44</v>
      </c>
      <c r="J611" t="str">
        <f t="shared" si="26"/>
        <v>B-W2-H4-Creato 3</v>
      </c>
      <c r="K611" s="5">
        <f t="shared" si="27"/>
        <v>2980</v>
      </c>
      <c r="M611" t="s">
        <v>730</v>
      </c>
      <c r="O611" s="355">
        <v>1.4999999999999999E-2</v>
      </c>
      <c r="Q611" s="206">
        <v>2935</v>
      </c>
    </row>
    <row r="612" spans="1:17" hidden="1">
      <c r="A612" s="23" t="s">
        <v>4</v>
      </c>
      <c r="B612" s="23" t="s">
        <v>7</v>
      </c>
      <c r="C612" s="23">
        <v>999</v>
      </c>
      <c r="D612" s="23" t="s">
        <v>28</v>
      </c>
      <c r="E612" s="23">
        <v>1981</v>
      </c>
      <c r="F612" s="23">
        <v>2150</v>
      </c>
      <c r="G612" s="23" t="s">
        <v>32</v>
      </c>
      <c r="H612" s="210" t="s">
        <v>679</v>
      </c>
      <c r="I612" s="211">
        <v>44</v>
      </c>
      <c r="J612" t="str">
        <f t="shared" si="26"/>
        <v>C-W2-H1-Creato 3</v>
      </c>
      <c r="K612" s="5">
        <f t="shared" si="27"/>
        <v>1852</v>
      </c>
      <c r="M612" t="s">
        <v>730</v>
      </c>
      <c r="O612" s="355">
        <v>1.4999999999999999E-2</v>
      </c>
      <c r="Q612" s="206">
        <v>1824</v>
      </c>
    </row>
    <row r="613" spans="1:17" hidden="1">
      <c r="A613" s="23" t="s">
        <v>4</v>
      </c>
      <c r="B613" s="23" t="s">
        <v>6</v>
      </c>
      <c r="C613" s="23">
        <v>999</v>
      </c>
      <c r="D613" s="23" t="s">
        <v>28</v>
      </c>
      <c r="E613" s="23">
        <v>2151</v>
      </c>
      <c r="F613" s="23">
        <v>2450</v>
      </c>
      <c r="G613" s="23" t="s">
        <v>33</v>
      </c>
      <c r="H613" s="210" t="s">
        <v>679</v>
      </c>
      <c r="I613" s="211">
        <v>44</v>
      </c>
      <c r="J613" t="str">
        <f t="shared" si="26"/>
        <v>C-W2-H2-Creato 3</v>
      </c>
      <c r="K613" s="5">
        <f t="shared" si="27"/>
        <v>2119</v>
      </c>
      <c r="M613" t="s">
        <v>730</v>
      </c>
      <c r="O613" s="355">
        <v>1.4999999999999999E-2</v>
      </c>
      <c r="Q613" s="206">
        <v>2087</v>
      </c>
    </row>
    <row r="614" spans="1:17" hidden="1">
      <c r="A614" s="23" t="s">
        <v>4</v>
      </c>
      <c r="B614" s="23" t="s">
        <v>5</v>
      </c>
      <c r="C614" s="23">
        <v>999</v>
      </c>
      <c r="D614" s="23" t="s">
        <v>28</v>
      </c>
      <c r="E614" s="23">
        <v>2451</v>
      </c>
      <c r="F614" s="23">
        <v>2820</v>
      </c>
      <c r="G614" s="23" t="s">
        <v>34</v>
      </c>
      <c r="H614" s="210" t="s">
        <v>679</v>
      </c>
      <c r="I614" s="211">
        <v>44</v>
      </c>
      <c r="J614" t="str">
        <f t="shared" si="26"/>
        <v>C-W2-H3-Creato 3</v>
      </c>
      <c r="K614" s="5">
        <f t="shared" si="27"/>
        <v>2323</v>
      </c>
      <c r="M614" t="s">
        <v>730</v>
      </c>
      <c r="O614" s="355">
        <v>1.4999999999999999E-2</v>
      </c>
      <c r="Q614" s="206">
        <v>2288</v>
      </c>
    </row>
    <row r="615" spans="1:17" hidden="1">
      <c r="A615" s="23" t="s">
        <v>4</v>
      </c>
      <c r="B615" s="23" t="s">
        <v>3</v>
      </c>
      <c r="C615" s="23">
        <v>999</v>
      </c>
      <c r="D615" s="23" t="s">
        <v>28</v>
      </c>
      <c r="E615" s="23">
        <v>2821</v>
      </c>
      <c r="F615" s="23">
        <v>3100</v>
      </c>
      <c r="G615" s="23" t="s">
        <v>35</v>
      </c>
      <c r="H615" s="210" t="s">
        <v>679</v>
      </c>
      <c r="I615" s="211">
        <v>44</v>
      </c>
      <c r="J615" t="str">
        <f t="shared" si="26"/>
        <v>C-W2-H4-Creato 3</v>
      </c>
      <c r="K615" s="5">
        <f t="shared" si="27"/>
        <v>2467</v>
      </c>
      <c r="M615" t="s">
        <v>730</v>
      </c>
      <c r="O615" s="355">
        <v>1.4999999999999999E-2</v>
      </c>
      <c r="Q615" s="206">
        <v>2430</v>
      </c>
    </row>
    <row r="616" spans="1:17" hidden="1">
      <c r="A616" s="16" t="s">
        <v>14</v>
      </c>
      <c r="B616" s="16" t="s">
        <v>17</v>
      </c>
      <c r="C616" s="16">
        <v>999</v>
      </c>
      <c r="D616" s="16" t="s">
        <v>28</v>
      </c>
      <c r="E616" s="16">
        <v>1981</v>
      </c>
      <c r="F616" s="16">
        <v>2150</v>
      </c>
      <c r="G616" s="16" t="s">
        <v>32</v>
      </c>
      <c r="H616" s="207" t="s">
        <v>680</v>
      </c>
      <c r="I616" s="208">
        <v>44</v>
      </c>
      <c r="J616" t="str">
        <f t="shared" si="26"/>
        <v>A-W2-H1-Creato 4</v>
      </c>
      <c r="K616" s="5">
        <f t="shared" si="27"/>
        <v>588</v>
      </c>
      <c r="M616" t="s">
        <v>730</v>
      </c>
      <c r="O616" s="355">
        <v>1.4999999999999999E-2</v>
      </c>
      <c r="Q616" s="206">
        <v>579</v>
      </c>
    </row>
    <row r="617" spans="1:17" hidden="1">
      <c r="A617" s="16" t="s">
        <v>14</v>
      </c>
      <c r="B617" s="16" t="s">
        <v>16</v>
      </c>
      <c r="C617" s="16">
        <v>999</v>
      </c>
      <c r="D617" s="16" t="s">
        <v>28</v>
      </c>
      <c r="E617" s="16">
        <v>2151</v>
      </c>
      <c r="F617" s="16">
        <v>2450</v>
      </c>
      <c r="G617" s="16" t="s">
        <v>33</v>
      </c>
      <c r="H617" s="207" t="s">
        <v>680</v>
      </c>
      <c r="I617" s="208">
        <v>44</v>
      </c>
      <c r="J617" t="str">
        <f t="shared" si="26"/>
        <v>A-W2-H2-Creato 4</v>
      </c>
      <c r="K617" s="5">
        <f t="shared" si="27"/>
        <v>785</v>
      </c>
      <c r="M617" t="s">
        <v>730</v>
      </c>
      <c r="O617" s="355">
        <v>1.4999999999999999E-2</v>
      </c>
      <c r="Q617" s="206">
        <v>773</v>
      </c>
    </row>
    <row r="618" spans="1:17" hidden="1">
      <c r="A618" s="16" t="s">
        <v>14</v>
      </c>
      <c r="B618" s="16" t="s">
        <v>15</v>
      </c>
      <c r="C618" s="16">
        <v>999</v>
      </c>
      <c r="D618" s="16" t="s">
        <v>28</v>
      </c>
      <c r="E618" s="16">
        <v>2451</v>
      </c>
      <c r="F618" s="16">
        <v>2820</v>
      </c>
      <c r="G618" s="16" t="s">
        <v>34</v>
      </c>
      <c r="H618" s="207" t="s">
        <v>680</v>
      </c>
      <c r="I618" s="208">
        <v>44</v>
      </c>
      <c r="J618" t="str">
        <f t="shared" si="26"/>
        <v>A-W2-H3-Creato 4</v>
      </c>
      <c r="K618" s="5">
        <f t="shared" si="27"/>
        <v>942</v>
      </c>
      <c r="M618" t="s">
        <v>730</v>
      </c>
      <c r="O618" s="355">
        <v>1.4999999999999999E-2</v>
      </c>
      <c r="Q618" s="206">
        <v>928</v>
      </c>
    </row>
    <row r="619" spans="1:17" hidden="1">
      <c r="A619" s="16" t="s">
        <v>14</v>
      </c>
      <c r="B619" s="16" t="s">
        <v>13</v>
      </c>
      <c r="C619" s="16">
        <v>999</v>
      </c>
      <c r="D619" s="16" t="s">
        <v>28</v>
      </c>
      <c r="E619" s="16">
        <v>2821</v>
      </c>
      <c r="F619" s="16">
        <v>3070</v>
      </c>
      <c r="G619" s="16" t="s">
        <v>35</v>
      </c>
      <c r="H619" s="207" t="s">
        <v>680</v>
      </c>
      <c r="I619" s="208">
        <v>44</v>
      </c>
      <c r="J619" t="str">
        <f t="shared" si="26"/>
        <v>A-W2-H4-Creato 4</v>
      </c>
      <c r="K619" s="5">
        <f t="shared" si="27"/>
        <v>1044</v>
      </c>
      <c r="M619" t="s">
        <v>730</v>
      </c>
      <c r="O619" s="355">
        <v>1.4999999999999999E-2</v>
      </c>
      <c r="Q619" s="206">
        <v>1028</v>
      </c>
    </row>
    <row r="620" spans="1:17" hidden="1">
      <c r="A620" s="16" t="s">
        <v>9</v>
      </c>
      <c r="B620" s="16" t="s">
        <v>12</v>
      </c>
      <c r="C620" s="16">
        <v>999</v>
      </c>
      <c r="D620" s="16" t="s">
        <v>28</v>
      </c>
      <c r="E620" s="16">
        <v>1981</v>
      </c>
      <c r="F620" s="16">
        <v>2150</v>
      </c>
      <c r="G620" s="16" t="s">
        <v>32</v>
      </c>
      <c r="H620" s="207" t="s">
        <v>680</v>
      </c>
      <c r="I620" s="208">
        <v>44</v>
      </c>
      <c r="J620" t="str">
        <f t="shared" si="26"/>
        <v>B-W2-H1-Creato 4</v>
      </c>
      <c r="K620" s="5">
        <f t="shared" si="27"/>
        <v>1175</v>
      </c>
      <c r="M620" t="s">
        <v>730</v>
      </c>
      <c r="O620" s="355">
        <v>1.4999999999999999E-2</v>
      </c>
      <c r="Q620" s="206">
        <v>1157</v>
      </c>
    </row>
    <row r="621" spans="1:17" hidden="1">
      <c r="A621" s="16" t="s">
        <v>9</v>
      </c>
      <c r="B621" s="16" t="s">
        <v>11</v>
      </c>
      <c r="C621" s="16">
        <v>999</v>
      </c>
      <c r="D621" s="16" t="s">
        <v>28</v>
      </c>
      <c r="E621" s="16">
        <v>2151</v>
      </c>
      <c r="F621" s="16">
        <v>2450</v>
      </c>
      <c r="G621" s="16" t="s">
        <v>33</v>
      </c>
      <c r="H621" s="207" t="s">
        <v>680</v>
      </c>
      <c r="I621" s="208">
        <v>44</v>
      </c>
      <c r="J621" t="str">
        <f t="shared" si="26"/>
        <v>B-W2-H2-Creato 4</v>
      </c>
      <c r="K621" s="5">
        <f t="shared" si="27"/>
        <v>812</v>
      </c>
      <c r="M621" t="s">
        <v>730</v>
      </c>
      <c r="O621" s="355">
        <v>1.4999999999999999E-2</v>
      </c>
      <c r="Q621" s="206">
        <v>800</v>
      </c>
    </row>
    <row r="622" spans="1:17" hidden="1">
      <c r="A622" s="16" t="s">
        <v>9</v>
      </c>
      <c r="B622" s="16" t="s">
        <v>10</v>
      </c>
      <c r="C622" s="16">
        <v>999</v>
      </c>
      <c r="D622" s="16" t="s">
        <v>28</v>
      </c>
      <c r="E622" s="16">
        <v>2451</v>
      </c>
      <c r="F622" s="16">
        <v>2820</v>
      </c>
      <c r="G622" s="16" t="s">
        <v>34</v>
      </c>
      <c r="H622" s="207" t="s">
        <v>680</v>
      </c>
      <c r="I622" s="208">
        <v>44</v>
      </c>
      <c r="J622" t="str">
        <f t="shared" si="26"/>
        <v>B-W2-H3-Creato 4</v>
      </c>
      <c r="K622" s="5">
        <f t="shared" si="27"/>
        <v>1883</v>
      </c>
      <c r="M622" t="s">
        <v>730</v>
      </c>
      <c r="O622" s="355">
        <v>1.4999999999999999E-2</v>
      </c>
      <c r="Q622" s="206">
        <v>1855</v>
      </c>
    </row>
    <row r="623" spans="1:17" hidden="1">
      <c r="A623" s="16" t="s">
        <v>9</v>
      </c>
      <c r="B623" s="16" t="s">
        <v>8</v>
      </c>
      <c r="C623" s="16">
        <v>999</v>
      </c>
      <c r="D623" s="16" t="s">
        <v>28</v>
      </c>
      <c r="E623" s="16">
        <v>2821</v>
      </c>
      <c r="F623" s="16">
        <v>3100</v>
      </c>
      <c r="G623" s="16" t="s">
        <v>35</v>
      </c>
      <c r="H623" s="207" t="s">
        <v>680</v>
      </c>
      <c r="I623" s="208">
        <v>44</v>
      </c>
      <c r="J623" t="str">
        <f t="shared" si="26"/>
        <v>B-W2-H4-Creato 4</v>
      </c>
      <c r="K623" s="5">
        <f t="shared" si="27"/>
        <v>2084</v>
      </c>
      <c r="M623" t="s">
        <v>730</v>
      </c>
      <c r="O623" s="355">
        <v>1.4999999999999999E-2</v>
      </c>
      <c r="Q623" s="206">
        <v>2053</v>
      </c>
    </row>
    <row r="624" spans="1:17" hidden="1">
      <c r="A624" s="16" t="s">
        <v>4</v>
      </c>
      <c r="B624" s="16" t="s">
        <v>7</v>
      </c>
      <c r="C624" s="16">
        <v>999</v>
      </c>
      <c r="D624" s="16" t="s">
        <v>28</v>
      </c>
      <c r="E624" s="16">
        <v>1981</v>
      </c>
      <c r="F624" s="16">
        <v>2150</v>
      </c>
      <c r="G624" s="16" t="s">
        <v>32</v>
      </c>
      <c r="H624" s="207" t="s">
        <v>680</v>
      </c>
      <c r="I624" s="208">
        <v>44</v>
      </c>
      <c r="J624" t="str">
        <f t="shared" si="26"/>
        <v>C-W2-H1-Creato 4</v>
      </c>
      <c r="K624" s="5">
        <f t="shared" si="27"/>
        <v>1008</v>
      </c>
      <c r="M624" t="s">
        <v>730</v>
      </c>
      <c r="O624" s="355">
        <v>1.4999999999999999E-2</v>
      </c>
      <c r="Q624" s="206">
        <v>993</v>
      </c>
    </row>
    <row r="625" spans="1:17" hidden="1">
      <c r="A625" s="16" t="s">
        <v>4</v>
      </c>
      <c r="B625" s="16" t="s">
        <v>6</v>
      </c>
      <c r="C625" s="16">
        <v>999</v>
      </c>
      <c r="D625" s="16" t="s">
        <v>28</v>
      </c>
      <c r="E625" s="16">
        <v>2151</v>
      </c>
      <c r="F625" s="16">
        <v>2450</v>
      </c>
      <c r="G625" s="16" t="s">
        <v>33</v>
      </c>
      <c r="H625" s="207" t="s">
        <v>680</v>
      </c>
      <c r="I625" s="208">
        <v>44</v>
      </c>
      <c r="J625" t="str">
        <f t="shared" si="26"/>
        <v>C-W2-H2-Creato 4</v>
      </c>
      <c r="K625" s="5">
        <f t="shared" si="27"/>
        <v>1275</v>
      </c>
      <c r="M625" t="s">
        <v>730</v>
      </c>
      <c r="O625" s="355">
        <v>1.4999999999999999E-2</v>
      </c>
      <c r="Q625" s="206">
        <v>1256</v>
      </c>
    </row>
    <row r="626" spans="1:17" hidden="1">
      <c r="A626" s="16" t="s">
        <v>4</v>
      </c>
      <c r="B626" s="16" t="s">
        <v>5</v>
      </c>
      <c r="C626" s="16">
        <v>999</v>
      </c>
      <c r="D626" s="16" t="s">
        <v>28</v>
      </c>
      <c r="E626" s="16">
        <v>2451</v>
      </c>
      <c r="F626" s="16">
        <v>2820</v>
      </c>
      <c r="G626" s="16" t="s">
        <v>34</v>
      </c>
      <c r="H626" s="207" t="s">
        <v>680</v>
      </c>
      <c r="I626" s="208">
        <v>44</v>
      </c>
      <c r="J626" t="str">
        <f t="shared" si="26"/>
        <v>C-W2-H3-Creato 4</v>
      </c>
      <c r="K626" s="5">
        <f t="shared" si="27"/>
        <v>1479</v>
      </c>
      <c r="M626" t="s">
        <v>730</v>
      </c>
      <c r="O626" s="355">
        <v>1.4999999999999999E-2</v>
      </c>
      <c r="Q626" s="206">
        <v>1457</v>
      </c>
    </row>
    <row r="627" spans="1:17" hidden="1">
      <c r="A627" s="16" t="s">
        <v>4</v>
      </c>
      <c r="B627" s="16" t="s">
        <v>3</v>
      </c>
      <c r="C627" s="16">
        <v>999</v>
      </c>
      <c r="D627" s="16" t="s">
        <v>28</v>
      </c>
      <c r="E627" s="16">
        <v>2821</v>
      </c>
      <c r="F627" s="16">
        <v>3100</v>
      </c>
      <c r="G627" s="16" t="s">
        <v>35</v>
      </c>
      <c r="H627" s="207" t="s">
        <v>680</v>
      </c>
      <c r="I627" s="208">
        <v>44</v>
      </c>
      <c r="J627" t="str">
        <f t="shared" si="26"/>
        <v>C-W2-H4-Creato 4</v>
      </c>
      <c r="K627" s="5">
        <f t="shared" si="27"/>
        <v>1626</v>
      </c>
      <c r="M627" t="s">
        <v>730</v>
      </c>
      <c r="O627" s="355">
        <v>1.4999999999999999E-2</v>
      </c>
      <c r="Q627" s="206">
        <v>1601</v>
      </c>
    </row>
    <row r="628" spans="1:17" hidden="1">
      <c r="A628" s="44" t="s">
        <v>14</v>
      </c>
      <c r="B628" s="44" t="s">
        <v>17</v>
      </c>
      <c r="C628" s="44">
        <v>1099</v>
      </c>
      <c r="D628" s="44" t="s">
        <v>29</v>
      </c>
      <c r="E628" s="44">
        <v>1981</v>
      </c>
      <c r="F628" s="44">
        <v>2150</v>
      </c>
      <c r="G628" s="44" t="s">
        <v>32</v>
      </c>
      <c r="H628" s="204" t="s">
        <v>677</v>
      </c>
      <c r="I628" s="205">
        <v>44</v>
      </c>
      <c r="J628" t="str">
        <f t="shared" si="26"/>
        <v>A-W3-H1-Creato 1</v>
      </c>
      <c r="K628" s="5">
        <f t="shared" si="27"/>
        <v>532</v>
      </c>
      <c r="M628" t="s">
        <v>730</v>
      </c>
      <c r="O628" s="355">
        <v>1.4999999999999999E-2</v>
      </c>
      <c r="Q628" s="206">
        <v>524</v>
      </c>
    </row>
    <row r="629" spans="1:17" hidden="1">
      <c r="A629" s="44" t="s">
        <v>14</v>
      </c>
      <c r="B629" s="44" t="s">
        <v>16</v>
      </c>
      <c r="C629" s="44">
        <v>1099</v>
      </c>
      <c r="D629" s="44" t="s">
        <v>29</v>
      </c>
      <c r="E629" s="44">
        <v>2151</v>
      </c>
      <c r="F629" s="44">
        <v>2450</v>
      </c>
      <c r="G629" s="44" t="s">
        <v>33</v>
      </c>
      <c r="H629" s="204" t="s">
        <v>677</v>
      </c>
      <c r="I629" s="205">
        <v>44</v>
      </c>
      <c r="J629" t="str">
        <f t="shared" ref="J629:J692" si="28">A629&amp;"-"&amp;D629&amp;"-"&amp;G629&amp;"-"&amp;H629</f>
        <v>A-W3-H2-Creato 1</v>
      </c>
      <c r="K629" s="5">
        <f t="shared" si="27"/>
        <v>599</v>
      </c>
      <c r="M629" t="s">
        <v>730</v>
      </c>
      <c r="O629" s="355">
        <v>1.4999999999999999E-2</v>
      </c>
      <c r="Q629" s="206">
        <v>590</v>
      </c>
    </row>
    <row r="630" spans="1:17" hidden="1">
      <c r="A630" s="44" t="s">
        <v>14</v>
      </c>
      <c r="B630" s="44" t="s">
        <v>15</v>
      </c>
      <c r="C630" s="44">
        <v>1099</v>
      </c>
      <c r="D630" s="44" t="s">
        <v>29</v>
      </c>
      <c r="E630" s="44">
        <v>2451</v>
      </c>
      <c r="F630" s="44">
        <v>2820</v>
      </c>
      <c r="G630" s="44" t="s">
        <v>34</v>
      </c>
      <c r="H630" s="204" t="s">
        <v>677</v>
      </c>
      <c r="I630" s="205">
        <v>44</v>
      </c>
      <c r="J630" t="str">
        <f t="shared" si="28"/>
        <v>A-W3-H3-Creato 1</v>
      </c>
      <c r="K630" s="5">
        <f t="shared" si="27"/>
        <v>717</v>
      </c>
      <c r="M630" t="s">
        <v>730</v>
      </c>
      <c r="O630" s="355">
        <v>1.4999999999999999E-2</v>
      </c>
      <c r="Q630" s="206">
        <v>706</v>
      </c>
    </row>
    <row r="631" spans="1:17" hidden="1">
      <c r="A631" s="44" t="s">
        <v>14</v>
      </c>
      <c r="B631" s="44" t="s">
        <v>13</v>
      </c>
      <c r="C631" s="44">
        <v>1099</v>
      </c>
      <c r="D631" s="44" t="s">
        <v>29</v>
      </c>
      <c r="E631" s="44">
        <v>2821</v>
      </c>
      <c r="F631" s="44">
        <v>3070</v>
      </c>
      <c r="G631" s="44" t="s">
        <v>35</v>
      </c>
      <c r="H631" s="204" t="s">
        <v>677</v>
      </c>
      <c r="I631" s="205">
        <v>44</v>
      </c>
      <c r="J631" t="str">
        <f t="shared" si="28"/>
        <v>A-W3-H4-Creato 1</v>
      </c>
      <c r="K631" s="5">
        <f t="shared" si="27"/>
        <v>822</v>
      </c>
      <c r="M631" t="s">
        <v>730</v>
      </c>
      <c r="O631" s="355">
        <v>1.4999999999999999E-2</v>
      </c>
      <c r="Q631" s="206">
        <v>809</v>
      </c>
    </row>
    <row r="632" spans="1:17" hidden="1">
      <c r="A632" s="44" t="s">
        <v>9</v>
      </c>
      <c r="B632" s="44" t="s">
        <v>12</v>
      </c>
      <c r="C632" s="44">
        <v>1099</v>
      </c>
      <c r="D632" s="44" t="s">
        <v>29</v>
      </c>
      <c r="E632" s="44">
        <v>1981</v>
      </c>
      <c r="F632" s="44">
        <v>2150</v>
      </c>
      <c r="G632" s="44" t="s">
        <v>32</v>
      </c>
      <c r="H632" s="204" t="s">
        <v>677</v>
      </c>
      <c r="I632" s="205">
        <v>44</v>
      </c>
      <c r="J632" t="str">
        <f t="shared" si="28"/>
        <v>B-W3-H1-Creato 1</v>
      </c>
      <c r="K632" s="5">
        <f t="shared" si="27"/>
        <v>1067</v>
      </c>
      <c r="M632" t="s">
        <v>730</v>
      </c>
      <c r="O632" s="355">
        <v>1.4999999999999999E-2</v>
      </c>
      <c r="Q632" s="206">
        <v>1051</v>
      </c>
    </row>
    <row r="633" spans="1:17" hidden="1">
      <c r="A633" s="44" t="s">
        <v>9</v>
      </c>
      <c r="B633" s="44" t="s">
        <v>11</v>
      </c>
      <c r="C633" s="44">
        <v>1099</v>
      </c>
      <c r="D633" s="44" t="s">
        <v>29</v>
      </c>
      <c r="E633" s="44">
        <v>2151</v>
      </c>
      <c r="F633" s="44">
        <v>2450</v>
      </c>
      <c r="G633" s="44" t="s">
        <v>33</v>
      </c>
      <c r="H633" s="204" t="s">
        <v>677</v>
      </c>
      <c r="I633" s="205">
        <v>44</v>
      </c>
      <c r="J633" t="str">
        <f t="shared" si="28"/>
        <v>B-W3-H2-Creato 1</v>
      </c>
      <c r="K633" s="5">
        <f t="shared" si="27"/>
        <v>1199</v>
      </c>
      <c r="M633" t="s">
        <v>730</v>
      </c>
      <c r="O633" s="355">
        <v>1.4999999999999999E-2</v>
      </c>
      <c r="Q633" s="206">
        <v>1181</v>
      </c>
    </row>
    <row r="634" spans="1:17" hidden="1">
      <c r="A634" s="44" t="s">
        <v>9</v>
      </c>
      <c r="B634" s="44" t="s">
        <v>10</v>
      </c>
      <c r="C634" s="44">
        <v>1099</v>
      </c>
      <c r="D634" s="44" t="s">
        <v>29</v>
      </c>
      <c r="E634" s="44">
        <v>2451</v>
      </c>
      <c r="F634" s="44">
        <v>2820</v>
      </c>
      <c r="G634" s="44" t="s">
        <v>34</v>
      </c>
      <c r="H634" s="204" t="s">
        <v>677</v>
      </c>
      <c r="I634" s="205">
        <v>44</v>
      </c>
      <c r="J634" t="str">
        <f t="shared" si="28"/>
        <v>B-W3-H3-Creato 1</v>
      </c>
      <c r="K634" s="5">
        <f t="shared" si="27"/>
        <v>1434</v>
      </c>
      <c r="M634" t="s">
        <v>730</v>
      </c>
      <c r="O634" s="355">
        <v>1.4999999999999999E-2</v>
      </c>
      <c r="Q634" s="206">
        <v>1412</v>
      </c>
    </row>
    <row r="635" spans="1:17" hidden="1">
      <c r="A635" s="44" t="s">
        <v>9</v>
      </c>
      <c r="B635" s="44" t="s">
        <v>8</v>
      </c>
      <c r="C635" s="44">
        <v>1099</v>
      </c>
      <c r="D635" s="44" t="s">
        <v>29</v>
      </c>
      <c r="E635" s="44">
        <v>2821</v>
      </c>
      <c r="F635" s="44">
        <v>3100</v>
      </c>
      <c r="G635" s="44" t="s">
        <v>35</v>
      </c>
      <c r="H635" s="204" t="s">
        <v>677</v>
      </c>
      <c r="I635" s="205">
        <v>44</v>
      </c>
      <c r="J635" t="str">
        <f t="shared" si="28"/>
        <v>B-W3-H4-Creato 1</v>
      </c>
      <c r="K635" s="5">
        <f t="shared" si="27"/>
        <v>1642</v>
      </c>
      <c r="M635" t="s">
        <v>730</v>
      </c>
      <c r="O635" s="355">
        <v>1.4999999999999999E-2</v>
      </c>
      <c r="Q635" s="206">
        <v>1617</v>
      </c>
    </row>
    <row r="636" spans="1:17" hidden="1">
      <c r="A636" s="44" t="s">
        <v>4</v>
      </c>
      <c r="B636" s="44" t="s">
        <v>7</v>
      </c>
      <c r="C636" s="44">
        <v>1099</v>
      </c>
      <c r="D636" s="44" t="s">
        <v>29</v>
      </c>
      <c r="E636" s="44">
        <v>1981</v>
      </c>
      <c r="F636" s="44">
        <v>2150</v>
      </c>
      <c r="G636" s="44" t="s">
        <v>32</v>
      </c>
      <c r="H636" s="204" t="s">
        <v>677</v>
      </c>
      <c r="I636" s="205">
        <v>44</v>
      </c>
      <c r="J636" t="str">
        <f t="shared" si="28"/>
        <v>C-W3-H1-Creato 1</v>
      </c>
      <c r="K636" s="5">
        <f t="shared" si="27"/>
        <v>776</v>
      </c>
      <c r="M636" t="s">
        <v>730</v>
      </c>
      <c r="O636" s="355">
        <v>1.4999999999999999E-2</v>
      </c>
      <c r="Q636" s="206">
        <v>764</v>
      </c>
    </row>
    <row r="637" spans="1:17" hidden="1">
      <c r="A637" s="44" t="s">
        <v>4</v>
      </c>
      <c r="B637" s="44" t="s">
        <v>6</v>
      </c>
      <c r="C637" s="44">
        <v>1099</v>
      </c>
      <c r="D637" s="44" t="s">
        <v>29</v>
      </c>
      <c r="E637" s="44">
        <v>2151</v>
      </c>
      <c r="F637" s="44">
        <v>2450</v>
      </c>
      <c r="G637" s="44" t="s">
        <v>33</v>
      </c>
      <c r="H637" s="204" t="s">
        <v>677</v>
      </c>
      <c r="I637" s="205">
        <v>44</v>
      </c>
      <c r="J637" t="str">
        <f t="shared" si="28"/>
        <v>C-W3-H2-Creato 1</v>
      </c>
      <c r="K637" s="5">
        <f t="shared" si="27"/>
        <v>874</v>
      </c>
      <c r="M637" t="s">
        <v>730</v>
      </c>
      <c r="O637" s="355">
        <v>1.4999999999999999E-2</v>
      </c>
      <c r="Q637" s="206">
        <v>861</v>
      </c>
    </row>
    <row r="638" spans="1:17" hidden="1">
      <c r="A638" s="44" t="s">
        <v>4</v>
      </c>
      <c r="B638" s="44" t="s">
        <v>5</v>
      </c>
      <c r="C638" s="44">
        <v>1099</v>
      </c>
      <c r="D638" s="44" t="s">
        <v>29</v>
      </c>
      <c r="E638" s="44">
        <v>2451</v>
      </c>
      <c r="F638" s="44">
        <v>2820</v>
      </c>
      <c r="G638" s="44" t="s">
        <v>34</v>
      </c>
      <c r="H638" s="204" t="s">
        <v>677</v>
      </c>
      <c r="I638" s="205">
        <v>44</v>
      </c>
      <c r="J638" t="str">
        <f t="shared" si="28"/>
        <v>C-W3-H3-Creato 1</v>
      </c>
      <c r="K638" s="5">
        <f t="shared" si="27"/>
        <v>1051</v>
      </c>
      <c r="M638" t="s">
        <v>730</v>
      </c>
      <c r="O638" s="355">
        <v>1.4999999999999999E-2</v>
      </c>
      <c r="Q638" s="206">
        <v>1035</v>
      </c>
    </row>
    <row r="639" spans="1:17" hidden="1">
      <c r="A639" s="44" t="s">
        <v>4</v>
      </c>
      <c r="B639" s="44" t="s">
        <v>3</v>
      </c>
      <c r="C639" s="44">
        <v>1099</v>
      </c>
      <c r="D639" s="44" t="s">
        <v>29</v>
      </c>
      <c r="E639" s="44">
        <v>2821</v>
      </c>
      <c r="F639" s="44">
        <v>3100</v>
      </c>
      <c r="G639" s="44" t="s">
        <v>35</v>
      </c>
      <c r="H639" s="204" t="s">
        <v>677</v>
      </c>
      <c r="I639" s="205">
        <v>44</v>
      </c>
      <c r="J639" t="str">
        <f t="shared" si="28"/>
        <v>C-W3-H4-Creato 1</v>
      </c>
      <c r="K639" s="5">
        <f t="shared" si="27"/>
        <v>1207</v>
      </c>
      <c r="M639" t="s">
        <v>730</v>
      </c>
      <c r="O639" s="355">
        <v>1.4999999999999999E-2</v>
      </c>
      <c r="Q639" s="206">
        <v>1189</v>
      </c>
    </row>
    <row r="640" spans="1:17" hidden="1">
      <c r="A640" s="30" t="s">
        <v>14</v>
      </c>
      <c r="B640" s="30" t="s">
        <v>17</v>
      </c>
      <c r="C640" s="44">
        <v>1099</v>
      </c>
      <c r="D640" s="44" t="s">
        <v>29</v>
      </c>
      <c r="E640" s="30">
        <v>1981</v>
      </c>
      <c r="F640" s="30">
        <v>2150</v>
      </c>
      <c r="G640" s="30" t="s">
        <v>32</v>
      </c>
      <c r="H640" s="201" t="s">
        <v>678</v>
      </c>
      <c r="I640" s="202">
        <v>44</v>
      </c>
      <c r="J640" t="str">
        <f t="shared" si="28"/>
        <v>A-W3-H1-Creato 2</v>
      </c>
      <c r="K640" s="5">
        <f t="shared" si="27"/>
        <v>860</v>
      </c>
      <c r="M640" t="s">
        <v>730</v>
      </c>
      <c r="O640" s="355">
        <v>1.4999999999999999E-2</v>
      </c>
      <c r="Q640" s="206">
        <v>847</v>
      </c>
    </row>
    <row r="641" spans="1:17" hidden="1">
      <c r="A641" s="30" t="s">
        <v>14</v>
      </c>
      <c r="B641" s="30" t="s">
        <v>16</v>
      </c>
      <c r="C641" s="44">
        <v>1099</v>
      </c>
      <c r="D641" s="44" t="s">
        <v>29</v>
      </c>
      <c r="E641" s="30">
        <v>2151</v>
      </c>
      <c r="F641" s="30">
        <v>2450</v>
      </c>
      <c r="G641" s="30" t="s">
        <v>33</v>
      </c>
      <c r="H641" s="201" t="s">
        <v>678</v>
      </c>
      <c r="I641" s="202">
        <v>44</v>
      </c>
      <c r="J641" t="str">
        <f t="shared" si="28"/>
        <v>A-W3-H2-Creato 2</v>
      </c>
      <c r="K641" s="5">
        <f t="shared" si="27"/>
        <v>999</v>
      </c>
      <c r="M641" t="s">
        <v>730</v>
      </c>
      <c r="O641" s="355">
        <v>1.4999999999999999E-2</v>
      </c>
      <c r="Q641" s="206">
        <v>984</v>
      </c>
    </row>
    <row r="642" spans="1:17" hidden="1">
      <c r="A642" s="30" t="s">
        <v>14</v>
      </c>
      <c r="B642" s="30" t="s">
        <v>15</v>
      </c>
      <c r="C642" s="44">
        <v>1099</v>
      </c>
      <c r="D642" s="44" t="s">
        <v>29</v>
      </c>
      <c r="E642" s="30">
        <v>2451</v>
      </c>
      <c r="F642" s="30">
        <v>2820</v>
      </c>
      <c r="G642" s="30" t="s">
        <v>34</v>
      </c>
      <c r="H642" s="201" t="s">
        <v>678</v>
      </c>
      <c r="I642" s="202">
        <v>44</v>
      </c>
      <c r="J642" t="str">
        <f t="shared" si="28"/>
        <v>A-W3-H3-Creato 2</v>
      </c>
      <c r="K642" s="5">
        <f t="shared" si="27"/>
        <v>1156</v>
      </c>
      <c r="M642" t="s">
        <v>730</v>
      </c>
      <c r="O642" s="355">
        <v>1.4999999999999999E-2</v>
      </c>
      <c r="Q642" s="206">
        <v>1138</v>
      </c>
    </row>
    <row r="643" spans="1:17" hidden="1">
      <c r="A643" s="30" t="s">
        <v>14</v>
      </c>
      <c r="B643" s="30" t="s">
        <v>13</v>
      </c>
      <c r="C643" s="44">
        <v>1099</v>
      </c>
      <c r="D643" s="44" t="s">
        <v>29</v>
      </c>
      <c r="E643" s="30">
        <v>2821</v>
      </c>
      <c r="F643" s="30">
        <v>3070</v>
      </c>
      <c r="G643" s="30" t="s">
        <v>35</v>
      </c>
      <c r="H643" s="201" t="s">
        <v>678</v>
      </c>
      <c r="I643" s="202">
        <v>44</v>
      </c>
      <c r="J643" t="str">
        <f t="shared" si="28"/>
        <v>A-W3-H4-Creato 2</v>
      </c>
      <c r="K643" s="5">
        <f t="shared" si="27"/>
        <v>1337</v>
      </c>
      <c r="M643" t="s">
        <v>730</v>
      </c>
      <c r="O643" s="355">
        <v>1.4999999999999999E-2</v>
      </c>
      <c r="Q643" s="206">
        <v>1317</v>
      </c>
    </row>
    <row r="644" spans="1:17" hidden="1">
      <c r="A644" s="30" t="s">
        <v>9</v>
      </c>
      <c r="B644" s="30" t="s">
        <v>12</v>
      </c>
      <c r="C644" s="44">
        <v>1099</v>
      </c>
      <c r="D644" s="44" t="s">
        <v>29</v>
      </c>
      <c r="E644" s="30">
        <v>1981</v>
      </c>
      <c r="F644" s="30">
        <v>2150</v>
      </c>
      <c r="G644" s="30" t="s">
        <v>32</v>
      </c>
      <c r="H644" s="201" t="s">
        <v>678</v>
      </c>
      <c r="I644" s="202">
        <v>44</v>
      </c>
      <c r="J644" t="str">
        <f t="shared" si="28"/>
        <v>B-W3-H1-Creato 2</v>
      </c>
      <c r="K644" s="5">
        <f t="shared" si="27"/>
        <v>1722</v>
      </c>
      <c r="M644" t="s">
        <v>730</v>
      </c>
      <c r="O644" s="355">
        <v>1.4999999999999999E-2</v>
      </c>
      <c r="Q644" s="206">
        <v>1696</v>
      </c>
    </row>
    <row r="645" spans="1:17" hidden="1">
      <c r="A645" s="30" t="s">
        <v>9</v>
      </c>
      <c r="B645" s="30" t="s">
        <v>11</v>
      </c>
      <c r="C645" s="44">
        <v>1099</v>
      </c>
      <c r="D645" s="44" t="s">
        <v>29</v>
      </c>
      <c r="E645" s="30">
        <v>2151</v>
      </c>
      <c r="F645" s="30">
        <v>2450</v>
      </c>
      <c r="G645" s="30" t="s">
        <v>33</v>
      </c>
      <c r="H645" s="201" t="s">
        <v>678</v>
      </c>
      <c r="I645" s="202">
        <v>44</v>
      </c>
      <c r="J645" t="str">
        <f t="shared" si="28"/>
        <v>B-W3-H2-Creato 2</v>
      </c>
      <c r="K645" s="5">
        <f t="shared" ref="K645:K708" si="29">ROUNDUP(Q645*(1+O645),0)</f>
        <v>1999</v>
      </c>
      <c r="M645" t="s">
        <v>730</v>
      </c>
      <c r="O645" s="355">
        <v>1.4999999999999999E-2</v>
      </c>
      <c r="Q645" s="206">
        <v>1969</v>
      </c>
    </row>
    <row r="646" spans="1:17" hidden="1">
      <c r="A646" s="30" t="s">
        <v>9</v>
      </c>
      <c r="B646" s="30" t="s">
        <v>10</v>
      </c>
      <c r="C646" s="44">
        <v>1099</v>
      </c>
      <c r="D646" s="44" t="s">
        <v>29</v>
      </c>
      <c r="E646" s="30">
        <v>2451</v>
      </c>
      <c r="F646" s="30">
        <v>2820</v>
      </c>
      <c r="G646" s="30" t="s">
        <v>34</v>
      </c>
      <c r="H646" s="201" t="s">
        <v>678</v>
      </c>
      <c r="I646" s="202">
        <v>44</v>
      </c>
      <c r="J646" t="str">
        <f t="shared" si="28"/>
        <v>B-W3-H3-Creato 2</v>
      </c>
      <c r="K646" s="5">
        <f t="shared" si="29"/>
        <v>2313</v>
      </c>
      <c r="M646" t="s">
        <v>730</v>
      </c>
      <c r="O646" s="355">
        <v>1.4999999999999999E-2</v>
      </c>
      <c r="Q646" s="206">
        <v>2278</v>
      </c>
    </row>
    <row r="647" spans="1:17" hidden="1">
      <c r="A647" s="30" t="s">
        <v>9</v>
      </c>
      <c r="B647" s="30" t="s">
        <v>8</v>
      </c>
      <c r="C647" s="44">
        <v>1099</v>
      </c>
      <c r="D647" s="44" t="s">
        <v>29</v>
      </c>
      <c r="E647" s="30">
        <v>2821</v>
      </c>
      <c r="F647" s="30">
        <v>3100</v>
      </c>
      <c r="G647" s="30" t="s">
        <v>35</v>
      </c>
      <c r="H647" s="201" t="s">
        <v>678</v>
      </c>
      <c r="I647" s="202">
        <v>44</v>
      </c>
      <c r="J647" t="str">
        <f t="shared" si="28"/>
        <v>B-W3-H4-Creato 2</v>
      </c>
      <c r="K647" s="5">
        <f t="shared" si="29"/>
        <v>2673</v>
      </c>
      <c r="M647" t="s">
        <v>730</v>
      </c>
      <c r="O647" s="355">
        <v>1.4999999999999999E-2</v>
      </c>
      <c r="Q647" s="206">
        <v>2633</v>
      </c>
    </row>
    <row r="648" spans="1:17" hidden="1">
      <c r="A648" s="30" t="s">
        <v>4</v>
      </c>
      <c r="B648" s="30" t="s">
        <v>7</v>
      </c>
      <c r="C648" s="44">
        <v>1099</v>
      </c>
      <c r="D648" s="44" t="s">
        <v>29</v>
      </c>
      <c r="E648" s="30">
        <v>1981</v>
      </c>
      <c r="F648" s="30">
        <v>2150</v>
      </c>
      <c r="G648" s="30" t="s">
        <v>32</v>
      </c>
      <c r="H648" s="201" t="s">
        <v>678</v>
      </c>
      <c r="I648" s="202">
        <v>44</v>
      </c>
      <c r="J648" t="str">
        <f t="shared" si="28"/>
        <v>C-W3-H1-Creato 2</v>
      </c>
      <c r="K648" s="5">
        <f t="shared" si="29"/>
        <v>1266</v>
      </c>
      <c r="M648" t="s">
        <v>730</v>
      </c>
      <c r="O648" s="355">
        <v>1.4999999999999999E-2</v>
      </c>
      <c r="Q648" s="206">
        <v>1247</v>
      </c>
    </row>
    <row r="649" spans="1:17" hidden="1">
      <c r="A649" s="30" t="s">
        <v>4</v>
      </c>
      <c r="B649" s="30" t="s">
        <v>6</v>
      </c>
      <c r="C649" s="44">
        <v>1099</v>
      </c>
      <c r="D649" s="44" t="s">
        <v>29</v>
      </c>
      <c r="E649" s="30">
        <v>2151</v>
      </c>
      <c r="F649" s="30">
        <v>2450</v>
      </c>
      <c r="G649" s="30" t="s">
        <v>33</v>
      </c>
      <c r="H649" s="201" t="s">
        <v>678</v>
      </c>
      <c r="I649" s="202">
        <v>44</v>
      </c>
      <c r="J649" t="str">
        <f t="shared" si="28"/>
        <v>C-W3-H2-Creato 2</v>
      </c>
      <c r="K649" s="5">
        <f t="shared" si="29"/>
        <v>1474</v>
      </c>
      <c r="M649" t="s">
        <v>730</v>
      </c>
      <c r="O649" s="355">
        <v>1.4999999999999999E-2</v>
      </c>
      <c r="Q649" s="206">
        <v>1452</v>
      </c>
    </row>
    <row r="650" spans="1:17" hidden="1">
      <c r="A650" s="30" t="s">
        <v>4</v>
      </c>
      <c r="B650" s="30" t="s">
        <v>5</v>
      </c>
      <c r="C650" s="44">
        <v>1099</v>
      </c>
      <c r="D650" s="44" t="s">
        <v>29</v>
      </c>
      <c r="E650" s="30">
        <v>2451</v>
      </c>
      <c r="F650" s="30">
        <v>2820</v>
      </c>
      <c r="G650" s="30" t="s">
        <v>34</v>
      </c>
      <c r="H650" s="201" t="s">
        <v>678</v>
      </c>
      <c r="I650" s="202">
        <v>44</v>
      </c>
      <c r="J650" t="str">
        <f t="shared" si="28"/>
        <v>C-W3-H3-Creato 2</v>
      </c>
      <c r="K650" s="5">
        <f t="shared" si="29"/>
        <v>1709</v>
      </c>
      <c r="M650" t="s">
        <v>730</v>
      </c>
      <c r="O650" s="355">
        <v>1.4999999999999999E-2</v>
      </c>
      <c r="Q650" s="206">
        <v>1683</v>
      </c>
    </row>
    <row r="651" spans="1:17" hidden="1">
      <c r="A651" s="30" t="s">
        <v>4</v>
      </c>
      <c r="B651" s="30" t="s">
        <v>3</v>
      </c>
      <c r="C651" s="44">
        <v>1099</v>
      </c>
      <c r="D651" s="44" t="s">
        <v>29</v>
      </c>
      <c r="E651" s="30">
        <v>2821</v>
      </c>
      <c r="F651" s="30">
        <v>3100</v>
      </c>
      <c r="G651" s="30" t="s">
        <v>35</v>
      </c>
      <c r="H651" s="201" t="s">
        <v>678</v>
      </c>
      <c r="I651" s="202">
        <v>44</v>
      </c>
      <c r="J651" t="str">
        <f t="shared" si="28"/>
        <v>C-W3-H4-Creato 2</v>
      </c>
      <c r="K651" s="5">
        <f t="shared" si="29"/>
        <v>1977</v>
      </c>
      <c r="M651" t="s">
        <v>730</v>
      </c>
      <c r="O651" s="355">
        <v>1.4999999999999999E-2</v>
      </c>
      <c r="Q651" s="206">
        <v>1947</v>
      </c>
    </row>
    <row r="652" spans="1:17" hidden="1">
      <c r="A652" s="23" t="s">
        <v>14</v>
      </c>
      <c r="B652" s="23" t="s">
        <v>17</v>
      </c>
      <c r="C652" s="44">
        <v>1099</v>
      </c>
      <c r="D652" s="44" t="s">
        <v>29</v>
      </c>
      <c r="E652" s="23">
        <v>1981</v>
      </c>
      <c r="F652" s="23">
        <v>2150</v>
      </c>
      <c r="G652" s="23" t="s">
        <v>32</v>
      </c>
      <c r="H652" s="210" t="s">
        <v>679</v>
      </c>
      <c r="I652" s="211">
        <v>44</v>
      </c>
      <c r="J652" t="str">
        <f t="shared" si="28"/>
        <v>A-W3-H1-Creato 3</v>
      </c>
      <c r="K652" s="5">
        <f t="shared" si="29"/>
        <v>1234</v>
      </c>
      <c r="M652" t="s">
        <v>730</v>
      </c>
      <c r="O652" s="355">
        <v>1.4999999999999999E-2</v>
      </c>
      <c r="Q652" s="206">
        <v>1215</v>
      </c>
    </row>
    <row r="653" spans="1:17" hidden="1">
      <c r="A653" s="23" t="s">
        <v>14</v>
      </c>
      <c r="B653" s="23" t="s">
        <v>16</v>
      </c>
      <c r="C653" s="44">
        <v>1099</v>
      </c>
      <c r="D653" s="44" t="s">
        <v>29</v>
      </c>
      <c r="E653" s="23">
        <v>2151</v>
      </c>
      <c r="F653" s="23">
        <v>2450</v>
      </c>
      <c r="G653" s="23" t="s">
        <v>33</v>
      </c>
      <c r="H653" s="210" t="s">
        <v>679</v>
      </c>
      <c r="I653" s="211">
        <v>44</v>
      </c>
      <c r="J653" t="str">
        <f t="shared" si="28"/>
        <v>A-W3-H2-Creato 3</v>
      </c>
      <c r="K653" s="5">
        <f t="shared" si="29"/>
        <v>1372</v>
      </c>
      <c r="M653" t="s">
        <v>730</v>
      </c>
      <c r="O653" s="355">
        <v>1.4999999999999999E-2</v>
      </c>
      <c r="Q653" s="206">
        <v>1351</v>
      </c>
    </row>
    <row r="654" spans="1:17" hidden="1">
      <c r="A654" s="23" t="s">
        <v>14</v>
      </c>
      <c r="B654" s="23" t="s">
        <v>15</v>
      </c>
      <c r="C654" s="44">
        <v>1099</v>
      </c>
      <c r="D654" s="44" t="s">
        <v>29</v>
      </c>
      <c r="E654" s="23">
        <v>2451</v>
      </c>
      <c r="F654" s="23">
        <v>2820</v>
      </c>
      <c r="G654" s="23" t="s">
        <v>34</v>
      </c>
      <c r="H654" s="210" t="s">
        <v>679</v>
      </c>
      <c r="I654" s="211">
        <v>44</v>
      </c>
      <c r="J654" t="str">
        <f t="shared" si="28"/>
        <v>A-W3-H3-Creato 3</v>
      </c>
      <c r="K654" s="5">
        <f t="shared" si="29"/>
        <v>1530</v>
      </c>
      <c r="M654" t="s">
        <v>730</v>
      </c>
      <c r="O654" s="355">
        <v>1.4999999999999999E-2</v>
      </c>
      <c r="Q654" s="206">
        <v>1507</v>
      </c>
    </row>
    <row r="655" spans="1:17" hidden="1">
      <c r="A655" s="23" t="s">
        <v>14</v>
      </c>
      <c r="B655" s="23" t="s">
        <v>13</v>
      </c>
      <c r="C655" s="44">
        <v>1099</v>
      </c>
      <c r="D655" s="44" t="s">
        <v>29</v>
      </c>
      <c r="E655" s="23">
        <v>2821</v>
      </c>
      <c r="F655" s="23">
        <v>3070</v>
      </c>
      <c r="G655" s="23" t="s">
        <v>35</v>
      </c>
      <c r="H655" s="210" t="s">
        <v>679</v>
      </c>
      <c r="I655" s="211">
        <v>44</v>
      </c>
      <c r="J655" t="str">
        <f t="shared" si="28"/>
        <v>A-W3-H4-Creato 3</v>
      </c>
      <c r="K655" s="5">
        <f t="shared" si="29"/>
        <v>1645</v>
      </c>
      <c r="M655" t="s">
        <v>730</v>
      </c>
      <c r="O655" s="355">
        <v>1.4999999999999999E-2</v>
      </c>
      <c r="Q655" s="206">
        <v>1620</v>
      </c>
    </row>
    <row r="656" spans="1:17" hidden="1">
      <c r="A656" s="23" t="s">
        <v>9</v>
      </c>
      <c r="B656" s="23" t="s">
        <v>12</v>
      </c>
      <c r="C656" s="44">
        <v>1099</v>
      </c>
      <c r="D656" s="44" t="s">
        <v>29</v>
      </c>
      <c r="E656" s="23">
        <v>1981</v>
      </c>
      <c r="F656" s="23">
        <v>2150</v>
      </c>
      <c r="G656" s="23" t="s">
        <v>32</v>
      </c>
      <c r="H656" s="210" t="s">
        <v>679</v>
      </c>
      <c r="I656" s="211">
        <v>44</v>
      </c>
      <c r="J656" t="str">
        <f t="shared" si="28"/>
        <v>B-W3-H1-Creato 3</v>
      </c>
      <c r="K656" s="5">
        <f t="shared" si="29"/>
        <v>2466</v>
      </c>
      <c r="M656" t="s">
        <v>730</v>
      </c>
      <c r="O656" s="355">
        <v>1.4999999999999999E-2</v>
      </c>
      <c r="Q656" s="206">
        <v>2429</v>
      </c>
    </row>
    <row r="657" spans="1:17" hidden="1">
      <c r="A657" s="23" t="s">
        <v>9</v>
      </c>
      <c r="B657" s="23" t="s">
        <v>11</v>
      </c>
      <c r="C657" s="44">
        <v>1099</v>
      </c>
      <c r="D657" s="44" t="s">
        <v>29</v>
      </c>
      <c r="E657" s="23">
        <v>2151</v>
      </c>
      <c r="F657" s="23">
        <v>2450</v>
      </c>
      <c r="G657" s="23" t="s">
        <v>33</v>
      </c>
      <c r="H657" s="210" t="s">
        <v>679</v>
      </c>
      <c r="I657" s="211">
        <v>44</v>
      </c>
      <c r="J657" t="str">
        <f t="shared" si="28"/>
        <v>B-W3-H2-Creato 3</v>
      </c>
      <c r="K657" s="5">
        <f t="shared" si="29"/>
        <v>2743</v>
      </c>
      <c r="M657" t="s">
        <v>730</v>
      </c>
      <c r="O657" s="355">
        <v>1.4999999999999999E-2</v>
      </c>
      <c r="Q657" s="206">
        <v>2702</v>
      </c>
    </row>
    <row r="658" spans="1:17" hidden="1">
      <c r="A658" s="23" t="s">
        <v>9</v>
      </c>
      <c r="B658" s="23" t="s">
        <v>10</v>
      </c>
      <c r="C658" s="44">
        <v>1099</v>
      </c>
      <c r="D658" s="44" t="s">
        <v>29</v>
      </c>
      <c r="E658" s="23">
        <v>2451</v>
      </c>
      <c r="F658" s="23">
        <v>2820</v>
      </c>
      <c r="G658" s="23" t="s">
        <v>34</v>
      </c>
      <c r="H658" s="210" t="s">
        <v>679</v>
      </c>
      <c r="I658" s="211">
        <v>44</v>
      </c>
      <c r="J658" t="str">
        <f t="shared" si="28"/>
        <v>B-W3-H3-Creato 3</v>
      </c>
      <c r="K658" s="5">
        <f t="shared" si="29"/>
        <v>3058</v>
      </c>
      <c r="M658" t="s">
        <v>730</v>
      </c>
      <c r="O658" s="355">
        <v>1.4999999999999999E-2</v>
      </c>
      <c r="Q658" s="206">
        <v>3012</v>
      </c>
    </row>
    <row r="659" spans="1:17" hidden="1">
      <c r="A659" s="23" t="s">
        <v>9</v>
      </c>
      <c r="B659" s="23" t="s">
        <v>8</v>
      </c>
      <c r="C659" s="44">
        <v>1099</v>
      </c>
      <c r="D659" s="44" t="s">
        <v>29</v>
      </c>
      <c r="E659" s="23">
        <v>2821</v>
      </c>
      <c r="F659" s="23">
        <v>3100</v>
      </c>
      <c r="G659" s="23" t="s">
        <v>35</v>
      </c>
      <c r="H659" s="210" t="s">
        <v>679</v>
      </c>
      <c r="I659" s="211">
        <v>44</v>
      </c>
      <c r="J659" t="str">
        <f t="shared" si="28"/>
        <v>B-W3-H4-Creato 3</v>
      </c>
      <c r="K659" s="5">
        <f t="shared" si="29"/>
        <v>3029</v>
      </c>
      <c r="M659" t="s">
        <v>730</v>
      </c>
      <c r="O659" s="355">
        <v>1.4999999999999999E-2</v>
      </c>
      <c r="Q659" s="206">
        <v>2984</v>
      </c>
    </row>
    <row r="660" spans="1:17" hidden="1">
      <c r="A660" s="23" t="s">
        <v>4</v>
      </c>
      <c r="B660" s="23" t="s">
        <v>7</v>
      </c>
      <c r="C660" s="44">
        <v>1099</v>
      </c>
      <c r="D660" s="44" t="s">
        <v>29</v>
      </c>
      <c r="E660" s="23">
        <v>1981</v>
      </c>
      <c r="F660" s="23">
        <v>2150</v>
      </c>
      <c r="G660" s="23" t="s">
        <v>32</v>
      </c>
      <c r="H660" s="210" t="s">
        <v>679</v>
      </c>
      <c r="I660" s="211">
        <v>44</v>
      </c>
      <c r="J660" t="str">
        <f t="shared" si="28"/>
        <v>C-W3-H1-Creato 3</v>
      </c>
      <c r="K660" s="5">
        <f t="shared" si="29"/>
        <v>1877</v>
      </c>
      <c r="M660" t="s">
        <v>730</v>
      </c>
      <c r="O660" s="355">
        <v>1.4999999999999999E-2</v>
      </c>
      <c r="Q660" s="206">
        <v>1849</v>
      </c>
    </row>
    <row r="661" spans="1:17" hidden="1">
      <c r="A661" s="23" t="s">
        <v>4</v>
      </c>
      <c r="B661" s="23" t="s">
        <v>6</v>
      </c>
      <c r="C661" s="44">
        <v>1099</v>
      </c>
      <c r="D661" s="44" t="s">
        <v>29</v>
      </c>
      <c r="E661" s="23">
        <v>2151</v>
      </c>
      <c r="F661" s="23">
        <v>2450</v>
      </c>
      <c r="G661" s="23" t="s">
        <v>33</v>
      </c>
      <c r="H661" s="210" t="s">
        <v>679</v>
      </c>
      <c r="I661" s="211">
        <v>44</v>
      </c>
      <c r="J661" t="str">
        <f t="shared" si="28"/>
        <v>C-W3-H2-Creato 3</v>
      </c>
      <c r="K661" s="5">
        <f t="shared" si="29"/>
        <v>2144</v>
      </c>
      <c r="M661" t="s">
        <v>730</v>
      </c>
      <c r="O661" s="355">
        <v>1.4999999999999999E-2</v>
      </c>
      <c r="Q661" s="206">
        <v>2112</v>
      </c>
    </row>
    <row r="662" spans="1:17" hidden="1">
      <c r="A662" s="23" t="s">
        <v>4</v>
      </c>
      <c r="B662" s="23" t="s">
        <v>5</v>
      </c>
      <c r="C662" s="44">
        <v>1099</v>
      </c>
      <c r="D662" s="44" t="s">
        <v>29</v>
      </c>
      <c r="E662" s="23">
        <v>2451</v>
      </c>
      <c r="F662" s="23">
        <v>2820</v>
      </c>
      <c r="G662" s="23" t="s">
        <v>34</v>
      </c>
      <c r="H662" s="210" t="s">
        <v>679</v>
      </c>
      <c r="I662" s="211">
        <v>44</v>
      </c>
      <c r="J662" t="str">
        <f t="shared" si="28"/>
        <v>C-W3-H3-Creato 3</v>
      </c>
      <c r="K662" s="5">
        <f t="shared" si="29"/>
        <v>2348</v>
      </c>
      <c r="M662" t="s">
        <v>730</v>
      </c>
      <c r="O662" s="355">
        <v>1.4999999999999999E-2</v>
      </c>
      <c r="Q662" s="206">
        <v>2313</v>
      </c>
    </row>
    <row r="663" spans="1:17" hidden="1">
      <c r="A663" s="23" t="s">
        <v>4</v>
      </c>
      <c r="B663" s="23" t="s">
        <v>3</v>
      </c>
      <c r="C663" s="44">
        <v>1099</v>
      </c>
      <c r="D663" s="44" t="s">
        <v>29</v>
      </c>
      <c r="E663" s="23">
        <v>2821</v>
      </c>
      <c r="F663" s="23">
        <v>3100</v>
      </c>
      <c r="G663" s="23" t="s">
        <v>35</v>
      </c>
      <c r="H663" s="210" t="s">
        <v>679</v>
      </c>
      <c r="I663" s="211">
        <v>44</v>
      </c>
      <c r="J663" t="str">
        <f t="shared" si="28"/>
        <v>C-W3-H4-Creato 3</v>
      </c>
      <c r="K663" s="5">
        <f t="shared" si="29"/>
        <v>2492</v>
      </c>
      <c r="M663" t="s">
        <v>730</v>
      </c>
      <c r="O663" s="355">
        <v>1.4999999999999999E-2</v>
      </c>
      <c r="Q663" s="206">
        <v>2455</v>
      </c>
    </row>
    <row r="664" spans="1:17" hidden="1">
      <c r="A664" s="16" t="s">
        <v>14</v>
      </c>
      <c r="B664" s="16" t="s">
        <v>17</v>
      </c>
      <c r="C664" s="44">
        <v>1099</v>
      </c>
      <c r="D664" s="44" t="s">
        <v>29</v>
      </c>
      <c r="E664" s="16">
        <v>1981</v>
      </c>
      <c r="F664" s="16">
        <v>2150</v>
      </c>
      <c r="G664" s="16" t="s">
        <v>32</v>
      </c>
      <c r="H664" s="207" t="s">
        <v>680</v>
      </c>
      <c r="I664" s="208">
        <v>44</v>
      </c>
      <c r="J664" t="str">
        <f t="shared" si="28"/>
        <v>A-W3-H1-Creato 4</v>
      </c>
      <c r="K664" s="5">
        <f t="shared" si="29"/>
        <v>613</v>
      </c>
      <c r="M664" t="s">
        <v>730</v>
      </c>
      <c r="O664" s="355">
        <v>1.4999999999999999E-2</v>
      </c>
      <c r="Q664" s="206">
        <v>603</v>
      </c>
    </row>
    <row r="665" spans="1:17" hidden="1">
      <c r="A665" s="16" t="s">
        <v>14</v>
      </c>
      <c r="B665" s="16" t="s">
        <v>16</v>
      </c>
      <c r="C665" s="44">
        <v>1099</v>
      </c>
      <c r="D665" s="44" t="s">
        <v>29</v>
      </c>
      <c r="E665" s="16">
        <v>2151</v>
      </c>
      <c r="F665" s="16">
        <v>2450</v>
      </c>
      <c r="G665" s="16" t="s">
        <v>33</v>
      </c>
      <c r="H665" s="207" t="s">
        <v>680</v>
      </c>
      <c r="I665" s="208">
        <v>44</v>
      </c>
      <c r="J665" t="str">
        <f t="shared" si="28"/>
        <v>A-W3-H2-Creato 4</v>
      </c>
      <c r="K665" s="5">
        <f t="shared" si="29"/>
        <v>809</v>
      </c>
      <c r="M665" t="s">
        <v>730</v>
      </c>
      <c r="O665" s="355">
        <v>1.4999999999999999E-2</v>
      </c>
      <c r="Q665" s="206">
        <v>797</v>
      </c>
    </row>
    <row r="666" spans="1:17" hidden="1">
      <c r="A666" s="16" t="s">
        <v>14</v>
      </c>
      <c r="B666" s="16" t="s">
        <v>15</v>
      </c>
      <c r="C666" s="44">
        <v>1099</v>
      </c>
      <c r="D666" s="44" t="s">
        <v>29</v>
      </c>
      <c r="E666" s="16">
        <v>2451</v>
      </c>
      <c r="F666" s="16">
        <v>2820</v>
      </c>
      <c r="G666" s="16" t="s">
        <v>34</v>
      </c>
      <c r="H666" s="207" t="s">
        <v>680</v>
      </c>
      <c r="I666" s="208">
        <v>44</v>
      </c>
      <c r="J666" t="str">
        <f t="shared" si="28"/>
        <v>A-W3-H3-Creato 4</v>
      </c>
      <c r="K666" s="5">
        <f t="shared" si="29"/>
        <v>968</v>
      </c>
      <c r="M666" t="s">
        <v>730</v>
      </c>
      <c r="O666" s="355">
        <v>1.4999999999999999E-2</v>
      </c>
      <c r="Q666" s="206">
        <v>953</v>
      </c>
    </row>
    <row r="667" spans="1:17" hidden="1">
      <c r="A667" s="16" t="s">
        <v>14</v>
      </c>
      <c r="B667" s="16" t="s">
        <v>13</v>
      </c>
      <c r="C667" s="44">
        <v>1099</v>
      </c>
      <c r="D667" s="44" t="s">
        <v>29</v>
      </c>
      <c r="E667" s="16">
        <v>2821</v>
      </c>
      <c r="F667" s="16">
        <v>3070</v>
      </c>
      <c r="G667" s="16" t="s">
        <v>35</v>
      </c>
      <c r="H667" s="207" t="s">
        <v>680</v>
      </c>
      <c r="I667" s="208">
        <v>44</v>
      </c>
      <c r="J667" t="str">
        <f t="shared" si="28"/>
        <v>A-W3-H4-Creato 4</v>
      </c>
      <c r="K667" s="5">
        <f t="shared" si="29"/>
        <v>1068</v>
      </c>
      <c r="M667" t="s">
        <v>730</v>
      </c>
      <c r="O667" s="355">
        <v>1.4999999999999999E-2</v>
      </c>
      <c r="Q667" s="206">
        <v>1052</v>
      </c>
    </row>
    <row r="668" spans="1:17" hidden="1">
      <c r="A668" s="16" t="s">
        <v>9</v>
      </c>
      <c r="B668" s="16" t="s">
        <v>12</v>
      </c>
      <c r="C668" s="44">
        <v>1099</v>
      </c>
      <c r="D668" s="44" t="s">
        <v>29</v>
      </c>
      <c r="E668" s="16">
        <v>1981</v>
      </c>
      <c r="F668" s="16">
        <v>2150</v>
      </c>
      <c r="G668" s="16" t="s">
        <v>32</v>
      </c>
      <c r="H668" s="207" t="s">
        <v>680</v>
      </c>
      <c r="I668" s="208">
        <v>44</v>
      </c>
      <c r="J668" t="str">
        <f t="shared" si="28"/>
        <v>B-W3-H1-Creato 4</v>
      </c>
      <c r="K668" s="5">
        <f t="shared" si="29"/>
        <v>1224</v>
      </c>
      <c r="M668" t="s">
        <v>730</v>
      </c>
      <c r="O668" s="355">
        <v>1.4999999999999999E-2</v>
      </c>
      <c r="Q668" s="206">
        <v>1205</v>
      </c>
    </row>
    <row r="669" spans="1:17" hidden="1">
      <c r="A669" s="16" t="s">
        <v>9</v>
      </c>
      <c r="B669" s="16" t="s">
        <v>11</v>
      </c>
      <c r="C669" s="44">
        <v>1099</v>
      </c>
      <c r="D669" s="44" t="s">
        <v>29</v>
      </c>
      <c r="E669" s="16">
        <v>2151</v>
      </c>
      <c r="F669" s="16">
        <v>2450</v>
      </c>
      <c r="G669" s="16" t="s">
        <v>33</v>
      </c>
      <c r="H669" s="207" t="s">
        <v>680</v>
      </c>
      <c r="I669" s="208">
        <v>44</v>
      </c>
      <c r="J669" t="str">
        <f t="shared" si="28"/>
        <v>B-W3-H2-Creato 4</v>
      </c>
      <c r="K669" s="5">
        <f t="shared" si="29"/>
        <v>862</v>
      </c>
      <c r="M669" t="s">
        <v>730</v>
      </c>
      <c r="O669" s="355">
        <v>1.4999999999999999E-2</v>
      </c>
      <c r="Q669" s="206">
        <v>849</v>
      </c>
    </row>
    <row r="670" spans="1:17" hidden="1">
      <c r="A670" s="16" t="s">
        <v>9</v>
      </c>
      <c r="B670" s="16" t="s">
        <v>10</v>
      </c>
      <c r="C670" s="44">
        <v>1099</v>
      </c>
      <c r="D670" s="44" t="s">
        <v>29</v>
      </c>
      <c r="E670" s="16">
        <v>2451</v>
      </c>
      <c r="F670" s="16">
        <v>2820</v>
      </c>
      <c r="G670" s="16" t="s">
        <v>34</v>
      </c>
      <c r="H670" s="207" t="s">
        <v>680</v>
      </c>
      <c r="I670" s="208">
        <v>44</v>
      </c>
      <c r="J670" t="str">
        <f t="shared" si="28"/>
        <v>B-W3-H3-Creato 4</v>
      </c>
      <c r="K670" s="5">
        <f t="shared" si="29"/>
        <v>1933</v>
      </c>
      <c r="M670" t="s">
        <v>730</v>
      </c>
      <c r="O670" s="355">
        <v>1.4999999999999999E-2</v>
      </c>
      <c r="Q670" s="206">
        <v>1904</v>
      </c>
    </row>
    <row r="671" spans="1:17" hidden="1">
      <c r="A671" s="16" t="s">
        <v>9</v>
      </c>
      <c r="B671" s="16" t="s">
        <v>8</v>
      </c>
      <c r="C671" s="44">
        <v>1099</v>
      </c>
      <c r="D671" s="44" t="s">
        <v>29</v>
      </c>
      <c r="E671" s="16">
        <v>2821</v>
      </c>
      <c r="F671" s="16">
        <v>3100</v>
      </c>
      <c r="G671" s="16" t="s">
        <v>35</v>
      </c>
      <c r="H671" s="207" t="s">
        <v>680</v>
      </c>
      <c r="I671" s="208">
        <v>44</v>
      </c>
      <c r="J671" t="str">
        <f t="shared" si="28"/>
        <v>B-W3-H4-Creato 4</v>
      </c>
      <c r="K671" s="5">
        <f t="shared" si="29"/>
        <v>2134</v>
      </c>
      <c r="M671" t="s">
        <v>730</v>
      </c>
      <c r="O671" s="355">
        <v>1.4999999999999999E-2</v>
      </c>
      <c r="Q671" s="206">
        <v>2102</v>
      </c>
    </row>
    <row r="672" spans="1:17" hidden="1">
      <c r="A672" s="16" t="s">
        <v>4</v>
      </c>
      <c r="B672" s="16" t="s">
        <v>7</v>
      </c>
      <c r="C672" s="44">
        <v>1099</v>
      </c>
      <c r="D672" s="44" t="s">
        <v>29</v>
      </c>
      <c r="E672" s="16">
        <v>1981</v>
      </c>
      <c r="F672" s="16">
        <v>2150</v>
      </c>
      <c r="G672" s="16" t="s">
        <v>32</v>
      </c>
      <c r="H672" s="207" t="s">
        <v>680</v>
      </c>
      <c r="I672" s="208">
        <v>44</v>
      </c>
      <c r="J672" t="str">
        <f t="shared" si="28"/>
        <v>C-W3-H1-Creato 4</v>
      </c>
      <c r="K672" s="5">
        <f t="shared" si="29"/>
        <v>1034</v>
      </c>
      <c r="M672" t="s">
        <v>730</v>
      </c>
      <c r="O672" s="355">
        <v>1.4999999999999999E-2</v>
      </c>
      <c r="Q672" s="206">
        <v>1018</v>
      </c>
    </row>
    <row r="673" spans="1:17" hidden="1">
      <c r="A673" s="16" t="s">
        <v>4</v>
      </c>
      <c r="B673" s="16" t="s">
        <v>6</v>
      </c>
      <c r="C673" s="44">
        <v>1099</v>
      </c>
      <c r="D673" s="44" t="s">
        <v>29</v>
      </c>
      <c r="E673" s="16">
        <v>2151</v>
      </c>
      <c r="F673" s="16">
        <v>2450</v>
      </c>
      <c r="G673" s="16" t="s">
        <v>33</v>
      </c>
      <c r="H673" s="207" t="s">
        <v>680</v>
      </c>
      <c r="I673" s="208">
        <v>44</v>
      </c>
      <c r="J673" t="str">
        <f t="shared" si="28"/>
        <v>C-W3-H2-Creato 4</v>
      </c>
      <c r="K673" s="5">
        <f t="shared" si="29"/>
        <v>1300</v>
      </c>
      <c r="M673" t="s">
        <v>730</v>
      </c>
      <c r="O673" s="355">
        <v>1.4999999999999999E-2</v>
      </c>
      <c r="Q673" s="206">
        <v>1280</v>
      </c>
    </row>
    <row r="674" spans="1:17" hidden="1">
      <c r="A674" s="16" t="s">
        <v>4</v>
      </c>
      <c r="B674" s="16" t="s">
        <v>5</v>
      </c>
      <c r="C674" s="44">
        <v>1099</v>
      </c>
      <c r="D674" s="44" t="s">
        <v>29</v>
      </c>
      <c r="E674" s="16">
        <v>2451</v>
      </c>
      <c r="F674" s="16">
        <v>2820</v>
      </c>
      <c r="G674" s="16" t="s">
        <v>34</v>
      </c>
      <c r="H674" s="207" t="s">
        <v>680</v>
      </c>
      <c r="I674" s="208">
        <v>44</v>
      </c>
      <c r="J674" t="str">
        <f t="shared" si="28"/>
        <v>C-W3-H3-Creato 4</v>
      </c>
      <c r="K674" s="5">
        <f t="shared" si="29"/>
        <v>1504</v>
      </c>
      <c r="M674" t="s">
        <v>730</v>
      </c>
      <c r="O674" s="355">
        <v>1.4999999999999999E-2</v>
      </c>
      <c r="Q674" s="206">
        <v>1481</v>
      </c>
    </row>
    <row r="675" spans="1:17" hidden="1">
      <c r="A675" s="16" t="s">
        <v>4</v>
      </c>
      <c r="B675" s="16" t="s">
        <v>3</v>
      </c>
      <c r="C675" s="44">
        <v>1099</v>
      </c>
      <c r="D675" s="44" t="s">
        <v>29</v>
      </c>
      <c r="E675" s="16">
        <v>2821</v>
      </c>
      <c r="F675" s="16">
        <v>3100</v>
      </c>
      <c r="G675" s="16" t="s">
        <v>35</v>
      </c>
      <c r="H675" s="207" t="s">
        <v>680</v>
      </c>
      <c r="I675" s="208">
        <v>44</v>
      </c>
      <c r="J675" t="str">
        <f t="shared" si="28"/>
        <v>C-W3-H4-Creato 4</v>
      </c>
      <c r="K675" s="5">
        <f t="shared" si="29"/>
        <v>1651</v>
      </c>
      <c r="M675" t="s">
        <v>730</v>
      </c>
      <c r="O675" s="355">
        <v>1.4999999999999999E-2</v>
      </c>
      <c r="Q675" s="206">
        <v>1626</v>
      </c>
    </row>
    <row r="676" spans="1:17" hidden="1">
      <c r="A676" s="44" t="s">
        <v>14</v>
      </c>
      <c r="B676" s="44" t="s">
        <v>17</v>
      </c>
      <c r="C676" s="44">
        <v>1240</v>
      </c>
      <c r="D676" s="44" t="s">
        <v>30</v>
      </c>
      <c r="E676" s="44">
        <v>1981</v>
      </c>
      <c r="F676" s="44">
        <v>2150</v>
      </c>
      <c r="G676" s="44" t="s">
        <v>32</v>
      </c>
      <c r="H676" s="204" t="s">
        <v>677</v>
      </c>
      <c r="I676" s="205">
        <v>44</v>
      </c>
      <c r="J676" t="str">
        <f t="shared" si="28"/>
        <v>A-W4-H1-Creato 1</v>
      </c>
      <c r="K676" s="5">
        <f t="shared" si="29"/>
        <v>558</v>
      </c>
      <c r="M676" t="s">
        <v>730</v>
      </c>
      <c r="O676" s="355">
        <v>1.4999999999999999E-2</v>
      </c>
      <c r="Q676" s="206">
        <v>549</v>
      </c>
    </row>
    <row r="677" spans="1:17" hidden="1">
      <c r="A677" s="44" t="s">
        <v>14</v>
      </c>
      <c r="B677" s="44" t="s">
        <v>16</v>
      </c>
      <c r="C677" s="44">
        <v>1240</v>
      </c>
      <c r="D677" s="44" t="s">
        <v>30</v>
      </c>
      <c r="E677" s="44">
        <v>2151</v>
      </c>
      <c r="F677" s="44">
        <v>2450</v>
      </c>
      <c r="G677" s="44" t="s">
        <v>33</v>
      </c>
      <c r="H677" s="204" t="s">
        <v>677</v>
      </c>
      <c r="I677" s="205">
        <v>44</v>
      </c>
      <c r="J677" t="str">
        <f t="shared" si="28"/>
        <v>A-W4-H2-Creato 1</v>
      </c>
      <c r="K677" s="5">
        <f t="shared" si="29"/>
        <v>625</v>
      </c>
      <c r="M677" t="s">
        <v>730</v>
      </c>
      <c r="O677" s="355">
        <v>1.4999999999999999E-2</v>
      </c>
      <c r="Q677" s="206">
        <v>615</v>
      </c>
    </row>
    <row r="678" spans="1:17" hidden="1">
      <c r="A678" s="44" t="s">
        <v>14</v>
      </c>
      <c r="B678" s="44" t="s">
        <v>15</v>
      </c>
      <c r="C678" s="44">
        <v>1240</v>
      </c>
      <c r="D678" s="44" t="s">
        <v>30</v>
      </c>
      <c r="E678" s="44">
        <v>2451</v>
      </c>
      <c r="F678" s="44">
        <v>2820</v>
      </c>
      <c r="G678" s="44" t="s">
        <v>34</v>
      </c>
      <c r="H678" s="204" t="s">
        <v>677</v>
      </c>
      <c r="I678" s="205">
        <v>44</v>
      </c>
      <c r="J678" t="str">
        <f t="shared" si="28"/>
        <v>A-W4-H3-Creato 1</v>
      </c>
      <c r="K678" s="5">
        <f t="shared" si="29"/>
        <v>741</v>
      </c>
      <c r="M678" t="s">
        <v>730</v>
      </c>
      <c r="O678" s="355">
        <v>1.4999999999999999E-2</v>
      </c>
      <c r="Q678" s="206">
        <v>730</v>
      </c>
    </row>
    <row r="679" spans="1:17" hidden="1">
      <c r="A679" s="44" t="s">
        <v>14</v>
      </c>
      <c r="B679" s="44" t="s">
        <v>13</v>
      </c>
      <c r="C679" s="44">
        <v>1240</v>
      </c>
      <c r="D679" s="44" t="s">
        <v>30</v>
      </c>
      <c r="E679" s="44">
        <v>2821</v>
      </c>
      <c r="F679" s="44">
        <v>3070</v>
      </c>
      <c r="G679" s="44" t="s">
        <v>35</v>
      </c>
      <c r="H679" s="204" t="s">
        <v>677</v>
      </c>
      <c r="I679" s="205">
        <v>44</v>
      </c>
      <c r="J679" t="str">
        <f t="shared" si="28"/>
        <v>A-W4-H4-Creato 1</v>
      </c>
      <c r="K679" s="5">
        <f t="shared" si="29"/>
        <v>847</v>
      </c>
      <c r="M679" t="s">
        <v>730</v>
      </c>
      <c r="O679" s="355">
        <v>1.4999999999999999E-2</v>
      </c>
      <c r="Q679" s="206">
        <v>834</v>
      </c>
    </row>
    <row r="680" spans="1:17" hidden="1">
      <c r="A680" s="44" t="s">
        <v>9</v>
      </c>
      <c r="B680" s="44" t="s">
        <v>12</v>
      </c>
      <c r="C680" s="44">
        <v>1240</v>
      </c>
      <c r="D680" s="44" t="s">
        <v>30</v>
      </c>
      <c r="E680" s="44">
        <v>1981</v>
      </c>
      <c r="F680" s="44">
        <v>2150</v>
      </c>
      <c r="G680" s="44" t="s">
        <v>32</v>
      </c>
      <c r="H680" s="204" t="s">
        <v>677</v>
      </c>
      <c r="I680" s="205">
        <v>44</v>
      </c>
      <c r="J680" t="str">
        <f t="shared" si="28"/>
        <v>B-W4-H1-Creato 1</v>
      </c>
      <c r="K680" s="5">
        <f t="shared" si="29"/>
        <v>1117</v>
      </c>
      <c r="M680" t="s">
        <v>730</v>
      </c>
      <c r="O680" s="355">
        <v>1.4999999999999999E-2</v>
      </c>
      <c r="Q680" s="206">
        <v>1100</v>
      </c>
    </row>
    <row r="681" spans="1:17" hidden="1">
      <c r="A681" s="44" t="s">
        <v>9</v>
      </c>
      <c r="B681" s="44" t="s">
        <v>11</v>
      </c>
      <c r="C681" s="44">
        <v>1240</v>
      </c>
      <c r="D681" s="44" t="s">
        <v>30</v>
      </c>
      <c r="E681" s="44">
        <v>2151</v>
      </c>
      <c r="F681" s="44">
        <v>2450</v>
      </c>
      <c r="G681" s="44" t="s">
        <v>33</v>
      </c>
      <c r="H681" s="204" t="s">
        <v>677</v>
      </c>
      <c r="I681" s="205">
        <v>44</v>
      </c>
      <c r="J681" t="str">
        <f t="shared" si="28"/>
        <v>B-W4-H2-Creato 1</v>
      </c>
      <c r="K681" s="5">
        <f t="shared" si="29"/>
        <v>1249</v>
      </c>
      <c r="M681" t="s">
        <v>730</v>
      </c>
      <c r="O681" s="355">
        <v>1.4999999999999999E-2</v>
      </c>
      <c r="Q681" s="206">
        <v>1230</v>
      </c>
    </row>
    <row r="682" spans="1:17" hidden="1">
      <c r="A682" s="44" t="s">
        <v>9</v>
      </c>
      <c r="B682" s="44" t="s">
        <v>10</v>
      </c>
      <c r="C682" s="44">
        <v>1240</v>
      </c>
      <c r="D682" s="44" t="s">
        <v>30</v>
      </c>
      <c r="E682" s="44">
        <v>2451</v>
      </c>
      <c r="F682" s="44">
        <v>2820</v>
      </c>
      <c r="G682" s="44" t="s">
        <v>34</v>
      </c>
      <c r="H682" s="204" t="s">
        <v>677</v>
      </c>
      <c r="I682" s="205">
        <v>44</v>
      </c>
      <c r="J682" t="str">
        <f t="shared" si="28"/>
        <v>B-W4-H3-Creato 1</v>
      </c>
      <c r="K682" s="5">
        <f t="shared" si="29"/>
        <v>1483</v>
      </c>
      <c r="M682" t="s">
        <v>730</v>
      </c>
      <c r="O682" s="355">
        <v>1.4999999999999999E-2</v>
      </c>
      <c r="Q682" s="206">
        <v>1461</v>
      </c>
    </row>
    <row r="683" spans="1:17" hidden="1">
      <c r="A683" s="44" t="s">
        <v>9</v>
      </c>
      <c r="B683" s="44" t="s">
        <v>8</v>
      </c>
      <c r="C683" s="44">
        <v>1240</v>
      </c>
      <c r="D683" s="44" t="s">
        <v>30</v>
      </c>
      <c r="E683" s="44">
        <v>2821</v>
      </c>
      <c r="F683" s="44">
        <v>3100</v>
      </c>
      <c r="G683" s="44" t="s">
        <v>35</v>
      </c>
      <c r="H683" s="204" t="s">
        <v>677</v>
      </c>
      <c r="I683" s="205">
        <v>44</v>
      </c>
      <c r="J683" t="str">
        <f t="shared" si="28"/>
        <v>B-W4-H4-Creato 1</v>
      </c>
      <c r="K683" s="5">
        <f t="shared" si="29"/>
        <v>1691</v>
      </c>
      <c r="M683" t="s">
        <v>730</v>
      </c>
      <c r="O683" s="355">
        <v>1.4999999999999999E-2</v>
      </c>
      <c r="Q683" s="206">
        <v>1666</v>
      </c>
    </row>
    <row r="684" spans="1:17" hidden="1">
      <c r="A684" s="44" t="s">
        <v>4</v>
      </c>
      <c r="B684" s="44" t="s">
        <v>7</v>
      </c>
      <c r="C684" s="44">
        <v>1240</v>
      </c>
      <c r="D684" s="44" t="s">
        <v>30</v>
      </c>
      <c r="E684" s="44">
        <v>1981</v>
      </c>
      <c r="F684" s="44">
        <v>2150</v>
      </c>
      <c r="G684" s="44" t="s">
        <v>32</v>
      </c>
      <c r="H684" s="204" t="s">
        <v>677</v>
      </c>
      <c r="I684" s="205">
        <v>44</v>
      </c>
      <c r="J684" t="str">
        <f t="shared" si="28"/>
        <v>C-W4-H1-Creato 1</v>
      </c>
      <c r="K684" s="5">
        <f t="shared" si="29"/>
        <v>800</v>
      </c>
      <c r="M684" t="s">
        <v>730</v>
      </c>
      <c r="O684" s="355">
        <v>1.4999999999999999E-2</v>
      </c>
      <c r="Q684" s="206">
        <v>788</v>
      </c>
    </row>
    <row r="685" spans="1:17" hidden="1">
      <c r="A685" s="44" t="s">
        <v>4</v>
      </c>
      <c r="B685" s="44" t="s">
        <v>6</v>
      </c>
      <c r="C685" s="44">
        <v>1240</v>
      </c>
      <c r="D685" s="44" t="s">
        <v>30</v>
      </c>
      <c r="E685" s="44">
        <v>2151</v>
      </c>
      <c r="F685" s="44">
        <v>2450</v>
      </c>
      <c r="G685" s="44" t="s">
        <v>33</v>
      </c>
      <c r="H685" s="204" t="s">
        <v>677</v>
      </c>
      <c r="I685" s="205">
        <v>44</v>
      </c>
      <c r="J685" t="str">
        <f t="shared" si="28"/>
        <v>C-W4-H2-Creato 1</v>
      </c>
      <c r="K685" s="5">
        <f t="shared" si="29"/>
        <v>900</v>
      </c>
      <c r="M685" t="s">
        <v>730</v>
      </c>
      <c r="O685" s="355">
        <v>1.4999999999999999E-2</v>
      </c>
      <c r="Q685" s="206">
        <v>886</v>
      </c>
    </row>
    <row r="686" spans="1:17" hidden="1">
      <c r="A686" s="44" t="s">
        <v>4</v>
      </c>
      <c r="B686" s="44" t="s">
        <v>5</v>
      </c>
      <c r="C686" s="44">
        <v>1240</v>
      </c>
      <c r="D686" s="44" t="s">
        <v>30</v>
      </c>
      <c r="E686" s="44">
        <v>2451</v>
      </c>
      <c r="F686" s="44">
        <v>2820</v>
      </c>
      <c r="G686" s="44" t="s">
        <v>34</v>
      </c>
      <c r="H686" s="204" t="s">
        <v>677</v>
      </c>
      <c r="I686" s="205">
        <v>44</v>
      </c>
      <c r="J686" t="str">
        <f t="shared" si="28"/>
        <v>C-W4-H3-Creato 1</v>
      </c>
      <c r="K686" s="5">
        <f t="shared" si="29"/>
        <v>1075</v>
      </c>
      <c r="M686" t="s">
        <v>730</v>
      </c>
      <c r="O686" s="355">
        <v>1.4999999999999999E-2</v>
      </c>
      <c r="Q686" s="206">
        <v>1059</v>
      </c>
    </row>
    <row r="687" spans="1:17" hidden="1">
      <c r="A687" s="44" t="s">
        <v>4</v>
      </c>
      <c r="B687" s="44" t="s">
        <v>3</v>
      </c>
      <c r="C687" s="44">
        <v>1240</v>
      </c>
      <c r="D687" s="44" t="s">
        <v>30</v>
      </c>
      <c r="E687" s="44">
        <v>2821</v>
      </c>
      <c r="F687" s="44">
        <v>3100</v>
      </c>
      <c r="G687" s="44" t="s">
        <v>35</v>
      </c>
      <c r="H687" s="204" t="s">
        <v>677</v>
      </c>
      <c r="I687" s="205">
        <v>44</v>
      </c>
      <c r="J687" t="str">
        <f t="shared" si="28"/>
        <v>C-W4-H4-Creato 1</v>
      </c>
      <c r="K687" s="5">
        <f t="shared" si="29"/>
        <v>1232</v>
      </c>
      <c r="M687" t="s">
        <v>730</v>
      </c>
      <c r="O687" s="355">
        <v>1.4999999999999999E-2</v>
      </c>
      <c r="Q687" s="206">
        <v>1213</v>
      </c>
    </row>
    <row r="688" spans="1:17" hidden="1">
      <c r="A688" s="30" t="s">
        <v>14</v>
      </c>
      <c r="B688" s="30" t="s">
        <v>17</v>
      </c>
      <c r="C688" s="44">
        <v>1240</v>
      </c>
      <c r="D688" s="44" t="s">
        <v>30</v>
      </c>
      <c r="E688" s="30">
        <v>1981</v>
      </c>
      <c r="F688" s="30">
        <v>2150</v>
      </c>
      <c r="G688" s="30" t="s">
        <v>32</v>
      </c>
      <c r="H688" s="201" t="s">
        <v>678</v>
      </c>
      <c r="I688" s="202">
        <v>44</v>
      </c>
      <c r="J688" t="str">
        <f t="shared" si="28"/>
        <v>A-W4-H1-Creato 2</v>
      </c>
      <c r="K688" s="5">
        <f t="shared" si="29"/>
        <v>885</v>
      </c>
      <c r="M688" t="s">
        <v>730</v>
      </c>
      <c r="O688" s="355">
        <v>1.4999999999999999E-2</v>
      </c>
      <c r="Q688" s="206">
        <v>871</v>
      </c>
    </row>
    <row r="689" spans="1:17" hidden="1">
      <c r="A689" s="30" t="s">
        <v>14</v>
      </c>
      <c r="B689" s="30" t="s">
        <v>16</v>
      </c>
      <c r="C689" s="44">
        <v>1240</v>
      </c>
      <c r="D689" s="44" t="s">
        <v>30</v>
      </c>
      <c r="E689" s="30">
        <v>2151</v>
      </c>
      <c r="F689" s="30">
        <v>2450</v>
      </c>
      <c r="G689" s="30" t="s">
        <v>33</v>
      </c>
      <c r="H689" s="201" t="s">
        <v>678</v>
      </c>
      <c r="I689" s="202">
        <v>44</v>
      </c>
      <c r="J689" t="str">
        <f t="shared" si="28"/>
        <v>A-W4-H2-Creato 2</v>
      </c>
      <c r="K689" s="5">
        <f t="shared" si="29"/>
        <v>1024</v>
      </c>
      <c r="M689" t="s">
        <v>730</v>
      </c>
      <c r="O689" s="355">
        <v>1.4999999999999999E-2</v>
      </c>
      <c r="Q689" s="206">
        <v>1008</v>
      </c>
    </row>
    <row r="690" spans="1:17" hidden="1">
      <c r="A690" s="30" t="s">
        <v>14</v>
      </c>
      <c r="B690" s="30" t="s">
        <v>15</v>
      </c>
      <c r="C690" s="44">
        <v>1240</v>
      </c>
      <c r="D690" s="44" t="s">
        <v>30</v>
      </c>
      <c r="E690" s="30">
        <v>2451</v>
      </c>
      <c r="F690" s="30">
        <v>2820</v>
      </c>
      <c r="G690" s="30" t="s">
        <v>34</v>
      </c>
      <c r="H690" s="201" t="s">
        <v>678</v>
      </c>
      <c r="I690" s="202">
        <v>44</v>
      </c>
      <c r="J690" t="str">
        <f t="shared" si="28"/>
        <v>A-W4-H3-Creato 2</v>
      </c>
      <c r="K690" s="5">
        <f t="shared" si="29"/>
        <v>1181</v>
      </c>
      <c r="M690" t="s">
        <v>730</v>
      </c>
      <c r="O690" s="355">
        <v>1.4999999999999999E-2</v>
      </c>
      <c r="Q690" s="206">
        <v>1163</v>
      </c>
    </row>
    <row r="691" spans="1:17" hidden="1">
      <c r="A691" s="30" t="s">
        <v>14</v>
      </c>
      <c r="B691" s="30" t="s">
        <v>13</v>
      </c>
      <c r="C691" s="44">
        <v>1240</v>
      </c>
      <c r="D691" s="44" t="s">
        <v>30</v>
      </c>
      <c r="E691" s="30">
        <v>2821</v>
      </c>
      <c r="F691" s="30">
        <v>3070</v>
      </c>
      <c r="G691" s="30" t="s">
        <v>35</v>
      </c>
      <c r="H691" s="201" t="s">
        <v>678</v>
      </c>
      <c r="I691" s="202">
        <v>44</v>
      </c>
      <c r="J691" t="str">
        <f t="shared" si="28"/>
        <v>A-W4-H4-Creato 2</v>
      </c>
      <c r="K691" s="5">
        <f t="shared" si="29"/>
        <v>1362</v>
      </c>
      <c r="M691" t="s">
        <v>730</v>
      </c>
      <c r="O691" s="355">
        <v>1.4999999999999999E-2</v>
      </c>
      <c r="Q691" s="206">
        <v>1341</v>
      </c>
    </row>
    <row r="692" spans="1:17" hidden="1">
      <c r="A692" s="30" t="s">
        <v>9</v>
      </c>
      <c r="B692" s="30" t="s">
        <v>12</v>
      </c>
      <c r="C692" s="44">
        <v>1240</v>
      </c>
      <c r="D692" s="44" t="s">
        <v>30</v>
      </c>
      <c r="E692" s="30">
        <v>1981</v>
      </c>
      <c r="F692" s="30">
        <v>2150</v>
      </c>
      <c r="G692" s="30" t="s">
        <v>32</v>
      </c>
      <c r="H692" s="201" t="s">
        <v>678</v>
      </c>
      <c r="I692" s="202">
        <v>44</v>
      </c>
      <c r="J692" t="str">
        <f t="shared" si="28"/>
        <v>B-W4-H1-Creato 2</v>
      </c>
      <c r="K692" s="5">
        <f t="shared" si="29"/>
        <v>1771</v>
      </c>
      <c r="M692" t="s">
        <v>730</v>
      </c>
      <c r="O692" s="355">
        <v>1.4999999999999999E-2</v>
      </c>
      <c r="Q692" s="206">
        <v>1744</v>
      </c>
    </row>
    <row r="693" spans="1:17" hidden="1">
      <c r="A693" s="30" t="s">
        <v>9</v>
      </c>
      <c r="B693" s="30" t="s">
        <v>11</v>
      </c>
      <c r="C693" s="44">
        <v>1240</v>
      </c>
      <c r="D693" s="44" t="s">
        <v>30</v>
      </c>
      <c r="E693" s="30">
        <v>2151</v>
      </c>
      <c r="F693" s="30">
        <v>2450</v>
      </c>
      <c r="G693" s="30" t="s">
        <v>33</v>
      </c>
      <c r="H693" s="201" t="s">
        <v>678</v>
      </c>
      <c r="I693" s="202">
        <v>44</v>
      </c>
      <c r="J693" t="str">
        <f t="shared" ref="J693:J744" si="30">A693&amp;"-"&amp;D693&amp;"-"&amp;G693&amp;"-"&amp;H693</f>
        <v>B-W4-H2-Creato 2</v>
      </c>
      <c r="K693" s="5">
        <f t="shared" si="29"/>
        <v>2048</v>
      </c>
      <c r="M693" t="s">
        <v>730</v>
      </c>
      <c r="O693" s="355">
        <v>1.4999999999999999E-2</v>
      </c>
      <c r="Q693" s="206">
        <v>2017</v>
      </c>
    </row>
    <row r="694" spans="1:17" hidden="1">
      <c r="A694" s="30" t="s">
        <v>9</v>
      </c>
      <c r="B694" s="30" t="s">
        <v>10</v>
      </c>
      <c r="C694" s="44">
        <v>1240</v>
      </c>
      <c r="D694" s="44" t="s">
        <v>30</v>
      </c>
      <c r="E694" s="30">
        <v>2451</v>
      </c>
      <c r="F694" s="30">
        <v>2820</v>
      </c>
      <c r="G694" s="30" t="s">
        <v>34</v>
      </c>
      <c r="H694" s="201" t="s">
        <v>678</v>
      </c>
      <c r="I694" s="202">
        <v>44</v>
      </c>
      <c r="J694" t="str">
        <f t="shared" si="30"/>
        <v>B-W4-H3-Creato 2</v>
      </c>
      <c r="K694" s="5">
        <f t="shared" si="29"/>
        <v>2362</v>
      </c>
      <c r="M694" t="s">
        <v>730</v>
      </c>
      <c r="O694" s="355">
        <v>1.4999999999999999E-2</v>
      </c>
      <c r="Q694" s="206">
        <v>2327</v>
      </c>
    </row>
    <row r="695" spans="1:17" hidden="1">
      <c r="A695" s="30" t="s">
        <v>9</v>
      </c>
      <c r="B695" s="30" t="s">
        <v>8</v>
      </c>
      <c r="C695" s="44">
        <v>1240</v>
      </c>
      <c r="D695" s="44" t="s">
        <v>30</v>
      </c>
      <c r="E695" s="30">
        <v>2821</v>
      </c>
      <c r="F695" s="30">
        <v>3100</v>
      </c>
      <c r="G695" s="30" t="s">
        <v>35</v>
      </c>
      <c r="H695" s="201" t="s">
        <v>678</v>
      </c>
      <c r="I695" s="202">
        <v>44</v>
      </c>
      <c r="J695" t="str">
        <f t="shared" si="30"/>
        <v>B-W4-H4-Creato 2</v>
      </c>
      <c r="K695" s="5">
        <f t="shared" si="29"/>
        <v>2723</v>
      </c>
      <c r="M695" t="s">
        <v>730</v>
      </c>
      <c r="O695" s="355">
        <v>1.4999999999999999E-2</v>
      </c>
      <c r="Q695" s="206">
        <v>2682</v>
      </c>
    </row>
    <row r="696" spans="1:17" hidden="1">
      <c r="A696" s="30" t="s">
        <v>4</v>
      </c>
      <c r="B696" s="30" t="s">
        <v>7</v>
      </c>
      <c r="C696" s="44">
        <v>1240</v>
      </c>
      <c r="D696" s="44" t="s">
        <v>30</v>
      </c>
      <c r="E696" s="30">
        <v>1981</v>
      </c>
      <c r="F696" s="30">
        <v>2150</v>
      </c>
      <c r="G696" s="30" t="s">
        <v>32</v>
      </c>
      <c r="H696" s="201" t="s">
        <v>678</v>
      </c>
      <c r="I696" s="202">
        <v>44</v>
      </c>
      <c r="J696" t="str">
        <f t="shared" si="30"/>
        <v>C-W4-H1-Creato 2</v>
      </c>
      <c r="K696" s="5">
        <f t="shared" si="29"/>
        <v>1291</v>
      </c>
      <c r="M696" t="s">
        <v>730</v>
      </c>
      <c r="O696" s="355">
        <v>1.4999999999999999E-2</v>
      </c>
      <c r="Q696" s="206">
        <v>1271</v>
      </c>
    </row>
    <row r="697" spans="1:17" hidden="1">
      <c r="A697" s="30" t="s">
        <v>4</v>
      </c>
      <c r="B697" s="30" t="s">
        <v>6</v>
      </c>
      <c r="C697" s="44">
        <v>1240</v>
      </c>
      <c r="D697" s="44" t="s">
        <v>30</v>
      </c>
      <c r="E697" s="30">
        <v>2151</v>
      </c>
      <c r="F697" s="30">
        <v>2450</v>
      </c>
      <c r="G697" s="30" t="s">
        <v>33</v>
      </c>
      <c r="H697" s="201" t="s">
        <v>678</v>
      </c>
      <c r="I697" s="202">
        <v>44</v>
      </c>
      <c r="J697" t="str">
        <f t="shared" si="30"/>
        <v>C-W4-H2-Creato 2</v>
      </c>
      <c r="K697" s="5">
        <f t="shared" si="29"/>
        <v>1499</v>
      </c>
      <c r="M697" t="s">
        <v>730</v>
      </c>
      <c r="O697" s="355">
        <v>1.4999999999999999E-2</v>
      </c>
      <c r="Q697" s="206">
        <v>1476</v>
      </c>
    </row>
    <row r="698" spans="1:17" hidden="1">
      <c r="A698" s="30" t="s">
        <v>4</v>
      </c>
      <c r="B698" s="30" t="s">
        <v>5</v>
      </c>
      <c r="C698" s="44">
        <v>1240</v>
      </c>
      <c r="D698" s="44" t="s">
        <v>30</v>
      </c>
      <c r="E698" s="30">
        <v>2451</v>
      </c>
      <c r="F698" s="30">
        <v>2820</v>
      </c>
      <c r="G698" s="30" t="s">
        <v>34</v>
      </c>
      <c r="H698" s="201" t="s">
        <v>678</v>
      </c>
      <c r="I698" s="202">
        <v>44</v>
      </c>
      <c r="J698" t="str">
        <f t="shared" si="30"/>
        <v>C-W4-H3-Creato 2</v>
      </c>
      <c r="K698" s="5">
        <f t="shared" si="29"/>
        <v>1734</v>
      </c>
      <c r="M698" t="s">
        <v>730</v>
      </c>
      <c r="O698" s="355">
        <v>1.4999999999999999E-2</v>
      </c>
      <c r="Q698" s="206">
        <v>1708</v>
      </c>
    </row>
    <row r="699" spans="1:17" hidden="1">
      <c r="A699" s="30" t="s">
        <v>4</v>
      </c>
      <c r="B699" s="30" t="s">
        <v>3</v>
      </c>
      <c r="C699" s="44">
        <v>1240</v>
      </c>
      <c r="D699" s="44" t="s">
        <v>30</v>
      </c>
      <c r="E699" s="30">
        <v>2821</v>
      </c>
      <c r="F699" s="30">
        <v>3100</v>
      </c>
      <c r="G699" s="30" t="s">
        <v>35</v>
      </c>
      <c r="H699" s="201" t="s">
        <v>678</v>
      </c>
      <c r="I699" s="202">
        <v>44</v>
      </c>
      <c r="J699" t="str">
        <f t="shared" si="30"/>
        <v>C-W4-H4-Creato 2</v>
      </c>
      <c r="K699" s="5">
        <f t="shared" si="29"/>
        <v>2002</v>
      </c>
      <c r="M699" t="s">
        <v>730</v>
      </c>
      <c r="O699" s="355">
        <v>1.4999999999999999E-2</v>
      </c>
      <c r="Q699" s="206">
        <v>1972</v>
      </c>
    </row>
    <row r="700" spans="1:17" hidden="1">
      <c r="A700" s="23" t="s">
        <v>14</v>
      </c>
      <c r="B700" s="23" t="s">
        <v>17</v>
      </c>
      <c r="C700" s="44">
        <v>1240</v>
      </c>
      <c r="D700" s="44" t="s">
        <v>30</v>
      </c>
      <c r="E700" s="23">
        <v>1981</v>
      </c>
      <c r="F700" s="23">
        <v>2150</v>
      </c>
      <c r="G700" s="23" t="s">
        <v>32</v>
      </c>
      <c r="H700" s="210" t="s">
        <v>679</v>
      </c>
      <c r="I700" s="211">
        <v>44</v>
      </c>
      <c r="J700" t="str">
        <f t="shared" si="30"/>
        <v>A-W4-H1-Creato 3</v>
      </c>
      <c r="K700" s="5">
        <f t="shared" si="29"/>
        <v>1259</v>
      </c>
      <c r="M700" t="s">
        <v>730</v>
      </c>
      <c r="O700" s="355">
        <v>1.4999999999999999E-2</v>
      </c>
      <c r="Q700" s="206">
        <v>1240</v>
      </c>
    </row>
    <row r="701" spans="1:17" hidden="1">
      <c r="A701" s="23" t="s">
        <v>14</v>
      </c>
      <c r="B701" s="23" t="s">
        <v>16</v>
      </c>
      <c r="C701" s="44">
        <v>1240</v>
      </c>
      <c r="D701" s="44" t="s">
        <v>30</v>
      </c>
      <c r="E701" s="23">
        <v>2151</v>
      </c>
      <c r="F701" s="23">
        <v>2450</v>
      </c>
      <c r="G701" s="23" t="s">
        <v>33</v>
      </c>
      <c r="H701" s="210" t="s">
        <v>679</v>
      </c>
      <c r="I701" s="211">
        <v>44</v>
      </c>
      <c r="J701" t="str">
        <f t="shared" si="30"/>
        <v>A-W4-H2-Creato 3</v>
      </c>
      <c r="K701" s="5">
        <f t="shared" si="29"/>
        <v>1397</v>
      </c>
      <c r="M701" t="s">
        <v>730</v>
      </c>
      <c r="O701" s="355">
        <v>1.4999999999999999E-2</v>
      </c>
      <c r="Q701" s="206">
        <v>1376</v>
      </c>
    </row>
    <row r="702" spans="1:17" hidden="1">
      <c r="A702" s="23" t="s">
        <v>14</v>
      </c>
      <c r="B702" s="23" t="s">
        <v>15</v>
      </c>
      <c r="C702" s="44">
        <v>1240</v>
      </c>
      <c r="D702" s="44" t="s">
        <v>30</v>
      </c>
      <c r="E702" s="23">
        <v>2451</v>
      </c>
      <c r="F702" s="23">
        <v>2820</v>
      </c>
      <c r="G702" s="23" t="s">
        <v>34</v>
      </c>
      <c r="H702" s="210" t="s">
        <v>679</v>
      </c>
      <c r="I702" s="211">
        <v>44</v>
      </c>
      <c r="J702" t="str">
        <f t="shared" si="30"/>
        <v>A-W4-H3-Creato 3</v>
      </c>
      <c r="K702" s="5">
        <f t="shared" si="29"/>
        <v>1554</v>
      </c>
      <c r="M702" t="s">
        <v>730</v>
      </c>
      <c r="O702" s="355">
        <v>1.4999999999999999E-2</v>
      </c>
      <c r="Q702" s="206">
        <v>1531</v>
      </c>
    </row>
    <row r="703" spans="1:17" hidden="1">
      <c r="A703" s="23" t="s">
        <v>14</v>
      </c>
      <c r="B703" s="23" t="s">
        <v>13</v>
      </c>
      <c r="C703" s="44">
        <v>1240</v>
      </c>
      <c r="D703" s="44" t="s">
        <v>30</v>
      </c>
      <c r="E703" s="23">
        <v>2821</v>
      </c>
      <c r="F703" s="23">
        <v>3070</v>
      </c>
      <c r="G703" s="23" t="s">
        <v>35</v>
      </c>
      <c r="H703" s="210" t="s">
        <v>679</v>
      </c>
      <c r="I703" s="211">
        <v>44</v>
      </c>
      <c r="J703" t="str">
        <f t="shared" si="30"/>
        <v>A-W4-H4-Creato 3</v>
      </c>
      <c r="K703" s="5">
        <f t="shared" si="29"/>
        <v>1670</v>
      </c>
      <c r="M703" t="s">
        <v>730</v>
      </c>
      <c r="O703" s="355">
        <v>1.4999999999999999E-2</v>
      </c>
      <c r="Q703" s="206">
        <v>1645</v>
      </c>
    </row>
    <row r="704" spans="1:17" hidden="1">
      <c r="A704" s="23" t="s">
        <v>9</v>
      </c>
      <c r="B704" s="23" t="s">
        <v>12</v>
      </c>
      <c r="C704" s="44">
        <v>1240</v>
      </c>
      <c r="D704" s="44" t="s">
        <v>30</v>
      </c>
      <c r="E704" s="23">
        <v>1981</v>
      </c>
      <c r="F704" s="23">
        <v>2150</v>
      </c>
      <c r="G704" s="23" t="s">
        <v>32</v>
      </c>
      <c r="H704" s="210" t="s">
        <v>679</v>
      </c>
      <c r="I704" s="211">
        <v>44</v>
      </c>
      <c r="J704" t="str">
        <f t="shared" si="30"/>
        <v>B-W4-H1-Creato 3</v>
      </c>
      <c r="K704" s="5">
        <f t="shared" si="29"/>
        <v>2516</v>
      </c>
      <c r="M704" t="s">
        <v>730</v>
      </c>
      <c r="O704" s="355">
        <v>1.4999999999999999E-2</v>
      </c>
      <c r="Q704" s="206">
        <v>2478</v>
      </c>
    </row>
    <row r="705" spans="1:17" hidden="1">
      <c r="A705" s="23" t="s">
        <v>9</v>
      </c>
      <c r="B705" s="23" t="s">
        <v>11</v>
      </c>
      <c r="C705" s="44">
        <v>1240</v>
      </c>
      <c r="D705" s="44" t="s">
        <v>30</v>
      </c>
      <c r="E705" s="23">
        <v>2151</v>
      </c>
      <c r="F705" s="23">
        <v>2450</v>
      </c>
      <c r="G705" s="23" t="s">
        <v>33</v>
      </c>
      <c r="H705" s="210" t="s">
        <v>679</v>
      </c>
      <c r="I705" s="211">
        <v>44</v>
      </c>
      <c r="J705" t="str">
        <f t="shared" si="30"/>
        <v>B-W4-H2-Creato 3</v>
      </c>
      <c r="K705" s="5">
        <f t="shared" si="29"/>
        <v>2793</v>
      </c>
      <c r="M705" t="s">
        <v>730</v>
      </c>
      <c r="O705" s="355">
        <v>1.4999999999999999E-2</v>
      </c>
      <c r="Q705" s="206">
        <v>2751</v>
      </c>
    </row>
    <row r="706" spans="1:17" hidden="1">
      <c r="A706" s="23" t="s">
        <v>9</v>
      </c>
      <c r="B706" s="23" t="s">
        <v>10</v>
      </c>
      <c r="C706" s="44">
        <v>1240</v>
      </c>
      <c r="D706" s="44" t="s">
        <v>30</v>
      </c>
      <c r="E706" s="23">
        <v>2451</v>
      </c>
      <c r="F706" s="23">
        <v>2820</v>
      </c>
      <c r="G706" s="23" t="s">
        <v>34</v>
      </c>
      <c r="H706" s="210" t="s">
        <v>679</v>
      </c>
      <c r="I706" s="211">
        <v>44</v>
      </c>
      <c r="J706" t="str">
        <f t="shared" si="30"/>
        <v>B-W4-H3-Creato 3</v>
      </c>
      <c r="K706" s="5">
        <f t="shared" si="29"/>
        <v>3107</v>
      </c>
      <c r="M706" t="s">
        <v>730</v>
      </c>
      <c r="O706" s="355">
        <v>1.4999999999999999E-2</v>
      </c>
      <c r="Q706" s="206">
        <v>3061</v>
      </c>
    </row>
    <row r="707" spans="1:17" hidden="1">
      <c r="A707" s="23" t="s">
        <v>9</v>
      </c>
      <c r="B707" s="23" t="s">
        <v>8</v>
      </c>
      <c r="C707" s="44">
        <v>1240</v>
      </c>
      <c r="D707" s="44" t="s">
        <v>30</v>
      </c>
      <c r="E707" s="23">
        <v>2821</v>
      </c>
      <c r="F707" s="23">
        <v>3100</v>
      </c>
      <c r="G707" s="23" t="s">
        <v>35</v>
      </c>
      <c r="H707" s="210" t="s">
        <v>679</v>
      </c>
      <c r="I707" s="211">
        <v>44</v>
      </c>
      <c r="J707" t="str">
        <f t="shared" si="30"/>
        <v>B-W4-H4-Creato 3</v>
      </c>
      <c r="K707" s="5">
        <f t="shared" si="29"/>
        <v>3078</v>
      </c>
      <c r="M707" t="s">
        <v>730</v>
      </c>
      <c r="O707" s="355">
        <v>1.4999999999999999E-2</v>
      </c>
      <c r="Q707" s="206">
        <v>3032</v>
      </c>
    </row>
    <row r="708" spans="1:17" hidden="1">
      <c r="A708" s="23" t="s">
        <v>4</v>
      </c>
      <c r="B708" s="23" t="s">
        <v>7</v>
      </c>
      <c r="C708" s="44">
        <v>1240</v>
      </c>
      <c r="D708" s="44" t="s">
        <v>30</v>
      </c>
      <c r="E708" s="23">
        <v>1981</v>
      </c>
      <c r="F708" s="23">
        <v>2150</v>
      </c>
      <c r="G708" s="23" t="s">
        <v>32</v>
      </c>
      <c r="H708" s="210" t="s">
        <v>679</v>
      </c>
      <c r="I708" s="211">
        <v>44</v>
      </c>
      <c r="J708" t="str">
        <f t="shared" si="30"/>
        <v>C-W4-H1-Creato 3</v>
      </c>
      <c r="K708" s="5">
        <f t="shared" si="29"/>
        <v>1902</v>
      </c>
      <c r="M708" t="s">
        <v>730</v>
      </c>
      <c r="O708" s="355">
        <v>1.4999999999999999E-2</v>
      </c>
      <c r="Q708" s="206">
        <v>1873</v>
      </c>
    </row>
    <row r="709" spans="1:17" hidden="1">
      <c r="A709" s="23" t="s">
        <v>4</v>
      </c>
      <c r="B709" s="23" t="s">
        <v>6</v>
      </c>
      <c r="C709" s="44">
        <v>1240</v>
      </c>
      <c r="D709" s="44" t="s">
        <v>30</v>
      </c>
      <c r="E709" s="23">
        <v>2151</v>
      </c>
      <c r="F709" s="23">
        <v>2450</v>
      </c>
      <c r="G709" s="23" t="s">
        <v>33</v>
      </c>
      <c r="H709" s="210" t="s">
        <v>679</v>
      </c>
      <c r="I709" s="211">
        <v>44</v>
      </c>
      <c r="J709" t="str">
        <f t="shared" si="30"/>
        <v>C-W4-H2-Creato 3</v>
      </c>
      <c r="K709" s="5">
        <f t="shared" ref="K709:K723" si="31">ROUNDUP(Q709*(1+O709),0)</f>
        <v>2169</v>
      </c>
      <c r="M709" t="s">
        <v>730</v>
      </c>
      <c r="O709" s="355">
        <v>1.4999999999999999E-2</v>
      </c>
      <c r="Q709" s="206">
        <v>2136</v>
      </c>
    </row>
    <row r="710" spans="1:17" hidden="1">
      <c r="A710" s="23" t="s">
        <v>4</v>
      </c>
      <c r="B710" s="23" t="s">
        <v>5</v>
      </c>
      <c r="C710" s="44">
        <v>1240</v>
      </c>
      <c r="D710" s="44" t="s">
        <v>30</v>
      </c>
      <c r="E710" s="23">
        <v>2451</v>
      </c>
      <c r="F710" s="23">
        <v>2820</v>
      </c>
      <c r="G710" s="23" t="s">
        <v>34</v>
      </c>
      <c r="H710" s="210" t="s">
        <v>679</v>
      </c>
      <c r="I710" s="211">
        <v>44</v>
      </c>
      <c r="J710" t="str">
        <f t="shared" si="30"/>
        <v>C-W4-H3-Creato 3</v>
      </c>
      <c r="K710" s="5">
        <f t="shared" si="31"/>
        <v>2373</v>
      </c>
      <c r="M710" t="s">
        <v>730</v>
      </c>
      <c r="O710" s="355">
        <v>1.4999999999999999E-2</v>
      </c>
      <c r="Q710" s="206">
        <v>2337</v>
      </c>
    </row>
    <row r="711" spans="1:17" hidden="1">
      <c r="A711" s="23" t="s">
        <v>4</v>
      </c>
      <c r="B711" s="23" t="s">
        <v>3</v>
      </c>
      <c r="C711" s="44">
        <v>1240</v>
      </c>
      <c r="D711" s="44" t="s">
        <v>30</v>
      </c>
      <c r="E711" s="23">
        <v>2821</v>
      </c>
      <c r="F711" s="23">
        <v>3100</v>
      </c>
      <c r="G711" s="23" t="s">
        <v>35</v>
      </c>
      <c r="H711" s="210" t="s">
        <v>679</v>
      </c>
      <c r="I711" s="211">
        <v>44</v>
      </c>
      <c r="J711" t="str">
        <f t="shared" si="30"/>
        <v>C-W4-H4-Creato 3</v>
      </c>
      <c r="K711" s="5">
        <f t="shared" si="31"/>
        <v>2517</v>
      </c>
      <c r="M711" t="s">
        <v>730</v>
      </c>
      <c r="O711" s="355">
        <v>1.4999999999999999E-2</v>
      </c>
      <c r="Q711" s="206">
        <v>2479</v>
      </c>
    </row>
    <row r="712" spans="1:17" hidden="1">
      <c r="A712" s="16" t="s">
        <v>14</v>
      </c>
      <c r="B712" s="16" t="s">
        <v>17</v>
      </c>
      <c r="C712" s="44">
        <v>1240</v>
      </c>
      <c r="D712" s="44" t="s">
        <v>30</v>
      </c>
      <c r="E712" s="16">
        <v>1981</v>
      </c>
      <c r="F712" s="16">
        <v>2150</v>
      </c>
      <c r="G712" s="16" t="s">
        <v>32</v>
      </c>
      <c r="H712" s="207" t="s">
        <v>680</v>
      </c>
      <c r="I712" s="208">
        <v>44</v>
      </c>
      <c r="J712" t="str">
        <f t="shared" si="30"/>
        <v>A-W4-H1-Creato 4</v>
      </c>
      <c r="K712" s="5">
        <f t="shared" si="31"/>
        <v>638</v>
      </c>
      <c r="M712" t="s">
        <v>730</v>
      </c>
      <c r="O712" s="355">
        <v>1.4999999999999999E-2</v>
      </c>
      <c r="Q712" s="206">
        <v>628</v>
      </c>
    </row>
    <row r="713" spans="1:17" hidden="1">
      <c r="A713" s="16" t="s">
        <v>14</v>
      </c>
      <c r="B713" s="16" t="s">
        <v>16</v>
      </c>
      <c r="C713" s="44">
        <v>1240</v>
      </c>
      <c r="D713" s="44" t="s">
        <v>30</v>
      </c>
      <c r="E713" s="16">
        <v>2151</v>
      </c>
      <c r="F713" s="16">
        <v>2450</v>
      </c>
      <c r="G713" s="16" t="s">
        <v>33</v>
      </c>
      <c r="H713" s="207" t="s">
        <v>680</v>
      </c>
      <c r="I713" s="208">
        <v>44</v>
      </c>
      <c r="J713" t="str">
        <f t="shared" si="30"/>
        <v>A-W4-H2-Creato 4</v>
      </c>
      <c r="K713" s="5">
        <f t="shared" si="31"/>
        <v>835</v>
      </c>
      <c r="M713" t="s">
        <v>730</v>
      </c>
      <c r="O713" s="355">
        <v>1.4999999999999999E-2</v>
      </c>
      <c r="Q713" s="206">
        <v>822</v>
      </c>
    </row>
    <row r="714" spans="1:17" hidden="1">
      <c r="A714" s="16" t="s">
        <v>14</v>
      </c>
      <c r="B714" s="16" t="s">
        <v>15</v>
      </c>
      <c r="C714" s="44">
        <v>1240</v>
      </c>
      <c r="D714" s="44" t="s">
        <v>30</v>
      </c>
      <c r="E714" s="16">
        <v>2451</v>
      </c>
      <c r="F714" s="16">
        <v>2820</v>
      </c>
      <c r="G714" s="16" t="s">
        <v>34</v>
      </c>
      <c r="H714" s="207" t="s">
        <v>680</v>
      </c>
      <c r="I714" s="208">
        <v>44</v>
      </c>
      <c r="J714" t="str">
        <f t="shared" si="30"/>
        <v>A-W4-H3-Creato 4</v>
      </c>
      <c r="K714" s="5">
        <f t="shared" si="31"/>
        <v>992</v>
      </c>
      <c r="M714" t="s">
        <v>730</v>
      </c>
      <c r="O714" s="355">
        <v>1.4999999999999999E-2</v>
      </c>
      <c r="Q714" s="206">
        <v>977</v>
      </c>
    </row>
    <row r="715" spans="1:17" hidden="1">
      <c r="A715" s="16" t="s">
        <v>14</v>
      </c>
      <c r="B715" s="16" t="s">
        <v>13</v>
      </c>
      <c r="C715" s="44">
        <v>1240</v>
      </c>
      <c r="D715" s="44" t="s">
        <v>30</v>
      </c>
      <c r="E715" s="16">
        <v>2821</v>
      </c>
      <c r="F715" s="16">
        <v>3070</v>
      </c>
      <c r="G715" s="16" t="s">
        <v>35</v>
      </c>
      <c r="H715" s="207" t="s">
        <v>680</v>
      </c>
      <c r="I715" s="208">
        <v>44</v>
      </c>
      <c r="J715" t="str">
        <f t="shared" si="30"/>
        <v>A-W4-H4-Creato 4</v>
      </c>
      <c r="K715" s="5">
        <f t="shared" si="31"/>
        <v>1093</v>
      </c>
      <c r="M715" t="s">
        <v>730</v>
      </c>
      <c r="O715" s="355">
        <v>1.4999999999999999E-2</v>
      </c>
      <c r="Q715" s="206">
        <v>1076</v>
      </c>
    </row>
    <row r="716" spans="1:17" hidden="1">
      <c r="A716" s="16" t="s">
        <v>9</v>
      </c>
      <c r="B716" s="16" t="s">
        <v>12</v>
      </c>
      <c r="C716" s="44">
        <v>1240</v>
      </c>
      <c r="D716" s="44" t="s">
        <v>30</v>
      </c>
      <c r="E716" s="16">
        <v>1981</v>
      </c>
      <c r="F716" s="16">
        <v>2150</v>
      </c>
      <c r="G716" s="16" t="s">
        <v>32</v>
      </c>
      <c r="H716" s="207" t="s">
        <v>680</v>
      </c>
      <c r="I716" s="208">
        <v>44</v>
      </c>
      <c r="J716" t="str">
        <f t="shared" si="30"/>
        <v>B-W4-H1-Creato 4</v>
      </c>
      <c r="K716" s="5">
        <f t="shared" si="31"/>
        <v>1273</v>
      </c>
      <c r="M716" t="s">
        <v>730</v>
      </c>
      <c r="O716" s="355">
        <v>1.4999999999999999E-2</v>
      </c>
      <c r="Q716" s="206">
        <v>1254</v>
      </c>
    </row>
    <row r="717" spans="1:17" hidden="1">
      <c r="A717" s="16" t="s">
        <v>9</v>
      </c>
      <c r="B717" s="16" t="s">
        <v>11</v>
      </c>
      <c r="C717" s="44">
        <v>1240</v>
      </c>
      <c r="D717" s="44" t="s">
        <v>30</v>
      </c>
      <c r="E717" s="16">
        <v>2151</v>
      </c>
      <c r="F717" s="16">
        <v>2450</v>
      </c>
      <c r="G717" s="16" t="s">
        <v>33</v>
      </c>
      <c r="H717" s="207" t="s">
        <v>680</v>
      </c>
      <c r="I717" s="208">
        <v>44</v>
      </c>
      <c r="J717" t="str">
        <f t="shared" si="30"/>
        <v>B-W4-H2-Creato 4</v>
      </c>
      <c r="K717" s="5">
        <f t="shared" si="31"/>
        <v>912</v>
      </c>
      <c r="M717" t="s">
        <v>730</v>
      </c>
      <c r="O717" s="355">
        <v>1.4999999999999999E-2</v>
      </c>
      <c r="Q717" s="206">
        <v>898</v>
      </c>
    </row>
    <row r="718" spans="1:17" hidden="1">
      <c r="A718" s="16" t="s">
        <v>9</v>
      </c>
      <c r="B718" s="16" t="s">
        <v>10</v>
      </c>
      <c r="C718" s="44">
        <v>1240</v>
      </c>
      <c r="D718" s="44" t="s">
        <v>30</v>
      </c>
      <c r="E718" s="16">
        <v>2451</v>
      </c>
      <c r="F718" s="16">
        <v>2820</v>
      </c>
      <c r="G718" s="16" t="s">
        <v>34</v>
      </c>
      <c r="H718" s="207" t="s">
        <v>680</v>
      </c>
      <c r="I718" s="208">
        <v>44</v>
      </c>
      <c r="J718" t="str">
        <f t="shared" si="30"/>
        <v>B-W4-H3-Creato 4</v>
      </c>
      <c r="K718" s="5">
        <f t="shared" si="31"/>
        <v>1982</v>
      </c>
      <c r="M718" t="s">
        <v>730</v>
      </c>
      <c r="O718" s="355">
        <v>1.4999999999999999E-2</v>
      </c>
      <c r="Q718" s="206">
        <v>1952</v>
      </c>
    </row>
    <row r="719" spans="1:17" hidden="1">
      <c r="A719" s="16" t="s">
        <v>9</v>
      </c>
      <c r="B719" s="16" t="s">
        <v>8</v>
      </c>
      <c r="C719" s="44">
        <v>1240</v>
      </c>
      <c r="D719" s="44" t="s">
        <v>30</v>
      </c>
      <c r="E719" s="16">
        <v>2821</v>
      </c>
      <c r="F719" s="16">
        <v>3100</v>
      </c>
      <c r="G719" s="16" t="s">
        <v>35</v>
      </c>
      <c r="H719" s="207" t="s">
        <v>680</v>
      </c>
      <c r="I719" s="208">
        <v>44</v>
      </c>
      <c r="J719" t="str">
        <f t="shared" si="30"/>
        <v>B-W4-H4-Creato 4</v>
      </c>
      <c r="K719" s="5">
        <f t="shared" si="31"/>
        <v>2183</v>
      </c>
      <c r="M719" t="s">
        <v>730</v>
      </c>
      <c r="O719" s="355">
        <v>1.4999999999999999E-2</v>
      </c>
      <c r="Q719" s="206">
        <v>2150</v>
      </c>
    </row>
    <row r="720" spans="1:17" hidden="1">
      <c r="A720" s="16" t="s">
        <v>4</v>
      </c>
      <c r="B720" s="16" t="s">
        <v>7</v>
      </c>
      <c r="C720" s="44">
        <v>1240</v>
      </c>
      <c r="D720" s="44" t="s">
        <v>30</v>
      </c>
      <c r="E720" s="16">
        <v>1981</v>
      </c>
      <c r="F720" s="16">
        <v>2150</v>
      </c>
      <c r="G720" s="16" t="s">
        <v>32</v>
      </c>
      <c r="H720" s="207" t="s">
        <v>680</v>
      </c>
      <c r="I720" s="208">
        <v>44</v>
      </c>
      <c r="J720" t="str">
        <f t="shared" si="30"/>
        <v>C-W4-H1-Creato 4</v>
      </c>
      <c r="K720" s="5">
        <f t="shared" si="31"/>
        <v>1058</v>
      </c>
      <c r="M720" t="s">
        <v>730</v>
      </c>
      <c r="O720" s="355">
        <v>1.4999999999999999E-2</v>
      </c>
      <c r="Q720" s="206">
        <v>1042</v>
      </c>
    </row>
    <row r="721" spans="1:17" hidden="1">
      <c r="A721" s="16" t="s">
        <v>4</v>
      </c>
      <c r="B721" s="16" t="s">
        <v>6</v>
      </c>
      <c r="C721" s="44">
        <v>1240</v>
      </c>
      <c r="D721" s="44" t="s">
        <v>30</v>
      </c>
      <c r="E721" s="16">
        <v>2151</v>
      </c>
      <c r="F721" s="16">
        <v>2450</v>
      </c>
      <c r="G721" s="16" t="s">
        <v>33</v>
      </c>
      <c r="H721" s="207" t="s">
        <v>680</v>
      </c>
      <c r="I721" s="208">
        <v>44</v>
      </c>
      <c r="J721" t="str">
        <f t="shared" si="30"/>
        <v>C-W4-H2-Creato 4</v>
      </c>
      <c r="K721" s="5">
        <f t="shared" si="31"/>
        <v>1325</v>
      </c>
      <c r="M721" t="s">
        <v>730</v>
      </c>
      <c r="O721" s="355">
        <v>1.4999999999999999E-2</v>
      </c>
      <c r="Q721" s="206">
        <v>1305</v>
      </c>
    </row>
    <row r="722" spans="1:17" hidden="1">
      <c r="A722" s="16" t="s">
        <v>4</v>
      </c>
      <c r="B722" s="16" t="s">
        <v>5</v>
      </c>
      <c r="C722" s="44">
        <v>1240</v>
      </c>
      <c r="D722" s="44" t="s">
        <v>30</v>
      </c>
      <c r="E722" s="16">
        <v>2451</v>
      </c>
      <c r="F722" s="16">
        <v>2820</v>
      </c>
      <c r="G722" s="16" t="s">
        <v>34</v>
      </c>
      <c r="H722" s="207" t="s">
        <v>680</v>
      </c>
      <c r="I722" s="208">
        <v>44</v>
      </c>
      <c r="J722" t="str">
        <f t="shared" si="30"/>
        <v>C-W4-H3-Creato 4</v>
      </c>
      <c r="K722" s="5">
        <f t="shared" si="31"/>
        <v>1529</v>
      </c>
      <c r="M722" t="s">
        <v>730</v>
      </c>
      <c r="O722" s="355">
        <v>1.4999999999999999E-2</v>
      </c>
      <c r="Q722" s="206">
        <v>1506</v>
      </c>
    </row>
    <row r="723" spans="1:17" hidden="1">
      <c r="A723" s="16" t="s">
        <v>4</v>
      </c>
      <c r="B723" s="16" t="s">
        <v>3</v>
      </c>
      <c r="C723" s="44">
        <v>1240</v>
      </c>
      <c r="D723" s="44" t="s">
        <v>30</v>
      </c>
      <c r="E723" s="16">
        <v>2821</v>
      </c>
      <c r="F723" s="16">
        <v>3100</v>
      </c>
      <c r="G723" s="16" t="s">
        <v>35</v>
      </c>
      <c r="H723" s="207" t="s">
        <v>680</v>
      </c>
      <c r="I723" s="208">
        <v>44</v>
      </c>
      <c r="J723" t="str">
        <f t="shared" si="30"/>
        <v>C-W4-H4-Creato 4</v>
      </c>
      <c r="K723" s="5">
        <f t="shared" si="31"/>
        <v>1675</v>
      </c>
      <c r="M723" t="s">
        <v>730</v>
      </c>
      <c r="O723" s="355">
        <v>1.4999999999999999E-2</v>
      </c>
      <c r="Q723" s="206">
        <v>1650</v>
      </c>
    </row>
    <row r="724" spans="1:17" hidden="1">
      <c r="A724" t="s">
        <v>14</v>
      </c>
      <c r="B724" t="s">
        <v>17</v>
      </c>
      <c r="C724">
        <v>949</v>
      </c>
      <c r="D724" t="s">
        <v>27</v>
      </c>
      <c r="E724">
        <v>1981</v>
      </c>
      <c r="F724">
        <v>2150</v>
      </c>
      <c r="G724" t="s">
        <v>32</v>
      </c>
      <c r="H724" s="4" t="s">
        <v>803</v>
      </c>
      <c r="I724" s="199">
        <v>44</v>
      </c>
      <c r="J724" t="str">
        <f t="shared" si="30"/>
        <v>A-W1-H1-LAM 28 - Sprayed Lippings</v>
      </c>
      <c r="K724" s="6" t="e">
        <f>+K196+(Spray_Lip/((100-DoorDiscount)/100))</f>
        <v>#REF!</v>
      </c>
      <c r="M724" t="s">
        <v>751</v>
      </c>
      <c r="Q724" s="6">
        <v>514.5</v>
      </c>
    </row>
    <row r="725" spans="1:17" hidden="1">
      <c r="A725" t="s">
        <v>14</v>
      </c>
      <c r="B725" t="s">
        <v>16</v>
      </c>
      <c r="C725">
        <v>949</v>
      </c>
      <c r="D725" t="s">
        <v>27</v>
      </c>
      <c r="E725">
        <v>2151</v>
      </c>
      <c r="F725">
        <v>2450</v>
      </c>
      <c r="G725" t="s">
        <v>33</v>
      </c>
      <c r="H725" s="4" t="s">
        <v>803</v>
      </c>
      <c r="I725" s="199">
        <v>44</v>
      </c>
      <c r="J725" t="str">
        <f t="shared" si="30"/>
        <v>A-W1-H2-LAM 28 - Sprayed Lippings</v>
      </c>
      <c r="K725" s="6" t="e">
        <f>+K197+(Spray_Lip/((100-DoorDiscount)/100))</f>
        <v>#REF!</v>
      </c>
      <c r="M725" t="s">
        <v>751</v>
      </c>
      <c r="Q725" s="6">
        <v>629.5</v>
      </c>
    </row>
    <row r="726" spans="1:17" hidden="1">
      <c r="A726" t="s">
        <v>14</v>
      </c>
      <c r="B726" t="s">
        <v>15</v>
      </c>
      <c r="C726">
        <v>949</v>
      </c>
      <c r="D726" t="s">
        <v>27</v>
      </c>
      <c r="E726">
        <v>2451</v>
      </c>
      <c r="F726">
        <v>2820</v>
      </c>
      <c r="G726" t="s">
        <v>34</v>
      </c>
      <c r="H726" s="4" t="s">
        <v>803</v>
      </c>
      <c r="I726" s="199">
        <v>44</v>
      </c>
      <c r="J726" t="str">
        <f t="shared" si="30"/>
        <v>A-W1-H3-LAM 28 - Sprayed Lippings</v>
      </c>
      <c r="K726" s="6" t="e">
        <f>+K198+(Spray_Lip/((100-DoorDiscount)/100))</f>
        <v>#REF!</v>
      </c>
      <c r="M726" t="s">
        <v>751</v>
      </c>
      <c r="Q726" s="6">
        <v>762.5</v>
      </c>
    </row>
    <row r="727" spans="1:17" hidden="1">
      <c r="A727" t="s">
        <v>14</v>
      </c>
      <c r="B727" t="s">
        <v>13</v>
      </c>
      <c r="C727">
        <v>864</v>
      </c>
      <c r="D727" t="s">
        <v>27</v>
      </c>
      <c r="E727">
        <v>2821</v>
      </c>
      <c r="F727">
        <v>3070</v>
      </c>
      <c r="G727" t="s">
        <v>35</v>
      </c>
      <c r="H727" s="4" t="s">
        <v>803</v>
      </c>
      <c r="I727" s="199">
        <v>44</v>
      </c>
      <c r="J727" t="str">
        <f t="shared" si="30"/>
        <v>A-W1-H4-LAM 28 - Sprayed Lippings</v>
      </c>
      <c r="K727" s="6" t="e">
        <f>+K199+(Spray_Lip/((100-DoorDiscount)/100))</f>
        <v>#REF!</v>
      </c>
      <c r="M727" t="s">
        <v>751</v>
      </c>
      <c r="Q727" s="6">
        <v>898.5</v>
      </c>
    </row>
    <row r="728" spans="1:17" hidden="1">
      <c r="A728" t="s">
        <v>9</v>
      </c>
      <c r="B728" t="s">
        <v>12</v>
      </c>
      <c r="C728">
        <v>949</v>
      </c>
      <c r="D728" t="s">
        <v>27</v>
      </c>
      <c r="E728">
        <v>1981</v>
      </c>
      <c r="F728">
        <v>2150</v>
      </c>
      <c r="G728" t="s">
        <v>32</v>
      </c>
      <c r="H728" s="4" t="s">
        <v>803</v>
      </c>
      <c r="I728" s="199">
        <v>44</v>
      </c>
      <c r="J728" t="str">
        <f t="shared" si="30"/>
        <v>B-W1-H1-LAM 28 - Sprayed Lippings</v>
      </c>
      <c r="K728" s="6" t="e">
        <f t="shared" ref="K728:K735" si="32">+K200+(Spray_Lip/((100-DoorDiscount)/100))*2</f>
        <v>#REF!</v>
      </c>
      <c r="M728" t="s">
        <v>751</v>
      </c>
      <c r="Q728" s="6">
        <v>1023</v>
      </c>
    </row>
    <row r="729" spans="1:17" hidden="1">
      <c r="A729" t="s">
        <v>9</v>
      </c>
      <c r="B729" t="s">
        <v>11</v>
      </c>
      <c r="C729">
        <v>909</v>
      </c>
      <c r="D729" t="s">
        <v>27</v>
      </c>
      <c r="E729">
        <v>2151</v>
      </c>
      <c r="F729">
        <v>2450</v>
      </c>
      <c r="G729" t="s">
        <v>33</v>
      </c>
      <c r="H729" s="4" t="s">
        <v>803</v>
      </c>
      <c r="I729" s="199">
        <v>44</v>
      </c>
      <c r="J729" t="str">
        <f t="shared" si="30"/>
        <v>B-W1-H2-LAM 28 - Sprayed Lippings</v>
      </c>
      <c r="K729" s="6" t="e">
        <f t="shared" si="32"/>
        <v>#REF!</v>
      </c>
      <c r="M729" t="s">
        <v>751</v>
      </c>
      <c r="Q729" s="6">
        <v>1256</v>
      </c>
    </row>
    <row r="730" spans="1:17" hidden="1">
      <c r="A730" t="s">
        <v>9</v>
      </c>
      <c r="B730" t="s">
        <v>10</v>
      </c>
      <c r="C730">
        <v>949</v>
      </c>
      <c r="D730" t="s">
        <v>27</v>
      </c>
      <c r="E730">
        <v>2451</v>
      </c>
      <c r="F730">
        <v>2820</v>
      </c>
      <c r="G730" t="s">
        <v>34</v>
      </c>
      <c r="H730" s="4" t="s">
        <v>803</v>
      </c>
      <c r="I730" s="199">
        <v>44</v>
      </c>
      <c r="J730" t="str">
        <f t="shared" si="30"/>
        <v>B-W1-H3-LAM 28 - Sprayed Lippings</v>
      </c>
      <c r="K730" s="6" t="e">
        <f t="shared" si="32"/>
        <v>#REF!</v>
      </c>
      <c r="M730" t="s">
        <v>751</v>
      </c>
      <c r="Q730" s="6">
        <v>1526</v>
      </c>
    </row>
    <row r="731" spans="1:17" hidden="1">
      <c r="A731" t="s">
        <v>9</v>
      </c>
      <c r="B731" t="s">
        <v>8</v>
      </c>
      <c r="C731">
        <v>999</v>
      </c>
      <c r="D731" t="s">
        <v>27</v>
      </c>
      <c r="E731">
        <v>2821</v>
      </c>
      <c r="F731">
        <v>3100</v>
      </c>
      <c r="G731" t="s">
        <v>35</v>
      </c>
      <c r="H731" s="4" t="s">
        <v>803</v>
      </c>
      <c r="I731" s="199">
        <v>44</v>
      </c>
      <c r="J731" t="str">
        <f t="shared" si="30"/>
        <v>B-W1-H4-LAM 28 - Sprayed Lippings</v>
      </c>
      <c r="K731" s="6" t="e">
        <f t="shared" si="32"/>
        <v>#REF!</v>
      </c>
      <c r="M731" t="s">
        <v>751</v>
      </c>
      <c r="Q731" s="6">
        <v>1797</v>
      </c>
    </row>
    <row r="732" spans="1:17" hidden="1">
      <c r="A732" t="s">
        <v>4</v>
      </c>
      <c r="B732" t="s">
        <v>7</v>
      </c>
      <c r="C732">
        <v>949</v>
      </c>
      <c r="D732" t="s">
        <v>27</v>
      </c>
      <c r="E732">
        <v>1981</v>
      </c>
      <c r="F732">
        <v>2150</v>
      </c>
      <c r="G732" t="s">
        <v>32</v>
      </c>
      <c r="H732" s="4" t="s">
        <v>803</v>
      </c>
      <c r="I732" s="199">
        <v>44</v>
      </c>
      <c r="J732" t="str">
        <f t="shared" si="30"/>
        <v>C-W1-H1-LAM 28 - Sprayed Lippings</v>
      </c>
      <c r="K732" s="6" t="e">
        <f t="shared" si="32"/>
        <v>#REF!</v>
      </c>
      <c r="M732" t="s">
        <v>751</v>
      </c>
      <c r="Q732" s="6">
        <v>917</v>
      </c>
    </row>
    <row r="733" spans="1:17" hidden="1">
      <c r="A733" t="s">
        <v>4</v>
      </c>
      <c r="B733" t="s">
        <v>6</v>
      </c>
      <c r="C733">
        <v>909</v>
      </c>
      <c r="D733" t="s">
        <v>27</v>
      </c>
      <c r="E733">
        <v>2151</v>
      </c>
      <c r="F733">
        <v>2450</v>
      </c>
      <c r="G733" t="s">
        <v>33</v>
      </c>
      <c r="H733" s="4" t="s">
        <v>803</v>
      </c>
      <c r="I733" s="199">
        <v>44</v>
      </c>
      <c r="J733" t="str">
        <f t="shared" si="30"/>
        <v>C-W1-H2-LAM 28 - Sprayed Lippings</v>
      </c>
      <c r="K733" s="6" t="e">
        <f t="shared" si="32"/>
        <v>#REF!</v>
      </c>
      <c r="M733" t="s">
        <v>751</v>
      </c>
      <c r="Q733" s="6">
        <v>1115</v>
      </c>
    </row>
    <row r="734" spans="1:17" hidden="1">
      <c r="A734" t="s">
        <v>4</v>
      </c>
      <c r="B734" t="s">
        <v>5</v>
      </c>
      <c r="C734">
        <v>924</v>
      </c>
      <c r="D734" t="s">
        <v>27</v>
      </c>
      <c r="E734">
        <v>2451</v>
      </c>
      <c r="F734">
        <v>2820</v>
      </c>
      <c r="G734" t="s">
        <v>34</v>
      </c>
      <c r="H734" s="4" t="s">
        <v>803</v>
      </c>
      <c r="I734" s="199">
        <v>44</v>
      </c>
      <c r="J734" t="str">
        <f t="shared" si="30"/>
        <v>C-W1-H3-LAM 28 - Sprayed Lippings</v>
      </c>
      <c r="K734" s="6" t="e">
        <f t="shared" si="32"/>
        <v>#REF!</v>
      </c>
      <c r="M734" t="s">
        <v>751</v>
      </c>
      <c r="Q734" s="6">
        <v>1348</v>
      </c>
    </row>
    <row r="735" spans="1:17" hidden="1">
      <c r="A735" t="s">
        <v>4</v>
      </c>
      <c r="B735" t="s">
        <v>3</v>
      </c>
      <c r="C735">
        <v>999</v>
      </c>
      <c r="D735" t="s">
        <v>27</v>
      </c>
      <c r="E735">
        <v>2821</v>
      </c>
      <c r="F735">
        <v>3100</v>
      </c>
      <c r="G735" t="s">
        <v>35</v>
      </c>
      <c r="H735" s="4" t="s">
        <v>803</v>
      </c>
      <c r="I735" s="199">
        <v>44</v>
      </c>
      <c r="J735" t="str">
        <f t="shared" si="30"/>
        <v>C-W1-H4-LAM 28 - Sprayed Lippings</v>
      </c>
      <c r="K735" s="6" t="e">
        <f t="shared" si="32"/>
        <v>#REF!</v>
      </c>
      <c r="M735" t="s">
        <v>751</v>
      </c>
      <c r="Q735" s="6">
        <v>1586</v>
      </c>
    </row>
    <row r="736" spans="1:17" hidden="1">
      <c r="A736" t="s">
        <v>14</v>
      </c>
      <c r="B736" t="s">
        <v>17</v>
      </c>
      <c r="C736" s="191">
        <v>999</v>
      </c>
      <c r="D736" s="191" t="s">
        <v>28</v>
      </c>
      <c r="E736">
        <v>1981</v>
      </c>
      <c r="F736">
        <v>2150</v>
      </c>
      <c r="G736" t="s">
        <v>32</v>
      </c>
      <c r="H736" s="4" t="s">
        <v>803</v>
      </c>
      <c r="I736" s="199">
        <v>44</v>
      </c>
      <c r="J736" t="str">
        <f t="shared" si="30"/>
        <v>A-W2-H1-LAM 28 - Sprayed Lippings</v>
      </c>
      <c r="K736" s="6" t="e">
        <f>+K208+(Spray_Lip/((100-DoorDiscount)/100))</f>
        <v>#REF!</v>
      </c>
      <c r="M736" t="s">
        <v>751</v>
      </c>
      <c r="Q736" s="6">
        <v>539.5</v>
      </c>
    </row>
    <row r="737" spans="1:17" hidden="1">
      <c r="A737" t="s">
        <v>14</v>
      </c>
      <c r="B737" t="s">
        <v>16</v>
      </c>
      <c r="C737" s="191">
        <v>999</v>
      </c>
      <c r="D737" s="191" t="s">
        <v>28</v>
      </c>
      <c r="E737">
        <v>2151</v>
      </c>
      <c r="F737">
        <v>2450</v>
      </c>
      <c r="G737" t="s">
        <v>33</v>
      </c>
      <c r="H737" s="4" t="s">
        <v>803</v>
      </c>
      <c r="I737" s="199">
        <v>44</v>
      </c>
      <c r="J737" t="str">
        <f t="shared" si="30"/>
        <v>A-W2-H2-LAM 28 - Sprayed Lippings</v>
      </c>
      <c r="K737" s="6" t="e">
        <f>+K209+(Spray_Lip/((100-DoorDiscount)/100))</f>
        <v>#REF!</v>
      </c>
      <c r="M737" t="s">
        <v>751</v>
      </c>
      <c r="Q737" s="6">
        <v>654.5</v>
      </c>
    </row>
    <row r="738" spans="1:17" hidden="1">
      <c r="A738" t="s">
        <v>14</v>
      </c>
      <c r="B738" t="s">
        <v>15</v>
      </c>
      <c r="C738" s="191">
        <v>999</v>
      </c>
      <c r="D738" s="191" t="s">
        <v>28</v>
      </c>
      <c r="E738">
        <v>2451</v>
      </c>
      <c r="F738">
        <v>2820</v>
      </c>
      <c r="G738" t="s">
        <v>34</v>
      </c>
      <c r="H738" s="4" t="s">
        <v>803</v>
      </c>
      <c r="I738" s="199">
        <v>44</v>
      </c>
      <c r="J738" t="str">
        <f t="shared" si="30"/>
        <v>A-W2-H3-LAM 28 - Sprayed Lippings</v>
      </c>
      <c r="K738" s="6" t="e">
        <f>+K210+(Spray_Lip/((100-DoorDiscount)/100))</f>
        <v>#REF!</v>
      </c>
      <c r="M738" t="s">
        <v>751</v>
      </c>
      <c r="Q738" s="6">
        <v>787.5</v>
      </c>
    </row>
    <row r="739" spans="1:17" hidden="1">
      <c r="A739" t="s">
        <v>14</v>
      </c>
      <c r="B739" t="s">
        <v>13</v>
      </c>
      <c r="C739" s="191">
        <v>999</v>
      </c>
      <c r="D739" s="191" t="s">
        <v>28</v>
      </c>
      <c r="E739">
        <v>2821</v>
      </c>
      <c r="F739">
        <v>3070</v>
      </c>
      <c r="G739" t="s">
        <v>35</v>
      </c>
      <c r="H739" s="4" t="s">
        <v>803</v>
      </c>
      <c r="I739" s="199">
        <v>44</v>
      </c>
      <c r="J739" t="str">
        <f t="shared" si="30"/>
        <v>A-W2-H4-LAM 28 - Sprayed Lippings</v>
      </c>
      <c r="K739" s="6" t="e">
        <f>+K211+(Spray_Lip/((100-DoorDiscount)/100))</f>
        <v>#REF!</v>
      </c>
      <c r="M739" t="s">
        <v>751</v>
      </c>
      <c r="Q739" s="6">
        <v>923.5</v>
      </c>
    </row>
    <row r="740" spans="1:17" hidden="1">
      <c r="A740" t="s">
        <v>9</v>
      </c>
      <c r="B740" t="s">
        <v>12</v>
      </c>
      <c r="C740" s="191">
        <v>999</v>
      </c>
      <c r="D740" s="191" t="s">
        <v>28</v>
      </c>
      <c r="E740">
        <v>1981</v>
      </c>
      <c r="F740">
        <v>2150</v>
      </c>
      <c r="G740" t="s">
        <v>32</v>
      </c>
      <c r="H740" s="4" t="s">
        <v>803</v>
      </c>
      <c r="I740" s="199">
        <v>44</v>
      </c>
      <c r="J740" t="str">
        <f t="shared" si="30"/>
        <v>B-W2-H1-LAM 28 - Sprayed Lippings</v>
      </c>
      <c r="K740" s="6" t="e">
        <f>+K212+(Spray_Lip/((100-DoorDiscount)/100))*2</f>
        <v>#REF!</v>
      </c>
      <c r="M740" t="s">
        <v>751</v>
      </c>
      <c r="Q740" s="6">
        <v>1073</v>
      </c>
    </row>
    <row r="741" spans="1:17" hidden="1">
      <c r="A741" t="s">
        <v>9</v>
      </c>
      <c r="B741" t="s">
        <v>11</v>
      </c>
      <c r="C741" s="191">
        <v>999</v>
      </c>
      <c r="D741" s="191" t="s">
        <v>28</v>
      </c>
      <c r="E741">
        <v>2151</v>
      </c>
      <c r="F741">
        <v>2450</v>
      </c>
      <c r="G741" t="s">
        <v>33</v>
      </c>
      <c r="H741" s="4" t="s">
        <v>803</v>
      </c>
      <c r="I741" s="199">
        <v>44</v>
      </c>
      <c r="J741" t="str">
        <f t="shared" si="30"/>
        <v>B-W2-H2-LAM 28 - Sprayed Lippings</v>
      </c>
      <c r="K741" s="6" t="e">
        <f t="shared" ref="K741:K747" si="33">+K213+(Spray_Lip/((100-DoorDiscount)/100))*2</f>
        <v>#REF!</v>
      </c>
      <c r="M741" t="s">
        <v>751</v>
      </c>
      <c r="Q741" s="6">
        <v>1306</v>
      </c>
    </row>
    <row r="742" spans="1:17" hidden="1">
      <c r="A742" t="s">
        <v>9</v>
      </c>
      <c r="B742" t="s">
        <v>10</v>
      </c>
      <c r="C742" s="191">
        <v>999</v>
      </c>
      <c r="D742" s="191" t="s">
        <v>28</v>
      </c>
      <c r="E742">
        <v>2451</v>
      </c>
      <c r="F742">
        <v>2820</v>
      </c>
      <c r="G742" t="s">
        <v>34</v>
      </c>
      <c r="H742" s="4" t="s">
        <v>803</v>
      </c>
      <c r="I742" s="199">
        <v>44</v>
      </c>
      <c r="J742" t="str">
        <f t="shared" si="30"/>
        <v>B-W2-H3-LAM 28 - Sprayed Lippings</v>
      </c>
      <c r="K742" s="6" t="e">
        <f t="shared" si="33"/>
        <v>#REF!</v>
      </c>
      <c r="M742" t="s">
        <v>751</v>
      </c>
      <c r="Q742" s="6">
        <v>1576</v>
      </c>
    </row>
    <row r="743" spans="1:17" hidden="1">
      <c r="A743" t="s">
        <v>9</v>
      </c>
      <c r="B743" t="s">
        <v>8</v>
      </c>
      <c r="C743" s="191">
        <v>999</v>
      </c>
      <c r="D743" s="191" t="s">
        <v>28</v>
      </c>
      <c r="E743">
        <v>2821</v>
      </c>
      <c r="F743">
        <v>3100</v>
      </c>
      <c r="G743" t="s">
        <v>35</v>
      </c>
      <c r="H743" s="4" t="s">
        <v>803</v>
      </c>
      <c r="I743" s="199">
        <v>44</v>
      </c>
      <c r="J743" t="str">
        <f t="shared" si="30"/>
        <v>B-W2-H4-LAM 28 - Sprayed Lippings</v>
      </c>
      <c r="K743" s="6" t="e">
        <f t="shared" si="33"/>
        <v>#REF!</v>
      </c>
      <c r="M743" t="s">
        <v>751</v>
      </c>
      <c r="Q743" s="6">
        <v>1847</v>
      </c>
    </row>
    <row r="744" spans="1:17" hidden="1">
      <c r="A744" t="s">
        <v>4</v>
      </c>
      <c r="B744" t="s">
        <v>7</v>
      </c>
      <c r="C744" s="191">
        <v>999</v>
      </c>
      <c r="D744" s="191" t="s">
        <v>28</v>
      </c>
      <c r="E744">
        <v>1981</v>
      </c>
      <c r="F744">
        <v>2150</v>
      </c>
      <c r="G744" t="s">
        <v>32</v>
      </c>
      <c r="H744" s="4" t="s">
        <v>803</v>
      </c>
      <c r="I744" s="199">
        <v>44</v>
      </c>
      <c r="J744" t="str">
        <f t="shared" si="30"/>
        <v>C-W2-H1-LAM 28 - Sprayed Lippings</v>
      </c>
      <c r="K744" s="6" t="e">
        <f t="shared" si="33"/>
        <v>#REF!</v>
      </c>
      <c r="M744" t="s">
        <v>751</v>
      </c>
      <c r="Q744" s="6">
        <v>942</v>
      </c>
    </row>
    <row r="745" spans="1:17" hidden="1">
      <c r="A745" t="s">
        <v>4</v>
      </c>
      <c r="B745" t="s">
        <v>6</v>
      </c>
      <c r="C745" s="191">
        <v>999</v>
      </c>
      <c r="D745" s="191" t="s">
        <v>28</v>
      </c>
      <c r="E745">
        <v>2151</v>
      </c>
      <c r="F745">
        <v>2450</v>
      </c>
      <c r="G745" t="s">
        <v>33</v>
      </c>
      <c r="H745" s="4" t="s">
        <v>803</v>
      </c>
      <c r="I745" s="199">
        <v>44</v>
      </c>
      <c r="J745" t="str">
        <f t="shared" ref="J745:J772" si="34">A745&amp;"-"&amp;D745&amp;"-"&amp;G745&amp;"-"&amp;H745</f>
        <v>C-W2-H2-LAM 28 - Sprayed Lippings</v>
      </c>
      <c r="K745" s="6" t="e">
        <f t="shared" si="33"/>
        <v>#REF!</v>
      </c>
      <c r="M745" t="s">
        <v>751</v>
      </c>
      <c r="Q745" s="6">
        <v>1140</v>
      </c>
    </row>
    <row r="746" spans="1:17" hidden="1">
      <c r="A746" t="s">
        <v>4</v>
      </c>
      <c r="B746" t="s">
        <v>5</v>
      </c>
      <c r="C746" s="191">
        <v>999</v>
      </c>
      <c r="D746" s="191" t="s">
        <v>28</v>
      </c>
      <c r="E746">
        <v>2451</v>
      </c>
      <c r="F746">
        <v>2820</v>
      </c>
      <c r="G746" t="s">
        <v>34</v>
      </c>
      <c r="H746" s="4" t="s">
        <v>803</v>
      </c>
      <c r="I746" s="199">
        <v>44</v>
      </c>
      <c r="J746" t="str">
        <f t="shared" si="34"/>
        <v>C-W2-H3-LAM 28 - Sprayed Lippings</v>
      </c>
      <c r="K746" s="6" t="e">
        <f t="shared" si="33"/>
        <v>#REF!</v>
      </c>
      <c r="M746" t="s">
        <v>751</v>
      </c>
      <c r="Q746" s="6">
        <v>1373</v>
      </c>
    </row>
    <row r="747" spans="1:17" hidden="1">
      <c r="A747" t="s">
        <v>4</v>
      </c>
      <c r="B747" t="s">
        <v>3</v>
      </c>
      <c r="C747" s="191">
        <v>999</v>
      </c>
      <c r="D747" s="191" t="s">
        <v>28</v>
      </c>
      <c r="E747">
        <v>2821</v>
      </c>
      <c r="F747">
        <v>3100</v>
      </c>
      <c r="G747" t="s">
        <v>35</v>
      </c>
      <c r="H747" s="4" t="s">
        <v>803</v>
      </c>
      <c r="I747" s="199">
        <v>44</v>
      </c>
      <c r="J747" t="str">
        <f t="shared" si="34"/>
        <v>C-W2-H4-LAM 28 - Sprayed Lippings</v>
      </c>
      <c r="K747" s="6" t="e">
        <f t="shared" si="33"/>
        <v>#REF!</v>
      </c>
      <c r="M747" t="s">
        <v>751</v>
      </c>
      <c r="Q747" s="6">
        <v>1611</v>
      </c>
    </row>
    <row r="748" spans="1:17" hidden="1">
      <c r="A748" t="s">
        <v>14</v>
      </c>
      <c r="B748" t="s">
        <v>17</v>
      </c>
      <c r="C748" s="194">
        <v>1099</v>
      </c>
      <c r="D748" s="194" t="s">
        <v>29</v>
      </c>
      <c r="E748">
        <v>1981</v>
      </c>
      <c r="F748">
        <v>2150</v>
      </c>
      <c r="G748" t="s">
        <v>32</v>
      </c>
      <c r="H748" s="4" t="s">
        <v>803</v>
      </c>
      <c r="I748" s="199">
        <v>44</v>
      </c>
      <c r="J748" t="str">
        <f t="shared" si="34"/>
        <v>A-W3-H1-LAM 28 - Sprayed Lippings</v>
      </c>
      <c r="K748" s="6" t="e">
        <f>+K220+(Spray_Lip/((100-DoorDiscount)/100))</f>
        <v>#REF!</v>
      </c>
      <c r="M748" t="s">
        <v>751</v>
      </c>
      <c r="Q748" s="6">
        <v>564.5</v>
      </c>
    </row>
    <row r="749" spans="1:17" hidden="1">
      <c r="A749" t="s">
        <v>14</v>
      </c>
      <c r="B749" t="s">
        <v>16</v>
      </c>
      <c r="C749" s="194">
        <v>1099</v>
      </c>
      <c r="D749" s="194" t="s">
        <v>29</v>
      </c>
      <c r="E749">
        <v>2151</v>
      </c>
      <c r="F749">
        <v>2450</v>
      </c>
      <c r="G749" t="s">
        <v>33</v>
      </c>
      <c r="H749" s="4" t="s">
        <v>803</v>
      </c>
      <c r="I749" s="199">
        <v>44</v>
      </c>
      <c r="J749" t="str">
        <f t="shared" si="34"/>
        <v>A-W3-H2-LAM 28 - Sprayed Lippings</v>
      </c>
      <c r="K749" s="6" t="e">
        <f>+K221+(Spray_Lip/((100-DoorDiscount)/100))</f>
        <v>#REF!</v>
      </c>
      <c r="M749" t="s">
        <v>751</v>
      </c>
      <c r="Q749" s="6">
        <v>679.5</v>
      </c>
    </row>
    <row r="750" spans="1:17" hidden="1">
      <c r="A750" t="s">
        <v>14</v>
      </c>
      <c r="B750" t="s">
        <v>15</v>
      </c>
      <c r="C750" s="194">
        <v>1099</v>
      </c>
      <c r="D750" s="194" t="s">
        <v>29</v>
      </c>
      <c r="E750">
        <v>2451</v>
      </c>
      <c r="F750">
        <v>2820</v>
      </c>
      <c r="G750" t="s">
        <v>34</v>
      </c>
      <c r="H750" s="4" t="s">
        <v>803</v>
      </c>
      <c r="I750" s="199">
        <v>44</v>
      </c>
      <c r="J750" t="str">
        <f t="shared" si="34"/>
        <v>A-W3-H3-LAM 28 - Sprayed Lippings</v>
      </c>
      <c r="K750" s="6" t="e">
        <f>+K222+(Spray_Lip/((100-DoorDiscount)/100))</f>
        <v>#REF!</v>
      </c>
      <c r="M750" t="s">
        <v>751</v>
      </c>
      <c r="Q750" s="6">
        <v>812.5</v>
      </c>
    </row>
    <row r="751" spans="1:17" hidden="1">
      <c r="A751" t="s">
        <v>14</v>
      </c>
      <c r="B751" t="s">
        <v>13</v>
      </c>
      <c r="C751" s="194">
        <v>1099</v>
      </c>
      <c r="D751" s="194" t="s">
        <v>29</v>
      </c>
      <c r="E751">
        <v>2821</v>
      </c>
      <c r="F751">
        <v>3070</v>
      </c>
      <c r="G751" t="s">
        <v>35</v>
      </c>
      <c r="H751" s="4" t="s">
        <v>803</v>
      </c>
      <c r="I751" s="199">
        <v>44</v>
      </c>
      <c r="J751" t="str">
        <f t="shared" si="34"/>
        <v>A-W3-H4-LAM 28 - Sprayed Lippings</v>
      </c>
      <c r="K751" s="6" t="e">
        <f>+K223+(Spray_Lip/((100-DoorDiscount)/100))</f>
        <v>#REF!</v>
      </c>
      <c r="M751" t="s">
        <v>751</v>
      </c>
      <c r="Q751" s="6">
        <v>948.5</v>
      </c>
    </row>
    <row r="752" spans="1:17" hidden="1">
      <c r="A752" t="s">
        <v>9</v>
      </c>
      <c r="B752" t="s">
        <v>12</v>
      </c>
      <c r="C752" s="194">
        <v>1099</v>
      </c>
      <c r="D752" s="194" t="s">
        <v>29</v>
      </c>
      <c r="E752">
        <v>1981</v>
      </c>
      <c r="F752">
        <v>2150</v>
      </c>
      <c r="G752" t="s">
        <v>32</v>
      </c>
      <c r="H752" s="4" t="s">
        <v>803</v>
      </c>
      <c r="I752" s="199">
        <v>44</v>
      </c>
      <c r="J752" t="str">
        <f t="shared" si="34"/>
        <v>B-W3-H1-LAM 28 - Sprayed Lippings</v>
      </c>
      <c r="K752" s="6" t="e">
        <f t="shared" ref="K752:K759" si="35">+K224+(Spray_Lip/((100-DoorDiscount)/100))*2</f>
        <v>#REF!</v>
      </c>
      <c r="M752" t="s">
        <v>751</v>
      </c>
      <c r="Q752" s="6">
        <v>1123</v>
      </c>
    </row>
    <row r="753" spans="1:17" hidden="1">
      <c r="A753" t="s">
        <v>9</v>
      </c>
      <c r="B753" t="s">
        <v>11</v>
      </c>
      <c r="C753" s="194">
        <v>1099</v>
      </c>
      <c r="D753" s="194" t="s">
        <v>29</v>
      </c>
      <c r="E753">
        <v>2151</v>
      </c>
      <c r="F753">
        <v>2450</v>
      </c>
      <c r="G753" t="s">
        <v>33</v>
      </c>
      <c r="H753" s="4" t="s">
        <v>803</v>
      </c>
      <c r="I753" s="199">
        <v>44</v>
      </c>
      <c r="J753" t="str">
        <f t="shared" si="34"/>
        <v>B-W3-H2-LAM 28 - Sprayed Lippings</v>
      </c>
      <c r="K753" s="6" t="e">
        <f t="shared" si="35"/>
        <v>#REF!</v>
      </c>
      <c r="M753" t="s">
        <v>751</v>
      </c>
      <c r="Q753" s="6">
        <v>1356</v>
      </c>
    </row>
    <row r="754" spans="1:17" hidden="1">
      <c r="A754" t="s">
        <v>9</v>
      </c>
      <c r="B754" t="s">
        <v>10</v>
      </c>
      <c r="C754" s="194">
        <v>1099</v>
      </c>
      <c r="D754" s="194" t="s">
        <v>29</v>
      </c>
      <c r="E754">
        <v>2451</v>
      </c>
      <c r="F754">
        <v>2820</v>
      </c>
      <c r="G754" t="s">
        <v>34</v>
      </c>
      <c r="H754" s="4" t="s">
        <v>803</v>
      </c>
      <c r="I754" s="199">
        <v>44</v>
      </c>
      <c r="J754" t="str">
        <f t="shared" si="34"/>
        <v>B-W3-H3-LAM 28 - Sprayed Lippings</v>
      </c>
      <c r="K754" s="6" t="e">
        <f t="shared" si="35"/>
        <v>#REF!</v>
      </c>
      <c r="M754" t="s">
        <v>751</v>
      </c>
      <c r="Q754" s="6">
        <v>1626</v>
      </c>
    </row>
    <row r="755" spans="1:17" hidden="1">
      <c r="A755" t="s">
        <v>9</v>
      </c>
      <c r="B755" t="s">
        <v>8</v>
      </c>
      <c r="C755" s="194">
        <v>1099</v>
      </c>
      <c r="D755" s="194" t="s">
        <v>29</v>
      </c>
      <c r="E755">
        <v>2821</v>
      </c>
      <c r="F755">
        <v>3100</v>
      </c>
      <c r="G755" t="s">
        <v>35</v>
      </c>
      <c r="H755" s="4" t="s">
        <v>803</v>
      </c>
      <c r="I755" s="199">
        <v>44</v>
      </c>
      <c r="J755" t="str">
        <f t="shared" si="34"/>
        <v>B-W3-H4-LAM 28 - Sprayed Lippings</v>
      </c>
      <c r="K755" s="6" t="e">
        <f t="shared" si="35"/>
        <v>#REF!</v>
      </c>
      <c r="M755" t="s">
        <v>751</v>
      </c>
      <c r="Q755" s="6">
        <v>1897</v>
      </c>
    </row>
    <row r="756" spans="1:17" hidden="1">
      <c r="A756" t="s">
        <v>4</v>
      </c>
      <c r="B756" t="s">
        <v>7</v>
      </c>
      <c r="C756" s="194">
        <v>1099</v>
      </c>
      <c r="D756" s="194" t="s">
        <v>29</v>
      </c>
      <c r="E756">
        <v>1981</v>
      </c>
      <c r="F756">
        <v>2150</v>
      </c>
      <c r="G756" t="s">
        <v>32</v>
      </c>
      <c r="H756" s="4" t="s">
        <v>803</v>
      </c>
      <c r="I756" s="199">
        <v>44</v>
      </c>
      <c r="J756" t="str">
        <f t="shared" si="34"/>
        <v>C-W3-H1-LAM 28 - Sprayed Lippings</v>
      </c>
      <c r="K756" s="6" t="e">
        <f t="shared" si="35"/>
        <v>#REF!</v>
      </c>
      <c r="M756" t="s">
        <v>751</v>
      </c>
      <c r="Q756" s="6">
        <v>967</v>
      </c>
    </row>
    <row r="757" spans="1:17" hidden="1">
      <c r="A757" t="s">
        <v>4</v>
      </c>
      <c r="B757" t="s">
        <v>6</v>
      </c>
      <c r="C757" s="194">
        <v>1099</v>
      </c>
      <c r="D757" s="194" t="s">
        <v>29</v>
      </c>
      <c r="E757">
        <v>2151</v>
      </c>
      <c r="F757">
        <v>2450</v>
      </c>
      <c r="G757" t="s">
        <v>33</v>
      </c>
      <c r="H757" s="4" t="s">
        <v>803</v>
      </c>
      <c r="I757" s="199">
        <v>44</v>
      </c>
      <c r="J757" t="str">
        <f t="shared" si="34"/>
        <v>C-W3-H2-LAM 28 - Sprayed Lippings</v>
      </c>
      <c r="K757" s="6" t="e">
        <f t="shared" si="35"/>
        <v>#REF!</v>
      </c>
      <c r="M757" t="s">
        <v>751</v>
      </c>
      <c r="Q757" s="6">
        <v>1165</v>
      </c>
    </row>
    <row r="758" spans="1:17" hidden="1">
      <c r="A758" t="s">
        <v>4</v>
      </c>
      <c r="B758" t="s">
        <v>5</v>
      </c>
      <c r="C758" s="194">
        <v>1099</v>
      </c>
      <c r="D758" s="194" t="s">
        <v>29</v>
      </c>
      <c r="E758">
        <v>2451</v>
      </c>
      <c r="F758">
        <v>2820</v>
      </c>
      <c r="G758" t="s">
        <v>34</v>
      </c>
      <c r="H758" s="4" t="s">
        <v>803</v>
      </c>
      <c r="I758" s="199">
        <v>44</v>
      </c>
      <c r="J758" t="str">
        <f t="shared" si="34"/>
        <v>C-W3-H3-LAM 28 - Sprayed Lippings</v>
      </c>
      <c r="K758" s="6" t="e">
        <f t="shared" si="35"/>
        <v>#REF!</v>
      </c>
      <c r="M758" t="s">
        <v>751</v>
      </c>
      <c r="Q758" s="6">
        <v>1398</v>
      </c>
    </row>
    <row r="759" spans="1:17" hidden="1">
      <c r="A759" t="s">
        <v>4</v>
      </c>
      <c r="B759" t="s">
        <v>3</v>
      </c>
      <c r="C759" s="194">
        <v>1099</v>
      </c>
      <c r="D759" s="194" t="s">
        <v>29</v>
      </c>
      <c r="E759">
        <v>2821</v>
      </c>
      <c r="F759">
        <v>3100</v>
      </c>
      <c r="G759" t="s">
        <v>35</v>
      </c>
      <c r="H759" s="4" t="s">
        <v>803</v>
      </c>
      <c r="I759" s="199">
        <v>44</v>
      </c>
      <c r="J759" t="str">
        <f t="shared" si="34"/>
        <v>C-W3-H4-LAM 28 - Sprayed Lippings</v>
      </c>
      <c r="K759" s="6" t="e">
        <f t="shared" si="35"/>
        <v>#REF!</v>
      </c>
      <c r="M759" t="s">
        <v>751</v>
      </c>
      <c r="Q759" s="6">
        <v>1636</v>
      </c>
    </row>
    <row r="760" spans="1:17" hidden="1">
      <c r="A760" t="s">
        <v>14</v>
      </c>
      <c r="B760" t="s">
        <v>17</v>
      </c>
      <c r="C760" s="196">
        <v>1240</v>
      </c>
      <c r="D760" s="196" t="s">
        <v>30</v>
      </c>
      <c r="E760">
        <v>1981</v>
      </c>
      <c r="F760">
        <v>2150</v>
      </c>
      <c r="G760" t="s">
        <v>32</v>
      </c>
      <c r="H760" s="4" t="s">
        <v>803</v>
      </c>
      <c r="I760" s="199">
        <v>44</v>
      </c>
      <c r="J760" t="str">
        <f t="shared" si="34"/>
        <v>A-W4-H1-LAM 28 - Sprayed Lippings</v>
      </c>
      <c r="K760" s="6" t="e">
        <f>+K232+(Spray_Lip/((100-DoorDiscount)/100))</f>
        <v>#REF!</v>
      </c>
      <c r="M760" t="s">
        <v>751</v>
      </c>
      <c r="Q760" s="6">
        <v>589.5</v>
      </c>
    </row>
    <row r="761" spans="1:17" hidden="1">
      <c r="A761" t="s">
        <v>14</v>
      </c>
      <c r="B761" t="s">
        <v>16</v>
      </c>
      <c r="C761" s="196">
        <v>1240</v>
      </c>
      <c r="D761" s="196" t="s">
        <v>30</v>
      </c>
      <c r="E761">
        <v>2151</v>
      </c>
      <c r="F761">
        <v>2450</v>
      </c>
      <c r="G761" t="s">
        <v>33</v>
      </c>
      <c r="H761" s="4" t="s">
        <v>803</v>
      </c>
      <c r="I761" s="199">
        <v>44</v>
      </c>
      <c r="J761" t="str">
        <f t="shared" si="34"/>
        <v>A-W4-H2-LAM 28 - Sprayed Lippings</v>
      </c>
      <c r="K761" s="6" t="e">
        <f>+K233+(Spray_Lip/((100-DoorDiscount)/100))</f>
        <v>#REF!</v>
      </c>
      <c r="M761" t="s">
        <v>751</v>
      </c>
      <c r="Q761" s="6">
        <v>704.5</v>
      </c>
    </row>
    <row r="762" spans="1:17" hidden="1">
      <c r="A762" t="s">
        <v>14</v>
      </c>
      <c r="B762" t="s">
        <v>15</v>
      </c>
      <c r="C762" s="196">
        <v>1240</v>
      </c>
      <c r="D762" s="196" t="s">
        <v>30</v>
      </c>
      <c r="E762">
        <v>2451</v>
      </c>
      <c r="F762">
        <v>2820</v>
      </c>
      <c r="G762" t="s">
        <v>34</v>
      </c>
      <c r="H762" s="4" t="s">
        <v>803</v>
      </c>
      <c r="I762" s="199">
        <v>44</v>
      </c>
      <c r="J762" t="str">
        <f t="shared" si="34"/>
        <v>A-W4-H3-LAM 28 - Sprayed Lippings</v>
      </c>
      <c r="K762" s="6" t="e">
        <f>+K234+(Spray_Lip/((100-DoorDiscount)/100))</f>
        <v>#REF!</v>
      </c>
      <c r="M762" t="s">
        <v>751</v>
      </c>
      <c r="Q762" s="6">
        <v>837.5</v>
      </c>
    </row>
    <row r="763" spans="1:17" hidden="1">
      <c r="A763" t="s">
        <v>14</v>
      </c>
      <c r="B763" t="s">
        <v>13</v>
      </c>
      <c r="C763" s="196">
        <v>1240</v>
      </c>
      <c r="D763" s="196" t="s">
        <v>30</v>
      </c>
      <c r="E763">
        <v>2821</v>
      </c>
      <c r="F763">
        <v>3070</v>
      </c>
      <c r="G763" t="s">
        <v>35</v>
      </c>
      <c r="H763" s="4" t="s">
        <v>803</v>
      </c>
      <c r="I763" s="199">
        <v>44</v>
      </c>
      <c r="J763" t="str">
        <f t="shared" si="34"/>
        <v>A-W4-H4-LAM 28 - Sprayed Lippings</v>
      </c>
      <c r="K763" s="6" t="e">
        <f>+K235+(Spray_Lip/((100-DoorDiscount)/100))</f>
        <v>#REF!</v>
      </c>
      <c r="M763" t="s">
        <v>751</v>
      </c>
      <c r="Q763" s="6">
        <v>973.5</v>
      </c>
    </row>
    <row r="764" spans="1:17" hidden="1">
      <c r="A764" t="s">
        <v>9</v>
      </c>
      <c r="B764" t="s">
        <v>12</v>
      </c>
      <c r="C764" s="196">
        <v>1240</v>
      </c>
      <c r="D764" s="196" t="s">
        <v>30</v>
      </c>
      <c r="E764">
        <v>1981</v>
      </c>
      <c r="F764">
        <v>2150</v>
      </c>
      <c r="G764" t="s">
        <v>32</v>
      </c>
      <c r="H764" s="4" t="s">
        <v>803</v>
      </c>
      <c r="I764" s="199">
        <v>44</v>
      </c>
      <c r="J764" t="str">
        <f t="shared" si="34"/>
        <v>B-W4-H1-LAM 28 - Sprayed Lippings</v>
      </c>
      <c r="K764" s="6" t="e">
        <f t="shared" ref="K764:K771" si="36">+K236+(Spray_Lip/((100-DoorDiscount)/100))*2</f>
        <v>#REF!</v>
      </c>
      <c r="M764" t="s">
        <v>751</v>
      </c>
      <c r="Q764" s="6">
        <v>1173</v>
      </c>
    </row>
    <row r="765" spans="1:17" hidden="1">
      <c r="A765" t="s">
        <v>9</v>
      </c>
      <c r="B765" t="s">
        <v>11</v>
      </c>
      <c r="C765" s="196">
        <v>1240</v>
      </c>
      <c r="D765" s="196" t="s">
        <v>30</v>
      </c>
      <c r="E765">
        <v>2151</v>
      </c>
      <c r="F765">
        <v>2450</v>
      </c>
      <c r="G765" t="s">
        <v>33</v>
      </c>
      <c r="H765" s="4" t="s">
        <v>803</v>
      </c>
      <c r="I765" s="199">
        <v>44</v>
      </c>
      <c r="J765" t="str">
        <f t="shared" si="34"/>
        <v>B-W4-H2-LAM 28 - Sprayed Lippings</v>
      </c>
      <c r="K765" s="6" t="e">
        <f t="shared" si="36"/>
        <v>#REF!</v>
      </c>
      <c r="M765" t="s">
        <v>751</v>
      </c>
      <c r="Q765" s="6">
        <v>1406</v>
      </c>
    </row>
    <row r="766" spans="1:17" hidden="1">
      <c r="A766" t="s">
        <v>9</v>
      </c>
      <c r="B766" t="s">
        <v>10</v>
      </c>
      <c r="C766" s="196">
        <v>1240</v>
      </c>
      <c r="D766" s="196" t="s">
        <v>30</v>
      </c>
      <c r="E766">
        <v>2451</v>
      </c>
      <c r="F766">
        <v>2820</v>
      </c>
      <c r="G766" t="s">
        <v>34</v>
      </c>
      <c r="H766" s="4" t="s">
        <v>803</v>
      </c>
      <c r="I766" s="199">
        <v>44</v>
      </c>
      <c r="J766" t="str">
        <f t="shared" si="34"/>
        <v>B-W4-H3-LAM 28 - Sprayed Lippings</v>
      </c>
      <c r="K766" s="6" t="e">
        <f t="shared" si="36"/>
        <v>#REF!</v>
      </c>
      <c r="M766" t="s">
        <v>751</v>
      </c>
      <c r="Q766" s="6">
        <v>1676</v>
      </c>
    </row>
    <row r="767" spans="1:17" hidden="1">
      <c r="A767" t="s">
        <v>9</v>
      </c>
      <c r="B767" t="s">
        <v>8</v>
      </c>
      <c r="C767" s="196">
        <v>1240</v>
      </c>
      <c r="D767" s="196" t="s">
        <v>30</v>
      </c>
      <c r="E767">
        <v>2821</v>
      </c>
      <c r="F767">
        <v>3100</v>
      </c>
      <c r="G767" t="s">
        <v>35</v>
      </c>
      <c r="H767" s="4" t="s">
        <v>803</v>
      </c>
      <c r="I767" s="199">
        <v>44</v>
      </c>
      <c r="J767" t="str">
        <f t="shared" si="34"/>
        <v>B-W4-H4-LAM 28 - Sprayed Lippings</v>
      </c>
      <c r="K767" s="6" t="e">
        <f t="shared" si="36"/>
        <v>#REF!</v>
      </c>
      <c r="M767" t="s">
        <v>751</v>
      </c>
      <c r="Q767" s="6">
        <v>1947</v>
      </c>
    </row>
    <row r="768" spans="1:17" hidden="1">
      <c r="A768" t="s">
        <v>4</v>
      </c>
      <c r="B768" t="s">
        <v>7</v>
      </c>
      <c r="C768" s="196">
        <v>1240</v>
      </c>
      <c r="D768" s="196" t="s">
        <v>30</v>
      </c>
      <c r="E768">
        <v>1981</v>
      </c>
      <c r="F768">
        <v>2150</v>
      </c>
      <c r="G768" t="s">
        <v>32</v>
      </c>
      <c r="H768" s="4" t="s">
        <v>803</v>
      </c>
      <c r="I768" s="199">
        <v>44</v>
      </c>
      <c r="J768" t="str">
        <f t="shared" si="34"/>
        <v>C-W4-H1-LAM 28 - Sprayed Lippings</v>
      </c>
      <c r="K768" s="6" t="e">
        <f t="shared" si="36"/>
        <v>#REF!</v>
      </c>
      <c r="M768" t="s">
        <v>751</v>
      </c>
      <c r="Q768" s="6">
        <v>992</v>
      </c>
    </row>
    <row r="769" spans="1:17" hidden="1">
      <c r="A769" t="s">
        <v>4</v>
      </c>
      <c r="B769" t="s">
        <v>6</v>
      </c>
      <c r="C769" s="196">
        <v>1240</v>
      </c>
      <c r="D769" s="196" t="s">
        <v>30</v>
      </c>
      <c r="E769">
        <v>2151</v>
      </c>
      <c r="F769">
        <v>2450</v>
      </c>
      <c r="G769" t="s">
        <v>33</v>
      </c>
      <c r="H769" s="4" t="s">
        <v>803</v>
      </c>
      <c r="I769" s="199">
        <v>44</v>
      </c>
      <c r="J769" t="str">
        <f t="shared" si="34"/>
        <v>C-W4-H2-LAM 28 - Sprayed Lippings</v>
      </c>
      <c r="K769" s="6" t="e">
        <f t="shared" si="36"/>
        <v>#REF!</v>
      </c>
      <c r="M769" t="s">
        <v>751</v>
      </c>
      <c r="Q769" s="6">
        <v>1190</v>
      </c>
    </row>
    <row r="770" spans="1:17" hidden="1">
      <c r="A770" t="s">
        <v>4</v>
      </c>
      <c r="B770" t="s">
        <v>5</v>
      </c>
      <c r="C770" s="196">
        <v>1240</v>
      </c>
      <c r="D770" s="196" t="s">
        <v>30</v>
      </c>
      <c r="E770">
        <v>2451</v>
      </c>
      <c r="F770">
        <v>2820</v>
      </c>
      <c r="G770" t="s">
        <v>34</v>
      </c>
      <c r="H770" s="4" t="s">
        <v>803</v>
      </c>
      <c r="I770" s="199">
        <v>44</v>
      </c>
      <c r="J770" t="str">
        <f t="shared" si="34"/>
        <v>C-W4-H3-LAM 28 - Sprayed Lippings</v>
      </c>
      <c r="K770" s="6" t="e">
        <f t="shared" si="36"/>
        <v>#REF!</v>
      </c>
      <c r="M770" t="s">
        <v>751</v>
      </c>
      <c r="Q770" s="6">
        <v>1423</v>
      </c>
    </row>
    <row r="771" spans="1:17" hidden="1">
      <c r="A771" t="s">
        <v>4</v>
      </c>
      <c r="B771" t="s">
        <v>3</v>
      </c>
      <c r="C771" s="196">
        <v>1240</v>
      </c>
      <c r="D771" s="196" t="s">
        <v>30</v>
      </c>
      <c r="E771">
        <v>2821</v>
      </c>
      <c r="F771">
        <v>3100</v>
      </c>
      <c r="G771" t="s">
        <v>35</v>
      </c>
      <c r="H771" s="4" t="s">
        <v>803</v>
      </c>
      <c r="I771" s="199">
        <v>44</v>
      </c>
      <c r="J771" t="str">
        <f t="shared" si="34"/>
        <v>C-W4-H4-LAM 28 - Sprayed Lippings</v>
      </c>
      <c r="K771" s="6" t="e">
        <f t="shared" si="36"/>
        <v>#REF!</v>
      </c>
      <c r="M771" t="s">
        <v>751</v>
      </c>
      <c r="Q771" s="6">
        <v>1661</v>
      </c>
    </row>
    <row r="772" spans="1:17" hidden="1">
      <c r="A772" t="s">
        <v>14</v>
      </c>
      <c r="B772" t="s">
        <v>17</v>
      </c>
      <c r="C772">
        <v>949</v>
      </c>
      <c r="D772" t="s">
        <v>27</v>
      </c>
      <c r="E772">
        <v>1981</v>
      </c>
      <c r="F772">
        <v>2150</v>
      </c>
      <c r="G772" t="s">
        <v>32</v>
      </c>
      <c r="H772" s="4" t="s">
        <v>681</v>
      </c>
      <c r="I772" s="199">
        <v>44</v>
      </c>
      <c r="J772" t="str">
        <f t="shared" si="34"/>
        <v>A-W1-H1-LAM 45 - Sprayed Lippings</v>
      </c>
      <c r="K772" s="6" t="e">
        <f>+K244+(Spray_Lip/((100-DoorDiscount)/100))</f>
        <v>#REF!</v>
      </c>
      <c r="M772" t="s">
        <v>751</v>
      </c>
      <c r="Q772" s="6">
        <v>569.5</v>
      </c>
    </row>
    <row r="773" spans="1:17" hidden="1">
      <c r="A773" t="s">
        <v>14</v>
      </c>
      <c r="B773" t="s">
        <v>16</v>
      </c>
      <c r="C773">
        <v>949</v>
      </c>
      <c r="D773" t="s">
        <v>27</v>
      </c>
      <c r="E773">
        <v>2151</v>
      </c>
      <c r="F773">
        <v>2450</v>
      </c>
      <c r="G773" t="s">
        <v>33</v>
      </c>
      <c r="H773" s="4" t="s">
        <v>681</v>
      </c>
      <c r="I773" s="199">
        <v>44</v>
      </c>
      <c r="J773" t="str">
        <f t="shared" ref="J773:J807" si="37">A773&amp;"-"&amp;D773&amp;"-"&amp;G773&amp;"-"&amp;H773</f>
        <v>A-W1-H2-LAM 45 - Sprayed Lippings</v>
      </c>
      <c r="K773" s="6" t="e">
        <f>+K245+(Spray_Lip/((100-DoorDiscount)/100))</f>
        <v>#REF!</v>
      </c>
      <c r="M773" t="s">
        <v>751</v>
      </c>
      <c r="Q773" s="6">
        <v>684.5</v>
      </c>
    </row>
    <row r="774" spans="1:17" hidden="1">
      <c r="A774" t="s">
        <v>14</v>
      </c>
      <c r="B774" t="s">
        <v>15</v>
      </c>
      <c r="C774">
        <v>949</v>
      </c>
      <c r="D774" t="s">
        <v>27</v>
      </c>
      <c r="E774">
        <v>2451</v>
      </c>
      <c r="F774">
        <v>2820</v>
      </c>
      <c r="G774" t="s">
        <v>34</v>
      </c>
      <c r="H774" s="4" t="s">
        <v>681</v>
      </c>
      <c r="I774" s="199">
        <v>44</v>
      </c>
      <c r="J774" t="str">
        <f t="shared" si="37"/>
        <v>A-W1-H3-LAM 45 - Sprayed Lippings</v>
      </c>
      <c r="K774" s="6" t="e">
        <f>+K246+(Spray_Lip/((100-DoorDiscount)/100))</f>
        <v>#REF!</v>
      </c>
      <c r="M774" t="s">
        <v>751</v>
      </c>
      <c r="Q774" s="6">
        <v>817.5</v>
      </c>
    </row>
    <row r="775" spans="1:17" hidden="1">
      <c r="A775" t="s">
        <v>14</v>
      </c>
      <c r="B775" t="s">
        <v>13</v>
      </c>
      <c r="C775">
        <v>864</v>
      </c>
      <c r="D775" t="s">
        <v>27</v>
      </c>
      <c r="E775">
        <v>2821</v>
      </c>
      <c r="F775">
        <v>3070</v>
      </c>
      <c r="G775" t="s">
        <v>35</v>
      </c>
      <c r="H775" s="4" t="s">
        <v>681</v>
      </c>
      <c r="I775" s="199">
        <v>44</v>
      </c>
      <c r="J775" t="str">
        <f t="shared" si="37"/>
        <v>A-W1-H4-LAM 45 - Sprayed Lippings</v>
      </c>
      <c r="K775" s="6" t="e">
        <f>+K247+(Spray_Lip/((100-DoorDiscount)/100))</f>
        <v>#REF!</v>
      </c>
      <c r="M775" t="s">
        <v>751</v>
      </c>
      <c r="Q775" s="6">
        <v>953.5</v>
      </c>
    </row>
    <row r="776" spans="1:17" hidden="1">
      <c r="A776" t="s">
        <v>9</v>
      </c>
      <c r="B776" t="s">
        <v>12</v>
      </c>
      <c r="C776">
        <v>949</v>
      </c>
      <c r="D776" t="s">
        <v>27</v>
      </c>
      <c r="E776">
        <v>1981</v>
      </c>
      <c r="F776">
        <v>2150</v>
      </c>
      <c r="G776" t="s">
        <v>32</v>
      </c>
      <c r="H776" s="4" t="s">
        <v>681</v>
      </c>
      <c r="I776" s="199">
        <v>44</v>
      </c>
      <c r="J776" t="str">
        <f t="shared" si="37"/>
        <v>B-W1-H1-LAM 45 - Sprayed Lippings</v>
      </c>
      <c r="K776" s="6" t="e">
        <f t="shared" ref="K776:K783" si="38">+K248+(Spray_Lip/((100-DoorDiscount)/100))*2</f>
        <v>#REF!</v>
      </c>
      <c r="M776" t="s">
        <v>751</v>
      </c>
      <c r="Q776" s="6">
        <v>1138</v>
      </c>
    </row>
    <row r="777" spans="1:17" hidden="1">
      <c r="A777" t="s">
        <v>9</v>
      </c>
      <c r="B777" t="s">
        <v>11</v>
      </c>
      <c r="C777">
        <v>909</v>
      </c>
      <c r="D777" t="s">
        <v>27</v>
      </c>
      <c r="E777">
        <v>2151</v>
      </c>
      <c r="F777">
        <v>2450</v>
      </c>
      <c r="G777" t="s">
        <v>33</v>
      </c>
      <c r="H777" s="4" t="s">
        <v>681</v>
      </c>
      <c r="I777" s="199">
        <v>44</v>
      </c>
      <c r="J777" t="str">
        <f t="shared" si="37"/>
        <v>B-W1-H2-LAM 45 - Sprayed Lippings</v>
      </c>
      <c r="K777" s="6" t="e">
        <f t="shared" si="38"/>
        <v>#REF!</v>
      </c>
      <c r="M777" t="s">
        <v>751</v>
      </c>
      <c r="Q777" s="6">
        <v>1368</v>
      </c>
    </row>
    <row r="778" spans="1:17" hidden="1">
      <c r="A778" t="s">
        <v>9</v>
      </c>
      <c r="B778" t="s">
        <v>10</v>
      </c>
      <c r="C778">
        <v>949</v>
      </c>
      <c r="D778" t="s">
        <v>27</v>
      </c>
      <c r="E778">
        <v>2451</v>
      </c>
      <c r="F778">
        <v>2820</v>
      </c>
      <c r="G778" t="s">
        <v>34</v>
      </c>
      <c r="H778" s="4" t="s">
        <v>681</v>
      </c>
      <c r="I778" s="199">
        <v>44</v>
      </c>
      <c r="J778" t="str">
        <f t="shared" si="37"/>
        <v>B-W1-H3-LAM 45 - Sprayed Lippings</v>
      </c>
      <c r="K778" s="6" t="e">
        <f t="shared" si="38"/>
        <v>#REF!</v>
      </c>
      <c r="M778" t="s">
        <v>751</v>
      </c>
      <c r="Q778" s="6">
        <v>1635</v>
      </c>
    </row>
    <row r="779" spans="1:17" hidden="1">
      <c r="A779" t="s">
        <v>9</v>
      </c>
      <c r="B779" t="s">
        <v>8</v>
      </c>
      <c r="C779">
        <v>999</v>
      </c>
      <c r="D779" t="s">
        <v>27</v>
      </c>
      <c r="E779">
        <v>2821</v>
      </c>
      <c r="F779">
        <v>3100</v>
      </c>
      <c r="G779" t="s">
        <v>35</v>
      </c>
      <c r="H779" s="4" t="s">
        <v>681</v>
      </c>
      <c r="I779" s="199">
        <v>44</v>
      </c>
      <c r="J779" t="str">
        <f t="shared" si="37"/>
        <v>B-W1-H4-LAM 45 - Sprayed Lippings</v>
      </c>
      <c r="K779" s="6" t="e">
        <f t="shared" si="38"/>
        <v>#REF!</v>
      </c>
      <c r="M779" t="s">
        <v>751</v>
      </c>
      <c r="Q779" s="6">
        <v>1907</v>
      </c>
    </row>
    <row r="780" spans="1:17" hidden="1">
      <c r="A780" t="s">
        <v>4</v>
      </c>
      <c r="B780" t="s">
        <v>7</v>
      </c>
      <c r="C780">
        <v>949</v>
      </c>
      <c r="D780" t="s">
        <v>27</v>
      </c>
      <c r="E780">
        <v>1981</v>
      </c>
      <c r="F780">
        <v>2150</v>
      </c>
      <c r="G780" t="s">
        <v>32</v>
      </c>
      <c r="H780" s="4" t="s">
        <v>681</v>
      </c>
      <c r="I780" s="199">
        <v>44</v>
      </c>
      <c r="J780" t="str">
        <f t="shared" si="37"/>
        <v>C-W1-H1-LAM 45 - Sprayed Lippings</v>
      </c>
      <c r="K780" s="6" t="e">
        <f t="shared" si="38"/>
        <v>#REF!</v>
      </c>
      <c r="M780" t="s">
        <v>751</v>
      </c>
      <c r="Q780" s="6">
        <v>986</v>
      </c>
    </row>
    <row r="781" spans="1:17" hidden="1">
      <c r="A781" t="s">
        <v>4</v>
      </c>
      <c r="B781" t="s">
        <v>6</v>
      </c>
      <c r="C781">
        <v>909</v>
      </c>
      <c r="D781" t="s">
        <v>27</v>
      </c>
      <c r="E781">
        <v>2151</v>
      </c>
      <c r="F781">
        <v>2450</v>
      </c>
      <c r="G781" t="s">
        <v>33</v>
      </c>
      <c r="H781" s="4" t="s">
        <v>681</v>
      </c>
      <c r="I781" s="199">
        <v>44</v>
      </c>
      <c r="J781" t="str">
        <f t="shared" si="37"/>
        <v>C-W1-H2-LAM 45 - Sprayed Lippings</v>
      </c>
      <c r="K781" s="6" t="e">
        <f t="shared" si="38"/>
        <v>#REF!</v>
      </c>
      <c r="M781" t="s">
        <v>751</v>
      </c>
      <c r="Q781" s="6">
        <v>1184</v>
      </c>
    </row>
    <row r="782" spans="1:17" hidden="1">
      <c r="A782" t="s">
        <v>4</v>
      </c>
      <c r="B782" t="s">
        <v>5</v>
      </c>
      <c r="C782">
        <v>924</v>
      </c>
      <c r="D782" t="s">
        <v>27</v>
      </c>
      <c r="E782">
        <v>2451</v>
      </c>
      <c r="F782">
        <v>2820</v>
      </c>
      <c r="G782" t="s">
        <v>34</v>
      </c>
      <c r="H782" s="4" t="s">
        <v>681</v>
      </c>
      <c r="I782" s="199">
        <v>44</v>
      </c>
      <c r="J782" t="str">
        <f t="shared" si="37"/>
        <v>C-W1-H3-LAM 45 - Sprayed Lippings</v>
      </c>
      <c r="K782" s="6" t="e">
        <f t="shared" si="38"/>
        <v>#REF!</v>
      </c>
      <c r="M782" t="s">
        <v>751</v>
      </c>
      <c r="Q782" s="6">
        <v>1417</v>
      </c>
    </row>
    <row r="783" spans="1:17" hidden="1">
      <c r="A783" t="s">
        <v>4</v>
      </c>
      <c r="B783" t="s">
        <v>3</v>
      </c>
      <c r="C783">
        <v>999</v>
      </c>
      <c r="D783" t="s">
        <v>27</v>
      </c>
      <c r="E783">
        <v>2821</v>
      </c>
      <c r="F783">
        <v>3100</v>
      </c>
      <c r="G783" t="s">
        <v>35</v>
      </c>
      <c r="H783" s="4" t="s">
        <v>681</v>
      </c>
      <c r="I783" s="199">
        <v>44</v>
      </c>
      <c r="J783" t="str">
        <f t="shared" si="37"/>
        <v>C-W1-H4-LAM 45 - Sprayed Lippings</v>
      </c>
      <c r="K783" s="6" t="e">
        <f t="shared" si="38"/>
        <v>#REF!</v>
      </c>
      <c r="M783" t="s">
        <v>751</v>
      </c>
      <c r="Q783" s="6">
        <v>1655</v>
      </c>
    </row>
    <row r="784" spans="1:17" hidden="1">
      <c r="A784" t="s">
        <v>14</v>
      </c>
      <c r="B784" t="s">
        <v>17</v>
      </c>
      <c r="C784" s="191">
        <v>999</v>
      </c>
      <c r="D784" s="191" t="s">
        <v>28</v>
      </c>
      <c r="E784">
        <v>1981</v>
      </c>
      <c r="F784">
        <v>2150</v>
      </c>
      <c r="G784" t="s">
        <v>32</v>
      </c>
      <c r="H784" s="4" t="s">
        <v>681</v>
      </c>
      <c r="I784" s="199">
        <v>44</v>
      </c>
      <c r="J784" t="str">
        <f t="shared" si="37"/>
        <v>A-W2-H1-LAM 45 - Sprayed Lippings</v>
      </c>
      <c r="K784" s="6" t="e">
        <f>+K256+(Spray_Lip/((100-DoorDiscount)/100))</f>
        <v>#REF!</v>
      </c>
      <c r="M784" t="s">
        <v>751</v>
      </c>
      <c r="Q784" s="6">
        <v>594.5</v>
      </c>
    </row>
    <row r="785" spans="1:17" hidden="1">
      <c r="A785" t="s">
        <v>14</v>
      </c>
      <c r="B785" t="s">
        <v>16</v>
      </c>
      <c r="C785" s="191">
        <v>999</v>
      </c>
      <c r="D785" s="191" t="s">
        <v>28</v>
      </c>
      <c r="E785">
        <v>2151</v>
      </c>
      <c r="F785">
        <v>2450</v>
      </c>
      <c r="G785" t="s">
        <v>33</v>
      </c>
      <c r="H785" s="4" t="s">
        <v>681</v>
      </c>
      <c r="I785" s="199">
        <v>44</v>
      </c>
      <c r="J785" t="str">
        <f t="shared" si="37"/>
        <v>A-W2-H2-LAM 45 - Sprayed Lippings</v>
      </c>
      <c r="K785" s="6" t="e">
        <f>+K257+(Spray_Lip/((100-DoorDiscount)/100))</f>
        <v>#REF!</v>
      </c>
      <c r="M785" t="s">
        <v>751</v>
      </c>
      <c r="Q785" s="6">
        <v>709.5</v>
      </c>
    </row>
    <row r="786" spans="1:17" hidden="1">
      <c r="A786" t="s">
        <v>14</v>
      </c>
      <c r="B786" t="s">
        <v>15</v>
      </c>
      <c r="C786" s="191">
        <v>999</v>
      </c>
      <c r="D786" s="191" t="s">
        <v>28</v>
      </c>
      <c r="E786">
        <v>2451</v>
      </c>
      <c r="F786">
        <v>2820</v>
      </c>
      <c r="G786" t="s">
        <v>34</v>
      </c>
      <c r="H786" s="4" t="s">
        <v>681</v>
      </c>
      <c r="I786" s="199">
        <v>44</v>
      </c>
      <c r="J786" t="str">
        <f t="shared" si="37"/>
        <v>A-W2-H3-LAM 45 - Sprayed Lippings</v>
      </c>
      <c r="K786" s="6" t="e">
        <f>+K258+(Spray_Lip/((100-DoorDiscount)/100))</f>
        <v>#REF!</v>
      </c>
      <c r="M786" t="s">
        <v>751</v>
      </c>
      <c r="Q786" s="6">
        <v>842.5</v>
      </c>
    </row>
    <row r="787" spans="1:17" hidden="1">
      <c r="A787" t="s">
        <v>14</v>
      </c>
      <c r="B787" t="s">
        <v>13</v>
      </c>
      <c r="C787" s="191">
        <v>999</v>
      </c>
      <c r="D787" s="191" t="s">
        <v>28</v>
      </c>
      <c r="E787">
        <v>2821</v>
      </c>
      <c r="F787">
        <v>3070</v>
      </c>
      <c r="G787" t="s">
        <v>35</v>
      </c>
      <c r="H787" s="4" t="s">
        <v>681</v>
      </c>
      <c r="I787" s="199">
        <v>44</v>
      </c>
      <c r="J787" t="str">
        <f t="shared" si="37"/>
        <v>A-W2-H4-LAM 45 - Sprayed Lippings</v>
      </c>
      <c r="K787" s="6" t="e">
        <f>+K259+(Spray_Lip/((100-DoorDiscount)/100))</f>
        <v>#REF!</v>
      </c>
      <c r="M787" t="s">
        <v>751</v>
      </c>
      <c r="Q787" s="6">
        <v>978.5</v>
      </c>
    </row>
    <row r="788" spans="1:17" hidden="1">
      <c r="A788" t="s">
        <v>9</v>
      </c>
      <c r="B788" t="s">
        <v>12</v>
      </c>
      <c r="C788" s="191">
        <v>999</v>
      </c>
      <c r="D788" s="191" t="s">
        <v>28</v>
      </c>
      <c r="E788">
        <v>1981</v>
      </c>
      <c r="F788">
        <v>2150</v>
      </c>
      <c r="G788" t="s">
        <v>32</v>
      </c>
      <c r="H788" s="4" t="s">
        <v>681</v>
      </c>
      <c r="I788" s="199">
        <v>44</v>
      </c>
      <c r="J788" t="str">
        <f t="shared" si="37"/>
        <v>B-W2-H1-LAM 45 - Sprayed Lippings</v>
      </c>
      <c r="K788" s="6" t="e">
        <f t="shared" ref="K788:K795" si="39">+K260+(Spray_Lip/((100-DoorDiscount)/100))*2</f>
        <v>#REF!</v>
      </c>
      <c r="M788" t="s">
        <v>751</v>
      </c>
      <c r="Q788" s="6">
        <v>1188</v>
      </c>
    </row>
    <row r="789" spans="1:17" hidden="1">
      <c r="A789" t="s">
        <v>9</v>
      </c>
      <c r="B789" t="s">
        <v>11</v>
      </c>
      <c r="C789" s="191">
        <v>999</v>
      </c>
      <c r="D789" s="191" t="s">
        <v>28</v>
      </c>
      <c r="E789">
        <v>2151</v>
      </c>
      <c r="F789">
        <v>2450</v>
      </c>
      <c r="G789" t="s">
        <v>33</v>
      </c>
      <c r="H789" s="4" t="s">
        <v>681</v>
      </c>
      <c r="I789" s="199">
        <v>44</v>
      </c>
      <c r="J789" t="str">
        <f t="shared" si="37"/>
        <v>B-W2-H2-LAM 45 - Sprayed Lippings</v>
      </c>
      <c r="K789" s="6" t="e">
        <f t="shared" si="39"/>
        <v>#REF!</v>
      </c>
      <c r="M789" t="s">
        <v>751</v>
      </c>
      <c r="Q789" s="6">
        <v>1418</v>
      </c>
    </row>
    <row r="790" spans="1:17" hidden="1">
      <c r="A790" t="s">
        <v>9</v>
      </c>
      <c r="B790" t="s">
        <v>10</v>
      </c>
      <c r="C790" s="191">
        <v>999</v>
      </c>
      <c r="D790" s="191" t="s">
        <v>28</v>
      </c>
      <c r="E790">
        <v>2451</v>
      </c>
      <c r="F790">
        <v>2820</v>
      </c>
      <c r="G790" t="s">
        <v>34</v>
      </c>
      <c r="H790" s="4" t="s">
        <v>681</v>
      </c>
      <c r="I790" s="199">
        <v>44</v>
      </c>
      <c r="J790" t="str">
        <f t="shared" si="37"/>
        <v>B-W2-H3-LAM 45 - Sprayed Lippings</v>
      </c>
      <c r="K790" s="6" t="e">
        <f t="shared" si="39"/>
        <v>#REF!</v>
      </c>
      <c r="M790" t="s">
        <v>751</v>
      </c>
      <c r="Q790" s="6">
        <v>1685</v>
      </c>
    </row>
    <row r="791" spans="1:17" hidden="1">
      <c r="A791" t="s">
        <v>9</v>
      </c>
      <c r="B791" t="s">
        <v>8</v>
      </c>
      <c r="C791" s="191">
        <v>999</v>
      </c>
      <c r="D791" s="191" t="s">
        <v>28</v>
      </c>
      <c r="E791">
        <v>2821</v>
      </c>
      <c r="F791">
        <v>3100</v>
      </c>
      <c r="G791" t="s">
        <v>35</v>
      </c>
      <c r="H791" s="4" t="s">
        <v>681</v>
      </c>
      <c r="I791" s="199">
        <v>44</v>
      </c>
      <c r="J791" t="str">
        <f t="shared" si="37"/>
        <v>B-W2-H4-LAM 45 - Sprayed Lippings</v>
      </c>
      <c r="K791" s="6" t="e">
        <f t="shared" si="39"/>
        <v>#REF!</v>
      </c>
      <c r="M791" t="s">
        <v>751</v>
      </c>
      <c r="Q791" s="6">
        <v>1957</v>
      </c>
    </row>
    <row r="792" spans="1:17" hidden="1">
      <c r="A792" t="s">
        <v>4</v>
      </c>
      <c r="B792" t="s">
        <v>7</v>
      </c>
      <c r="C792" s="191">
        <v>999</v>
      </c>
      <c r="D792" s="191" t="s">
        <v>28</v>
      </c>
      <c r="E792">
        <v>1981</v>
      </c>
      <c r="F792">
        <v>2150</v>
      </c>
      <c r="G792" t="s">
        <v>32</v>
      </c>
      <c r="H792" s="4" t="s">
        <v>681</v>
      </c>
      <c r="I792" s="199">
        <v>44</v>
      </c>
      <c r="J792" t="str">
        <f t="shared" si="37"/>
        <v>C-W2-H1-LAM 45 - Sprayed Lippings</v>
      </c>
      <c r="K792" s="6" t="e">
        <f t="shared" si="39"/>
        <v>#REF!</v>
      </c>
      <c r="M792" t="s">
        <v>751</v>
      </c>
      <c r="Q792" s="6">
        <v>1011</v>
      </c>
    </row>
    <row r="793" spans="1:17" hidden="1">
      <c r="A793" t="s">
        <v>4</v>
      </c>
      <c r="B793" t="s">
        <v>6</v>
      </c>
      <c r="C793" s="191">
        <v>999</v>
      </c>
      <c r="D793" s="191" t="s">
        <v>28</v>
      </c>
      <c r="E793">
        <v>2151</v>
      </c>
      <c r="F793">
        <v>2450</v>
      </c>
      <c r="G793" t="s">
        <v>33</v>
      </c>
      <c r="H793" s="4" t="s">
        <v>681</v>
      </c>
      <c r="I793" s="199">
        <v>44</v>
      </c>
      <c r="J793" t="str">
        <f t="shared" si="37"/>
        <v>C-W2-H2-LAM 45 - Sprayed Lippings</v>
      </c>
      <c r="K793" s="6" t="e">
        <f t="shared" si="39"/>
        <v>#REF!</v>
      </c>
      <c r="M793" t="s">
        <v>751</v>
      </c>
      <c r="Q793" s="6">
        <v>1209</v>
      </c>
    </row>
    <row r="794" spans="1:17" hidden="1">
      <c r="A794" t="s">
        <v>4</v>
      </c>
      <c r="B794" t="s">
        <v>5</v>
      </c>
      <c r="C794" s="191">
        <v>999</v>
      </c>
      <c r="D794" s="191" t="s">
        <v>28</v>
      </c>
      <c r="E794">
        <v>2451</v>
      </c>
      <c r="F794">
        <v>2820</v>
      </c>
      <c r="G794" t="s">
        <v>34</v>
      </c>
      <c r="H794" s="4" t="s">
        <v>681</v>
      </c>
      <c r="I794" s="199">
        <v>44</v>
      </c>
      <c r="J794" t="str">
        <f t="shared" si="37"/>
        <v>C-W2-H3-LAM 45 - Sprayed Lippings</v>
      </c>
      <c r="K794" s="6" t="e">
        <f t="shared" si="39"/>
        <v>#REF!</v>
      </c>
      <c r="M794" t="s">
        <v>751</v>
      </c>
      <c r="Q794" s="6">
        <v>1442</v>
      </c>
    </row>
    <row r="795" spans="1:17" hidden="1">
      <c r="A795" t="s">
        <v>4</v>
      </c>
      <c r="B795" t="s">
        <v>3</v>
      </c>
      <c r="C795" s="191">
        <v>999</v>
      </c>
      <c r="D795" s="191" t="s">
        <v>28</v>
      </c>
      <c r="E795">
        <v>2821</v>
      </c>
      <c r="F795">
        <v>3100</v>
      </c>
      <c r="G795" t="s">
        <v>35</v>
      </c>
      <c r="H795" s="4" t="s">
        <v>681</v>
      </c>
      <c r="I795" s="199">
        <v>44</v>
      </c>
      <c r="J795" t="str">
        <f t="shared" si="37"/>
        <v>C-W2-H4-LAM 45 - Sprayed Lippings</v>
      </c>
      <c r="K795" s="6" t="e">
        <f t="shared" si="39"/>
        <v>#REF!</v>
      </c>
      <c r="M795" t="s">
        <v>751</v>
      </c>
      <c r="Q795" s="6">
        <v>1680</v>
      </c>
    </row>
    <row r="796" spans="1:17" hidden="1">
      <c r="A796" t="s">
        <v>14</v>
      </c>
      <c r="B796" t="s">
        <v>17</v>
      </c>
      <c r="C796" s="194">
        <v>1099</v>
      </c>
      <c r="D796" s="194" t="s">
        <v>29</v>
      </c>
      <c r="E796">
        <v>1981</v>
      </c>
      <c r="F796">
        <v>2150</v>
      </c>
      <c r="G796" t="s">
        <v>32</v>
      </c>
      <c r="H796" s="4" t="s">
        <v>681</v>
      </c>
      <c r="I796" s="199">
        <v>44</v>
      </c>
      <c r="J796" t="str">
        <f t="shared" si="37"/>
        <v>A-W3-H1-LAM 45 - Sprayed Lippings</v>
      </c>
      <c r="K796" s="6" t="e">
        <f>+K268+(Spray_Lip/((100-DoorDiscount)/100))</f>
        <v>#REF!</v>
      </c>
      <c r="M796" t="s">
        <v>751</v>
      </c>
      <c r="Q796" s="6">
        <v>619.5</v>
      </c>
    </row>
    <row r="797" spans="1:17" hidden="1">
      <c r="A797" t="s">
        <v>14</v>
      </c>
      <c r="B797" t="s">
        <v>16</v>
      </c>
      <c r="C797" s="194">
        <v>1099</v>
      </c>
      <c r="D797" s="194" t="s">
        <v>29</v>
      </c>
      <c r="E797">
        <v>2151</v>
      </c>
      <c r="F797">
        <v>2450</v>
      </c>
      <c r="G797" t="s">
        <v>33</v>
      </c>
      <c r="H797" s="4" t="s">
        <v>681</v>
      </c>
      <c r="I797" s="199">
        <v>44</v>
      </c>
      <c r="J797" t="str">
        <f t="shared" si="37"/>
        <v>A-W3-H2-LAM 45 - Sprayed Lippings</v>
      </c>
      <c r="K797" s="6" t="e">
        <f>+K269+(Spray_Lip/((100-DoorDiscount)/100))</f>
        <v>#REF!</v>
      </c>
      <c r="M797" t="s">
        <v>751</v>
      </c>
      <c r="Q797" s="6">
        <v>734.5</v>
      </c>
    </row>
    <row r="798" spans="1:17" hidden="1">
      <c r="A798" t="s">
        <v>14</v>
      </c>
      <c r="B798" t="s">
        <v>15</v>
      </c>
      <c r="C798" s="194">
        <v>1099</v>
      </c>
      <c r="D798" s="194" t="s">
        <v>29</v>
      </c>
      <c r="E798">
        <v>2451</v>
      </c>
      <c r="F798">
        <v>2820</v>
      </c>
      <c r="G798" t="s">
        <v>34</v>
      </c>
      <c r="H798" s="4" t="s">
        <v>681</v>
      </c>
      <c r="I798" s="199">
        <v>44</v>
      </c>
      <c r="J798" t="str">
        <f t="shared" si="37"/>
        <v>A-W3-H3-LAM 45 - Sprayed Lippings</v>
      </c>
      <c r="K798" s="6" t="e">
        <f>+K270+(Spray_Lip/((100-DoorDiscount)/100))</f>
        <v>#REF!</v>
      </c>
      <c r="M798" t="s">
        <v>751</v>
      </c>
      <c r="Q798" s="6">
        <v>867.5</v>
      </c>
    </row>
    <row r="799" spans="1:17" hidden="1">
      <c r="A799" t="s">
        <v>14</v>
      </c>
      <c r="B799" t="s">
        <v>13</v>
      </c>
      <c r="C799" s="194">
        <v>1099</v>
      </c>
      <c r="D799" s="194" t="s">
        <v>29</v>
      </c>
      <c r="E799">
        <v>2821</v>
      </c>
      <c r="F799">
        <v>3070</v>
      </c>
      <c r="G799" t="s">
        <v>35</v>
      </c>
      <c r="H799" s="4" t="s">
        <v>681</v>
      </c>
      <c r="I799" s="199">
        <v>44</v>
      </c>
      <c r="J799" t="str">
        <f t="shared" si="37"/>
        <v>A-W3-H4-LAM 45 - Sprayed Lippings</v>
      </c>
      <c r="K799" s="6" t="e">
        <f>+K271+(Spray_Lip/((100-DoorDiscount)/100))</f>
        <v>#REF!</v>
      </c>
      <c r="M799" t="s">
        <v>751</v>
      </c>
      <c r="Q799" s="6">
        <v>1003.5</v>
      </c>
    </row>
    <row r="800" spans="1:17" hidden="1">
      <c r="A800" t="s">
        <v>9</v>
      </c>
      <c r="B800" t="s">
        <v>12</v>
      </c>
      <c r="C800" s="194">
        <v>1099</v>
      </c>
      <c r="D800" s="194" t="s">
        <v>29</v>
      </c>
      <c r="E800">
        <v>1981</v>
      </c>
      <c r="F800">
        <v>2150</v>
      </c>
      <c r="G800" t="s">
        <v>32</v>
      </c>
      <c r="H800" s="4" t="s">
        <v>681</v>
      </c>
      <c r="I800" s="199">
        <v>44</v>
      </c>
      <c r="J800" t="str">
        <f t="shared" si="37"/>
        <v>B-W3-H1-LAM 45 - Sprayed Lippings</v>
      </c>
      <c r="K800" s="6" t="e">
        <f t="shared" ref="K800:K807" si="40">+K272+(Spray_Lip/((100-DoorDiscount)/100))*2</f>
        <v>#REF!</v>
      </c>
      <c r="M800" t="s">
        <v>751</v>
      </c>
      <c r="Q800" s="6">
        <v>1238</v>
      </c>
    </row>
    <row r="801" spans="1:17" hidden="1">
      <c r="A801" t="s">
        <v>9</v>
      </c>
      <c r="B801" t="s">
        <v>11</v>
      </c>
      <c r="C801" s="194">
        <v>1099</v>
      </c>
      <c r="D801" s="194" t="s">
        <v>29</v>
      </c>
      <c r="E801">
        <v>2151</v>
      </c>
      <c r="F801">
        <v>2450</v>
      </c>
      <c r="G801" t="s">
        <v>33</v>
      </c>
      <c r="H801" s="4" t="s">
        <v>681</v>
      </c>
      <c r="I801" s="199">
        <v>44</v>
      </c>
      <c r="J801" t="str">
        <f t="shared" si="37"/>
        <v>B-W3-H2-LAM 45 - Sprayed Lippings</v>
      </c>
      <c r="K801" s="6" t="e">
        <f t="shared" si="40"/>
        <v>#REF!</v>
      </c>
      <c r="M801" t="s">
        <v>751</v>
      </c>
      <c r="Q801" s="6">
        <v>1468</v>
      </c>
    </row>
    <row r="802" spans="1:17" hidden="1">
      <c r="A802" t="s">
        <v>9</v>
      </c>
      <c r="B802" t="s">
        <v>10</v>
      </c>
      <c r="C802" s="194">
        <v>1099</v>
      </c>
      <c r="D802" s="194" t="s">
        <v>29</v>
      </c>
      <c r="E802">
        <v>2451</v>
      </c>
      <c r="F802">
        <v>2820</v>
      </c>
      <c r="G802" t="s">
        <v>34</v>
      </c>
      <c r="H802" s="4" t="s">
        <v>681</v>
      </c>
      <c r="I802" s="199">
        <v>44</v>
      </c>
      <c r="J802" t="str">
        <f t="shared" si="37"/>
        <v>B-W3-H3-LAM 45 - Sprayed Lippings</v>
      </c>
      <c r="K802" s="6" t="e">
        <f t="shared" si="40"/>
        <v>#REF!</v>
      </c>
      <c r="M802" t="s">
        <v>751</v>
      </c>
      <c r="Q802" s="6">
        <v>1735</v>
      </c>
    </row>
    <row r="803" spans="1:17" hidden="1">
      <c r="A803" t="s">
        <v>9</v>
      </c>
      <c r="B803" t="s">
        <v>8</v>
      </c>
      <c r="C803" s="194">
        <v>1099</v>
      </c>
      <c r="D803" s="194" t="s">
        <v>29</v>
      </c>
      <c r="E803">
        <v>2821</v>
      </c>
      <c r="F803">
        <v>3100</v>
      </c>
      <c r="G803" t="s">
        <v>35</v>
      </c>
      <c r="H803" s="4" t="s">
        <v>681</v>
      </c>
      <c r="I803" s="199">
        <v>44</v>
      </c>
      <c r="J803" t="str">
        <f t="shared" si="37"/>
        <v>B-W3-H4-LAM 45 - Sprayed Lippings</v>
      </c>
      <c r="K803" s="6" t="e">
        <f t="shared" si="40"/>
        <v>#REF!</v>
      </c>
      <c r="M803" t="s">
        <v>751</v>
      </c>
      <c r="Q803" s="6">
        <v>2007</v>
      </c>
    </row>
    <row r="804" spans="1:17" hidden="1">
      <c r="A804" t="s">
        <v>4</v>
      </c>
      <c r="B804" t="s">
        <v>7</v>
      </c>
      <c r="C804" s="194">
        <v>1099</v>
      </c>
      <c r="D804" s="194" t="s">
        <v>29</v>
      </c>
      <c r="E804">
        <v>1981</v>
      </c>
      <c r="F804">
        <v>2150</v>
      </c>
      <c r="G804" t="s">
        <v>32</v>
      </c>
      <c r="H804" s="4" t="s">
        <v>681</v>
      </c>
      <c r="I804" s="199">
        <v>44</v>
      </c>
      <c r="J804" t="str">
        <f t="shared" si="37"/>
        <v>C-W3-H1-LAM 45 - Sprayed Lippings</v>
      </c>
      <c r="K804" s="6" t="e">
        <f t="shared" si="40"/>
        <v>#REF!</v>
      </c>
      <c r="M804" t="s">
        <v>751</v>
      </c>
      <c r="Q804" s="6">
        <v>1036</v>
      </c>
    </row>
    <row r="805" spans="1:17" hidden="1">
      <c r="A805" t="s">
        <v>4</v>
      </c>
      <c r="B805" t="s">
        <v>6</v>
      </c>
      <c r="C805" s="194">
        <v>1099</v>
      </c>
      <c r="D805" s="194" t="s">
        <v>29</v>
      </c>
      <c r="E805">
        <v>2151</v>
      </c>
      <c r="F805">
        <v>2450</v>
      </c>
      <c r="G805" t="s">
        <v>33</v>
      </c>
      <c r="H805" s="4" t="s">
        <v>681</v>
      </c>
      <c r="I805" s="199">
        <v>44</v>
      </c>
      <c r="J805" t="str">
        <f t="shared" si="37"/>
        <v>C-W3-H2-LAM 45 - Sprayed Lippings</v>
      </c>
      <c r="K805" s="6" t="e">
        <f t="shared" si="40"/>
        <v>#REF!</v>
      </c>
      <c r="M805" t="s">
        <v>751</v>
      </c>
      <c r="Q805" s="6">
        <v>1234</v>
      </c>
    </row>
    <row r="806" spans="1:17" hidden="1">
      <c r="A806" t="s">
        <v>4</v>
      </c>
      <c r="B806" t="s">
        <v>5</v>
      </c>
      <c r="C806" s="194">
        <v>1099</v>
      </c>
      <c r="D806" s="194" t="s">
        <v>29</v>
      </c>
      <c r="E806">
        <v>2451</v>
      </c>
      <c r="F806">
        <v>2820</v>
      </c>
      <c r="G806" t="s">
        <v>34</v>
      </c>
      <c r="H806" s="4" t="s">
        <v>681</v>
      </c>
      <c r="I806" s="199">
        <v>44</v>
      </c>
      <c r="J806" t="str">
        <f t="shared" si="37"/>
        <v>C-W3-H3-LAM 45 - Sprayed Lippings</v>
      </c>
      <c r="K806" s="6" t="e">
        <f t="shared" si="40"/>
        <v>#REF!</v>
      </c>
      <c r="M806" t="s">
        <v>751</v>
      </c>
      <c r="Q806" s="6">
        <v>1467</v>
      </c>
    </row>
    <row r="807" spans="1:17" hidden="1">
      <c r="A807" t="s">
        <v>4</v>
      </c>
      <c r="B807" t="s">
        <v>3</v>
      </c>
      <c r="C807" s="194">
        <v>1099</v>
      </c>
      <c r="D807" s="194" t="s">
        <v>29</v>
      </c>
      <c r="E807">
        <v>2821</v>
      </c>
      <c r="F807">
        <v>3100</v>
      </c>
      <c r="G807" t="s">
        <v>35</v>
      </c>
      <c r="H807" s="4" t="s">
        <v>681</v>
      </c>
      <c r="I807" s="199">
        <v>44</v>
      </c>
      <c r="J807" t="str">
        <f t="shared" si="37"/>
        <v>C-W3-H4-LAM 45 - Sprayed Lippings</v>
      </c>
      <c r="K807" s="6" t="e">
        <f t="shared" si="40"/>
        <v>#REF!</v>
      </c>
      <c r="M807" t="s">
        <v>751</v>
      </c>
      <c r="Q807" s="6">
        <v>1705</v>
      </c>
    </row>
    <row r="808" spans="1:17" hidden="1">
      <c r="A808" t="s">
        <v>14</v>
      </c>
      <c r="B808" t="s">
        <v>17</v>
      </c>
      <c r="C808" s="196">
        <v>1240</v>
      </c>
      <c r="D808" s="196" t="s">
        <v>30</v>
      </c>
      <c r="E808">
        <v>1981</v>
      </c>
      <c r="F808">
        <v>2150</v>
      </c>
      <c r="G808" t="s">
        <v>32</v>
      </c>
      <c r="H808" s="4" t="s">
        <v>681</v>
      </c>
      <c r="I808" s="199">
        <v>44</v>
      </c>
      <c r="J808" t="str">
        <f t="shared" ref="J808:J840" si="41">A808&amp;"-"&amp;D808&amp;"-"&amp;G808&amp;"-"&amp;H808</f>
        <v>A-W4-H1-LAM 45 - Sprayed Lippings</v>
      </c>
      <c r="K808" s="6" t="e">
        <f>+K280+(Spray_Lip/((100-DoorDiscount)/100))</f>
        <v>#REF!</v>
      </c>
      <c r="M808" t="s">
        <v>751</v>
      </c>
      <c r="Q808" s="6">
        <v>644.5</v>
      </c>
    </row>
    <row r="809" spans="1:17" hidden="1">
      <c r="A809" t="s">
        <v>14</v>
      </c>
      <c r="B809" t="s">
        <v>16</v>
      </c>
      <c r="C809" s="196">
        <v>1240</v>
      </c>
      <c r="D809" s="196" t="s">
        <v>30</v>
      </c>
      <c r="E809">
        <v>2151</v>
      </c>
      <c r="F809">
        <v>2450</v>
      </c>
      <c r="G809" t="s">
        <v>33</v>
      </c>
      <c r="H809" s="4" t="s">
        <v>681</v>
      </c>
      <c r="I809" s="199">
        <v>44</v>
      </c>
      <c r="J809" t="str">
        <f t="shared" si="41"/>
        <v>A-W4-H2-LAM 45 - Sprayed Lippings</v>
      </c>
      <c r="K809" s="6" t="e">
        <f>+K281+(Spray_Lip/((100-DoorDiscount)/100))</f>
        <v>#REF!</v>
      </c>
      <c r="M809" t="s">
        <v>751</v>
      </c>
      <c r="Q809" s="6">
        <v>759.5</v>
      </c>
    </row>
    <row r="810" spans="1:17" hidden="1">
      <c r="A810" t="s">
        <v>14</v>
      </c>
      <c r="B810" t="s">
        <v>15</v>
      </c>
      <c r="C810" s="196">
        <v>1240</v>
      </c>
      <c r="D810" s="196" t="s">
        <v>30</v>
      </c>
      <c r="E810">
        <v>2451</v>
      </c>
      <c r="F810">
        <v>2820</v>
      </c>
      <c r="G810" t="s">
        <v>34</v>
      </c>
      <c r="H810" s="4" t="s">
        <v>681</v>
      </c>
      <c r="I810" s="199">
        <v>44</v>
      </c>
      <c r="J810" t="str">
        <f t="shared" si="41"/>
        <v>A-W4-H3-LAM 45 - Sprayed Lippings</v>
      </c>
      <c r="K810" s="6" t="e">
        <f>+K282+(Spray_Lip/((100-DoorDiscount)/100))</f>
        <v>#REF!</v>
      </c>
      <c r="M810" t="s">
        <v>751</v>
      </c>
      <c r="Q810" s="6">
        <v>892.5</v>
      </c>
    </row>
    <row r="811" spans="1:17" hidden="1">
      <c r="A811" t="s">
        <v>14</v>
      </c>
      <c r="B811" t="s">
        <v>13</v>
      </c>
      <c r="C811" s="196">
        <v>1240</v>
      </c>
      <c r="D811" s="196" t="s">
        <v>30</v>
      </c>
      <c r="E811">
        <v>2821</v>
      </c>
      <c r="F811">
        <v>3070</v>
      </c>
      <c r="G811" t="s">
        <v>35</v>
      </c>
      <c r="H811" s="4" t="s">
        <v>681</v>
      </c>
      <c r="I811" s="199">
        <v>44</v>
      </c>
      <c r="J811" t="str">
        <f t="shared" si="41"/>
        <v>A-W4-H4-LAM 45 - Sprayed Lippings</v>
      </c>
      <c r="K811" s="6" t="e">
        <f>+K283+(Spray_Lip/((100-DoorDiscount)/100))</f>
        <v>#REF!</v>
      </c>
      <c r="M811" t="s">
        <v>751</v>
      </c>
      <c r="Q811" s="6">
        <v>1028.5</v>
      </c>
    </row>
    <row r="812" spans="1:17" hidden="1">
      <c r="A812" t="s">
        <v>9</v>
      </c>
      <c r="B812" t="s">
        <v>12</v>
      </c>
      <c r="C812" s="196">
        <v>1240</v>
      </c>
      <c r="D812" s="196" t="s">
        <v>30</v>
      </c>
      <c r="E812">
        <v>1981</v>
      </c>
      <c r="F812">
        <v>2150</v>
      </c>
      <c r="G812" t="s">
        <v>32</v>
      </c>
      <c r="H812" s="4" t="s">
        <v>681</v>
      </c>
      <c r="I812" s="199">
        <v>44</v>
      </c>
      <c r="J812" t="str">
        <f t="shared" si="41"/>
        <v>B-W4-H1-LAM 45 - Sprayed Lippings</v>
      </c>
      <c r="K812" s="6" t="e">
        <f t="shared" ref="K812:K819" si="42">+K284+(Spray_Lip/((100-DoorDiscount)/100))*2</f>
        <v>#REF!</v>
      </c>
      <c r="M812" t="s">
        <v>751</v>
      </c>
      <c r="Q812" s="6">
        <v>1288</v>
      </c>
    </row>
    <row r="813" spans="1:17" hidden="1">
      <c r="A813" t="s">
        <v>9</v>
      </c>
      <c r="B813" t="s">
        <v>11</v>
      </c>
      <c r="C813" s="196">
        <v>1240</v>
      </c>
      <c r="D813" s="196" t="s">
        <v>30</v>
      </c>
      <c r="E813">
        <v>2151</v>
      </c>
      <c r="F813">
        <v>2450</v>
      </c>
      <c r="G813" t="s">
        <v>33</v>
      </c>
      <c r="H813" s="4" t="s">
        <v>681</v>
      </c>
      <c r="I813" s="199">
        <v>44</v>
      </c>
      <c r="J813" t="str">
        <f t="shared" si="41"/>
        <v>B-W4-H2-LAM 45 - Sprayed Lippings</v>
      </c>
      <c r="K813" s="6" t="e">
        <f t="shared" si="42"/>
        <v>#REF!</v>
      </c>
      <c r="M813" t="s">
        <v>751</v>
      </c>
      <c r="Q813" s="6">
        <v>1518</v>
      </c>
    </row>
    <row r="814" spans="1:17" hidden="1">
      <c r="A814" t="s">
        <v>9</v>
      </c>
      <c r="B814" t="s">
        <v>10</v>
      </c>
      <c r="C814" s="196">
        <v>1240</v>
      </c>
      <c r="D814" s="196" t="s">
        <v>30</v>
      </c>
      <c r="E814">
        <v>2451</v>
      </c>
      <c r="F814">
        <v>2820</v>
      </c>
      <c r="G814" t="s">
        <v>34</v>
      </c>
      <c r="H814" s="4" t="s">
        <v>681</v>
      </c>
      <c r="I814" s="199">
        <v>44</v>
      </c>
      <c r="J814" t="str">
        <f t="shared" si="41"/>
        <v>B-W4-H3-LAM 45 - Sprayed Lippings</v>
      </c>
      <c r="K814" s="6" t="e">
        <f t="shared" si="42"/>
        <v>#REF!</v>
      </c>
      <c r="M814" t="s">
        <v>751</v>
      </c>
      <c r="Q814" s="6">
        <v>1785</v>
      </c>
    </row>
    <row r="815" spans="1:17" hidden="1">
      <c r="A815" t="s">
        <v>9</v>
      </c>
      <c r="B815" t="s">
        <v>8</v>
      </c>
      <c r="C815" s="196">
        <v>1240</v>
      </c>
      <c r="D815" s="196" t="s">
        <v>30</v>
      </c>
      <c r="E815">
        <v>2821</v>
      </c>
      <c r="F815">
        <v>3100</v>
      </c>
      <c r="G815" t="s">
        <v>35</v>
      </c>
      <c r="H815" s="4" t="s">
        <v>681</v>
      </c>
      <c r="I815" s="199">
        <v>44</v>
      </c>
      <c r="J815" t="str">
        <f t="shared" si="41"/>
        <v>B-W4-H4-LAM 45 - Sprayed Lippings</v>
      </c>
      <c r="K815" s="6" t="e">
        <f t="shared" si="42"/>
        <v>#REF!</v>
      </c>
      <c r="M815" t="s">
        <v>751</v>
      </c>
      <c r="Q815" s="6">
        <v>2057</v>
      </c>
    </row>
    <row r="816" spans="1:17" hidden="1">
      <c r="A816" t="s">
        <v>4</v>
      </c>
      <c r="B816" t="s">
        <v>7</v>
      </c>
      <c r="C816" s="196">
        <v>1240</v>
      </c>
      <c r="D816" s="196" t="s">
        <v>30</v>
      </c>
      <c r="E816">
        <v>1981</v>
      </c>
      <c r="F816">
        <v>2150</v>
      </c>
      <c r="G816" t="s">
        <v>32</v>
      </c>
      <c r="H816" s="4" t="s">
        <v>681</v>
      </c>
      <c r="I816" s="199">
        <v>44</v>
      </c>
      <c r="J816" t="str">
        <f t="shared" si="41"/>
        <v>C-W4-H1-LAM 45 - Sprayed Lippings</v>
      </c>
      <c r="K816" s="6" t="e">
        <f t="shared" si="42"/>
        <v>#REF!</v>
      </c>
      <c r="M816" t="s">
        <v>751</v>
      </c>
      <c r="Q816" s="6">
        <v>1061</v>
      </c>
    </row>
    <row r="817" spans="1:17" hidden="1">
      <c r="A817" t="s">
        <v>4</v>
      </c>
      <c r="B817" t="s">
        <v>6</v>
      </c>
      <c r="C817" s="196">
        <v>1240</v>
      </c>
      <c r="D817" s="196" t="s">
        <v>30</v>
      </c>
      <c r="E817">
        <v>2151</v>
      </c>
      <c r="F817">
        <v>2450</v>
      </c>
      <c r="G817" t="s">
        <v>33</v>
      </c>
      <c r="H817" s="4" t="s">
        <v>681</v>
      </c>
      <c r="I817" s="199">
        <v>44</v>
      </c>
      <c r="J817" t="str">
        <f t="shared" si="41"/>
        <v>C-W4-H2-LAM 45 - Sprayed Lippings</v>
      </c>
      <c r="K817" s="6" t="e">
        <f t="shared" si="42"/>
        <v>#REF!</v>
      </c>
      <c r="M817" t="s">
        <v>751</v>
      </c>
      <c r="Q817" s="6">
        <v>1259</v>
      </c>
    </row>
    <row r="818" spans="1:17" hidden="1">
      <c r="A818" t="s">
        <v>4</v>
      </c>
      <c r="B818" t="s">
        <v>5</v>
      </c>
      <c r="C818" s="196">
        <v>1240</v>
      </c>
      <c r="D818" s="196" t="s">
        <v>30</v>
      </c>
      <c r="E818">
        <v>2451</v>
      </c>
      <c r="F818">
        <v>2820</v>
      </c>
      <c r="G818" t="s">
        <v>34</v>
      </c>
      <c r="H818" s="4" t="s">
        <v>681</v>
      </c>
      <c r="I818" s="199">
        <v>44</v>
      </c>
      <c r="J818" t="str">
        <f t="shared" si="41"/>
        <v>C-W4-H3-LAM 45 - Sprayed Lippings</v>
      </c>
      <c r="K818" s="6" t="e">
        <f t="shared" si="42"/>
        <v>#REF!</v>
      </c>
      <c r="M818" t="s">
        <v>751</v>
      </c>
      <c r="Q818" s="6">
        <v>1492</v>
      </c>
    </row>
    <row r="819" spans="1:17" hidden="1">
      <c r="A819" t="s">
        <v>4</v>
      </c>
      <c r="B819" t="s">
        <v>3</v>
      </c>
      <c r="C819" s="196">
        <v>1240</v>
      </c>
      <c r="D819" s="196" t="s">
        <v>30</v>
      </c>
      <c r="E819">
        <v>2821</v>
      </c>
      <c r="F819">
        <v>3100</v>
      </c>
      <c r="G819" t="s">
        <v>35</v>
      </c>
      <c r="H819" s="4" t="s">
        <v>681</v>
      </c>
      <c r="I819" s="199">
        <v>44</v>
      </c>
      <c r="J819" t="str">
        <f t="shared" si="41"/>
        <v>C-W4-H4-LAM 45 - Sprayed Lippings</v>
      </c>
      <c r="K819" s="6" t="e">
        <f t="shared" si="42"/>
        <v>#REF!</v>
      </c>
      <c r="M819" t="s">
        <v>751</v>
      </c>
      <c r="Q819" s="6">
        <v>1730</v>
      </c>
    </row>
    <row r="820" spans="1:17" hidden="1">
      <c r="A820" t="s">
        <v>14</v>
      </c>
      <c r="B820" t="s">
        <v>17</v>
      </c>
      <c r="C820">
        <v>949</v>
      </c>
      <c r="D820" t="s">
        <v>27</v>
      </c>
      <c r="E820">
        <v>1981</v>
      </c>
      <c r="F820">
        <v>2150</v>
      </c>
      <c r="G820" t="s">
        <v>32</v>
      </c>
      <c r="H820" s="4" t="s">
        <v>682</v>
      </c>
      <c r="I820" s="199">
        <v>44</v>
      </c>
      <c r="J820" t="str">
        <f t="shared" si="41"/>
        <v>A-W1-H1-LAM 55 - Sprayed Lippings</v>
      </c>
      <c r="K820" s="6" t="e">
        <f>+K292+(Spray_Lip/((100-DoorDiscount)/100))</f>
        <v>#REF!</v>
      </c>
      <c r="M820" t="s">
        <v>751</v>
      </c>
      <c r="Q820" s="6">
        <v>736.5</v>
      </c>
    </row>
    <row r="821" spans="1:17" hidden="1">
      <c r="A821" t="s">
        <v>14</v>
      </c>
      <c r="B821" t="s">
        <v>16</v>
      </c>
      <c r="C821">
        <v>949</v>
      </c>
      <c r="D821" t="s">
        <v>27</v>
      </c>
      <c r="E821">
        <v>2151</v>
      </c>
      <c r="F821">
        <v>2450</v>
      </c>
      <c r="G821" t="s">
        <v>33</v>
      </c>
      <c r="H821" s="4" t="s">
        <v>682</v>
      </c>
      <c r="I821" s="199">
        <v>44</v>
      </c>
      <c r="J821" t="str">
        <f t="shared" si="41"/>
        <v>A-W1-H2-LAM 55 - Sprayed Lippings</v>
      </c>
      <c r="K821" s="6" t="e">
        <f>+K293+(Spray_Lip/((100-DoorDiscount)/100))</f>
        <v>#REF!</v>
      </c>
      <c r="M821" t="s">
        <v>751</v>
      </c>
      <c r="Q821" s="6">
        <v>851.5</v>
      </c>
    </row>
    <row r="822" spans="1:17" hidden="1">
      <c r="A822" t="s">
        <v>14</v>
      </c>
      <c r="B822" t="s">
        <v>15</v>
      </c>
      <c r="C822">
        <v>949</v>
      </c>
      <c r="D822" t="s">
        <v>27</v>
      </c>
      <c r="E822">
        <v>2451</v>
      </c>
      <c r="F822">
        <v>2820</v>
      </c>
      <c r="G822" t="s">
        <v>34</v>
      </c>
      <c r="H822" s="4" t="s">
        <v>682</v>
      </c>
      <c r="I822" s="199">
        <v>44</v>
      </c>
      <c r="J822" t="str">
        <f t="shared" si="41"/>
        <v>A-W1-H3-LAM 55 - Sprayed Lippings</v>
      </c>
      <c r="K822" s="6" t="e">
        <f>+K294+(Spray_Lip/((100-DoorDiscount)/100))</f>
        <v>#REF!</v>
      </c>
      <c r="M822" t="s">
        <v>751</v>
      </c>
      <c r="Q822" s="6">
        <v>984.5</v>
      </c>
    </row>
    <row r="823" spans="1:17" hidden="1">
      <c r="A823" t="s">
        <v>14</v>
      </c>
      <c r="B823" t="s">
        <v>13</v>
      </c>
      <c r="C823">
        <v>864</v>
      </c>
      <c r="D823" t="s">
        <v>27</v>
      </c>
      <c r="E823">
        <v>2821</v>
      </c>
      <c r="F823">
        <v>3070</v>
      </c>
      <c r="G823" t="s">
        <v>35</v>
      </c>
      <c r="H823" s="4" t="s">
        <v>682</v>
      </c>
      <c r="I823" s="199">
        <v>44</v>
      </c>
      <c r="J823" t="str">
        <f t="shared" si="41"/>
        <v>A-W1-H4-LAM 55 - Sprayed Lippings</v>
      </c>
      <c r="K823" s="6" t="e">
        <f>+K295+(Spray_Lip/((100-DoorDiscount)/100))</f>
        <v>#REF!</v>
      </c>
      <c r="M823" t="s">
        <v>751</v>
      </c>
      <c r="Q823" s="6">
        <v>1121.5</v>
      </c>
    </row>
    <row r="824" spans="1:17" hidden="1">
      <c r="A824" t="s">
        <v>9</v>
      </c>
      <c r="B824" t="s">
        <v>12</v>
      </c>
      <c r="C824">
        <v>949</v>
      </c>
      <c r="D824" t="s">
        <v>27</v>
      </c>
      <c r="E824">
        <v>1981</v>
      </c>
      <c r="F824">
        <v>2150</v>
      </c>
      <c r="G824" t="s">
        <v>32</v>
      </c>
      <c r="H824" s="4" t="s">
        <v>682</v>
      </c>
      <c r="I824" s="199">
        <v>44</v>
      </c>
      <c r="J824" t="str">
        <f t="shared" si="41"/>
        <v>B-W1-H1-LAM 55 - Sprayed Lippings</v>
      </c>
      <c r="K824" s="6" t="e">
        <f t="shared" ref="K824:K831" si="43">+K296+(Spray_Lip/((100-DoorDiscount)/100))*2</f>
        <v>#REF!</v>
      </c>
      <c r="M824" t="s">
        <v>751</v>
      </c>
      <c r="Q824" s="6">
        <v>1472</v>
      </c>
    </row>
    <row r="825" spans="1:17" hidden="1">
      <c r="A825" t="s">
        <v>9</v>
      </c>
      <c r="B825" t="s">
        <v>11</v>
      </c>
      <c r="C825">
        <v>909</v>
      </c>
      <c r="D825" t="s">
        <v>27</v>
      </c>
      <c r="E825">
        <v>2151</v>
      </c>
      <c r="F825">
        <v>2450</v>
      </c>
      <c r="G825" t="s">
        <v>33</v>
      </c>
      <c r="H825" s="4" t="s">
        <v>682</v>
      </c>
      <c r="I825" s="199">
        <v>44</v>
      </c>
      <c r="J825" t="str">
        <f t="shared" si="41"/>
        <v>B-W1-H2-LAM 55 - Sprayed Lippings</v>
      </c>
      <c r="K825" s="6" t="e">
        <f t="shared" si="43"/>
        <v>#REF!</v>
      </c>
      <c r="M825" t="s">
        <v>751</v>
      </c>
      <c r="Q825" s="6">
        <v>1702</v>
      </c>
    </row>
    <row r="826" spans="1:17" hidden="1">
      <c r="A826" t="s">
        <v>9</v>
      </c>
      <c r="B826" t="s">
        <v>10</v>
      </c>
      <c r="C826">
        <v>949</v>
      </c>
      <c r="D826" t="s">
        <v>27</v>
      </c>
      <c r="E826">
        <v>2451</v>
      </c>
      <c r="F826">
        <v>2820</v>
      </c>
      <c r="G826" t="s">
        <v>34</v>
      </c>
      <c r="H826" s="4" t="s">
        <v>682</v>
      </c>
      <c r="I826" s="199">
        <v>44</v>
      </c>
      <c r="J826" t="str">
        <f t="shared" si="41"/>
        <v>B-W1-H3-LAM 55 - Sprayed Lippings</v>
      </c>
      <c r="K826" s="6" t="e">
        <f t="shared" si="43"/>
        <v>#REF!</v>
      </c>
      <c r="M826" t="s">
        <v>751</v>
      </c>
      <c r="Q826" s="6">
        <v>1969</v>
      </c>
    </row>
    <row r="827" spans="1:17" hidden="1">
      <c r="A827" t="s">
        <v>9</v>
      </c>
      <c r="B827" t="s">
        <v>8</v>
      </c>
      <c r="C827">
        <v>999</v>
      </c>
      <c r="D827" t="s">
        <v>27</v>
      </c>
      <c r="E827">
        <v>2821</v>
      </c>
      <c r="F827">
        <v>3100</v>
      </c>
      <c r="G827" t="s">
        <v>35</v>
      </c>
      <c r="H827" s="4" t="s">
        <v>682</v>
      </c>
      <c r="I827" s="199">
        <v>44</v>
      </c>
      <c r="J827" t="str">
        <f t="shared" si="41"/>
        <v>B-W1-H4-LAM 55 - Sprayed Lippings</v>
      </c>
      <c r="K827" s="6" t="e">
        <f t="shared" si="43"/>
        <v>#REF!</v>
      </c>
      <c r="M827" t="s">
        <v>751</v>
      </c>
      <c r="Q827" s="6">
        <v>2242</v>
      </c>
    </row>
    <row r="828" spans="1:17" hidden="1">
      <c r="A828" t="s">
        <v>4</v>
      </c>
      <c r="B828" t="s">
        <v>7</v>
      </c>
      <c r="C828">
        <v>949</v>
      </c>
      <c r="D828" t="s">
        <v>27</v>
      </c>
      <c r="E828">
        <v>1981</v>
      </c>
      <c r="F828">
        <v>2150</v>
      </c>
      <c r="G828" t="s">
        <v>32</v>
      </c>
      <c r="H828" s="4" t="s">
        <v>682</v>
      </c>
      <c r="I828" s="199">
        <v>44</v>
      </c>
      <c r="J828" t="str">
        <f t="shared" si="41"/>
        <v>C-W1-H1-LAM 55 - Sprayed Lippings</v>
      </c>
      <c r="K828" s="6" t="e">
        <f t="shared" si="43"/>
        <v>#REF!</v>
      </c>
      <c r="M828" t="s">
        <v>751</v>
      </c>
      <c r="Q828" s="6">
        <v>1193</v>
      </c>
    </row>
    <row r="829" spans="1:17" hidden="1">
      <c r="A829" t="s">
        <v>4</v>
      </c>
      <c r="B829" t="s">
        <v>6</v>
      </c>
      <c r="C829">
        <v>909</v>
      </c>
      <c r="D829" t="s">
        <v>27</v>
      </c>
      <c r="E829">
        <v>2151</v>
      </c>
      <c r="F829">
        <v>2450</v>
      </c>
      <c r="G829" t="s">
        <v>33</v>
      </c>
      <c r="H829" s="4" t="s">
        <v>682</v>
      </c>
      <c r="I829" s="199">
        <v>44</v>
      </c>
      <c r="J829" t="str">
        <f t="shared" si="41"/>
        <v>C-W1-H2-LAM 55 - Sprayed Lippings</v>
      </c>
      <c r="K829" s="6" t="e">
        <f t="shared" si="43"/>
        <v>#REF!</v>
      </c>
      <c r="M829" t="s">
        <v>751</v>
      </c>
      <c r="Q829" s="6">
        <v>1391</v>
      </c>
    </row>
    <row r="830" spans="1:17" hidden="1">
      <c r="A830" t="s">
        <v>4</v>
      </c>
      <c r="B830" t="s">
        <v>5</v>
      </c>
      <c r="C830">
        <v>924</v>
      </c>
      <c r="D830" t="s">
        <v>27</v>
      </c>
      <c r="E830">
        <v>2451</v>
      </c>
      <c r="F830">
        <v>2820</v>
      </c>
      <c r="G830" t="s">
        <v>34</v>
      </c>
      <c r="H830" s="4" t="s">
        <v>682</v>
      </c>
      <c r="I830" s="199">
        <v>44</v>
      </c>
      <c r="J830" t="str">
        <f t="shared" si="41"/>
        <v>C-W1-H3-LAM 55 - Sprayed Lippings</v>
      </c>
      <c r="K830" s="6" t="e">
        <f t="shared" si="43"/>
        <v>#REF!</v>
      </c>
      <c r="M830" t="s">
        <v>751</v>
      </c>
      <c r="Q830" s="6">
        <v>1624</v>
      </c>
    </row>
    <row r="831" spans="1:17" hidden="1">
      <c r="A831" t="s">
        <v>4</v>
      </c>
      <c r="B831" t="s">
        <v>3</v>
      </c>
      <c r="C831">
        <v>999</v>
      </c>
      <c r="D831" t="s">
        <v>27</v>
      </c>
      <c r="E831">
        <v>2821</v>
      </c>
      <c r="F831">
        <v>3100</v>
      </c>
      <c r="G831" t="s">
        <v>35</v>
      </c>
      <c r="H831" s="4" t="s">
        <v>682</v>
      </c>
      <c r="I831" s="199">
        <v>44</v>
      </c>
      <c r="J831" t="str">
        <f t="shared" si="41"/>
        <v>C-W1-H4-LAM 55 - Sprayed Lippings</v>
      </c>
      <c r="K831" s="6" t="e">
        <f t="shared" si="43"/>
        <v>#REF!</v>
      </c>
      <c r="M831" t="s">
        <v>751</v>
      </c>
      <c r="Q831" s="6">
        <v>1862</v>
      </c>
    </row>
    <row r="832" spans="1:17" hidden="1">
      <c r="A832" t="s">
        <v>14</v>
      </c>
      <c r="B832" t="s">
        <v>17</v>
      </c>
      <c r="C832" s="191">
        <v>999</v>
      </c>
      <c r="D832" s="191" t="s">
        <v>28</v>
      </c>
      <c r="E832">
        <v>1981</v>
      </c>
      <c r="F832">
        <v>2150</v>
      </c>
      <c r="G832" t="s">
        <v>32</v>
      </c>
      <c r="H832" s="4" t="s">
        <v>682</v>
      </c>
      <c r="I832" s="199">
        <v>44</v>
      </c>
      <c r="J832" t="str">
        <f t="shared" si="41"/>
        <v>A-W2-H1-LAM 55 - Sprayed Lippings</v>
      </c>
      <c r="K832" s="6" t="e">
        <f>+K304+(Spray_Lip/((100-DoorDiscount)/100))</f>
        <v>#REF!</v>
      </c>
      <c r="M832" t="s">
        <v>751</v>
      </c>
      <c r="Q832" s="6">
        <v>761.5</v>
      </c>
    </row>
    <row r="833" spans="1:17" hidden="1">
      <c r="A833" t="s">
        <v>14</v>
      </c>
      <c r="B833" t="s">
        <v>16</v>
      </c>
      <c r="C833" s="191">
        <v>999</v>
      </c>
      <c r="D833" s="191" t="s">
        <v>28</v>
      </c>
      <c r="E833">
        <v>2151</v>
      </c>
      <c r="F833">
        <v>2450</v>
      </c>
      <c r="G833" t="s">
        <v>33</v>
      </c>
      <c r="H833" s="4" t="s">
        <v>682</v>
      </c>
      <c r="I833" s="199">
        <v>44</v>
      </c>
      <c r="J833" t="str">
        <f t="shared" si="41"/>
        <v>A-W2-H2-LAM 55 - Sprayed Lippings</v>
      </c>
      <c r="K833" s="6" t="e">
        <f>+K305+(Spray_Lip/((100-DoorDiscount)/100))</f>
        <v>#REF!</v>
      </c>
      <c r="M833" t="s">
        <v>751</v>
      </c>
      <c r="Q833" s="6">
        <v>876.5</v>
      </c>
    </row>
    <row r="834" spans="1:17" hidden="1">
      <c r="A834" t="s">
        <v>14</v>
      </c>
      <c r="B834" t="s">
        <v>15</v>
      </c>
      <c r="C834" s="191">
        <v>999</v>
      </c>
      <c r="D834" s="191" t="s">
        <v>28</v>
      </c>
      <c r="E834">
        <v>2451</v>
      </c>
      <c r="F834">
        <v>2820</v>
      </c>
      <c r="G834" t="s">
        <v>34</v>
      </c>
      <c r="H834" s="4" t="s">
        <v>682</v>
      </c>
      <c r="I834" s="199">
        <v>44</v>
      </c>
      <c r="J834" t="str">
        <f t="shared" si="41"/>
        <v>A-W2-H3-LAM 55 - Sprayed Lippings</v>
      </c>
      <c r="K834" s="6" t="e">
        <f>+K306+(Spray_Lip/((100-DoorDiscount)/100))</f>
        <v>#REF!</v>
      </c>
      <c r="M834" t="s">
        <v>751</v>
      </c>
      <c r="Q834" s="6">
        <v>1009.5</v>
      </c>
    </row>
    <row r="835" spans="1:17" hidden="1">
      <c r="A835" t="s">
        <v>14</v>
      </c>
      <c r="B835" t="s">
        <v>13</v>
      </c>
      <c r="C835" s="191">
        <v>999</v>
      </c>
      <c r="D835" s="191" t="s">
        <v>28</v>
      </c>
      <c r="E835">
        <v>2821</v>
      </c>
      <c r="F835">
        <v>3070</v>
      </c>
      <c r="G835" t="s">
        <v>35</v>
      </c>
      <c r="H835" s="4" t="s">
        <v>682</v>
      </c>
      <c r="I835" s="199">
        <v>44</v>
      </c>
      <c r="J835" t="str">
        <f t="shared" si="41"/>
        <v>A-W2-H4-LAM 55 - Sprayed Lippings</v>
      </c>
      <c r="K835" s="6" t="e">
        <f>+K307+(Spray_Lip/((100-DoorDiscount)/100))</f>
        <v>#REF!</v>
      </c>
      <c r="M835" t="s">
        <v>751</v>
      </c>
      <c r="Q835" s="6">
        <v>1146.5</v>
      </c>
    </row>
    <row r="836" spans="1:17" hidden="1">
      <c r="A836" t="s">
        <v>9</v>
      </c>
      <c r="B836" t="s">
        <v>12</v>
      </c>
      <c r="C836" s="191">
        <v>999</v>
      </c>
      <c r="D836" s="191" t="s">
        <v>28</v>
      </c>
      <c r="E836">
        <v>1981</v>
      </c>
      <c r="F836">
        <v>2150</v>
      </c>
      <c r="G836" t="s">
        <v>32</v>
      </c>
      <c r="H836" s="4" t="s">
        <v>682</v>
      </c>
      <c r="I836" s="199">
        <v>44</v>
      </c>
      <c r="J836" t="str">
        <f t="shared" si="41"/>
        <v>B-W2-H1-LAM 55 - Sprayed Lippings</v>
      </c>
      <c r="K836" s="6" t="e">
        <f t="shared" ref="K836:K843" si="44">+K308+(Spray_Lip/((100-DoorDiscount)/100))*2</f>
        <v>#REF!</v>
      </c>
      <c r="M836" t="s">
        <v>751</v>
      </c>
      <c r="Q836" s="6">
        <v>1522</v>
      </c>
    </row>
    <row r="837" spans="1:17" hidden="1">
      <c r="A837" t="s">
        <v>9</v>
      </c>
      <c r="B837" t="s">
        <v>11</v>
      </c>
      <c r="C837" s="191">
        <v>999</v>
      </c>
      <c r="D837" s="191" t="s">
        <v>28</v>
      </c>
      <c r="E837">
        <v>2151</v>
      </c>
      <c r="F837">
        <v>2450</v>
      </c>
      <c r="G837" t="s">
        <v>33</v>
      </c>
      <c r="H837" s="4" t="s">
        <v>682</v>
      </c>
      <c r="I837" s="199">
        <v>44</v>
      </c>
      <c r="J837" t="str">
        <f t="shared" si="41"/>
        <v>B-W2-H2-LAM 55 - Sprayed Lippings</v>
      </c>
      <c r="K837" s="6" t="e">
        <f t="shared" si="44"/>
        <v>#REF!</v>
      </c>
      <c r="M837" t="s">
        <v>751</v>
      </c>
      <c r="Q837" s="6">
        <v>1752</v>
      </c>
    </row>
    <row r="838" spans="1:17" hidden="1">
      <c r="A838" t="s">
        <v>9</v>
      </c>
      <c r="B838" t="s">
        <v>10</v>
      </c>
      <c r="C838" s="191">
        <v>999</v>
      </c>
      <c r="D838" s="191" t="s">
        <v>28</v>
      </c>
      <c r="E838">
        <v>2451</v>
      </c>
      <c r="F838">
        <v>2820</v>
      </c>
      <c r="G838" t="s">
        <v>34</v>
      </c>
      <c r="H838" s="4" t="s">
        <v>682</v>
      </c>
      <c r="I838" s="199">
        <v>44</v>
      </c>
      <c r="J838" t="str">
        <f t="shared" si="41"/>
        <v>B-W2-H3-LAM 55 - Sprayed Lippings</v>
      </c>
      <c r="K838" s="6" t="e">
        <f t="shared" si="44"/>
        <v>#REF!</v>
      </c>
      <c r="M838" t="s">
        <v>751</v>
      </c>
      <c r="Q838" s="6">
        <v>2019</v>
      </c>
    </row>
    <row r="839" spans="1:17" hidden="1">
      <c r="A839" t="s">
        <v>9</v>
      </c>
      <c r="B839" t="s">
        <v>8</v>
      </c>
      <c r="C839" s="191">
        <v>999</v>
      </c>
      <c r="D839" s="191" t="s">
        <v>28</v>
      </c>
      <c r="E839">
        <v>2821</v>
      </c>
      <c r="F839">
        <v>3100</v>
      </c>
      <c r="G839" t="s">
        <v>35</v>
      </c>
      <c r="H839" s="4" t="s">
        <v>682</v>
      </c>
      <c r="I839" s="199">
        <v>44</v>
      </c>
      <c r="J839" t="str">
        <f t="shared" si="41"/>
        <v>B-W2-H4-LAM 55 - Sprayed Lippings</v>
      </c>
      <c r="K839" s="6" t="e">
        <f t="shared" si="44"/>
        <v>#REF!</v>
      </c>
      <c r="M839" t="s">
        <v>751</v>
      </c>
      <c r="Q839" s="6">
        <v>2292</v>
      </c>
    </row>
    <row r="840" spans="1:17" hidden="1">
      <c r="A840" t="s">
        <v>4</v>
      </c>
      <c r="B840" t="s">
        <v>7</v>
      </c>
      <c r="C840" s="191">
        <v>999</v>
      </c>
      <c r="D840" s="191" t="s">
        <v>28</v>
      </c>
      <c r="E840">
        <v>1981</v>
      </c>
      <c r="F840">
        <v>2150</v>
      </c>
      <c r="G840" t="s">
        <v>32</v>
      </c>
      <c r="H840" s="4" t="s">
        <v>682</v>
      </c>
      <c r="I840" s="199">
        <v>44</v>
      </c>
      <c r="J840" t="str">
        <f t="shared" si="41"/>
        <v>C-W2-H1-LAM 55 - Sprayed Lippings</v>
      </c>
      <c r="K840" s="6" t="e">
        <f t="shared" si="44"/>
        <v>#REF!</v>
      </c>
      <c r="M840" t="s">
        <v>751</v>
      </c>
      <c r="Q840" s="6">
        <v>1218</v>
      </c>
    </row>
    <row r="841" spans="1:17" hidden="1">
      <c r="A841" t="s">
        <v>4</v>
      </c>
      <c r="B841" t="s">
        <v>6</v>
      </c>
      <c r="C841" s="191">
        <v>999</v>
      </c>
      <c r="D841" s="191" t="s">
        <v>28</v>
      </c>
      <c r="E841">
        <v>2151</v>
      </c>
      <c r="F841">
        <v>2450</v>
      </c>
      <c r="G841" t="s">
        <v>33</v>
      </c>
      <c r="H841" s="4" t="s">
        <v>682</v>
      </c>
      <c r="I841" s="199">
        <v>44</v>
      </c>
      <c r="J841" t="str">
        <f t="shared" ref="J841:J916" si="45">A841&amp;"-"&amp;D841&amp;"-"&amp;G841&amp;"-"&amp;H841</f>
        <v>C-W2-H2-LAM 55 - Sprayed Lippings</v>
      </c>
      <c r="K841" s="6" t="e">
        <f t="shared" si="44"/>
        <v>#REF!</v>
      </c>
      <c r="M841" t="s">
        <v>751</v>
      </c>
      <c r="Q841" s="6">
        <v>1416</v>
      </c>
    </row>
    <row r="842" spans="1:17" hidden="1">
      <c r="A842" t="s">
        <v>4</v>
      </c>
      <c r="B842" t="s">
        <v>5</v>
      </c>
      <c r="C842" s="191">
        <v>999</v>
      </c>
      <c r="D842" s="191" t="s">
        <v>28</v>
      </c>
      <c r="E842">
        <v>2451</v>
      </c>
      <c r="F842">
        <v>2820</v>
      </c>
      <c r="G842" t="s">
        <v>34</v>
      </c>
      <c r="H842" s="4" t="s">
        <v>682</v>
      </c>
      <c r="I842" s="199">
        <v>44</v>
      </c>
      <c r="J842" t="str">
        <f t="shared" si="45"/>
        <v>C-W2-H3-LAM 55 - Sprayed Lippings</v>
      </c>
      <c r="K842" s="6" t="e">
        <f t="shared" si="44"/>
        <v>#REF!</v>
      </c>
      <c r="M842" t="s">
        <v>751</v>
      </c>
      <c r="Q842" s="6">
        <v>1649</v>
      </c>
    </row>
    <row r="843" spans="1:17" hidden="1">
      <c r="A843" t="s">
        <v>4</v>
      </c>
      <c r="B843" t="s">
        <v>3</v>
      </c>
      <c r="C843" s="191">
        <v>999</v>
      </c>
      <c r="D843" s="191" t="s">
        <v>28</v>
      </c>
      <c r="E843">
        <v>2821</v>
      </c>
      <c r="F843">
        <v>3100</v>
      </c>
      <c r="G843" t="s">
        <v>35</v>
      </c>
      <c r="H843" s="4" t="s">
        <v>682</v>
      </c>
      <c r="I843" s="199">
        <v>44</v>
      </c>
      <c r="J843" t="str">
        <f t="shared" si="45"/>
        <v>C-W2-H4-LAM 55 - Sprayed Lippings</v>
      </c>
      <c r="K843" s="6" t="e">
        <f t="shared" si="44"/>
        <v>#REF!</v>
      </c>
      <c r="M843" t="s">
        <v>751</v>
      </c>
      <c r="Q843" s="6">
        <v>1887</v>
      </c>
    </row>
    <row r="844" spans="1:17" hidden="1">
      <c r="A844" t="s">
        <v>14</v>
      </c>
      <c r="B844" t="s">
        <v>17</v>
      </c>
      <c r="C844" s="194">
        <v>1099</v>
      </c>
      <c r="D844" s="194" t="s">
        <v>29</v>
      </c>
      <c r="E844">
        <v>1981</v>
      </c>
      <c r="F844">
        <v>2150</v>
      </c>
      <c r="G844" t="s">
        <v>32</v>
      </c>
      <c r="H844" s="4" t="s">
        <v>682</v>
      </c>
      <c r="I844" s="199">
        <v>44</v>
      </c>
      <c r="J844" t="str">
        <f t="shared" si="45"/>
        <v>A-W3-H1-LAM 55 - Sprayed Lippings</v>
      </c>
      <c r="K844" s="6" t="e">
        <f>+K316+(Spray_Lip/((100-DoorDiscount)/100))</f>
        <v>#REF!</v>
      </c>
      <c r="M844" t="s">
        <v>751</v>
      </c>
      <c r="Q844" s="6">
        <v>786.5</v>
      </c>
    </row>
    <row r="845" spans="1:17" hidden="1">
      <c r="A845" t="s">
        <v>14</v>
      </c>
      <c r="B845" t="s">
        <v>16</v>
      </c>
      <c r="C845" s="194">
        <v>1099</v>
      </c>
      <c r="D845" s="194" t="s">
        <v>29</v>
      </c>
      <c r="E845">
        <v>2151</v>
      </c>
      <c r="F845">
        <v>2450</v>
      </c>
      <c r="G845" t="s">
        <v>33</v>
      </c>
      <c r="H845" s="4" t="s">
        <v>682</v>
      </c>
      <c r="I845" s="199">
        <v>44</v>
      </c>
      <c r="J845" t="str">
        <f t="shared" si="45"/>
        <v>A-W3-H2-LAM 55 - Sprayed Lippings</v>
      </c>
      <c r="K845" s="6" t="e">
        <f>+K317+(Spray_Lip/((100-DoorDiscount)/100))</f>
        <v>#REF!</v>
      </c>
      <c r="M845" t="s">
        <v>751</v>
      </c>
      <c r="Q845" s="6">
        <v>901.5</v>
      </c>
    </row>
    <row r="846" spans="1:17" hidden="1">
      <c r="A846" t="s">
        <v>14</v>
      </c>
      <c r="B846" t="s">
        <v>15</v>
      </c>
      <c r="C846" s="194">
        <v>1099</v>
      </c>
      <c r="D846" s="194" t="s">
        <v>29</v>
      </c>
      <c r="E846">
        <v>2451</v>
      </c>
      <c r="F846">
        <v>2820</v>
      </c>
      <c r="G846" t="s">
        <v>34</v>
      </c>
      <c r="H846" s="4" t="s">
        <v>682</v>
      </c>
      <c r="I846" s="199">
        <v>44</v>
      </c>
      <c r="J846" t="str">
        <f t="shared" si="45"/>
        <v>A-W3-H3-LAM 55 - Sprayed Lippings</v>
      </c>
      <c r="K846" s="6" t="e">
        <f>+K318+(Spray_Lip/((100-DoorDiscount)/100))</f>
        <v>#REF!</v>
      </c>
      <c r="M846" t="s">
        <v>751</v>
      </c>
      <c r="Q846" s="6">
        <v>1034.5</v>
      </c>
    </row>
    <row r="847" spans="1:17" hidden="1">
      <c r="A847" t="s">
        <v>14</v>
      </c>
      <c r="B847" t="s">
        <v>13</v>
      </c>
      <c r="C847" s="194">
        <v>1099</v>
      </c>
      <c r="D847" s="194" t="s">
        <v>29</v>
      </c>
      <c r="E847">
        <v>2821</v>
      </c>
      <c r="F847">
        <v>3070</v>
      </c>
      <c r="G847" t="s">
        <v>35</v>
      </c>
      <c r="H847" s="4" t="s">
        <v>682</v>
      </c>
      <c r="I847" s="199">
        <v>44</v>
      </c>
      <c r="J847" t="str">
        <f t="shared" si="45"/>
        <v>A-W3-H4-LAM 55 - Sprayed Lippings</v>
      </c>
      <c r="K847" s="6" t="e">
        <f>+K319+(Spray_Lip/((100-DoorDiscount)/100))</f>
        <v>#REF!</v>
      </c>
      <c r="M847" t="s">
        <v>751</v>
      </c>
      <c r="Q847" s="6">
        <v>1171.5</v>
      </c>
    </row>
    <row r="848" spans="1:17" hidden="1">
      <c r="A848" t="s">
        <v>9</v>
      </c>
      <c r="B848" t="s">
        <v>12</v>
      </c>
      <c r="C848" s="194">
        <v>1099</v>
      </c>
      <c r="D848" s="194" t="s">
        <v>29</v>
      </c>
      <c r="E848">
        <v>1981</v>
      </c>
      <c r="F848">
        <v>2150</v>
      </c>
      <c r="G848" t="s">
        <v>32</v>
      </c>
      <c r="H848" s="4" t="s">
        <v>682</v>
      </c>
      <c r="I848" s="199">
        <v>44</v>
      </c>
      <c r="J848" t="str">
        <f t="shared" si="45"/>
        <v>B-W3-H1-LAM 55 - Sprayed Lippings</v>
      </c>
      <c r="K848" s="6" t="e">
        <f t="shared" ref="K848:K855" si="46">+K320+(Spray_Lip/((100-DoorDiscount)/100))*2</f>
        <v>#REF!</v>
      </c>
      <c r="M848" t="s">
        <v>751</v>
      </c>
      <c r="Q848" s="6">
        <v>1572</v>
      </c>
    </row>
    <row r="849" spans="1:17" hidden="1">
      <c r="A849" t="s">
        <v>9</v>
      </c>
      <c r="B849" t="s">
        <v>11</v>
      </c>
      <c r="C849" s="194">
        <v>1099</v>
      </c>
      <c r="D849" s="194" t="s">
        <v>29</v>
      </c>
      <c r="E849">
        <v>2151</v>
      </c>
      <c r="F849">
        <v>2450</v>
      </c>
      <c r="G849" t="s">
        <v>33</v>
      </c>
      <c r="H849" s="4" t="s">
        <v>682</v>
      </c>
      <c r="I849" s="199">
        <v>44</v>
      </c>
      <c r="J849" t="str">
        <f t="shared" si="45"/>
        <v>B-W3-H2-LAM 55 - Sprayed Lippings</v>
      </c>
      <c r="K849" s="6" t="e">
        <f t="shared" si="46"/>
        <v>#REF!</v>
      </c>
      <c r="M849" t="s">
        <v>751</v>
      </c>
      <c r="Q849" s="6">
        <v>1802</v>
      </c>
    </row>
    <row r="850" spans="1:17" hidden="1">
      <c r="A850" t="s">
        <v>9</v>
      </c>
      <c r="B850" t="s">
        <v>10</v>
      </c>
      <c r="C850" s="194">
        <v>1099</v>
      </c>
      <c r="D850" s="194" t="s">
        <v>29</v>
      </c>
      <c r="E850">
        <v>2451</v>
      </c>
      <c r="F850">
        <v>2820</v>
      </c>
      <c r="G850" t="s">
        <v>34</v>
      </c>
      <c r="H850" s="4" t="s">
        <v>682</v>
      </c>
      <c r="I850" s="199">
        <v>44</v>
      </c>
      <c r="J850" t="str">
        <f t="shared" si="45"/>
        <v>B-W3-H3-LAM 55 - Sprayed Lippings</v>
      </c>
      <c r="K850" s="6" t="e">
        <f t="shared" si="46"/>
        <v>#REF!</v>
      </c>
      <c r="M850" t="s">
        <v>751</v>
      </c>
      <c r="Q850" s="6">
        <v>2069</v>
      </c>
    </row>
    <row r="851" spans="1:17" hidden="1">
      <c r="A851" t="s">
        <v>9</v>
      </c>
      <c r="B851" t="s">
        <v>8</v>
      </c>
      <c r="C851" s="194">
        <v>1099</v>
      </c>
      <c r="D851" s="194" t="s">
        <v>29</v>
      </c>
      <c r="E851">
        <v>2821</v>
      </c>
      <c r="F851">
        <v>3100</v>
      </c>
      <c r="G851" t="s">
        <v>35</v>
      </c>
      <c r="H851" s="4" t="s">
        <v>682</v>
      </c>
      <c r="I851" s="199">
        <v>44</v>
      </c>
      <c r="J851" t="str">
        <f t="shared" si="45"/>
        <v>B-W3-H4-LAM 55 - Sprayed Lippings</v>
      </c>
      <c r="K851" s="6" t="e">
        <f t="shared" si="46"/>
        <v>#REF!</v>
      </c>
      <c r="M851" t="s">
        <v>751</v>
      </c>
      <c r="Q851" s="6">
        <v>2342</v>
      </c>
    </row>
    <row r="852" spans="1:17" hidden="1">
      <c r="A852" t="s">
        <v>4</v>
      </c>
      <c r="B852" t="s">
        <v>7</v>
      </c>
      <c r="C852" s="194">
        <v>1099</v>
      </c>
      <c r="D852" s="194" t="s">
        <v>29</v>
      </c>
      <c r="E852">
        <v>1981</v>
      </c>
      <c r="F852">
        <v>2150</v>
      </c>
      <c r="G852" t="s">
        <v>32</v>
      </c>
      <c r="H852" s="4" t="s">
        <v>682</v>
      </c>
      <c r="I852" s="199">
        <v>44</v>
      </c>
      <c r="J852" t="str">
        <f t="shared" si="45"/>
        <v>C-W3-H1-LAM 55 - Sprayed Lippings</v>
      </c>
      <c r="K852" s="6" t="e">
        <f t="shared" si="46"/>
        <v>#REF!</v>
      </c>
      <c r="M852" t="s">
        <v>751</v>
      </c>
      <c r="Q852" s="6">
        <v>1243</v>
      </c>
    </row>
    <row r="853" spans="1:17" hidden="1">
      <c r="A853" t="s">
        <v>4</v>
      </c>
      <c r="B853" t="s">
        <v>6</v>
      </c>
      <c r="C853" s="194">
        <v>1099</v>
      </c>
      <c r="D853" s="194" t="s">
        <v>29</v>
      </c>
      <c r="E853">
        <v>2151</v>
      </c>
      <c r="F853">
        <v>2450</v>
      </c>
      <c r="G853" t="s">
        <v>33</v>
      </c>
      <c r="H853" s="4" t="s">
        <v>682</v>
      </c>
      <c r="I853" s="199">
        <v>44</v>
      </c>
      <c r="J853" t="str">
        <f t="shared" si="45"/>
        <v>C-W3-H2-LAM 55 - Sprayed Lippings</v>
      </c>
      <c r="K853" s="6" t="e">
        <f t="shared" si="46"/>
        <v>#REF!</v>
      </c>
      <c r="M853" t="s">
        <v>751</v>
      </c>
      <c r="Q853" s="6">
        <v>1441</v>
      </c>
    </row>
    <row r="854" spans="1:17" hidden="1">
      <c r="A854" t="s">
        <v>4</v>
      </c>
      <c r="B854" t="s">
        <v>5</v>
      </c>
      <c r="C854" s="194">
        <v>1099</v>
      </c>
      <c r="D854" s="194" t="s">
        <v>29</v>
      </c>
      <c r="E854">
        <v>2451</v>
      </c>
      <c r="F854">
        <v>2820</v>
      </c>
      <c r="G854" t="s">
        <v>34</v>
      </c>
      <c r="H854" s="4" t="s">
        <v>682</v>
      </c>
      <c r="I854" s="199">
        <v>44</v>
      </c>
      <c r="J854" t="str">
        <f t="shared" si="45"/>
        <v>C-W3-H3-LAM 55 - Sprayed Lippings</v>
      </c>
      <c r="K854" s="6" t="e">
        <f t="shared" si="46"/>
        <v>#REF!</v>
      </c>
      <c r="M854" t="s">
        <v>751</v>
      </c>
      <c r="Q854" s="6">
        <v>1674</v>
      </c>
    </row>
    <row r="855" spans="1:17" hidden="1">
      <c r="A855" t="s">
        <v>4</v>
      </c>
      <c r="B855" t="s">
        <v>3</v>
      </c>
      <c r="C855" s="194">
        <v>1099</v>
      </c>
      <c r="D855" s="194" t="s">
        <v>29</v>
      </c>
      <c r="E855">
        <v>2821</v>
      </c>
      <c r="F855">
        <v>3100</v>
      </c>
      <c r="G855" t="s">
        <v>35</v>
      </c>
      <c r="H855" s="4" t="s">
        <v>682</v>
      </c>
      <c r="I855" s="199">
        <v>44</v>
      </c>
      <c r="J855" t="str">
        <f t="shared" si="45"/>
        <v>C-W3-H4-LAM 55 - Sprayed Lippings</v>
      </c>
      <c r="K855" s="6" t="e">
        <f t="shared" si="46"/>
        <v>#REF!</v>
      </c>
      <c r="M855" t="s">
        <v>751</v>
      </c>
      <c r="Q855" s="6">
        <v>1912</v>
      </c>
    </row>
    <row r="856" spans="1:17" hidden="1">
      <c r="A856" t="s">
        <v>14</v>
      </c>
      <c r="B856" t="s">
        <v>17</v>
      </c>
      <c r="C856" s="196">
        <v>1240</v>
      </c>
      <c r="D856" s="196" t="s">
        <v>30</v>
      </c>
      <c r="E856">
        <v>1981</v>
      </c>
      <c r="F856">
        <v>2150</v>
      </c>
      <c r="G856" t="s">
        <v>32</v>
      </c>
      <c r="H856" s="4" t="s">
        <v>682</v>
      </c>
      <c r="I856" s="199">
        <v>44</v>
      </c>
      <c r="J856" t="str">
        <f t="shared" si="45"/>
        <v>A-W4-H1-LAM 55 - Sprayed Lippings</v>
      </c>
      <c r="K856" s="6" t="e">
        <f>+K328+(Spray_Lip/((100-DoorDiscount)/100))</f>
        <v>#REF!</v>
      </c>
      <c r="M856" t="s">
        <v>751</v>
      </c>
      <c r="Q856" s="6">
        <v>811.5</v>
      </c>
    </row>
    <row r="857" spans="1:17" hidden="1">
      <c r="A857" t="s">
        <v>14</v>
      </c>
      <c r="B857" t="s">
        <v>16</v>
      </c>
      <c r="C857" s="196">
        <v>1240</v>
      </c>
      <c r="D857" s="196" t="s">
        <v>30</v>
      </c>
      <c r="E857">
        <v>2151</v>
      </c>
      <c r="F857">
        <v>2450</v>
      </c>
      <c r="G857" t="s">
        <v>33</v>
      </c>
      <c r="H857" s="4" t="s">
        <v>682</v>
      </c>
      <c r="I857" s="199">
        <v>44</v>
      </c>
      <c r="J857" t="str">
        <f t="shared" si="45"/>
        <v>A-W4-H2-LAM 55 - Sprayed Lippings</v>
      </c>
      <c r="K857" s="6" t="e">
        <f>+K329+(Spray_Lip/((100-DoorDiscount)/100))</f>
        <v>#REF!</v>
      </c>
      <c r="M857" t="s">
        <v>751</v>
      </c>
      <c r="Q857" s="6">
        <v>926.5</v>
      </c>
    </row>
    <row r="858" spans="1:17" hidden="1">
      <c r="A858" t="s">
        <v>14</v>
      </c>
      <c r="B858" t="s">
        <v>15</v>
      </c>
      <c r="C858" s="196">
        <v>1240</v>
      </c>
      <c r="D858" s="196" t="s">
        <v>30</v>
      </c>
      <c r="E858">
        <v>2451</v>
      </c>
      <c r="F858">
        <v>2820</v>
      </c>
      <c r="G858" t="s">
        <v>34</v>
      </c>
      <c r="H858" s="4" t="s">
        <v>682</v>
      </c>
      <c r="I858" s="199">
        <v>44</v>
      </c>
      <c r="J858" t="str">
        <f t="shared" si="45"/>
        <v>A-W4-H3-LAM 55 - Sprayed Lippings</v>
      </c>
      <c r="K858" s="6" t="e">
        <f>+K330+(Spray_Lip/((100-DoorDiscount)/100))</f>
        <v>#REF!</v>
      </c>
      <c r="M858" t="s">
        <v>751</v>
      </c>
      <c r="Q858" s="6">
        <v>1059.5</v>
      </c>
    </row>
    <row r="859" spans="1:17" hidden="1">
      <c r="A859" t="s">
        <v>14</v>
      </c>
      <c r="B859" t="s">
        <v>13</v>
      </c>
      <c r="C859" s="196">
        <v>1240</v>
      </c>
      <c r="D859" s="196" t="s">
        <v>30</v>
      </c>
      <c r="E859">
        <v>2821</v>
      </c>
      <c r="F859">
        <v>3070</v>
      </c>
      <c r="G859" t="s">
        <v>35</v>
      </c>
      <c r="H859" s="4" t="s">
        <v>682</v>
      </c>
      <c r="I859" s="199">
        <v>44</v>
      </c>
      <c r="J859" t="str">
        <f t="shared" si="45"/>
        <v>A-W4-H4-LAM 55 - Sprayed Lippings</v>
      </c>
      <c r="K859" s="6" t="e">
        <f>+K331+(Spray_Lip/((100-DoorDiscount)/100))</f>
        <v>#REF!</v>
      </c>
      <c r="M859" t="s">
        <v>751</v>
      </c>
      <c r="Q859" s="6">
        <v>1196.5</v>
      </c>
    </row>
    <row r="860" spans="1:17" hidden="1">
      <c r="A860" t="s">
        <v>9</v>
      </c>
      <c r="B860" t="s">
        <v>12</v>
      </c>
      <c r="C860" s="196">
        <v>1240</v>
      </c>
      <c r="D860" s="196" t="s">
        <v>30</v>
      </c>
      <c r="E860">
        <v>1981</v>
      </c>
      <c r="F860">
        <v>2150</v>
      </c>
      <c r="G860" t="s">
        <v>32</v>
      </c>
      <c r="H860" s="4" t="s">
        <v>682</v>
      </c>
      <c r="I860" s="199">
        <v>44</v>
      </c>
      <c r="J860" t="str">
        <f t="shared" si="45"/>
        <v>B-W4-H1-LAM 55 - Sprayed Lippings</v>
      </c>
      <c r="K860" s="6" t="e">
        <f t="shared" ref="K860:K867" si="47">+K332+(Spray_Lip/((100-DoorDiscount)/100))*2</f>
        <v>#REF!</v>
      </c>
      <c r="M860" t="s">
        <v>751</v>
      </c>
      <c r="Q860" s="6">
        <v>1622</v>
      </c>
    </row>
    <row r="861" spans="1:17" hidden="1">
      <c r="A861" t="s">
        <v>9</v>
      </c>
      <c r="B861" t="s">
        <v>11</v>
      </c>
      <c r="C861" s="196">
        <v>1240</v>
      </c>
      <c r="D861" s="196" t="s">
        <v>30</v>
      </c>
      <c r="E861">
        <v>2151</v>
      </c>
      <c r="F861">
        <v>2450</v>
      </c>
      <c r="G861" t="s">
        <v>33</v>
      </c>
      <c r="H861" s="4" t="s">
        <v>682</v>
      </c>
      <c r="I861" s="199">
        <v>44</v>
      </c>
      <c r="J861" t="str">
        <f t="shared" si="45"/>
        <v>B-W4-H2-LAM 55 - Sprayed Lippings</v>
      </c>
      <c r="K861" s="6" t="e">
        <f t="shared" si="47"/>
        <v>#REF!</v>
      </c>
      <c r="M861" t="s">
        <v>751</v>
      </c>
      <c r="Q861" s="6">
        <v>1852</v>
      </c>
    </row>
    <row r="862" spans="1:17" hidden="1">
      <c r="A862" t="s">
        <v>9</v>
      </c>
      <c r="B862" t="s">
        <v>10</v>
      </c>
      <c r="C862" s="196">
        <v>1240</v>
      </c>
      <c r="D862" s="196" t="s">
        <v>30</v>
      </c>
      <c r="E862">
        <v>2451</v>
      </c>
      <c r="F862">
        <v>2820</v>
      </c>
      <c r="G862" t="s">
        <v>34</v>
      </c>
      <c r="H862" s="4" t="s">
        <v>682</v>
      </c>
      <c r="I862" s="199">
        <v>44</v>
      </c>
      <c r="J862" t="str">
        <f t="shared" si="45"/>
        <v>B-W4-H3-LAM 55 - Sprayed Lippings</v>
      </c>
      <c r="K862" s="6" t="e">
        <f t="shared" si="47"/>
        <v>#REF!</v>
      </c>
      <c r="M862" t="s">
        <v>751</v>
      </c>
      <c r="Q862" s="6">
        <v>2119</v>
      </c>
    </row>
    <row r="863" spans="1:17" hidden="1">
      <c r="A863" t="s">
        <v>9</v>
      </c>
      <c r="B863" t="s">
        <v>8</v>
      </c>
      <c r="C863" s="196">
        <v>1240</v>
      </c>
      <c r="D863" s="196" t="s">
        <v>30</v>
      </c>
      <c r="E863">
        <v>2821</v>
      </c>
      <c r="F863">
        <v>3100</v>
      </c>
      <c r="G863" t="s">
        <v>35</v>
      </c>
      <c r="H863" s="4" t="s">
        <v>682</v>
      </c>
      <c r="I863" s="199">
        <v>44</v>
      </c>
      <c r="J863" t="str">
        <f t="shared" si="45"/>
        <v>B-W4-H4-LAM 55 - Sprayed Lippings</v>
      </c>
      <c r="K863" s="6" t="e">
        <f t="shared" si="47"/>
        <v>#REF!</v>
      </c>
      <c r="M863" t="s">
        <v>751</v>
      </c>
      <c r="Q863" s="6">
        <v>2392</v>
      </c>
    </row>
    <row r="864" spans="1:17" hidden="1">
      <c r="A864" t="s">
        <v>4</v>
      </c>
      <c r="B864" t="s">
        <v>7</v>
      </c>
      <c r="C864" s="196">
        <v>1240</v>
      </c>
      <c r="D864" s="196" t="s">
        <v>30</v>
      </c>
      <c r="E864">
        <v>1981</v>
      </c>
      <c r="F864">
        <v>2150</v>
      </c>
      <c r="G864" t="s">
        <v>32</v>
      </c>
      <c r="H864" s="4" t="s">
        <v>682</v>
      </c>
      <c r="I864" s="199">
        <v>44</v>
      </c>
      <c r="J864" t="str">
        <f t="shared" si="45"/>
        <v>C-W4-H1-LAM 55 - Sprayed Lippings</v>
      </c>
      <c r="K864" s="6" t="e">
        <f t="shared" si="47"/>
        <v>#REF!</v>
      </c>
      <c r="M864" t="s">
        <v>751</v>
      </c>
      <c r="Q864" s="6">
        <v>1268</v>
      </c>
    </row>
    <row r="865" spans="1:17" hidden="1">
      <c r="A865" t="s">
        <v>4</v>
      </c>
      <c r="B865" t="s">
        <v>6</v>
      </c>
      <c r="C865" s="196">
        <v>1240</v>
      </c>
      <c r="D865" s="196" t="s">
        <v>30</v>
      </c>
      <c r="E865">
        <v>2151</v>
      </c>
      <c r="F865">
        <v>2450</v>
      </c>
      <c r="G865" t="s">
        <v>33</v>
      </c>
      <c r="H865" s="4" t="s">
        <v>682</v>
      </c>
      <c r="I865" s="199">
        <v>44</v>
      </c>
      <c r="J865" t="str">
        <f t="shared" si="45"/>
        <v>C-W4-H2-LAM 55 - Sprayed Lippings</v>
      </c>
      <c r="K865" s="6" t="e">
        <f t="shared" si="47"/>
        <v>#REF!</v>
      </c>
      <c r="M865" t="s">
        <v>751</v>
      </c>
      <c r="Q865" s="6">
        <v>1466</v>
      </c>
    </row>
    <row r="866" spans="1:17" hidden="1">
      <c r="A866" t="s">
        <v>4</v>
      </c>
      <c r="B866" t="s">
        <v>5</v>
      </c>
      <c r="C866" s="196">
        <v>1240</v>
      </c>
      <c r="D866" s="196" t="s">
        <v>30</v>
      </c>
      <c r="E866">
        <v>2451</v>
      </c>
      <c r="F866">
        <v>2820</v>
      </c>
      <c r="G866" t="s">
        <v>34</v>
      </c>
      <c r="H866" s="4" t="s">
        <v>682</v>
      </c>
      <c r="I866" s="199">
        <v>44</v>
      </c>
      <c r="J866" t="str">
        <f t="shared" si="45"/>
        <v>C-W4-H3-LAM 55 - Sprayed Lippings</v>
      </c>
      <c r="K866" s="6" t="e">
        <f t="shared" si="47"/>
        <v>#REF!</v>
      </c>
      <c r="M866" t="s">
        <v>751</v>
      </c>
      <c r="Q866" s="6">
        <v>1699</v>
      </c>
    </row>
    <row r="867" spans="1:17" hidden="1">
      <c r="A867" t="s">
        <v>4</v>
      </c>
      <c r="B867" t="s">
        <v>3</v>
      </c>
      <c r="C867" s="196">
        <v>1240</v>
      </c>
      <c r="D867" s="196" t="s">
        <v>30</v>
      </c>
      <c r="E867">
        <v>2821</v>
      </c>
      <c r="F867">
        <v>3100</v>
      </c>
      <c r="G867" t="s">
        <v>35</v>
      </c>
      <c r="H867" s="4" t="s">
        <v>682</v>
      </c>
      <c r="I867" s="199">
        <v>44</v>
      </c>
      <c r="J867" t="str">
        <f t="shared" si="45"/>
        <v>C-W4-H4-LAM 55 - Sprayed Lippings</v>
      </c>
      <c r="K867" s="6" t="e">
        <f t="shared" si="47"/>
        <v>#REF!</v>
      </c>
      <c r="M867" t="s">
        <v>751</v>
      </c>
      <c r="Q867" s="6">
        <v>1937</v>
      </c>
    </row>
    <row r="868" spans="1:17" hidden="1">
      <c r="A868" t="s">
        <v>14</v>
      </c>
      <c r="B868" t="s">
        <v>17</v>
      </c>
      <c r="C868">
        <v>949</v>
      </c>
      <c r="D868" t="s">
        <v>27</v>
      </c>
      <c r="E868">
        <v>1981</v>
      </c>
      <c r="F868">
        <v>2150</v>
      </c>
      <c r="G868" t="s">
        <v>32</v>
      </c>
      <c r="H868" s="328" t="s">
        <v>791</v>
      </c>
      <c r="I868" s="199">
        <v>44</v>
      </c>
      <c r="J868" t="str">
        <f t="shared" si="45"/>
        <v>A-W1-H1-LAM 65 - Sprayed Lippings</v>
      </c>
      <c r="K868" s="6" t="e">
        <f>+K340+(Spray_Lip/((100-DoorDiscount)/100))</f>
        <v>#REF!</v>
      </c>
      <c r="M868" t="s">
        <v>751</v>
      </c>
      <c r="Q868" s="6">
        <v>835.5</v>
      </c>
    </row>
    <row r="869" spans="1:17" hidden="1">
      <c r="A869" t="s">
        <v>14</v>
      </c>
      <c r="B869" t="s">
        <v>16</v>
      </c>
      <c r="C869">
        <v>949</v>
      </c>
      <c r="D869" t="s">
        <v>27</v>
      </c>
      <c r="E869">
        <v>2151</v>
      </c>
      <c r="F869">
        <v>2450</v>
      </c>
      <c r="G869" t="s">
        <v>33</v>
      </c>
      <c r="H869" s="328" t="s">
        <v>791</v>
      </c>
      <c r="I869" s="199">
        <v>44</v>
      </c>
      <c r="J869" t="str">
        <f t="shared" si="45"/>
        <v>A-W1-H2-LAM 65 - Sprayed Lippings</v>
      </c>
      <c r="K869" s="6" t="e">
        <f>+K341+(Spray_Lip/((100-DoorDiscount)/100))</f>
        <v>#REF!</v>
      </c>
      <c r="M869" t="s">
        <v>751</v>
      </c>
      <c r="Q869" s="6">
        <v>951.5</v>
      </c>
    </row>
    <row r="870" spans="1:17" hidden="1">
      <c r="A870" t="s">
        <v>14</v>
      </c>
      <c r="B870" t="s">
        <v>15</v>
      </c>
      <c r="C870">
        <v>949</v>
      </c>
      <c r="D870" t="s">
        <v>27</v>
      </c>
      <c r="E870">
        <v>2451</v>
      </c>
      <c r="F870">
        <v>2820</v>
      </c>
      <c r="G870" t="s">
        <v>34</v>
      </c>
      <c r="H870" s="328" t="s">
        <v>791</v>
      </c>
      <c r="I870" s="199">
        <v>44</v>
      </c>
      <c r="J870" t="str">
        <f t="shared" si="45"/>
        <v>A-W1-H3-LAM 65 - Sprayed Lippings</v>
      </c>
      <c r="K870" s="6" t="e">
        <f>+K342+(Spray_Lip/((100-DoorDiscount)/100))</f>
        <v>#REF!</v>
      </c>
      <c r="M870" t="s">
        <v>751</v>
      </c>
      <c r="Q870" s="6">
        <v>1087.5</v>
      </c>
    </row>
    <row r="871" spans="1:17" hidden="1">
      <c r="A871" t="s">
        <v>14</v>
      </c>
      <c r="B871" t="s">
        <v>13</v>
      </c>
      <c r="C871">
        <v>864</v>
      </c>
      <c r="D871" t="s">
        <v>27</v>
      </c>
      <c r="E871">
        <v>2821</v>
      </c>
      <c r="F871">
        <v>3070</v>
      </c>
      <c r="G871" t="s">
        <v>35</v>
      </c>
      <c r="H871" s="328" t="s">
        <v>791</v>
      </c>
      <c r="I871" s="199">
        <v>44</v>
      </c>
      <c r="J871" t="str">
        <f t="shared" si="45"/>
        <v>A-W1-H4-LAM 65 - Sprayed Lippings</v>
      </c>
      <c r="K871" s="6" t="e">
        <f>+K343+(Spray_Lip/((100-DoorDiscount)/100))</f>
        <v>#REF!</v>
      </c>
      <c r="M871" t="s">
        <v>751</v>
      </c>
      <c r="Q871" s="6">
        <v>1163.5</v>
      </c>
    </row>
    <row r="872" spans="1:17" hidden="1">
      <c r="A872" t="s">
        <v>9</v>
      </c>
      <c r="B872" t="s">
        <v>12</v>
      </c>
      <c r="C872">
        <v>949</v>
      </c>
      <c r="D872" t="s">
        <v>27</v>
      </c>
      <c r="E872">
        <v>1981</v>
      </c>
      <c r="F872">
        <v>2150</v>
      </c>
      <c r="G872" t="s">
        <v>32</v>
      </c>
      <c r="H872" s="328" t="s">
        <v>791</v>
      </c>
      <c r="I872" s="199">
        <v>44</v>
      </c>
      <c r="J872" t="str">
        <f t="shared" si="45"/>
        <v>B-W1-H1-LAM 65 - Sprayed Lippings</v>
      </c>
      <c r="K872" s="6" t="e">
        <f t="shared" ref="K872:K879" si="48">+K344+(Spray_Lip/((100-DoorDiscount)/100))*2</f>
        <v>#REF!</v>
      </c>
      <c r="M872" t="s">
        <v>751</v>
      </c>
      <c r="Q872" s="6">
        <v>1671</v>
      </c>
    </row>
    <row r="873" spans="1:17" hidden="1">
      <c r="A873" t="s">
        <v>9</v>
      </c>
      <c r="B873" t="s">
        <v>11</v>
      </c>
      <c r="C873">
        <v>909</v>
      </c>
      <c r="D873" t="s">
        <v>27</v>
      </c>
      <c r="E873">
        <v>2151</v>
      </c>
      <c r="F873">
        <v>2450</v>
      </c>
      <c r="G873" t="s">
        <v>33</v>
      </c>
      <c r="H873" s="328" t="s">
        <v>791</v>
      </c>
      <c r="I873" s="199">
        <v>44</v>
      </c>
      <c r="J873" t="str">
        <f t="shared" si="45"/>
        <v>B-W1-H2-LAM 65 - Sprayed Lippings</v>
      </c>
      <c r="K873" s="6" t="e">
        <f t="shared" si="48"/>
        <v>#REF!</v>
      </c>
      <c r="M873" t="s">
        <v>751</v>
      </c>
      <c r="Q873" s="6">
        <v>1901</v>
      </c>
    </row>
    <row r="874" spans="1:17" hidden="1">
      <c r="A874" t="s">
        <v>9</v>
      </c>
      <c r="B874" t="s">
        <v>10</v>
      </c>
      <c r="C874">
        <v>949</v>
      </c>
      <c r="D874" t="s">
        <v>27</v>
      </c>
      <c r="E874">
        <v>2451</v>
      </c>
      <c r="F874">
        <v>2820</v>
      </c>
      <c r="G874" t="s">
        <v>34</v>
      </c>
      <c r="H874" s="328" t="s">
        <v>791</v>
      </c>
      <c r="I874" s="199">
        <v>44</v>
      </c>
      <c r="J874" t="str">
        <f t="shared" si="45"/>
        <v>B-W1-H3-LAM 65 - Sprayed Lippings</v>
      </c>
      <c r="K874" s="6" t="e">
        <f t="shared" si="48"/>
        <v>#REF!</v>
      </c>
      <c r="M874" t="s">
        <v>751</v>
      </c>
      <c r="Q874" s="6">
        <v>2172</v>
      </c>
    </row>
    <row r="875" spans="1:17" hidden="1">
      <c r="A875" t="s">
        <v>9</v>
      </c>
      <c r="B875" t="s">
        <v>8</v>
      </c>
      <c r="C875">
        <v>999</v>
      </c>
      <c r="D875" t="s">
        <v>27</v>
      </c>
      <c r="E875">
        <v>2821</v>
      </c>
      <c r="F875">
        <v>3100</v>
      </c>
      <c r="G875" t="s">
        <v>35</v>
      </c>
      <c r="H875" s="328" t="s">
        <v>791</v>
      </c>
      <c r="I875" s="199">
        <v>44</v>
      </c>
      <c r="J875" t="str">
        <f t="shared" si="45"/>
        <v>B-W1-H4-LAM 65 - Sprayed Lippings</v>
      </c>
      <c r="K875" s="6" t="e">
        <f t="shared" si="48"/>
        <v>#REF!</v>
      </c>
      <c r="M875" t="s">
        <v>751</v>
      </c>
      <c r="Q875" s="6">
        <v>2326</v>
      </c>
    </row>
    <row r="876" spans="1:17" hidden="1">
      <c r="A876" t="s">
        <v>4</v>
      </c>
      <c r="B876" t="s">
        <v>7</v>
      </c>
      <c r="C876">
        <v>949</v>
      </c>
      <c r="D876" t="s">
        <v>27</v>
      </c>
      <c r="E876">
        <v>1981</v>
      </c>
      <c r="F876">
        <v>2150</v>
      </c>
      <c r="G876" t="s">
        <v>32</v>
      </c>
      <c r="H876" s="328" t="s">
        <v>791</v>
      </c>
      <c r="I876" s="199">
        <v>44</v>
      </c>
      <c r="J876" t="str">
        <f t="shared" si="45"/>
        <v>C-W1-H1-LAM 65 - Sprayed Lippings</v>
      </c>
      <c r="K876" s="6" t="e">
        <f t="shared" si="48"/>
        <v>#REF!</v>
      </c>
      <c r="M876" t="s">
        <v>751</v>
      </c>
      <c r="Q876" s="6">
        <v>1373</v>
      </c>
    </row>
    <row r="877" spans="1:17" hidden="1">
      <c r="A877" t="s">
        <v>4</v>
      </c>
      <c r="B877" t="s">
        <v>6</v>
      </c>
      <c r="C877">
        <v>909</v>
      </c>
      <c r="D877" t="s">
        <v>27</v>
      </c>
      <c r="E877">
        <v>2151</v>
      </c>
      <c r="F877">
        <v>2450</v>
      </c>
      <c r="G877" t="s">
        <v>33</v>
      </c>
      <c r="H877" s="328" t="s">
        <v>791</v>
      </c>
      <c r="I877" s="199">
        <v>44</v>
      </c>
      <c r="J877" t="str">
        <f t="shared" si="45"/>
        <v>C-W1-H2-LAM 65 - Sprayed Lippings</v>
      </c>
      <c r="K877" s="6" t="e">
        <f t="shared" si="48"/>
        <v>#REF!</v>
      </c>
      <c r="M877" t="s">
        <v>751</v>
      </c>
      <c r="Q877" s="6">
        <v>1648</v>
      </c>
    </row>
    <row r="878" spans="1:17" hidden="1">
      <c r="A878" t="s">
        <v>4</v>
      </c>
      <c r="B878" t="s">
        <v>5</v>
      </c>
      <c r="C878">
        <v>924</v>
      </c>
      <c r="D878" t="s">
        <v>27</v>
      </c>
      <c r="E878">
        <v>2451</v>
      </c>
      <c r="F878">
        <v>2820</v>
      </c>
      <c r="G878" t="s">
        <v>34</v>
      </c>
      <c r="H878" s="328" t="s">
        <v>791</v>
      </c>
      <c r="I878" s="199">
        <v>44</v>
      </c>
      <c r="J878" t="str">
        <f t="shared" si="45"/>
        <v>C-W1-H3-LAM 65 - Sprayed Lippings</v>
      </c>
      <c r="K878" s="6" t="e">
        <f t="shared" si="48"/>
        <v>#REF!</v>
      </c>
      <c r="M878" t="s">
        <v>751</v>
      </c>
      <c r="Q878" s="6">
        <v>1804</v>
      </c>
    </row>
    <row r="879" spans="1:17" hidden="1">
      <c r="A879" t="s">
        <v>4</v>
      </c>
      <c r="B879" t="s">
        <v>3</v>
      </c>
      <c r="C879">
        <v>999</v>
      </c>
      <c r="D879" t="s">
        <v>27</v>
      </c>
      <c r="E879">
        <v>2821</v>
      </c>
      <c r="F879">
        <v>3100</v>
      </c>
      <c r="G879" t="s">
        <v>35</v>
      </c>
      <c r="H879" s="328" t="s">
        <v>791</v>
      </c>
      <c r="I879" s="199">
        <v>44</v>
      </c>
      <c r="J879" t="str">
        <f t="shared" si="45"/>
        <v>C-W1-H4-LAM 65 - Sprayed Lippings</v>
      </c>
      <c r="K879" s="6" t="e">
        <f t="shared" si="48"/>
        <v>#REF!</v>
      </c>
      <c r="M879" t="s">
        <v>751</v>
      </c>
      <c r="Q879" s="6">
        <v>1923</v>
      </c>
    </row>
    <row r="880" spans="1:17" hidden="1">
      <c r="A880" t="s">
        <v>14</v>
      </c>
      <c r="B880" t="s">
        <v>17</v>
      </c>
      <c r="C880" s="191">
        <v>999</v>
      </c>
      <c r="D880" s="191" t="s">
        <v>28</v>
      </c>
      <c r="E880">
        <v>1981</v>
      </c>
      <c r="F880">
        <v>2150</v>
      </c>
      <c r="G880" t="s">
        <v>32</v>
      </c>
      <c r="H880" s="328" t="s">
        <v>791</v>
      </c>
      <c r="I880" s="199">
        <v>44</v>
      </c>
      <c r="J880" t="str">
        <f t="shared" si="45"/>
        <v>A-W2-H1-LAM 65 - Sprayed Lippings</v>
      </c>
      <c r="K880" s="6" t="e">
        <f>+K352+(Spray_Lip/((100-DoorDiscount)/100))</f>
        <v>#REF!</v>
      </c>
      <c r="M880" t="s">
        <v>751</v>
      </c>
      <c r="Q880" s="6">
        <v>860.5</v>
      </c>
    </row>
    <row r="881" spans="1:17" hidden="1">
      <c r="A881" t="s">
        <v>14</v>
      </c>
      <c r="B881" t="s">
        <v>16</v>
      </c>
      <c r="C881" s="191">
        <v>999</v>
      </c>
      <c r="D881" s="191" t="s">
        <v>28</v>
      </c>
      <c r="E881">
        <v>2151</v>
      </c>
      <c r="F881">
        <v>2450</v>
      </c>
      <c r="G881" t="s">
        <v>33</v>
      </c>
      <c r="H881" s="328" t="s">
        <v>791</v>
      </c>
      <c r="I881" s="199">
        <v>44</v>
      </c>
      <c r="J881" t="str">
        <f t="shared" si="45"/>
        <v>A-W2-H2-LAM 65 - Sprayed Lippings</v>
      </c>
      <c r="K881" s="6" t="e">
        <f>+K353+(Spray_Lip/((100-DoorDiscount)/100))</f>
        <v>#REF!</v>
      </c>
      <c r="M881" t="s">
        <v>751</v>
      </c>
      <c r="Q881" s="6">
        <v>976.5</v>
      </c>
    </row>
    <row r="882" spans="1:17" hidden="1">
      <c r="A882" t="s">
        <v>14</v>
      </c>
      <c r="B882" t="s">
        <v>15</v>
      </c>
      <c r="C882" s="191">
        <v>999</v>
      </c>
      <c r="D882" s="191" t="s">
        <v>28</v>
      </c>
      <c r="E882">
        <v>2451</v>
      </c>
      <c r="F882">
        <v>2820</v>
      </c>
      <c r="G882" t="s">
        <v>34</v>
      </c>
      <c r="H882" s="328" t="s">
        <v>791</v>
      </c>
      <c r="I882" s="199">
        <v>44</v>
      </c>
      <c r="J882" t="str">
        <f t="shared" si="45"/>
        <v>A-W2-H3-LAM 65 - Sprayed Lippings</v>
      </c>
      <c r="K882" s="6" t="e">
        <f>+K354+(Spray_Lip/((100-DoorDiscount)/100))</f>
        <v>#REF!</v>
      </c>
      <c r="M882" t="s">
        <v>751</v>
      </c>
      <c r="Q882" s="6">
        <v>1112.5</v>
      </c>
    </row>
    <row r="883" spans="1:17" hidden="1">
      <c r="A883" t="s">
        <v>14</v>
      </c>
      <c r="B883" t="s">
        <v>13</v>
      </c>
      <c r="C883" s="191">
        <v>999</v>
      </c>
      <c r="D883" s="191" t="s">
        <v>28</v>
      </c>
      <c r="E883">
        <v>2821</v>
      </c>
      <c r="F883">
        <v>3070</v>
      </c>
      <c r="G883" t="s">
        <v>35</v>
      </c>
      <c r="H883" s="328" t="s">
        <v>791</v>
      </c>
      <c r="I883" s="199">
        <v>44</v>
      </c>
      <c r="J883" t="str">
        <f t="shared" si="45"/>
        <v>A-W2-H4-LAM 65 - Sprayed Lippings</v>
      </c>
      <c r="K883" s="6" t="e">
        <f>+K355+(Spray_Lip/((100-DoorDiscount)/100))</f>
        <v>#REF!</v>
      </c>
      <c r="M883" t="s">
        <v>751</v>
      </c>
      <c r="Q883" s="6">
        <v>1188.5</v>
      </c>
    </row>
    <row r="884" spans="1:17" hidden="1">
      <c r="A884" t="s">
        <v>9</v>
      </c>
      <c r="B884" t="s">
        <v>12</v>
      </c>
      <c r="C884" s="191">
        <v>999</v>
      </c>
      <c r="D884" s="191" t="s">
        <v>28</v>
      </c>
      <c r="E884">
        <v>1981</v>
      </c>
      <c r="F884">
        <v>2150</v>
      </c>
      <c r="G884" t="s">
        <v>32</v>
      </c>
      <c r="H884" s="328" t="s">
        <v>791</v>
      </c>
      <c r="I884" s="199">
        <v>44</v>
      </c>
      <c r="J884" t="str">
        <f t="shared" si="45"/>
        <v>B-W2-H1-LAM 65 - Sprayed Lippings</v>
      </c>
      <c r="K884" s="6" t="e">
        <f t="shared" ref="K884:K891" si="49">+K356+(Spray_Lip/((100-DoorDiscount)/100))*2</f>
        <v>#REF!</v>
      </c>
      <c r="M884" t="s">
        <v>751</v>
      </c>
      <c r="Q884" s="6">
        <v>1721</v>
      </c>
    </row>
    <row r="885" spans="1:17" hidden="1">
      <c r="A885" t="s">
        <v>9</v>
      </c>
      <c r="B885" t="s">
        <v>11</v>
      </c>
      <c r="C885" s="191">
        <v>999</v>
      </c>
      <c r="D885" s="191" t="s">
        <v>28</v>
      </c>
      <c r="E885">
        <v>2151</v>
      </c>
      <c r="F885">
        <v>2450</v>
      </c>
      <c r="G885" t="s">
        <v>33</v>
      </c>
      <c r="H885" s="328" t="s">
        <v>791</v>
      </c>
      <c r="I885" s="199">
        <v>44</v>
      </c>
      <c r="J885" t="str">
        <f t="shared" si="45"/>
        <v>B-W2-H2-LAM 65 - Sprayed Lippings</v>
      </c>
      <c r="K885" s="6" t="e">
        <f t="shared" si="49"/>
        <v>#REF!</v>
      </c>
      <c r="M885" t="s">
        <v>751</v>
      </c>
      <c r="Q885" s="6">
        <v>1951</v>
      </c>
    </row>
    <row r="886" spans="1:17" hidden="1">
      <c r="A886" t="s">
        <v>9</v>
      </c>
      <c r="B886" t="s">
        <v>10</v>
      </c>
      <c r="C886" s="191">
        <v>999</v>
      </c>
      <c r="D886" s="191" t="s">
        <v>28</v>
      </c>
      <c r="E886">
        <v>2451</v>
      </c>
      <c r="F886">
        <v>2820</v>
      </c>
      <c r="G886" t="s">
        <v>34</v>
      </c>
      <c r="H886" s="328" t="s">
        <v>791</v>
      </c>
      <c r="I886" s="199">
        <v>44</v>
      </c>
      <c r="J886" t="str">
        <f t="shared" si="45"/>
        <v>B-W2-H3-LAM 65 - Sprayed Lippings</v>
      </c>
      <c r="K886" s="6" t="e">
        <f t="shared" si="49"/>
        <v>#REF!</v>
      </c>
      <c r="M886" t="s">
        <v>751</v>
      </c>
      <c r="Q886" s="6">
        <v>2222</v>
      </c>
    </row>
    <row r="887" spans="1:17" hidden="1">
      <c r="A887" t="s">
        <v>9</v>
      </c>
      <c r="B887" t="s">
        <v>8</v>
      </c>
      <c r="C887" s="191">
        <v>999</v>
      </c>
      <c r="D887" s="191" t="s">
        <v>28</v>
      </c>
      <c r="E887">
        <v>2821</v>
      </c>
      <c r="F887">
        <v>3100</v>
      </c>
      <c r="G887" t="s">
        <v>35</v>
      </c>
      <c r="H887" s="328" t="s">
        <v>791</v>
      </c>
      <c r="I887" s="199">
        <v>44</v>
      </c>
      <c r="J887" t="str">
        <f t="shared" si="45"/>
        <v>B-W2-H4-LAM 65 - Sprayed Lippings</v>
      </c>
      <c r="K887" s="6" t="e">
        <f t="shared" si="49"/>
        <v>#REF!</v>
      </c>
      <c r="M887" t="s">
        <v>751</v>
      </c>
      <c r="Q887" s="6">
        <v>2376</v>
      </c>
    </row>
    <row r="888" spans="1:17" hidden="1">
      <c r="A888" t="s">
        <v>4</v>
      </c>
      <c r="B888" t="s">
        <v>7</v>
      </c>
      <c r="C888" s="191">
        <v>999</v>
      </c>
      <c r="D888" s="191" t="s">
        <v>28</v>
      </c>
      <c r="E888">
        <v>1981</v>
      </c>
      <c r="F888">
        <v>2150</v>
      </c>
      <c r="G888" t="s">
        <v>32</v>
      </c>
      <c r="H888" s="328" t="s">
        <v>791</v>
      </c>
      <c r="I888" s="199">
        <v>44</v>
      </c>
      <c r="J888" t="str">
        <f t="shared" si="45"/>
        <v>C-W2-H1-LAM 65 - Sprayed Lippings</v>
      </c>
      <c r="K888" s="6" t="e">
        <f t="shared" si="49"/>
        <v>#REF!</v>
      </c>
      <c r="M888" t="s">
        <v>751</v>
      </c>
      <c r="Q888" s="6">
        <v>1398</v>
      </c>
    </row>
    <row r="889" spans="1:17" hidden="1">
      <c r="A889" t="s">
        <v>4</v>
      </c>
      <c r="B889" t="s">
        <v>6</v>
      </c>
      <c r="C889" s="191">
        <v>999</v>
      </c>
      <c r="D889" s="191" t="s">
        <v>28</v>
      </c>
      <c r="E889">
        <v>2151</v>
      </c>
      <c r="F889">
        <v>2450</v>
      </c>
      <c r="G889" t="s">
        <v>33</v>
      </c>
      <c r="H889" s="328" t="s">
        <v>791</v>
      </c>
      <c r="I889" s="199">
        <v>44</v>
      </c>
      <c r="J889" t="str">
        <f t="shared" ref="J889:J915" si="50">A889&amp;"-"&amp;D889&amp;"-"&amp;G889&amp;"-"&amp;H889</f>
        <v>C-W2-H2-LAM 65 - Sprayed Lippings</v>
      </c>
      <c r="K889" s="6" t="e">
        <f t="shared" si="49"/>
        <v>#REF!</v>
      </c>
      <c r="M889" t="s">
        <v>751</v>
      </c>
      <c r="Q889" s="6">
        <v>1673</v>
      </c>
    </row>
    <row r="890" spans="1:17" hidden="1">
      <c r="A890" t="s">
        <v>4</v>
      </c>
      <c r="B890" t="s">
        <v>5</v>
      </c>
      <c r="C890" s="191">
        <v>999</v>
      </c>
      <c r="D890" s="191" t="s">
        <v>28</v>
      </c>
      <c r="E890">
        <v>2451</v>
      </c>
      <c r="F890">
        <v>2820</v>
      </c>
      <c r="G890" t="s">
        <v>34</v>
      </c>
      <c r="H890" s="328" t="s">
        <v>791</v>
      </c>
      <c r="I890" s="199">
        <v>44</v>
      </c>
      <c r="J890" t="str">
        <f t="shared" si="50"/>
        <v>C-W2-H3-LAM 65 - Sprayed Lippings</v>
      </c>
      <c r="K890" s="6" t="e">
        <f t="shared" si="49"/>
        <v>#REF!</v>
      </c>
      <c r="M890" t="s">
        <v>751</v>
      </c>
      <c r="Q890" s="6">
        <v>1829</v>
      </c>
    </row>
    <row r="891" spans="1:17" hidden="1">
      <c r="A891" t="s">
        <v>4</v>
      </c>
      <c r="B891" t="s">
        <v>3</v>
      </c>
      <c r="C891" s="191">
        <v>999</v>
      </c>
      <c r="D891" s="191" t="s">
        <v>28</v>
      </c>
      <c r="E891">
        <v>2821</v>
      </c>
      <c r="F891">
        <v>3100</v>
      </c>
      <c r="G891" t="s">
        <v>35</v>
      </c>
      <c r="H891" s="328" t="s">
        <v>791</v>
      </c>
      <c r="I891" s="199">
        <v>44</v>
      </c>
      <c r="J891" t="str">
        <f t="shared" si="50"/>
        <v>C-W2-H4-LAM 65 - Sprayed Lippings</v>
      </c>
      <c r="K891" s="6" t="e">
        <f t="shared" si="49"/>
        <v>#REF!</v>
      </c>
      <c r="M891" t="s">
        <v>751</v>
      </c>
      <c r="Q891" s="6">
        <v>1948</v>
      </c>
    </row>
    <row r="892" spans="1:17" hidden="1">
      <c r="A892" t="s">
        <v>14</v>
      </c>
      <c r="B892" t="s">
        <v>17</v>
      </c>
      <c r="C892" s="194">
        <v>1099</v>
      </c>
      <c r="D892" s="194" t="s">
        <v>29</v>
      </c>
      <c r="E892">
        <v>1981</v>
      </c>
      <c r="F892">
        <v>2150</v>
      </c>
      <c r="G892" t="s">
        <v>32</v>
      </c>
      <c r="H892" s="328" t="s">
        <v>791</v>
      </c>
      <c r="I892" s="199">
        <v>44</v>
      </c>
      <c r="J892" t="str">
        <f t="shared" si="50"/>
        <v>A-W3-H1-LAM 65 - Sprayed Lippings</v>
      </c>
      <c r="K892" s="6" t="e">
        <f>+K364+(Spray_Lip/((100-DoorDiscount)/100))</f>
        <v>#REF!</v>
      </c>
      <c r="M892" t="s">
        <v>751</v>
      </c>
      <c r="Q892" s="6">
        <v>885.5</v>
      </c>
    </row>
    <row r="893" spans="1:17" hidden="1">
      <c r="A893" t="s">
        <v>14</v>
      </c>
      <c r="B893" t="s">
        <v>16</v>
      </c>
      <c r="C893" s="194">
        <v>1099</v>
      </c>
      <c r="D893" s="194" t="s">
        <v>29</v>
      </c>
      <c r="E893">
        <v>2151</v>
      </c>
      <c r="F893">
        <v>2450</v>
      </c>
      <c r="G893" t="s">
        <v>33</v>
      </c>
      <c r="H893" s="328" t="s">
        <v>791</v>
      </c>
      <c r="I893" s="199">
        <v>44</v>
      </c>
      <c r="J893" t="str">
        <f t="shared" si="50"/>
        <v>A-W3-H2-LAM 65 - Sprayed Lippings</v>
      </c>
      <c r="K893" s="6" t="e">
        <f>+K365+(Spray_Lip/((100-DoorDiscount)/100))</f>
        <v>#REF!</v>
      </c>
      <c r="M893" t="s">
        <v>751</v>
      </c>
      <c r="Q893" s="6">
        <v>1001.5</v>
      </c>
    </row>
    <row r="894" spans="1:17" hidden="1">
      <c r="A894" t="s">
        <v>14</v>
      </c>
      <c r="B894" t="s">
        <v>15</v>
      </c>
      <c r="C894" s="194">
        <v>1099</v>
      </c>
      <c r="D894" s="194" t="s">
        <v>29</v>
      </c>
      <c r="E894">
        <v>2451</v>
      </c>
      <c r="F894">
        <v>2820</v>
      </c>
      <c r="G894" t="s">
        <v>34</v>
      </c>
      <c r="H894" s="328" t="s">
        <v>791</v>
      </c>
      <c r="I894" s="199">
        <v>44</v>
      </c>
      <c r="J894" t="str">
        <f t="shared" si="50"/>
        <v>A-W3-H3-LAM 65 - Sprayed Lippings</v>
      </c>
      <c r="K894" s="6" t="e">
        <f>+K366+(Spray_Lip/((100-DoorDiscount)/100))</f>
        <v>#REF!</v>
      </c>
      <c r="M894" t="s">
        <v>751</v>
      </c>
      <c r="Q894" s="6">
        <v>1137.5</v>
      </c>
    </row>
    <row r="895" spans="1:17" hidden="1">
      <c r="A895" t="s">
        <v>14</v>
      </c>
      <c r="B895" t="s">
        <v>13</v>
      </c>
      <c r="C895" s="194">
        <v>1099</v>
      </c>
      <c r="D895" s="194" t="s">
        <v>29</v>
      </c>
      <c r="E895">
        <v>2821</v>
      </c>
      <c r="F895">
        <v>3070</v>
      </c>
      <c r="G895" t="s">
        <v>35</v>
      </c>
      <c r="H895" s="328" t="s">
        <v>791</v>
      </c>
      <c r="I895" s="199">
        <v>44</v>
      </c>
      <c r="J895" t="str">
        <f t="shared" si="50"/>
        <v>A-W3-H4-LAM 65 - Sprayed Lippings</v>
      </c>
      <c r="K895" s="6" t="e">
        <f>+K367+(Spray_Lip/((100-DoorDiscount)/100))</f>
        <v>#REF!</v>
      </c>
      <c r="M895" t="s">
        <v>751</v>
      </c>
      <c r="Q895" s="6">
        <v>1213.5</v>
      </c>
    </row>
    <row r="896" spans="1:17" hidden="1">
      <c r="A896" t="s">
        <v>9</v>
      </c>
      <c r="B896" t="s">
        <v>12</v>
      </c>
      <c r="C896" s="194">
        <v>1099</v>
      </c>
      <c r="D896" s="194" t="s">
        <v>29</v>
      </c>
      <c r="E896">
        <v>1981</v>
      </c>
      <c r="F896">
        <v>2150</v>
      </c>
      <c r="G896" t="s">
        <v>32</v>
      </c>
      <c r="H896" s="328" t="s">
        <v>791</v>
      </c>
      <c r="I896" s="199">
        <v>44</v>
      </c>
      <c r="J896" t="str">
        <f t="shared" si="50"/>
        <v>B-W3-H1-LAM 65 - Sprayed Lippings</v>
      </c>
      <c r="K896" s="6" t="e">
        <f t="shared" ref="K896:K903" si="51">+K368+(Spray_Lip/((100-DoorDiscount)/100))*2</f>
        <v>#REF!</v>
      </c>
      <c r="M896" t="s">
        <v>751</v>
      </c>
      <c r="Q896" s="6">
        <v>1771</v>
      </c>
    </row>
    <row r="897" spans="1:17" hidden="1">
      <c r="A897" t="s">
        <v>9</v>
      </c>
      <c r="B897" t="s">
        <v>11</v>
      </c>
      <c r="C897" s="194">
        <v>1099</v>
      </c>
      <c r="D897" s="194" t="s">
        <v>29</v>
      </c>
      <c r="E897">
        <v>2151</v>
      </c>
      <c r="F897">
        <v>2450</v>
      </c>
      <c r="G897" t="s">
        <v>33</v>
      </c>
      <c r="H897" s="328" t="s">
        <v>791</v>
      </c>
      <c r="I897" s="199">
        <v>44</v>
      </c>
      <c r="J897" t="str">
        <f t="shared" si="50"/>
        <v>B-W3-H2-LAM 65 - Sprayed Lippings</v>
      </c>
      <c r="K897" s="6" t="e">
        <f t="shared" si="51"/>
        <v>#REF!</v>
      </c>
      <c r="M897" t="s">
        <v>751</v>
      </c>
      <c r="Q897" s="6">
        <v>2001</v>
      </c>
    </row>
    <row r="898" spans="1:17" hidden="1">
      <c r="A898" t="s">
        <v>9</v>
      </c>
      <c r="B898" t="s">
        <v>10</v>
      </c>
      <c r="C898" s="194">
        <v>1099</v>
      </c>
      <c r="D898" s="194" t="s">
        <v>29</v>
      </c>
      <c r="E898">
        <v>2451</v>
      </c>
      <c r="F898">
        <v>2820</v>
      </c>
      <c r="G898" t="s">
        <v>34</v>
      </c>
      <c r="H898" s="328" t="s">
        <v>791</v>
      </c>
      <c r="I898" s="199">
        <v>44</v>
      </c>
      <c r="J898" t="str">
        <f t="shared" si="50"/>
        <v>B-W3-H3-LAM 65 - Sprayed Lippings</v>
      </c>
      <c r="K898" s="6" t="e">
        <f t="shared" si="51"/>
        <v>#REF!</v>
      </c>
      <c r="M898" t="s">
        <v>751</v>
      </c>
      <c r="Q898" s="6">
        <v>2272</v>
      </c>
    </row>
    <row r="899" spans="1:17" hidden="1">
      <c r="A899" t="s">
        <v>9</v>
      </c>
      <c r="B899" t="s">
        <v>8</v>
      </c>
      <c r="C899" s="194">
        <v>1099</v>
      </c>
      <c r="D899" s="194" t="s">
        <v>29</v>
      </c>
      <c r="E899">
        <v>2821</v>
      </c>
      <c r="F899">
        <v>3100</v>
      </c>
      <c r="G899" t="s">
        <v>35</v>
      </c>
      <c r="H899" s="328" t="s">
        <v>791</v>
      </c>
      <c r="I899" s="199">
        <v>44</v>
      </c>
      <c r="J899" t="str">
        <f t="shared" si="50"/>
        <v>B-W3-H4-LAM 65 - Sprayed Lippings</v>
      </c>
      <c r="K899" s="6" t="e">
        <f t="shared" si="51"/>
        <v>#REF!</v>
      </c>
      <c r="M899" t="s">
        <v>751</v>
      </c>
      <c r="Q899" s="6">
        <v>2426</v>
      </c>
    </row>
    <row r="900" spans="1:17" hidden="1">
      <c r="A900" t="s">
        <v>4</v>
      </c>
      <c r="B900" t="s">
        <v>7</v>
      </c>
      <c r="C900" s="194">
        <v>1099</v>
      </c>
      <c r="D900" s="194" t="s">
        <v>29</v>
      </c>
      <c r="E900">
        <v>1981</v>
      </c>
      <c r="F900">
        <v>2150</v>
      </c>
      <c r="G900" t="s">
        <v>32</v>
      </c>
      <c r="H900" s="328" t="s">
        <v>791</v>
      </c>
      <c r="I900" s="199">
        <v>44</v>
      </c>
      <c r="J900" t="str">
        <f t="shared" si="50"/>
        <v>C-W3-H1-LAM 65 - Sprayed Lippings</v>
      </c>
      <c r="K900" s="6" t="e">
        <f t="shared" si="51"/>
        <v>#REF!</v>
      </c>
      <c r="M900" t="s">
        <v>751</v>
      </c>
      <c r="Q900" s="6">
        <v>1423</v>
      </c>
    </row>
    <row r="901" spans="1:17" hidden="1">
      <c r="A901" t="s">
        <v>4</v>
      </c>
      <c r="B901" t="s">
        <v>6</v>
      </c>
      <c r="C901" s="194">
        <v>1099</v>
      </c>
      <c r="D901" s="194" t="s">
        <v>29</v>
      </c>
      <c r="E901">
        <v>2151</v>
      </c>
      <c r="F901">
        <v>2450</v>
      </c>
      <c r="G901" t="s">
        <v>33</v>
      </c>
      <c r="H901" s="328" t="s">
        <v>791</v>
      </c>
      <c r="I901" s="199">
        <v>44</v>
      </c>
      <c r="J901" t="str">
        <f t="shared" si="50"/>
        <v>C-W3-H2-LAM 65 - Sprayed Lippings</v>
      </c>
      <c r="K901" s="6" t="e">
        <f t="shared" si="51"/>
        <v>#REF!</v>
      </c>
      <c r="M901" t="s">
        <v>751</v>
      </c>
      <c r="Q901" s="6">
        <v>1698</v>
      </c>
    </row>
    <row r="902" spans="1:17" hidden="1">
      <c r="A902" t="s">
        <v>4</v>
      </c>
      <c r="B902" t="s">
        <v>5</v>
      </c>
      <c r="C902" s="194">
        <v>1099</v>
      </c>
      <c r="D902" s="194" t="s">
        <v>29</v>
      </c>
      <c r="E902">
        <v>2451</v>
      </c>
      <c r="F902">
        <v>2820</v>
      </c>
      <c r="G902" t="s">
        <v>34</v>
      </c>
      <c r="H902" s="328" t="s">
        <v>791</v>
      </c>
      <c r="I902" s="199">
        <v>44</v>
      </c>
      <c r="J902" t="str">
        <f t="shared" si="50"/>
        <v>C-W3-H3-LAM 65 - Sprayed Lippings</v>
      </c>
      <c r="K902" s="6" t="e">
        <f t="shared" si="51"/>
        <v>#REF!</v>
      </c>
      <c r="M902" t="s">
        <v>751</v>
      </c>
      <c r="Q902" s="6">
        <v>1854</v>
      </c>
    </row>
    <row r="903" spans="1:17" hidden="1">
      <c r="A903" t="s">
        <v>4</v>
      </c>
      <c r="B903" t="s">
        <v>3</v>
      </c>
      <c r="C903" s="194">
        <v>1099</v>
      </c>
      <c r="D903" s="194" t="s">
        <v>29</v>
      </c>
      <c r="E903">
        <v>2821</v>
      </c>
      <c r="F903">
        <v>3100</v>
      </c>
      <c r="G903" t="s">
        <v>35</v>
      </c>
      <c r="H903" s="328" t="s">
        <v>791</v>
      </c>
      <c r="I903" s="199">
        <v>44</v>
      </c>
      <c r="J903" t="str">
        <f t="shared" si="50"/>
        <v>C-W3-H4-LAM 65 - Sprayed Lippings</v>
      </c>
      <c r="K903" s="6" t="e">
        <f t="shared" si="51"/>
        <v>#REF!</v>
      </c>
      <c r="M903" t="s">
        <v>751</v>
      </c>
      <c r="Q903" s="6">
        <v>1973</v>
      </c>
    </row>
    <row r="904" spans="1:17" hidden="1">
      <c r="A904" t="s">
        <v>14</v>
      </c>
      <c r="B904" t="s">
        <v>17</v>
      </c>
      <c r="C904" s="196">
        <v>1240</v>
      </c>
      <c r="D904" s="196" t="s">
        <v>30</v>
      </c>
      <c r="E904">
        <v>1981</v>
      </c>
      <c r="F904">
        <v>2150</v>
      </c>
      <c r="G904" t="s">
        <v>32</v>
      </c>
      <c r="H904" s="328" t="s">
        <v>791</v>
      </c>
      <c r="I904" s="199">
        <v>44</v>
      </c>
      <c r="J904" t="str">
        <f t="shared" si="50"/>
        <v>A-W4-H1-LAM 65 - Sprayed Lippings</v>
      </c>
      <c r="K904" s="6" t="e">
        <f>+K376+(Spray_Lip/((100-DoorDiscount)/100))</f>
        <v>#REF!</v>
      </c>
      <c r="M904" t="s">
        <v>751</v>
      </c>
      <c r="Q904" s="6">
        <v>910.5</v>
      </c>
    </row>
    <row r="905" spans="1:17" hidden="1">
      <c r="A905" t="s">
        <v>14</v>
      </c>
      <c r="B905" t="s">
        <v>16</v>
      </c>
      <c r="C905" s="196">
        <v>1240</v>
      </c>
      <c r="D905" s="196" t="s">
        <v>30</v>
      </c>
      <c r="E905">
        <v>2151</v>
      </c>
      <c r="F905">
        <v>2450</v>
      </c>
      <c r="G905" t="s">
        <v>33</v>
      </c>
      <c r="H905" s="328" t="s">
        <v>791</v>
      </c>
      <c r="I905" s="199">
        <v>44</v>
      </c>
      <c r="J905" t="str">
        <f t="shared" si="50"/>
        <v>A-W4-H2-LAM 65 - Sprayed Lippings</v>
      </c>
      <c r="K905" s="6" t="e">
        <f>+K377+(Spray_Lip/((100-DoorDiscount)/100))</f>
        <v>#REF!</v>
      </c>
      <c r="M905" t="s">
        <v>751</v>
      </c>
      <c r="Q905" s="6">
        <v>1026.5</v>
      </c>
    </row>
    <row r="906" spans="1:17" hidden="1">
      <c r="A906" t="s">
        <v>14</v>
      </c>
      <c r="B906" t="s">
        <v>15</v>
      </c>
      <c r="C906" s="196">
        <v>1240</v>
      </c>
      <c r="D906" s="196" t="s">
        <v>30</v>
      </c>
      <c r="E906">
        <v>2451</v>
      </c>
      <c r="F906">
        <v>2820</v>
      </c>
      <c r="G906" t="s">
        <v>34</v>
      </c>
      <c r="H906" s="328" t="s">
        <v>791</v>
      </c>
      <c r="I906" s="199">
        <v>44</v>
      </c>
      <c r="J906" t="str">
        <f t="shared" si="50"/>
        <v>A-W4-H3-LAM 65 - Sprayed Lippings</v>
      </c>
      <c r="K906" s="6" t="e">
        <f>+K378+(Spray_Lip/((100-DoorDiscount)/100))</f>
        <v>#REF!</v>
      </c>
      <c r="M906" t="s">
        <v>751</v>
      </c>
      <c r="Q906" s="6">
        <v>1162.5</v>
      </c>
    </row>
    <row r="907" spans="1:17" hidden="1">
      <c r="A907" t="s">
        <v>14</v>
      </c>
      <c r="B907" t="s">
        <v>13</v>
      </c>
      <c r="C907" s="196">
        <v>1240</v>
      </c>
      <c r="D907" s="196" t="s">
        <v>30</v>
      </c>
      <c r="E907">
        <v>2821</v>
      </c>
      <c r="F907">
        <v>3070</v>
      </c>
      <c r="G907" t="s">
        <v>35</v>
      </c>
      <c r="H907" s="328" t="s">
        <v>791</v>
      </c>
      <c r="I907" s="199">
        <v>44</v>
      </c>
      <c r="J907" t="str">
        <f t="shared" si="50"/>
        <v>A-W4-H4-LAM 65 - Sprayed Lippings</v>
      </c>
      <c r="K907" s="6" t="e">
        <f>+K379+(Spray_Lip/((100-DoorDiscount)/100))</f>
        <v>#REF!</v>
      </c>
      <c r="M907" t="s">
        <v>751</v>
      </c>
      <c r="Q907" s="6">
        <v>1238.5</v>
      </c>
    </row>
    <row r="908" spans="1:17" hidden="1">
      <c r="A908" t="s">
        <v>9</v>
      </c>
      <c r="B908" t="s">
        <v>12</v>
      </c>
      <c r="C908" s="196">
        <v>1240</v>
      </c>
      <c r="D908" s="196" t="s">
        <v>30</v>
      </c>
      <c r="E908">
        <v>1981</v>
      </c>
      <c r="F908">
        <v>2150</v>
      </c>
      <c r="G908" t="s">
        <v>32</v>
      </c>
      <c r="H908" s="328" t="s">
        <v>791</v>
      </c>
      <c r="I908" s="199">
        <v>44</v>
      </c>
      <c r="J908" t="str">
        <f t="shared" si="50"/>
        <v>B-W4-H1-LAM 65 - Sprayed Lippings</v>
      </c>
      <c r="K908" s="6" t="e">
        <f t="shared" ref="K908:K915" si="52">+K380+(Spray_Lip/((100-DoorDiscount)/100))*2</f>
        <v>#REF!</v>
      </c>
      <c r="M908" t="s">
        <v>751</v>
      </c>
      <c r="Q908" s="6">
        <v>1821</v>
      </c>
    </row>
    <row r="909" spans="1:17" hidden="1">
      <c r="A909" t="s">
        <v>9</v>
      </c>
      <c r="B909" t="s">
        <v>11</v>
      </c>
      <c r="C909" s="196">
        <v>1240</v>
      </c>
      <c r="D909" s="196" t="s">
        <v>30</v>
      </c>
      <c r="E909">
        <v>2151</v>
      </c>
      <c r="F909">
        <v>2450</v>
      </c>
      <c r="G909" t="s">
        <v>33</v>
      </c>
      <c r="H909" s="328" t="s">
        <v>791</v>
      </c>
      <c r="I909" s="199">
        <v>44</v>
      </c>
      <c r="J909" t="str">
        <f t="shared" si="50"/>
        <v>B-W4-H2-LAM 65 - Sprayed Lippings</v>
      </c>
      <c r="K909" s="6" t="e">
        <f t="shared" si="52"/>
        <v>#REF!</v>
      </c>
      <c r="M909" t="s">
        <v>751</v>
      </c>
      <c r="Q909" s="6">
        <v>2051</v>
      </c>
    </row>
    <row r="910" spans="1:17" hidden="1">
      <c r="A910" t="s">
        <v>9</v>
      </c>
      <c r="B910" t="s">
        <v>10</v>
      </c>
      <c r="C910" s="196">
        <v>1240</v>
      </c>
      <c r="D910" s="196" t="s">
        <v>30</v>
      </c>
      <c r="E910">
        <v>2451</v>
      </c>
      <c r="F910">
        <v>2820</v>
      </c>
      <c r="G910" t="s">
        <v>34</v>
      </c>
      <c r="H910" s="328" t="s">
        <v>791</v>
      </c>
      <c r="I910" s="199">
        <v>44</v>
      </c>
      <c r="J910" t="str">
        <f t="shared" si="50"/>
        <v>B-W4-H3-LAM 65 - Sprayed Lippings</v>
      </c>
      <c r="K910" s="6" t="e">
        <f t="shared" si="52"/>
        <v>#REF!</v>
      </c>
      <c r="M910" t="s">
        <v>751</v>
      </c>
      <c r="Q910" s="6">
        <v>2322</v>
      </c>
    </row>
    <row r="911" spans="1:17" hidden="1">
      <c r="A911" t="s">
        <v>9</v>
      </c>
      <c r="B911" t="s">
        <v>8</v>
      </c>
      <c r="C911" s="196">
        <v>1240</v>
      </c>
      <c r="D911" s="196" t="s">
        <v>30</v>
      </c>
      <c r="E911">
        <v>2821</v>
      </c>
      <c r="F911">
        <v>3100</v>
      </c>
      <c r="G911" t="s">
        <v>35</v>
      </c>
      <c r="H911" s="328" t="s">
        <v>791</v>
      </c>
      <c r="I911" s="199">
        <v>44</v>
      </c>
      <c r="J911" t="str">
        <f t="shared" si="50"/>
        <v>B-W4-H4-LAM 65 - Sprayed Lippings</v>
      </c>
      <c r="K911" s="6" t="e">
        <f t="shared" si="52"/>
        <v>#REF!</v>
      </c>
      <c r="M911" t="s">
        <v>751</v>
      </c>
      <c r="Q911" s="6">
        <v>2476</v>
      </c>
    </row>
    <row r="912" spans="1:17" hidden="1">
      <c r="A912" t="s">
        <v>4</v>
      </c>
      <c r="B912" t="s">
        <v>7</v>
      </c>
      <c r="C912" s="196">
        <v>1240</v>
      </c>
      <c r="D912" s="196" t="s">
        <v>30</v>
      </c>
      <c r="E912">
        <v>1981</v>
      </c>
      <c r="F912">
        <v>2150</v>
      </c>
      <c r="G912" t="s">
        <v>32</v>
      </c>
      <c r="H912" s="328" t="s">
        <v>791</v>
      </c>
      <c r="I912" s="199">
        <v>44</v>
      </c>
      <c r="J912" t="str">
        <f t="shared" si="50"/>
        <v>C-W4-H1-LAM 65 - Sprayed Lippings</v>
      </c>
      <c r="K912" s="6" t="e">
        <f t="shared" si="52"/>
        <v>#REF!</v>
      </c>
      <c r="M912" t="s">
        <v>751</v>
      </c>
      <c r="Q912" s="6">
        <v>1448</v>
      </c>
    </row>
    <row r="913" spans="1:17" hidden="1">
      <c r="A913" t="s">
        <v>4</v>
      </c>
      <c r="B913" t="s">
        <v>6</v>
      </c>
      <c r="C913" s="196">
        <v>1240</v>
      </c>
      <c r="D913" s="196" t="s">
        <v>30</v>
      </c>
      <c r="E913">
        <v>2151</v>
      </c>
      <c r="F913">
        <v>2450</v>
      </c>
      <c r="G913" t="s">
        <v>33</v>
      </c>
      <c r="H913" s="328" t="s">
        <v>791</v>
      </c>
      <c r="I913" s="199">
        <v>44</v>
      </c>
      <c r="J913" t="str">
        <f t="shared" si="50"/>
        <v>C-W4-H2-LAM 65 - Sprayed Lippings</v>
      </c>
      <c r="K913" s="6" t="e">
        <f t="shared" si="52"/>
        <v>#REF!</v>
      </c>
      <c r="M913" t="s">
        <v>751</v>
      </c>
      <c r="Q913" s="6">
        <v>1723</v>
      </c>
    </row>
    <row r="914" spans="1:17" hidden="1">
      <c r="A914" t="s">
        <v>4</v>
      </c>
      <c r="B914" t="s">
        <v>5</v>
      </c>
      <c r="C914" s="196">
        <v>1240</v>
      </c>
      <c r="D914" s="196" t="s">
        <v>30</v>
      </c>
      <c r="E914">
        <v>2451</v>
      </c>
      <c r="F914">
        <v>2820</v>
      </c>
      <c r="G914" t="s">
        <v>34</v>
      </c>
      <c r="H914" s="328" t="s">
        <v>791</v>
      </c>
      <c r="I914" s="199">
        <v>44</v>
      </c>
      <c r="J914" t="str">
        <f t="shared" si="50"/>
        <v>C-W4-H3-LAM 65 - Sprayed Lippings</v>
      </c>
      <c r="K914" s="6" t="e">
        <f t="shared" si="52"/>
        <v>#REF!</v>
      </c>
      <c r="M914" t="s">
        <v>751</v>
      </c>
      <c r="Q914" s="6">
        <v>1879</v>
      </c>
    </row>
    <row r="915" spans="1:17" hidden="1">
      <c r="A915" t="s">
        <v>4</v>
      </c>
      <c r="B915" t="s">
        <v>3</v>
      </c>
      <c r="C915" s="196">
        <v>1240</v>
      </c>
      <c r="D915" s="196" t="s">
        <v>30</v>
      </c>
      <c r="E915">
        <v>2821</v>
      </c>
      <c r="F915">
        <v>3100</v>
      </c>
      <c r="G915" t="s">
        <v>35</v>
      </c>
      <c r="H915" s="328" t="s">
        <v>791</v>
      </c>
      <c r="I915" s="199">
        <v>44</v>
      </c>
      <c r="J915" t="str">
        <f t="shared" si="50"/>
        <v>C-W4-H4-LAM 65 - Sprayed Lippings</v>
      </c>
      <c r="K915" s="6" t="e">
        <f t="shared" si="52"/>
        <v>#REF!</v>
      </c>
      <c r="M915" t="s">
        <v>751</v>
      </c>
      <c r="Q915" s="6">
        <v>1998</v>
      </c>
    </row>
    <row r="916" spans="1:17" hidden="1">
      <c r="A916" t="s">
        <v>14</v>
      </c>
      <c r="B916" t="s">
        <v>17</v>
      </c>
      <c r="C916">
        <v>949</v>
      </c>
      <c r="D916" t="s">
        <v>27</v>
      </c>
      <c r="E916">
        <v>1981</v>
      </c>
      <c r="F916">
        <v>2150</v>
      </c>
      <c r="G916" t="s">
        <v>32</v>
      </c>
      <c r="H916" s="4" t="s">
        <v>683</v>
      </c>
      <c r="I916" s="199">
        <v>44</v>
      </c>
      <c r="J916" t="str">
        <f t="shared" si="45"/>
        <v>A-W1-H1-LAM 83 - Sprayed Lippings</v>
      </c>
      <c r="K916" s="6" t="e">
        <f>+K388+(Spray_Lip/((100-DoorDiscount)/100))</f>
        <v>#REF!</v>
      </c>
      <c r="M916" t="s">
        <v>751</v>
      </c>
      <c r="Q916" s="6">
        <v>935.5</v>
      </c>
    </row>
    <row r="917" spans="1:17" hidden="1">
      <c r="A917" t="s">
        <v>14</v>
      </c>
      <c r="B917" t="s">
        <v>16</v>
      </c>
      <c r="C917">
        <v>949</v>
      </c>
      <c r="D917" t="s">
        <v>27</v>
      </c>
      <c r="E917">
        <v>2151</v>
      </c>
      <c r="F917">
        <v>2450</v>
      </c>
      <c r="G917" t="s">
        <v>33</v>
      </c>
      <c r="H917" s="4" t="s">
        <v>683</v>
      </c>
      <c r="I917" s="199">
        <v>44</v>
      </c>
      <c r="J917" t="str">
        <f t="shared" ref="J917:J951" si="53">A917&amp;"-"&amp;D917&amp;"-"&amp;G917&amp;"-"&amp;H917</f>
        <v>A-W1-H2-LAM 83 - Sprayed Lippings</v>
      </c>
      <c r="K917" s="6" t="e">
        <f>+K389+(Spray_Lip/((100-DoorDiscount)/100))</f>
        <v>#REF!</v>
      </c>
      <c r="M917" t="s">
        <v>751</v>
      </c>
      <c r="Q917" s="6">
        <v>1050.5</v>
      </c>
    </row>
    <row r="918" spans="1:17" hidden="1">
      <c r="A918" t="s">
        <v>14</v>
      </c>
      <c r="B918" t="s">
        <v>15</v>
      </c>
      <c r="C918">
        <v>949</v>
      </c>
      <c r="D918" t="s">
        <v>27</v>
      </c>
      <c r="E918">
        <v>2451</v>
      </c>
      <c r="F918">
        <v>2820</v>
      </c>
      <c r="G918" t="s">
        <v>34</v>
      </c>
      <c r="H918" s="4" t="s">
        <v>683</v>
      </c>
      <c r="I918" s="199">
        <v>44</v>
      </c>
      <c r="J918" t="str">
        <f t="shared" si="53"/>
        <v>A-W1-H3-LAM 83 - Sprayed Lippings</v>
      </c>
      <c r="K918" s="6" t="e">
        <f>+K390+(Spray_Lip/((100-DoorDiscount)/100))</f>
        <v>#REF!</v>
      </c>
      <c r="M918" t="s">
        <v>751</v>
      </c>
      <c r="Q918" s="6">
        <v>1188.5</v>
      </c>
    </row>
    <row r="919" spans="1:17" hidden="1">
      <c r="A919" t="s">
        <v>14</v>
      </c>
      <c r="B919" t="s">
        <v>13</v>
      </c>
      <c r="C919">
        <v>864</v>
      </c>
      <c r="D919" t="s">
        <v>27</v>
      </c>
      <c r="E919">
        <v>2821</v>
      </c>
      <c r="F919">
        <v>3070</v>
      </c>
      <c r="G919" t="s">
        <v>35</v>
      </c>
      <c r="H919" s="4" t="s">
        <v>683</v>
      </c>
      <c r="I919" s="199">
        <v>44</v>
      </c>
      <c r="J919" t="str">
        <f t="shared" si="53"/>
        <v>A-W1-H4-LAM 83 - Sprayed Lippings</v>
      </c>
      <c r="K919" s="6" t="e">
        <f>+K391+(Spray_Lip/((100-DoorDiscount)/100))</f>
        <v>#REF!</v>
      </c>
      <c r="M919" t="s">
        <v>751</v>
      </c>
      <c r="Q919" s="6">
        <v>1205.5</v>
      </c>
    </row>
    <row r="920" spans="1:17" hidden="1">
      <c r="A920" t="s">
        <v>9</v>
      </c>
      <c r="B920" t="s">
        <v>12</v>
      </c>
      <c r="C920">
        <v>949</v>
      </c>
      <c r="D920" t="s">
        <v>27</v>
      </c>
      <c r="E920">
        <v>1981</v>
      </c>
      <c r="F920">
        <v>2150</v>
      </c>
      <c r="G920" t="s">
        <v>32</v>
      </c>
      <c r="H920" s="4" t="s">
        <v>683</v>
      </c>
      <c r="I920" s="199">
        <v>44</v>
      </c>
      <c r="J920" t="str">
        <f t="shared" si="53"/>
        <v>B-W1-H1-LAM 83 - Sprayed Lippings</v>
      </c>
      <c r="K920" s="6" t="e">
        <f t="shared" ref="K920:K927" si="54">+K392+(Spray_Lip/((100-DoorDiscount)/100))*2</f>
        <v>#REF!</v>
      </c>
      <c r="M920" t="s">
        <v>751</v>
      </c>
      <c r="Q920" s="6">
        <v>1871</v>
      </c>
    </row>
    <row r="921" spans="1:17" hidden="1">
      <c r="A921" t="s">
        <v>9</v>
      </c>
      <c r="B921" t="s">
        <v>11</v>
      </c>
      <c r="C921">
        <v>909</v>
      </c>
      <c r="D921" t="s">
        <v>27</v>
      </c>
      <c r="E921">
        <v>2151</v>
      </c>
      <c r="F921">
        <v>2450</v>
      </c>
      <c r="G921" t="s">
        <v>33</v>
      </c>
      <c r="H921" s="4" t="s">
        <v>683</v>
      </c>
      <c r="I921" s="199">
        <v>44</v>
      </c>
      <c r="J921" t="str">
        <f t="shared" si="53"/>
        <v>B-W1-H2-LAM 83 - Sprayed Lippings</v>
      </c>
      <c r="K921" s="6" t="e">
        <f t="shared" si="54"/>
        <v>#REF!</v>
      </c>
      <c r="M921" t="s">
        <v>751</v>
      </c>
      <c r="Q921" s="6">
        <v>2101</v>
      </c>
    </row>
    <row r="922" spans="1:17" hidden="1">
      <c r="A922" t="s">
        <v>9</v>
      </c>
      <c r="B922" t="s">
        <v>10</v>
      </c>
      <c r="C922">
        <v>949</v>
      </c>
      <c r="D922" t="s">
        <v>27</v>
      </c>
      <c r="E922">
        <v>2451</v>
      </c>
      <c r="F922">
        <v>2820</v>
      </c>
      <c r="G922" t="s">
        <v>34</v>
      </c>
      <c r="H922" s="4" t="s">
        <v>683</v>
      </c>
      <c r="I922" s="199">
        <v>44</v>
      </c>
      <c r="J922" t="str">
        <f t="shared" si="53"/>
        <v>B-W1-H3-LAM 83 - Sprayed Lippings</v>
      </c>
      <c r="K922" s="6" t="e">
        <f t="shared" si="54"/>
        <v>#REF!</v>
      </c>
      <c r="M922" t="s">
        <v>751</v>
      </c>
      <c r="Q922" s="6">
        <v>2376</v>
      </c>
    </row>
    <row r="923" spans="1:17" hidden="1">
      <c r="A923" t="s">
        <v>9</v>
      </c>
      <c r="B923" t="s">
        <v>8</v>
      </c>
      <c r="C923">
        <v>999</v>
      </c>
      <c r="D923" t="s">
        <v>27</v>
      </c>
      <c r="E923">
        <v>2821</v>
      </c>
      <c r="F923">
        <v>3100</v>
      </c>
      <c r="G923" t="s">
        <v>35</v>
      </c>
      <c r="H923" s="4" t="s">
        <v>683</v>
      </c>
      <c r="I923" s="199">
        <v>44</v>
      </c>
      <c r="J923" t="str">
        <f t="shared" si="53"/>
        <v>B-W1-H4-LAM 83 - Sprayed Lippings</v>
      </c>
      <c r="K923" s="6" t="e">
        <f t="shared" si="54"/>
        <v>#REF!</v>
      </c>
      <c r="M923" t="s">
        <v>751</v>
      </c>
      <c r="Q923" s="6">
        <v>2410</v>
      </c>
    </row>
    <row r="924" spans="1:17" hidden="1">
      <c r="A924" t="s">
        <v>4</v>
      </c>
      <c r="B924" t="s">
        <v>7</v>
      </c>
      <c r="C924">
        <v>949</v>
      </c>
      <c r="D924" t="s">
        <v>27</v>
      </c>
      <c r="E924">
        <v>1981</v>
      </c>
      <c r="F924">
        <v>2150</v>
      </c>
      <c r="G924" t="s">
        <v>32</v>
      </c>
      <c r="H924" s="4" t="s">
        <v>683</v>
      </c>
      <c r="I924" s="199">
        <v>44</v>
      </c>
      <c r="J924" t="str">
        <f t="shared" si="53"/>
        <v>C-W1-H1-LAM 83 - Sprayed Lippings</v>
      </c>
      <c r="K924" s="6" t="e">
        <f t="shared" si="54"/>
        <v>#REF!</v>
      </c>
      <c r="M924" t="s">
        <v>751</v>
      </c>
      <c r="Q924" s="6">
        <v>1553</v>
      </c>
    </row>
    <row r="925" spans="1:17" hidden="1">
      <c r="A925" t="s">
        <v>4</v>
      </c>
      <c r="B925" t="s">
        <v>6</v>
      </c>
      <c r="C925">
        <v>909</v>
      </c>
      <c r="D925" t="s">
        <v>27</v>
      </c>
      <c r="E925">
        <v>2151</v>
      </c>
      <c r="F925">
        <v>2450</v>
      </c>
      <c r="G925" t="s">
        <v>33</v>
      </c>
      <c r="H925" s="4" t="s">
        <v>683</v>
      </c>
      <c r="I925" s="199">
        <v>44</v>
      </c>
      <c r="J925" t="str">
        <f t="shared" si="53"/>
        <v>C-W1-H2-LAM 83 - Sprayed Lippings</v>
      </c>
      <c r="K925" s="6" t="e">
        <f t="shared" si="54"/>
        <v>#REF!</v>
      </c>
      <c r="M925" t="s">
        <v>751</v>
      </c>
      <c r="Q925" s="6">
        <v>1904</v>
      </c>
    </row>
    <row r="926" spans="1:17" hidden="1">
      <c r="A926" t="s">
        <v>4</v>
      </c>
      <c r="B926" t="s">
        <v>5</v>
      </c>
      <c r="C926">
        <v>924</v>
      </c>
      <c r="D926" t="s">
        <v>27</v>
      </c>
      <c r="E926">
        <v>2451</v>
      </c>
      <c r="F926">
        <v>2820</v>
      </c>
      <c r="G926" t="s">
        <v>34</v>
      </c>
      <c r="H926" s="4" t="s">
        <v>683</v>
      </c>
      <c r="I926" s="199">
        <v>44</v>
      </c>
      <c r="J926" t="str">
        <f t="shared" si="53"/>
        <v>C-W1-H3-LAM 83 - Sprayed Lippings</v>
      </c>
      <c r="K926" s="6" t="e">
        <f t="shared" si="54"/>
        <v>#REF!</v>
      </c>
      <c r="M926" t="s">
        <v>751</v>
      </c>
      <c r="Q926" s="6">
        <v>1984</v>
      </c>
    </row>
    <row r="927" spans="1:17" hidden="1">
      <c r="A927" t="s">
        <v>4</v>
      </c>
      <c r="B927" t="s">
        <v>3</v>
      </c>
      <c r="C927">
        <v>999</v>
      </c>
      <c r="D927" t="s">
        <v>27</v>
      </c>
      <c r="E927">
        <v>2821</v>
      </c>
      <c r="F927">
        <v>3100</v>
      </c>
      <c r="G927" t="s">
        <v>35</v>
      </c>
      <c r="H927" s="4" t="s">
        <v>683</v>
      </c>
      <c r="I927" s="199">
        <v>44</v>
      </c>
      <c r="J927" t="str">
        <f t="shared" si="53"/>
        <v>C-W1-H4-LAM 83 - Sprayed Lippings</v>
      </c>
      <c r="K927" s="6" t="e">
        <f t="shared" si="54"/>
        <v>#REF!</v>
      </c>
      <c r="M927" t="s">
        <v>751</v>
      </c>
      <c r="Q927" s="6">
        <v>1984</v>
      </c>
    </row>
    <row r="928" spans="1:17" hidden="1">
      <c r="A928" t="s">
        <v>14</v>
      </c>
      <c r="B928" t="s">
        <v>17</v>
      </c>
      <c r="C928" s="191">
        <v>999</v>
      </c>
      <c r="D928" s="191" t="s">
        <v>28</v>
      </c>
      <c r="E928">
        <v>1981</v>
      </c>
      <c r="F928">
        <v>2150</v>
      </c>
      <c r="G928" t="s">
        <v>32</v>
      </c>
      <c r="H928" s="4" t="s">
        <v>683</v>
      </c>
      <c r="I928" s="199">
        <v>44</v>
      </c>
      <c r="J928" t="str">
        <f t="shared" si="53"/>
        <v>A-W2-H1-LAM 83 - Sprayed Lippings</v>
      </c>
      <c r="K928" s="6" t="e">
        <f>+K400+(Spray_Lip/((100-DoorDiscount)/100))</f>
        <v>#REF!</v>
      </c>
      <c r="M928" t="s">
        <v>751</v>
      </c>
      <c r="Q928" s="6">
        <v>960.5</v>
      </c>
    </row>
    <row r="929" spans="1:17" hidden="1">
      <c r="A929" t="s">
        <v>14</v>
      </c>
      <c r="B929" t="s">
        <v>16</v>
      </c>
      <c r="C929" s="191">
        <v>999</v>
      </c>
      <c r="D929" s="191" t="s">
        <v>28</v>
      </c>
      <c r="E929">
        <v>2151</v>
      </c>
      <c r="F929">
        <v>2450</v>
      </c>
      <c r="G929" t="s">
        <v>33</v>
      </c>
      <c r="H929" s="4" t="s">
        <v>683</v>
      </c>
      <c r="I929" s="199">
        <v>44</v>
      </c>
      <c r="J929" t="str">
        <f t="shared" si="53"/>
        <v>A-W2-H2-LAM 83 - Sprayed Lippings</v>
      </c>
      <c r="K929" s="6" t="e">
        <f>+K401+(Spray_Lip/((100-DoorDiscount)/100))</f>
        <v>#REF!</v>
      </c>
      <c r="M929" t="s">
        <v>751</v>
      </c>
      <c r="Q929" s="6">
        <v>1075.5</v>
      </c>
    </row>
    <row r="930" spans="1:17" hidden="1">
      <c r="A930" t="s">
        <v>14</v>
      </c>
      <c r="B930" t="s">
        <v>15</v>
      </c>
      <c r="C930" s="191">
        <v>999</v>
      </c>
      <c r="D930" s="191" t="s">
        <v>28</v>
      </c>
      <c r="E930">
        <v>2451</v>
      </c>
      <c r="F930">
        <v>2820</v>
      </c>
      <c r="G930" t="s">
        <v>34</v>
      </c>
      <c r="H930" s="4" t="s">
        <v>683</v>
      </c>
      <c r="I930" s="199">
        <v>44</v>
      </c>
      <c r="J930" t="str">
        <f t="shared" si="53"/>
        <v>A-W2-H3-LAM 83 - Sprayed Lippings</v>
      </c>
      <c r="K930" s="6" t="e">
        <f>+K402+(Spray_Lip/((100-DoorDiscount)/100))</f>
        <v>#REF!</v>
      </c>
      <c r="M930" t="s">
        <v>751</v>
      </c>
      <c r="Q930" s="6">
        <v>1213.5</v>
      </c>
    </row>
    <row r="931" spans="1:17" hidden="1">
      <c r="A931" t="s">
        <v>14</v>
      </c>
      <c r="B931" t="s">
        <v>13</v>
      </c>
      <c r="C931" s="191">
        <v>999</v>
      </c>
      <c r="D931" s="191" t="s">
        <v>28</v>
      </c>
      <c r="E931">
        <v>2821</v>
      </c>
      <c r="F931">
        <v>3070</v>
      </c>
      <c r="G931" t="s">
        <v>35</v>
      </c>
      <c r="H931" s="4" t="s">
        <v>683</v>
      </c>
      <c r="I931" s="199">
        <v>44</v>
      </c>
      <c r="J931" t="str">
        <f t="shared" si="53"/>
        <v>A-W2-H4-LAM 83 - Sprayed Lippings</v>
      </c>
      <c r="K931" s="6" t="e">
        <f>+K403+(Spray_Lip/((100-DoorDiscount)/100))</f>
        <v>#REF!</v>
      </c>
      <c r="M931" t="s">
        <v>751</v>
      </c>
      <c r="Q931" s="6">
        <v>1230.5</v>
      </c>
    </row>
    <row r="932" spans="1:17" hidden="1">
      <c r="A932" t="s">
        <v>9</v>
      </c>
      <c r="B932" t="s">
        <v>12</v>
      </c>
      <c r="C932" s="191">
        <v>999</v>
      </c>
      <c r="D932" s="191" t="s">
        <v>28</v>
      </c>
      <c r="E932">
        <v>1981</v>
      </c>
      <c r="F932">
        <v>2150</v>
      </c>
      <c r="G932" t="s">
        <v>32</v>
      </c>
      <c r="H932" s="4" t="s">
        <v>683</v>
      </c>
      <c r="I932" s="199">
        <v>44</v>
      </c>
      <c r="J932" t="str">
        <f t="shared" si="53"/>
        <v>B-W2-H1-LAM 83 - Sprayed Lippings</v>
      </c>
      <c r="K932" s="6" t="e">
        <f t="shared" ref="K932:K939" si="55">+K404+(Spray_Lip/((100-DoorDiscount)/100))*2</f>
        <v>#REF!</v>
      </c>
      <c r="M932" t="s">
        <v>751</v>
      </c>
      <c r="Q932" s="6">
        <v>1921</v>
      </c>
    </row>
    <row r="933" spans="1:17" hidden="1">
      <c r="A933" t="s">
        <v>9</v>
      </c>
      <c r="B933" t="s">
        <v>11</v>
      </c>
      <c r="C933" s="191">
        <v>999</v>
      </c>
      <c r="D933" s="191" t="s">
        <v>28</v>
      </c>
      <c r="E933">
        <v>2151</v>
      </c>
      <c r="F933">
        <v>2450</v>
      </c>
      <c r="G933" t="s">
        <v>33</v>
      </c>
      <c r="H933" s="4" t="s">
        <v>683</v>
      </c>
      <c r="I933" s="199">
        <v>44</v>
      </c>
      <c r="J933" t="str">
        <f t="shared" si="53"/>
        <v>B-W2-H2-LAM 83 - Sprayed Lippings</v>
      </c>
      <c r="K933" s="6" t="e">
        <f t="shared" si="55"/>
        <v>#REF!</v>
      </c>
      <c r="M933" t="s">
        <v>751</v>
      </c>
      <c r="Q933" s="6">
        <v>2151</v>
      </c>
    </row>
    <row r="934" spans="1:17" hidden="1">
      <c r="A934" t="s">
        <v>9</v>
      </c>
      <c r="B934" t="s">
        <v>10</v>
      </c>
      <c r="C934" s="191">
        <v>999</v>
      </c>
      <c r="D934" s="191" t="s">
        <v>28</v>
      </c>
      <c r="E934">
        <v>2451</v>
      </c>
      <c r="F934">
        <v>2820</v>
      </c>
      <c r="G934" t="s">
        <v>34</v>
      </c>
      <c r="H934" s="4" t="s">
        <v>683</v>
      </c>
      <c r="I934" s="199">
        <v>44</v>
      </c>
      <c r="J934" t="str">
        <f t="shared" si="53"/>
        <v>B-W2-H3-LAM 83 - Sprayed Lippings</v>
      </c>
      <c r="K934" s="6" t="e">
        <f t="shared" si="55"/>
        <v>#REF!</v>
      </c>
      <c r="M934" t="s">
        <v>751</v>
      </c>
      <c r="Q934" s="6">
        <v>2426</v>
      </c>
    </row>
    <row r="935" spans="1:17" hidden="1">
      <c r="A935" t="s">
        <v>9</v>
      </c>
      <c r="B935" t="s">
        <v>8</v>
      </c>
      <c r="C935" s="191">
        <v>999</v>
      </c>
      <c r="D935" s="191" t="s">
        <v>28</v>
      </c>
      <c r="E935">
        <v>2821</v>
      </c>
      <c r="F935">
        <v>3100</v>
      </c>
      <c r="G935" t="s">
        <v>35</v>
      </c>
      <c r="H935" s="4" t="s">
        <v>683</v>
      </c>
      <c r="I935" s="199">
        <v>44</v>
      </c>
      <c r="J935" t="str">
        <f t="shared" si="53"/>
        <v>B-W2-H4-LAM 83 - Sprayed Lippings</v>
      </c>
      <c r="K935" s="6" t="e">
        <f t="shared" si="55"/>
        <v>#REF!</v>
      </c>
      <c r="M935" t="s">
        <v>751</v>
      </c>
      <c r="Q935" s="6">
        <v>2460</v>
      </c>
    </row>
    <row r="936" spans="1:17" hidden="1">
      <c r="A936" t="s">
        <v>4</v>
      </c>
      <c r="B936" t="s">
        <v>7</v>
      </c>
      <c r="C936" s="191">
        <v>999</v>
      </c>
      <c r="D936" s="191" t="s">
        <v>28</v>
      </c>
      <c r="E936">
        <v>1981</v>
      </c>
      <c r="F936">
        <v>2150</v>
      </c>
      <c r="G936" t="s">
        <v>32</v>
      </c>
      <c r="H936" s="4" t="s">
        <v>683</v>
      </c>
      <c r="I936" s="199">
        <v>44</v>
      </c>
      <c r="J936" t="str">
        <f t="shared" si="53"/>
        <v>C-W2-H1-LAM 83 - Sprayed Lippings</v>
      </c>
      <c r="K936" s="6" t="e">
        <f t="shared" si="55"/>
        <v>#REF!</v>
      </c>
      <c r="M936" t="s">
        <v>751</v>
      </c>
      <c r="Q936" s="6">
        <v>1578</v>
      </c>
    </row>
    <row r="937" spans="1:17" hidden="1">
      <c r="A937" t="s">
        <v>4</v>
      </c>
      <c r="B937" t="s">
        <v>6</v>
      </c>
      <c r="C937" s="191">
        <v>999</v>
      </c>
      <c r="D937" s="191" t="s">
        <v>28</v>
      </c>
      <c r="E937">
        <v>2151</v>
      </c>
      <c r="F937">
        <v>2450</v>
      </c>
      <c r="G937" t="s">
        <v>33</v>
      </c>
      <c r="H937" s="4" t="s">
        <v>683</v>
      </c>
      <c r="I937" s="199">
        <v>44</v>
      </c>
      <c r="J937" t="str">
        <f t="shared" si="53"/>
        <v>C-W2-H2-LAM 83 - Sprayed Lippings</v>
      </c>
      <c r="K937" s="6" t="e">
        <f t="shared" si="55"/>
        <v>#REF!</v>
      </c>
      <c r="M937" t="s">
        <v>751</v>
      </c>
      <c r="Q937" s="6">
        <v>1929</v>
      </c>
    </row>
    <row r="938" spans="1:17" hidden="1">
      <c r="A938" t="s">
        <v>4</v>
      </c>
      <c r="B938" t="s">
        <v>5</v>
      </c>
      <c r="C938" s="191">
        <v>999</v>
      </c>
      <c r="D938" s="191" t="s">
        <v>28</v>
      </c>
      <c r="E938">
        <v>2451</v>
      </c>
      <c r="F938">
        <v>2820</v>
      </c>
      <c r="G938" t="s">
        <v>34</v>
      </c>
      <c r="H938" s="4" t="s">
        <v>683</v>
      </c>
      <c r="I938" s="199">
        <v>44</v>
      </c>
      <c r="J938" t="str">
        <f t="shared" si="53"/>
        <v>C-W2-H3-LAM 83 - Sprayed Lippings</v>
      </c>
      <c r="K938" s="6" t="e">
        <f t="shared" si="55"/>
        <v>#REF!</v>
      </c>
      <c r="M938" t="s">
        <v>751</v>
      </c>
      <c r="Q938" s="6">
        <v>2009</v>
      </c>
    </row>
    <row r="939" spans="1:17" hidden="1">
      <c r="A939" t="s">
        <v>4</v>
      </c>
      <c r="B939" t="s">
        <v>3</v>
      </c>
      <c r="C939" s="191">
        <v>999</v>
      </c>
      <c r="D939" s="191" t="s">
        <v>28</v>
      </c>
      <c r="E939">
        <v>2821</v>
      </c>
      <c r="F939">
        <v>3100</v>
      </c>
      <c r="G939" t="s">
        <v>35</v>
      </c>
      <c r="H939" s="4" t="s">
        <v>683</v>
      </c>
      <c r="I939" s="199">
        <v>44</v>
      </c>
      <c r="J939" t="str">
        <f t="shared" si="53"/>
        <v>C-W2-H4-LAM 83 - Sprayed Lippings</v>
      </c>
      <c r="K939" s="6" t="e">
        <f t="shared" si="55"/>
        <v>#REF!</v>
      </c>
      <c r="M939" t="s">
        <v>751</v>
      </c>
      <c r="Q939" s="6">
        <v>2009</v>
      </c>
    </row>
    <row r="940" spans="1:17" hidden="1">
      <c r="A940" t="s">
        <v>14</v>
      </c>
      <c r="B940" t="s">
        <v>17</v>
      </c>
      <c r="C940" s="194">
        <v>1099</v>
      </c>
      <c r="D940" s="194" t="s">
        <v>29</v>
      </c>
      <c r="E940">
        <v>1981</v>
      </c>
      <c r="F940">
        <v>2150</v>
      </c>
      <c r="G940" t="s">
        <v>32</v>
      </c>
      <c r="H940" s="4" t="s">
        <v>683</v>
      </c>
      <c r="I940" s="199">
        <v>44</v>
      </c>
      <c r="J940" t="str">
        <f t="shared" si="53"/>
        <v>A-W3-H1-LAM 83 - Sprayed Lippings</v>
      </c>
      <c r="K940" s="6" t="e">
        <f>+K412+(Spray_Lip/((100-DoorDiscount)/100))</f>
        <v>#REF!</v>
      </c>
      <c r="M940" t="s">
        <v>751</v>
      </c>
      <c r="Q940" s="6">
        <v>985.5</v>
      </c>
    </row>
    <row r="941" spans="1:17" hidden="1">
      <c r="A941" t="s">
        <v>14</v>
      </c>
      <c r="B941" t="s">
        <v>16</v>
      </c>
      <c r="C941" s="194">
        <v>1099</v>
      </c>
      <c r="D941" s="194" t="s">
        <v>29</v>
      </c>
      <c r="E941">
        <v>2151</v>
      </c>
      <c r="F941">
        <v>2450</v>
      </c>
      <c r="G941" t="s">
        <v>33</v>
      </c>
      <c r="H941" s="4" t="s">
        <v>683</v>
      </c>
      <c r="I941" s="199">
        <v>44</v>
      </c>
      <c r="J941" t="str">
        <f t="shared" si="53"/>
        <v>A-W3-H2-LAM 83 - Sprayed Lippings</v>
      </c>
      <c r="K941" s="6" t="e">
        <f>+K413+(Spray_Lip/((100-DoorDiscount)/100))</f>
        <v>#REF!</v>
      </c>
      <c r="M941" t="s">
        <v>751</v>
      </c>
      <c r="Q941" s="6">
        <v>1100.5</v>
      </c>
    </row>
    <row r="942" spans="1:17" hidden="1">
      <c r="A942" t="s">
        <v>14</v>
      </c>
      <c r="B942" t="s">
        <v>15</v>
      </c>
      <c r="C942" s="194">
        <v>1099</v>
      </c>
      <c r="D942" s="194" t="s">
        <v>29</v>
      </c>
      <c r="E942">
        <v>2451</v>
      </c>
      <c r="F942">
        <v>2820</v>
      </c>
      <c r="G942" t="s">
        <v>34</v>
      </c>
      <c r="H942" s="4" t="s">
        <v>683</v>
      </c>
      <c r="I942" s="199">
        <v>44</v>
      </c>
      <c r="J942" t="str">
        <f t="shared" si="53"/>
        <v>A-W3-H3-LAM 83 - Sprayed Lippings</v>
      </c>
      <c r="K942" s="6" t="e">
        <f>+K414+(Spray_Lip/((100-DoorDiscount)/100))</f>
        <v>#REF!</v>
      </c>
      <c r="M942" t="s">
        <v>751</v>
      </c>
      <c r="Q942" s="6">
        <v>1238.5</v>
      </c>
    </row>
    <row r="943" spans="1:17" hidden="1">
      <c r="A943" t="s">
        <v>14</v>
      </c>
      <c r="B943" t="s">
        <v>13</v>
      </c>
      <c r="C943" s="194">
        <v>1099</v>
      </c>
      <c r="D943" s="194" t="s">
        <v>29</v>
      </c>
      <c r="E943">
        <v>2821</v>
      </c>
      <c r="F943">
        <v>3070</v>
      </c>
      <c r="G943" t="s">
        <v>35</v>
      </c>
      <c r="H943" s="4" t="s">
        <v>683</v>
      </c>
      <c r="I943" s="199">
        <v>44</v>
      </c>
      <c r="J943" t="str">
        <f t="shared" si="53"/>
        <v>A-W3-H4-LAM 83 - Sprayed Lippings</v>
      </c>
      <c r="K943" s="6" t="e">
        <f>+K415+(Spray_Lip/((100-DoorDiscount)/100))</f>
        <v>#REF!</v>
      </c>
      <c r="M943" t="s">
        <v>751</v>
      </c>
      <c r="Q943" s="6">
        <v>1255.5</v>
      </c>
    </row>
    <row r="944" spans="1:17" hidden="1">
      <c r="A944" t="s">
        <v>9</v>
      </c>
      <c r="B944" t="s">
        <v>12</v>
      </c>
      <c r="C944" s="194">
        <v>1099</v>
      </c>
      <c r="D944" s="194" t="s">
        <v>29</v>
      </c>
      <c r="E944">
        <v>1981</v>
      </c>
      <c r="F944">
        <v>2150</v>
      </c>
      <c r="G944" t="s">
        <v>32</v>
      </c>
      <c r="H944" s="4" t="s">
        <v>683</v>
      </c>
      <c r="I944" s="199">
        <v>44</v>
      </c>
      <c r="J944" t="str">
        <f t="shared" si="53"/>
        <v>B-W3-H1-LAM 83 - Sprayed Lippings</v>
      </c>
      <c r="K944" s="6" t="e">
        <f t="shared" ref="K944:K951" si="56">+K416+(Spray_Lip/((100-DoorDiscount)/100))*2</f>
        <v>#REF!</v>
      </c>
      <c r="M944" t="s">
        <v>751</v>
      </c>
      <c r="Q944" s="6">
        <v>1971</v>
      </c>
    </row>
    <row r="945" spans="1:17" hidden="1">
      <c r="A945" t="s">
        <v>9</v>
      </c>
      <c r="B945" t="s">
        <v>11</v>
      </c>
      <c r="C945" s="194">
        <v>1099</v>
      </c>
      <c r="D945" s="194" t="s">
        <v>29</v>
      </c>
      <c r="E945">
        <v>2151</v>
      </c>
      <c r="F945">
        <v>2450</v>
      </c>
      <c r="G945" t="s">
        <v>33</v>
      </c>
      <c r="H945" s="4" t="s">
        <v>683</v>
      </c>
      <c r="I945" s="199">
        <v>44</v>
      </c>
      <c r="J945" t="str">
        <f t="shared" si="53"/>
        <v>B-W3-H2-LAM 83 - Sprayed Lippings</v>
      </c>
      <c r="K945" s="6" t="e">
        <f t="shared" si="56"/>
        <v>#REF!</v>
      </c>
      <c r="M945" t="s">
        <v>751</v>
      </c>
      <c r="Q945" s="6">
        <v>2201</v>
      </c>
    </row>
    <row r="946" spans="1:17" hidden="1">
      <c r="A946" t="s">
        <v>9</v>
      </c>
      <c r="B946" t="s">
        <v>10</v>
      </c>
      <c r="C946" s="194">
        <v>1099</v>
      </c>
      <c r="D946" s="194" t="s">
        <v>29</v>
      </c>
      <c r="E946">
        <v>2451</v>
      </c>
      <c r="F946">
        <v>2820</v>
      </c>
      <c r="G946" t="s">
        <v>34</v>
      </c>
      <c r="H946" s="4" t="s">
        <v>683</v>
      </c>
      <c r="I946" s="199">
        <v>44</v>
      </c>
      <c r="J946" t="str">
        <f t="shared" si="53"/>
        <v>B-W3-H3-LAM 83 - Sprayed Lippings</v>
      </c>
      <c r="K946" s="6" t="e">
        <f t="shared" si="56"/>
        <v>#REF!</v>
      </c>
      <c r="M946" t="s">
        <v>751</v>
      </c>
      <c r="Q946" s="6">
        <v>2476</v>
      </c>
    </row>
    <row r="947" spans="1:17" hidden="1">
      <c r="A947" t="s">
        <v>9</v>
      </c>
      <c r="B947" t="s">
        <v>8</v>
      </c>
      <c r="C947" s="194">
        <v>1099</v>
      </c>
      <c r="D947" s="194" t="s">
        <v>29</v>
      </c>
      <c r="E947">
        <v>2821</v>
      </c>
      <c r="F947">
        <v>3100</v>
      </c>
      <c r="G947" t="s">
        <v>35</v>
      </c>
      <c r="H947" s="4" t="s">
        <v>683</v>
      </c>
      <c r="I947" s="199">
        <v>44</v>
      </c>
      <c r="J947" t="str">
        <f t="shared" si="53"/>
        <v>B-W3-H4-LAM 83 - Sprayed Lippings</v>
      </c>
      <c r="K947" s="6" t="e">
        <f t="shared" si="56"/>
        <v>#REF!</v>
      </c>
      <c r="M947" t="s">
        <v>751</v>
      </c>
      <c r="Q947" s="6">
        <v>2510</v>
      </c>
    </row>
    <row r="948" spans="1:17" hidden="1">
      <c r="A948" t="s">
        <v>4</v>
      </c>
      <c r="B948" t="s">
        <v>7</v>
      </c>
      <c r="C948" s="194">
        <v>1099</v>
      </c>
      <c r="D948" s="194" t="s">
        <v>29</v>
      </c>
      <c r="E948">
        <v>1981</v>
      </c>
      <c r="F948">
        <v>2150</v>
      </c>
      <c r="G948" t="s">
        <v>32</v>
      </c>
      <c r="H948" s="4" t="s">
        <v>683</v>
      </c>
      <c r="I948" s="199">
        <v>44</v>
      </c>
      <c r="J948" t="str">
        <f t="shared" si="53"/>
        <v>C-W3-H1-LAM 83 - Sprayed Lippings</v>
      </c>
      <c r="K948" s="6" t="e">
        <f t="shared" si="56"/>
        <v>#REF!</v>
      </c>
      <c r="M948" t="s">
        <v>751</v>
      </c>
      <c r="Q948" s="6">
        <v>1603</v>
      </c>
    </row>
    <row r="949" spans="1:17" hidden="1">
      <c r="A949" t="s">
        <v>4</v>
      </c>
      <c r="B949" t="s">
        <v>6</v>
      </c>
      <c r="C949" s="194">
        <v>1099</v>
      </c>
      <c r="D949" s="194" t="s">
        <v>29</v>
      </c>
      <c r="E949">
        <v>2151</v>
      </c>
      <c r="F949">
        <v>2450</v>
      </c>
      <c r="G949" t="s">
        <v>33</v>
      </c>
      <c r="H949" s="4" t="s">
        <v>683</v>
      </c>
      <c r="I949" s="199">
        <v>44</v>
      </c>
      <c r="J949" t="str">
        <f t="shared" si="53"/>
        <v>C-W3-H2-LAM 83 - Sprayed Lippings</v>
      </c>
      <c r="K949" s="6" t="e">
        <f t="shared" si="56"/>
        <v>#REF!</v>
      </c>
      <c r="M949" t="s">
        <v>751</v>
      </c>
      <c r="Q949" s="6">
        <v>1954</v>
      </c>
    </row>
    <row r="950" spans="1:17" hidden="1">
      <c r="A950" t="s">
        <v>4</v>
      </c>
      <c r="B950" t="s">
        <v>5</v>
      </c>
      <c r="C950" s="194">
        <v>1099</v>
      </c>
      <c r="D950" s="194" t="s">
        <v>29</v>
      </c>
      <c r="E950">
        <v>2451</v>
      </c>
      <c r="F950">
        <v>2820</v>
      </c>
      <c r="G950" t="s">
        <v>34</v>
      </c>
      <c r="H950" s="4" t="s">
        <v>683</v>
      </c>
      <c r="I950" s="199">
        <v>44</v>
      </c>
      <c r="J950" t="str">
        <f t="shared" si="53"/>
        <v>C-W3-H3-LAM 83 - Sprayed Lippings</v>
      </c>
      <c r="K950" s="6" t="e">
        <f t="shared" si="56"/>
        <v>#REF!</v>
      </c>
      <c r="M950" t="s">
        <v>751</v>
      </c>
      <c r="Q950" s="6">
        <v>2034</v>
      </c>
    </row>
    <row r="951" spans="1:17" hidden="1">
      <c r="A951" t="s">
        <v>4</v>
      </c>
      <c r="B951" t="s">
        <v>3</v>
      </c>
      <c r="C951" s="194">
        <v>1099</v>
      </c>
      <c r="D951" s="194" t="s">
        <v>29</v>
      </c>
      <c r="E951">
        <v>2821</v>
      </c>
      <c r="F951">
        <v>3100</v>
      </c>
      <c r="G951" t="s">
        <v>35</v>
      </c>
      <c r="H951" s="4" t="s">
        <v>683</v>
      </c>
      <c r="I951" s="199">
        <v>44</v>
      </c>
      <c r="J951" t="str">
        <f t="shared" si="53"/>
        <v>C-W3-H4-LAM 83 - Sprayed Lippings</v>
      </c>
      <c r="K951" s="6" t="e">
        <f t="shared" si="56"/>
        <v>#REF!</v>
      </c>
      <c r="M951" t="s">
        <v>751</v>
      </c>
      <c r="Q951" s="6">
        <v>2034</v>
      </c>
    </row>
    <row r="952" spans="1:17" hidden="1">
      <c r="A952" t="s">
        <v>14</v>
      </c>
      <c r="B952" t="s">
        <v>17</v>
      </c>
      <c r="C952" s="196">
        <v>1240</v>
      </c>
      <c r="D952" s="196" t="s">
        <v>30</v>
      </c>
      <c r="E952">
        <v>1981</v>
      </c>
      <c r="F952">
        <v>2150</v>
      </c>
      <c r="G952" t="s">
        <v>32</v>
      </c>
      <c r="H952" s="4" t="s">
        <v>683</v>
      </c>
      <c r="I952" s="199">
        <v>44</v>
      </c>
      <c r="J952" t="str">
        <f t="shared" ref="J952:J1032" si="57">A952&amp;"-"&amp;D952&amp;"-"&amp;G952&amp;"-"&amp;H952</f>
        <v>A-W4-H1-LAM 83 - Sprayed Lippings</v>
      </c>
      <c r="K952" s="6" t="e">
        <f>+K424+(Spray_Lip/((100-DoorDiscount)/100))</f>
        <v>#REF!</v>
      </c>
      <c r="M952" t="s">
        <v>751</v>
      </c>
      <c r="Q952" s="6">
        <v>1010.5</v>
      </c>
    </row>
    <row r="953" spans="1:17" hidden="1">
      <c r="A953" t="s">
        <v>14</v>
      </c>
      <c r="B953" t="s">
        <v>16</v>
      </c>
      <c r="C953" s="196">
        <v>1240</v>
      </c>
      <c r="D953" s="196" t="s">
        <v>30</v>
      </c>
      <c r="E953">
        <v>2151</v>
      </c>
      <c r="F953">
        <v>2450</v>
      </c>
      <c r="G953" t="s">
        <v>33</v>
      </c>
      <c r="H953" s="4" t="s">
        <v>683</v>
      </c>
      <c r="I953" s="199">
        <v>44</v>
      </c>
      <c r="J953" t="str">
        <f t="shared" si="57"/>
        <v>A-W4-H2-LAM 83 - Sprayed Lippings</v>
      </c>
      <c r="K953" s="6" t="e">
        <f>+K425+(Spray_Lip/((100-DoorDiscount)/100))</f>
        <v>#REF!</v>
      </c>
      <c r="M953" t="s">
        <v>751</v>
      </c>
      <c r="Q953" s="6">
        <v>1125.5</v>
      </c>
    </row>
    <row r="954" spans="1:17" hidden="1">
      <c r="A954" t="s">
        <v>14</v>
      </c>
      <c r="B954" t="s">
        <v>15</v>
      </c>
      <c r="C954" s="196">
        <v>1240</v>
      </c>
      <c r="D954" s="196" t="s">
        <v>30</v>
      </c>
      <c r="E954">
        <v>2451</v>
      </c>
      <c r="F954">
        <v>2820</v>
      </c>
      <c r="G954" t="s">
        <v>34</v>
      </c>
      <c r="H954" s="4" t="s">
        <v>683</v>
      </c>
      <c r="I954" s="199">
        <v>44</v>
      </c>
      <c r="J954" t="str">
        <f t="shared" si="57"/>
        <v>A-W4-H3-LAM 83 - Sprayed Lippings</v>
      </c>
      <c r="K954" s="6" t="e">
        <f>+K426+(Spray_Lip/((100-DoorDiscount)/100))</f>
        <v>#REF!</v>
      </c>
      <c r="M954" t="s">
        <v>751</v>
      </c>
      <c r="Q954" s="6">
        <v>1263.5</v>
      </c>
    </row>
    <row r="955" spans="1:17" hidden="1">
      <c r="A955" t="s">
        <v>14</v>
      </c>
      <c r="B955" t="s">
        <v>13</v>
      </c>
      <c r="C955" s="196">
        <v>1240</v>
      </c>
      <c r="D955" s="196" t="s">
        <v>30</v>
      </c>
      <c r="E955">
        <v>2821</v>
      </c>
      <c r="F955">
        <v>3070</v>
      </c>
      <c r="G955" t="s">
        <v>35</v>
      </c>
      <c r="H955" s="4" t="s">
        <v>683</v>
      </c>
      <c r="I955" s="199">
        <v>44</v>
      </c>
      <c r="J955" t="str">
        <f t="shared" si="57"/>
        <v>A-W4-H4-LAM 83 - Sprayed Lippings</v>
      </c>
      <c r="K955" s="6" t="e">
        <f>+K427+(Spray_Lip/((100-DoorDiscount)/100))</f>
        <v>#REF!</v>
      </c>
      <c r="M955" t="s">
        <v>751</v>
      </c>
      <c r="Q955" s="6">
        <v>1280.5</v>
      </c>
    </row>
    <row r="956" spans="1:17" hidden="1">
      <c r="A956" t="s">
        <v>9</v>
      </c>
      <c r="B956" t="s">
        <v>12</v>
      </c>
      <c r="C956" s="196">
        <v>1240</v>
      </c>
      <c r="D956" s="196" t="s">
        <v>30</v>
      </c>
      <c r="E956">
        <v>1981</v>
      </c>
      <c r="F956">
        <v>2150</v>
      </c>
      <c r="G956" t="s">
        <v>32</v>
      </c>
      <c r="H956" s="4" t="s">
        <v>683</v>
      </c>
      <c r="I956" s="199">
        <v>44</v>
      </c>
      <c r="J956" t="str">
        <f t="shared" si="57"/>
        <v>B-W4-H1-LAM 83 - Sprayed Lippings</v>
      </c>
      <c r="K956" s="6" t="e">
        <f t="shared" ref="K956:K963" si="58">+K428+(Spray_Lip/((100-DoorDiscount)/100))*2</f>
        <v>#REF!</v>
      </c>
      <c r="M956" t="s">
        <v>751</v>
      </c>
      <c r="Q956" s="6">
        <v>2021</v>
      </c>
    </row>
    <row r="957" spans="1:17" hidden="1">
      <c r="A957" t="s">
        <v>9</v>
      </c>
      <c r="B957" t="s">
        <v>11</v>
      </c>
      <c r="C957" s="196">
        <v>1240</v>
      </c>
      <c r="D957" s="196" t="s">
        <v>30</v>
      </c>
      <c r="E957">
        <v>2151</v>
      </c>
      <c r="F957">
        <v>2450</v>
      </c>
      <c r="G957" t="s">
        <v>33</v>
      </c>
      <c r="H957" s="4" t="s">
        <v>683</v>
      </c>
      <c r="I957" s="199">
        <v>44</v>
      </c>
      <c r="J957" t="str">
        <f t="shared" si="57"/>
        <v>B-W4-H2-LAM 83 - Sprayed Lippings</v>
      </c>
      <c r="K957" s="6" t="e">
        <f t="shared" si="58"/>
        <v>#REF!</v>
      </c>
      <c r="M957" t="s">
        <v>751</v>
      </c>
      <c r="Q957" s="6">
        <v>2251</v>
      </c>
    </row>
    <row r="958" spans="1:17" hidden="1">
      <c r="A958" t="s">
        <v>9</v>
      </c>
      <c r="B958" t="s">
        <v>10</v>
      </c>
      <c r="C958" s="196">
        <v>1240</v>
      </c>
      <c r="D958" s="196" t="s">
        <v>30</v>
      </c>
      <c r="E958">
        <v>2451</v>
      </c>
      <c r="F958">
        <v>2820</v>
      </c>
      <c r="G958" t="s">
        <v>34</v>
      </c>
      <c r="H958" s="4" t="s">
        <v>683</v>
      </c>
      <c r="I958" s="199">
        <v>44</v>
      </c>
      <c r="J958" t="str">
        <f t="shared" si="57"/>
        <v>B-W4-H3-LAM 83 - Sprayed Lippings</v>
      </c>
      <c r="K958" s="6" t="e">
        <f t="shared" si="58"/>
        <v>#REF!</v>
      </c>
      <c r="M958" t="s">
        <v>751</v>
      </c>
      <c r="Q958" s="6">
        <v>2526</v>
      </c>
    </row>
    <row r="959" spans="1:17" hidden="1">
      <c r="A959" t="s">
        <v>9</v>
      </c>
      <c r="B959" t="s">
        <v>8</v>
      </c>
      <c r="C959" s="196">
        <v>1240</v>
      </c>
      <c r="D959" s="196" t="s">
        <v>30</v>
      </c>
      <c r="E959">
        <v>2821</v>
      </c>
      <c r="F959">
        <v>3100</v>
      </c>
      <c r="G959" t="s">
        <v>35</v>
      </c>
      <c r="H959" s="4" t="s">
        <v>683</v>
      </c>
      <c r="I959" s="199">
        <v>44</v>
      </c>
      <c r="J959" t="str">
        <f t="shared" si="57"/>
        <v>B-W4-H4-LAM 83 - Sprayed Lippings</v>
      </c>
      <c r="K959" s="6" t="e">
        <f t="shared" si="58"/>
        <v>#REF!</v>
      </c>
      <c r="M959" t="s">
        <v>751</v>
      </c>
      <c r="Q959" s="6">
        <v>2560</v>
      </c>
    </row>
    <row r="960" spans="1:17" hidden="1">
      <c r="A960" t="s">
        <v>4</v>
      </c>
      <c r="B960" t="s">
        <v>7</v>
      </c>
      <c r="C960" s="196">
        <v>1240</v>
      </c>
      <c r="D960" s="196" t="s">
        <v>30</v>
      </c>
      <c r="E960">
        <v>1981</v>
      </c>
      <c r="F960">
        <v>2150</v>
      </c>
      <c r="G960" t="s">
        <v>32</v>
      </c>
      <c r="H960" s="4" t="s">
        <v>683</v>
      </c>
      <c r="I960" s="199">
        <v>44</v>
      </c>
      <c r="J960" t="str">
        <f t="shared" si="57"/>
        <v>C-W4-H1-LAM 83 - Sprayed Lippings</v>
      </c>
      <c r="K960" s="6" t="e">
        <f t="shared" si="58"/>
        <v>#REF!</v>
      </c>
      <c r="M960" t="s">
        <v>751</v>
      </c>
      <c r="Q960" s="6">
        <v>1628</v>
      </c>
    </row>
    <row r="961" spans="1:17" hidden="1">
      <c r="A961" t="s">
        <v>4</v>
      </c>
      <c r="B961" t="s">
        <v>6</v>
      </c>
      <c r="C961" s="196">
        <v>1240</v>
      </c>
      <c r="D961" s="196" t="s">
        <v>30</v>
      </c>
      <c r="E961">
        <v>2151</v>
      </c>
      <c r="F961">
        <v>2450</v>
      </c>
      <c r="G961" t="s">
        <v>33</v>
      </c>
      <c r="H961" s="4" t="s">
        <v>683</v>
      </c>
      <c r="I961" s="199">
        <v>44</v>
      </c>
      <c r="J961" t="str">
        <f t="shared" si="57"/>
        <v>C-W4-H2-LAM 83 - Sprayed Lippings</v>
      </c>
      <c r="K961" s="6" t="e">
        <f t="shared" si="58"/>
        <v>#REF!</v>
      </c>
      <c r="M961" t="s">
        <v>751</v>
      </c>
      <c r="Q961" s="6">
        <v>1979</v>
      </c>
    </row>
    <row r="962" spans="1:17" hidden="1">
      <c r="A962" t="s">
        <v>4</v>
      </c>
      <c r="B962" t="s">
        <v>5</v>
      </c>
      <c r="C962" s="196">
        <v>1240</v>
      </c>
      <c r="D962" s="196" t="s">
        <v>30</v>
      </c>
      <c r="E962">
        <v>2451</v>
      </c>
      <c r="F962">
        <v>2820</v>
      </c>
      <c r="G962" t="s">
        <v>34</v>
      </c>
      <c r="H962" s="4" t="s">
        <v>683</v>
      </c>
      <c r="I962" s="199">
        <v>44</v>
      </c>
      <c r="J962" t="str">
        <f t="shared" si="57"/>
        <v>C-W4-H3-LAM 83 - Sprayed Lippings</v>
      </c>
      <c r="K962" s="6" t="e">
        <f t="shared" si="58"/>
        <v>#REF!</v>
      </c>
      <c r="M962" t="s">
        <v>751</v>
      </c>
      <c r="Q962" s="6">
        <v>2059</v>
      </c>
    </row>
    <row r="963" spans="1:17" hidden="1">
      <c r="A963" t="s">
        <v>4</v>
      </c>
      <c r="B963" t="s">
        <v>3</v>
      </c>
      <c r="C963" s="196">
        <v>1240</v>
      </c>
      <c r="D963" s="196" t="s">
        <v>30</v>
      </c>
      <c r="E963">
        <v>2821</v>
      </c>
      <c r="F963">
        <v>3100</v>
      </c>
      <c r="G963" t="s">
        <v>35</v>
      </c>
      <c r="H963" s="4" t="s">
        <v>683</v>
      </c>
      <c r="I963" s="199">
        <v>44</v>
      </c>
      <c r="J963" t="str">
        <f t="shared" si="57"/>
        <v>C-W4-H4-LAM 83 - Sprayed Lippings</v>
      </c>
      <c r="K963" s="6" t="e">
        <f t="shared" si="58"/>
        <v>#REF!</v>
      </c>
      <c r="M963" t="s">
        <v>751</v>
      </c>
      <c r="Q963" s="6">
        <v>2059</v>
      </c>
    </row>
    <row r="964" spans="1:17" hidden="1">
      <c r="A964" t="s">
        <v>14</v>
      </c>
      <c r="B964" t="s">
        <v>17</v>
      </c>
      <c r="C964">
        <v>949</v>
      </c>
      <c r="D964" t="s">
        <v>27</v>
      </c>
      <c r="E964">
        <v>1981</v>
      </c>
      <c r="F964">
        <v>2150</v>
      </c>
      <c r="G964" t="s">
        <v>32</v>
      </c>
      <c r="H964" s="328" t="s">
        <v>792</v>
      </c>
      <c r="I964" s="199">
        <v>44</v>
      </c>
      <c r="J964" t="str">
        <f t="shared" si="57"/>
        <v>A-W1-H1-LAM 98 - Sprayed Lippings</v>
      </c>
      <c r="K964" s="6" t="e">
        <f>+K436+(Spray_Lip/((100-DoorDiscount)/100))</f>
        <v>#REF!</v>
      </c>
      <c r="M964" t="s">
        <v>751</v>
      </c>
      <c r="Q964" s="6">
        <v>1052.5</v>
      </c>
    </row>
    <row r="965" spans="1:17" hidden="1">
      <c r="A965" t="s">
        <v>14</v>
      </c>
      <c r="B965" t="s">
        <v>16</v>
      </c>
      <c r="C965">
        <v>949</v>
      </c>
      <c r="D965" t="s">
        <v>27</v>
      </c>
      <c r="E965">
        <v>2151</v>
      </c>
      <c r="F965">
        <v>2450</v>
      </c>
      <c r="G965" t="s">
        <v>33</v>
      </c>
      <c r="H965" s="328" t="s">
        <v>792</v>
      </c>
      <c r="I965" s="199">
        <v>44</v>
      </c>
      <c r="J965" t="str">
        <f t="shared" si="57"/>
        <v>A-W1-H2-LAM 98 - Sprayed Lippings</v>
      </c>
      <c r="K965" s="6" t="e">
        <f>+K437+(Spray_Lip/((100-DoorDiscount)/100))</f>
        <v>#REF!</v>
      </c>
      <c r="M965" t="s">
        <v>751</v>
      </c>
      <c r="Q965" s="6">
        <v>1169.5</v>
      </c>
    </row>
    <row r="966" spans="1:17" hidden="1">
      <c r="A966" t="s">
        <v>14</v>
      </c>
      <c r="B966" t="s">
        <v>15</v>
      </c>
      <c r="C966">
        <v>949</v>
      </c>
      <c r="D966" t="s">
        <v>27</v>
      </c>
      <c r="E966">
        <v>2451</v>
      </c>
      <c r="F966">
        <v>2820</v>
      </c>
      <c r="G966" t="s">
        <v>34</v>
      </c>
      <c r="H966" s="328" t="s">
        <v>792</v>
      </c>
      <c r="I966" s="199">
        <v>44</v>
      </c>
      <c r="J966" t="str">
        <f t="shared" si="57"/>
        <v>A-W1-H3-LAM 98 - Sprayed Lippings</v>
      </c>
      <c r="K966" s="6" t="e">
        <f>+K438+(Spray_Lip/((100-DoorDiscount)/100))</f>
        <v>#REF!</v>
      </c>
      <c r="M966" t="s">
        <v>751</v>
      </c>
      <c r="Q966" s="6">
        <v>1305.5</v>
      </c>
    </row>
    <row r="967" spans="1:17" hidden="1">
      <c r="A967" t="s">
        <v>14</v>
      </c>
      <c r="B967" t="s">
        <v>13</v>
      </c>
      <c r="C967">
        <v>864</v>
      </c>
      <c r="D967" t="s">
        <v>27</v>
      </c>
      <c r="E967">
        <v>2821</v>
      </c>
      <c r="F967">
        <v>3070</v>
      </c>
      <c r="G967" t="s">
        <v>35</v>
      </c>
      <c r="H967" s="328" t="s">
        <v>792</v>
      </c>
      <c r="I967" s="199">
        <v>44</v>
      </c>
      <c r="J967" t="str">
        <f t="shared" si="57"/>
        <v>A-W1-H4-LAM 98 - Sprayed Lippings</v>
      </c>
      <c r="K967" s="6" t="e">
        <f>+K439+(Spray_Lip/((100-DoorDiscount)/100))</f>
        <v>#REF!</v>
      </c>
      <c r="M967" t="s">
        <v>751</v>
      </c>
      <c r="Q967" s="6">
        <v>1313.5</v>
      </c>
    </row>
    <row r="968" spans="1:17" hidden="1">
      <c r="A968" t="s">
        <v>9</v>
      </c>
      <c r="B968" t="s">
        <v>12</v>
      </c>
      <c r="C968">
        <v>949</v>
      </c>
      <c r="D968" t="s">
        <v>27</v>
      </c>
      <c r="E968">
        <v>1981</v>
      </c>
      <c r="F968">
        <v>2150</v>
      </c>
      <c r="G968" t="s">
        <v>32</v>
      </c>
      <c r="H968" s="328" t="s">
        <v>792</v>
      </c>
      <c r="I968" s="199">
        <v>44</v>
      </c>
      <c r="J968" t="str">
        <f t="shared" si="57"/>
        <v>B-W1-H1-LAM 98 - Sprayed Lippings</v>
      </c>
      <c r="K968" s="6" t="e">
        <f t="shared" ref="K968:K975" si="59">+K440+(Spray_Lip/((100-DoorDiscount)/100))*2</f>
        <v>#REF!</v>
      </c>
      <c r="M968" t="s">
        <v>751</v>
      </c>
      <c r="Q968" s="6">
        <v>2106</v>
      </c>
    </row>
    <row r="969" spans="1:17" hidden="1">
      <c r="A969" t="s">
        <v>9</v>
      </c>
      <c r="B969" t="s">
        <v>11</v>
      </c>
      <c r="C969">
        <v>909</v>
      </c>
      <c r="D969" t="s">
        <v>27</v>
      </c>
      <c r="E969">
        <v>2151</v>
      </c>
      <c r="F969">
        <v>2450</v>
      </c>
      <c r="G969" t="s">
        <v>33</v>
      </c>
      <c r="H969" s="328" t="s">
        <v>792</v>
      </c>
      <c r="I969" s="199">
        <v>44</v>
      </c>
      <c r="J969" t="str">
        <f t="shared" si="57"/>
        <v>B-W1-H2-LAM 98 - Sprayed Lippings</v>
      </c>
      <c r="K969" s="6" t="e">
        <f t="shared" si="59"/>
        <v>#REF!</v>
      </c>
      <c r="M969" t="s">
        <v>751</v>
      </c>
      <c r="Q969" s="6">
        <v>2339</v>
      </c>
    </row>
    <row r="970" spans="1:17" hidden="1">
      <c r="A970" t="s">
        <v>9</v>
      </c>
      <c r="B970" t="s">
        <v>10</v>
      </c>
      <c r="C970">
        <v>949</v>
      </c>
      <c r="D970" t="s">
        <v>27</v>
      </c>
      <c r="E970">
        <v>2451</v>
      </c>
      <c r="F970">
        <v>2820</v>
      </c>
      <c r="G970" t="s">
        <v>34</v>
      </c>
      <c r="H970" s="328" t="s">
        <v>792</v>
      </c>
      <c r="I970" s="199">
        <v>44</v>
      </c>
      <c r="J970" t="str">
        <f t="shared" si="57"/>
        <v>B-W1-H3-LAM 98 - Sprayed Lippings</v>
      </c>
      <c r="K970" s="6" t="e">
        <f t="shared" si="59"/>
        <v>#REF!</v>
      </c>
      <c r="M970" t="s">
        <v>751</v>
      </c>
      <c r="Q970" s="6">
        <v>2611</v>
      </c>
    </row>
    <row r="971" spans="1:17" hidden="1">
      <c r="A971" t="s">
        <v>9</v>
      </c>
      <c r="B971" t="s">
        <v>8</v>
      </c>
      <c r="C971">
        <v>999</v>
      </c>
      <c r="D971" t="s">
        <v>27</v>
      </c>
      <c r="E971">
        <v>2821</v>
      </c>
      <c r="F971">
        <v>3100</v>
      </c>
      <c r="G971" t="s">
        <v>35</v>
      </c>
      <c r="H971" s="328" t="s">
        <v>792</v>
      </c>
      <c r="I971" s="199">
        <v>44</v>
      </c>
      <c r="J971" t="str">
        <f t="shared" si="57"/>
        <v>B-W1-H4-LAM 98 - Sprayed Lippings</v>
      </c>
      <c r="K971" s="6" t="e">
        <f t="shared" si="59"/>
        <v>#REF!</v>
      </c>
      <c r="M971" t="s">
        <v>751</v>
      </c>
      <c r="Q971" s="6">
        <v>2627</v>
      </c>
    </row>
    <row r="972" spans="1:17" hidden="1">
      <c r="A972" t="s">
        <v>4</v>
      </c>
      <c r="B972" t="s">
        <v>7</v>
      </c>
      <c r="C972">
        <v>949</v>
      </c>
      <c r="D972" t="s">
        <v>27</v>
      </c>
      <c r="E972">
        <v>1981</v>
      </c>
      <c r="F972">
        <v>2150</v>
      </c>
      <c r="G972" t="s">
        <v>32</v>
      </c>
      <c r="H972" s="328" t="s">
        <v>792</v>
      </c>
      <c r="I972" s="199">
        <v>44</v>
      </c>
      <c r="J972" t="str">
        <f t="shared" si="57"/>
        <v>C-W1-H1-LAM 98 - Sprayed Lippings</v>
      </c>
      <c r="K972" s="6" t="e">
        <f t="shared" si="59"/>
        <v>#REF!</v>
      </c>
      <c r="M972" t="s">
        <v>751</v>
      </c>
      <c r="Q972" s="6">
        <v>1731</v>
      </c>
    </row>
    <row r="973" spans="1:17" hidden="1">
      <c r="A973" t="s">
        <v>4</v>
      </c>
      <c r="B973" t="s">
        <v>6</v>
      </c>
      <c r="C973">
        <v>909</v>
      </c>
      <c r="D973" t="s">
        <v>27</v>
      </c>
      <c r="E973">
        <v>2151</v>
      </c>
      <c r="F973">
        <v>2450</v>
      </c>
      <c r="G973" t="s">
        <v>33</v>
      </c>
      <c r="H973" s="328" t="s">
        <v>792</v>
      </c>
      <c r="I973" s="199">
        <v>44</v>
      </c>
      <c r="J973" t="str">
        <f t="shared" si="57"/>
        <v>C-W1-H2-LAM 98 - Sprayed Lippings</v>
      </c>
      <c r="K973" s="6" t="e">
        <f t="shared" si="59"/>
        <v>#REF!</v>
      </c>
      <c r="M973" t="s">
        <v>751</v>
      </c>
      <c r="Q973" s="6">
        <v>2005</v>
      </c>
    </row>
    <row r="974" spans="1:17" hidden="1">
      <c r="A974" t="s">
        <v>4</v>
      </c>
      <c r="B974" t="s">
        <v>5</v>
      </c>
      <c r="C974">
        <v>924</v>
      </c>
      <c r="D974" t="s">
        <v>27</v>
      </c>
      <c r="E974">
        <v>2451</v>
      </c>
      <c r="F974">
        <v>2820</v>
      </c>
      <c r="G974" t="s">
        <v>34</v>
      </c>
      <c r="H974" s="328" t="s">
        <v>792</v>
      </c>
      <c r="I974" s="199">
        <v>44</v>
      </c>
      <c r="J974" t="str">
        <f t="shared" si="57"/>
        <v>C-W1-H3-LAM 98 - Sprayed Lippings</v>
      </c>
      <c r="K974" s="6" t="e">
        <f t="shared" si="59"/>
        <v>#REF!</v>
      </c>
      <c r="M974" t="s">
        <v>751</v>
      </c>
      <c r="Q974" s="6">
        <v>2186</v>
      </c>
    </row>
    <row r="975" spans="1:17" hidden="1">
      <c r="A975" t="s">
        <v>4</v>
      </c>
      <c r="B975" t="s">
        <v>3</v>
      </c>
      <c r="C975">
        <v>999</v>
      </c>
      <c r="D975" t="s">
        <v>27</v>
      </c>
      <c r="E975">
        <v>2821</v>
      </c>
      <c r="F975">
        <v>3100</v>
      </c>
      <c r="G975" t="s">
        <v>35</v>
      </c>
      <c r="H975" s="328" t="s">
        <v>792</v>
      </c>
      <c r="I975" s="199">
        <v>44</v>
      </c>
      <c r="J975" t="str">
        <f t="shared" si="57"/>
        <v>C-W1-H4-LAM 98 - Sprayed Lippings</v>
      </c>
      <c r="K975" s="6" t="e">
        <f t="shared" si="59"/>
        <v>#REF!</v>
      </c>
      <c r="M975" t="s">
        <v>751</v>
      </c>
      <c r="Q975" s="6">
        <v>2160</v>
      </c>
    </row>
    <row r="976" spans="1:17" hidden="1">
      <c r="A976" t="s">
        <v>14</v>
      </c>
      <c r="B976" t="s">
        <v>17</v>
      </c>
      <c r="C976" s="191">
        <v>999</v>
      </c>
      <c r="D976" s="191" t="s">
        <v>28</v>
      </c>
      <c r="E976">
        <v>1981</v>
      </c>
      <c r="F976">
        <v>2150</v>
      </c>
      <c r="G976" t="s">
        <v>32</v>
      </c>
      <c r="H976" s="328" t="s">
        <v>792</v>
      </c>
      <c r="I976" s="199">
        <v>44</v>
      </c>
      <c r="J976" t="str">
        <f t="shared" si="57"/>
        <v>A-W2-H1-LAM 98 - Sprayed Lippings</v>
      </c>
      <c r="K976" s="6" t="e">
        <f>+K448+(Spray_Lip/((100-DoorDiscount)/100))</f>
        <v>#REF!</v>
      </c>
      <c r="M976" t="s">
        <v>751</v>
      </c>
      <c r="Q976" s="6">
        <v>1077.5</v>
      </c>
    </row>
    <row r="977" spans="1:17" hidden="1">
      <c r="A977" t="s">
        <v>14</v>
      </c>
      <c r="B977" t="s">
        <v>16</v>
      </c>
      <c r="C977" s="191">
        <v>999</v>
      </c>
      <c r="D977" s="191" t="s">
        <v>28</v>
      </c>
      <c r="E977">
        <v>2151</v>
      </c>
      <c r="F977">
        <v>2450</v>
      </c>
      <c r="G977" t="s">
        <v>33</v>
      </c>
      <c r="H977" s="328" t="s">
        <v>792</v>
      </c>
      <c r="I977" s="199">
        <v>44</v>
      </c>
      <c r="J977" t="str">
        <f t="shared" si="57"/>
        <v>A-W2-H2-LAM 98 - Sprayed Lippings</v>
      </c>
      <c r="K977" s="6" t="e">
        <f>+K449+(Spray_Lip/((100-DoorDiscount)/100))</f>
        <v>#REF!</v>
      </c>
      <c r="M977" t="s">
        <v>751</v>
      </c>
      <c r="Q977" s="6">
        <v>1194.5</v>
      </c>
    </row>
    <row r="978" spans="1:17" hidden="1">
      <c r="A978" t="s">
        <v>14</v>
      </c>
      <c r="B978" t="s">
        <v>15</v>
      </c>
      <c r="C978" s="191">
        <v>999</v>
      </c>
      <c r="D978" s="191" t="s">
        <v>28</v>
      </c>
      <c r="E978">
        <v>2451</v>
      </c>
      <c r="F978">
        <v>2820</v>
      </c>
      <c r="G978" t="s">
        <v>34</v>
      </c>
      <c r="H978" s="328" t="s">
        <v>792</v>
      </c>
      <c r="I978" s="199">
        <v>44</v>
      </c>
      <c r="J978" t="str">
        <f t="shared" si="57"/>
        <v>A-W2-H3-LAM 98 - Sprayed Lippings</v>
      </c>
      <c r="K978" s="6" t="e">
        <f>+K450+(Spray_Lip/((100-DoorDiscount)/100))</f>
        <v>#REF!</v>
      </c>
      <c r="M978" t="s">
        <v>751</v>
      </c>
      <c r="Q978" s="6">
        <v>1330.5</v>
      </c>
    </row>
    <row r="979" spans="1:17" hidden="1">
      <c r="A979" t="s">
        <v>14</v>
      </c>
      <c r="B979" t="s">
        <v>13</v>
      </c>
      <c r="C979" s="191">
        <v>999</v>
      </c>
      <c r="D979" s="191" t="s">
        <v>28</v>
      </c>
      <c r="E979">
        <v>2821</v>
      </c>
      <c r="F979">
        <v>3070</v>
      </c>
      <c r="G979" t="s">
        <v>35</v>
      </c>
      <c r="H979" s="328" t="s">
        <v>792</v>
      </c>
      <c r="I979" s="199">
        <v>44</v>
      </c>
      <c r="J979" t="str">
        <f t="shared" si="57"/>
        <v>A-W2-H4-LAM 98 - Sprayed Lippings</v>
      </c>
      <c r="K979" s="6" t="e">
        <f>+K451+(Spray_Lip/((100-DoorDiscount)/100))</f>
        <v>#REF!</v>
      </c>
      <c r="M979" t="s">
        <v>751</v>
      </c>
      <c r="Q979" s="6">
        <v>1338.5</v>
      </c>
    </row>
    <row r="980" spans="1:17" hidden="1">
      <c r="A980" t="s">
        <v>9</v>
      </c>
      <c r="B980" t="s">
        <v>12</v>
      </c>
      <c r="C980" s="191">
        <v>999</v>
      </c>
      <c r="D980" s="191" t="s">
        <v>28</v>
      </c>
      <c r="E980">
        <v>1981</v>
      </c>
      <c r="F980">
        <v>2150</v>
      </c>
      <c r="G980" t="s">
        <v>32</v>
      </c>
      <c r="H980" s="328" t="s">
        <v>792</v>
      </c>
      <c r="I980" s="199">
        <v>44</v>
      </c>
      <c r="J980" t="str">
        <f t="shared" si="57"/>
        <v>B-W2-H1-LAM 98 - Sprayed Lippings</v>
      </c>
      <c r="K980" s="6" t="e">
        <f t="shared" ref="K980:K987" si="60">+K452+(Spray_Lip/((100-DoorDiscount)/100))*2</f>
        <v>#REF!</v>
      </c>
      <c r="M980" t="s">
        <v>751</v>
      </c>
      <c r="Q980" s="6">
        <v>2156</v>
      </c>
    </row>
    <row r="981" spans="1:17" hidden="1">
      <c r="A981" t="s">
        <v>9</v>
      </c>
      <c r="B981" t="s">
        <v>11</v>
      </c>
      <c r="C981" s="191">
        <v>999</v>
      </c>
      <c r="D981" s="191" t="s">
        <v>28</v>
      </c>
      <c r="E981">
        <v>2151</v>
      </c>
      <c r="F981">
        <v>2450</v>
      </c>
      <c r="G981" t="s">
        <v>33</v>
      </c>
      <c r="H981" s="328" t="s">
        <v>792</v>
      </c>
      <c r="I981" s="199">
        <v>44</v>
      </c>
      <c r="J981" t="str">
        <f t="shared" si="57"/>
        <v>B-W2-H2-LAM 98 - Sprayed Lippings</v>
      </c>
      <c r="K981" s="6" t="e">
        <f t="shared" si="60"/>
        <v>#REF!</v>
      </c>
      <c r="M981" t="s">
        <v>751</v>
      </c>
      <c r="Q981" s="6">
        <v>2389</v>
      </c>
    </row>
    <row r="982" spans="1:17" hidden="1">
      <c r="A982" t="s">
        <v>9</v>
      </c>
      <c r="B982" t="s">
        <v>10</v>
      </c>
      <c r="C982" s="191">
        <v>999</v>
      </c>
      <c r="D982" s="191" t="s">
        <v>28</v>
      </c>
      <c r="E982">
        <v>2451</v>
      </c>
      <c r="F982">
        <v>2820</v>
      </c>
      <c r="G982" t="s">
        <v>34</v>
      </c>
      <c r="H982" s="328" t="s">
        <v>792</v>
      </c>
      <c r="I982" s="199">
        <v>44</v>
      </c>
      <c r="J982" t="str">
        <f t="shared" si="57"/>
        <v>B-W2-H3-LAM 98 - Sprayed Lippings</v>
      </c>
      <c r="K982" s="6" t="e">
        <f t="shared" si="60"/>
        <v>#REF!</v>
      </c>
      <c r="M982" t="s">
        <v>751</v>
      </c>
      <c r="Q982" s="6">
        <v>2661</v>
      </c>
    </row>
    <row r="983" spans="1:17" hidden="1">
      <c r="A983" t="s">
        <v>9</v>
      </c>
      <c r="B983" t="s">
        <v>8</v>
      </c>
      <c r="C983" s="191">
        <v>999</v>
      </c>
      <c r="D983" s="191" t="s">
        <v>28</v>
      </c>
      <c r="E983">
        <v>2821</v>
      </c>
      <c r="F983">
        <v>3100</v>
      </c>
      <c r="G983" t="s">
        <v>35</v>
      </c>
      <c r="H983" s="328" t="s">
        <v>792</v>
      </c>
      <c r="I983" s="199">
        <v>44</v>
      </c>
      <c r="J983" t="str">
        <f t="shared" si="57"/>
        <v>B-W2-H4-LAM 98 - Sprayed Lippings</v>
      </c>
      <c r="K983" s="6" t="e">
        <f t="shared" si="60"/>
        <v>#REF!</v>
      </c>
      <c r="M983" t="s">
        <v>751</v>
      </c>
      <c r="Q983" s="6">
        <v>2677</v>
      </c>
    </row>
    <row r="984" spans="1:17" hidden="1">
      <c r="A984" t="s">
        <v>4</v>
      </c>
      <c r="B984" t="s">
        <v>7</v>
      </c>
      <c r="C984" s="191">
        <v>999</v>
      </c>
      <c r="D984" s="191" t="s">
        <v>28</v>
      </c>
      <c r="E984">
        <v>1981</v>
      </c>
      <c r="F984">
        <v>2150</v>
      </c>
      <c r="G984" t="s">
        <v>32</v>
      </c>
      <c r="H984" s="328" t="s">
        <v>792</v>
      </c>
      <c r="I984" s="199">
        <v>44</v>
      </c>
      <c r="J984" t="str">
        <f t="shared" si="57"/>
        <v>C-W2-H1-LAM 98 - Sprayed Lippings</v>
      </c>
      <c r="K984" s="6" t="e">
        <f t="shared" si="60"/>
        <v>#REF!</v>
      </c>
      <c r="M984" t="s">
        <v>751</v>
      </c>
      <c r="Q984" s="6">
        <v>1756</v>
      </c>
    </row>
    <row r="985" spans="1:17" hidden="1">
      <c r="A985" t="s">
        <v>4</v>
      </c>
      <c r="B985" t="s">
        <v>6</v>
      </c>
      <c r="C985" s="191">
        <v>999</v>
      </c>
      <c r="D985" s="191" t="s">
        <v>28</v>
      </c>
      <c r="E985">
        <v>2151</v>
      </c>
      <c r="F985">
        <v>2450</v>
      </c>
      <c r="G985" t="s">
        <v>33</v>
      </c>
      <c r="H985" s="328" t="s">
        <v>792</v>
      </c>
      <c r="I985" s="199">
        <v>44</v>
      </c>
      <c r="J985" t="str">
        <f t="shared" si="57"/>
        <v>C-W2-H2-LAM 98 - Sprayed Lippings</v>
      </c>
      <c r="K985" s="6" t="e">
        <f t="shared" si="60"/>
        <v>#REF!</v>
      </c>
      <c r="M985" t="s">
        <v>751</v>
      </c>
      <c r="Q985" s="6">
        <v>2030</v>
      </c>
    </row>
    <row r="986" spans="1:17" hidden="1">
      <c r="A986" t="s">
        <v>4</v>
      </c>
      <c r="B986" t="s">
        <v>5</v>
      </c>
      <c r="C986" s="191">
        <v>999</v>
      </c>
      <c r="D986" s="191" t="s">
        <v>28</v>
      </c>
      <c r="E986">
        <v>2451</v>
      </c>
      <c r="F986">
        <v>2820</v>
      </c>
      <c r="G986" t="s">
        <v>34</v>
      </c>
      <c r="H986" s="328" t="s">
        <v>792</v>
      </c>
      <c r="I986" s="199">
        <v>44</v>
      </c>
      <c r="J986" t="str">
        <f t="shared" si="57"/>
        <v>C-W2-H3-LAM 98 - Sprayed Lippings</v>
      </c>
      <c r="K986" s="6" t="e">
        <f t="shared" si="60"/>
        <v>#REF!</v>
      </c>
      <c r="M986" t="s">
        <v>751</v>
      </c>
      <c r="Q986" s="6">
        <v>2211</v>
      </c>
    </row>
    <row r="987" spans="1:17" hidden="1">
      <c r="A987" t="s">
        <v>4</v>
      </c>
      <c r="B987" t="s">
        <v>3</v>
      </c>
      <c r="C987" s="191">
        <v>999</v>
      </c>
      <c r="D987" s="191" t="s">
        <v>28</v>
      </c>
      <c r="E987">
        <v>2821</v>
      </c>
      <c r="F987">
        <v>3100</v>
      </c>
      <c r="G987" t="s">
        <v>35</v>
      </c>
      <c r="H987" s="328" t="s">
        <v>792</v>
      </c>
      <c r="I987" s="199">
        <v>44</v>
      </c>
      <c r="J987" t="str">
        <f t="shared" si="57"/>
        <v>C-W2-H4-LAM 98 - Sprayed Lippings</v>
      </c>
      <c r="K987" s="6" t="e">
        <f t="shared" si="60"/>
        <v>#REF!</v>
      </c>
      <c r="M987" t="s">
        <v>751</v>
      </c>
      <c r="Q987" s="6">
        <v>2185</v>
      </c>
    </row>
    <row r="988" spans="1:17" hidden="1">
      <c r="A988" t="s">
        <v>14</v>
      </c>
      <c r="B988" t="s">
        <v>17</v>
      </c>
      <c r="C988" s="194">
        <v>1099</v>
      </c>
      <c r="D988" s="194" t="s">
        <v>29</v>
      </c>
      <c r="E988">
        <v>1981</v>
      </c>
      <c r="F988">
        <v>2150</v>
      </c>
      <c r="G988" t="s">
        <v>32</v>
      </c>
      <c r="H988" s="328" t="s">
        <v>792</v>
      </c>
      <c r="I988" s="199">
        <v>44</v>
      </c>
      <c r="J988" t="str">
        <f t="shared" si="57"/>
        <v>A-W3-H1-LAM 98 - Sprayed Lippings</v>
      </c>
      <c r="K988" s="6" t="e">
        <f>+K460+(Spray_Lip/((100-DoorDiscount)/100))</f>
        <v>#REF!</v>
      </c>
      <c r="M988" t="s">
        <v>751</v>
      </c>
      <c r="Q988" s="6">
        <v>1102.5</v>
      </c>
    </row>
    <row r="989" spans="1:17" hidden="1">
      <c r="A989" t="s">
        <v>14</v>
      </c>
      <c r="B989" t="s">
        <v>16</v>
      </c>
      <c r="C989" s="194">
        <v>1099</v>
      </c>
      <c r="D989" s="194" t="s">
        <v>29</v>
      </c>
      <c r="E989">
        <v>2151</v>
      </c>
      <c r="F989">
        <v>2450</v>
      </c>
      <c r="G989" t="s">
        <v>33</v>
      </c>
      <c r="H989" s="328" t="s">
        <v>792</v>
      </c>
      <c r="I989" s="199">
        <v>44</v>
      </c>
      <c r="J989" t="str">
        <f t="shared" si="57"/>
        <v>A-W3-H2-LAM 98 - Sprayed Lippings</v>
      </c>
      <c r="K989" s="6" t="e">
        <f>+K461+(Spray_Lip/((100-DoorDiscount)/100))</f>
        <v>#REF!</v>
      </c>
      <c r="M989" t="s">
        <v>751</v>
      </c>
      <c r="Q989" s="6">
        <v>1219.5</v>
      </c>
    </row>
    <row r="990" spans="1:17" hidden="1">
      <c r="A990" t="s">
        <v>14</v>
      </c>
      <c r="B990" t="s">
        <v>15</v>
      </c>
      <c r="C990" s="194">
        <v>1099</v>
      </c>
      <c r="D990" s="194" t="s">
        <v>29</v>
      </c>
      <c r="E990">
        <v>2451</v>
      </c>
      <c r="F990">
        <v>2820</v>
      </c>
      <c r="G990" t="s">
        <v>34</v>
      </c>
      <c r="H990" s="328" t="s">
        <v>792</v>
      </c>
      <c r="I990" s="199">
        <v>44</v>
      </c>
      <c r="J990" t="str">
        <f t="shared" si="57"/>
        <v>A-W3-H3-LAM 98 - Sprayed Lippings</v>
      </c>
      <c r="K990" s="6" t="e">
        <f>+K462+(Spray_Lip/((100-DoorDiscount)/100))</f>
        <v>#REF!</v>
      </c>
      <c r="M990" t="s">
        <v>751</v>
      </c>
      <c r="Q990" s="6">
        <v>1355.5</v>
      </c>
    </row>
    <row r="991" spans="1:17" hidden="1">
      <c r="A991" t="s">
        <v>14</v>
      </c>
      <c r="B991" t="s">
        <v>13</v>
      </c>
      <c r="C991" s="194">
        <v>1099</v>
      </c>
      <c r="D991" s="194" t="s">
        <v>29</v>
      </c>
      <c r="E991">
        <v>2821</v>
      </c>
      <c r="F991">
        <v>3070</v>
      </c>
      <c r="G991" t="s">
        <v>35</v>
      </c>
      <c r="H991" s="328" t="s">
        <v>792</v>
      </c>
      <c r="I991" s="199">
        <v>44</v>
      </c>
      <c r="J991" t="str">
        <f t="shared" si="57"/>
        <v>A-W3-H4-LAM 98 - Sprayed Lippings</v>
      </c>
      <c r="K991" s="6" t="e">
        <f>+K463+(Spray_Lip/((100-DoorDiscount)/100))</f>
        <v>#REF!</v>
      </c>
      <c r="M991" t="s">
        <v>751</v>
      </c>
      <c r="Q991" s="6">
        <v>1363.5</v>
      </c>
    </row>
    <row r="992" spans="1:17" hidden="1">
      <c r="A992" t="s">
        <v>9</v>
      </c>
      <c r="B992" t="s">
        <v>12</v>
      </c>
      <c r="C992" s="194">
        <v>1099</v>
      </c>
      <c r="D992" s="194" t="s">
        <v>29</v>
      </c>
      <c r="E992">
        <v>1981</v>
      </c>
      <c r="F992">
        <v>2150</v>
      </c>
      <c r="G992" t="s">
        <v>32</v>
      </c>
      <c r="H992" s="328" t="s">
        <v>792</v>
      </c>
      <c r="I992" s="199">
        <v>44</v>
      </c>
      <c r="J992" t="str">
        <f t="shared" si="57"/>
        <v>B-W3-H1-LAM 98 - Sprayed Lippings</v>
      </c>
      <c r="K992" s="6" t="e">
        <f t="shared" ref="K992:K999" si="61">+K464+(Spray_Lip/((100-DoorDiscount)/100))*2</f>
        <v>#REF!</v>
      </c>
      <c r="M992" t="s">
        <v>751</v>
      </c>
      <c r="Q992" s="6">
        <v>2206</v>
      </c>
    </row>
    <row r="993" spans="1:17" hidden="1">
      <c r="A993" t="s">
        <v>9</v>
      </c>
      <c r="B993" t="s">
        <v>11</v>
      </c>
      <c r="C993" s="194">
        <v>1099</v>
      </c>
      <c r="D993" s="194" t="s">
        <v>29</v>
      </c>
      <c r="E993">
        <v>2151</v>
      </c>
      <c r="F993">
        <v>2450</v>
      </c>
      <c r="G993" t="s">
        <v>33</v>
      </c>
      <c r="H993" s="328" t="s">
        <v>792</v>
      </c>
      <c r="I993" s="199">
        <v>44</v>
      </c>
      <c r="J993" t="str">
        <f t="shared" si="57"/>
        <v>B-W3-H2-LAM 98 - Sprayed Lippings</v>
      </c>
      <c r="K993" s="6" t="e">
        <f t="shared" si="61"/>
        <v>#REF!</v>
      </c>
      <c r="M993" t="s">
        <v>751</v>
      </c>
      <c r="Q993" s="6">
        <v>2439</v>
      </c>
    </row>
    <row r="994" spans="1:17" hidden="1">
      <c r="A994" t="s">
        <v>9</v>
      </c>
      <c r="B994" t="s">
        <v>10</v>
      </c>
      <c r="C994" s="194">
        <v>1099</v>
      </c>
      <c r="D994" s="194" t="s">
        <v>29</v>
      </c>
      <c r="E994">
        <v>2451</v>
      </c>
      <c r="F994">
        <v>2820</v>
      </c>
      <c r="G994" t="s">
        <v>34</v>
      </c>
      <c r="H994" s="328" t="s">
        <v>792</v>
      </c>
      <c r="I994" s="199">
        <v>44</v>
      </c>
      <c r="J994" t="str">
        <f t="shared" si="57"/>
        <v>B-W3-H3-LAM 98 - Sprayed Lippings</v>
      </c>
      <c r="K994" s="6" t="e">
        <f t="shared" si="61"/>
        <v>#REF!</v>
      </c>
      <c r="M994" t="s">
        <v>751</v>
      </c>
      <c r="Q994" s="6">
        <v>2711</v>
      </c>
    </row>
    <row r="995" spans="1:17" hidden="1">
      <c r="A995" t="s">
        <v>9</v>
      </c>
      <c r="B995" t="s">
        <v>8</v>
      </c>
      <c r="C995" s="194">
        <v>1099</v>
      </c>
      <c r="D995" s="194" t="s">
        <v>29</v>
      </c>
      <c r="E995">
        <v>2821</v>
      </c>
      <c r="F995">
        <v>3100</v>
      </c>
      <c r="G995" t="s">
        <v>35</v>
      </c>
      <c r="H995" s="328" t="s">
        <v>792</v>
      </c>
      <c r="I995" s="199">
        <v>44</v>
      </c>
      <c r="J995" t="str">
        <f t="shared" si="57"/>
        <v>B-W3-H4-LAM 98 - Sprayed Lippings</v>
      </c>
      <c r="K995" s="6" t="e">
        <f t="shared" si="61"/>
        <v>#REF!</v>
      </c>
      <c r="M995" t="s">
        <v>751</v>
      </c>
      <c r="Q995" s="6">
        <v>2727</v>
      </c>
    </row>
    <row r="996" spans="1:17" hidden="1">
      <c r="A996" t="s">
        <v>4</v>
      </c>
      <c r="B996" t="s">
        <v>7</v>
      </c>
      <c r="C996" s="194">
        <v>1099</v>
      </c>
      <c r="D996" s="194" t="s">
        <v>29</v>
      </c>
      <c r="E996">
        <v>1981</v>
      </c>
      <c r="F996">
        <v>2150</v>
      </c>
      <c r="G996" t="s">
        <v>32</v>
      </c>
      <c r="H996" s="328" t="s">
        <v>792</v>
      </c>
      <c r="I996" s="199">
        <v>44</v>
      </c>
      <c r="J996" t="str">
        <f t="shared" si="57"/>
        <v>C-W3-H1-LAM 98 - Sprayed Lippings</v>
      </c>
      <c r="K996" s="6" t="e">
        <f t="shared" si="61"/>
        <v>#REF!</v>
      </c>
      <c r="M996" t="s">
        <v>751</v>
      </c>
      <c r="Q996" s="6">
        <v>1781</v>
      </c>
    </row>
    <row r="997" spans="1:17" hidden="1">
      <c r="A997" t="s">
        <v>4</v>
      </c>
      <c r="B997" t="s">
        <v>6</v>
      </c>
      <c r="C997" s="194">
        <v>1099</v>
      </c>
      <c r="D997" s="194" t="s">
        <v>29</v>
      </c>
      <c r="E997">
        <v>2151</v>
      </c>
      <c r="F997">
        <v>2450</v>
      </c>
      <c r="G997" t="s">
        <v>33</v>
      </c>
      <c r="H997" s="328" t="s">
        <v>792</v>
      </c>
      <c r="I997" s="199">
        <v>44</v>
      </c>
      <c r="J997" t="str">
        <f t="shared" si="57"/>
        <v>C-W3-H2-LAM 98 - Sprayed Lippings</v>
      </c>
      <c r="K997" s="6" t="e">
        <f t="shared" si="61"/>
        <v>#REF!</v>
      </c>
      <c r="M997" t="s">
        <v>751</v>
      </c>
      <c r="Q997" s="6">
        <v>2055</v>
      </c>
    </row>
    <row r="998" spans="1:17" hidden="1">
      <c r="A998" t="s">
        <v>4</v>
      </c>
      <c r="B998" t="s">
        <v>5</v>
      </c>
      <c r="C998" s="194">
        <v>1099</v>
      </c>
      <c r="D998" s="194" t="s">
        <v>29</v>
      </c>
      <c r="E998">
        <v>2451</v>
      </c>
      <c r="F998">
        <v>2820</v>
      </c>
      <c r="G998" t="s">
        <v>34</v>
      </c>
      <c r="H998" s="328" t="s">
        <v>792</v>
      </c>
      <c r="I998" s="199">
        <v>44</v>
      </c>
      <c r="J998" t="str">
        <f t="shared" si="57"/>
        <v>C-W3-H3-LAM 98 - Sprayed Lippings</v>
      </c>
      <c r="K998" s="6" t="e">
        <f t="shared" si="61"/>
        <v>#REF!</v>
      </c>
      <c r="M998" t="s">
        <v>751</v>
      </c>
      <c r="Q998" s="6">
        <v>2236</v>
      </c>
    </row>
    <row r="999" spans="1:17" hidden="1">
      <c r="A999" t="s">
        <v>4</v>
      </c>
      <c r="B999" t="s">
        <v>3</v>
      </c>
      <c r="C999" s="194">
        <v>1099</v>
      </c>
      <c r="D999" s="194" t="s">
        <v>29</v>
      </c>
      <c r="E999">
        <v>2821</v>
      </c>
      <c r="F999">
        <v>3100</v>
      </c>
      <c r="G999" t="s">
        <v>35</v>
      </c>
      <c r="H999" s="328" t="s">
        <v>792</v>
      </c>
      <c r="I999" s="199">
        <v>44</v>
      </c>
      <c r="J999" t="str">
        <f t="shared" si="57"/>
        <v>C-W3-H4-LAM 98 - Sprayed Lippings</v>
      </c>
      <c r="K999" s="6" t="e">
        <f t="shared" si="61"/>
        <v>#REF!</v>
      </c>
      <c r="M999" t="s">
        <v>751</v>
      </c>
      <c r="Q999" s="6">
        <v>2210</v>
      </c>
    </row>
    <row r="1000" spans="1:17" hidden="1">
      <c r="A1000" t="s">
        <v>14</v>
      </c>
      <c r="B1000" t="s">
        <v>17</v>
      </c>
      <c r="C1000" s="196">
        <v>1240</v>
      </c>
      <c r="D1000" s="196" t="s">
        <v>30</v>
      </c>
      <c r="E1000">
        <v>1981</v>
      </c>
      <c r="F1000">
        <v>2150</v>
      </c>
      <c r="G1000" t="s">
        <v>32</v>
      </c>
      <c r="H1000" s="328" t="s">
        <v>792</v>
      </c>
      <c r="I1000" s="199">
        <v>44</v>
      </c>
      <c r="J1000" t="str">
        <f t="shared" ref="J1000:J1011" si="62">A1000&amp;"-"&amp;D1000&amp;"-"&amp;G1000&amp;"-"&amp;H1000</f>
        <v>A-W4-H1-LAM 98 - Sprayed Lippings</v>
      </c>
      <c r="K1000" s="6" t="e">
        <f>+K472+(Spray_Lip/((100-DoorDiscount)/100))</f>
        <v>#REF!</v>
      </c>
      <c r="M1000" t="s">
        <v>751</v>
      </c>
      <c r="Q1000" s="6">
        <v>1127.5</v>
      </c>
    </row>
    <row r="1001" spans="1:17" hidden="1">
      <c r="A1001" t="s">
        <v>14</v>
      </c>
      <c r="B1001" t="s">
        <v>16</v>
      </c>
      <c r="C1001" s="196">
        <v>1240</v>
      </c>
      <c r="D1001" s="196" t="s">
        <v>30</v>
      </c>
      <c r="E1001">
        <v>2151</v>
      </c>
      <c r="F1001">
        <v>2450</v>
      </c>
      <c r="G1001" t="s">
        <v>33</v>
      </c>
      <c r="H1001" s="328" t="s">
        <v>792</v>
      </c>
      <c r="I1001" s="199">
        <v>44</v>
      </c>
      <c r="J1001" t="str">
        <f t="shared" si="62"/>
        <v>A-W4-H2-LAM 98 - Sprayed Lippings</v>
      </c>
      <c r="K1001" s="6" t="e">
        <f>+K473+(Spray_Lip/((100-DoorDiscount)/100))</f>
        <v>#REF!</v>
      </c>
      <c r="M1001" t="s">
        <v>751</v>
      </c>
      <c r="Q1001" s="6">
        <v>1244.5</v>
      </c>
    </row>
    <row r="1002" spans="1:17" hidden="1">
      <c r="A1002" t="s">
        <v>14</v>
      </c>
      <c r="B1002" t="s">
        <v>15</v>
      </c>
      <c r="C1002" s="196">
        <v>1240</v>
      </c>
      <c r="D1002" s="196" t="s">
        <v>30</v>
      </c>
      <c r="E1002">
        <v>2451</v>
      </c>
      <c r="F1002">
        <v>2820</v>
      </c>
      <c r="G1002" t="s">
        <v>34</v>
      </c>
      <c r="H1002" s="328" t="s">
        <v>792</v>
      </c>
      <c r="I1002" s="199">
        <v>44</v>
      </c>
      <c r="J1002" t="str">
        <f t="shared" si="62"/>
        <v>A-W4-H3-LAM 98 - Sprayed Lippings</v>
      </c>
      <c r="K1002" s="6" t="e">
        <f>+K474+(Spray_Lip/((100-DoorDiscount)/100))</f>
        <v>#REF!</v>
      </c>
      <c r="M1002" t="s">
        <v>751</v>
      </c>
      <c r="Q1002" s="6">
        <v>1380.5</v>
      </c>
    </row>
    <row r="1003" spans="1:17" hidden="1">
      <c r="A1003" t="s">
        <v>14</v>
      </c>
      <c r="B1003" t="s">
        <v>13</v>
      </c>
      <c r="C1003" s="196">
        <v>1240</v>
      </c>
      <c r="D1003" s="196" t="s">
        <v>30</v>
      </c>
      <c r="E1003">
        <v>2821</v>
      </c>
      <c r="F1003">
        <v>3070</v>
      </c>
      <c r="G1003" t="s">
        <v>35</v>
      </c>
      <c r="H1003" s="328" t="s">
        <v>792</v>
      </c>
      <c r="I1003" s="199">
        <v>44</v>
      </c>
      <c r="J1003" t="str">
        <f t="shared" si="62"/>
        <v>A-W4-H4-LAM 98 - Sprayed Lippings</v>
      </c>
      <c r="K1003" s="6" t="e">
        <f>+K475+(Spray_Lip/((100-DoorDiscount)/100))</f>
        <v>#REF!</v>
      </c>
      <c r="M1003" t="s">
        <v>751</v>
      </c>
      <c r="Q1003" s="6">
        <v>1388.5</v>
      </c>
    </row>
    <row r="1004" spans="1:17" hidden="1">
      <c r="A1004" t="s">
        <v>9</v>
      </c>
      <c r="B1004" t="s">
        <v>12</v>
      </c>
      <c r="C1004" s="196">
        <v>1240</v>
      </c>
      <c r="D1004" s="196" t="s">
        <v>30</v>
      </c>
      <c r="E1004">
        <v>1981</v>
      </c>
      <c r="F1004">
        <v>2150</v>
      </c>
      <c r="G1004" t="s">
        <v>32</v>
      </c>
      <c r="H1004" s="328" t="s">
        <v>792</v>
      </c>
      <c r="I1004" s="199">
        <v>44</v>
      </c>
      <c r="J1004" t="str">
        <f t="shared" si="62"/>
        <v>B-W4-H1-LAM 98 - Sprayed Lippings</v>
      </c>
      <c r="K1004" s="6" t="e">
        <f t="shared" ref="K1004:K1011" si="63">+K476+(Spray_Lip/((100-DoorDiscount)/100))*2</f>
        <v>#REF!</v>
      </c>
      <c r="M1004" t="s">
        <v>751</v>
      </c>
      <c r="Q1004" s="6">
        <v>2256</v>
      </c>
    </row>
    <row r="1005" spans="1:17" hidden="1">
      <c r="A1005" t="s">
        <v>9</v>
      </c>
      <c r="B1005" t="s">
        <v>11</v>
      </c>
      <c r="C1005" s="196">
        <v>1240</v>
      </c>
      <c r="D1005" s="196" t="s">
        <v>30</v>
      </c>
      <c r="E1005">
        <v>2151</v>
      </c>
      <c r="F1005">
        <v>2450</v>
      </c>
      <c r="G1005" t="s">
        <v>33</v>
      </c>
      <c r="H1005" s="328" t="s">
        <v>792</v>
      </c>
      <c r="I1005" s="199">
        <v>44</v>
      </c>
      <c r="J1005" t="str">
        <f t="shared" si="62"/>
        <v>B-W4-H2-LAM 98 - Sprayed Lippings</v>
      </c>
      <c r="K1005" s="6" t="e">
        <f t="shared" si="63"/>
        <v>#REF!</v>
      </c>
      <c r="M1005" t="s">
        <v>751</v>
      </c>
      <c r="Q1005" s="6">
        <v>2489</v>
      </c>
    </row>
    <row r="1006" spans="1:17" hidden="1">
      <c r="A1006" t="s">
        <v>9</v>
      </c>
      <c r="B1006" t="s">
        <v>10</v>
      </c>
      <c r="C1006" s="196">
        <v>1240</v>
      </c>
      <c r="D1006" s="196" t="s">
        <v>30</v>
      </c>
      <c r="E1006">
        <v>2451</v>
      </c>
      <c r="F1006">
        <v>2820</v>
      </c>
      <c r="G1006" t="s">
        <v>34</v>
      </c>
      <c r="H1006" s="328" t="s">
        <v>792</v>
      </c>
      <c r="I1006" s="199">
        <v>44</v>
      </c>
      <c r="J1006" t="str">
        <f t="shared" si="62"/>
        <v>B-W4-H3-LAM 98 - Sprayed Lippings</v>
      </c>
      <c r="K1006" s="6" t="e">
        <f t="shared" si="63"/>
        <v>#REF!</v>
      </c>
      <c r="M1006" t="s">
        <v>751</v>
      </c>
      <c r="Q1006" s="6">
        <v>2761</v>
      </c>
    </row>
    <row r="1007" spans="1:17" hidden="1">
      <c r="A1007" t="s">
        <v>9</v>
      </c>
      <c r="B1007" t="s">
        <v>8</v>
      </c>
      <c r="C1007" s="196">
        <v>1240</v>
      </c>
      <c r="D1007" s="196" t="s">
        <v>30</v>
      </c>
      <c r="E1007">
        <v>2821</v>
      </c>
      <c r="F1007">
        <v>3100</v>
      </c>
      <c r="G1007" t="s">
        <v>35</v>
      </c>
      <c r="H1007" s="328" t="s">
        <v>792</v>
      </c>
      <c r="I1007" s="199">
        <v>44</v>
      </c>
      <c r="J1007" t="str">
        <f t="shared" si="62"/>
        <v>B-W4-H4-LAM 98 - Sprayed Lippings</v>
      </c>
      <c r="K1007" s="6" t="e">
        <f t="shared" si="63"/>
        <v>#REF!</v>
      </c>
      <c r="M1007" t="s">
        <v>751</v>
      </c>
      <c r="Q1007" s="6">
        <v>2777</v>
      </c>
    </row>
    <row r="1008" spans="1:17" hidden="1">
      <c r="A1008" t="s">
        <v>4</v>
      </c>
      <c r="B1008" t="s">
        <v>7</v>
      </c>
      <c r="C1008" s="196">
        <v>1240</v>
      </c>
      <c r="D1008" s="196" t="s">
        <v>30</v>
      </c>
      <c r="E1008">
        <v>1981</v>
      </c>
      <c r="F1008">
        <v>2150</v>
      </c>
      <c r="G1008" t="s">
        <v>32</v>
      </c>
      <c r="H1008" s="328" t="s">
        <v>792</v>
      </c>
      <c r="I1008" s="199">
        <v>44</v>
      </c>
      <c r="J1008" t="str">
        <f t="shared" si="62"/>
        <v>C-W4-H1-LAM 98 - Sprayed Lippings</v>
      </c>
      <c r="K1008" s="6" t="e">
        <f t="shared" si="63"/>
        <v>#REF!</v>
      </c>
      <c r="M1008" t="s">
        <v>751</v>
      </c>
      <c r="Q1008" s="6">
        <v>1806</v>
      </c>
    </row>
    <row r="1009" spans="1:17" hidden="1">
      <c r="A1009" t="s">
        <v>4</v>
      </c>
      <c r="B1009" t="s">
        <v>6</v>
      </c>
      <c r="C1009" s="196">
        <v>1240</v>
      </c>
      <c r="D1009" s="196" t="s">
        <v>30</v>
      </c>
      <c r="E1009">
        <v>2151</v>
      </c>
      <c r="F1009">
        <v>2450</v>
      </c>
      <c r="G1009" t="s">
        <v>33</v>
      </c>
      <c r="H1009" s="328" t="s">
        <v>792</v>
      </c>
      <c r="I1009" s="199">
        <v>44</v>
      </c>
      <c r="J1009" t="str">
        <f t="shared" si="62"/>
        <v>C-W4-H2-LAM 98 - Sprayed Lippings</v>
      </c>
      <c r="K1009" s="6" t="e">
        <f t="shared" si="63"/>
        <v>#REF!</v>
      </c>
      <c r="M1009" t="s">
        <v>751</v>
      </c>
      <c r="Q1009" s="6">
        <v>2080</v>
      </c>
    </row>
    <row r="1010" spans="1:17" hidden="1">
      <c r="A1010" t="s">
        <v>4</v>
      </c>
      <c r="B1010" t="s">
        <v>5</v>
      </c>
      <c r="C1010" s="196">
        <v>1240</v>
      </c>
      <c r="D1010" s="196" t="s">
        <v>30</v>
      </c>
      <c r="E1010">
        <v>2451</v>
      </c>
      <c r="F1010">
        <v>2820</v>
      </c>
      <c r="G1010" t="s">
        <v>34</v>
      </c>
      <c r="H1010" s="328" t="s">
        <v>792</v>
      </c>
      <c r="I1010" s="199">
        <v>44</v>
      </c>
      <c r="J1010" t="str">
        <f t="shared" si="62"/>
        <v>C-W4-H3-LAM 98 - Sprayed Lippings</v>
      </c>
      <c r="K1010" s="6" t="e">
        <f t="shared" si="63"/>
        <v>#REF!</v>
      </c>
      <c r="M1010" t="s">
        <v>751</v>
      </c>
      <c r="Q1010" s="6">
        <v>2261</v>
      </c>
    </row>
    <row r="1011" spans="1:17" hidden="1">
      <c r="A1011" t="s">
        <v>4</v>
      </c>
      <c r="B1011" t="s">
        <v>3</v>
      </c>
      <c r="C1011" s="196">
        <v>1240</v>
      </c>
      <c r="D1011" s="196" t="s">
        <v>30</v>
      </c>
      <c r="E1011">
        <v>2821</v>
      </c>
      <c r="F1011">
        <v>3100</v>
      </c>
      <c r="G1011" t="s">
        <v>35</v>
      </c>
      <c r="H1011" s="328" t="s">
        <v>792</v>
      </c>
      <c r="I1011" s="199">
        <v>44</v>
      </c>
      <c r="J1011" t="str">
        <f t="shared" si="62"/>
        <v>C-W4-H4-LAM 98 - Sprayed Lippings</v>
      </c>
      <c r="K1011" s="6" t="e">
        <f t="shared" si="63"/>
        <v>#REF!</v>
      </c>
      <c r="M1011" t="s">
        <v>751</v>
      </c>
      <c r="Q1011" s="6">
        <v>2235</v>
      </c>
    </row>
    <row r="1012" spans="1:17" hidden="1">
      <c r="A1012" t="s">
        <v>14</v>
      </c>
      <c r="B1012" t="s">
        <v>17</v>
      </c>
      <c r="C1012">
        <v>949</v>
      </c>
      <c r="D1012" t="s">
        <v>27</v>
      </c>
      <c r="E1012">
        <v>1981</v>
      </c>
      <c r="F1012">
        <v>2150</v>
      </c>
      <c r="G1012" t="s">
        <v>32</v>
      </c>
      <c r="H1012" s="4" t="s">
        <v>684</v>
      </c>
      <c r="I1012" s="199">
        <v>44</v>
      </c>
      <c r="J1012" t="str">
        <f t="shared" si="57"/>
        <v>A-W1-H1-LAM 110 - Sprayed Lippings</v>
      </c>
      <c r="K1012" s="6" t="e">
        <f>+K484+(Spray_Lip/((100-DoorDiscount)/100))</f>
        <v>#REF!</v>
      </c>
      <c r="M1012" t="s">
        <v>751</v>
      </c>
      <c r="Q1012" s="6">
        <v>1173.5</v>
      </c>
    </row>
    <row r="1013" spans="1:17" hidden="1">
      <c r="A1013" t="s">
        <v>14</v>
      </c>
      <c r="B1013" t="s">
        <v>16</v>
      </c>
      <c r="C1013">
        <v>949</v>
      </c>
      <c r="D1013" t="s">
        <v>27</v>
      </c>
      <c r="E1013">
        <v>2151</v>
      </c>
      <c r="F1013">
        <v>2450</v>
      </c>
      <c r="G1013" t="s">
        <v>33</v>
      </c>
      <c r="H1013" s="4" t="s">
        <v>684</v>
      </c>
      <c r="I1013" s="199">
        <v>44</v>
      </c>
      <c r="J1013" t="str">
        <f t="shared" si="57"/>
        <v>A-W1-H2-LAM 110 - Sprayed Lippings</v>
      </c>
      <c r="K1013" s="6" t="e">
        <f>+K485+(Spray_Lip/((100-DoorDiscount)/100))</f>
        <v>#REF!</v>
      </c>
      <c r="M1013" t="s">
        <v>751</v>
      </c>
      <c r="Q1013" s="6">
        <v>1289.5</v>
      </c>
    </row>
    <row r="1014" spans="1:17" hidden="1">
      <c r="A1014" t="s">
        <v>14</v>
      </c>
      <c r="B1014" t="s">
        <v>15</v>
      </c>
      <c r="C1014">
        <v>949</v>
      </c>
      <c r="D1014" t="s">
        <v>27</v>
      </c>
      <c r="E1014">
        <v>2451</v>
      </c>
      <c r="F1014">
        <v>2820</v>
      </c>
      <c r="G1014" t="s">
        <v>34</v>
      </c>
      <c r="H1014" s="4" t="s">
        <v>684</v>
      </c>
      <c r="I1014" s="199">
        <v>44</v>
      </c>
      <c r="J1014" t="str">
        <f t="shared" si="57"/>
        <v>A-W1-H3-LAM 110 - Sprayed Lippings</v>
      </c>
      <c r="K1014" s="6" t="e">
        <f>+K486+(Spray_Lip/((100-DoorDiscount)/100))</f>
        <v>#REF!</v>
      </c>
      <c r="M1014" t="s">
        <v>751</v>
      </c>
      <c r="Q1014" s="6">
        <v>1422.5</v>
      </c>
    </row>
    <row r="1015" spans="1:17" hidden="1">
      <c r="A1015" t="s">
        <v>14</v>
      </c>
      <c r="B1015" t="s">
        <v>13</v>
      </c>
      <c r="C1015">
        <v>864</v>
      </c>
      <c r="D1015" t="s">
        <v>27</v>
      </c>
      <c r="E1015">
        <v>2821</v>
      </c>
      <c r="F1015">
        <v>3070</v>
      </c>
      <c r="G1015" t="s">
        <v>35</v>
      </c>
      <c r="H1015" s="4" t="s">
        <v>684</v>
      </c>
      <c r="I1015" s="199">
        <v>44</v>
      </c>
      <c r="J1015" t="str">
        <f t="shared" si="57"/>
        <v>A-W1-H4-LAM 110 - Sprayed Lippings</v>
      </c>
      <c r="K1015" s="6" t="e">
        <f>+K487+(Spray_Lip/((100-DoorDiscount)/100))</f>
        <v>#REF!</v>
      </c>
      <c r="M1015" t="s">
        <v>751</v>
      </c>
      <c r="Q1015" s="6">
        <v>1422.5</v>
      </c>
    </row>
    <row r="1016" spans="1:17" hidden="1">
      <c r="A1016" t="s">
        <v>9</v>
      </c>
      <c r="B1016" t="s">
        <v>12</v>
      </c>
      <c r="C1016">
        <v>949</v>
      </c>
      <c r="D1016" t="s">
        <v>27</v>
      </c>
      <c r="E1016">
        <v>1981</v>
      </c>
      <c r="F1016">
        <v>2150</v>
      </c>
      <c r="G1016" t="s">
        <v>32</v>
      </c>
      <c r="H1016" s="4" t="s">
        <v>684</v>
      </c>
      <c r="I1016" s="199">
        <v>44</v>
      </c>
      <c r="J1016" t="str">
        <f t="shared" si="57"/>
        <v>B-W1-H1-LAM 110 - Sprayed Lippings</v>
      </c>
      <c r="K1016" s="6" t="e">
        <f t="shared" ref="K1016:K1023" si="64">+K488+(Spray_Lip/((100-DoorDiscount)/100))*2</f>
        <v>#REF!</v>
      </c>
      <c r="M1016" t="s">
        <v>751</v>
      </c>
      <c r="Q1016" s="6">
        <v>2346</v>
      </c>
    </row>
    <row r="1017" spans="1:17" hidden="1">
      <c r="A1017" t="s">
        <v>9</v>
      </c>
      <c r="B1017" t="s">
        <v>11</v>
      </c>
      <c r="C1017">
        <v>909</v>
      </c>
      <c r="D1017" t="s">
        <v>27</v>
      </c>
      <c r="E1017">
        <v>2151</v>
      </c>
      <c r="F1017">
        <v>2450</v>
      </c>
      <c r="G1017" t="s">
        <v>33</v>
      </c>
      <c r="H1017" s="4" t="s">
        <v>684</v>
      </c>
      <c r="I1017" s="199">
        <v>44</v>
      </c>
      <c r="J1017" t="str">
        <f t="shared" si="57"/>
        <v>B-W1-H2-LAM 110 - Sprayed Lippings</v>
      </c>
      <c r="K1017" s="6" t="e">
        <f t="shared" si="64"/>
        <v>#REF!</v>
      </c>
      <c r="M1017" t="s">
        <v>751</v>
      </c>
      <c r="Q1017" s="6">
        <v>2579</v>
      </c>
    </row>
    <row r="1018" spans="1:17" hidden="1">
      <c r="A1018" t="s">
        <v>9</v>
      </c>
      <c r="B1018" t="s">
        <v>10</v>
      </c>
      <c r="C1018">
        <v>949</v>
      </c>
      <c r="D1018" t="s">
        <v>27</v>
      </c>
      <c r="E1018">
        <v>2451</v>
      </c>
      <c r="F1018">
        <v>2820</v>
      </c>
      <c r="G1018" t="s">
        <v>34</v>
      </c>
      <c r="H1018" s="4" t="s">
        <v>684</v>
      </c>
      <c r="I1018" s="199">
        <v>44</v>
      </c>
      <c r="J1018" t="str">
        <f t="shared" si="57"/>
        <v>B-W1-H3-LAM 110 - Sprayed Lippings</v>
      </c>
      <c r="K1018" s="6" t="e">
        <f t="shared" si="64"/>
        <v>#REF!</v>
      </c>
      <c r="M1018" t="s">
        <v>751</v>
      </c>
      <c r="Q1018" s="6">
        <v>2845</v>
      </c>
    </row>
    <row r="1019" spans="1:17" hidden="1">
      <c r="A1019" t="s">
        <v>9</v>
      </c>
      <c r="B1019" t="s">
        <v>8</v>
      </c>
      <c r="C1019">
        <v>999</v>
      </c>
      <c r="D1019" t="s">
        <v>27</v>
      </c>
      <c r="E1019">
        <v>2821</v>
      </c>
      <c r="F1019">
        <v>3100</v>
      </c>
      <c r="G1019" t="s">
        <v>35</v>
      </c>
      <c r="H1019" s="4" t="s">
        <v>684</v>
      </c>
      <c r="I1019" s="199">
        <v>44</v>
      </c>
      <c r="J1019" t="str">
        <f t="shared" si="57"/>
        <v>B-W1-H4-LAM 110 - Sprayed Lippings</v>
      </c>
      <c r="K1019" s="6" t="e">
        <f t="shared" si="64"/>
        <v>#REF!</v>
      </c>
      <c r="M1019" t="s">
        <v>751</v>
      </c>
      <c r="Q1019" s="6">
        <v>2845</v>
      </c>
    </row>
    <row r="1020" spans="1:17" hidden="1">
      <c r="A1020" t="s">
        <v>4</v>
      </c>
      <c r="B1020" t="s">
        <v>7</v>
      </c>
      <c r="C1020">
        <v>949</v>
      </c>
      <c r="D1020" t="s">
        <v>27</v>
      </c>
      <c r="E1020">
        <v>1981</v>
      </c>
      <c r="F1020">
        <v>2150</v>
      </c>
      <c r="G1020" t="s">
        <v>32</v>
      </c>
      <c r="H1020" s="4" t="s">
        <v>684</v>
      </c>
      <c r="I1020" s="199">
        <v>44</v>
      </c>
      <c r="J1020" t="str">
        <f t="shared" si="57"/>
        <v>C-W1-H1-LAM 110 - Sprayed Lippings</v>
      </c>
      <c r="K1020" s="6" t="e">
        <f t="shared" si="64"/>
        <v>#REF!</v>
      </c>
      <c r="M1020" t="s">
        <v>751</v>
      </c>
      <c r="Q1020" s="6">
        <v>1909</v>
      </c>
    </row>
    <row r="1021" spans="1:17" hidden="1">
      <c r="A1021" t="s">
        <v>4</v>
      </c>
      <c r="B1021" t="s">
        <v>6</v>
      </c>
      <c r="C1021">
        <v>909</v>
      </c>
      <c r="D1021" t="s">
        <v>27</v>
      </c>
      <c r="E1021">
        <v>2151</v>
      </c>
      <c r="F1021">
        <v>2450</v>
      </c>
      <c r="G1021" t="s">
        <v>33</v>
      </c>
      <c r="H1021" s="4" t="s">
        <v>684</v>
      </c>
      <c r="I1021" s="199">
        <v>44</v>
      </c>
      <c r="J1021" t="str">
        <f t="shared" si="57"/>
        <v>C-W1-H2-LAM 110 - Sprayed Lippings</v>
      </c>
      <c r="K1021" s="6" t="e">
        <f t="shared" si="64"/>
        <v>#REF!</v>
      </c>
      <c r="M1021" t="s">
        <v>751</v>
      </c>
      <c r="Q1021" s="6">
        <v>2107</v>
      </c>
    </row>
    <row r="1022" spans="1:17" hidden="1">
      <c r="A1022" t="s">
        <v>4</v>
      </c>
      <c r="B1022" t="s">
        <v>5</v>
      </c>
      <c r="C1022">
        <v>924</v>
      </c>
      <c r="D1022" t="s">
        <v>27</v>
      </c>
      <c r="E1022">
        <v>2451</v>
      </c>
      <c r="F1022">
        <v>2820</v>
      </c>
      <c r="G1022" t="s">
        <v>34</v>
      </c>
      <c r="H1022" s="4" t="s">
        <v>684</v>
      </c>
      <c r="I1022" s="199">
        <v>44</v>
      </c>
      <c r="J1022" t="str">
        <f t="shared" si="57"/>
        <v>C-W1-H3-LAM 110 - Sprayed Lippings</v>
      </c>
      <c r="K1022" s="6" t="e">
        <f t="shared" si="64"/>
        <v>#REF!</v>
      </c>
      <c r="M1022" t="s">
        <v>751</v>
      </c>
      <c r="Q1022" s="6">
        <v>2338</v>
      </c>
    </row>
    <row r="1023" spans="1:17" hidden="1">
      <c r="A1023" t="s">
        <v>4</v>
      </c>
      <c r="B1023" t="s">
        <v>3</v>
      </c>
      <c r="C1023">
        <v>999</v>
      </c>
      <c r="D1023" t="s">
        <v>27</v>
      </c>
      <c r="E1023">
        <v>2821</v>
      </c>
      <c r="F1023">
        <v>3100</v>
      </c>
      <c r="G1023" t="s">
        <v>35</v>
      </c>
      <c r="H1023" s="4" t="s">
        <v>684</v>
      </c>
      <c r="I1023" s="199">
        <v>44</v>
      </c>
      <c r="J1023" t="str">
        <f t="shared" si="57"/>
        <v>C-W1-H4-LAM 110 - Sprayed Lippings</v>
      </c>
      <c r="K1023" s="6" t="e">
        <f t="shared" si="64"/>
        <v>#REF!</v>
      </c>
      <c r="M1023" t="s">
        <v>751</v>
      </c>
      <c r="Q1023" s="6">
        <v>2338</v>
      </c>
    </row>
    <row r="1024" spans="1:17" hidden="1">
      <c r="A1024" t="s">
        <v>14</v>
      </c>
      <c r="B1024" t="s">
        <v>17</v>
      </c>
      <c r="C1024" s="191">
        <v>999</v>
      </c>
      <c r="D1024" s="191" t="s">
        <v>28</v>
      </c>
      <c r="E1024">
        <v>1981</v>
      </c>
      <c r="F1024">
        <v>2150</v>
      </c>
      <c r="G1024" t="s">
        <v>32</v>
      </c>
      <c r="H1024" s="4" t="s">
        <v>684</v>
      </c>
      <c r="I1024" s="199">
        <v>44</v>
      </c>
      <c r="J1024" t="str">
        <f t="shared" si="57"/>
        <v>A-W2-H1-LAM 110 - Sprayed Lippings</v>
      </c>
      <c r="K1024" s="6" t="e">
        <f>+K496+(Spray_Lip/((100-DoorDiscount)/100))</f>
        <v>#REF!</v>
      </c>
      <c r="M1024" t="s">
        <v>751</v>
      </c>
      <c r="Q1024" s="6">
        <v>1198.5</v>
      </c>
    </row>
    <row r="1025" spans="1:17" hidden="1">
      <c r="A1025" t="s">
        <v>14</v>
      </c>
      <c r="B1025" t="s">
        <v>16</v>
      </c>
      <c r="C1025" s="191">
        <v>999</v>
      </c>
      <c r="D1025" s="191" t="s">
        <v>28</v>
      </c>
      <c r="E1025">
        <v>2151</v>
      </c>
      <c r="F1025">
        <v>2450</v>
      </c>
      <c r="G1025" t="s">
        <v>33</v>
      </c>
      <c r="H1025" s="4" t="s">
        <v>684</v>
      </c>
      <c r="I1025" s="199">
        <v>44</v>
      </c>
      <c r="J1025" t="str">
        <f t="shared" si="57"/>
        <v>A-W2-H2-LAM 110 - Sprayed Lippings</v>
      </c>
      <c r="K1025" s="6" t="e">
        <f>+K497+(Spray_Lip/((100-DoorDiscount)/100))</f>
        <v>#REF!</v>
      </c>
      <c r="M1025" t="s">
        <v>751</v>
      </c>
      <c r="Q1025" s="6">
        <v>1314.5</v>
      </c>
    </row>
    <row r="1026" spans="1:17" hidden="1">
      <c r="A1026" t="s">
        <v>14</v>
      </c>
      <c r="B1026" t="s">
        <v>15</v>
      </c>
      <c r="C1026" s="191">
        <v>999</v>
      </c>
      <c r="D1026" s="191" t="s">
        <v>28</v>
      </c>
      <c r="E1026">
        <v>2451</v>
      </c>
      <c r="F1026">
        <v>2820</v>
      </c>
      <c r="G1026" t="s">
        <v>34</v>
      </c>
      <c r="H1026" s="4" t="s">
        <v>684</v>
      </c>
      <c r="I1026" s="199">
        <v>44</v>
      </c>
      <c r="J1026" t="str">
        <f t="shared" si="57"/>
        <v>A-W2-H3-LAM 110 - Sprayed Lippings</v>
      </c>
      <c r="K1026" s="6" t="e">
        <f>+K498+(Spray_Lip/((100-DoorDiscount)/100))</f>
        <v>#REF!</v>
      </c>
      <c r="M1026" t="s">
        <v>751</v>
      </c>
      <c r="Q1026" s="6">
        <v>1447.5</v>
      </c>
    </row>
    <row r="1027" spans="1:17" hidden="1">
      <c r="A1027" t="s">
        <v>14</v>
      </c>
      <c r="B1027" t="s">
        <v>13</v>
      </c>
      <c r="C1027" s="191">
        <v>999</v>
      </c>
      <c r="D1027" s="191" t="s">
        <v>28</v>
      </c>
      <c r="E1027">
        <v>2821</v>
      </c>
      <c r="F1027">
        <v>3070</v>
      </c>
      <c r="G1027" t="s">
        <v>35</v>
      </c>
      <c r="H1027" s="4" t="s">
        <v>684</v>
      </c>
      <c r="I1027" s="199">
        <v>44</v>
      </c>
      <c r="J1027" t="str">
        <f t="shared" si="57"/>
        <v>A-W2-H4-LAM 110 - Sprayed Lippings</v>
      </c>
      <c r="K1027" s="6" t="e">
        <f>+K499+(Spray_Lip/((100-DoorDiscount)/100))</f>
        <v>#REF!</v>
      </c>
      <c r="M1027" t="s">
        <v>751</v>
      </c>
      <c r="Q1027" s="6">
        <v>1447.5</v>
      </c>
    </row>
    <row r="1028" spans="1:17" hidden="1">
      <c r="A1028" t="s">
        <v>9</v>
      </c>
      <c r="B1028" t="s">
        <v>12</v>
      </c>
      <c r="C1028" s="191">
        <v>999</v>
      </c>
      <c r="D1028" s="191" t="s">
        <v>28</v>
      </c>
      <c r="E1028">
        <v>1981</v>
      </c>
      <c r="F1028">
        <v>2150</v>
      </c>
      <c r="G1028" t="s">
        <v>32</v>
      </c>
      <c r="H1028" s="4" t="s">
        <v>684</v>
      </c>
      <c r="I1028" s="199">
        <v>44</v>
      </c>
      <c r="J1028" t="str">
        <f t="shared" si="57"/>
        <v>B-W2-H1-LAM 110 - Sprayed Lippings</v>
      </c>
      <c r="K1028" s="6" t="e">
        <f t="shared" ref="K1028:K1035" si="65">+K500+(Spray_Lip/((100-DoorDiscount)/100))*2</f>
        <v>#REF!</v>
      </c>
      <c r="M1028" t="s">
        <v>751</v>
      </c>
      <c r="Q1028" s="6">
        <v>2396</v>
      </c>
    </row>
    <row r="1029" spans="1:17" hidden="1">
      <c r="A1029" t="s">
        <v>9</v>
      </c>
      <c r="B1029" t="s">
        <v>11</v>
      </c>
      <c r="C1029" s="191">
        <v>999</v>
      </c>
      <c r="D1029" s="191" t="s">
        <v>28</v>
      </c>
      <c r="E1029">
        <v>2151</v>
      </c>
      <c r="F1029">
        <v>2450</v>
      </c>
      <c r="G1029" t="s">
        <v>33</v>
      </c>
      <c r="H1029" s="4" t="s">
        <v>684</v>
      </c>
      <c r="I1029" s="199">
        <v>44</v>
      </c>
      <c r="J1029" t="str">
        <f t="shared" si="57"/>
        <v>B-W2-H2-LAM 110 - Sprayed Lippings</v>
      </c>
      <c r="K1029" s="6" t="e">
        <f t="shared" si="65"/>
        <v>#REF!</v>
      </c>
      <c r="M1029" t="s">
        <v>751</v>
      </c>
      <c r="Q1029" s="6">
        <v>2629</v>
      </c>
    </row>
    <row r="1030" spans="1:17" hidden="1">
      <c r="A1030" t="s">
        <v>9</v>
      </c>
      <c r="B1030" t="s">
        <v>10</v>
      </c>
      <c r="C1030" s="191">
        <v>999</v>
      </c>
      <c r="D1030" s="191" t="s">
        <v>28</v>
      </c>
      <c r="E1030">
        <v>2451</v>
      </c>
      <c r="F1030">
        <v>2820</v>
      </c>
      <c r="G1030" t="s">
        <v>34</v>
      </c>
      <c r="H1030" s="4" t="s">
        <v>684</v>
      </c>
      <c r="I1030" s="199">
        <v>44</v>
      </c>
      <c r="J1030" t="str">
        <f t="shared" si="57"/>
        <v>B-W2-H3-LAM 110 - Sprayed Lippings</v>
      </c>
      <c r="K1030" s="6" t="e">
        <f t="shared" si="65"/>
        <v>#REF!</v>
      </c>
      <c r="M1030" t="s">
        <v>751</v>
      </c>
      <c r="Q1030" s="6">
        <v>2895</v>
      </c>
    </row>
    <row r="1031" spans="1:17" hidden="1">
      <c r="A1031" t="s">
        <v>9</v>
      </c>
      <c r="B1031" t="s">
        <v>8</v>
      </c>
      <c r="C1031" s="191">
        <v>999</v>
      </c>
      <c r="D1031" s="191" t="s">
        <v>28</v>
      </c>
      <c r="E1031">
        <v>2821</v>
      </c>
      <c r="F1031">
        <v>3100</v>
      </c>
      <c r="G1031" t="s">
        <v>35</v>
      </c>
      <c r="H1031" s="4" t="s">
        <v>684</v>
      </c>
      <c r="I1031" s="199">
        <v>44</v>
      </c>
      <c r="J1031" t="str">
        <f t="shared" si="57"/>
        <v>B-W2-H4-LAM 110 - Sprayed Lippings</v>
      </c>
      <c r="K1031" s="6" t="e">
        <f t="shared" si="65"/>
        <v>#REF!</v>
      </c>
      <c r="M1031" t="s">
        <v>751</v>
      </c>
      <c r="Q1031" s="6">
        <v>2895</v>
      </c>
    </row>
    <row r="1032" spans="1:17" hidden="1">
      <c r="A1032" t="s">
        <v>4</v>
      </c>
      <c r="B1032" t="s">
        <v>7</v>
      </c>
      <c r="C1032" s="191">
        <v>999</v>
      </c>
      <c r="D1032" s="191" t="s">
        <v>28</v>
      </c>
      <c r="E1032">
        <v>1981</v>
      </c>
      <c r="F1032">
        <v>2150</v>
      </c>
      <c r="G1032" t="s">
        <v>32</v>
      </c>
      <c r="H1032" s="4" t="s">
        <v>684</v>
      </c>
      <c r="I1032" s="199">
        <v>44</v>
      </c>
      <c r="J1032" t="str">
        <f t="shared" si="57"/>
        <v>C-W2-H1-LAM 110 - Sprayed Lippings</v>
      </c>
      <c r="K1032" s="6" t="e">
        <f t="shared" si="65"/>
        <v>#REF!</v>
      </c>
      <c r="M1032" t="s">
        <v>751</v>
      </c>
      <c r="Q1032" s="6">
        <v>1934</v>
      </c>
    </row>
    <row r="1033" spans="1:17" hidden="1">
      <c r="A1033" t="s">
        <v>4</v>
      </c>
      <c r="B1033" t="s">
        <v>6</v>
      </c>
      <c r="C1033" s="191">
        <v>999</v>
      </c>
      <c r="D1033" s="191" t="s">
        <v>28</v>
      </c>
      <c r="E1033">
        <v>2151</v>
      </c>
      <c r="F1033">
        <v>2450</v>
      </c>
      <c r="G1033" t="s">
        <v>33</v>
      </c>
      <c r="H1033" s="4" t="s">
        <v>684</v>
      </c>
      <c r="I1033" s="199">
        <v>44</v>
      </c>
      <c r="J1033" t="str">
        <f t="shared" ref="J1033:J1060" si="66">A1033&amp;"-"&amp;D1033&amp;"-"&amp;G1033&amp;"-"&amp;H1033</f>
        <v>C-W2-H2-LAM 110 - Sprayed Lippings</v>
      </c>
      <c r="K1033" s="6" t="e">
        <f t="shared" si="65"/>
        <v>#REF!</v>
      </c>
      <c r="M1033" t="s">
        <v>751</v>
      </c>
      <c r="Q1033" s="6">
        <v>2132</v>
      </c>
    </row>
    <row r="1034" spans="1:17" hidden="1">
      <c r="A1034" t="s">
        <v>4</v>
      </c>
      <c r="B1034" t="s">
        <v>5</v>
      </c>
      <c r="C1034" s="191">
        <v>999</v>
      </c>
      <c r="D1034" s="191" t="s">
        <v>28</v>
      </c>
      <c r="E1034">
        <v>2451</v>
      </c>
      <c r="F1034">
        <v>2820</v>
      </c>
      <c r="G1034" t="s">
        <v>34</v>
      </c>
      <c r="H1034" s="4" t="s">
        <v>684</v>
      </c>
      <c r="I1034" s="199">
        <v>44</v>
      </c>
      <c r="J1034" t="str">
        <f t="shared" si="66"/>
        <v>C-W2-H3-LAM 110 - Sprayed Lippings</v>
      </c>
      <c r="K1034" s="6" t="e">
        <f t="shared" si="65"/>
        <v>#REF!</v>
      </c>
      <c r="M1034" t="s">
        <v>751</v>
      </c>
      <c r="Q1034" s="6">
        <v>2363</v>
      </c>
    </row>
    <row r="1035" spans="1:17" hidden="1">
      <c r="A1035" t="s">
        <v>4</v>
      </c>
      <c r="B1035" t="s">
        <v>3</v>
      </c>
      <c r="C1035" s="191">
        <v>999</v>
      </c>
      <c r="D1035" s="191" t="s">
        <v>28</v>
      </c>
      <c r="E1035">
        <v>2821</v>
      </c>
      <c r="F1035">
        <v>3100</v>
      </c>
      <c r="G1035" t="s">
        <v>35</v>
      </c>
      <c r="H1035" s="4" t="s">
        <v>684</v>
      </c>
      <c r="I1035" s="199">
        <v>44</v>
      </c>
      <c r="J1035" t="str">
        <f t="shared" si="66"/>
        <v>C-W2-H4-LAM 110 - Sprayed Lippings</v>
      </c>
      <c r="K1035" s="6" t="e">
        <f t="shared" si="65"/>
        <v>#REF!</v>
      </c>
      <c r="M1035" t="s">
        <v>751</v>
      </c>
      <c r="Q1035" s="6">
        <v>2363</v>
      </c>
    </row>
    <row r="1036" spans="1:17" hidden="1">
      <c r="A1036" t="s">
        <v>14</v>
      </c>
      <c r="B1036" t="s">
        <v>17</v>
      </c>
      <c r="C1036" s="194">
        <v>1099</v>
      </c>
      <c r="D1036" s="194" t="s">
        <v>29</v>
      </c>
      <c r="E1036">
        <v>1981</v>
      </c>
      <c r="F1036">
        <v>2150</v>
      </c>
      <c r="G1036" t="s">
        <v>32</v>
      </c>
      <c r="H1036" s="4" t="s">
        <v>684</v>
      </c>
      <c r="I1036" s="199">
        <v>44</v>
      </c>
      <c r="J1036" t="str">
        <f t="shared" si="66"/>
        <v>A-W3-H1-LAM 110 - Sprayed Lippings</v>
      </c>
      <c r="K1036" s="6" t="e">
        <f>+K508+(Spray_Lip/((100-DoorDiscount)/100))</f>
        <v>#REF!</v>
      </c>
      <c r="M1036" t="s">
        <v>751</v>
      </c>
      <c r="Q1036" s="6">
        <v>1223.5</v>
      </c>
    </row>
    <row r="1037" spans="1:17" hidden="1">
      <c r="A1037" t="s">
        <v>14</v>
      </c>
      <c r="B1037" t="s">
        <v>16</v>
      </c>
      <c r="C1037" s="194">
        <v>1099</v>
      </c>
      <c r="D1037" s="194" t="s">
        <v>29</v>
      </c>
      <c r="E1037">
        <v>2151</v>
      </c>
      <c r="F1037">
        <v>2450</v>
      </c>
      <c r="G1037" t="s">
        <v>33</v>
      </c>
      <c r="H1037" s="4" t="s">
        <v>684</v>
      </c>
      <c r="I1037" s="199">
        <v>44</v>
      </c>
      <c r="J1037" t="str">
        <f t="shared" si="66"/>
        <v>A-W3-H2-LAM 110 - Sprayed Lippings</v>
      </c>
      <c r="K1037" s="6" t="e">
        <f>+K509+(Spray_Lip/((100-DoorDiscount)/100))</f>
        <v>#REF!</v>
      </c>
      <c r="M1037" t="s">
        <v>751</v>
      </c>
      <c r="Q1037" s="6">
        <v>1339.5</v>
      </c>
    </row>
    <row r="1038" spans="1:17" hidden="1">
      <c r="A1038" t="s">
        <v>14</v>
      </c>
      <c r="B1038" t="s">
        <v>15</v>
      </c>
      <c r="C1038" s="194">
        <v>1099</v>
      </c>
      <c r="D1038" s="194" t="s">
        <v>29</v>
      </c>
      <c r="E1038">
        <v>2451</v>
      </c>
      <c r="F1038">
        <v>2820</v>
      </c>
      <c r="G1038" t="s">
        <v>34</v>
      </c>
      <c r="H1038" s="4" t="s">
        <v>684</v>
      </c>
      <c r="I1038" s="199">
        <v>44</v>
      </c>
      <c r="J1038" t="str">
        <f t="shared" si="66"/>
        <v>A-W3-H3-LAM 110 - Sprayed Lippings</v>
      </c>
      <c r="K1038" s="6" t="e">
        <f>+K510+(Spray_Lip/((100-DoorDiscount)/100))</f>
        <v>#REF!</v>
      </c>
      <c r="M1038" t="s">
        <v>751</v>
      </c>
      <c r="Q1038" s="6">
        <v>1472.5</v>
      </c>
    </row>
    <row r="1039" spans="1:17" hidden="1">
      <c r="A1039" t="s">
        <v>14</v>
      </c>
      <c r="B1039" t="s">
        <v>13</v>
      </c>
      <c r="C1039" s="194">
        <v>1099</v>
      </c>
      <c r="D1039" s="194" t="s">
        <v>29</v>
      </c>
      <c r="E1039">
        <v>2821</v>
      </c>
      <c r="F1039">
        <v>3070</v>
      </c>
      <c r="G1039" t="s">
        <v>35</v>
      </c>
      <c r="H1039" s="4" t="s">
        <v>684</v>
      </c>
      <c r="I1039" s="199">
        <v>44</v>
      </c>
      <c r="J1039" t="str">
        <f t="shared" si="66"/>
        <v>A-W3-H4-LAM 110 - Sprayed Lippings</v>
      </c>
      <c r="K1039" s="6" t="e">
        <f>+K511+(Spray_Lip/((100-DoorDiscount)/100))</f>
        <v>#REF!</v>
      </c>
      <c r="M1039" t="s">
        <v>751</v>
      </c>
      <c r="Q1039" s="6">
        <v>1472.5</v>
      </c>
    </row>
    <row r="1040" spans="1:17" hidden="1">
      <c r="A1040" t="s">
        <v>9</v>
      </c>
      <c r="B1040" t="s">
        <v>12</v>
      </c>
      <c r="C1040" s="194">
        <v>1099</v>
      </c>
      <c r="D1040" s="194" t="s">
        <v>29</v>
      </c>
      <c r="E1040">
        <v>1981</v>
      </c>
      <c r="F1040">
        <v>2150</v>
      </c>
      <c r="G1040" t="s">
        <v>32</v>
      </c>
      <c r="H1040" s="4" t="s">
        <v>684</v>
      </c>
      <c r="I1040" s="199">
        <v>44</v>
      </c>
      <c r="J1040" t="str">
        <f t="shared" si="66"/>
        <v>B-W3-H1-LAM 110 - Sprayed Lippings</v>
      </c>
      <c r="K1040" s="6" t="e">
        <f t="shared" ref="K1040:K1047" si="67">+K512+(Spray_Lip/((100-DoorDiscount)/100))*2</f>
        <v>#REF!</v>
      </c>
      <c r="M1040" t="s">
        <v>751</v>
      </c>
      <c r="Q1040" s="6">
        <v>2446</v>
      </c>
    </row>
    <row r="1041" spans="1:17" hidden="1">
      <c r="A1041" t="s">
        <v>9</v>
      </c>
      <c r="B1041" t="s">
        <v>11</v>
      </c>
      <c r="C1041" s="194">
        <v>1099</v>
      </c>
      <c r="D1041" s="194" t="s">
        <v>29</v>
      </c>
      <c r="E1041">
        <v>2151</v>
      </c>
      <c r="F1041">
        <v>2450</v>
      </c>
      <c r="G1041" t="s">
        <v>33</v>
      </c>
      <c r="H1041" s="4" t="s">
        <v>684</v>
      </c>
      <c r="I1041" s="199">
        <v>44</v>
      </c>
      <c r="J1041" t="str">
        <f t="shared" si="66"/>
        <v>B-W3-H2-LAM 110 - Sprayed Lippings</v>
      </c>
      <c r="K1041" s="6" t="e">
        <f t="shared" si="67"/>
        <v>#REF!</v>
      </c>
      <c r="M1041" t="s">
        <v>751</v>
      </c>
      <c r="Q1041" s="6">
        <v>2679</v>
      </c>
    </row>
    <row r="1042" spans="1:17" hidden="1">
      <c r="A1042" t="s">
        <v>9</v>
      </c>
      <c r="B1042" t="s">
        <v>10</v>
      </c>
      <c r="C1042" s="194">
        <v>1099</v>
      </c>
      <c r="D1042" s="194" t="s">
        <v>29</v>
      </c>
      <c r="E1042">
        <v>2451</v>
      </c>
      <c r="F1042">
        <v>2820</v>
      </c>
      <c r="G1042" t="s">
        <v>34</v>
      </c>
      <c r="H1042" s="4" t="s">
        <v>684</v>
      </c>
      <c r="I1042" s="199">
        <v>44</v>
      </c>
      <c r="J1042" t="str">
        <f t="shared" si="66"/>
        <v>B-W3-H3-LAM 110 - Sprayed Lippings</v>
      </c>
      <c r="K1042" s="6" t="e">
        <f t="shared" si="67"/>
        <v>#REF!</v>
      </c>
      <c r="M1042" t="s">
        <v>751</v>
      </c>
      <c r="Q1042" s="6">
        <v>2945</v>
      </c>
    </row>
    <row r="1043" spans="1:17" hidden="1">
      <c r="A1043" t="s">
        <v>9</v>
      </c>
      <c r="B1043" t="s">
        <v>8</v>
      </c>
      <c r="C1043" s="194">
        <v>1099</v>
      </c>
      <c r="D1043" s="194" t="s">
        <v>29</v>
      </c>
      <c r="E1043">
        <v>2821</v>
      </c>
      <c r="F1043">
        <v>3100</v>
      </c>
      <c r="G1043" t="s">
        <v>35</v>
      </c>
      <c r="H1043" s="4" t="s">
        <v>684</v>
      </c>
      <c r="I1043" s="199">
        <v>44</v>
      </c>
      <c r="J1043" t="str">
        <f t="shared" si="66"/>
        <v>B-W3-H4-LAM 110 - Sprayed Lippings</v>
      </c>
      <c r="K1043" s="6" t="e">
        <f t="shared" si="67"/>
        <v>#REF!</v>
      </c>
      <c r="M1043" t="s">
        <v>751</v>
      </c>
      <c r="Q1043" s="6">
        <v>2945</v>
      </c>
    </row>
    <row r="1044" spans="1:17" hidden="1">
      <c r="A1044" t="s">
        <v>4</v>
      </c>
      <c r="B1044" t="s">
        <v>7</v>
      </c>
      <c r="C1044" s="194">
        <v>1099</v>
      </c>
      <c r="D1044" s="194" t="s">
        <v>29</v>
      </c>
      <c r="E1044">
        <v>1981</v>
      </c>
      <c r="F1044">
        <v>2150</v>
      </c>
      <c r="G1044" t="s">
        <v>32</v>
      </c>
      <c r="H1044" s="4" t="s">
        <v>684</v>
      </c>
      <c r="I1044" s="199">
        <v>44</v>
      </c>
      <c r="J1044" t="str">
        <f t="shared" si="66"/>
        <v>C-W3-H1-LAM 110 - Sprayed Lippings</v>
      </c>
      <c r="K1044" s="6" t="e">
        <f t="shared" si="67"/>
        <v>#REF!</v>
      </c>
      <c r="M1044" t="s">
        <v>751</v>
      </c>
      <c r="Q1044" s="6">
        <v>1959</v>
      </c>
    </row>
    <row r="1045" spans="1:17" hidden="1">
      <c r="A1045" t="s">
        <v>4</v>
      </c>
      <c r="B1045" t="s">
        <v>6</v>
      </c>
      <c r="C1045" s="194">
        <v>1099</v>
      </c>
      <c r="D1045" s="194" t="s">
        <v>29</v>
      </c>
      <c r="E1045">
        <v>2151</v>
      </c>
      <c r="F1045">
        <v>2450</v>
      </c>
      <c r="G1045" t="s">
        <v>33</v>
      </c>
      <c r="H1045" s="4" t="s">
        <v>684</v>
      </c>
      <c r="I1045" s="199">
        <v>44</v>
      </c>
      <c r="J1045" t="str">
        <f t="shared" si="66"/>
        <v>C-W3-H2-LAM 110 - Sprayed Lippings</v>
      </c>
      <c r="K1045" s="6" t="e">
        <f t="shared" si="67"/>
        <v>#REF!</v>
      </c>
      <c r="M1045" t="s">
        <v>751</v>
      </c>
      <c r="Q1045" s="6">
        <v>2157</v>
      </c>
    </row>
    <row r="1046" spans="1:17" hidden="1">
      <c r="A1046" t="s">
        <v>4</v>
      </c>
      <c r="B1046" t="s">
        <v>5</v>
      </c>
      <c r="C1046" s="194">
        <v>1099</v>
      </c>
      <c r="D1046" s="194" t="s">
        <v>29</v>
      </c>
      <c r="E1046">
        <v>2451</v>
      </c>
      <c r="F1046">
        <v>2820</v>
      </c>
      <c r="G1046" t="s">
        <v>34</v>
      </c>
      <c r="H1046" s="4" t="s">
        <v>684</v>
      </c>
      <c r="I1046" s="199">
        <v>44</v>
      </c>
      <c r="J1046" t="str">
        <f t="shared" si="66"/>
        <v>C-W3-H3-LAM 110 - Sprayed Lippings</v>
      </c>
      <c r="K1046" s="6" t="e">
        <f t="shared" si="67"/>
        <v>#REF!</v>
      </c>
      <c r="M1046" t="s">
        <v>751</v>
      </c>
      <c r="Q1046" s="6">
        <v>2388</v>
      </c>
    </row>
    <row r="1047" spans="1:17" hidden="1">
      <c r="A1047" t="s">
        <v>4</v>
      </c>
      <c r="B1047" t="s">
        <v>3</v>
      </c>
      <c r="C1047" s="194">
        <v>1099</v>
      </c>
      <c r="D1047" s="194" t="s">
        <v>29</v>
      </c>
      <c r="E1047">
        <v>2821</v>
      </c>
      <c r="F1047">
        <v>3100</v>
      </c>
      <c r="G1047" t="s">
        <v>35</v>
      </c>
      <c r="H1047" s="4" t="s">
        <v>684</v>
      </c>
      <c r="I1047" s="199">
        <v>44</v>
      </c>
      <c r="J1047" t="str">
        <f t="shared" si="66"/>
        <v>C-W3-H4-LAM 110 - Sprayed Lippings</v>
      </c>
      <c r="K1047" s="6" t="e">
        <f t="shared" si="67"/>
        <v>#REF!</v>
      </c>
      <c r="M1047" t="s">
        <v>751</v>
      </c>
      <c r="Q1047" s="6">
        <v>2388</v>
      </c>
    </row>
    <row r="1048" spans="1:17" hidden="1">
      <c r="A1048" t="s">
        <v>14</v>
      </c>
      <c r="B1048" t="s">
        <v>17</v>
      </c>
      <c r="C1048" s="196">
        <v>1240</v>
      </c>
      <c r="D1048" s="196" t="s">
        <v>30</v>
      </c>
      <c r="E1048">
        <v>1981</v>
      </c>
      <c r="F1048">
        <v>2150</v>
      </c>
      <c r="G1048" t="s">
        <v>32</v>
      </c>
      <c r="H1048" s="4" t="s">
        <v>684</v>
      </c>
      <c r="I1048" s="199">
        <v>44</v>
      </c>
      <c r="J1048" t="str">
        <f t="shared" si="66"/>
        <v>A-W4-H1-LAM 110 - Sprayed Lippings</v>
      </c>
      <c r="K1048" s="6" t="e">
        <f>+K520+(Spray_Lip/((100-DoorDiscount)/100))</f>
        <v>#REF!</v>
      </c>
      <c r="M1048" t="s">
        <v>751</v>
      </c>
      <c r="Q1048" s="6">
        <v>1248.5</v>
      </c>
    </row>
    <row r="1049" spans="1:17" hidden="1">
      <c r="A1049" t="s">
        <v>14</v>
      </c>
      <c r="B1049" t="s">
        <v>16</v>
      </c>
      <c r="C1049" s="196">
        <v>1240</v>
      </c>
      <c r="D1049" s="196" t="s">
        <v>30</v>
      </c>
      <c r="E1049">
        <v>2151</v>
      </c>
      <c r="F1049">
        <v>2450</v>
      </c>
      <c r="G1049" t="s">
        <v>33</v>
      </c>
      <c r="H1049" s="4" t="s">
        <v>684</v>
      </c>
      <c r="I1049" s="199">
        <v>44</v>
      </c>
      <c r="J1049" t="str">
        <f t="shared" si="66"/>
        <v>A-W4-H2-LAM 110 - Sprayed Lippings</v>
      </c>
      <c r="K1049" s="6" t="e">
        <f>+K521+(Spray_Lip/((100-DoorDiscount)/100))</f>
        <v>#REF!</v>
      </c>
      <c r="M1049" t="s">
        <v>751</v>
      </c>
      <c r="Q1049" s="6">
        <v>1364.5</v>
      </c>
    </row>
    <row r="1050" spans="1:17" hidden="1">
      <c r="A1050" t="s">
        <v>14</v>
      </c>
      <c r="B1050" t="s">
        <v>15</v>
      </c>
      <c r="C1050" s="196">
        <v>1240</v>
      </c>
      <c r="D1050" s="196" t="s">
        <v>30</v>
      </c>
      <c r="E1050">
        <v>2451</v>
      </c>
      <c r="F1050">
        <v>2820</v>
      </c>
      <c r="G1050" t="s">
        <v>34</v>
      </c>
      <c r="H1050" s="4" t="s">
        <v>684</v>
      </c>
      <c r="I1050" s="199">
        <v>44</v>
      </c>
      <c r="J1050" t="str">
        <f t="shared" si="66"/>
        <v>A-W4-H3-LAM 110 - Sprayed Lippings</v>
      </c>
      <c r="K1050" s="6" t="e">
        <f>+K522+(Spray_Lip/((100-DoorDiscount)/100))</f>
        <v>#REF!</v>
      </c>
      <c r="M1050" t="s">
        <v>751</v>
      </c>
      <c r="Q1050" s="6">
        <v>1497.5</v>
      </c>
    </row>
    <row r="1051" spans="1:17" hidden="1">
      <c r="A1051" t="s">
        <v>14</v>
      </c>
      <c r="B1051" t="s">
        <v>13</v>
      </c>
      <c r="C1051" s="196">
        <v>1240</v>
      </c>
      <c r="D1051" s="196" t="s">
        <v>30</v>
      </c>
      <c r="E1051">
        <v>2821</v>
      </c>
      <c r="F1051">
        <v>3070</v>
      </c>
      <c r="G1051" t="s">
        <v>35</v>
      </c>
      <c r="H1051" s="4" t="s">
        <v>684</v>
      </c>
      <c r="I1051" s="199">
        <v>44</v>
      </c>
      <c r="J1051" t="str">
        <f t="shared" si="66"/>
        <v>A-W4-H4-LAM 110 - Sprayed Lippings</v>
      </c>
      <c r="K1051" s="6" t="e">
        <f>+K523+(Spray_Lip/((100-DoorDiscount)/100))</f>
        <v>#REF!</v>
      </c>
      <c r="M1051" t="s">
        <v>751</v>
      </c>
      <c r="Q1051" s="6">
        <v>1497.5</v>
      </c>
    </row>
    <row r="1052" spans="1:17" hidden="1">
      <c r="A1052" t="s">
        <v>9</v>
      </c>
      <c r="B1052" t="s">
        <v>12</v>
      </c>
      <c r="C1052" s="196">
        <v>1240</v>
      </c>
      <c r="D1052" s="196" t="s">
        <v>30</v>
      </c>
      <c r="E1052">
        <v>1981</v>
      </c>
      <c r="F1052">
        <v>2150</v>
      </c>
      <c r="G1052" t="s">
        <v>32</v>
      </c>
      <c r="H1052" s="4" t="s">
        <v>684</v>
      </c>
      <c r="I1052" s="199">
        <v>44</v>
      </c>
      <c r="J1052" t="str">
        <f t="shared" si="66"/>
        <v>B-W4-H1-LAM 110 - Sprayed Lippings</v>
      </c>
      <c r="K1052" s="6" t="e">
        <f t="shared" ref="K1052:K1059" si="68">+K524+(Spray_Lip/((100-DoorDiscount)/100))*2</f>
        <v>#REF!</v>
      </c>
      <c r="M1052" t="s">
        <v>751</v>
      </c>
      <c r="Q1052" s="6">
        <v>2496</v>
      </c>
    </row>
    <row r="1053" spans="1:17" hidden="1">
      <c r="A1053" t="s">
        <v>9</v>
      </c>
      <c r="B1053" t="s">
        <v>11</v>
      </c>
      <c r="C1053" s="196">
        <v>1240</v>
      </c>
      <c r="D1053" s="196" t="s">
        <v>30</v>
      </c>
      <c r="E1053">
        <v>2151</v>
      </c>
      <c r="F1053">
        <v>2450</v>
      </c>
      <c r="G1053" t="s">
        <v>33</v>
      </c>
      <c r="H1053" s="4" t="s">
        <v>684</v>
      </c>
      <c r="I1053" s="199">
        <v>44</v>
      </c>
      <c r="J1053" t="str">
        <f t="shared" si="66"/>
        <v>B-W4-H2-LAM 110 - Sprayed Lippings</v>
      </c>
      <c r="K1053" s="6" t="e">
        <f t="shared" si="68"/>
        <v>#REF!</v>
      </c>
      <c r="M1053" t="s">
        <v>751</v>
      </c>
      <c r="Q1053" s="6">
        <v>2729</v>
      </c>
    </row>
    <row r="1054" spans="1:17" hidden="1">
      <c r="A1054" t="s">
        <v>9</v>
      </c>
      <c r="B1054" t="s">
        <v>10</v>
      </c>
      <c r="C1054" s="196">
        <v>1240</v>
      </c>
      <c r="D1054" s="196" t="s">
        <v>30</v>
      </c>
      <c r="E1054">
        <v>2451</v>
      </c>
      <c r="F1054">
        <v>2820</v>
      </c>
      <c r="G1054" t="s">
        <v>34</v>
      </c>
      <c r="H1054" s="4" t="s">
        <v>684</v>
      </c>
      <c r="I1054" s="199">
        <v>44</v>
      </c>
      <c r="J1054" t="str">
        <f t="shared" si="66"/>
        <v>B-W4-H3-LAM 110 - Sprayed Lippings</v>
      </c>
      <c r="K1054" s="6" t="e">
        <f t="shared" si="68"/>
        <v>#REF!</v>
      </c>
      <c r="M1054" t="s">
        <v>751</v>
      </c>
      <c r="Q1054" s="6">
        <v>2995</v>
      </c>
    </row>
    <row r="1055" spans="1:17" hidden="1">
      <c r="A1055" t="s">
        <v>9</v>
      </c>
      <c r="B1055" t="s">
        <v>8</v>
      </c>
      <c r="C1055" s="196">
        <v>1240</v>
      </c>
      <c r="D1055" s="196" t="s">
        <v>30</v>
      </c>
      <c r="E1055">
        <v>2821</v>
      </c>
      <c r="F1055">
        <v>3100</v>
      </c>
      <c r="G1055" t="s">
        <v>35</v>
      </c>
      <c r="H1055" s="4" t="s">
        <v>684</v>
      </c>
      <c r="I1055" s="199">
        <v>44</v>
      </c>
      <c r="J1055" t="str">
        <f t="shared" si="66"/>
        <v>B-W4-H4-LAM 110 - Sprayed Lippings</v>
      </c>
      <c r="K1055" s="6" t="e">
        <f t="shared" si="68"/>
        <v>#REF!</v>
      </c>
      <c r="M1055" t="s">
        <v>751</v>
      </c>
      <c r="Q1055" s="6">
        <v>2995</v>
      </c>
    </row>
    <row r="1056" spans="1:17" hidden="1">
      <c r="A1056" t="s">
        <v>4</v>
      </c>
      <c r="B1056" t="s">
        <v>7</v>
      </c>
      <c r="C1056" s="196">
        <v>1240</v>
      </c>
      <c r="D1056" s="196" t="s">
        <v>30</v>
      </c>
      <c r="E1056">
        <v>1981</v>
      </c>
      <c r="F1056">
        <v>2150</v>
      </c>
      <c r="G1056" t="s">
        <v>32</v>
      </c>
      <c r="H1056" s="4" t="s">
        <v>684</v>
      </c>
      <c r="I1056" s="199">
        <v>44</v>
      </c>
      <c r="J1056" t="str">
        <f t="shared" si="66"/>
        <v>C-W4-H1-LAM 110 - Sprayed Lippings</v>
      </c>
      <c r="K1056" s="6" t="e">
        <f t="shared" si="68"/>
        <v>#REF!</v>
      </c>
      <c r="M1056" t="s">
        <v>751</v>
      </c>
      <c r="Q1056" s="6">
        <v>1984</v>
      </c>
    </row>
    <row r="1057" spans="1:17" hidden="1">
      <c r="A1057" t="s">
        <v>4</v>
      </c>
      <c r="B1057" t="s">
        <v>6</v>
      </c>
      <c r="C1057" s="196">
        <v>1240</v>
      </c>
      <c r="D1057" s="196" t="s">
        <v>30</v>
      </c>
      <c r="E1057">
        <v>2151</v>
      </c>
      <c r="F1057">
        <v>2450</v>
      </c>
      <c r="G1057" t="s">
        <v>33</v>
      </c>
      <c r="H1057" s="4" t="s">
        <v>684</v>
      </c>
      <c r="I1057" s="199">
        <v>44</v>
      </c>
      <c r="J1057" t="str">
        <f t="shared" si="66"/>
        <v>C-W4-H2-LAM 110 - Sprayed Lippings</v>
      </c>
      <c r="K1057" s="6" t="e">
        <f t="shared" si="68"/>
        <v>#REF!</v>
      </c>
      <c r="M1057" t="s">
        <v>751</v>
      </c>
      <c r="Q1057" s="6">
        <v>2182</v>
      </c>
    </row>
    <row r="1058" spans="1:17" hidden="1">
      <c r="A1058" t="s">
        <v>4</v>
      </c>
      <c r="B1058" t="s">
        <v>5</v>
      </c>
      <c r="C1058" s="196">
        <v>1240</v>
      </c>
      <c r="D1058" s="196" t="s">
        <v>30</v>
      </c>
      <c r="E1058">
        <v>2451</v>
      </c>
      <c r="F1058">
        <v>2820</v>
      </c>
      <c r="G1058" t="s">
        <v>34</v>
      </c>
      <c r="H1058" s="4" t="s">
        <v>684</v>
      </c>
      <c r="I1058" s="199">
        <v>44</v>
      </c>
      <c r="J1058" t="str">
        <f t="shared" si="66"/>
        <v>C-W4-H3-LAM 110 - Sprayed Lippings</v>
      </c>
      <c r="K1058" s="6" t="e">
        <f t="shared" si="68"/>
        <v>#REF!</v>
      </c>
      <c r="M1058" t="s">
        <v>751</v>
      </c>
      <c r="Q1058" s="6">
        <v>2413</v>
      </c>
    </row>
    <row r="1059" spans="1:17" hidden="1">
      <c r="A1059" t="s">
        <v>4</v>
      </c>
      <c r="B1059" t="s">
        <v>3</v>
      </c>
      <c r="C1059" s="196">
        <v>1240</v>
      </c>
      <c r="D1059" s="196" t="s">
        <v>30</v>
      </c>
      <c r="E1059">
        <v>2821</v>
      </c>
      <c r="F1059">
        <v>3100</v>
      </c>
      <c r="G1059" t="s">
        <v>35</v>
      </c>
      <c r="H1059" s="4" t="s">
        <v>684</v>
      </c>
      <c r="I1059" s="199">
        <v>44</v>
      </c>
      <c r="J1059" t="str">
        <f t="shared" si="66"/>
        <v>C-W4-H4-LAM 110 - Sprayed Lippings</v>
      </c>
      <c r="K1059" s="6" t="e">
        <f t="shared" si="68"/>
        <v>#REF!</v>
      </c>
      <c r="M1059" t="s">
        <v>751</v>
      </c>
      <c r="Q1059" s="6">
        <v>2413</v>
      </c>
    </row>
    <row r="1060" spans="1:17" hidden="1">
      <c r="A1060" t="s">
        <v>14</v>
      </c>
      <c r="B1060" t="s">
        <v>17</v>
      </c>
      <c r="C1060">
        <v>949</v>
      </c>
      <c r="D1060" t="s">
        <v>27</v>
      </c>
      <c r="E1060">
        <v>1981</v>
      </c>
      <c r="F1060">
        <v>2150</v>
      </c>
      <c r="G1060" t="s">
        <v>32</v>
      </c>
      <c r="H1060" s="4" t="s">
        <v>804</v>
      </c>
      <c r="I1060" s="199">
        <v>44</v>
      </c>
      <c r="J1060" t="str">
        <f t="shared" si="66"/>
        <v>A-W1-H1-LAM 28 - Stained Lippings</v>
      </c>
      <c r="K1060" s="6" t="e">
        <f>+K196+(Spray_Lip/((100-DoorDiscount)/100))</f>
        <v>#REF!</v>
      </c>
      <c r="M1060" t="s">
        <v>751</v>
      </c>
      <c r="Q1060" s="6">
        <v>514.5</v>
      </c>
    </row>
    <row r="1061" spans="1:17" hidden="1">
      <c r="A1061" t="s">
        <v>14</v>
      </c>
      <c r="B1061" t="s">
        <v>16</v>
      </c>
      <c r="C1061">
        <v>949</v>
      </c>
      <c r="D1061" t="s">
        <v>27</v>
      </c>
      <c r="E1061">
        <v>2151</v>
      </c>
      <c r="F1061">
        <v>2450</v>
      </c>
      <c r="G1061" t="s">
        <v>33</v>
      </c>
      <c r="H1061" s="4" t="s">
        <v>804</v>
      </c>
      <c r="I1061" s="199">
        <v>44</v>
      </c>
      <c r="J1061" t="str">
        <f t="shared" ref="J1061:J1095" si="69">A1061&amp;"-"&amp;D1061&amp;"-"&amp;G1061&amp;"-"&amp;H1061</f>
        <v>A-W1-H2-LAM 28 - Stained Lippings</v>
      </c>
      <c r="K1061" s="6" t="e">
        <f>+K197+(Spray_Lip/((100-DoorDiscount)/100))</f>
        <v>#REF!</v>
      </c>
      <c r="M1061" t="s">
        <v>751</v>
      </c>
      <c r="Q1061" s="6">
        <v>629.5</v>
      </c>
    </row>
    <row r="1062" spans="1:17" hidden="1">
      <c r="A1062" t="s">
        <v>14</v>
      </c>
      <c r="B1062" t="s">
        <v>15</v>
      </c>
      <c r="C1062">
        <v>949</v>
      </c>
      <c r="D1062" t="s">
        <v>27</v>
      </c>
      <c r="E1062">
        <v>2451</v>
      </c>
      <c r="F1062">
        <v>2820</v>
      </c>
      <c r="G1062" t="s">
        <v>34</v>
      </c>
      <c r="H1062" s="4" t="s">
        <v>804</v>
      </c>
      <c r="I1062" s="199">
        <v>44</v>
      </c>
      <c r="J1062" t="str">
        <f t="shared" si="69"/>
        <v>A-W1-H3-LAM 28 - Stained Lippings</v>
      </c>
      <c r="K1062" s="6" t="e">
        <f>+K198+(Spray_Lip/((100-DoorDiscount)/100))</f>
        <v>#REF!</v>
      </c>
      <c r="M1062" t="s">
        <v>751</v>
      </c>
      <c r="Q1062" s="6">
        <v>762.5</v>
      </c>
    </row>
    <row r="1063" spans="1:17" hidden="1">
      <c r="A1063" t="s">
        <v>14</v>
      </c>
      <c r="B1063" t="s">
        <v>13</v>
      </c>
      <c r="C1063">
        <v>864</v>
      </c>
      <c r="D1063" t="s">
        <v>27</v>
      </c>
      <c r="E1063">
        <v>2821</v>
      </c>
      <c r="F1063">
        <v>3070</v>
      </c>
      <c r="G1063" t="s">
        <v>35</v>
      </c>
      <c r="H1063" s="4" t="s">
        <v>804</v>
      </c>
      <c r="I1063" s="199">
        <v>44</v>
      </c>
      <c r="J1063" t="str">
        <f t="shared" si="69"/>
        <v>A-W1-H4-LAM 28 - Stained Lippings</v>
      </c>
      <c r="K1063" s="6" t="e">
        <f>+K199+(Spray_Lip/((100-DoorDiscount)/100))</f>
        <v>#REF!</v>
      </c>
      <c r="M1063" t="s">
        <v>751</v>
      </c>
      <c r="Q1063" s="6">
        <v>898.5</v>
      </c>
    </row>
    <row r="1064" spans="1:17" hidden="1">
      <c r="A1064" t="s">
        <v>9</v>
      </c>
      <c r="B1064" t="s">
        <v>12</v>
      </c>
      <c r="C1064">
        <v>949</v>
      </c>
      <c r="D1064" t="s">
        <v>27</v>
      </c>
      <c r="E1064">
        <v>1981</v>
      </c>
      <c r="F1064">
        <v>2150</v>
      </c>
      <c r="G1064" t="s">
        <v>32</v>
      </c>
      <c r="H1064" s="4" t="s">
        <v>804</v>
      </c>
      <c r="I1064" s="199">
        <v>44</v>
      </c>
      <c r="J1064" t="str">
        <f t="shared" si="69"/>
        <v>B-W1-H1-LAM 28 - Stained Lippings</v>
      </c>
      <c r="K1064" s="6" t="e">
        <f t="shared" ref="K1064:K1071" si="70">+K200+(Spray_Lip/((100-DoorDiscount)/100))*2</f>
        <v>#REF!</v>
      </c>
      <c r="M1064" t="s">
        <v>751</v>
      </c>
      <c r="Q1064" s="6">
        <v>1023</v>
      </c>
    </row>
    <row r="1065" spans="1:17" hidden="1">
      <c r="A1065" t="s">
        <v>9</v>
      </c>
      <c r="B1065" t="s">
        <v>11</v>
      </c>
      <c r="C1065">
        <v>909</v>
      </c>
      <c r="D1065" t="s">
        <v>27</v>
      </c>
      <c r="E1065">
        <v>2151</v>
      </c>
      <c r="F1065">
        <v>2450</v>
      </c>
      <c r="G1065" t="s">
        <v>33</v>
      </c>
      <c r="H1065" s="4" t="s">
        <v>804</v>
      </c>
      <c r="I1065" s="199">
        <v>44</v>
      </c>
      <c r="J1065" t="str">
        <f t="shared" si="69"/>
        <v>B-W1-H2-LAM 28 - Stained Lippings</v>
      </c>
      <c r="K1065" s="6" t="e">
        <f t="shared" si="70"/>
        <v>#REF!</v>
      </c>
      <c r="M1065" t="s">
        <v>751</v>
      </c>
      <c r="Q1065" s="6">
        <v>1256</v>
      </c>
    </row>
    <row r="1066" spans="1:17" hidden="1">
      <c r="A1066" t="s">
        <v>9</v>
      </c>
      <c r="B1066" t="s">
        <v>10</v>
      </c>
      <c r="C1066">
        <v>949</v>
      </c>
      <c r="D1066" t="s">
        <v>27</v>
      </c>
      <c r="E1066">
        <v>2451</v>
      </c>
      <c r="F1066">
        <v>2820</v>
      </c>
      <c r="G1066" t="s">
        <v>34</v>
      </c>
      <c r="H1066" s="4" t="s">
        <v>804</v>
      </c>
      <c r="I1066" s="199">
        <v>44</v>
      </c>
      <c r="J1066" t="str">
        <f t="shared" si="69"/>
        <v>B-W1-H3-LAM 28 - Stained Lippings</v>
      </c>
      <c r="K1066" s="6" t="e">
        <f t="shared" si="70"/>
        <v>#REF!</v>
      </c>
      <c r="M1066" t="s">
        <v>751</v>
      </c>
      <c r="Q1066" s="6">
        <v>1526</v>
      </c>
    </row>
    <row r="1067" spans="1:17" hidden="1">
      <c r="A1067" t="s">
        <v>9</v>
      </c>
      <c r="B1067" t="s">
        <v>8</v>
      </c>
      <c r="C1067">
        <v>999</v>
      </c>
      <c r="D1067" t="s">
        <v>27</v>
      </c>
      <c r="E1067">
        <v>2821</v>
      </c>
      <c r="F1067">
        <v>3100</v>
      </c>
      <c r="G1067" t="s">
        <v>35</v>
      </c>
      <c r="H1067" s="4" t="s">
        <v>804</v>
      </c>
      <c r="I1067" s="199">
        <v>44</v>
      </c>
      <c r="J1067" t="str">
        <f t="shared" si="69"/>
        <v>B-W1-H4-LAM 28 - Stained Lippings</v>
      </c>
      <c r="K1067" s="6" t="e">
        <f t="shared" si="70"/>
        <v>#REF!</v>
      </c>
      <c r="M1067" t="s">
        <v>751</v>
      </c>
      <c r="Q1067" s="6">
        <v>1797</v>
      </c>
    </row>
    <row r="1068" spans="1:17" hidden="1">
      <c r="A1068" t="s">
        <v>4</v>
      </c>
      <c r="B1068" t="s">
        <v>7</v>
      </c>
      <c r="C1068">
        <v>949</v>
      </c>
      <c r="D1068" t="s">
        <v>27</v>
      </c>
      <c r="E1068">
        <v>1981</v>
      </c>
      <c r="F1068">
        <v>2150</v>
      </c>
      <c r="G1068" t="s">
        <v>32</v>
      </c>
      <c r="H1068" s="4" t="s">
        <v>804</v>
      </c>
      <c r="I1068" s="199">
        <v>44</v>
      </c>
      <c r="J1068" t="str">
        <f t="shared" si="69"/>
        <v>C-W1-H1-LAM 28 - Stained Lippings</v>
      </c>
      <c r="K1068" s="6" t="e">
        <f t="shared" si="70"/>
        <v>#REF!</v>
      </c>
      <c r="M1068" t="s">
        <v>751</v>
      </c>
      <c r="Q1068" s="6">
        <v>917</v>
      </c>
    </row>
    <row r="1069" spans="1:17" hidden="1">
      <c r="A1069" t="s">
        <v>4</v>
      </c>
      <c r="B1069" t="s">
        <v>6</v>
      </c>
      <c r="C1069">
        <v>909</v>
      </c>
      <c r="D1069" t="s">
        <v>27</v>
      </c>
      <c r="E1069">
        <v>2151</v>
      </c>
      <c r="F1069">
        <v>2450</v>
      </c>
      <c r="G1069" t="s">
        <v>33</v>
      </c>
      <c r="H1069" s="4" t="s">
        <v>804</v>
      </c>
      <c r="I1069" s="199">
        <v>44</v>
      </c>
      <c r="J1069" t="str">
        <f t="shared" si="69"/>
        <v>C-W1-H2-LAM 28 - Stained Lippings</v>
      </c>
      <c r="K1069" s="6" t="e">
        <f t="shared" si="70"/>
        <v>#REF!</v>
      </c>
      <c r="M1069" t="s">
        <v>751</v>
      </c>
      <c r="Q1069" s="6">
        <v>1115</v>
      </c>
    </row>
    <row r="1070" spans="1:17" hidden="1">
      <c r="A1070" t="s">
        <v>4</v>
      </c>
      <c r="B1070" t="s">
        <v>5</v>
      </c>
      <c r="C1070">
        <v>924</v>
      </c>
      <c r="D1070" t="s">
        <v>27</v>
      </c>
      <c r="E1070">
        <v>2451</v>
      </c>
      <c r="F1070">
        <v>2820</v>
      </c>
      <c r="G1070" t="s">
        <v>34</v>
      </c>
      <c r="H1070" s="4" t="s">
        <v>804</v>
      </c>
      <c r="I1070" s="199">
        <v>44</v>
      </c>
      <c r="J1070" t="str">
        <f t="shared" si="69"/>
        <v>C-W1-H3-LAM 28 - Stained Lippings</v>
      </c>
      <c r="K1070" s="6" t="e">
        <f t="shared" si="70"/>
        <v>#REF!</v>
      </c>
      <c r="M1070" t="s">
        <v>751</v>
      </c>
      <c r="Q1070" s="6">
        <v>1348</v>
      </c>
    </row>
    <row r="1071" spans="1:17" hidden="1">
      <c r="A1071" t="s">
        <v>4</v>
      </c>
      <c r="B1071" t="s">
        <v>3</v>
      </c>
      <c r="C1071">
        <v>999</v>
      </c>
      <c r="D1071" t="s">
        <v>27</v>
      </c>
      <c r="E1071">
        <v>2821</v>
      </c>
      <c r="F1071">
        <v>3100</v>
      </c>
      <c r="G1071" t="s">
        <v>35</v>
      </c>
      <c r="H1071" s="4" t="s">
        <v>804</v>
      </c>
      <c r="I1071" s="199">
        <v>44</v>
      </c>
      <c r="J1071" t="str">
        <f t="shared" si="69"/>
        <v>C-W1-H4-LAM 28 - Stained Lippings</v>
      </c>
      <c r="K1071" s="6" t="e">
        <f t="shared" si="70"/>
        <v>#REF!</v>
      </c>
      <c r="M1071" t="s">
        <v>751</v>
      </c>
      <c r="Q1071" s="6">
        <v>1586</v>
      </c>
    </row>
    <row r="1072" spans="1:17" hidden="1">
      <c r="A1072" t="s">
        <v>14</v>
      </c>
      <c r="B1072" t="s">
        <v>17</v>
      </c>
      <c r="C1072" s="191">
        <v>999</v>
      </c>
      <c r="D1072" s="191" t="s">
        <v>28</v>
      </c>
      <c r="E1072">
        <v>1981</v>
      </c>
      <c r="F1072">
        <v>2150</v>
      </c>
      <c r="G1072" t="s">
        <v>32</v>
      </c>
      <c r="H1072" s="4" t="s">
        <v>804</v>
      </c>
      <c r="I1072" s="199">
        <v>44</v>
      </c>
      <c r="J1072" t="str">
        <f t="shared" si="69"/>
        <v>A-W2-H1-LAM 28 - Stained Lippings</v>
      </c>
      <c r="K1072" s="6" t="e">
        <f>+K208+(Spray_Lip/((100-DoorDiscount)/100))</f>
        <v>#REF!</v>
      </c>
      <c r="M1072" t="s">
        <v>751</v>
      </c>
      <c r="Q1072" s="6">
        <v>539.5</v>
      </c>
    </row>
    <row r="1073" spans="1:17" hidden="1">
      <c r="A1073" t="s">
        <v>14</v>
      </c>
      <c r="B1073" t="s">
        <v>16</v>
      </c>
      <c r="C1073" s="191">
        <v>999</v>
      </c>
      <c r="D1073" s="191" t="s">
        <v>28</v>
      </c>
      <c r="E1073">
        <v>2151</v>
      </c>
      <c r="F1073">
        <v>2450</v>
      </c>
      <c r="G1073" t="s">
        <v>33</v>
      </c>
      <c r="H1073" s="4" t="s">
        <v>804</v>
      </c>
      <c r="I1073" s="199">
        <v>44</v>
      </c>
      <c r="J1073" t="str">
        <f t="shared" si="69"/>
        <v>A-W2-H2-LAM 28 - Stained Lippings</v>
      </c>
      <c r="K1073" s="6" t="e">
        <f>+K209+(Spray_Lip/((100-DoorDiscount)/100))</f>
        <v>#REF!</v>
      </c>
      <c r="M1073" t="s">
        <v>751</v>
      </c>
      <c r="Q1073" s="6">
        <v>654.5</v>
      </c>
    </row>
    <row r="1074" spans="1:17" hidden="1">
      <c r="A1074" t="s">
        <v>14</v>
      </c>
      <c r="B1074" t="s">
        <v>15</v>
      </c>
      <c r="C1074" s="191">
        <v>999</v>
      </c>
      <c r="D1074" s="191" t="s">
        <v>28</v>
      </c>
      <c r="E1074">
        <v>2451</v>
      </c>
      <c r="F1074">
        <v>2820</v>
      </c>
      <c r="G1074" t="s">
        <v>34</v>
      </c>
      <c r="H1074" s="4" t="s">
        <v>804</v>
      </c>
      <c r="I1074" s="199">
        <v>44</v>
      </c>
      <c r="J1074" t="str">
        <f t="shared" si="69"/>
        <v>A-W2-H3-LAM 28 - Stained Lippings</v>
      </c>
      <c r="K1074" s="6" t="e">
        <f>+K210+(Spray_Lip/((100-DoorDiscount)/100))</f>
        <v>#REF!</v>
      </c>
      <c r="M1074" t="s">
        <v>751</v>
      </c>
      <c r="Q1074" s="6">
        <v>787.5</v>
      </c>
    </row>
    <row r="1075" spans="1:17" hidden="1">
      <c r="A1075" t="s">
        <v>14</v>
      </c>
      <c r="B1075" t="s">
        <v>13</v>
      </c>
      <c r="C1075" s="191">
        <v>999</v>
      </c>
      <c r="D1075" s="191" t="s">
        <v>28</v>
      </c>
      <c r="E1075">
        <v>2821</v>
      </c>
      <c r="F1075">
        <v>3070</v>
      </c>
      <c r="G1075" t="s">
        <v>35</v>
      </c>
      <c r="H1075" s="4" t="s">
        <v>804</v>
      </c>
      <c r="I1075" s="199">
        <v>44</v>
      </c>
      <c r="J1075" t="str">
        <f t="shared" si="69"/>
        <v>A-W2-H4-LAM 28 - Stained Lippings</v>
      </c>
      <c r="K1075" s="6" t="e">
        <f>+K211+(Spray_Lip/((100-DoorDiscount)/100))</f>
        <v>#REF!</v>
      </c>
      <c r="M1075" t="s">
        <v>751</v>
      </c>
      <c r="Q1075" s="6">
        <v>923.5</v>
      </c>
    </row>
    <row r="1076" spans="1:17" hidden="1">
      <c r="A1076" t="s">
        <v>9</v>
      </c>
      <c r="B1076" t="s">
        <v>12</v>
      </c>
      <c r="C1076" s="191">
        <v>999</v>
      </c>
      <c r="D1076" s="191" t="s">
        <v>28</v>
      </c>
      <c r="E1076">
        <v>1981</v>
      </c>
      <c r="F1076">
        <v>2150</v>
      </c>
      <c r="G1076" t="s">
        <v>32</v>
      </c>
      <c r="H1076" s="4" t="s">
        <v>804</v>
      </c>
      <c r="I1076" s="199">
        <v>44</v>
      </c>
      <c r="J1076" t="str">
        <f t="shared" si="69"/>
        <v>B-W2-H1-LAM 28 - Stained Lippings</v>
      </c>
      <c r="K1076" s="6" t="e">
        <f t="shared" ref="K1076:K1083" si="71">+K212+(Spray_Lip/((100-DoorDiscount)/100))*2</f>
        <v>#REF!</v>
      </c>
      <c r="M1076" t="s">
        <v>751</v>
      </c>
      <c r="Q1076" s="6">
        <v>1073</v>
      </c>
    </row>
    <row r="1077" spans="1:17" hidden="1">
      <c r="A1077" t="s">
        <v>9</v>
      </c>
      <c r="B1077" t="s">
        <v>11</v>
      </c>
      <c r="C1077" s="191">
        <v>999</v>
      </c>
      <c r="D1077" s="191" t="s">
        <v>28</v>
      </c>
      <c r="E1077">
        <v>2151</v>
      </c>
      <c r="F1077">
        <v>2450</v>
      </c>
      <c r="G1077" t="s">
        <v>33</v>
      </c>
      <c r="H1077" s="4" t="s">
        <v>804</v>
      </c>
      <c r="I1077" s="199">
        <v>44</v>
      </c>
      <c r="J1077" t="str">
        <f t="shared" si="69"/>
        <v>B-W2-H2-LAM 28 - Stained Lippings</v>
      </c>
      <c r="K1077" s="6" t="e">
        <f t="shared" si="71"/>
        <v>#REF!</v>
      </c>
      <c r="M1077" t="s">
        <v>751</v>
      </c>
      <c r="Q1077" s="6">
        <v>1306</v>
      </c>
    </row>
    <row r="1078" spans="1:17" hidden="1">
      <c r="A1078" t="s">
        <v>9</v>
      </c>
      <c r="B1078" t="s">
        <v>10</v>
      </c>
      <c r="C1078" s="191">
        <v>999</v>
      </c>
      <c r="D1078" s="191" t="s">
        <v>28</v>
      </c>
      <c r="E1078">
        <v>2451</v>
      </c>
      <c r="F1078">
        <v>2820</v>
      </c>
      <c r="G1078" t="s">
        <v>34</v>
      </c>
      <c r="H1078" s="4" t="s">
        <v>804</v>
      </c>
      <c r="I1078" s="199">
        <v>44</v>
      </c>
      <c r="J1078" t="str">
        <f t="shared" si="69"/>
        <v>B-W2-H3-LAM 28 - Stained Lippings</v>
      </c>
      <c r="K1078" s="6" t="e">
        <f t="shared" si="71"/>
        <v>#REF!</v>
      </c>
      <c r="M1078" t="s">
        <v>751</v>
      </c>
      <c r="Q1078" s="6">
        <v>1576</v>
      </c>
    </row>
    <row r="1079" spans="1:17" hidden="1">
      <c r="A1079" t="s">
        <v>9</v>
      </c>
      <c r="B1079" t="s">
        <v>8</v>
      </c>
      <c r="C1079" s="191">
        <v>999</v>
      </c>
      <c r="D1079" s="191" t="s">
        <v>28</v>
      </c>
      <c r="E1079">
        <v>2821</v>
      </c>
      <c r="F1079">
        <v>3100</v>
      </c>
      <c r="G1079" t="s">
        <v>35</v>
      </c>
      <c r="H1079" s="4" t="s">
        <v>804</v>
      </c>
      <c r="I1079" s="199">
        <v>44</v>
      </c>
      <c r="J1079" t="str">
        <f t="shared" si="69"/>
        <v>B-W2-H4-LAM 28 - Stained Lippings</v>
      </c>
      <c r="K1079" s="6" t="e">
        <f t="shared" si="71"/>
        <v>#REF!</v>
      </c>
      <c r="M1079" t="s">
        <v>751</v>
      </c>
      <c r="Q1079" s="6">
        <v>1847</v>
      </c>
    </row>
    <row r="1080" spans="1:17" hidden="1">
      <c r="A1080" t="s">
        <v>4</v>
      </c>
      <c r="B1080" t="s">
        <v>7</v>
      </c>
      <c r="C1080" s="191">
        <v>999</v>
      </c>
      <c r="D1080" s="191" t="s">
        <v>28</v>
      </c>
      <c r="E1080">
        <v>1981</v>
      </c>
      <c r="F1080">
        <v>2150</v>
      </c>
      <c r="G1080" t="s">
        <v>32</v>
      </c>
      <c r="H1080" s="4" t="s">
        <v>804</v>
      </c>
      <c r="I1080" s="199">
        <v>44</v>
      </c>
      <c r="J1080" t="str">
        <f t="shared" si="69"/>
        <v>C-W2-H1-LAM 28 - Stained Lippings</v>
      </c>
      <c r="K1080" s="6" t="e">
        <f t="shared" si="71"/>
        <v>#REF!</v>
      </c>
      <c r="M1080" t="s">
        <v>751</v>
      </c>
      <c r="Q1080" s="6">
        <v>942</v>
      </c>
    </row>
    <row r="1081" spans="1:17" hidden="1">
      <c r="A1081" t="s">
        <v>4</v>
      </c>
      <c r="B1081" t="s">
        <v>6</v>
      </c>
      <c r="C1081" s="191">
        <v>999</v>
      </c>
      <c r="D1081" s="191" t="s">
        <v>28</v>
      </c>
      <c r="E1081">
        <v>2151</v>
      </c>
      <c r="F1081">
        <v>2450</v>
      </c>
      <c r="G1081" t="s">
        <v>33</v>
      </c>
      <c r="H1081" s="4" t="s">
        <v>804</v>
      </c>
      <c r="I1081" s="199">
        <v>44</v>
      </c>
      <c r="J1081" t="str">
        <f t="shared" si="69"/>
        <v>C-W2-H2-LAM 28 - Stained Lippings</v>
      </c>
      <c r="K1081" s="6" t="e">
        <f t="shared" si="71"/>
        <v>#REF!</v>
      </c>
      <c r="M1081" t="s">
        <v>751</v>
      </c>
      <c r="Q1081" s="6">
        <v>1140</v>
      </c>
    </row>
    <row r="1082" spans="1:17" hidden="1">
      <c r="A1082" t="s">
        <v>4</v>
      </c>
      <c r="B1082" t="s">
        <v>5</v>
      </c>
      <c r="C1082" s="191">
        <v>999</v>
      </c>
      <c r="D1082" s="191" t="s">
        <v>28</v>
      </c>
      <c r="E1082">
        <v>2451</v>
      </c>
      <c r="F1082">
        <v>2820</v>
      </c>
      <c r="G1082" t="s">
        <v>34</v>
      </c>
      <c r="H1082" s="4" t="s">
        <v>804</v>
      </c>
      <c r="I1082" s="199">
        <v>44</v>
      </c>
      <c r="J1082" t="str">
        <f t="shared" si="69"/>
        <v>C-W2-H3-LAM 28 - Stained Lippings</v>
      </c>
      <c r="K1082" s="6" t="e">
        <f t="shared" si="71"/>
        <v>#REF!</v>
      </c>
      <c r="M1082" t="s">
        <v>751</v>
      </c>
      <c r="Q1082" s="6">
        <v>1373</v>
      </c>
    </row>
    <row r="1083" spans="1:17" hidden="1">
      <c r="A1083" t="s">
        <v>4</v>
      </c>
      <c r="B1083" t="s">
        <v>3</v>
      </c>
      <c r="C1083" s="191">
        <v>999</v>
      </c>
      <c r="D1083" s="191" t="s">
        <v>28</v>
      </c>
      <c r="E1083">
        <v>2821</v>
      </c>
      <c r="F1083">
        <v>3100</v>
      </c>
      <c r="G1083" t="s">
        <v>35</v>
      </c>
      <c r="H1083" s="4" t="s">
        <v>804</v>
      </c>
      <c r="I1083" s="199">
        <v>44</v>
      </c>
      <c r="J1083" t="str">
        <f t="shared" si="69"/>
        <v>C-W2-H4-LAM 28 - Stained Lippings</v>
      </c>
      <c r="K1083" s="6" t="e">
        <f t="shared" si="71"/>
        <v>#REF!</v>
      </c>
      <c r="M1083" t="s">
        <v>751</v>
      </c>
      <c r="Q1083" s="6">
        <v>1611</v>
      </c>
    </row>
    <row r="1084" spans="1:17" hidden="1">
      <c r="A1084" t="s">
        <v>14</v>
      </c>
      <c r="B1084" t="s">
        <v>17</v>
      </c>
      <c r="C1084" s="194">
        <v>1099</v>
      </c>
      <c r="D1084" s="194" t="s">
        <v>29</v>
      </c>
      <c r="E1084">
        <v>1981</v>
      </c>
      <c r="F1084">
        <v>2150</v>
      </c>
      <c r="G1084" t="s">
        <v>32</v>
      </c>
      <c r="H1084" s="4" t="s">
        <v>804</v>
      </c>
      <c r="I1084" s="199">
        <v>44</v>
      </c>
      <c r="J1084" t="str">
        <f t="shared" si="69"/>
        <v>A-W3-H1-LAM 28 - Stained Lippings</v>
      </c>
      <c r="K1084" s="6" t="e">
        <f>+K220+(Spray_Lip/((100-DoorDiscount)/100))</f>
        <v>#REF!</v>
      </c>
      <c r="M1084" t="s">
        <v>751</v>
      </c>
      <c r="Q1084" s="6">
        <v>564.5</v>
      </c>
    </row>
    <row r="1085" spans="1:17" hidden="1">
      <c r="A1085" t="s">
        <v>14</v>
      </c>
      <c r="B1085" t="s">
        <v>16</v>
      </c>
      <c r="C1085" s="194">
        <v>1099</v>
      </c>
      <c r="D1085" s="194" t="s">
        <v>29</v>
      </c>
      <c r="E1085">
        <v>2151</v>
      </c>
      <c r="F1085">
        <v>2450</v>
      </c>
      <c r="G1085" t="s">
        <v>33</v>
      </c>
      <c r="H1085" s="4" t="s">
        <v>804</v>
      </c>
      <c r="I1085" s="199">
        <v>44</v>
      </c>
      <c r="J1085" t="str">
        <f t="shared" si="69"/>
        <v>A-W3-H2-LAM 28 - Stained Lippings</v>
      </c>
      <c r="K1085" s="6" t="e">
        <f>+K221+(Spray_Lip/((100-DoorDiscount)/100))</f>
        <v>#REF!</v>
      </c>
      <c r="M1085" t="s">
        <v>751</v>
      </c>
      <c r="Q1085" s="6">
        <v>679.5</v>
      </c>
    </row>
    <row r="1086" spans="1:17" hidden="1">
      <c r="A1086" t="s">
        <v>14</v>
      </c>
      <c r="B1086" t="s">
        <v>15</v>
      </c>
      <c r="C1086" s="194">
        <v>1099</v>
      </c>
      <c r="D1086" s="194" t="s">
        <v>29</v>
      </c>
      <c r="E1086">
        <v>2451</v>
      </c>
      <c r="F1086">
        <v>2820</v>
      </c>
      <c r="G1086" t="s">
        <v>34</v>
      </c>
      <c r="H1086" s="4" t="s">
        <v>804</v>
      </c>
      <c r="I1086" s="199">
        <v>44</v>
      </c>
      <c r="J1086" t="str">
        <f t="shared" si="69"/>
        <v>A-W3-H3-LAM 28 - Stained Lippings</v>
      </c>
      <c r="K1086" s="6" t="e">
        <f>+K222+(Spray_Lip/((100-DoorDiscount)/100))</f>
        <v>#REF!</v>
      </c>
      <c r="M1086" t="s">
        <v>751</v>
      </c>
      <c r="Q1086" s="6">
        <v>812.5</v>
      </c>
    </row>
    <row r="1087" spans="1:17" hidden="1">
      <c r="A1087" t="s">
        <v>14</v>
      </c>
      <c r="B1087" t="s">
        <v>13</v>
      </c>
      <c r="C1087" s="194">
        <v>1099</v>
      </c>
      <c r="D1087" s="194" t="s">
        <v>29</v>
      </c>
      <c r="E1087">
        <v>2821</v>
      </c>
      <c r="F1087">
        <v>3070</v>
      </c>
      <c r="G1087" t="s">
        <v>35</v>
      </c>
      <c r="H1087" s="4" t="s">
        <v>804</v>
      </c>
      <c r="I1087" s="199">
        <v>44</v>
      </c>
      <c r="J1087" t="str">
        <f t="shared" si="69"/>
        <v>A-W3-H4-LAM 28 - Stained Lippings</v>
      </c>
      <c r="K1087" s="6" t="e">
        <f>+K223+(Spray_Lip/((100-DoorDiscount)/100))</f>
        <v>#REF!</v>
      </c>
      <c r="M1087" t="s">
        <v>751</v>
      </c>
      <c r="Q1087" s="6">
        <v>948.5</v>
      </c>
    </row>
    <row r="1088" spans="1:17" hidden="1">
      <c r="A1088" t="s">
        <v>9</v>
      </c>
      <c r="B1088" t="s">
        <v>12</v>
      </c>
      <c r="C1088" s="194">
        <v>1099</v>
      </c>
      <c r="D1088" s="194" t="s">
        <v>29</v>
      </c>
      <c r="E1088">
        <v>1981</v>
      </c>
      <c r="F1088">
        <v>2150</v>
      </c>
      <c r="G1088" t="s">
        <v>32</v>
      </c>
      <c r="H1088" s="4" t="s">
        <v>804</v>
      </c>
      <c r="I1088" s="199">
        <v>44</v>
      </c>
      <c r="J1088" t="str">
        <f t="shared" si="69"/>
        <v>B-W3-H1-LAM 28 - Stained Lippings</v>
      </c>
      <c r="K1088" s="6" t="e">
        <f t="shared" ref="K1088:K1095" si="72">+K224+(Spray_Lip/((100-DoorDiscount)/100))*2</f>
        <v>#REF!</v>
      </c>
      <c r="M1088" t="s">
        <v>751</v>
      </c>
      <c r="Q1088" s="6">
        <v>1123</v>
      </c>
    </row>
    <row r="1089" spans="1:17" hidden="1">
      <c r="A1089" t="s">
        <v>9</v>
      </c>
      <c r="B1089" t="s">
        <v>11</v>
      </c>
      <c r="C1089" s="194">
        <v>1099</v>
      </c>
      <c r="D1089" s="194" t="s">
        <v>29</v>
      </c>
      <c r="E1089">
        <v>2151</v>
      </c>
      <c r="F1089">
        <v>2450</v>
      </c>
      <c r="G1089" t="s">
        <v>33</v>
      </c>
      <c r="H1089" s="4" t="s">
        <v>804</v>
      </c>
      <c r="I1089" s="199">
        <v>44</v>
      </c>
      <c r="J1089" t="str">
        <f t="shared" si="69"/>
        <v>B-W3-H2-LAM 28 - Stained Lippings</v>
      </c>
      <c r="K1089" s="6" t="e">
        <f t="shared" si="72"/>
        <v>#REF!</v>
      </c>
      <c r="M1089" t="s">
        <v>751</v>
      </c>
      <c r="Q1089" s="6">
        <v>1356</v>
      </c>
    </row>
    <row r="1090" spans="1:17" hidden="1">
      <c r="A1090" t="s">
        <v>9</v>
      </c>
      <c r="B1090" t="s">
        <v>10</v>
      </c>
      <c r="C1090" s="194">
        <v>1099</v>
      </c>
      <c r="D1090" s="194" t="s">
        <v>29</v>
      </c>
      <c r="E1090">
        <v>2451</v>
      </c>
      <c r="F1090">
        <v>2820</v>
      </c>
      <c r="G1090" t="s">
        <v>34</v>
      </c>
      <c r="H1090" s="4" t="s">
        <v>804</v>
      </c>
      <c r="I1090" s="199">
        <v>44</v>
      </c>
      <c r="J1090" t="str">
        <f t="shared" si="69"/>
        <v>B-W3-H3-LAM 28 - Stained Lippings</v>
      </c>
      <c r="K1090" s="6" t="e">
        <f t="shared" si="72"/>
        <v>#REF!</v>
      </c>
      <c r="M1090" t="s">
        <v>751</v>
      </c>
      <c r="Q1090" s="6">
        <v>1626</v>
      </c>
    </row>
    <row r="1091" spans="1:17" hidden="1">
      <c r="A1091" t="s">
        <v>9</v>
      </c>
      <c r="B1091" t="s">
        <v>8</v>
      </c>
      <c r="C1091" s="194">
        <v>1099</v>
      </c>
      <c r="D1091" s="194" t="s">
        <v>29</v>
      </c>
      <c r="E1091">
        <v>2821</v>
      </c>
      <c r="F1091">
        <v>3100</v>
      </c>
      <c r="G1091" t="s">
        <v>35</v>
      </c>
      <c r="H1091" s="4" t="s">
        <v>804</v>
      </c>
      <c r="I1091" s="199">
        <v>44</v>
      </c>
      <c r="J1091" t="str">
        <f t="shared" si="69"/>
        <v>B-W3-H4-LAM 28 - Stained Lippings</v>
      </c>
      <c r="K1091" s="6" t="e">
        <f t="shared" si="72"/>
        <v>#REF!</v>
      </c>
      <c r="M1091" t="s">
        <v>751</v>
      </c>
      <c r="Q1091" s="6">
        <v>1897</v>
      </c>
    </row>
    <row r="1092" spans="1:17" hidden="1">
      <c r="A1092" t="s">
        <v>4</v>
      </c>
      <c r="B1092" t="s">
        <v>7</v>
      </c>
      <c r="C1092" s="194">
        <v>1099</v>
      </c>
      <c r="D1092" s="194" t="s">
        <v>29</v>
      </c>
      <c r="E1092">
        <v>1981</v>
      </c>
      <c r="F1092">
        <v>2150</v>
      </c>
      <c r="G1092" t="s">
        <v>32</v>
      </c>
      <c r="H1092" s="4" t="s">
        <v>804</v>
      </c>
      <c r="I1092" s="199">
        <v>44</v>
      </c>
      <c r="J1092" t="str">
        <f t="shared" si="69"/>
        <v>C-W3-H1-LAM 28 - Stained Lippings</v>
      </c>
      <c r="K1092" s="6" t="e">
        <f t="shared" si="72"/>
        <v>#REF!</v>
      </c>
      <c r="M1092" t="s">
        <v>751</v>
      </c>
      <c r="Q1092" s="6">
        <v>967</v>
      </c>
    </row>
    <row r="1093" spans="1:17" hidden="1">
      <c r="A1093" t="s">
        <v>4</v>
      </c>
      <c r="B1093" t="s">
        <v>6</v>
      </c>
      <c r="C1093" s="194">
        <v>1099</v>
      </c>
      <c r="D1093" s="194" t="s">
        <v>29</v>
      </c>
      <c r="E1093">
        <v>2151</v>
      </c>
      <c r="F1093">
        <v>2450</v>
      </c>
      <c r="G1093" t="s">
        <v>33</v>
      </c>
      <c r="H1093" s="4" t="s">
        <v>804</v>
      </c>
      <c r="I1093" s="199">
        <v>44</v>
      </c>
      <c r="J1093" t="str">
        <f t="shared" si="69"/>
        <v>C-W3-H2-LAM 28 - Stained Lippings</v>
      </c>
      <c r="K1093" s="6" t="e">
        <f t="shared" si="72"/>
        <v>#REF!</v>
      </c>
      <c r="M1093" t="s">
        <v>751</v>
      </c>
      <c r="Q1093" s="6">
        <v>1165</v>
      </c>
    </row>
    <row r="1094" spans="1:17" hidden="1">
      <c r="A1094" t="s">
        <v>4</v>
      </c>
      <c r="B1094" t="s">
        <v>5</v>
      </c>
      <c r="C1094" s="194">
        <v>1099</v>
      </c>
      <c r="D1094" s="194" t="s">
        <v>29</v>
      </c>
      <c r="E1094">
        <v>2451</v>
      </c>
      <c r="F1094">
        <v>2820</v>
      </c>
      <c r="G1094" t="s">
        <v>34</v>
      </c>
      <c r="H1094" s="4" t="s">
        <v>804</v>
      </c>
      <c r="I1094" s="199">
        <v>44</v>
      </c>
      <c r="J1094" t="str">
        <f t="shared" si="69"/>
        <v>C-W3-H3-LAM 28 - Stained Lippings</v>
      </c>
      <c r="K1094" s="6" t="e">
        <f t="shared" si="72"/>
        <v>#REF!</v>
      </c>
      <c r="M1094" t="s">
        <v>751</v>
      </c>
      <c r="Q1094" s="6">
        <v>1398</v>
      </c>
    </row>
    <row r="1095" spans="1:17" hidden="1">
      <c r="A1095" t="s">
        <v>4</v>
      </c>
      <c r="B1095" t="s">
        <v>3</v>
      </c>
      <c r="C1095" s="194">
        <v>1099</v>
      </c>
      <c r="D1095" s="194" t="s">
        <v>29</v>
      </c>
      <c r="E1095">
        <v>2821</v>
      </c>
      <c r="F1095">
        <v>3100</v>
      </c>
      <c r="G1095" t="s">
        <v>35</v>
      </c>
      <c r="H1095" s="4" t="s">
        <v>804</v>
      </c>
      <c r="I1095" s="199">
        <v>44</v>
      </c>
      <c r="J1095" t="str">
        <f t="shared" si="69"/>
        <v>C-W3-H4-LAM 28 - Stained Lippings</v>
      </c>
      <c r="K1095" s="6" t="e">
        <f t="shared" si="72"/>
        <v>#REF!</v>
      </c>
      <c r="M1095" t="s">
        <v>751</v>
      </c>
      <c r="Q1095" s="6">
        <v>1636</v>
      </c>
    </row>
    <row r="1096" spans="1:17" hidden="1">
      <c r="A1096" t="s">
        <v>14</v>
      </c>
      <c r="B1096" t="s">
        <v>17</v>
      </c>
      <c r="C1096" s="196">
        <v>1240</v>
      </c>
      <c r="D1096" s="196" t="s">
        <v>30</v>
      </c>
      <c r="E1096">
        <v>1981</v>
      </c>
      <c r="F1096">
        <v>2150</v>
      </c>
      <c r="G1096" t="s">
        <v>32</v>
      </c>
      <c r="H1096" s="4" t="s">
        <v>804</v>
      </c>
      <c r="I1096" s="199">
        <v>44</v>
      </c>
      <c r="J1096" t="str">
        <f t="shared" ref="J1096:J1128" si="73">A1096&amp;"-"&amp;D1096&amp;"-"&amp;G1096&amp;"-"&amp;H1096</f>
        <v>A-W4-H1-LAM 28 - Stained Lippings</v>
      </c>
      <c r="K1096" s="6" t="e">
        <f>+K232+(Spray_Lip/((100-DoorDiscount)/100))</f>
        <v>#REF!</v>
      </c>
      <c r="M1096" t="s">
        <v>751</v>
      </c>
      <c r="Q1096" s="6">
        <v>589.5</v>
      </c>
    </row>
    <row r="1097" spans="1:17" hidden="1">
      <c r="A1097" t="s">
        <v>14</v>
      </c>
      <c r="B1097" t="s">
        <v>16</v>
      </c>
      <c r="C1097" s="196">
        <v>1240</v>
      </c>
      <c r="D1097" s="196" t="s">
        <v>30</v>
      </c>
      <c r="E1097">
        <v>2151</v>
      </c>
      <c r="F1097">
        <v>2450</v>
      </c>
      <c r="G1097" t="s">
        <v>33</v>
      </c>
      <c r="H1097" s="4" t="s">
        <v>804</v>
      </c>
      <c r="I1097" s="199">
        <v>44</v>
      </c>
      <c r="J1097" t="str">
        <f t="shared" si="73"/>
        <v>A-W4-H2-LAM 28 - Stained Lippings</v>
      </c>
      <c r="K1097" s="6" t="e">
        <f>+K233+(Spray_Lip/((100-DoorDiscount)/100))</f>
        <v>#REF!</v>
      </c>
      <c r="M1097" t="s">
        <v>751</v>
      </c>
      <c r="Q1097" s="6">
        <v>704.5</v>
      </c>
    </row>
    <row r="1098" spans="1:17" hidden="1">
      <c r="A1098" t="s">
        <v>14</v>
      </c>
      <c r="B1098" t="s">
        <v>15</v>
      </c>
      <c r="C1098" s="196">
        <v>1240</v>
      </c>
      <c r="D1098" s="196" t="s">
        <v>30</v>
      </c>
      <c r="E1098">
        <v>2451</v>
      </c>
      <c r="F1098">
        <v>2820</v>
      </c>
      <c r="G1098" t="s">
        <v>34</v>
      </c>
      <c r="H1098" s="4" t="s">
        <v>804</v>
      </c>
      <c r="I1098" s="199">
        <v>44</v>
      </c>
      <c r="J1098" t="str">
        <f t="shared" si="73"/>
        <v>A-W4-H3-LAM 28 - Stained Lippings</v>
      </c>
      <c r="K1098" s="6" t="e">
        <f>+K234+(Spray_Lip/((100-DoorDiscount)/100))</f>
        <v>#REF!</v>
      </c>
      <c r="M1098" t="s">
        <v>751</v>
      </c>
      <c r="Q1098" s="6">
        <v>837.5</v>
      </c>
    </row>
    <row r="1099" spans="1:17" hidden="1">
      <c r="A1099" t="s">
        <v>14</v>
      </c>
      <c r="B1099" t="s">
        <v>13</v>
      </c>
      <c r="C1099" s="196">
        <v>1240</v>
      </c>
      <c r="D1099" s="196" t="s">
        <v>30</v>
      </c>
      <c r="E1099">
        <v>2821</v>
      </c>
      <c r="F1099">
        <v>3070</v>
      </c>
      <c r="G1099" t="s">
        <v>35</v>
      </c>
      <c r="H1099" s="4" t="s">
        <v>804</v>
      </c>
      <c r="I1099" s="199">
        <v>44</v>
      </c>
      <c r="J1099" t="str">
        <f t="shared" si="73"/>
        <v>A-W4-H4-LAM 28 - Stained Lippings</v>
      </c>
      <c r="K1099" s="6" t="e">
        <f>+K235+(Spray_Lip/((100-DoorDiscount)/100))</f>
        <v>#REF!</v>
      </c>
      <c r="M1099" t="s">
        <v>751</v>
      </c>
      <c r="Q1099" s="6">
        <v>973.5</v>
      </c>
    </row>
    <row r="1100" spans="1:17" hidden="1">
      <c r="A1100" t="s">
        <v>9</v>
      </c>
      <c r="B1100" t="s">
        <v>12</v>
      </c>
      <c r="C1100" s="196">
        <v>1240</v>
      </c>
      <c r="D1100" s="196" t="s">
        <v>30</v>
      </c>
      <c r="E1100">
        <v>1981</v>
      </c>
      <c r="F1100">
        <v>2150</v>
      </c>
      <c r="G1100" t="s">
        <v>32</v>
      </c>
      <c r="H1100" s="4" t="s">
        <v>804</v>
      </c>
      <c r="I1100" s="199">
        <v>44</v>
      </c>
      <c r="J1100" t="str">
        <f t="shared" si="73"/>
        <v>B-W4-H1-LAM 28 - Stained Lippings</v>
      </c>
      <c r="K1100" s="6" t="e">
        <f t="shared" ref="K1100:K1107" si="74">+K236+(Spray_Lip/((100-DoorDiscount)/100))*2</f>
        <v>#REF!</v>
      </c>
      <c r="M1100" t="s">
        <v>751</v>
      </c>
      <c r="Q1100" s="6">
        <v>1173</v>
      </c>
    </row>
    <row r="1101" spans="1:17" hidden="1">
      <c r="A1101" t="s">
        <v>9</v>
      </c>
      <c r="B1101" t="s">
        <v>11</v>
      </c>
      <c r="C1101" s="196">
        <v>1240</v>
      </c>
      <c r="D1101" s="196" t="s">
        <v>30</v>
      </c>
      <c r="E1101">
        <v>2151</v>
      </c>
      <c r="F1101">
        <v>2450</v>
      </c>
      <c r="G1101" t="s">
        <v>33</v>
      </c>
      <c r="H1101" s="4" t="s">
        <v>804</v>
      </c>
      <c r="I1101" s="199">
        <v>44</v>
      </c>
      <c r="J1101" t="str">
        <f t="shared" si="73"/>
        <v>B-W4-H2-LAM 28 - Stained Lippings</v>
      </c>
      <c r="K1101" s="6" t="e">
        <f t="shared" si="74"/>
        <v>#REF!</v>
      </c>
      <c r="M1101" t="s">
        <v>751</v>
      </c>
      <c r="Q1101" s="6">
        <v>1406</v>
      </c>
    </row>
    <row r="1102" spans="1:17" hidden="1">
      <c r="A1102" t="s">
        <v>9</v>
      </c>
      <c r="B1102" t="s">
        <v>10</v>
      </c>
      <c r="C1102" s="196">
        <v>1240</v>
      </c>
      <c r="D1102" s="196" t="s">
        <v>30</v>
      </c>
      <c r="E1102">
        <v>2451</v>
      </c>
      <c r="F1102">
        <v>2820</v>
      </c>
      <c r="G1102" t="s">
        <v>34</v>
      </c>
      <c r="H1102" s="4" t="s">
        <v>804</v>
      </c>
      <c r="I1102" s="199">
        <v>44</v>
      </c>
      <c r="J1102" t="str">
        <f t="shared" si="73"/>
        <v>B-W4-H3-LAM 28 - Stained Lippings</v>
      </c>
      <c r="K1102" s="6" t="e">
        <f t="shared" si="74"/>
        <v>#REF!</v>
      </c>
      <c r="M1102" t="s">
        <v>751</v>
      </c>
      <c r="Q1102" s="6">
        <v>1676</v>
      </c>
    </row>
    <row r="1103" spans="1:17" hidden="1">
      <c r="A1103" t="s">
        <v>9</v>
      </c>
      <c r="B1103" t="s">
        <v>8</v>
      </c>
      <c r="C1103" s="196">
        <v>1240</v>
      </c>
      <c r="D1103" s="196" t="s">
        <v>30</v>
      </c>
      <c r="E1103">
        <v>2821</v>
      </c>
      <c r="F1103">
        <v>3100</v>
      </c>
      <c r="G1103" t="s">
        <v>35</v>
      </c>
      <c r="H1103" s="4" t="s">
        <v>804</v>
      </c>
      <c r="I1103" s="199">
        <v>44</v>
      </c>
      <c r="J1103" t="str">
        <f t="shared" si="73"/>
        <v>B-W4-H4-LAM 28 - Stained Lippings</v>
      </c>
      <c r="K1103" s="6" t="e">
        <f t="shared" si="74"/>
        <v>#REF!</v>
      </c>
      <c r="M1103" t="s">
        <v>751</v>
      </c>
      <c r="Q1103" s="6">
        <v>1947</v>
      </c>
    </row>
    <row r="1104" spans="1:17" hidden="1">
      <c r="A1104" t="s">
        <v>4</v>
      </c>
      <c r="B1104" t="s">
        <v>7</v>
      </c>
      <c r="C1104" s="196">
        <v>1240</v>
      </c>
      <c r="D1104" s="196" t="s">
        <v>30</v>
      </c>
      <c r="E1104">
        <v>1981</v>
      </c>
      <c r="F1104">
        <v>2150</v>
      </c>
      <c r="G1104" t="s">
        <v>32</v>
      </c>
      <c r="H1104" s="4" t="s">
        <v>804</v>
      </c>
      <c r="I1104" s="199">
        <v>44</v>
      </c>
      <c r="J1104" t="str">
        <f t="shared" si="73"/>
        <v>C-W4-H1-LAM 28 - Stained Lippings</v>
      </c>
      <c r="K1104" s="6" t="e">
        <f t="shared" si="74"/>
        <v>#REF!</v>
      </c>
      <c r="M1104" t="s">
        <v>751</v>
      </c>
      <c r="Q1104" s="6">
        <v>992</v>
      </c>
    </row>
    <row r="1105" spans="1:17" hidden="1">
      <c r="A1105" t="s">
        <v>4</v>
      </c>
      <c r="B1105" t="s">
        <v>6</v>
      </c>
      <c r="C1105" s="196">
        <v>1240</v>
      </c>
      <c r="D1105" s="196" t="s">
        <v>30</v>
      </c>
      <c r="E1105">
        <v>2151</v>
      </c>
      <c r="F1105">
        <v>2450</v>
      </c>
      <c r="G1105" t="s">
        <v>33</v>
      </c>
      <c r="H1105" s="4" t="s">
        <v>804</v>
      </c>
      <c r="I1105" s="199">
        <v>44</v>
      </c>
      <c r="J1105" t="str">
        <f t="shared" si="73"/>
        <v>C-W4-H2-LAM 28 - Stained Lippings</v>
      </c>
      <c r="K1105" s="6" t="e">
        <f t="shared" si="74"/>
        <v>#REF!</v>
      </c>
      <c r="M1105" t="s">
        <v>751</v>
      </c>
      <c r="Q1105" s="6">
        <v>1190</v>
      </c>
    </row>
    <row r="1106" spans="1:17" hidden="1">
      <c r="A1106" t="s">
        <v>4</v>
      </c>
      <c r="B1106" t="s">
        <v>5</v>
      </c>
      <c r="C1106" s="196">
        <v>1240</v>
      </c>
      <c r="D1106" s="196" t="s">
        <v>30</v>
      </c>
      <c r="E1106">
        <v>2451</v>
      </c>
      <c r="F1106">
        <v>2820</v>
      </c>
      <c r="G1106" t="s">
        <v>34</v>
      </c>
      <c r="H1106" s="4" t="s">
        <v>804</v>
      </c>
      <c r="I1106" s="199">
        <v>44</v>
      </c>
      <c r="J1106" t="str">
        <f t="shared" si="73"/>
        <v>C-W4-H3-LAM 28 - Stained Lippings</v>
      </c>
      <c r="K1106" s="6" t="e">
        <f t="shared" si="74"/>
        <v>#REF!</v>
      </c>
      <c r="M1106" t="s">
        <v>751</v>
      </c>
      <c r="Q1106" s="6">
        <v>1423</v>
      </c>
    </row>
    <row r="1107" spans="1:17" hidden="1">
      <c r="A1107" t="s">
        <v>4</v>
      </c>
      <c r="B1107" t="s">
        <v>3</v>
      </c>
      <c r="C1107" s="196">
        <v>1240</v>
      </c>
      <c r="D1107" s="196" t="s">
        <v>30</v>
      </c>
      <c r="E1107">
        <v>2821</v>
      </c>
      <c r="F1107">
        <v>3100</v>
      </c>
      <c r="G1107" t="s">
        <v>35</v>
      </c>
      <c r="H1107" s="4" t="s">
        <v>804</v>
      </c>
      <c r="I1107" s="199">
        <v>44</v>
      </c>
      <c r="J1107" t="str">
        <f t="shared" si="73"/>
        <v>C-W4-H4-LAM 28 - Stained Lippings</v>
      </c>
      <c r="K1107" s="6" t="e">
        <f t="shared" si="74"/>
        <v>#REF!</v>
      </c>
      <c r="M1107" t="s">
        <v>751</v>
      </c>
      <c r="Q1107" s="6">
        <v>1661</v>
      </c>
    </row>
    <row r="1108" spans="1:17" hidden="1">
      <c r="A1108" t="s">
        <v>14</v>
      </c>
      <c r="B1108" t="s">
        <v>17</v>
      </c>
      <c r="C1108">
        <v>949</v>
      </c>
      <c r="D1108" t="s">
        <v>27</v>
      </c>
      <c r="E1108">
        <v>1981</v>
      </c>
      <c r="F1108">
        <v>2150</v>
      </c>
      <c r="G1108" t="s">
        <v>32</v>
      </c>
      <c r="H1108" s="4" t="s">
        <v>732</v>
      </c>
      <c r="I1108" s="199">
        <v>44</v>
      </c>
      <c r="J1108" t="str">
        <f t="shared" si="73"/>
        <v>A-W1-H1-LAM 45 - Stained Lippings</v>
      </c>
      <c r="K1108" s="6" t="e">
        <f>+K244+(Spray_Lip/((100-DoorDiscount)/100))</f>
        <v>#REF!</v>
      </c>
      <c r="M1108" t="s">
        <v>751</v>
      </c>
      <c r="Q1108" s="6">
        <v>569.5</v>
      </c>
    </row>
    <row r="1109" spans="1:17" hidden="1">
      <c r="A1109" t="s">
        <v>14</v>
      </c>
      <c r="B1109" t="s">
        <v>16</v>
      </c>
      <c r="C1109">
        <v>949</v>
      </c>
      <c r="D1109" t="s">
        <v>27</v>
      </c>
      <c r="E1109">
        <v>2151</v>
      </c>
      <c r="F1109">
        <v>2450</v>
      </c>
      <c r="G1109" t="s">
        <v>33</v>
      </c>
      <c r="H1109" s="4" t="s">
        <v>732</v>
      </c>
      <c r="I1109" s="199">
        <v>44</v>
      </c>
      <c r="J1109" t="str">
        <f t="shared" si="73"/>
        <v>A-W1-H2-LAM 45 - Stained Lippings</v>
      </c>
      <c r="K1109" s="6" t="e">
        <f>+K245+(Spray_Lip/((100-DoorDiscount)/100))</f>
        <v>#REF!</v>
      </c>
      <c r="M1109" t="s">
        <v>751</v>
      </c>
      <c r="Q1109" s="6">
        <v>684.5</v>
      </c>
    </row>
    <row r="1110" spans="1:17" hidden="1">
      <c r="A1110" t="s">
        <v>14</v>
      </c>
      <c r="B1110" t="s">
        <v>15</v>
      </c>
      <c r="C1110">
        <v>949</v>
      </c>
      <c r="D1110" t="s">
        <v>27</v>
      </c>
      <c r="E1110">
        <v>2451</v>
      </c>
      <c r="F1110">
        <v>2820</v>
      </c>
      <c r="G1110" t="s">
        <v>34</v>
      </c>
      <c r="H1110" s="4" t="s">
        <v>732</v>
      </c>
      <c r="I1110" s="199">
        <v>44</v>
      </c>
      <c r="J1110" t="str">
        <f t="shared" si="73"/>
        <v>A-W1-H3-LAM 45 - Stained Lippings</v>
      </c>
      <c r="K1110" s="6" t="e">
        <f>+K246+(Spray_Lip/((100-DoorDiscount)/100))</f>
        <v>#REF!</v>
      </c>
      <c r="M1110" t="s">
        <v>751</v>
      </c>
      <c r="Q1110" s="6">
        <v>817.5</v>
      </c>
    </row>
    <row r="1111" spans="1:17" hidden="1">
      <c r="A1111" t="s">
        <v>14</v>
      </c>
      <c r="B1111" t="s">
        <v>13</v>
      </c>
      <c r="C1111">
        <v>864</v>
      </c>
      <c r="D1111" t="s">
        <v>27</v>
      </c>
      <c r="E1111">
        <v>2821</v>
      </c>
      <c r="F1111">
        <v>3070</v>
      </c>
      <c r="G1111" t="s">
        <v>35</v>
      </c>
      <c r="H1111" s="4" t="s">
        <v>732</v>
      </c>
      <c r="I1111" s="199">
        <v>44</v>
      </c>
      <c r="J1111" t="str">
        <f t="shared" si="73"/>
        <v>A-W1-H4-LAM 45 - Stained Lippings</v>
      </c>
      <c r="K1111" s="6" t="e">
        <f>+K247+(Spray_Lip/((100-DoorDiscount)/100))</f>
        <v>#REF!</v>
      </c>
      <c r="M1111" t="s">
        <v>751</v>
      </c>
      <c r="Q1111" s="6">
        <v>953.5</v>
      </c>
    </row>
    <row r="1112" spans="1:17" hidden="1">
      <c r="A1112" t="s">
        <v>9</v>
      </c>
      <c r="B1112" t="s">
        <v>12</v>
      </c>
      <c r="C1112">
        <v>949</v>
      </c>
      <c r="D1112" t="s">
        <v>27</v>
      </c>
      <c r="E1112">
        <v>1981</v>
      </c>
      <c r="F1112">
        <v>2150</v>
      </c>
      <c r="G1112" t="s">
        <v>32</v>
      </c>
      <c r="H1112" s="4" t="s">
        <v>732</v>
      </c>
      <c r="I1112" s="199">
        <v>44</v>
      </c>
      <c r="J1112" t="str">
        <f t="shared" si="73"/>
        <v>B-W1-H1-LAM 45 - Stained Lippings</v>
      </c>
      <c r="K1112" s="6" t="e">
        <f t="shared" ref="K1112:K1119" si="75">+K248+(Spray_Lip/((100-DoorDiscount)/100))*2</f>
        <v>#REF!</v>
      </c>
      <c r="M1112" t="s">
        <v>751</v>
      </c>
      <c r="Q1112" s="6">
        <v>1138</v>
      </c>
    </row>
    <row r="1113" spans="1:17" hidden="1">
      <c r="A1113" t="s">
        <v>9</v>
      </c>
      <c r="B1113" t="s">
        <v>11</v>
      </c>
      <c r="C1113">
        <v>909</v>
      </c>
      <c r="D1113" t="s">
        <v>27</v>
      </c>
      <c r="E1113">
        <v>2151</v>
      </c>
      <c r="F1113">
        <v>2450</v>
      </c>
      <c r="G1113" t="s">
        <v>33</v>
      </c>
      <c r="H1113" s="4" t="s">
        <v>732</v>
      </c>
      <c r="I1113" s="199">
        <v>44</v>
      </c>
      <c r="J1113" t="str">
        <f t="shared" si="73"/>
        <v>B-W1-H2-LAM 45 - Stained Lippings</v>
      </c>
      <c r="K1113" s="6" t="e">
        <f t="shared" si="75"/>
        <v>#REF!</v>
      </c>
      <c r="M1113" t="s">
        <v>751</v>
      </c>
      <c r="Q1113" s="6">
        <v>1368</v>
      </c>
    </row>
    <row r="1114" spans="1:17" hidden="1">
      <c r="A1114" t="s">
        <v>9</v>
      </c>
      <c r="B1114" t="s">
        <v>10</v>
      </c>
      <c r="C1114">
        <v>949</v>
      </c>
      <c r="D1114" t="s">
        <v>27</v>
      </c>
      <c r="E1114">
        <v>2451</v>
      </c>
      <c r="F1114">
        <v>2820</v>
      </c>
      <c r="G1114" t="s">
        <v>34</v>
      </c>
      <c r="H1114" s="4" t="s">
        <v>732</v>
      </c>
      <c r="I1114" s="199">
        <v>44</v>
      </c>
      <c r="J1114" t="str">
        <f t="shared" si="73"/>
        <v>B-W1-H3-LAM 45 - Stained Lippings</v>
      </c>
      <c r="K1114" s="6" t="e">
        <f t="shared" si="75"/>
        <v>#REF!</v>
      </c>
      <c r="M1114" t="s">
        <v>751</v>
      </c>
      <c r="Q1114" s="6">
        <v>1635</v>
      </c>
    </row>
    <row r="1115" spans="1:17" hidden="1">
      <c r="A1115" t="s">
        <v>9</v>
      </c>
      <c r="B1115" t="s">
        <v>8</v>
      </c>
      <c r="C1115">
        <v>999</v>
      </c>
      <c r="D1115" t="s">
        <v>27</v>
      </c>
      <c r="E1115">
        <v>2821</v>
      </c>
      <c r="F1115">
        <v>3100</v>
      </c>
      <c r="G1115" t="s">
        <v>35</v>
      </c>
      <c r="H1115" s="4" t="s">
        <v>732</v>
      </c>
      <c r="I1115" s="199">
        <v>44</v>
      </c>
      <c r="J1115" t="str">
        <f t="shared" si="73"/>
        <v>B-W1-H4-LAM 45 - Stained Lippings</v>
      </c>
      <c r="K1115" s="6" t="e">
        <f t="shared" si="75"/>
        <v>#REF!</v>
      </c>
      <c r="M1115" t="s">
        <v>751</v>
      </c>
      <c r="Q1115" s="6">
        <v>1907</v>
      </c>
    </row>
    <row r="1116" spans="1:17" hidden="1">
      <c r="A1116" t="s">
        <v>4</v>
      </c>
      <c r="B1116" t="s">
        <v>7</v>
      </c>
      <c r="C1116">
        <v>949</v>
      </c>
      <c r="D1116" t="s">
        <v>27</v>
      </c>
      <c r="E1116">
        <v>1981</v>
      </c>
      <c r="F1116">
        <v>2150</v>
      </c>
      <c r="G1116" t="s">
        <v>32</v>
      </c>
      <c r="H1116" s="4" t="s">
        <v>732</v>
      </c>
      <c r="I1116" s="199">
        <v>44</v>
      </c>
      <c r="J1116" t="str">
        <f t="shared" si="73"/>
        <v>C-W1-H1-LAM 45 - Stained Lippings</v>
      </c>
      <c r="K1116" s="6" t="e">
        <f t="shared" si="75"/>
        <v>#REF!</v>
      </c>
      <c r="M1116" t="s">
        <v>751</v>
      </c>
      <c r="Q1116" s="6">
        <v>986</v>
      </c>
    </row>
    <row r="1117" spans="1:17" hidden="1">
      <c r="A1117" t="s">
        <v>4</v>
      </c>
      <c r="B1117" t="s">
        <v>6</v>
      </c>
      <c r="C1117">
        <v>909</v>
      </c>
      <c r="D1117" t="s">
        <v>27</v>
      </c>
      <c r="E1117">
        <v>2151</v>
      </c>
      <c r="F1117">
        <v>2450</v>
      </c>
      <c r="G1117" t="s">
        <v>33</v>
      </c>
      <c r="H1117" s="4" t="s">
        <v>732</v>
      </c>
      <c r="I1117" s="199">
        <v>44</v>
      </c>
      <c r="J1117" t="str">
        <f t="shared" si="73"/>
        <v>C-W1-H2-LAM 45 - Stained Lippings</v>
      </c>
      <c r="K1117" s="6" t="e">
        <f t="shared" si="75"/>
        <v>#REF!</v>
      </c>
      <c r="M1117" t="s">
        <v>751</v>
      </c>
      <c r="Q1117" s="6">
        <v>1184</v>
      </c>
    </row>
    <row r="1118" spans="1:17" hidden="1">
      <c r="A1118" t="s">
        <v>4</v>
      </c>
      <c r="B1118" t="s">
        <v>5</v>
      </c>
      <c r="C1118">
        <v>924</v>
      </c>
      <c r="D1118" t="s">
        <v>27</v>
      </c>
      <c r="E1118">
        <v>2451</v>
      </c>
      <c r="F1118">
        <v>2820</v>
      </c>
      <c r="G1118" t="s">
        <v>34</v>
      </c>
      <c r="H1118" s="4" t="s">
        <v>732</v>
      </c>
      <c r="I1118" s="199">
        <v>44</v>
      </c>
      <c r="J1118" t="str">
        <f t="shared" si="73"/>
        <v>C-W1-H3-LAM 45 - Stained Lippings</v>
      </c>
      <c r="K1118" s="6" t="e">
        <f t="shared" si="75"/>
        <v>#REF!</v>
      </c>
      <c r="M1118" t="s">
        <v>751</v>
      </c>
      <c r="Q1118" s="6">
        <v>1417</v>
      </c>
    </row>
    <row r="1119" spans="1:17" hidden="1">
      <c r="A1119" t="s">
        <v>4</v>
      </c>
      <c r="B1119" t="s">
        <v>3</v>
      </c>
      <c r="C1119">
        <v>999</v>
      </c>
      <c r="D1119" t="s">
        <v>27</v>
      </c>
      <c r="E1119">
        <v>2821</v>
      </c>
      <c r="F1119">
        <v>3100</v>
      </c>
      <c r="G1119" t="s">
        <v>35</v>
      </c>
      <c r="H1119" s="4" t="s">
        <v>732</v>
      </c>
      <c r="I1119" s="199">
        <v>44</v>
      </c>
      <c r="J1119" t="str">
        <f t="shared" si="73"/>
        <v>C-W1-H4-LAM 45 - Stained Lippings</v>
      </c>
      <c r="K1119" s="6" t="e">
        <f t="shared" si="75"/>
        <v>#REF!</v>
      </c>
      <c r="M1119" t="s">
        <v>751</v>
      </c>
      <c r="Q1119" s="6">
        <v>1655</v>
      </c>
    </row>
    <row r="1120" spans="1:17" hidden="1">
      <c r="A1120" t="s">
        <v>14</v>
      </c>
      <c r="B1120" t="s">
        <v>17</v>
      </c>
      <c r="C1120" s="191">
        <v>999</v>
      </c>
      <c r="D1120" s="191" t="s">
        <v>28</v>
      </c>
      <c r="E1120">
        <v>1981</v>
      </c>
      <c r="F1120">
        <v>2150</v>
      </c>
      <c r="G1120" t="s">
        <v>32</v>
      </c>
      <c r="H1120" s="4" t="s">
        <v>732</v>
      </c>
      <c r="I1120" s="199">
        <v>44</v>
      </c>
      <c r="J1120" t="str">
        <f t="shared" si="73"/>
        <v>A-W2-H1-LAM 45 - Stained Lippings</v>
      </c>
      <c r="K1120" s="6" t="e">
        <f>+K256+(Spray_Lip/((100-DoorDiscount)/100))</f>
        <v>#REF!</v>
      </c>
      <c r="M1120" t="s">
        <v>751</v>
      </c>
      <c r="Q1120" s="6">
        <v>594.5</v>
      </c>
    </row>
    <row r="1121" spans="1:17" hidden="1">
      <c r="A1121" t="s">
        <v>14</v>
      </c>
      <c r="B1121" t="s">
        <v>16</v>
      </c>
      <c r="C1121" s="191">
        <v>999</v>
      </c>
      <c r="D1121" s="191" t="s">
        <v>28</v>
      </c>
      <c r="E1121">
        <v>2151</v>
      </c>
      <c r="F1121">
        <v>2450</v>
      </c>
      <c r="G1121" t="s">
        <v>33</v>
      </c>
      <c r="H1121" s="4" t="s">
        <v>732</v>
      </c>
      <c r="I1121" s="199">
        <v>44</v>
      </c>
      <c r="J1121" t="str">
        <f t="shared" si="73"/>
        <v>A-W2-H2-LAM 45 - Stained Lippings</v>
      </c>
      <c r="K1121" s="6" t="e">
        <f>+K257+(Spray_Lip/((100-DoorDiscount)/100))</f>
        <v>#REF!</v>
      </c>
      <c r="M1121" t="s">
        <v>751</v>
      </c>
      <c r="Q1121" s="6">
        <v>709.5</v>
      </c>
    </row>
    <row r="1122" spans="1:17" hidden="1">
      <c r="A1122" t="s">
        <v>14</v>
      </c>
      <c r="B1122" t="s">
        <v>15</v>
      </c>
      <c r="C1122" s="191">
        <v>999</v>
      </c>
      <c r="D1122" s="191" t="s">
        <v>28</v>
      </c>
      <c r="E1122">
        <v>2451</v>
      </c>
      <c r="F1122">
        <v>2820</v>
      </c>
      <c r="G1122" t="s">
        <v>34</v>
      </c>
      <c r="H1122" s="4" t="s">
        <v>732</v>
      </c>
      <c r="I1122" s="199">
        <v>44</v>
      </c>
      <c r="J1122" t="str">
        <f t="shared" si="73"/>
        <v>A-W2-H3-LAM 45 - Stained Lippings</v>
      </c>
      <c r="K1122" s="6" t="e">
        <f>+K258+(Spray_Lip/((100-DoorDiscount)/100))</f>
        <v>#REF!</v>
      </c>
      <c r="M1122" t="s">
        <v>751</v>
      </c>
      <c r="Q1122" s="6">
        <v>842.5</v>
      </c>
    </row>
    <row r="1123" spans="1:17" hidden="1">
      <c r="A1123" t="s">
        <v>14</v>
      </c>
      <c r="B1123" t="s">
        <v>13</v>
      </c>
      <c r="C1123" s="191">
        <v>999</v>
      </c>
      <c r="D1123" s="191" t="s">
        <v>28</v>
      </c>
      <c r="E1123">
        <v>2821</v>
      </c>
      <c r="F1123">
        <v>3070</v>
      </c>
      <c r="G1123" t="s">
        <v>35</v>
      </c>
      <c r="H1123" s="4" t="s">
        <v>732</v>
      </c>
      <c r="I1123" s="199">
        <v>44</v>
      </c>
      <c r="J1123" t="str">
        <f t="shared" si="73"/>
        <v>A-W2-H4-LAM 45 - Stained Lippings</v>
      </c>
      <c r="K1123" s="6" t="e">
        <f>+K259+(Spray_Lip/((100-DoorDiscount)/100))</f>
        <v>#REF!</v>
      </c>
      <c r="M1123" t="s">
        <v>751</v>
      </c>
      <c r="Q1123" s="6">
        <v>978.5</v>
      </c>
    </row>
    <row r="1124" spans="1:17" hidden="1">
      <c r="A1124" t="s">
        <v>9</v>
      </c>
      <c r="B1124" t="s">
        <v>12</v>
      </c>
      <c r="C1124" s="191">
        <v>999</v>
      </c>
      <c r="D1124" s="191" t="s">
        <v>28</v>
      </c>
      <c r="E1124">
        <v>1981</v>
      </c>
      <c r="F1124">
        <v>2150</v>
      </c>
      <c r="G1124" t="s">
        <v>32</v>
      </c>
      <c r="H1124" s="4" t="s">
        <v>732</v>
      </c>
      <c r="I1124" s="199">
        <v>44</v>
      </c>
      <c r="J1124" t="str">
        <f t="shared" si="73"/>
        <v>B-W2-H1-LAM 45 - Stained Lippings</v>
      </c>
      <c r="K1124" s="6" t="e">
        <f t="shared" ref="K1124:K1131" si="76">+K260+(Spray_Lip/((100-DoorDiscount)/100))*2</f>
        <v>#REF!</v>
      </c>
      <c r="M1124" t="s">
        <v>751</v>
      </c>
      <c r="Q1124" s="6">
        <v>1188</v>
      </c>
    </row>
    <row r="1125" spans="1:17" hidden="1">
      <c r="A1125" t="s">
        <v>9</v>
      </c>
      <c r="B1125" t="s">
        <v>11</v>
      </c>
      <c r="C1125" s="191">
        <v>999</v>
      </c>
      <c r="D1125" s="191" t="s">
        <v>28</v>
      </c>
      <c r="E1125">
        <v>2151</v>
      </c>
      <c r="F1125">
        <v>2450</v>
      </c>
      <c r="G1125" t="s">
        <v>33</v>
      </c>
      <c r="H1125" s="4" t="s">
        <v>732</v>
      </c>
      <c r="I1125" s="199">
        <v>44</v>
      </c>
      <c r="J1125" t="str">
        <f t="shared" si="73"/>
        <v>B-W2-H2-LAM 45 - Stained Lippings</v>
      </c>
      <c r="K1125" s="6" t="e">
        <f t="shared" si="76"/>
        <v>#REF!</v>
      </c>
      <c r="M1125" t="s">
        <v>751</v>
      </c>
      <c r="Q1125" s="6">
        <v>1418</v>
      </c>
    </row>
    <row r="1126" spans="1:17" hidden="1">
      <c r="A1126" t="s">
        <v>9</v>
      </c>
      <c r="B1126" t="s">
        <v>10</v>
      </c>
      <c r="C1126" s="191">
        <v>999</v>
      </c>
      <c r="D1126" s="191" t="s">
        <v>28</v>
      </c>
      <c r="E1126">
        <v>2451</v>
      </c>
      <c r="F1126">
        <v>2820</v>
      </c>
      <c r="G1126" t="s">
        <v>34</v>
      </c>
      <c r="H1126" s="4" t="s">
        <v>732</v>
      </c>
      <c r="I1126" s="199">
        <v>44</v>
      </c>
      <c r="J1126" t="str">
        <f t="shared" si="73"/>
        <v>B-W2-H3-LAM 45 - Stained Lippings</v>
      </c>
      <c r="K1126" s="6" t="e">
        <f t="shared" si="76"/>
        <v>#REF!</v>
      </c>
      <c r="M1126" t="s">
        <v>751</v>
      </c>
      <c r="Q1126" s="6">
        <v>1685</v>
      </c>
    </row>
    <row r="1127" spans="1:17" hidden="1">
      <c r="A1127" t="s">
        <v>9</v>
      </c>
      <c r="B1127" t="s">
        <v>8</v>
      </c>
      <c r="C1127" s="191">
        <v>999</v>
      </c>
      <c r="D1127" s="191" t="s">
        <v>28</v>
      </c>
      <c r="E1127">
        <v>2821</v>
      </c>
      <c r="F1127">
        <v>3100</v>
      </c>
      <c r="G1127" t="s">
        <v>35</v>
      </c>
      <c r="H1127" s="4" t="s">
        <v>732</v>
      </c>
      <c r="I1127" s="199">
        <v>44</v>
      </c>
      <c r="J1127" t="str">
        <f t="shared" si="73"/>
        <v>B-W2-H4-LAM 45 - Stained Lippings</v>
      </c>
      <c r="K1127" s="6" t="e">
        <f t="shared" si="76"/>
        <v>#REF!</v>
      </c>
      <c r="M1127" t="s">
        <v>751</v>
      </c>
      <c r="Q1127" s="6">
        <v>1957</v>
      </c>
    </row>
    <row r="1128" spans="1:17" hidden="1">
      <c r="A1128" t="s">
        <v>4</v>
      </c>
      <c r="B1128" t="s">
        <v>7</v>
      </c>
      <c r="C1128" s="191">
        <v>999</v>
      </c>
      <c r="D1128" s="191" t="s">
        <v>28</v>
      </c>
      <c r="E1128">
        <v>1981</v>
      </c>
      <c r="F1128">
        <v>2150</v>
      </c>
      <c r="G1128" t="s">
        <v>32</v>
      </c>
      <c r="H1128" s="4" t="s">
        <v>732</v>
      </c>
      <c r="I1128" s="199">
        <v>44</v>
      </c>
      <c r="J1128" t="str">
        <f t="shared" si="73"/>
        <v>C-W2-H1-LAM 45 - Stained Lippings</v>
      </c>
      <c r="K1128" s="6" t="e">
        <f t="shared" si="76"/>
        <v>#REF!</v>
      </c>
      <c r="M1128" t="s">
        <v>751</v>
      </c>
      <c r="Q1128" s="6">
        <v>1011</v>
      </c>
    </row>
    <row r="1129" spans="1:17" hidden="1">
      <c r="A1129" t="s">
        <v>4</v>
      </c>
      <c r="B1129" t="s">
        <v>6</v>
      </c>
      <c r="C1129" s="191">
        <v>999</v>
      </c>
      <c r="D1129" s="191" t="s">
        <v>28</v>
      </c>
      <c r="E1129">
        <v>2151</v>
      </c>
      <c r="F1129">
        <v>2450</v>
      </c>
      <c r="G1129" t="s">
        <v>33</v>
      </c>
      <c r="H1129" s="4" t="s">
        <v>732</v>
      </c>
      <c r="I1129" s="199">
        <v>44</v>
      </c>
      <c r="J1129" t="str">
        <f t="shared" ref="J1129:J1156" si="77">A1129&amp;"-"&amp;D1129&amp;"-"&amp;G1129&amp;"-"&amp;H1129</f>
        <v>C-W2-H2-LAM 45 - Stained Lippings</v>
      </c>
      <c r="K1129" s="6" t="e">
        <f t="shared" si="76"/>
        <v>#REF!</v>
      </c>
      <c r="M1129" t="s">
        <v>751</v>
      </c>
      <c r="Q1129" s="6">
        <v>1209</v>
      </c>
    </row>
    <row r="1130" spans="1:17" hidden="1">
      <c r="A1130" t="s">
        <v>4</v>
      </c>
      <c r="B1130" t="s">
        <v>5</v>
      </c>
      <c r="C1130" s="191">
        <v>999</v>
      </c>
      <c r="D1130" s="191" t="s">
        <v>28</v>
      </c>
      <c r="E1130">
        <v>2451</v>
      </c>
      <c r="F1130">
        <v>2820</v>
      </c>
      <c r="G1130" t="s">
        <v>34</v>
      </c>
      <c r="H1130" s="4" t="s">
        <v>732</v>
      </c>
      <c r="I1130" s="199">
        <v>44</v>
      </c>
      <c r="J1130" t="str">
        <f t="shared" si="77"/>
        <v>C-W2-H3-LAM 45 - Stained Lippings</v>
      </c>
      <c r="K1130" s="6" t="e">
        <f t="shared" si="76"/>
        <v>#REF!</v>
      </c>
      <c r="M1130" t="s">
        <v>751</v>
      </c>
      <c r="Q1130" s="6">
        <v>1442</v>
      </c>
    </row>
    <row r="1131" spans="1:17" hidden="1">
      <c r="A1131" t="s">
        <v>4</v>
      </c>
      <c r="B1131" t="s">
        <v>3</v>
      </c>
      <c r="C1131" s="191">
        <v>999</v>
      </c>
      <c r="D1131" s="191" t="s">
        <v>28</v>
      </c>
      <c r="E1131">
        <v>2821</v>
      </c>
      <c r="F1131">
        <v>3100</v>
      </c>
      <c r="G1131" t="s">
        <v>35</v>
      </c>
      <c r="H1131" s="4" t="s">
        <v>732</v>
      </c>
      <c r="I1131" s="199">
        <v>44</v>
      </c>
      <c r="J1131" t="str">
        <f t="shared" si="77"/>
        <v>C-W2-H4-LAM 45 - Stained Lippings</v>
      </c>
      <c r="K1131" s="6" t="e">
        <f t="shared" si="76"/>
        <v>#REF!</v>
      </c>
      <c r="M1131" t="s">
        <v>751</v>
      </c>
      <c r="Q1131" s="6">
        <v>1680</v>
      </c>
    </row>
    <row r="1132" spans="1:17" hidden="1">
      <c r="A1132" t="s">
        <v>14</v>
      </c>
      <c r="B1132" t="s">
        <v>17</v>
      </c>
      <c r="C1132" s="194">
        <v>1099</v>
      </c>
      <c r="D1132" s="194" t="s">
        <v>29</v>
      </c>
      <c r="E1132">
        <v>1981</v>
      </c>
      <c r="F1132">
        <v>2150</v>
      </c>
      <c r="G1132" t="s">
        <v>32</v>
      </c>
      <c r="H1132" s="4" t="s">
        <v>732</v>
      </c>
      <c r="I1132" s="199">
        <v>44</v>
      </c>
      <c r="J1132" t="str">
        <f t="shared" si="77"/>
        <v>A-W3-H1-LAM 45 - Stained Lippings</v>
      </c>
      <c r="K1132" s="6" t="e">
        <f>+K268+(Spray_Lip/((100-DoorDiscount)/100))</f>
        <v>#REF!</v>
      </c>
      <c r="M1132" t="s">
        <v>751</v>
      </c>
      <c r="Q1132" s="6">
        <v>619.5</v>
      </c>
    </row>
    <row r="1133" spans="1:17" hidden="1">
      <c r="A1133" t="s">
        <v>14</v>
      </c>
      <c r="B1133" t="s">
        <v>16</v>
      </c>
      <c r="C1133" s="194">
        <v>1099</v>
      </c>
      <c r="D1133" s="194" t="s">
        <v>29</v>
      </c>
      <c r="E1133">
        <v>2151</v>
      </c>
      <c r="F1133">
        <v>2450</v>
      </c>
      <c r="G1133" t="s">
        <v>33</v>
      </c>
      <c r="H1133" s="4" t="s">
        <v>732</v>
      </c>
      <c r="I1133" s="199">
        <v>44</v>
      </c>
      <c r="J1133" t="str">
        <f t="shared" si="77"/>
        <v>A-W3-H2-LAM 45 - Stained Lippings</v>
      </c>
      <c r="K1133" s="6" t="e">
        <f>+K269+(Spray_Lip/((100-DoorDiscount)/100))</f>
        <v>#REF!</v>
      </c>
      <c r="M1133" t="s">
        <v>751</v>
      </c>
      <c r="Q1133" s="6">
        <v>734.5</v>
      </c>
    </row>
    <row r="1134" spans="1:17" hidden="1">
      <c r="A1134" t="s">
        <v>14</v>
      </c>
      <c r="B1134" t="s">
        <v>15</v>
      </c>
      <c r="C1134" s="194">
        <v>1099</v>
      </c>
      <c r="D1134" s="194" t="s">
        <v>29</v>
      </c>
      <c r="E1134">
        <v>2451</v>
      </c>
      <c r="F1134">
        <v>2820</v>
      </c>
      <c r="G1134" t="s">
        <v>34</v>
      </c>
      <c r="H1134" s="4" t="s">
        <v>732</v>
      </c>
      <c r="I1134" s="199">
        <v>44</v>
      </c>
      <c r="J1134" t="str">
        <f t="shared" si="77"/>
        <v>A-W3-H3-LAM 45 - Stained Lippings</v>
      </c>
      <c r="K1134" s="6" t="e">
        <f>+K270+(Spray_Lip/((100-DoorDiscount)/100))</f>
        <v>#REF!</v>
      </c>
      <c r="M1134" t="s">
        <v>751</v>
      </c>
      <c r="Q1134" s="6">
        <v>867.5</v>
      </c>
    </row>
    <row r="1135" spans="1:17" hidden="1">
      <c r="A1135" t="s">
        <v>14</v>
      </c>
      <c r="B1135" t="s">
        <v>13</v>
      </c>
      <c r="C1135" s="194">
        <v>1099</v>
      </c>
      <c r="D1135" s="194" t="s">
        <v>29</v>
      </c>
      <c r="E1135">
        <v>2821</v>
      </c>
      <c r="F1135">
        <v>3070</v>
      </c>
      <c r="G1135" t="s">
        <v>35</v>
      </c>
      <c r="H1135" s="4" t="s">
        <v>732</v>
      </c>
      <c r="I1135" s="199">
        <v>44</v>
      </c>
      <c r="J1135" t="str">
        <f t="shared" si="77"/>
        <v>A-W3-H4-LAM 45 - Stained Lippings</v>
      </c>
      <c r="K1135" s="6" t="e">
        <f>+K271+(Spray_Lip/((100-DoorDiscount)/100))</f>
        <v>#REF!</v>
      </c>
      <c r="M1135" t="s">
        <v>751</v>
      </c>
      <c r="Q1135" s="6">
        <v>1003.5</v>
      </c>
    </row>
    <row r="1136" spans="1:17" hidden="1">
      <c r="A1136" t="s">
        <v>9</v>
      </c>
      <c r="B1136" t="s">
        <v>12</v>
      </c>
      <c r="C1136" s="194">
        <v>1099</v>
      </c>
      <c r="D1136" s="194" t="s">
        <v>29</v>
      </c>
      <c r="E1136">
        <v>1981</v>
      </c>
      <c r="F1136">
        <v>2150</v>
      </c>
      <c r="G1136" t="s">
        <v>32</v>
      </c>
      <c r="H1136" s="4" t="s">
        <v>732</v>
      </c>
      <c r="I1136" s="199">
        <v>44</v>
      </c>
      <c r="J1136" t="str">
        <f t="shared" si="77"/>
        <v>B-W3-H1-LAM 45 - Stained Lippings</v>
      </c>
      <c r="K1136" s="6" t="e">
        <f t="shared" ref="K1136:K1143" si="78">+K272+(Spray_Lip/((100-DoorDiscount)/100))*2</f>
        <v>#REF!</v>
      </c>
      <c r="M1136" t="s">
        <v>751</v>
      </c>
      <c r="Q1136" s="6">
        <v>1238</v>
      </c>
    </row>
    <row r="1137" spans="1:17" hidden="1">
      <c r="A1137" t="s">
        <v>9</v>
      </c>
      <c r="B1137" t="s">
        <v>11</v>
      </c>
      <c r="C1137" s="194">
        <v>1099</v>
      </c>
      <c r="D1137" s="194" t="s">
        <v>29</v>
      </c>
      <c r="E1137">
        <v>2151</v>
      </c>
      <c r="F1137">
        <v>2450</v>
      </c>
      <c r="G1137" t="s">
        <v>33</v>
      </c>
      <c r="H1137" s="4" t="s">
        <v>732</v>
      </c>
      <c r="I1137" s="199">
        <v>44</v>
      </c>
      <c r="J1137" t="str">
        <f t="shared" si="77"/>
        <v>B-W3-H2-LAM 45 - Stained Lippings</v>
      </c>
      <c r="K1137" s="6" t="e">
        <f t="shared" si="78"/>
        <v>#REF!</v>
      </c>
      <c r="M1137" t="s">
        <v>751</v>
      </c>
      <c r="Q1137" s="6">
        <v>1468</v>
      </c>
    </row>
    <row r="1138" spans="1:17" hidden="1">
      <c r="A1138" t="s">
        <v>9</v>
      </c>
      <c r="B1138" t="s">
        <v>10</v>
      </c>
      <c r="C1138" s="194">
        <v>1099</v>
      </c>
      <c r="D1138" s="194" t="s">
        <v>29</v>
      </c>
      <c r="E1138">
        <v>2451</v>
      </c>
      <c r="F1138">
        <v>2820</v>
      </c>
      <c r="G1138" t="s">
        <v>34</v>
      </c>
      <c r="H1138" s="4" t="s">
        <v>732</v>
      </c>
      <c r="I1138" s="199">
        <v>44</v>
      </c>
      <c r="J1138" t="str">
        <f t="shared" si="77"/>
        <v>B-W3-H3-LAM 45 - Stained Lippings</v>
      </c>
      <c r="K1138" s="6" t="e">
        <f t="shared" si="78"/>
        <v>#REF!</v>
      </c>
      <c r="M1138" t="s">
        <v>751</v>
      </c>
      <c r="Q1138" s="6">
        <v>1735</v>
      </c>
    </row>
    <row r="1139" spans="1:17" hidden="1">
      <c r="A1139" t="s">
        <v>9</v>
      </c>
      <c r="B1139" t="s">
        <v>8</v>
      </c>
      <c r="C1139" s="194">
        <v>1099</v>
      </c>
      <c r="D1139" s="194" t="s">
        <v>29</v>
      </c>
      <c r="E1139">
        <v>2821</v>
      </c>
      <c r="F1139">
        <v>3100</v>
      </c>
      <c r="G1139" t="s">
        <v>35</v>
      </c>
      <c r="H1139" s="4" t="s">
        <v>732</v>
      </c>
      <c r="I1139" s="199">
        <v>44</v>
      </c>
      <c r="J1139" t="str">
        <f t="shared" si="77"/>
        <v>B-W3-H4-LAM 45 - Stained Lippings</v>
      </c>
      <c r="K1139" s="6" t="e">
        <f t="shared" si="78"/>
        <v>#REF!</v>
      </c>
      <c r="M1139" t="s">
        <v>751</v>
      </c>
      <c r="Q1139" s="6">
        <v>2007</v>
      </c>
    </row>
    <row r="1140" spans="1:17" hidden="1">
      <c r="A1140" t="s">
        <v>4</v>
      </c>
      <c r="B1140" t="s">
        <v>7</v>
      </c>
      <c r="C1140" s="194">
        <v>1099</v>
      </c>
      <c r="D1140" s="194" t="s">
        <v>29</v>
      </c>
      <c r="E1140">
        <v>1981</v>
      </c>
      <c r="F1140">
        <v>2150</v>
      </c>
      <c r="G1140" t="s">
        <v>32</v>
      </c>
      <c r="H1140" s="4" t="s">
        <v>732</v>
      </c>
      <c r="I1140" s="199">
        <v>44</v>
      </c>
      <c r="J1140" t="str">
        <f t="shared" si="77"/>
        <v>C-W3-H1-LAM 45 - Stained Lippings</v>
      </c>
      <c r="K1140" s="6" t="e">
        <f t="shared" si="78"/>
        <v>#REF!</v>
      </c>
      <c r="M1140" t="s">
        <v>751</v>
      </c>
      <c r="Q1140" s="6">
        <v>1036</v>
      </c>
    </row>
    <row r="1141" spans="1:17" hidden="1">
      <c r="A1141" t="s">
        <v>4</v>
      </c>
      <c r="B1141" t="s">
        <v>6</v>
      </c>
      <c r="C1141" s="194">
        <v>1099</v>
      </c>
      <c r="D1141" s="194" t="s">
        <v>29</v>
      </c>
      <c r="E1141">
        <v>2151</v>
      </c>
      <c r="F1141">
        <v>2450</v>
      </c>
      <c r="G1141" t="s">
        <v>33</v>
      </c>
      <c r="H1141" s="4" t="s">
        <v>732</v>
      </c>
      <c r="I1141" s="199">
        <v>44</v>
      </c>
      <c r="J1141" t="str">
        <f t="shared" si="77"/>
        <v>C-W3-H2-LAM 45 - Stained Lippings</v>
      </c>
      <c r="K1141" s="6" t="e">
        <f t="shared" si="78"/>
        <v>#REF!</v>
      </c>
      <c r="M1141" t="s">
        <v>751</v>
      </c>
      <c r="Q1141" s="6">
        <v>1234</v>
      </c>
    </row>
    <row r="1142" spans="1:17" hidden="1">
      <c r="A1142" t="s">
        <v>4</v>
      </c>
      <c r="B1142" t="s">
        <v>5</v>
      </c>
      <c r="C1142" s="194">
        <v>1099</v>
      </c>
      <c r="D1142" s="194" t="s">
        <v>29</v>
      </c>
      <c r="E1142">
        <v>2451</v>
      </c>
      <c r="F1142">
        <v>2820</v>
      </c>
      <c r="G1142" t="s">
        <v>34</v>
      </c>
      <c r="H1142" s="4" t="s">
        <v>732</v>
      </c>
      <c r="I1142" s="199">
        <v>44</v>
      </c>
      <c r="J1142" t="str">
        <f t="shared" si="77"/>
        <v>C-W3-H3-LAM 45 - Stained Lippings</v>
      </c>
      <c r="K1142" s="6" t="e">
        <f t="shared" si="78"/>
        <v>#REF!</v>
      </c>
      <c r="M1142" t="s">
        <v>751</v>
      </c>
      <c r="Q1142" s="6">
        <v>1467</v>
      </c>
    </row>
    <row r="1143" spans="1:17" hidden="1">
      <c r="A1143" t="s">
        <v>4</v>
      </c>
      <c r="B1143" t="s">
        <v>3</v>
      </c>
      <c r="C1143" s="194">
        <v>1099</v>
      </c>
      <c r="D1143" s="194" t="s">
        <v>29</v>
      </c>
      <c r="E1143">
        <v>2821</v>
      </c>
      <c r="F1143">
        <v>3100</v>
      </c>
      <c r="G1143" t="s">
        <v>35</v>
      </c>
      <c r="H1143" s="4" t="s">
        <v>732</v>
      </c>
      <c r="I1143" s="199">
        <v>44</v>
      </c>
      <c r="J1143" t="str">
        <f t="shared" si="77"/>
        <v>C-W3-H4-LAM 45 - Stained Lippings</v>
      </c>
      <c r="K1143" s="6" t="e">
        <f t="shared" si="78"/>
        <v>#REF!</v>
      </c>
      <c r="M1143" t="s">
        <v>751</v>
      </c>
      <c r="Q1143" s="6">
        <v>1705</v>
      </c>
    </row>
    <row r="1144" spans="1:17" hidden="1">
      <c r="A1144" t="s">
        <v>14</v>
      </c>
      <c r="B1144" t="s">
        <v>17</v>
      </c>
      <c r="C1144" s="196">
        <v>1240</v>
      </c>
      <c r="D1144" s="196" t="s">
        <v>30</v>
      </c>
      <c r="E1144">
        <v>1981</v>
      </c>
      <c r="F1144">
        <v>2150</v>
      </c>
      <c r="G1144" t="s">
        <v>32</v>
      </c>
      <c r="H1144" s="4" t="s">
        <v>732</v>
      </c>
      <c r="I1144" s="199">
        <v>44</v>
      </c>
      <c r="J1144" t="str">
        <f t="shared" si="77"/>
        <v>A-W4-H1-LAM 45 - Stained Lippings</v>
      </c>
      <c r="K1144" s="6" t="e">
        <f>+K280+(Spray_Lip/((100-DoorDiscount)/100))</f>
        <v>#REF!</v>
      </c>
      <c r="M1144" t="s">
        <v>751</v>
      </c>
      <c r="Q1144" s="6">
        <v>644.5</v>
      </c>
    </row>
    <row r="1145" spans="1:17" hidden="1">
      <c r="A1145" t="s">
        <v>14</v>
      </c>
      <c r="B1145" t="s">
        <v>16</v>
      </c>
      <c r="C1145" s="196">
        <v>1240</v>
      </c>
      <c r="D1145" s="196" t="s">
        <v>30</v>
      </c>
      <c r="E1145">
        <v>2151</v>
      </c>
      <c r="F1145">
        <v>2450</v>
      </c>
      <c r="G1145" t="s">
        <v>33</v>
      </c>
      <c r="H1145" s="4" t="s">
        <v>732</v>
      </c>
      <c r="I1145" s="199">
        <v>44</v>
      </c>
      <c r="J1145" t="str">
        <f t="shared" si="77"/>
        <v>A-W4-H2-LAM 45 - Stained Lippings</v>
      </c>
      <c r="K1145" s="6" t="e">
        <f>+K281+(Spray_Lip/((100-DoorDiscount)/100))</f>
        <v>#REF!</v>
      </c>
      <c r="M1145" t="s">
        <v>751</v>
      </c>
      <c r="Q1145" s="6">
        <v>759.5</v>
      </c>
    </row>
    <row r="1146" spans="1:17" hidden="1">
      <c r="A1146" t="s">
        <v>14</v>
      </c>
      <c r="B1146" t="s">
        <v>15</v>
      </c>
      <c r="C1146" s="196">
        <v>1240</v>
      </c>
      <c r="D1146" s="196" t="s">
        <v>30</v>
      </c>
      <c r="E1146">
        <v>2451</v>
      </c>
      <c r="F1146">
        <v>2820</v>
      </c>
      <c r="G1146" t="s">
        <v>34</v>
      </c>
      <c r="H1146" s="4" t="s">
        <v>732</v>
      </c>
      <c r="I1146" s="199">
        <v>44</v>
      </c>
      <c r="J1146" t="str">
        <f t="shared" si="77"/>
        <v>A-W4-H3-LAM 45 - Stained Lippings</v>
      </c>
      <c r="K1146" s="6" t="e">
        <f>+K282+(Spray_Lip/((100-DoorDiscount)/100))</f>
        <v>#REF!</v>
      </c>
      <c r="M1146" t="s">
        <v>751</v>
      </c>
      <c r="Q1146" s="6">
        <v>892.5</v>
      </c>
    </row>
    <row r="1147" spans="1:17" hidden="1">
      <c r="A1147" t="s">
        <v>14</v>
      </c>
      <c r="B1147" t="s">
        <v>13</v>
      </c>
      <c r="C1147" s="196">
        <v>1240</v>
      </c>
      <c r="D1147" s="196" t="s">
        <v>30</v>
      </c>
      <c r="E1147">
        <v>2821</v>
      </c>
      <c r="F1147">
        <v>3070</v>
      </c>
      <c r="G1147" t="s">
        <v>35</v>
      </c>
      <c r="H1147" s="4" t="s">
        <v>732</v>
      </c>
      <c r="I1147" s="199">
        <v>44</v>
      </c>
      <c r="J1147" t="str">
        <f t="shared" si="77"/>
        <v>A-W4-H4-LAM 45 - Stained Lippings</v>
      </c>
      <c r="K1147" s="6" t="e">
        <f>+K283+(Spray_Lip/((100-DoorDiscount)/100))</f>
        <v>#REF!</v>
      </c>
      <c r="M1147" t="s">
        <v>751</v>
      </c>
      <c r="Q1147" s="6">
        <v>1028.5</v>
      </c>
    </row>
    <row r="1148" spans="1:17" hidden="1">
      <c r="A1148" t="s">
        <v>9</v>
      </c>
      <c r="B1148" t="s">
        <v>12</v>
      </c>
      <c r="C1148" s="196">
        <v>1240</v>
      </c>
      <c r="D1148" s="196" t="s">
        <v>30</v>
      </c>
      <c r="E1148">
        <v>1981</v>
      </c>
      <c r="F1148">
        <v>2150</v>
      </c>
      <c r="G1148" t="s">
        <v>32</v>
      </c>
      <c r="H1148" s="4" t="s">
        <v>732</v>
      </c>
      <c r="I1148" s="199">
        <v>44</v>
      </c>
      <c r="J1148" t="str">
        <f t="shared" si="77"/>
        <v>B-W4-H1-LAM 45 - Stained Lippings</v>
      </c>
      <c r="K1148" s="6" t="e">
        <f t="shared" ref="K1148:K1155" si="79">+K284+(Spray_Lip/((100-DoorDiscount)/100))*2</f>
        <v>#REF!</v>
      </c>
      <c r="M1148" t="s">
        <v>751</v>
      </c>
      <c r="Q1148" s="6">
        <v>1288</v>
      </c>
    </row>
    <row r="1149" spans="1:17" hidden="1">
      <c r="A1149" t="s">
        <v>9</v>
      </c>
      <c r="B1149" t="s">
        <v>11</v>
      </c>
      <c r="C1149" s="196">
        <v>1240</v>
      </c>
      <c r="D1149" s="196" t="s">
        <v>30</v>
      </c>
      <c r="E1149">
        <v>2151</v>
      </c>
      <c r="F1149">
        <v>2450</v>
      </c>
      <c r="G1149" t="s">
        <v>33</v>
      </c>
      <c r="H1149" s="4" t="s">
        <v>732</v>
      </c>
      <c r="I1149" s="199">
        <v>44</v>
      </c>
      <c r="J1149" t="str">
        <f t="shared" si="77"/>
        <v>B-W4-H2-LAM 45 - Stained Lippings</v>
      </c>
      <c r="K1149" s="6" t="e">
        <f t="shared" si="79"/>
        <v>#REF!</v>
      </c>
      <c r="M1149" t="s">
        <v>751</v>
      </c>
      <c r="Q1149" s="6">
        <v>1518</v>
      </c>
    </row>
    <row r="1150" spans="1:17" hidden="1">
      <c r="A1150" t="s">
        <v>9</v>
      </c>
      <c r="B1150" t="s">
        <v>10</v>
      </c>
      <c r="C1150" s="196">
        <v>1240</v>
      </c>
      <c r="D1150" s="196" t="s">
        <v>30</v>
      </c>
      <c r="E1150">
        <v>2451</v>
      </c>
      <c r="F1150">
        <v>2820</v>
      </c>
      <c r="G1150" t="s">
        <v>34</v>
      </c>
      <c r="H1150" s="4" t="s">
        <v>732</v>
      </c>
      <c r="I1150" s="199">
        <v>44</v>
      </c>
      <c r="J1150" t="str">
        <f t="shared" si="77"/>
        <v>B-W4-H3-LAM 45 - Stained Lippings</v>
      </c>
      <c r="K1150" s="6" t="e">
        <f t="shared" si="79"/>
        <v>#REF!</v>
      </c>
      <c r="M1150" t="s">
        <v>751</v>
      </c>
      <c r="Q1150" s="6">
        <v>1785</v>
      </c>
    </row>
    <row r="1151" spans="1:17" hidden="1">
      <c r="A1151" t="s">
        <v>9</v>
      </c>
      <c r="B1151" t="s">
        <v>8</v>
      </c>
      <c r="C1151" s="196">
        <v>1240</v>
      </c>
      <c r="D1151" s="196" t="s">
        <v>30</v>
      </c>
      <c r="E1151">
        <v>2821</v>
      </c>
      <c r="F1151">
        <v>3100</v>
      </c>
      <c r="G1151" t="s">
        <v>35</v>
      </c>
      <c r="H1151" s="4" t="s">
        <v>732</v>
      </c>
      <c r="I1151" s="199">
        <v>44</v>
      </c>
      <c r="J1151" t="str">
        <f t="shared" si="77"/>
        <v>B-W4-H4-LAM 45 - Stained Lippings</v>
      </c>
      <c r="K1151" s="6" t="e">
        <f t="shared" si="79"/>
        <v>#REF!</v>
      </c>
      <c r="M1151" t="s">
        <v>751</v>
      </c>
      <c r="Q1151" s="6">
        <v>2057</v>
      </c>
    </row>
    <row r="1152" spans="1:17" hidden="1">
      <c r="A1152" t="s">
        <v>4</v>
      </c>
      <c r="B1152" t="s">
        <v>7</v>
      </c>
      <c r="C1152" s="196">
        <v>1240</v>
      </c>
      <c r="D1152" s="196" t="s">
        <v>30</v>
      </c>
      <c r="E1152">
        <v>1981</v>
      </c>
      <c r="F1152">
        <v>2150</v>
      </c>
      <c r="G1152" t="s">
        <v>32</v>
      </c>
      <c r="H1152" s="4" t="s">
        <v>732</v>
      </c>
      <c r="I1152" s="199">
        <v>44</v>
      </c>
      <c r="J1152" t="str">
        <f t="shared" si="77"/>
        <v>C-W4-H1-LAM 45 - Stained Lippings</v>
      </c>
      <c r="K1152" s="6" t="e">
        <f t="shared" si="79"/>
        <v>#REF!</v>
      </c>
      <c r="M1152" t="s">
        <v>751</v>
      </c>
      <c r="Q1152" s="6">
        <v>1061</v>
      </c>
    </row>
    <row r="1153" spans="1:17" hidden="1">
      <c r="A1153" t="s">
        <v>4</v>
      </c>
      <c r="B1153" t="s">
        <v>6</v>
      </c>
      <c r="C1153" s="196">
        <v>1240</v>
      </c>
      <c r="D1153" s="196" t="s">
        <v>30</v>
      </c>
      <c r="E1153">
        <v>2151</v>
      </c>
      <c r="F1153">
        <v>2450</v>
      </c>
      <c r="G1153" t="s">
        <v>33</v>
      </c>
      <c r="H1153" s="4" t="s">
        <v>732</v>
      </c>
      <c r="I1153" s="199">
        <v>44</v>
      </c>
      <c r="J1153" t="str">
        <f t="shared" si="77"/>
        <v>C-W4-H2-LAM 45 - Stained Lippings</v>
      </c>
      <c r="K1153" s="6" t="e">
        <f t="shared" si="79"/>
        <v>#REF!</v>
      </c>
      <c r="M1153" t="s">
        <v>751</v>
      </c>
      <c r="Q1153" s="6">
        <v>1259</v>
      </c>
    </row>
    <row r="1154" spans="1:17" hidden="1">
      <c r="A1154" t="s">
        <v>4</v>
      </c>
      <c r="B1154" t="s">
        <v>5</v>
      </c>
      <c r="C1154" s="196">
        <v>1240</v>
      </c>
      <c r="D1154" s="196" t="s">
        <v>30</v>
      </c>
      <c r="E1154">
        <v>2451</v>
      </c>
      <c r="F1154">
        <v>2820</v>
      </c>
      <c r="G1154" t="s">
        <v>34</v>
      </c>
      <c r="H1154" s="4" t="s">
        <v>732</v>
      </c>
      <c r="I1154" s="199">
        <v>44</v>
      </c>
      <c r="J1154" t="str">
        <f t="shared" si="77"/>
        <v>C-W4-H3-LAM 45 - Stained Lippings</v>
      </c>
      <c r="K1154" s="6" t="e">
        <f t="shared" si="79"/>
        <v>#REF!</v>
      </c>
      <c r="M1154" t="s">
        <v>751</v>
      </c>
      <c r="Q1154" s="6">
        <v>1492</v>
      </c>
    </row>
    <row r="1155" spans="1:17" hidden="1">
      <c r="A1155" t="s">
        <v>4</v>
      </c>
      <c r="B1155" t="s">
        <v>3</v>
      </c>
      <c r="C1155" s="196">
        <v>1240</v>
      </c>
      <c r="D1155" s="196" t="s">
        <v>30</v>
      </c>
      <c r="E1155">
        <v>2821</v>
      </c>
      <c r="F1155">
        <v>3100</v>
      </c>
      <c r="G1155" t="s">
        <v>35</v>
      </c>
      <c r="H1155" s="4" t="s">
        <v>732</v>
      </c>
      <c r="I1155" s="199">
        <v>44</v>
      </c>
      <c r="J1155" t="str">
        <f t="shared" si="77"/>
        <v>C-W4-H4-LAM 45 - Stained Lippings</v>
      </c>
      <c r="K1155" s="6" t="e">
        <f t="shared" si="79"/>
        <v>#REF!</v>
      </c>
      <c r="M1155" t="s">
        <v>751</v>
      </c>
      <c r="Q1155" s="6">
        <v>1730</v>
      </c>
    </row>
    <row r="1156" spans="1:17" hidden="1">
      <c r="A1156" t="s">
        <v>14</v>
      </c>
      <c r="B1156" t="s">
        <v>17</v>
      </c>
      <c r="C1156">
        <v>949</v>
      </c>
      <c r="D1156" t="s">
        <v>27</v>
      </c>
      <c r="E1156">
        <v>1981</v>
      </c>
      <c r="F1156">
        <v>2150</v>
      </c>
      <c r="G1156" t="s">
        <v>32</v>
      </c>
      <c r="H1156" s="4" t="s">
        <v>733</v>
      </c>
      <c r="I1156" s="199">
        <v>44</v>
      </c>
      <c r="J1156" t="str">
        <f t="shared" si="77"/>
        <v>A-W1-H1-LAM 55 - Stained Lippings</v>
      </c>
      <c r="K1156" s="6" t="e">
        <f>+K292+(Spray_Lip/((100-DoorDiscount)/100))</f>
        <v>#REF!</v>
      </c>
      <c r="M1156" t="s">
        <v>751</v>
      </c>
      <c r="Q1156" s="6">
        <v>736.5</v>
      </c>
    </row>
    <row r="1157" spans="1:17" hidden="1">
      <c r="A1157" t="s">
        <v>14</v>
      </c>
      <c r="B1157" t="s">
        <v>16</v>
      </c>
      <c r="C1157">
        <v>949</v>
      </c>
      <c r="D1157" t="s">
        <v>27</v>
      </c>
      <c r="E1157">
        <v>2151</v>
      </c>
      <c r="F1157">
        <v>2450</v>
      </c>
      <c r="G1157" t="s">
        <v>33</v>
      </c>
      <c r="H1157" s="4" t="s">
        <v>733</v>
      </c>
      <c r="I1157" s="199">
        <v>44</v>
      </c>
      <c r="J1157" t="str">
        <f t="shared" ref="J1157:J1191" si="80">A1157&amp;"-"&amp;D1157&amp;"-"&amp;G1157&amp;"-"&amp;H1157</f>
        <v>A-W1-H2-LAM 55 - Stained Lippings</v>
      </c>
      <c r="K1157" s="6" t="e">
        <f>+K293+(Spray_Lip/((100-DoorDiscount)/100))</f>
        <v>#REF!</v>
      </c>
      <c r="M1157" t="s">
        <v>751</v>
      </c>
      <c r="Q1157" s="6">
        <v>851.5</v>
      </c>
    </row>
    <row r="1158" spans="1:17" hidden="1">
      <c r="A1158" t="s">
        <v>14</v>
      </c>
      <c r="B1158" t="s">
        <v>15</v>
      </c>
      <c r="C1158">
        <v>949</v>
      </c>
      <c r="D1158" t="s">
        <v>27</v>
      </c>
      <c r="E1158">
        <v>2451</v>
      </c>
      <c r="F1158">
        <v>2820</v>
      </c>
      <c r="G1158" t="s">
        <v>34</v>
      </c>
      <c r="H1158" s="4" t="s">
        <v>733</v>
      </c>
      <c r="I1158" s="199">
        <v>44</v>
      </c>
      <c r="J1158" t="str">
        <f t="shared" si="80"/>
        <v>A-W1-H3-LAM 55 - Stained Lippings</v>
      </c>
      <c r="K1158" s="6" t="e">
        <f>+K294+(Spray_Lip/((100-DoorDiscount)/100))</f>
        <v>#REF!</v>
      </c>
      <c r="M1158" t="s">
        <v>751</v>
      </c>
      <c r="Q1158" s="6">
        <v>984.5</v>
      </c>
    </row>
    <row r="1159" spans="1:17" hidden="1">
      <c r="A1159" t="s">
        <v>14</v>
      </c>
      <c r="B1159" t="s">
        <v>13</v>
      </c>
      <c r="C1159">
        <v>864</v>
      </c>
      <c r="D1159" t="s">
        <v>27</v>
      </c>
      <c r="E1159">
        <v>2821</v>
      </c>
      <c r="F1159">
        <v>3070</v>
      </c>
      <c r="G1159" t="s">
        <v>35</v>
      </c>
      <c r="H1159" s="4" t="s">
        <v>733</v>
      </c>
      <c r="I1159" s="199">
        <v>44</v>
      </c>
      <c r="J1159" t="str">
        <f t="shared" si="80"/>
        <v>A-W1-H4-LAM 55 - Stained Lippings</v>
      </c>
      <c r="K1159" s="6" t="e">
        <f>+K295+(Spray_Lip/((100-DoorDiscount)/100))</f>
        <v>#REF!</v>
      </c>
      <c r="M1159" t="s">
        <v>751</v>
      </c>
      <c r="Q1159" s="6">
        <v>1121.5</v>
      </c>
    </row>
    <row r="1160" spans="1:17" hidden="1">
      <c r="A1160" t="s">
        <v>9</v>
      </c>
      <c r="B1160" t="s">
        <v>12</v>
      </c>
      <c r="C1160">
        <v>949</v>
      </c>
      <c r="D1160" t="s">
        <v>27</v>
      </c>
      <c r="E1160">
        <v>1981</v>
      </c>
      <c r="F1160">
        <v>2150</v>
      </c>
      <c r="G1160" t="s">
        <v>32</v>
      </c>
      <c r="H1160" s="4" t="s">
        <v>733</v>
      </c>
      <c r="I1160" s="199">
        <v>44</v>
      </c>
      <c r="J1160" t="str">
        <f t="shared" si="80"/>
        <v>B-W1-H1-LAM 55 - Stained Lippings</v>
      </c>
      <c r="K1160" s="6" t="e">
        <f t="shared" ref="K1160:K1167" si="81">+K296+(Spray_Lip/((100-DoorDiscount)/100))*2</f>
        <v>#REF!</v>
      </c>
      <c r="M1160" t="s">
        <v>751</v>
      </c>
      <c r="Q1160" s="6">
        <v>1472</v>
      </c>
    </row>
    <row r="1161" spans="1:17" hidden="1">
      <c r="A1161" t="s">
        <v>9</v>
      </c>
      <c r="B1161" t="s">
        <v>11</v>
      </c>
      <c r="C1161">
        <v>909</v>
      </c>
      <c r="D1161" t="s">
        <v>27</v>
      </c>
      <c r="E1161">
        <v>2151</v>
      </c>
      <c r="F1161">
        <v>2450</v>
      </c>
      <c r="G1161" t="s">
        <v>33</v>
      </c>
      <c r="H1161" s="4" t="s">
        <v>733</v>
      </c>
      <c r="I1161" s="199">
        <v>44</v>
      </c>
      <c r="J1161" t="str">
        <f t="shared" si="80"/>
        <v>B-W1-H2-LAM 55 - Stained Lippings</v>
      </c>
      <c r="K1161" s="6" t="e">
        <f t="shared" si="81"/>
        <v>#REF!</v>
      </c>
      <c r="M1161" t="s">
        <v>751</v>
      </c>
      <c r="Q1161" s="6">
        <v>1702</v>
      </c>
    </row>
    <row r="1162" spans="1:17" hidden="1">
      <c r="A1162" t="s">
        <v>9</v>
      </c>
      <c r="B1162" t="s">
        <v>10</v>
      </c>
      <c r="C1162">
        <v>949</v>
      </c>
      <c r="D1162" t="s">
        <v>27</v>
      </c>
      <c r="E1162">
        <v>2451</v>
      </c>
      <c r="F1162">
        <v>2820</v>
      </c>
      <c r="G1162" t="s">
        <v>34</v>
      </c>
      <c r="H1162" s="4" t="s">
        <v>733</v>
      </c>
      <c r="I1162" s="199">
        <v>44</v>
      </c>
      <c r="J1162" t="str">
        <f t="shared" si="80"/>
        <v>B-W1-H3-LAM 55 - Stained Lippings</v>
      </c>
      <c r="K1162" s="6" t="e">
        <f t="shared" si="81"/>
        <v>#REF!</v>
      </c>
      <c r="M1162" t="s">
        <v>751</v>
      </c>
      <c r="Q1162" s="6">
        <v>1969</v>
      </c>
    </row>
    <row r="1163" spans="1:17" hidden="1">
      <c r="A1163" t="s">
        <v>9</v>
      </c>
      <c r="B1163" t="s">
        <v>8</v>
      </c>
      <c r="C1163">
        <v>999</v>
      </c>
      <c r="D1163" t="s">
        <v>27</v>
      </c>
      <c r="E1163">
        <v>2821</v>
      </c>
      <c r="F1163">
        <v>3100</v>
      </c>
      <c r="G1163" t="s">
        <v>35</v>
      </c>
      <c r="H1163" s="4" t="s">
        <v>733</v>
      </c>
      <c r="I1163" s="199">
        <v>44</v>
      </c>
      <c r="J1163" t="str">
        <f t="shared" si="80"/>
        <v>B-W1-H4-LAM 55 - Stained Lippings</v>
      </c>
      <c r="K1163" s="6" t="e">
        <f t="shared" si="81"/>
        <v>#REF!</v>
      </c>
      <c r="M1163" t="s">
        <v>751</v>
      </c>
      <c r="Q1163" s="6">
        <v>2242</v>
      </c>
    </row>
    <row r="1164" spans="1:17" hidden="1">
      <c r="A1164" t="s">
        <v>4</v>
      </c>
      <c r="B1164" t="s">
        <v>7</v>
      </c>
      <c r="C1164">
        <v>949</v>
      </c>
      <c r="D1164" t="s">
        <v>27</v>
      </c>
      <c r="E1164">
        <v>1981</v>
      </c>
      <c r="F1164">
        <v>2150</v>
      </c>
      <c r="G1164" t="s">
        <v>32</v>
      </c>
      <c r="H1164" s="4" t="s">
        <v>733</v>
      </c>
      <c r="I1164" s="199">
        <v>44</v>
      </c>
      <c r="J1164" t="str">
        <f t="shared" si="80"/>
        <v>C-W1-H1-LAM 55 - Stained Lippings</v>
      </c>
      <c r="K1164" s="6" t="e">
        <f t="shared" si="81"/>
        <v>#REF!</v>
      </c>
      <c r="M1164" t="s">
        <v>751</v>
      </c>
      <c r="Q1164" s="6">
        <v>1193</v>
      </c>
    </row>
    <row r="1165" spans="1:17" hidden="1">
      <c r="A1165" t="s">
        <v>4</v>
      </c>
      <c r="B1165" t="s">
        <v>6</v>
      </c>
      <c r="C1165">
        <v>909</v>
      </c>
      <c r="D1165" t="s">
        <v>27</v>
      </c>
      <c r="E1165">
        <v>2151</v>
      </c>
      <c r="F1165">
        <v>2450</v>
      </c>
      <c r="G1165" t="s">
        <v>33</v>
      </c>
      <c r="H1165" s="4" t="s">
        <v>733</v>
      </c>
      <c r="I1165" s="199">
        <v>44</v>
      </c>
      <c r="J1165" t="str">
        <f t="shared" si="80"/>
        <v>C-W1-H2-LAM 55 - Stained Lippings</v>
      </c>
      <c r="K1165" s="6" t="e">
        <f t="shared" si="81"/>
        <v>#REF!</v>
      </c>
      <c r="M1165" t="s">
        <v>751</v>
      </c>
      <c r="Q1165" s="6">
        <v>1391</v>
      </c>
    </row>
    <row r="1166" spans="1:17" hidden="1">
      <c r="A1166" t="s">
        <v>4</v>
      </c>
      <c r="B1166" t="s">
        <v>5</v>
      </c>
      <c r="C1166">
        <v>924</v>
      </c>
      <c r="D1166" t="s">
        <v>27</v>
      </c>
      <c r="E1166">
        <v>2451</v>
      </c>
      <c r="F1166">
        <v>2820</v>
      </c>
      <c r="G1166" t="s">
        <v>34</v>
      </c>
      <c r="H1166" s="4" t="s">
        <v>733</v>
      </c>
      <c r="I1166" s="199">
        <v>44</v>
      </c>
      <c r="J1166" t="str">
        <f t="shared" si="80"/>
        <v>C-W1-H3-LAM 55 - Stained Lippings</v>
      </c>
      <c r="K1166" s="6" t="e">
        <f t="shared" si="81"/>
        <v>#REF!</v>
      </c>
      <c r="M1166" t="s">
        <v>751</v>
      </c>
      <c r="Q1166" s="6">
        <v>1624</v>
      </c>
    </row>
    <row r="1167" spans="1:17" hidden="1">
      <c r="A1167" t="s">
        <v>4</v>
      </c>
      <c r="B1167" t="s">
        <v>3</v>
      </c>
      <c r="C1167">
        <v>999</v>
      </c>
      <c r="D1167" t="s">
        <v>27</v>
      </c>
      <c r="E1167">
        <v>2821</v>
      </c>
      <c r="F1167">
        <v>3100</v>
      </c>
      <c r="G1167" t="s">
        <v>35</v>
      </c>
      <c r="H1167" s="4" t="s">
        <v>733</v>
      </c>
      <c r="I1167" s="199">
        <v>44</v>
      </c>
      <c r="J1167" t="str">
        <f t="shared" si="80"/>
        <v>C-W1-H4-LAM 55 - Stained Lippings</v>
      </c>
      <c r="K1167" s="6" t="e">
        <f t="shared" si="81"/>
        <v>#REF!</v>
      </c>
      <c r="M1167" t="s">
        <v>751</v>
      </c>
      <c r="Q1167" s="6">
        <v>1862</v>
      </c>
    </row>
    <row r="1168" spans="1:17" hidden="1">
      <c r="A1168" t="s">
        <v>14</v>
      </c>
      <c r="B1168" t="s">
        <v>17</v>
      </c>
      <c r="C1168" s="191">
        <v>999</v>
      </c>
      <c r="D1168" s="191" t="s">
        <v>28</v>
      </c>
      <c r="E1168">
        <v>1981</v>
      </c>
      <c r="F1168">
        <v>2150</v>
      </c>
      <c r="G1168" t="s">
        <v>32</v>
      </c>
      <c r="H1168" s="4" t="s">
        <v>733</v>
      </c>
      <c r="I1168" s="199">
        <v>44</v>
      </c>
      <c r="J1168" t="str">
        <f t="shared" si="80"/>
        <v>A-W2-H1-LAM 55 - Stained Lippings</v>
      </c>
      <c r="K1168" s="6" t="e">
        <f>+K304+(Spray_Lip/((100-DoorDiscount)/100))</f>
        <v>#REF!</v>
      </c>
      <c r="M1168" t="s">
        <v>751</v>
      </c>
      <c r="Q1168" s="6">
        <v>761.5</v>
      </c>
    </row>
    <row r="1169" spans="1:17" hidden="1">
      <c r="A1169" t="s">
        <v>14</v>
      </c>
      <c r="B1169" t="s">
        <v>16</v>
      </c>
      <c r="C1169" s="191">
        <v>999</v>
      </c>
      <c r="D1169" s="191" t="s">
        <v>28</v>
      </c>
      <c r="E1169">
        <v>2151</v>
      </c>
      <c r="F1169">
        <v>2450</v>
      </c>
      <c r="G1169" t="s">
        <v>33</v>
      </c>
      <c r="H1169" s="4" t="s">
        <v>733</v>
      </c>
      <c r="I1169" s="199">
        <v>44</v>
      </c>
      <c r="J1169" t="str">
        <f t="shared" si="80"/>
        <v>A-W2-H2-LAM 55 - Stained Lippings</v>
      </c>
      <c r="K1169" s="6" t="e">
        <f>+K305+(Spray_Lip/((100-DoorDiscount)/100))</f>
        <v>#REF!</v>
      </c>
      <c r="M1169" t="s">
        <v>751</v>
      </c>
      <c r="Q1169" s="6">
        <v>876.5</v>
      </c>
    </row>
    <row r="1170" spans="1:17" hidden="1">
      <c r="A1170" t="s">
        <v>14</v>
      </c>
      <c r="B1170" t="s">
        <v>15</v>
      </c>
      <c r="C1170" s="191">
        <v>999</v>
      </c>
      <c r="D1170" s="191" t="s">
        <v>28</v>
      </c>
      <c r="E1170">
        <v>2451</v>
      </c>
      <c r="F1170">
        <v>2820</v>
      </c>
      <c r="G1170" t="s">
        <v>34</v>
      </c>
      <c r="H1170" s="4" t="s">
        <v>733</v>
      </c>
      <c r="I1170" s="199">
        <v>44</v>
      </c>
      <c r="J1170" t="str">
        <f t="shared" si="80"/>
        <v>A-W2-H3-LAM 55 - Stained Lippings</v>
      </c>
      <c r="K1170" s="6" t="e">
        <f>+K306+(Spray_Lip/((100-DoorDiscount)/100))</f>
        <v>#REF!</v>
      </c>
      <c r="M1170" t="s">
        <v>751</v>
      </c>
      <c r="Q1170" s="6">
        <v>1009.5</v>
      </c>
    </row>
    <row r="1171" spans="1:17" hidden="1">
      <c r="A1171" t="s">
        <v>14</v>
      </c>
      <c r="B1171" t="s">
        <v>13</v>
      </c>
      <c r="C1171" s="191">
        <v>999</v>
      </c>
      <c r="D1171" s="191" t="s">
        <v>28</v>
      </c>
      <c r="E1171">
        <v>2821</v>
      </c>
      <c r="F1171">
        <v>3070</v>
      </c>
      <c r="G1171" t="s">
        <v>35</v>
      </c>
      <c r="H1171" s="4" t="s">
        <v>733</v>
      </c>
      <c r="I1171" s="199">
        <v>44</v>
      </c>
      <c r="J1171" t="str">
        <f t="shared" si="80"/>
        <v>A-W2-H4-LAM 55 - Stained Lippings</v>
      </c>
      <c r="K1171" s="6" t="e">
        <f>+K307+(Spray_Lip/((100-DoorDiscount)/100))</f>
        <v>#REF!</v>
      </c>
      <c r="M1171" t="s">
        <v>751</v>
      </c>
      <c r="Q1171" s="6">
        <v>1146.5</v>
      </c>
    </row>
    <row r="1172" spans="1:17" hidden="1">
      <c r="A1172" t="s">
        <v>9</v>
      </c>
      <c r="B1172" t="s">
        <v>12</v>
      </c>
      <c r="C1172" s="191">
        <v>999</v>
      </c>
      <c r="D1172" s="191" t="s">
        <v>28</v>
      </c>
      <c r="E1172">
        <v>1981</v>
      </c>
      <c r="F1172">
        <v>2150</v>
      </c>
      <c r="G1172" t="s">
        <v>32</v>
      </c>
      <c r="H1172" s="4" t="s">
        <v>733</v>
      </c>
      <c r="I1172" s="199">
        <v>44</v>
      </c>
      <c r="J1172" t="str">
        <f t="shared" si="80"/>
        <v>B-W2-H1-LAM 55 - Stained Lippings</v>
      </c>
      <c r="K1172" s="6" t="e">
        <f t="shared" ref="K1172:K1179" si="82">+K308+(Spray_Lip/((100-DoorDiscount)/100))*2</f>
        <v>#REF!</v>
      </c>
      <c r="M1172" t="s">
        <v>751</v>
      </c>
      <c r="Q1172" s="6">
        <v>1522</v>
      </c>
    </row>
    <row r="1173" spans="1:17" hidden="1">
      <c r="A1173" t="s">
        <v>9</v>
      </c>
      <c r="B1173" t="s">
        <v>11</v>
      </c>
      <c r="C1173" s="191">
        <v>999</v>
      </c>
      <c r="D1173" s="191" t="s">
        <v>28</v>
      </c>
      <c r="E1173">
        <v>2151</v>
      </c>
      <c r="F1173">
        <v>2450</v>
      </c>
      <c r="G1173" t="s">
        <v>33</v>
      </c>
      <c r="H1173" s="4" t="s">
        <v>733</v>
      </c>
      <c r="I1173" s="199">
        <v>44</v>
      </c>
      <c r="J1173" t="str">
        <f t="shared" si="80"/>
        <v>B-W2-H2-LAM 55 - Stained Lippings</v>
      </c>
      <c r="K1173" s="6" t="e">
        <f t="shared" si="82"/>
        <v>#REF!</v>
      </c>
      <c r="M1173" t="s">
        <v>751</v>
      </c>
      <c r="Q1173" s="6">
        <v>1752</v>
      </c>
    </row>
    <row r="1174" spans="1:17" hidden="1">
      <c r="A1174" t="s">
        <v>9</v>
      </c>
      <c r="B1174" t="s">
        <v>10</v>
      </c>
      <c r="C1174" s="191">
        <v>999</v>
      </c>
      <c r="D1174" s="191" t="s">
        <v>28</v>
      </c>
      <c r="E1174">
        <v>2451</v>
      </c>
      <c r="F1174">
        <v>2820</v>
      </c>
      <c r="G1174" t="s">
        <v>34</v>
      </c>
      <c r="H1174" s="4" t="s">
        <v>733</v>
      </c>
      <c r="I1174" s="199">
        <v>44</v>
      </c>
      <c r="J1174" t="str">
        <f t="shared" si="80"/>
        <v>B-W2-H3-LAM 55 - Stained Lippings</v>
      </c>
      <c r="K1174" s="6" t="e">
        <f t="shared" si="82"/>
        <v>#REF!</v>
      </c>
      <c r="M1174" t="s">
        <v>751</v>
      </c>
      <c r="Q1174" s="6">
        <v>2019</v>
      </c>
    </row>
    <row r="1175" spans="1:17" hidden="1">
      <c r="A1175" t="s">
        <v>9</v>
      </c>
      <c r="B1175" t="s">
        <v>8</v>
      </c>
      <c r="C1175" s="191">
        <v>999</v>
      </c>
      <c r="D1175" s="191" t="s">
        <v>28</v>
      </c>
      <c r="E1175">
        <v>2821</v>
      </c>
      <c r="F1175">
        <v>3100</v>
      </c>
      <c r="G1175" t="s">
        <v>35</v>
      </c>
      <c r="H1175" s="4" t="s">
        <v>733</v>
      </c>
      <c r="I1175" s="199">
        <v>44</v>
      </c>
      <c r="J1175" t="str">
        <f t="shared" si="80"/>
        <v>B-W2-H4-LAM 55 - Stained Lippings</v>
      </c>
      <c r="K1175" s="6" t="e">
        <f t="shared" si="82"/>
        <v>#REF!</v>
      </c>
      <c r="M1175" t="s">
        <v>751</v>
      </c>
      <c r="Q1175" s="6">
        <v>2292</v>
      </c>
    </row>
    <row r="1176" spans="1:17" hidden="1">
      <c r="A1176" t="s">
        <v>4</v>
      </c>
      <c r="B1176" t="s">
        <v>7</v>
      </c>
      <c r="C1176" s="191">
        <v>999</v>
      </c>
      <c r="D1176" s="191" t="s">
        <v>28</v>
      </c>
      <c r="E1176">
        <v>1981</v>
      </c>
      <c r="F1176">
        <v>2150</v>
      </c>
      <c r="G1176" t="s">
        <v>32</v>
      </c>
      <c r="H1176" s="4" t="s">
        <v>733</v>
      </c>
      <c r="I1176" s="199">
        <v>44</v>
      </c>
      <c r="J1176" t="str">
        <f t="shared" si="80"/>
        <v>C-W2-H1-LAM 55 - Stained Lippings</v>
      </c>
      <c r="K1176" s="6" t="e">
        <f t="shared" si="82"/>
        <v>#REF!</v>
      </c>
      <c r="M1176" t="s">
        <v>751</v>
      </c>
      <c r="Q1176" s="6">
        <v>1218</v>
      </c>
    </row>
    <row r="1177" spans="1:17" hidden="1">
      <c r="A1177" t="s">
        <v>4</v>
      </c>
      <c r="B1177" t="s">
        <v>6</v>
      </c>
      <c r="C1177" s="191">
        <v>999</v>
      </c>
      <c r="D1177" s="191" t="s">
        <v>28</v>
      </c>
      <c r="E1177">
        <v>2151</v>
      </c>
      <c r="F1177">
        <v>2450</v>
      </c>
      <c r="G1177" t="s">
        <v>33</v>
      </c>
      <c r="H1177" s="4" t="s">
        <v>733</v>
      </c>
      <c r="I1177" s="199">
        <v>44</v>
      </c>
      <c r="J1177" t="str">
        <f t="shared" si="80"/>
        <v>C-W2-H2-LAM 55 - Stained Lippings</v>
      </c>
      <c r="K1177" s="6" t="e">
        <f t="shared" si="82"/>
        <v>#REF!</v>
      </c>
      <c r="M1177" t="s">
        <v>751</v>
      </c>
      <c r="Q1177" s="6">
        <v>1416</v>
      </c>
    </row>
    <row r="1178" spans="1:17" hidden="1">
      <c r="A1178" t="s">
        <v>4</v>
      </c>
      <c r="B1178" t="s">
        <v>5</v>
      </c>
      <c r="C1178" s="191">
        <v>999</v>
      </c>
      <c r="D1178" s="191" t="s">
        <v>28</v>
      </c>
      <c r="E1178">
        <v>2451</v>
      </c>
      <c r="F1178">
        <v>2820</v>
      </c>
      <c r="G1178" t="s">
        <v>34</v>
      </c>
      <c r="H1178" s="4" t="s">
        <v>733</v>
      </c>
      <c r="I1178" s="199">
        <v>44</v>
      </c>
      <c r="J1178" t="str">
        <f t="shared" si="80"/>
        <v>C-W2-H3-LAM 55 - Stained Lippings</v>
      </c>
      <c r="K1178" s="6" t="e">
        <f t="shared" si="82"/>
        <v>#REF!</v>
      </c>
      <c r="M1178" t="s">
        <v>751</v>
      </c>
      <c r="Q1178" s="6">
        <v>1649</v>
      </c>
    </row>
    <row r="1179" spans="1:17" hidden="1">
      <c r="A1179" t="s">
        <v>4</v>
      </c>
      <c r="B1179" t="s">
        <v>3</v>
      </c>
      <c r="C1179" s="191">
        <v>999</v>
      </c>
      <c r="D1179" s="191" t="s">
        <v>28</v>
      </c>
      <c r="E1179">
        <v>2821</v>
      </c>
      <c r="F1179">
        <v>3100</v>
      </c>
      <c r="G1179" t="s">
        <v>35</v>
      </c>
      <c r="H1179" s="4" t="s">
        <v>733</v>
      </c>
      <c r="I1179" s="199">
        <v>44</v>
      </c>
      <c r="J1179" t="str">
        <f t="shared" si="80"/>
        <v>C-W2-H4-LAM 55 - Stained Lippings</v>
      </c>
      <c r="K1179" s="6" t="e">
        <f t="shared" si="82"/>
        <v>#REF!</v>
      </c>
      <c r="M1179" t="s">
        <v>751</v>
      </c>
      <c r="Q1179" s="6">
        <v>1887</v>
      </c>
    </row>
    <row r="1180" spans="1:17" hidden="1">
      <c r="A1180" t="s">
        <v>14</v>
      </c>
      <c r="B1180" t="s">
        <v>17</v>
      </c>
      <c r="C1180" s="194">
        <v>1099</v>
      </c>
      <c r="D1180" s="194" t="s">
        <v>29</v>
      </c>
      <c r="E1180">
        <v>1981</v>
      </c>
      <c r="F1180">
        <v>2150</v>
      </c>
      <c r="G1180" t="s">
        <v>32</v>
      </c>
      <c r="H1180" s="4" t="s">
        <v>733</v>
      </c>
      <c r="I1180" s="199">
        <v>44</v>
      </c>
      <c r="J1180" t="str">
        <f t="shared" si="80"/>
        <v>A-W3-H1-LAM 55 - Stained Lippings</v>
      </c>
      <c r="K1180" s="6" t="e">
        <f>+K316+(Spray_Lip/((100-DoorDiscount)/100))</f>
        <v>#REF!</v>
      </c>
      <c r="M1180" t="s">
        <v>751</v>
      </c>
      <c r="Q1180" s="6">
        <v>786.5</v>
      </c>
    </row>
    <row r="1181" spans="1:17" hidden="1">
      <c r="A1181" t="s">
        <v>14</v>
      </c>
      <c r="B1181" t="s">
        <v>16</v>
      </c>
      <c r="C1181" s="194">
        <v>1099</v>
      </c>
      <c r="D1181" s="194" t="s">
        <v>29</v>
      </c>
      <c r="E1181">
        <v>2151</v>
      </c>
      <c r="F1181">
        <v>2450</v>
      </c>
      <c r="G1181" t="s">
        <v>33</v>
      </c>
      <c r="H1181" s="4" t="s">
        <v>733</v>
      </c>
      <c r="I1181" s="199">
        <v>44</v>
      </c>
      <c r="J1181" t="str">
        <f t="shared" si="80"/>
        <v>A-W3-H2-LAM 55 - Stained Lippings</v>
      </c>
      <c r="K1181" s="6" t="e">
        <f>+K317+(Spray_Lip/((100-DoorDiscount)/100))</f>
        <v>#REF!</v>
      </c>
      <c r="M1181" t="s">
        <v>751</v>
      </c>
      <c r="Q1181" s="6">
        <v>901.5</v>
      </c>
    </row>
    <row r="1182" spans="1:17" hidden="1">
      <c r="A1182" t="s">
        <v>14</v>
      </c>
      <c r="B1182" t="s">
        <v>15</v>
      </c>
      <c r="C1182" s="194">
        <v>1099</v>
      </c>
      <c r="D1182" s="194" t="s">
        <v>29</v>
      </c>
      <c r="E1182">
        <v>2451</v>
      </c>
      <c r="F1182">
        <v>2820</v>
      </c>
      <c r="G1182" t="s">
        <v>34</v>
      </c>
      <c r="H1182" s="4" t="s">
        <v>733</v>
      </c>
      <c r="I1182" s="199">
        <v>44</v>
      </c>
      <c r="J1182" t="str">
        <f t="shared" si="80"/>
        <v>A-W3-H3-LAM 55 - Stained Lippings</v>
      </c>
      <c r="K1182" s="6" t="e">
        <f>+K318+(Spray_Lip/((100-DoorDiscount)/100))</f>
        <v>#REF!</v>
      </c>
      <c r="M1182" t="s">
        <v>751</v>
      </c>
      <c r="Q1182" s="6">
        <v>1034.5</v>
      </c>
    </row>
    <row r="1183" spans="1:17" hidden="1">
      <c r="A1183" t="s">
        <v>14</v>
      </c>
      <c r="B1183" t="s">
        <v>13</v>
      </c>
      <c r="C1183" s="194">
        <v>1099</v>
      </c>
      <c r="D1183" s="194" t="s">
        <v>29</v>
      </c>
      <c r="E1183">
        <v>2821</v>
      </c>
      <c r="F1183">
        <v>3070</v>
      </c>
      <c r="G1183" t="s">
        <v>35</v>
      </c>
      <c r="H1183" s="4" t="s">
        <v>733</v>
      </c>
      <c r="I1183" s="199">
        <v>44</v>
      </c>
      <c r="J1183" t="str">
        <f t="shared" si="80"/>
        <v>A-W3-H4-LAM 55 - Stained Lippings</v>
      </c>
      <c r="K1183" s="6" t="e">
        <f>+K319+(Spray_Lip/((100-DoorDiscount)/100))</f>
        <v>#REF!</v>
      </c>
      <c r="M1183" t="s">
        <v>751</v>
      </c>
      <c r="Q1183" s="6">
        <v>1171.5</v>
      </c>
    </row>
    <row r="1184" spans="1:17" hidden="1">
      <c r="A1184" t="s">
        <v>9</v>
      </c>
      <c r="B1184" t="s">
        <v>12</v>
      </c>
      <c r="C1184" s="194">
        <v>1099</v>
      </c>
      <c r="D1184" s="194" t="s">
        <v>29</v>
      </c>
      <c r="E1184">
        <v>1981</v>
      </c>
      <c r="F1184">
        <v>2150</v>
      </c>
      <c r="G1184" t="s">
        <v>32</v>
      </c>
      <c r="H1184" s="4" t="s">
        <v>733</v>
      </c>
      <c r="I1184" s="199">
        <v>44</v>
      </c>
      <c r="J1184" t="str">
        <f t="shared" si="80"/>
        <v>B-W3-H1-LAM 55 - Stained Lippings</v>
      </c>
      <c r="K1184" s="6" t="e">
        <f t="shared" ref="K1184:K1191" si="83">+K320+(Spray_Lip/((100-DoorDiscount)/100))*2</f>
        <v>#REF!</v>
      </c>
      <c r="M1184" t="s">
        <v>751</v>
      </c>
      <c r="Q1184" s="6">
        <v>1572</v>
      </c>
    </row>
    <row r="1185" spans="1:17" hidden="1">
      <c r="A1185" t="s">
        <v>9</v>
      </c>
      <c r="B1185" t="s">
        <v>11</v>
      </c>
      <c r="C1185" s="194">
        <v>1099</v>
      </c>
      <c r="D1185" s="194" t="s">
        <v>29</v>
      </c>
      <c r="E1185">
        <v>2151</v>
      </c>
      <c r="F1185">
        <v>2450</v>
      </c>
      <c r="G1185" t="s">
        <v>33</v>
      </c>
      <c r="H1185" s="4" t="s">
        <v>733</v>
      </c>
      <c r="I1185" s="199">
        <v>44</v>
      </c>
      <c r="J1185" t="str">
        <f t="shared" si="80"/>
        <v>B-W3-H2-LAM 55 - Stained Lippings</v>
      </c>
      <c r="K1185" s="6" t="e">
        <f t="shared" si="83"/>
        <v>#REF!</v>
      </c>
      <c r="M1185" t="s">
        <v>751</v>
      </c>
      <c r="Q1185" s="6">
        <v>1802</v>
      </c>
    </row>
    <row r="1186" spans="1:17" hidden="1">
      <c r="A1186" t="s">
        <v>9</v>
      </c>
      <c r="B1186" t="s">
        <v>10</v>
      </c>
      <c r="C1186" s="194">
        <v>1099</v>
      </c>
      <c r="D1186" s="194" t="s">
        <v>29</v>
      </c>
      <c r="E1186">
        <v>2451</v>
      </c>
      <c r="F1186">
        <v>2820</v>
      </c>
      <c r="G1186" t="s">
        <v>34</v>
      </c>
      <c r="H1186" s="4" t="s">
        <v>733</v>
      </c>
      <c r="I1186" s="199">
        <v>44</v>
      </c>
      <c r="J1186" t="str">
        <f t="shared" si="80"/>
        <v>B-W3-H3-LAM 55 - Stained Lippings</v>
      </c>
      <c r="K1186" s="6" t="e">
        <f t="shared" si="83"/>
        <v>#REF!</v>
      </c>
      <c r="M1186" t="s">
        <v>751</v>
      </c>
      <c r="Q1186" s="6">
        <v>2069</v>
      </c>
    </row>
    <row r="1187" spans="1:17" hidden="1">
      <c r="A1187" t="s">
        <v>9</v>
      </c>
      <c r="B1187" t="s">
        <v>8</v>
      </c>
      <c r="C1187" s="194">
        <v>1099</v>
      </c>
      <c r="D1187" s="194" t="s">
        <v>29</v>
      </c>
      <c r="E1187">
        <v>2821</v>
      </c>
      <c r="F1187">
        <v>3100</v>
      </c>
      <c r="G1187" t="s">
        <v>35</v>
      </c>
      <c r="H1187" s="4" t="s">
        <v>733</v>
      </c>
      <c r="I1187" s="199">
        <v>44</v>
      </c>
      <c r="J1187" t="str">
        <f t="shared" si="80"/>
        <v>B-W3-H4-LAM 55 - Stained Lippings</v>
      </c>
      <c r="K1187" s="6" t="e">
        <f t="shared" si="83"/>
        <v>#REF!</v>
      </c>
      <c r="M1187" t="s">
        <v>751</v>
      </c>
      <c r="Q1187" s="6">
        <v>2342</v>
      </c>
    </row>
    <row r="1188" spans="1:17" hidden="1">
      <c r="A1188" t="s">
        <v>4</v>
      </c>
      <c r="B1188" t="s">
        <v>7</v>
      </c>
      <c r="C1188" s="194">
        <v>1099</v>
      </c>
      <c r="D1188" s="194" t="s">
        <v>29</v>
      </c>
      <c r="E1188">
        <v>1981</v>
      </c>
      <c r="F1188">
        <v>2150</v>
      </c>
      <c r="G1188" t="s">
        <v>32</v>
      </c>
      <c r="H1188" s="4" t="s">
        <v>733</v>
      </c>
      <c r="I1188" s="199">
        <v>44</v>
      </c>
      <c r="J1188" t="str">
        <f t="shared" si="80"/>
        <v>C-W3-H1-LAM 55 - Stained Lippings</v>
      </c>
      <c r="K1188" s="6" t="e">
        <f t="shared" si="83"/>
        <v>#REF!</v>
      </c>
      <c r="M1188" t="s">
        <v>751</v>
      </c>
      <c r="Q1188" s="6">
        <v>1243</v>
      </c>
    </row>
    <row r="1189" spans="1:17" hidden="1">
      <c r="A1189" t="s">
        <v>4</v>
      </c>
      <c r="B1189" t="s">
        <v>6</v>
      </c>
      <c r="C1189" s="194">
        <v>1099</v>
      </c>
      <c r="D1189" s="194" t="s">
        <v>29</v>
      </c>
      <c r="E1189">
        <v>2151</v>
      </c>
      <c r="F1189">
        <v>2450</v>
      </c>
      <c r="G1189" t="s">
        <v>33</v>
      </c>
      <c r="H1189" s="4" t="s">
        <v>733</v>
      </c>
      <c r="I1189" s="199">
        <v>44</v>
      </c>
      <c r="J1189" t="str">
        <f t="shared" si="80"/>
        <v>C-W3-H2-LAM 55 - Stained Lippings</v>
      </c>
      <c r="K1189" s="6" t="e">
        <f t="shared" si="83"/>
        <v>#REF!</v>
      </c>
      <c r="M1189" t="s">
        <v>751</v>
      </c>
      <c r="Q1189" s="6">
        <v>1441</v>
      </c>
    </row>
    <row r="1190" spans="1:17" hidden="1">
      <c r="A1190" t="s">
        <v>4</v>
      </c>
      <c r="B1190" t="s">
        <v>5</v>
      </c>
      <c r="C1190" s="194">
        <v>1099</v>
      </c>
      <c r="D1190" s="194" t="s">
        <v>29</v>
      </c>
      <c r="E1190">
        <v>2451</v>
      </c>
      <c r="F1190">
        <v>2820</v>
      </c>
      <c r="G1190" t="s">
        <v>34</v>
      </c>
      <c r="H1190" s="4" t="s">
        <v>733</v>
      </c>
      <c r="I1190" s="199">
        <v>44</v>
      </c>
      <c r="J1190" t="str">
        <f t="shared" si="80"/>
        <v>C-W3-H3-LAM 55 - Stained Lippings</v>
      </c>
      <c r="K1190" s="6" t="e">
        <f t="shared" si="83"/>
        <v>#REF!</v>
      </c>
      <c r="M1190" t="s">
        <v>751</v>
      </c>
      <c r="Q1190" s="6">
        <v>1674</v>
      </c>
    </row>
    <row r="1191" spans="1:17" hidden="1">
      <c r="A1191" t="s">
        <v>4</v>
      </c>
      <c r="B1191" t="s">
        <v>3</v>
      </c>
      <c r="C1191" s="194">
        <v>1099</v>
      </c>
      <c r="D1191" s="194" t="s">
        <v>29</v>
      </c>
      <c r="E1191">
        <v>2821</v>
      </c>
      <c r="F1191">
        <v>3100</v>
      </c>
      <c r="G1191" t="s">
        <v>35</v>
      </c>
      <c r="H1191" s="4" t="s">
        <v>733</v>
      </c>
      <c r="I1191" s="199">
        <v>44</v>
      </c>
      <c r="J1191" t="str">
        <f t="shared" si="80"/>
        <v>C-W3-H4-LAM 55 - Stained Lippings</v>
      </c>
      <c r="K1191" s="6" t="e">
        <f t="shared" si="83"/>
        <v>#REF!</v>
      </c>
      <c r="M1191" t="s">
        <v>751</v>
      </c>
      <c r="Q1191" s="6">
        <v>1912</v>
      </c>
    </row>
    <row r="1192" spans="1:17" hidden="1">
      <c r="A1192" t="s">
        <v>14</v>
      </c>
      <c r="B1192" t="s">
        <v>17</v>
      </c>
      <c r="C1192" s="196">
        <v>1240</v>
      </c>
      <c r="D1192" s="196" t="s">
        <v>30</v>
      </c>
      <c r="E1192">
        <v>1981</v>
      </c>
      <c r="F1192">
        <v>2150</v>
      </c>
      <c r="G1192" t="s">
        <v>32</v>
      </c>
      <c r="H1192" s="4" t="s">
        <v>733</v>
      </c>
      <c r="I1192" s="199">
        <v>44</v>
      </c>
      <c r="J1192" t="str">
        <f t="shared" ref="J1192:J1224" si="84">A1192&amp;"-"&amp;D1192&amp;"-"&amp;G1192&amp;"-"&amp;H1192</f>
        <v>A-W4-H1-LAM 55 - Stained Lippings</v>
      </c>
      <c r="K1192" s="6" t="e">
        <f>+K328+(Spray_Lip/((100-DoorDiscount)/100))</f>
        <v>#REF!</v>
      </c>
      <c r="M1192" t="s">
        <v>751</v>
      </c>
      <c r="Q1192" s="6">
        <v>811.5</v>
      </c>
    </row>
    <row r="1193" spans="1:17" hidden="1">
      <c r="A1193" t="s">
        <v>14</v>
      </c>
      <c r="B1193" t="s">
        <v>16</v>
      </c>
      <c r="C1193" s="196">
        <v>1240</v>
      </c>
      <c r="D1193" s="196" t="s">
        <v>30</v>
      </c>
      <c r="E1193">
        <v>2151</v>
      </c>
      <c r="F1193">
        <v>2450</v>
      </c>
      <c r="G1193" t="s">
        <v>33</v>
      </c>
      <c r="H1193" s="4" t="s">
        <v>733</v>
      </c>
      <c r="I1193" s="199">
        <v>44</v>
      </c>
      <c r="J1193" t="str">
        <f t="shared" si="84"/>
        <v>A-W4-H2-LAM 55 - Stained Lippings</v>
      </c>
      <c r="K1193" s="6" t="e">
        <f>+K329+(Spray_Lip/((100-DoorDiscount)/100))</f>
        <v>#REF!</v>
      </c>
      <c r="M1193" t="s">
        <v>751</v>
      </c>
      <c r="Q1193" s="6">
        <v>926.5</v>
      </c>
    </row>
    <row r="1194" spans="1:17" hidden="1">
      <c r="A1194" t="s">
        <v>14</v>
      </c>
      <c r="B1194" t="s">
        <v>15</v>
      </c>
      <c r="C1194" s="196">
        <v>1240</v>
      </c>
      <c r="D1194" s="196" t="s">
        <v>30</v>
      </c>
      <c r="E1194">
        <v>2451</v>
      </c>
      <c r="F1194">
        <v>2820</v>
      </c>
      <c r="G1194" t="s">
        <v>34</v>
      </c>
      <c r="H1194" s="4" t="s">
        <v>733</v>
      </c>
      <c r="I1194" s="199">
        <v>44</v>
      </c>
      <c r="J1194" t="str">
        <f t="shared" si="84"/>
        <v>A-W4-H3-LAM 55 - Stained Lippings</v>
      </c>
      <c r="K1194" s="6" t="e">
        <f>+K330+(Spray_Lip/((100-DoorDiscount)/100))</f>
        <v>#REF!</v>
      </c>
      <c r="M1194" t="s">
        <v>751</v>
      </c>
      <c r="Q1194" s="6">
        <v>1059.5</v>
      </c>
    </row>
    <row r="1195" spans="1:17" hidden="1">
      <c r="A1195" t="s">
        <v>14</v>
      </c>
      <c r="B1195" t="s">
        <v>13</v>
      </c>
      <c r="C1195" s="196">
        <v>1240</v>
      </c>
      <c r="D1195" s="196" t="s">
        <v>30</v>
      </c>
      <c r="E1195">
        <v>2821</v>
      </c>
      <c r="F1195">
        <v>3070</v>
      </c>
      <c r="G1195" t="s">
        <v>35</v>
      </c>
      <c r="H1195" s="4" t="s">
        <v>733</v>
      </c>
      <c r="I1195" s="199">
        <v>44</v>
      </c>
      <c r="J1195" t="str">
        <f t="shared" si="84"/>
        <v>A-W4-H4-LAM 55 - Stained Lippings</v>
      </c>
      <c r="K1195" s="6" t="e">
        <f>+K331+(Spray_Lip/((100-DoorDiscount)/100))</f>
        <v>#REF!</v>
      </c>
      <c r="M1195" t="s">
        <v>751</v>
      </c>
      <c r="Q1195" s="6">
        <v>1196.5</v>
      </c>
    </row>
    <row r="1196" spans="1:17" hidden="1">
      <c r="A1196" t="s">
        <v>9</v>
      </c>
      <c r="B1196" t="s">
        <v>12</v>
      </c>
      <c r="C1196" s="196">
        <v>1240</v>
      </c>
      <c r="D1196" s="196" t="s">
        <v>30</v>
      </c>
      <c r="E1196">
        <v>1981</v>
      </c>
      <c r="F1196">
        <v>2150</v>
      </c>
      <c r="G1196" t="s">
        <v>32</v>
      </c>
      <c r="H1196" s="4" t="s">
        <v>733</v>
      </c>
      <c r="I1196" s="199">
        <v>44</v>
      </c>
      <c r="J1196" t="str">
        <f t="shared" si="84"/>
        <v>B-W4-H1-LAM 55 - Stained Lippings</v>
      </c>
      <c r="K1196" s="6" t="e">
        <f t="shared" ref="K1196:K1203" si="85">+K332+(Spray_Lip/((100-DoorDiscount)/100))*2</f>
        <v>#REF!</v>
      </c>
      <c r="M1196" t="s">
        <v>751</v>
      </c>
      <c r="Q1196" s="6">
        <v>1622</v>
      </c>
    </row>
    <row r="1197" spans="1:17" hidden="1">
      <c r="A1197" t="s">
        <v>9</v>
      </c>
      <c r="B1197" t="s">
        <v>11</v>
      </c>
      <c r="C1197" s="196">
        <v>1240</v>
      </c>
      <c r="D1197" s="196" t="s">
        <v>30</v>
      </c>
      <c r="E1197">
        <v>2151</v>
      </c>
      <c r="F1197">
        <v>2450</v>
      </c>
      <c r="G1197" t="s">
        <v>33</v>
      </c>
      <c r="H1197" s="4" t="s">
        <v>733</v>
      </c>
      <c r="I1197" s="199">
        <v>44</v>
      </c>
      <c r="J1197" t="str">
        <f t="shared" si="84"/>
        <v>B-W4-H2-LAM 55 - Stained Lippings</v>
      </c>
      <c r="K1197" s="6" t="e">
        <f t="shared" si="85"/>
        <v>#REF!</v>
      </c>
      <c r="M1197" t="s">
        <v>751</v>
      </c>
      <c r="Q1197" s="6">
        <v>1852</v>
      </c>
    </row>
    <row r="1198" spans="1:17" hidden="1">
      <c r="A1198" t="s">
        <v>9</v>
      </c>
      <c r="B1198" t="s">
        <v>10</v>
      </c>
      <c r="C1198" s="196">
        <v>1240</v>
      </c>
      <c r="D1198" s="196" t="s">
        <v>30</v>
      </c>
      <c r="E1198">
        <v>2451</v>
      </c>
      <c r="F1198">
        <v>2820</v>
      </c>
      <c r="G1198" t="s">
        <v>34</v>
      </c>
      <c r="H1198" s="4" t="s">
        <v>733</v>
      </c>
      <c r="I1198" s="199">
        <v>44</v>
      </c>
      <c r="J1198" t="str">
        <f t="shared" si="84"/>
        <v>B-W4-H3-LAM 55 - Stained Lippings</v>
      </c>
      <c r="K1198" s="6" t="e">
        <f t="shared" si="85"/>
        <v>#REF!</v>
      </c>
      <c r="M1198" t="s">
        <v>751</v>
      </c>
      <c r="Q1198" s="6">
        <v>2119</v>
      </c>
    </row>
    <row r="1199" spans="1:17" hidden="1">
      <c r="A1199" t="s">
        <v>9</v>
      </c>
      <c r="B1199" t="s">
        <v>8</v>
      </c>
      <c r="C1199" s="196">
        <v>1240</v>
      </c>
      <c r="D1199" s="196" t="s">
        <v>30</v>
      </c>
      <c r="E1199">
        <v>2821</v>
      </c>
      <c r="F1199">
        <v>3100</v>
      </c>
      <c r="G1199" t="s">
        <v>35</v>
      </c>
      <c r="H1199" s="4" t="s">
        <v>733</v>
      </c>
      <c r="I1199" s="199">
        <v>44</v>
      </c>
      <c r="J1199" t="str">
        <f t="shared" si="84"/>
        <v>B-W4-H4-LAM 55 - Stained Lippings</v>
      </c>
      <c r="K1199" s="6" t="e">
        <f t="shared" si="85"/>
        <v>#REF!</v>
      </c>
      <c r="M1199" t="s">
        <v>751</v>
      </c>
      <c r="Q1199" s="6">
        <v>2392</v>
      </c>
    </row>
    <row r="1200" spans="1:17" hidden="1">
      <c r="A1200" t="s">
        <v>4</v>
      </c>
      <c r="B1200" t="s">
        <v>7</v>
      </c>
      <c r="C1200" s="196">
        <v>1240</v>
      </c>
      <c r="D1200" s="196" t="s">
        <v>30</v>
      </c>
      <c r="E1200">
        <v>1981</v>
      </c>
      <c r="F1200">
        <v>2150</v>
      </c>
      <c r="G1200" t="s">
        <v>32</v>
      </c>
      <c r="H1200" s="4" t="s">
        <v>733</v>
      </c>
      <c r="I1200" s="199">
        <v>44</v>
      </c>
      <c r="J1200" t="str">
        <f t="shared" si="84"/>
        <v>C-W4-H1-LAM 55 - Stained Lippings</v>
      </c>
      <c r="K1200" s="6" t="e">
        <f t="shared" si="85"/>
        <v>#REF!</v>
      </c>
      <c r="M1200" t="s">
        <v>751</v>
      </c>
      <c r="Q1200" s="6">
        <v>1268</v>
      </c>
    </row>
    <row r="1201" spans="1:17" hidden="1">
      <c r="A1201" t="s">
        <v>4</v>
      </c>
      <c r="B1201" t="s">
        <v>6</v>
      </c>
      <c r="C1201" s="196">
        <v>1240</v>
      </c>
      <c r="D1201" s="196" t="s">
        <v>30</v>
      </c>
      <c r="E1201">
        <v>2151</v>
      </c>
      <c r="F1201">
        <v>2450</v>
      </c>
      <c r="G1201" t="s">
        <v>33</v>
      </c>
      <c r="H1201" s="4" t="s">
        <v>733</v>
      </c>
      <c r="I1201" s="199">
        <v>44</v>
      </c>
      <c r="J1201" t="str">
        <f t="shared" si="84"/>
        <v>C-W4-H2-LAM 55 - Stained Lippings</v>
      </c>
      <c r="K1201" s="6" t="e">
        <f t="shared" si="85"/>
        <v>#REF!</v>
      </c>
      <c r="M1201" t="s">
        <v>751</v>
      </c>
      <c r="Q1201" s="6">
        <v>1466</v>
      </c>
    </row>
    <row r="1202" spans="1:17" hidden="1">
      <c r="A1202" t="s">
        <v>4</v>
      </c>
      <c r="B1202" t="s">
        <v>5</v>
      </c>
      <c r="C1202" s="196">
        <v>1240</v>
      </c>
      <c r="D1202" s="196" t="s">
        <v>30</v>
      </c>
      <c r="E1202">
        <v>2451</v>
      </c>
      <c r="F1202">
        <v>2820</v>
      </c>
      <c r="G1202" t="s">
        <v>34</v>
      </c>
      <c r="H1202" s="4" t="s">
        <v>733</v>
      </c>
      <c r="I1202" s="199">
        <v>44</v>
      </c>
      <c r="J1202" t="str">
        <f t="shared" si="84"/>
        <v>C-W4-H3-LAM 55 - Stained Lippings</v>
      </c>
      <c r="K1202" s="6" t="e">
        <f t="shared" si="85"/>
        <v>#REF!</v>
      </c>
      <c r="M1202" t="s">
        <v>751</v>
      </c>
      <c r="Q1202" s="6">
        <v>1699</v>
      </c>
    </row>
    <row r="1203" spans="1:17" hidden="1">
      <c r="A1203" t="s">
        <v>4</v>
      </c>
      <c r="B1203" t="s">
        <v>3</v>
      </c>
      <c r="C1203" s="196">
        <v>1240</v>
      </c>
      <c r="D1203" s="196" t="s">
        <v>30</v>
      </c>
      <c r="E1203">
        <v>2821</v>
      </c>
      <c r="F1203">
        <v>3100</v>
      </c>
      <c r="G1203" t="s">
        <v>35</v>
      </c>
      <c r="H1203" s="4" t="s">
        <v>733</v>
      </c>
      <c r="I1203" s="199">
        <v>44</v>
      </c>
      <c r="J1203" t="str">
        <f t="shared" si="84"/>
        <v>C-W4-H4-LAM 55 - Stained Lippings</v>
      </c>
      <c r="K1203" s="6" t="e">
        <f t="shared" si="85"/>
        <v>#REF!</v>
      </c>
      <c r="M1203" t="s">
        <v>751</v>
      </c>
      <c r="Q1203" s="6">
        <v>1937</v>
      </c>
    </row>
    <row r="1204" spans="1:17" hidden="1">
      <c r="A1204" t="s">
        <v>14</v>
      </c>
      <c r="B1204" t="s">
        <v>17</v>
      </c>
      <c r="C1204">
        <v>949</v>
      </c>
      <c r="D1204" t="s">
        <v>27</v>
      </c>
      <c r="E1204">
        <v>1981</v>
      </c>
      <c r="F1204">
        <v>2150</v>
      </c>
      <c r="G1204" t="s">
        <v>32</v>
      </c>
      <c r="H1204" s="4" t="s">
        <v>734</v>
      </c>
      <c r="I1204" s="199">
        <v>44</v>
      </c>
      <c r="J1204" t="str">
        <f t="shared" si="84"/>
        <v>A-W1-H1-LAM 83 - Stained Lippings</v>
      </c>
      <c r="K1204" s="6" t="e">
        <f>+K388+(Spray_Lip/((100-DoorDiscount)/100))</f>
        <v>#REF!</v>
      </c>
      <c r="M1204" t="s">
        <v>751</v>
      </c>
      <c r="Q1204" s="6">
        <v>935.5</v>
      </c>
    </row>
    <row r="1205" spans="1:17" hidden="1">
      <c r="A1205" t="s">
        <v>14</v>
      </c>
      <c r="B1205" t="s">
        <v>16</v>
      </c>
      <c r="C1205">
        <v>949</v>
      </c>
      <c r="D1205" t="s">
        <v>27</v>
      </c>
      <c r="E1205">
        <v>2151</v>
      </c>
      <c r="F1205">
        <v>2450</v>
      </c>
      <c r="G1205" t="s">
        <v>33</v>
      </c>
      <c r="H1205" s="4" t="s">
        <v>734</v>
      </c>
      <c r="I1205" s="199">
        <v>44</v>
      </c>
      <c r="J1205" t="str">
        <f t="shared" si="84"/>
        <v>A-W1-H2-LAM 83 - Stained Lippings</v>
      </c>
      <c r="K1205" s="6" t="e">
        <f>+K389+(Spray_Lip/((100-DoorDiscount)/100))</f>
        <v>#REF!</v>
      </c>
      <c r="M1205" t="s">
        <v>751</v>
      </c>
      <c r="Q1205" s="6">
        <v>1050.5</v>
      </c>
    </row>
    <row r="1206" spans="1:17" hidden="1">
      <c r="A1206" t="s">
        <v>14</v>
      </c>
      <c r="B1206" t="s">
        <v>15</v>
      </c>
      <c r="C1206">
        <v>949</v>
      </c>
      <c r="D1206" t="s">
        <v>27</v>
      </c>
      <c r="E1206">
        <v>2451</v>
      </c>
      <c r="F1206">
        <v>2820</v>
      </c>
      <c r="G1206" t="s">
        <v>34</v>
      </c>
      <c r="H1206" s="4" t="s">
        <v>734</v>
      </c>
      <c r="I1206" s="199">
        <v>44</v>
      </c>
      <c r="J1206" t="str">
        <f t="shared" si="84"/>
        <v>A-W1-H3-LAM 83 - Stained Lippings</v>
      </c>
      <c r="K1206" s="6" t="e">
        <f>+K390+(Spray_Lip/((100-DoorDiscount)/100))</f>
        <v>#REF!</v>
      </c>
      <c r="M1206" t="s">
        <v>751</v>
      </c>
      <c r="Q1206" s="6">
        <v>1188.5</v>
      </c>
    </row>
    <row r="1207" spans="1:17" hidden="1">
      <c r="A1207" t="s">
        <v>14</v>
      </c>
      <c r="B1207" t="s">
        <v>13</v>
      </c>
      <c r="C1207">
        <v>864</v>
      </c>
      <c r="D1207" t="s">
        <v>27</v>
      </c>
      <c r="E1207">
        <v>2821</v>
      </c>
      <c r="F1207">
        <v>3070</v>
      </c>
      <c r="G1207" t="s">
        <v>35</v>
      </c>
      <c r="H1207" s="4" t="s">
        <v>734</v>
      </c>
      <c r="I1207" s="199">
        <v>44</v>
      </c>
      <c r="J1207" t="str">
        <f t="shared" si="84"/>
        <v>A-W1-H4-LAM 83 - Stained Lippings</v>
      </c>
      <c r="K1207" s="6" t="e">
        <f>+K391+(Spray_Lip/((100-DoorDiscount)/100))</f>
        <v>#REF!</v>
      </c>
      <c r="M1207" t="s">
        <v>751</v>
      </c>
      <c r="Q1207" s="6">
        <v>1205.5</v>
      </c>
    </row>
    <row r="1208" spans="1:17" hidden="1">
      <c r="A1208" t="s">
        <v>9</v>
      </c>
      <c r="B1208" t="s">
        <v>12</v>
      </c>
      <c r="C1208">
        <v>949</v>
      </c>
      <c r="D1208" t="s">
        <v>27</v>
      </c>
      <c r="E1208">
        <v>1981</v>
      </c>
      <c r="F1208">
        <v>2150</v>
      </c>
      <c r="G1208" t="s">
        <v>32</v>
      </c>
      <c r="H1208" s="4" t="s">
        <v>734</v>
      </c>
      <c r="I1208" s="199">
        <v>44</v>
      </c>
      <c r="J1208" t="str">
        <f t="shared" si="84"/>
        <v>B-W1-H1-LAM 83 - Stained Lippings</v>
      </c>
      <c r="K1208" s="6" t="e">
        <f t="shared" ref="K1208:K1215" si="86">+K392+(Spray_Lip/((100-DoorDiscount)/100))*2</f>
        <v>#REF!</v>
      </c>
      <c r="M1208" t="s">
        <v>751</v>
      </c>
      <c r="Q1208" s="6">
        <v>1871</v>
      </c>
    </row>
    <row r="1209" spans="1:17" hidden="1">
      <c r="A1209" t="s">
        <v>9</v>
      </c>
      <c r="B1209" t="s">
        <v>11</v>
      </c>
      <c r="C1209">
        <v>909</v>
      </c>
      <c r="D1209" t="s">
        <v>27</v>
      </c>
      <c r="E1209">
        <v>2151</v>
      </c>
      <c r="F1209">
        <v>2450</v>
      </c>
      <c r="G1209" t="s">
        <v>33</v>
      </c>
      <c r="H1209" s="4" t="s">
        <v>734</v>
      </c>
      <c r="I1209" s="199">
        <v>44</v>
      </c>
      <c r="J1209" t="str">
        <f t="shared" si="84"/>
        <v>B-W1-H2-LAM 83 - Stained Lippings</v>
      </c>
      <c r="K1209" s="6" t="e">
        <f t="shared" si="86"/>
        <v>#REF!</v>
      </c>
      <c r="M1209" t="s">
        <v>751</v>
      </c>
      <c r="Q1209" s="6">
        <v>2101</v>
      </c>
    </row>
    <row r="1210" spans="1:17" hidden="1">
      <c r="A1210" t="s">
        <v>9</v>
      </c>
      <c r="B1210" t="s">
        <v>10</v>
      </c>
      <c r="C1210">
        <v>949</v>
      </c>
      <c r="D1210" t="s">
        <v>27</v>
      </c>
      <c r="E1210">
        <v>2451</v>
      </c>
      <c r="F1210">
        <v>2820</v>
      </c>
      <c r="G1210" t="s">
        <v>34</v>
      </c>
      <c r="H1210" s="4" t="s">
        <v>734</v>
      </c>
      <c r="I1210" s="199">
        <v>44</v>
      </c>
      <c r="J1210" t="str">
        <f t="shared" si="84"/>
        <v>B-W1-H3-LAM 83 - Stained Lippings</v>
      </c>
      <c r="K1210" s="6" t="e">
        <f t="shared" si="86"/>
        <v>#REF!</v>
      </c>
      <c r="M1210" t="s">
        <v>751</v>
      </c>
      <c r="Q1210" s="6">
        <v>2376</v>
      </c>
    </row>
    <row r="1211" spans="1:17" hidden="1">
      <c r="A1211" t="s">
        <v>9</v>
      </c>
      <c r="B1211" t="s">
        <v>8</v>
      </c>
      <c r="C1211">
        <v>999</v>
      </c>
      <c r="D1211" t="s">
        <v>27</v>
      </c>
      <c r="E1211">
        <v>2821</v>
      </c>
      <c r="F1211">
        <v>3100</v>
      </c>
      <c r="G1211" t="s">
        <v>35</v>
      </c>
      <c r="H1211" s="4" t="s">
        <v>734</v>
      </c>
      <c r="I1211" s="199">
        <v>44</v>
      </c>
      <c r="J1211" t="str">
        <f t="shared" si="84"/>
        <v>B-W1-H4-LAM 83 - Stained Lippings</v>
      </c>
      <c r="K1211" s="6" t="e">
        <f t="shared" si="86"/>
        <v>#REF!</v>
      </c>
      <c r="M1211" t="s">
        <v>751</v>
      </c>
      <c r="Q1211" s="6">
        <v>2410</v>
      </c>
    </row>
    <row r="1212" spans="1:17" hidden="1">
      <c r="A1212" t="s">
        <v>4</v>
      </c>
      <c r="B1212" t="s">
        <v>7</v>
      </c>
      <c r="C1212">
        <v>949</v>
      </c>
      <c r="D1212" t="s">
        <v>27</v>
      </c>
      <c r="E1212">
        <v>1981</v>
      </c>
      <c r="F1212">
        <v>2150</v>
      </c>
      <c r="G1212" t="s">
        <v>32</v>
      </c>
      <c r="H1212" s="4" t="s">
        <v>734</v>
      </c>
      <c r="I1212" s="199">
        <v>44</v>
      </c>
      <c r="J1212" t="str">
        <f t="shared" si="84"/>
        <v>C-W1-H1-LAM 83 - Stained Lippings</v>
      </c>
      <c r="K1212" s="6" t="e">
        <f t="shared" si="86"/>
        <v>#REF!</v>
      </c>
      <c r="M1212" t="s">
        <v>751</v>
      </c>
      <c r="Q1212" s="6">
        <v>1553</v>
      </c>
    </row>
    <row r="1213" spans="1:17" hidden="1">
      <c r="A1213" t="s">
        <v>4</v>
      </c>
      <c r="B1213" t="s">
        <v>6</v>
      </c>
      <c r="C1213">
        <v>909</v>
      </c>
      <c r="D1213" t="s">
        <v>27</v>
      </c>
      <c r="E1213">
        <v>2151</v>
      </c>
      <c r="F1213">
        <v>2450</v>
      </c>
      <c r="G1213" t="s">
        <v>33</v>
      </c>
      <c r="H1213" s="4" t="s">
        <v>734</v>
      </c>
      <c r="I1213" s="199">
        <v>44</v>
      </c>
      <c r="J1213" t="str">
        <f t="shared" si="84"/>
        <v>C-W1-H2-LAM 83 - Stained Lippings</v>
      </c>
      <c r="K1213" s="6" t="e">
        <f t="shared" si="86"/>
        <v>#REF!</v>
      </c>
      <c r="M1213" t="s">
        <v>751</v>
      </c>
      <c r="Q1213" s="6">
        <v>1904</v>
      </c>
    </row>
    <row r="1214" spans="1:17" hidden="1">
      <c r="A1214" t="s">
        <v>4</v>
      </c>
      <c r="B1214" t="s">
        <v>5</v>
      </c>
      <c r="C1214">
        <v>924</v>
      </c>
      <c r="D1214" t="s">
        <v>27</v>
      </c>
      <c r="E1214">
        <v>2451</v>
      </c>
      <c r="F1214">
        <v>2820</v>
      </c>
      <c r="G1214" t="s">
        <v>34</v>
      </c>
      <c r="H1214" s="4" t="s">
        <v>734</v>
      </c>
      <c r="I1214" s="199">
        <v>44</v>
      </c>
      <c r="J1214" t="str">
        <f t="shared" si="84"/>
        <v>C-W1-H3-LAM 83 - Stained Lippings</v>
      </c>
      <c r="K1214" s="6" t="e">
        <f t="shared" si="86"/>
        <v>#REF!</v>
      </c>
      <c r="M1214" t="s">
        <v>751</v>
      </c>
      <c r="Q1214" s="6">
        <v>1984</v>
      </c>
    </row>
    <row r="1215" spans="1:17" hidden="1">
      <c r="A1215" t="s">
        <v>4</v>
      </c>
      <c r="B1215" t="s">
        <v>3</v>
      </c>
      <c r="C1215">
        <v>999</v>
      </c>
      <c r="D1215" t="s">
        <v>27</v>
      </c>
      <c r="E1215">
        <v>2821</v>
      </c>
      <c r="F1215">
        <v>3100</v>
      </c>
      <c r="G1215" t="s">
        <v>35</v>
      </c>
      <c r="H1215" s="4" t="s">
        <v>734</v>
      </c>
      <c r="I1215" s="199">
        <v>44</v>
      </c>
      <c r="J1215" t="str">
        <f t="shared" si="84"/>
        <v>C-W1-H4-LAM 83 - Stained Lippings</v>
      </c>
      <c r="K1215" s="6" t="e">
        <f t="shared" si="86"/>
        <v>#REF!</v>
      </c>
      <c r="M1215" t="s">
        <v>751</v>
      </c>
      <c r="Q1215" s="6">
        <v>1984</v>
      </c>
    </row>
    <row r="1216" spans="1:17" hidden="1">
      <c r="A1216" t="s">
        <v>14</v>
      </c>
      <c r="B1216" t="s">
        <v>17</v>
      </c>
      <c r="C1216" s="191">
        <v>999</v>
      </c>
      <c r="D1216" s="191" t="s">
        <v>28</v>
      </c>
      <c r="E1216">
        <v>1981</v>
      </c>
      <c r="F1216">
        <v>2150</v>
      </c>
      <c r="G1216" t="s">
        <v>32</v>
      </c>
      <c r="H1216" s="4" t="s">
        <v>734</v>
      </c>
      <c r="I1216" s="199">
        <v>44</v>
      </c>
      <c r="J1216" t="str">
        <f t="shared" si="84"/>
        <v>A-W2-H1-LAM 83 - Stained Lippings</v>
      </c>
      <c r="K1216" s="6" t="e">
        <f>+K400+(Spray_Lip/((100-DoorDiscount)/100))</f>
        <v>#REF!</v>
      </c>
      <c r="M1216" t="s">
        <v>751</v>
      </c>
      <c r="Q1216" s="6">
        <v>960.5</v>
      </c>
    </row>
    <row r="1217" spans="1:17" hidden="1">
      <c r="A1217" t="s">
        <v>14</v>
      </c>
      <c r="B1217" t="s">
        <v>16</v>
      </c>
      <c r="C1217" s="191">
        <v>999</v>
      </c>
      <c r="D1217" s="191" t="s">
        <v>28</v>
      </c>
      <c r="E1217">
        <v>2151</v>
      </c>
      <c r="F1217">
        <v>2450</v>
      </c>
      <c r="G1217" t="s">
        <v>33</v>
      </c>
      <c r="H1217" s="4" t="s">
        <v>734</v>
      </c>
      <c r="I1217" s="199">
        <v>44</v>
      </c>
      <c r="J1217" t="str">
        <f t="shared" si="84"/>
        <v>A-W2-H2-LAM 83 - Stained Lippings</v>
      </c>
      <c r="K1217" s="6" t="e">
        <f>+K401+(Spray_Lip/((100-DoorDiscount)/100))</f>
        <v>#REF!</v>
      </c>
      <c r="M1217" t="s">
        <v>751</v>
      </c>
      <c r="Q1217" s="6">
        <v>1075.5</v>
      </c>
    </row>
    <row r="1218" spans="1:17" hidden="1">
      <c r="A1218" t="s">
        <v>14</v>
      </c>
      <c r="B1218" t="s">
        <v>15</v>
      </c>
      <c r="C1218" s="191">
        <v>999</v>
      </c>
      <c r="D1218" s="191" t="s">
        <v>28</v>
      </c>
      <c r="E1218">
        <v>2451</v>
      </c>
      <c r="F1218">
        <v>2820</v>
      </c>
      <c r="G1218" t="s">
        <v>34</v>
      </c>
      <c r="H1218" s="4" t="s">
        <v>734</v>
      </c>
      <c r="I1218" s="199">
        <v>44</v>
      </c>
      <c r="J1218" t="str">
        <f t="shared" si="84"/>
        <v>A-W2-H3-LAM 83 - Stained Lippings</v>
      </c>
      <c r="K1218" s="6" t="e">
        <f>+K402+(Spray_Lip/((100-DoorDiscount)/100))</f>
        <v>#REF!</v>
      </c>
      <c r="M1218" t="s">
        <v>751</v>
      </c>
      <c r="Q1218" s="6">
        <v>1213.5</v>
      </c>
    </row>
    <row r="1219" spans="1:17" hidden="1">
      <c r="A1219" t="s">
        <v>14</v>
      </c>
      <c r="B1219" t="s">
        <v>13</v>
      </c>
      <c r="C1219" s="191">
        <v>999</v>
      </c>
      <c r="D1219" s="191" t="s">
        <v>28</v>
      </c>
      <c r="E1219">
        <v>2821</v>
      </c>
      <c r="F1219">
        <v>3070</v>
      </c>
      <c r="G1219" t="s">
        <v>35</v>
      </c>
      <c r="H1219" s="4" t="s">
        <v>734</v>
      </c>
      <c r="I1219" s="199">
        <v>44</v>
      </c>
      <c r="J1219" t="str">
        <f t="shared" si="84"/>
        <v>A-W2-H4-LAM 83 - Stained Lippings</v>
      </c>
      <c r="K1219" s="6" t="e">
        <f>+K403+(Spray_Lip/((100-DoorDiscount)/100))</f>
        <v>#REF!</v>
      </c>
      <c r="M1219" t="s">
        <v>751</v>
      </c>
      <c r="Q1219" s="6">
        <v>1230.5</v>
      </c>
    </row>
    <row r="1220" spans="1:17" hidden="1">
      <c r="A1220" t="s">
        <v>9</v>
      </c>
      <c r="B1220" t="s">
        <v>12</v>
      </c>
      <c r="C1220" s="191">
        <v>999</v>
      </c>
      <c r="D1220" s="191" t="s">
        <v>28</v>
      </c>
      <c r="E1220">
        <v>1981</v>
      </c>
      <c r="F1220">
        <v>2150</v>
      </c>
      <c r="G1220" t="s">
        <v>32</v>
      </c>
      <c r="H1220" s="4" t="s">
        <v>734</v>
      </c>
      <c r="I1220" s="199">
        <v>44</v>
      </c>
      <c r="J1220" t="str">
        <f t="shared" si="84"/>
        <v>B-W2-H1-LAM 83 - Stained Lippings</v>
      </c>
      <c r="K1220" s="6" t="e">
        <f t="shared" ref="K1220:K1227" si="87">+K404+(Spray_Lip/((100-DoorDiscount)/100))*2</f>
        <v>#REF!</v>
      </c>
      <c r="M1220" t="s">
        <v>751</v>
      </c>
      <c r="Q1220" s="6">
        <v>1921</v>
      </c>
    </row>
    <row r="1221" spans="1:17" hidden="1">
      <c r="A1221" t="s">
        <v>9</v>
      </c>
      <c r="B1221" t="s">
        <v>11</v>
      </c>
      <c r="C1221" s="191">
        <v>999</v>
      </c>
      <c r="D1221" s="191" t="s">
        <v>28</v>
      </c>
      <c r="E1221">
        <v>2151</v>
      </c>
      <c r="F1221">
        <v>2450</v>
      </c>
      <c r="G1221" t="s">
        <v>33</v>
      </c>
      <c r="H1221" s="4" t="s">
        <v>734</v>
      </c>
      <c r="I1221" s="199">
        <v>44</v>
      </c>
      <c r="J1221" t="str">
        <f t="shared" si="84"/>
        <v>B-W2-H2-LAM 83 - Stained Lippings</v>
      </c>
      <c r="K1221" s="6" t="e">
        <f t="shared" si="87"/>
        <v>#REF!</v>
      </c>
      <c r="M1221" t="s">
        <v>751</v>
      </c>
      <c r="Q1221" s="6">
        <v>2151</v>
      </c>
    </row>
    <row r="1222" spans="1:17" hidden="1">
      <c r="A1222" t="s">
        <v>9</v>
      </c>
      <c r="B1222" t="s">
        <v>10</v>
      </c>
      <c r="C1222" s="191">
        <v>999</v>
      </c>
      <c r="D1222" s="191" t="s">
        <v>28</v>
      </c>
      <c r="E1222">
        <v>2451</v>
      </c>
      <c r="F1222">
        <v>2820</v>
      </c>
      <c r="G1222" t="s">
        <v>34</v>
      </c>
      <c r="H1222" s="4" t="s">
        <v>734</v>
      </c>
      <c r="I1222" s="199">
        <v>44</v>
      </c>
      <c r="J1222" t="str">
        <f t="shared" si="84"/>
        <v>B-W2-H3-LAM 83 - Stained Lippings</v>
      </c>
      <c r="K1222" s="6" t="e">
        <f t="shared" si="87"/>
        <v>#REF!</v>
      </c>
      <c r="M1222" t="s">
        <v>751</v>
      </c>
      <c r="Q1222" s="6">
        <v>2426</v>
      </c>
    </row>
    <row r="1223" spans="1:17" hidden="1">
      <c r="A1223" t="s">
        <v>9</v>
      </c>
      <c r="B1223" t="s">
        <v>8</v>
      </c>
      <c r="C1223" s="191">
        <v>999</v>
      </c>
      <c r="D1223" s="191" t="s">
        <v>28</v>
      </c>
      <c r="E1223">
        <v>2821</v>
      </c>
      <c r="F1223">
        <v>3100</v>
      </c>
      <c r="G1223" t="s">
        <v>35</v>
      </c>
      <c r="H1223" s="4" t="s">
        <v>734</v>
      </c>
      <c r="I1223" s="199">
        <v>44</v>
      </c>
      <c r="J1223" t="str">
        <f t="shared" si="84"/>
        <v>B-W2-H4-LAM 83 - Stained Lippings</v>
      </c>
      <c r="K1223" s="6" t="e">
        <f t="shared" si="87"/>
        <v>#REF!</v>
      </c>
      <c r="M1223" t="s">
        <v>751</v>
      </c>
      <c r="Q1223" s="6">
        <v>2460</v>
      </c>
    </row>
    <row r="1224" spans="1:17" hidden="1">
      <c r="A1224" t="s">
        <v>4</v>
      </c>
      <c r="B1224" t="s">
        <v>7</v>
      </c>
      <c r="C1224" s="191">
        <v>999</v>
      </c>
      <c r="D1224" s="191" t="s">
        <v>28</v>
      </c>
      <c r="E1224">
        <v>1981</v>
      </c>
      <c r="F1224">
        <v>2150</v>
      </c>
      <c r="G1224" t="s">
        <v>32</v>
      </c>
      <c r="H1224" s="4" t="s">
        <v>734</v>
      </c>
      <c r="I1224" s="199">
        <v>44</v>
      </c>
      <c r="J1224" t="str">
        <f t="shared" si="84"/>
        <v>C-W2-H1-LAM 83 - Stained Lippings</v>
      </c>
      <c r="K1224" s="6" t="e">
        <f t="shared" si="87"/>
        <v>#REF!</v>
      </c>
      <c r="M1224" t="s">
        <v>751</v>
      </c>
      <c r="Q1224" s="6">
        <v>1578</v>
      </c>
    </row>
    <row r="1225" spans="1:17" hidden="1">
      <c r="A1225" t="s">
        <v>4</v>
      </c>
      <c r="B1225" t="s">
        <v>6</v>
      </c>
      <c r="C1225" s="191">
        <v>999</v>
      </c>
      <c r="D1225" s="191" t="s">
        <v>28</v>
      </c>
      <c r="E1225">
        <v>2151</v>
      </c>
      <c r="F1225">
        <v>2450</v>
      </c>
      <c r="G1225" t="s">
        <v>33</v>
      </c>
      <c r="H1225" s="4" t="s">
        <v>734</v>
      </c>
      <c r="I1225" s="199">
        <v>44</v>
      </c>
      <c r="J1225" t="str">
        <f t="shared" ref="J1225:J1300" si="88">A1225&amp;"-"&amp;D1225&amp;"-"&amp;G1225&amp;"-"&amp;H1225</f>
        <v>C-W2-H2-LAM 83 - Stained Lippings</v>
      </c>
      <c r="K1225" s="6" t="e">
        <f t="shared" si="87"/>
        <v>#REF!</v>
      </c>
      <c r="M1225" t="s">
        <v>751</v>
      </c>
      <c r="Q1225" s="6">
        <v>1929</v>
      </c>
    </row>
    <row r="1226" spans="1:17" hidden="1">
      <c r="A1226" t="s">
        <v>4</v>
      </c>
      <c r="B1226" t="s">
        <v>5</v>
      </c>
      <c r="C1226" s="191">
        <v>999</v>
      </c>
      <c r="D1226" s="191" t="s">
        <v>28</v>
      </c>
      <c r="E1226">
        <v>2451</v>
      </c>
      <c r="F1226">
        <v>2820</v>
      </c>
      <c r="G1226" t="s">
        <v>34</v>
      </c>
      <c r="H1226" s="4" t="s">
        <v>734</v>
      </c>
      <c r="I1226" s="199">
        <v>44</v>
      </c>
      <c r="J1226" t="str">
        <f t="shared" si="88"/>
        <v>C-W2-H3-LAM 83 - Stained Lippings</v>
      </c>
      <c r="K1226" s="6" t="e">
        <f t="shared" si="87"/>
        <v>#REF!</v>
      </c>
      <c r="M1226" t="s">
        <v>751</v>
      </c>
      <c r="Q1226" s="6">
        <v>2009</v>
      </c>
    </row>
    <row r="1227" spans="1:17" hidden="1">
      <c r="A1227" t="s">
        <v>4</v>
      </c>
      <c r="B1227" t="s">
        <v>3</v>
      </c>
      <c r="C1227" s="191">
        <v>999</v>
      </c>
      <c r="D1227" s="191" t="s">
        <v>28</v>
      </c>
      <c r="E1227">
        <v>2821</v>
      </c>
      <c r="F1227">
        <v>3100</v>
      </c>
      <c r="G1227" t="s">
        <v>35</v>
      </c>
      <c r="H1227" s="4" t="s">
        <v>734</v>
      </c>
      <c r="I1227" s="199">
        <v>44</v>
      </c>
      <c r="J1227" t="str">
        <f t="shared" si="88"/>
        <v>C-W2-H4-LAM 83 - Stained Lippings</v>
      </c>
      <c r="K1227" s="6" t="e">
        <f t="shared" si="87"/>
        <v>#REF!</v>
      </c>
      <c r="M1227" t="s">
        <v>751</v>
      </c>
      <c r="Q1227" s="6">
        <v>2009</v>
      </c>
    </row>
    <row r="1228" spans="1:17" hidden="1">
      <c r="A1228" t="s">
        <v>14</v>
      </c>
      <c r="B1228" t="s">
        <v>17</v>
      </c>
      <c r="C1228" s="194">
        <v>1099</v>
      </c>
      <c r="D1228" s="194" t="s">
        <v>29</v>
      </c>
      <c r="E1228">
        <v>1981</v>
      </c>
      <c r="F1228">
        <v>2150</v>
      </c>
      <c r="G1228" t="s">
        <v>32</v>
      </c>
      <c r="H1228" s="4" t="s">
        <v>734</v>
      </c>
      <c r="I1228" s="199">
        <v>44</v>
      </c>
      <c r="J1228" t="str">
        <f t="shared" si="88"/>
        <v>A-W3-H1-LAM 83 - Stained Lippings</v>
      </c>
      <c r="K1228" s="6" t="e">
        <f>+K412+(Spray_Lip/((100-DoorDiscount)/100))</f>
        <v>#REF!</v>
      </c>
      <c r="M1228" t="s">
        <v>751</v>
      </c>
      <c r="Q1228" s="6">
        <v>985.5</v>
      </c>
    </row>
    <row r="1229" spans="1:17" hidden="1">
      <c r="A1229" t="s">
        <v>14</v>
      </c>
      <c r="B1229" t="s">
        <v>16</v>
      </c>
      <c r="C1229" s="194">
        <v>1099</v>
      </c>
      <c r="D1229" s="194" t="s">
        <v>29</v>
      </c>
      <c r="E1229">
        <v>2151</v>
      </c>
      <c r="F1229">
        <v>2450</v>
      </c>
      <c r="G1229" t="s">
        <v>33</v>
      </c>
      <c r="H1229" s="4" t="s">
        <v>734</v>
      </c>
      <c r="I1229" s="199">
        <v>44</v>
      </c>
      <c r="J1229" t="str">
        <f t="shared" si="88"/>
        <v>A-W3-H2-LAM 83 - Stained Lippings</v>
      </c>
      <c r="K1229" s="6" t="e">
        <f>+K413+(Spray_Lip/((100-DoorDiscount)/100))</f>
        <v>#REF!</v>
      </c>
      <c r="M1229" t="s">
        <v>751</v>
      </c>
      <c r="Q1229" s="6">
        <v>1100.5</v>
      </c>
    </row>
    <row r="1230" spans="1:17" hidden="1">
      <c r="A1230" t="s">
        <v>14</v>
      </c>
      <c r="B1230" t="s">
        <v>15</v>
      </c>
      <c r="C1230" s="194">
        <v>1099</v>
      </c>
      <c r="D1230" s="194" t="s">
        <v>29</v>
      </c>
      <c r="E1230">
        <v>2451</v>
      </c>
      <c r="F1230">
        <v>2820</v>
      </c>
      <c r="G1230" t="s">
        <v>34</v>
      </c>
      <c r="H1230" s="4" t="s">
        <v>734</v>
      </c>
      <c r="I1230" s="199">
        <v>44</v>
      </c>
      <c r="J1230" t="str">
        <f t="shared" si="88"/>
        <v>A-W3-H3-LAM 83 - Stained Lippings</v>
      </c>
      <c r="K1230" s="6" t="e">
        <f>+K414+(Spray_Lip/((100-DoorDiscount)/100))</f>
        <v>#REF!</v>
      </c>
      <c r="M1230" t="s">
        <v>751</v>
      </c>
      <c r="Q1230" s="6">
        <v>1238.5</v>
      </c>
    </row>
    <row r="1231" spans="1:17" hidden="1">
      <c r="A1231" t="s">
        <v>14</v>
      </c>
      <c r="B1231" t="s">
        <v>13</v>
      </c>
      <c r="C1231" s="194">
        <v>1099</v>
      </c>
      <c r="D1231" s="194" t="s">
        <v>29</v>
      </c>
      <c r="E1231">
        <v>2821</v>
      </c>
      <c r="F1231">
        <v>3070</v>
      </c>
      <c r="G1231" t="s">
        <v>35</v>
      </c>
      <c r="H1231" s="4" t="s">
        <v>734</v>
      </c>
      <c r="I1231" s="199">
        <v>44</v>
      </c>
      <c r="J1231" t="str">
        <f t="shared" si="88"/>
        <v>A-W3-H4-LAM 83 - Stained Lippings</v>
      </c>
      <c r="K1231" s="6" t="e">
        <f>+K415+(Spray_Lip/((100-DoorDiscount)/100))</f>
        <v>#REF!</v>
      </c>
      <c r="M1231" t="s">
        <v>751</v>
      </c>
      <c r="Q1231" s="6">
        <v>1255.5</v>
      </c>
    </row>
    <row r="1232" spans="1:17" hidden="1">
      <c r="A1232" t="s">
        <v>9</v>
      </c>
      <c r="B1232" t="s">
        <v>12</v>
      </c>
      <c r="C1232" s="194">
        <v>1099</v>
      </c>
      <c r="D1232" s="194" t="s">
        <v>29</v>
      </c>
      <c r="E1232">
        <v>1981</v>
      </c>
      <c r="F1232">
        <v>2150</v>
      </c>
      <c r="G1232" t="s">
        <v>32</v>
      </c>
      <c r="H1232" s="4" t="s">
        <v>734</v>
      </c>
      <c r="I1232" s="199">
        <v>44</v>
      </c>
      <c r="J1232" t="str">
        <f t="shared" si="88"/>
        <v>B-W3-H1-LAM 83 - Stained Lippings</v>
      </c>
      <c r="K1232" s="6" t="e">
        <f t="shared" ref="K1232:K1239" si="89">+K416+(Spray_Lip/((100-DoorDiscount)/100))*2</f>
        <v>#REF!</v>
      </c>
      <c r="M1232" t="s">
        <v>751</v>
      </c>
      <c r="Q1232" s="6">
        <v>1971</v>
      </c>
    </row>
    <row r="1233" spans="1:17" hidden="1">
      <c r="A1233" t="s">
        <v>9</v>
      </c>
      <c r="B1233" t="s">
        <v>11</v>
      </c>
      <c r="C1233" s="194">
        <v>1099</v>
      </c>
      <c r="D1233" s="194" t="s">
        <v>29</v>
      </c>
      <c r="E1233">
        <v>2151</v>
      </c>
      <c r="F1233">
        <v>2450</v>
      </c>
      <c r="G1233" t="s">
        <v>33</v>
      </c>
      <c r="H1233" s="4" t="s">
        <v>734</v>
      </c>
      <c r="I1233" s="199">
        <v>44</v>
      </c>
      <c r="J1233" t="str">
        <f t="shared" si="88"/>
        <v>B-W3-H2-LAM 83 - Stained Lippings</v>
      </c>
      <c r="K1233" s="6" t="e">
        <f t="shared" si="89"/>
        <v>#REF!</v>
      </c>
      <c r="M1233" t="s">
        <v>751</v>
      </c>
      <c r="Q1233" s="6">
        <v>2201</v>
      </c>
    </row>
    <row r="1234" spans="1:17" hidden="1">
      <c r="A1234" t="s">
        <v>9</v>
      </c>
      <c r="B1234" t="s">
        <v>10</v>
      </c>
      <c r="C1234" s="194">
        <v>1099</v>
      </c>
      <c r="D1234" s="194" t="s">
        <v>29</v>
      </c>
      <c r="E1234">
        <v>2451</v>
      </c>
      <c r="F1234">
        <v>2820</v>
      </c>
      <c r="G1234" t="s">
        <v>34</v>
      </c>
      <c r="H1234" s="4" t="s">
        <v>734</v>
      </c>
      <c r="I1234" s="199">
        <v>44</v>
      </c>
      <c r="J1234" t="str">
        <f t="shared" si="88"/>
        <v>B-W3-H3-LAM 83 - Stained Lippings</v>
      </c>
      <c r="K1234" s="6" t="e">
        <f t="shared" si="89"/>
        <v>#REF!</v>
      </c>
      <c r="M1234" t="s">
        <v>751</v>
      </c>
      <c r="Q1234" s="6">
        <v>2476</v>
      </c>
    </row>
    <row r="1235" spans="1:17" hidden="1">
      <c r="A1235" t="s">
        <v>9</v>
      </c>
      <c r="B1235" t="s">
        <v>8</v>
      </c>
      <c r="C1235" s="194">
        <v>1099</v>
      </c>
      <c r="D1235" s="194" t="s">
        <v>29</v>
      </c>
      <c r="E1235">
        <v>2821</v>
      </c>
      <c r="F1235">
        <v>3100</v>
      </c>
      <c r="G1235" t="s">
        <v>35</v>
      </c>
      <c r="H1235" s="4" t="s">
        <v>734</v>
      </c>
      <c r="I1235" s="199">
        <v>44</v>
      </c>
      <c r="J1235" t="str">
        <f t="shared" si="88"/>
        <v>B-W3-H4-LAM 83 - Stained Lippings</v>
      </c>
      <c r="K1235" s="6" t="e">
        <f t="shared" si="89"/>
        <v>#REF!</v>
      </c>
      <c r="M1235" t="s">
        <v>751</v>
      </c>
      <c r="Q1235" s="6">
        <v>2510</v>
      </c>
    </row>
    <row r="1236" spans="1:17" hidden="1">
      <c r="A1236" t="s">
        <v>4</v>
      </c>
      <c r="B1236" t="s">
        <v>7</v>
      </c>
      <c r="C1236" s="194">
        <v>1099</v>
      </c>
      <c r="D1236" s="194" t="s">
        <v>29</v>
      </c>
      <c r="E1236">
        <v>1981</v>
      </c>
      <c r="F1236">
        <v>2150</v>
      </c>
      <c r="G1236" t="s">
        <v>32</v>
      </c>
      <c r="H1236" s="4" t="s">
        <v>734</v>
      </c>
      <c r="I1236" s="199">
        <v>44</v>
      </c>
      <c r="J1236" t="str">
        <f t="shared" si="88"/>
        <v>C-W3-H1-LAM 83 - Stained Lippings</v>
      </c>
      <c r="K1236" s="6" t="e">
        <f t="shared" si="89"/>
        <v>#REF!</v>
      </c>
      <c r="M1236" t="s">
        <v>751</v>
      </c>
      <c r="Q1236" s="6">
        <v>1603</v>
      </c>
    </row>
    <row r="1237" spans="1:17" hidden="1">
      <c r="A1237" t="s">
        <v>4</v>
      </c>
      <c r="B1237" t="s">
        <v>6</v>
      </c>
      <c r="C1237" s="194">
        <v>1099</v>
      </c>
      <c r="D1237" s="194" t="s">
        <v>29</v>
      </c>
      <c r="E1237">
        <v>2151</v>
      </c>
      <c r="F1237">
        <v>2450</v>
      </c>
      <c r="G1237" t="s">
        <v>33</v>
      </c>
      <c r="H1237" s="4" t="s">
        <v>734</v>
      </c>
      <c r="I1237" s="199">
        <v>44</v>
      </c>
      <c r="J1237" t="str">
        <f t="shared" si="88"/>
        <v>C-W3-H2-LAM 83 - Stained Lippings</v>
      </c>
      <c r="K1237" s="6" t="e">
        <f t="shared" si="89"/>
        <v>#REF!</v>
      </c>
      <c r="M1237" t="s">
        <v>751</v>
      </c>
      <c r="Q1237" s="6">
        <v>1954</v>
      </c>
    </row>
    <row r="1238" spans="1:17" hidden="1">
      <c r="A1238" t="s">
        <v>4</v>
      </c>
      <c r="B1238" t="s">
        <v>5</v>
      </c>
      <c r="C1238" s="194">
        <v>1099</v>
      </c>
      <c r="D1238" s="194" t="s">
        <v>29</v>
      </c>
      <c r="E1238">
        <v>2451</v>
      </c>
      <c r="F1238">
        <v>2820</v>
      </c>
      <c r="G1238" t="s">
        <v>34</v>
      </c>
      <c r="H1238" s="4" t="s">
        <v>734</v>
      </c>
      <c r="I1238" s="199">
        <v>44</v>
      </c>
      <c r="J1238" t="str">
        <f t="shared" si="88"/>
        <v>C-W3-H3-LAM 83 - Stained Lippings</v>
      </c>
      <c r="K1238" s="6" t="e">
        <f t="shared" si="89"/>
        <v>#REF!</v>
      </c>
      <c r="M1238" t="s">
        <v>751</v>
      </c>
      <c r="Q1238" s="6">
        <v>2034</v>
      </c>
    </row>
    <row r="1239" spans="1:17" hidden="1">
      <c r="A1239" t="s">
        <v>4</v>
      </c>
      <c r="B1239" t="s">
        <v>3</v>
      </c>
      <c r="C1239" s="194">
        <v>1099</v>
      </c>
      <c r="D1239" s="194" t="s">
        <v>29</v>
      </c>
      <c r="E1239">
        <v>2821</v>
      </c>
      <c r="F1239">
        <v>3100</v>
      </c>
      <c r="G1239" t="s">
        <v>35</v>
      </c>
      <c r="H1239" s="4" t="s">
        <v>734</v>
      </c>
      <c r="I1239" s="199">
        <v>44</v>
      </c>
      <c r="J1239" t="str">
        <f t="shared" si="88"/>
        <v>C-W3-H4-LAM 83 - Stained Lippings</v>
      </c>
      <c r="K1239" s="6" t="e">
        <f t="shared" si="89"/>
        <v>#REF!</v>
      </c>
      <c r="M1239" t="s">
        <v>751</v>
      </c>
      <c r="Q1239" s="6">
        <v>2034</v>
      </c>
    </row>
    <row r="1240" spans="1:17" hidden="1">
      <c r="A1240" t="s">
        <v>14</v>
      </c>
      <c r="B1240" t="s">
        <v>17</v>
      </c>
      <c r="C1240" s="196">
        <v>1240</v>
      </c>
      <c r="D1240" s="196" t="s">
        <v>30</v>
      </c>
      <c r="E1240">
        <v>1981</v>
      </c>
      <c r="F1240">
        <v>2150</v>
      </c>
      <c r="G1240" t="s">
        <v>32</v>
      </c>
      <c r="H1240" s="4" t="s">
        <v>734</v>
      </c>
      <c r="I1240" s="199">
        <v>44</v>
      </c>
      <c r="J1240" t="str">
        <f t="shared" si="88"/>
        <v>A-W4-H1-LAM 83 - Stained Lippings</v>
      </c>
      <c r="K1240" s="6" t="e">
        <f>+K424+(Spray_Lip/((100-DoorDiscount)/100))</f>
        <v>#REF!</v>
      </c>
      <c r="M1240" t="s">
        <v>751</v>
      </c>
      <c r="Q1240" s="6">
        <v>1010.5</v>
      </c>
    </row>
    <row r="1241" spans="1:17" hidden="1">
      <c r="A1241" t="s">
        <v>14</v>
      </c>
      <c r="B1241" t="s">
        <v>16</v>
      </c>
      <c r="C1241" s="196">
        <v>1240</v>
      </c>
      <c r="D1241" s="196" t="s">
        <v>30</v>
      </c>
      <c r="E1241">
        <v>2151</v>
      </c>
      <c r="F1241">
        <v>2450</v>
      </c>
      <c r="G1241" t="s">
        <v>33</v>
      </c>
      <c r="H1241" s="4" t="s">
        <v>734</v>
      </c>
      <c r="I1241" s="199">
        <v>44</v>
      </c>
      <c r="J1241" t="str">
        <f t="shared" si="88"/>
        <v>A-W4-H2-LAM 83 - Stained Lippings</v>
      </c>
      <c r="K1241" s="6" t="e">
        <f>+K425+(Spray_Lip/((100-DoorDiscount)/100))</f>
        <v>#REF!</v>
      </c>
      <c r="M1241" t="s">
        <v>751</v>
      </c>
      <c r="Q1241" s="6">
        <v>1125.5</v>
      </c>
    </row>
    <row r="1242" spans="1:17" hidden="1">
      <c r="A1242" t="s">
        <v>14</v>
      </c>
      <c r="B1242" t="s">
        <v>15</v>
      </c>
      <c r="C1242" s="196">
        <v>1240</v>
      </c>
      <c r="D1242" s="196" t="s">
        <v>30</v>
      </c>
      <c r="E1242">
        <v>2451</v>
      </c>
      <c r="F1242">
        <v>2820</v>
      </c>
      <c r="G1242" t="s">
        <v>34</v>
      </c>
      <c r="H1242" s="4" t="s">
        <v>734</v>
      </c>
      <c r="I1242" s="199">
        <v>44</v>
      </c>
      <c r="J1242" t="str">
        <f t="shared" si="88"/>
        <v>A-W4-H3-LAM 83 - Stained Lippings</v>
      </c>
      <c r="K1242" s="6" t="e">
        <f>+K426+(Spray_Lip/((100-DoorDiscount)/100))</f>
        <v>#REF!</v>
      </c>
      <c r="M1242" t="s">
        <v>751</v>
      </c>
      <c r="Q1242" s="6">
        <v>1263.5</v>
      </c>
    </row>
    <row r="1243" spans="1:17" hidden="1">
      <c r="A1243" t="s">
        <v>14</v>
      </c>
      <c r="B1243" t="s">
        <v>13</v>
      </c>
      <c r="C1243" s="196">
        <v>1240</v>
      </c>
      <c r="D1243" s="196" t="s">
        <v>30</v>
      </c>
      <c r="E1243">
        <v>2821</v>
      </c>
      <c r="F1243">
        <v>3070</v>
      </c>
      <c r="G1243" t="s">
        <v>35</v>
      </c>
      <c r="H1243" s="4" t="s">
        <v>734</v>
      </c>
      <c r="I1243" s="199">
        <v>44</v>
      </c>
      <c r="J1243" t="str">
        <f t="shared" si="88"/>
        <v>A-W4-H4-LAM 83 - Stained Lippings</v>
      </c>
      <c r="K1243" s="6" t="e">
        <f>+K427+(Spray_Lip/((100-DoorDiscount)/100))</f>
        <v>#REF!</v>
      </c>
      <c r="M1243" t="s">
        <v>751</v>
      </c>
      <c r="Q1243" s="6">
        <v>1280.5</v>
      </c>
    </row>
    <row r="1244" spans="1:17" hidden="1">
      <c r="A1244" t="s">
        <v>9</v>
      </c>
      <c r="B1244" t="s">
        <v>12</v>
      </c>
      <c r="C1244" s="196">
        <v>1240</v>
      </c>
      <c r="D1244" s="196" t="s">
        <v>30</v>
      </c>
      <c r="E1244">
        <v>1981</v>
      </c>
      <c r="F1244">
        <v>2150</v>
      </c>
      <c r="G1244" t="s">
        <v>32</v>
      </c>
      <c r="H1244" s="4" t="s">
        <v>734</v>
      </c>
      <c r="I1244" s="199">
        <v>44</v>
      </c>
      <c r="J1244" t="str">
        <f t="shared" si="88"/>
        <v>B-W4-H1-LAM 83 - Stained Lippings</v>
      </c>
      <c r="K1244" s="6" t="e">
        <f t="shared" ref="K1244:K1251" si="90">+K428+(Spray_Lip/((100-DoorDiscount)/100))*2</f>
        <v>#REF!</v>
      </c>
      <c r="M1244" t="s">
        <v>751</v>
      </c>
      <c r="Q1244" s="6">
        <v>2021</v>
      </c>
    </row>
    <row r="1245" spans="1:17" hidden="1">
      <c r="A1245" t="s">
        <v>9</v>
      </c>
      <c r="B1245" t="s">
        <v>11</v>
      </c>
      <c r="C1245" s="196">
        <v>1240</v>
      </c>
      <c r="D1245" s="196" t="s">
        <v>30</v>
      </c>
      <c r="E1245">
        <v>2151</v>
      </c>
      <c r="F1245">
        <v>2450</v>
      </c>
      <c r="G1245" t="s">
        <v>33</v>
      </c>
      <c r="H1245" s="4" t="s">
        <v>734</v>
      </c>
      <c r="I1245" s="199">
        <v>44</v>
      </c>
      <c r="J1245" t="str">
        <f t="shared" si="88"/>
        <v>B-W4-H2-LAM 83 - Stained Lippings</v>
      </c>
      <c r="K1245" s="6" t="e">
        <f t="shared" si="90"/>
        <v>#REF!</v>
      </c>
      <c r="M1245" t="s">
        <v>751</v>
      </c>
      <c r="Q1245" s="6">
        <v>2251</v>
      </c>
    </row>
    <row r="1246" spans="1:17" hidden="1">
      <c r="A1246" t="s">
        <v>9</v>
      </c>
      <c r="B1246" t="s">
        <v>10</v>
      </c>
      <c r="C1246" s="196">
        <v>1240</v>
      </c>
      <c r="D1246" s="196" t="s">
        <v>30</v>
      </c>
      <c r="E1246">
        <v>2451</v>
      </c>
      <c r="F1246">
        <v>2820</v>
      </c>
      <c r="G1246" t="s">
        <v>34</v>
      </c>
      <c r="H1246" s="4" t="s">
        <v>734</v>
      </c>
      <c r="I1246" s="199">
        <v>44</v>
      </c>
      <c r="J1246" t="str">
        <f t="shared" si="88"/>
        <v>B-W4-H3-LAM 83 - Stained Lippings</v>
      </c>
      <c r="K1246" s="6" t="e">
        <f t="shared" si="90"/>
        <v>#REF!</v>
      </c>
      <c r="M1246" t="s">
        <v>751</v>
      </c>
      <c r="Q1246" s="6">
        <v>2526</v>
      </c>
    </row>
    <row r="1247" spans="1:17" hidden="1">
      <c r="A1247" t="s">
        <v>9</v>
      </c>
      <c r="B1247" t="s">
        <v>8</v>
      </c>
      <c r="C1247" s="196">
        <v>1240</v>
      </c>
      <c r="D1247" s="196" t="s">
        <v>30</v>
      </c>
      <c r="E1247">
        <v>2821</v>
      </c>
      <c r="F1247">
        <v>3100</v>
      </c>
      <c r="G1247" t="s">
        <v>35</v>
      </c>
      <c r="H1247" s="4" t="s">
        <v>734</v>
      </c>
      <c r="I1247" s="199">
        <v>44</v>
      </c>
      <c r="J1247" t="str">
        <f t="shared" si="88"/>
        <v>B-W4-H4-LAM 83 - Stained Lippings</v>
      </c>
      <c r="K1247" s="6" t="e">
        <f t="shared" si="90"/>
        <v>#REF!</v>
      </c>
      <c r="M1247" t="s">
        <v>751</v>
      </c>
      <c r="Q1247" s="6">
        <v>2560</v>
      </c>
    </row>
    <row r="1248" spans="1:17" hidden="1">
      <c r="A1248" t="s">
        <v>4</v>
      </c>
      <c r="B1248" t="s">
        <v>7</v>
      </c>
      <c r="C1248" s="196">
        <v>1240</v>
      </c>
      <c r="D1248" s="196" t="s">
        <v>30</v>
      </c>
      <c r="E1248">
        <v>1981</v>
      </c>
      <c r="F1248">
        <v>2150</v>
      </c>
      <c r="G1248" t="s">
        <v>32</v>
      </c>
      <c r="H1248" s="4" t="s">
        <v>734</v>
      </c>
      <c r="I1248" s="199">
        <v>44</v>
      </c>
      <c r="J1248" t="str">
        <f t="shared" si="88"/>
        <v>C-W4-H1-LAM 83 - Stained Lippings</v>
      </c>
      <c r="K1248" s="6" t="e">
        <f t="shared" si="90"/>
        <v>#REF!</v>
      </c>
      <c r="M1248" t="s">
        <v>751</v>
      </c>
      <c r="Q1248" s="6">
        <v>1628</v>
      </c>
    </row>
    <row r="1249" spans="1:17" hidden="1">
      <c r="A1249" t="s">
        <v>4</v>
      </c>
      <c r="B1249" t="s">
        <v>6</v>
      </c>
      <c r="C1249" s="196">
        <v>1240</v>
      </c>
      <c r="D1249" s="196" t="s">
        <v>30</v>
      </c>
      <c r="E1249">
        <v>2151</v>
      </c>
      <c r="F1249">
        <v>2450</v>
      </c>
      <c r="G1249" t="s">
        <v>33</v>
      </c>
      <c r="H1249" s="4" t="s">
        <v>734</v>
      </c>
      <c r="I1249" s="199">
        <v>44</v>
      </c>
      <c r="J1249" t="str">
        <f t="shared" si="88"/>
        <v>C-W4-H2-LAM 83 - Stained Lippings</v>
      </c>
      <c r="K1249" s="6" t="e">
        <f t="shared" si="90"/>
        <v>#REF!</v>
      </c>
      <c r="M1249" t="s">
        <v>751</v>
      </c>
      <c r="Q1249" s="6">
        <v>1979</v>
      </c>
    </row>
    <row r="1250" spans="1:17" hidden="1">
      <c r="A1250" t="s">
        <v>4</v>
      </c>
      <c r="B1250" t="s">
        <v>5</v>
      </c>
      <c r="C1250" s="196">
        <v>1240</v>
      </c>
      <c r="D1250" s="196" t="s">
        <v>30</v>
      </c>
      <c r="E1250">
        <v>2451</v>
      </c>
      <c r="F1250">
        <v>2820</v>
      </c>
      <c r="G1250" t="s">
        <v>34</v>
      </c>
      <c r="H1250" s="4" t="s">
        <v>734</v>
      </c>
      <c r="I1250" s="199">
        <v>44</v>
      </c>
      <c r="J1250" t="str">
        <f t="shared" si="88"/>
        <v>C-W4-H3-LAM 83 - Stained Lippings</v>
      </c>
      <c r="K1250" s="6" t="e">
        <f t="shared" si="90"/>
        <v>#REF!</v>
      </c>
      <c r="M1250" t="s">
        <v>751</v>
      </c>
      <c r="Q1250" s="6">
        <v>2059</v>
      </c>
    </row>
    <row r="1251" spans="1:17" hidden="1">
      <c r="A1251" t="s">
        <v>4</v>
      </c>
      <c r="B1251" t="s">
        <v>3</v>
      </c>
      <c r="C1251" s="196">
        <v>1240</v>
      </c>
      <c r="D1251" s="196" t="s">
        <v>30</v>
      </c>
      <c r="E1251">
        <v>2821</v>
      </c>
      <c r="F1251">
        <v>3100</v>
      </c>
      <c r="G1251" t="s">
        <v>35</v>
      </c>
      <c r="H1251" s="4" t="s">
        <v>734</v>
      </c>
      <c r="I1251" s="199">
        <v>44</v>
      </c>
      <c r="J1251" t="str">
        <f t="shared" si="88"/>
        <v>C-W4-H4-LAM 83 - Stained Lippings</v>
      </c>
      <c r="K1251" s="6" t="e">
        <f t="shared" si="90"/>
        <v>#REF!</v>
      </c>
      <c r="M1251" t="s">
        <v>751</v>
      </c>
      <c r="Q1251" s="6">
        <v>2059</v>
      </c>
    </row>
    <row r="1252" spans="1:17" hidden="1">
      <c r="A1252" t="s">
        <v>14</v>
      </c>
      <c r="B1252" t="s">
        <v>17</v>
      </c>
      <c r="C1252">
        <v>949</v>
      </c>
      <c r="D1252" t="s">
        <v>27</v>
      </c>
      <c r="E1252">
        <v>1981</v>
      </c>
      <c r="F1252">
        <v>2150</v>
      </c>
      <c r="G1252" t="s">
        <v>32</v>
      </c>
      <c r="H1252" s="328" t="s">
        <v>788</v>
      </c>
      <c r="I1252" s="199">
        <v>44</v>
      </c>
      <c r="J1252" t="str">
        <f t="shared" si="88"/>
        <v>A-W1-H1-LAM 98 - Stained Lippings</v>
      </c>
      <c r="K1252" s="6" t="e">
        <f>+K436+(Spray_Lip/((100-DoorDiscount)/100))</f>
        <v>#REF!</v>
      </c>
      <c r="M1252" t="s">
        <v>751</v>
      </c>
      <c r="Q1252" s="6">
        <v>1052.5</v>
      </c>
    </row>
    <row r="1253" spans="1:17" hidden="1">
      <c r="A1253" t="s">
        <v>14</v>
      </c>
      <c r="B1253" t="s">
        <v>16</v>
      </c>
      <c r="C1253">
        <v>949</v>
      </c>
      <c r="D1253" t="s">
        <v>27</v>
      </c>
      <c r="E1253">
        <v>2151</v>
      </c>
      <c r="F1253">
        <v>2450</v>
      </c>
      <c r="G1253" t="s">
        <v>33</v>
      </c>
      <c r="H1253" s="328" t="s">
        <v>788</v>
      </c>
      <c r="I1253" s="199">
        <v>44</v>
      </c>
      <c r="J1253" t="str">
        <f t="shared" si="88"/>
        <v>A-W1-H2-LAM 98 - Stained Lippings</v>
      </c>
      <c r="K1253" s="6" t="e">
        <f>+K437+(Spray_Lip/((100-DoorDiscount)/100))</f>
        <v>#REF!</v>
      </c>
      <c r="M1253" t="s">
        <v>751</v>
      </c>
      <c r="Q1253" s="6">
        <v>1169.5</v>
      </c>
    </row>
    <row r="1254" spans="1:17" hidden="1">
      <c r="A1254" t="s">
        <v>14</v>
      </c>
      <c r="B1254" t="s">
        <v>15</v>
      </c>
      <c r="C1254">
        <v>949</v>
      </c>
      <c r="D1254" t="s">
        <v>27</v>
      </c>
      <c r="E1254">
        <v>2451</v>
      </c>
      <c r="F1254">
        <v>2820</v>
      </c>
      <c r="G1254" t="s">
        <v>34</v>
      </c>
      <c r="H1254" s="328" t="s">
        <v>788</v>
      </c>
      <c r="I1254" s="199">
        <v>44</v>
      </c>
      <c r="J1254" t="str">
        <f t="shared" si="88"/>
        <v>A-W1-H3-LAM 98 - Stained Lippings</v>
      </c>
      <c r="K1254" s="6" t="e">
        <f>+K438+(Spray_Lip/((100-DoorDiscount)/100))</f>
        <v>#REF!</v>
      </c>
      <c r="M1254" t="s">
        <v>751</v>
      </c>
      <c r="Q1254" s="6">
        <v>1305.5</v>
      </c>
    </row>
    <row r="1255" spans="1:17" hidden="1">
      <c r="A1255" t="s">
        <v>14</v>
      </c>
      <c r="B1255" t="s">
        <v>13</v>
      </c>
      <c r="C1255">
        <v>864</v>
      </c>
      <c r="D1255" t="s">
        <v>27</v>
      </c>
      <c r="E1255">
        <v>2821</v>
      </c>
      <c r="F1255">
        <v>3070</v>
      </c>
      <c r="G1255" t="s">
        <v>35</v>
      </c>
      <c r="H1255" s="328" t="s">
        <v>788</v>
      </c>
      <c r="I1255" s="199">
        <v>44</v>
      </c>
      <c r="J1255" t="str">
        <f t="shared" si="88"/>
        <v>A-W1-H4-LAM 98 - Stained Lippings</v>
      </c>
      <c r="K1255" s="6" t="e">
        <f>+K439+(Spray_Lip/((100-DoorDiscount)/100))</f>
        <v>#REF!</v>
      </c>
      <c r="M1255" t="s">
        <v>751</v>
      </c>
      <c r="Q1255" s="6">
        <v>1313.5</v>
      </c>
    </row>
    <row r="1256" spans="1:17" hidden="1">
      <c r="A1256" t="s">
        <v>9</v>
      </c>
      <c r="B1256" t="s">
        <v>12</v>
      </c>
      <c r="C1256">
        <v>949</v>
      </c>
      <c r="D1256" t="s">
        <v>27</v>
      </c>
      <c r="E1256">
        <v>1981</v>
      </c>
      <c r="F1256">
        <v>2150</v>
      </c>
      <c r="G1256" t="s">
        <v>32</v>
      </c>
      <c r="H1256" s="328" t="s">
        <v>788</v>
      </c>
      <c r="I1256" s="199">
        <v>44</v>
      </c>
      <c r="J1256" t="str">
        <f t="shared" si="88"/>
        <v>B-W1-H1-LAM 98 - Stained Lippings</v>
      </c>
      <c r="K1256" s="6" t="e">
        <f t="shared" ref="K1256:K1263" si="91">+K440+(Spray_Lip/((100-DoorDiscount)/100))*2</f>
        <v>#REF!</v>
      </c>
      <c r="M1256" t="s">
        <v>751</v>
      </c>
      <c r="Q1256" s="6">
        <v>2106</v>
      </c>
    </row>
    <row r="1257" spans="1:17" hidden="1">
      <c r="A1257" t="s">
        <v>9</v>
      </c>
      <c r="B1257" t="s">
        <v>11</v>
      </c>
      <c r="C1257">
        <v>909</v>
      </c>
      <c r="D1257" t="s">
        <v>27</v>
      </c>
      <c r="E1257">
        <v>2151</v>
      </c>
      <c r="F1257">
        <v>2450</v>
      </c>
      <c r="G1257" t="s">
        <v>33</v>
      </c>
      <c r="H1257" s="328" t="s">
        <v>788</v>
      </c>
      <c r="I1257" s="199">
        <v>44</v>
      </c>
      <c r="J1257" t="str">
        <f t="shared" si="88"/>
        <v>B-W1-H2-LAM 98 - Stained Lippings</v>
      </c>
      <c r="K1257" s="6" t="e">
        <f t="shared" si="91"/>
        <v>#REF!</v>
      </c>
      <c r="M1257" t="s">
        <v>751</v>
      </c>
      <c r="Q1257" s="6">
        <v>2339</v>
      </c>
    </row>
    <row r="1258" spans="1:17" hidden="1">
      <c r="A1258" t="s">
        <v>9</v>
      </c>
      <c r="B1258" t="s">
        <v>10</v>
      </c>
      <c r="C1258">
        <v>949</v>
      </c>
      <c r="D1258" t="s">
        <v>27</v>
      </c>
      <c r="E1258">
        <v>2451</v>
      </c>
      <c r="F1258">
        <v>2820</v>
      </c>
      <c r="G1258" t="s">
        <v>34</v>
      </c>
      <c r="H1258" s="328" t="s">
        <v>788</v>
      </c>
      <c r="I1258" s="199">
        <v>44</v>
      </c>
      <c r="J1258" t="str">
        <f t="shared" si="88"/>
        <v>B-W1-H3-LAM 98 - Stained Lippings</v>
      </c>
      <c r="K1258" s="6" t="e">
        <f t="shared" si="91"/>
        <v>#REF!</v>
      </c>
      <c r="M1258" t="s">
        <v>751</v>
      </c>
      <c r="Q1258" s="6">
        <v>2611</v>
      </c>
    </row>
    <row r="1259" spans="1:17" hidden="1">
      <c r="A1259" t="s">
        <v>9</v>
      </c>
      <c r="B1259" t="s">
        <v>8</v>
      </c>
      <c r="C1259">
        <v>999</v>
      </c>
      <c r="D1259" t="s">
        <v>27</v>
      </c>
      <c r="E1259">
        <v>2821</v>
      </c>
      <c r="F1259">
        <v>3100</v>
      </c>
      <c r="G1259" t="s">
        <v>35</v>
      </c>
      <c r="H1259" s="328" t="s">
        <v>788</v>
      </c>
      <c r="I1259" s="199">
        <v>44</v>
      </c>
      <c r="J1259" t="str">
        <f t="shared" si="88"/>
        <v>B-W1-H4-LAM 98 - Stained Lippings</v>
      </c>
      <c r="K1259" s="6" t="e">
        <f t="shared" si="91"/>
        <v>#REF!</v>
      </c>
      <c r="M1259" t="s">
        <v>751</v>
      </c>
      <c r="Q1259" s="6">
        <v>2627</v>
      </c>
    </row>
    <row r="1260" spans="1:17" hidden="1">
      <c r="A1260" t="s">
        <v>4</v>
      </c>
      <c r="B1260" t="s">
        <v>7</v>
      </c>
      <c r="C1260">
        <v>949</v>
      </c>
      <c r="D1260" t="s">
        <v>27</v>
      </c>
      <c r="E1260">
        <v>1981</v>
      </c>
      <c r="F1260">
        <v>2150</v>
      </c>
      <c r="G1260" t="s">
        <v>32</v>
      </c>
      <c r="H1260" s="328" t="s">
        <v>788</v>
      </c>
      <c r="I1260" s="199">
        <v>44</v>
      </c>
      <c r="J1260" t="str">
        <f t="shared" si="88"/>
        <v>C-W1-H1-LAM 98 - Stained Lippings</v>
      </c>
      <c r="K1260" s="6" t="e">
        <f t="shared" si="91"/>
        <v>#REF!</v>
      </c>
      <c r="M1260" t="s">
        <v>751</v>
      </c>
      <c r="Q1260" s="6">
        <v>1731</v>
      </c>
    </row>
    <row r="1261" spans="1:17" hidden="1">
      <c r="A1261" t="s">
        <v>4</v>
      </c>
      <c r="B1261" t="s">
        <v>6</v>
      </c>
      <c r="C1261">
        <v>909</v>
      </c>
      <c r="D1261" t="s">
        <v>27</v>
      </c>
      <c r="E1261">
        <v>2151</v>
      </c>
      <c r="F1261">
        <v>2450</v>
      </c>
      <c r="G1261" t="s">
        <v>33</v>
      </c>
      <c r="H1261" s="328" t="s">
        <v>788</v>
      </c>
      <c r="I1261" s="199">
        <v>44</v>
      </c>
      <c r="J1261" t="str">
        <f t="shared" si="88"/>
        <v>C-W1-H2-LAM 98 - Stained Lippings</v>
      </c>
      <c r="K1261" s="6" t="e">
        <f t="shared" si="91"/>
        <v>#REF!</v>
      </c>
      <c r="M1261" t="s">
        <v>751</v>
      </c>
      <c r="Q1261" s="6">
        <v>2005</v>
      </c>
    </row>
    <row r="1262" spans="1:17" hidden="1">
      <c r="A1262" t="s">
        <v>4</v>
      </c>
      <c r="B1262" t="s">
        <v>5</v>
      </c>
      <c r="C1262">
        <v>924</v>
      </c>
      <c r="D1262" t="s">
        <v>27</v>
      </c>
      <c r="E1262">
        <v>2451</v>
      </c>
      <c r="F1262">
        <v>2820</v>
      </c>
      <c r="G1262" t="s">
        <v>34</v>
      </c>
      <c r="H1262" s="328" t="s">
        <v>788</v>
      </c>
      <c r="I1262" s="199">
        <v>44</v>
      </c>
      <c r="J1262" t="str">
        <f t="shared" si="88"/>
        <v>C-W1-H3-LAM 98 - Stained Lippings</v>
      </c>
      <c r="K1262" s="6" t="e">
        <f t="shared" si="91"/>
        <v>#REF!</v>
      </c>
      <c r="M1262" t="s">
        <v>751</v>
      </c>
      <c r="Q1262" s="6">
        <v>2186</v>
      </c>
    </row>
    <row r="1263" spans="1:17" hidden="1">
      <c r="A1263" t="s">
        <v>4</v>
      </c>
      <c r="B1263" t="s">
        <v>3</v>
      </c>
      <c r="C1263">
        <v>999</v>
      </c>
      <c r="D1263" t="s">
        <v>27</v>
      </c>
      <c r="E1263">
        <v>2821</v>
      </c>
      <c r="F1263">
        <v>3100</v>
      </c>
      <c r="G1263" t="s">
        <v>35</v>
      </c>
      <c r="H1263" s="328" t="s">
        <v>788</v>
      </c>
      <c r="I1263" s="199">
        <v>44</v>
      </c>
      <c r="J1263" t="str">
        <f t="shared" si="88"/>
        <v>C-W1-H4-LAM 98 - Stained Lippings</v>
      </c>
      <c r="K1263" s="6" t="e">
        <f t="shared" si="91"/>
        <v>#REF!</v>
      </c>
      <c r="M1263" t="s">
        <v>751</v>
      </c>
      <c r="Q1263" s="6">
        <v>2160</v>
      </c>
    </row>
    <row r="1264" spans="1:17" hidden="1">
      <c r="A1264" t="s">
        <v>14</v>
      </c>
      <c r="B1264" t="s">
        <v>17</v>
      </c>
      <c r="C1264" s="191">
        <v>999</v>
      </c>
      <c r="D1264" s="191" t="s">
        <v>28</v>
      </c>
      <c r="E1264">
        <v>1981</v>
      </c>
      <c r="F1264">
        <v>2150</v>
      </c>
      <c r="G1264" t="s">
        <v>32</v>
      </c>
      <c r="H1264" s="328" t="s">
        <v>788</v>
      </c>
      <c r="I1264" s="199">
        <v>44</v>
      </c>
      <c r="J1264" t="str">
        <f t="shared" si="88"/>
        <v>A-W2-H1-LAM 98 - Stained Lippings</v>
      </c>
      <c r="K1264" s="6" t="e">
        <f>+K448+(Spray_Lip/((100-DoorDiscount)/100))</f>
        <v>#REF!</v>
      </c>
      <c r="M1264" t="s">
        <v>751</v>
      </c>
      <c r="Q1264" s="6">
        <v>1077.5</v>
      </c>
    </row>
    <row r="1265" spans="1:17" hidden="1">
      <c r="A1265" t="s">
        <v>14</v>
      </c>
      <c r="B1265" t="s">
        <v>16</v>
      </c>
      <c r="C1265" s="191">
        <v>999</v>
      </c>
      <c r="D1265" s="191" t="s">
        <v>28</v>
      </c>
      <c r="E1265">
        <v>2151</v>
      </c>
      <c r="F1265">
        <v>2450</v>
      </c>
      <c r="G1265" t="s">
        <v>33</v>
      </c>
      <c r="H1265" s="328" t="s">
        <v>788</v>
      </c>
      <c r="I1265" s="199">
        <v>44</v>
      </c>
      <c r="J1265" t="str">
        <f t="shared" si="88"/>
        <v>A-W2-H2-LAM 98 - Stained Lippings</v>
      </c>
      <c r="K1265" s="6" t="e">
        <f>+K449+(Spray_Lip/((100-DoorDiscount)/100))</f>
        <v>#REF!</v>
      </c>
      <c r="M1265" t="s">
        <v>751</v>
      </c>
      <c r="Q1265" s="6">
        <v>1194.5</v>
      </c>
    </row>
    <row r="1266" spans="1:17" hidden="1">
      <c r="A1266" t="s">
        <v>14</v>
      </c>
      <c r="B1266" t="s">
        <v>15</v>
      </c>
      <c r="C1266" s="191">
        <v>999</v>
      </c>
      <c r="D1266" s="191" t="s">
        <v>28</v>
      </c>
      <c r="E1266">
        <v>2451</v>
      </c>
      <c r="F1266">
        <v>2820</v>
      </c>
      <c r="G1266" t="s">
        <v>34</v>
      </c>
      <c r="H1266" s="328" t="s">
        <v>788</v>
      </c>
      <c r="I1266" s="199">
        <v>44</v>
      </c>
      <c r="J1266" t="str">
        <f t="shared" si="88"/>
        <v>A-W2-H3-LAM 98 - Stained Lippings</v>
      </c>
      <c r="K1266" s="6" t="e">
        <f>+K450+(Spray_Lip/((100-DoorDiscount)/100))</f>
        <v>#REF!</v>
      </c>
      <c r="M1266" t="s">
        <v>751</v>
      </c>
      <c r="Q1266" s="6">
        <v>1330.5</v>
      </c>
    </row>
    <row r="1267" spans="1:17" hidden="1">
      <c r="A1267" t="s">
        <v>14</v>
      </c>
      <c r="B1267" t="s">
        <v>13</v>
      </c>
      <c r="C1267" s="191">
        <v>999</v>
      </c>
      <c r="D1267" s="191" t="s">
        <v>28</v>
      </c>
      <c r="E1267">
        <v>2821</v>
      </c>
      <c r="F1267">
        <v>3070</v>
      </c>
      <c r="G1267" t="s">
        <v>35</v>
      </c>
      <c r="H1267" s="328" t="s">
        <v>788</v>
      </c>
      <c r="I1267" s="199">
        <v>44</v>
      </c>
      <c r="J1267" t="str">
        <f t="shared" si="88"/>
        <v>A-W2-H4-LAM 98 - Stained Lippings</v>
      </c>
      <c r="K1267" s="6" t="e">
        <f>+K451+(Spray_Lip/((100-DoorDiscount)/100))</f>
        <v>#REF!</v>
      </c>
      <c r="M1267" t="s">
        <v>751</v>
      </c>
      <c r="Q1267" s="6">
        <v>1338.5</v>
      </c>
    </row>
    <row r="1268" spans="1:17" hidden="1">
      <c r="A1268" t="s">
        <v>9</v>
      </c>
      <c r="B1268" t="s">
        <v>12</v>
      </c>
      <c r="C1268" s="191">
        <v>999</v>
      </c>
      <c r="D1268" s="191" t="s">
        <v>28</v>
      </c>
      <c r="E1268">
        <v>1981</v>
      </c>
      <c r="F1268">
        <v>2150</v>
      </c>
      <c r="G1268" t="s">
        <v>32</v>
      </c>
      <c r="H1268" s="328" t="s">
        <v>788</v>
      </c>
      <c r="I1268" s="199">
        <v>44</v>
      </c>
      <c r="J1268" t="str">
        <f t="shared" si="88"/>
        <v>B-W2-H1-LAM 98 - Stained Lippings</v>
      </c>
      <c r="K1268" s="6" t="e">
        <f t="shared" ref="K1268:K1275" si="92">+K452+(Spray_Lip/((100-DoorDiscount)/100))*2</f>
        <v>#REF!</v>
      </c>
      <c r="M1268" t="s">
        <v>751</v>
      </c>
      <c r="Q1268" s="6">
        <v>2156</v>
      </c>
    </row>
    <row r="1269" spans="1:17" hidden="1">
      <c r="A1269" t="s">
        <v>9</v>
      </c>
      <c r="B1269" t="s">
        <v>11</v>
      </c>
      <c r="C1269" s="191">
        <v>999</v>
      </c>
      <c r="D1269" s="191" t="s">
        <v>28</v>
      </c>
      <c r="E1269">
        <v>2151</v>
      </c>
      <c r="F1269">
        <v>2450</v>
      </c>
      <c r="G1269" t="s">
        <v>33</v>
      </c>
      <c r="H1269" s="328" t="s">
        <v>788</v>
      </c>
      <c r="I1269" s="199">
        <v>44</v>
      </c>
      <c r="J1269" t="str">
        <f t="shared" si="88"/>
        <v>B-W2-H2-LAM 98 - Stained Lippings</v>
      </c>
      <c r="K1269" s="6" t="e">
        <f t="shared" si="92"/>
        <v>#REF!</v>
      </c>
      <c r="M1269" t="s">
        <v>751</v>
      </c>
      <c r="Q1269" s="6">
        <v>2389</v>
      </c>
    </row>
    <row r="1270" spans="1:17" hidden="1">
      <c r="A1270" t="s">
        <v>9</v>
      </c>
      <c r="B1270" t="s">
        <v>10</v>
      </c>
      <c r="C1270" s="191">
        <v>999</v>
      </c>
      <c r="D1270" s="191" t="s">
        <v>28</v>
      </c>
      <c r="E1270">
        <v>2451</v>
      </c>
      <c r="F1270">
        <v>2820</v>
      </c>
      <c r="G1270" t="s">
        <v>34</v>
      </c>
      <c r="H1270" s="328" t="s">
        <v>788</v>
      </c>
      <c r="I1270" s="199">
        <v>44</v>
      </c>
      <c r="J1270" t="str">
        <f t="shared" si="88"/>
        <v>B-W2-H3-LAM 98 - Stained Lippings</v>
      </c>
      <c r="K1270" s="6" t="e">
        <f t="shared" si="92"/>
        <v>#REF!</v>
      </c>
      <c r="M1270" t="s">
        <v>751</v>
      </c>
      <c r="Q1270" s="6">
        <v>2661</v>
      </c>
    </row>
    <row r="1271" spans="1:17" hidden="1">
      <c r="A1271" t="s">
        <v>9</v>
      </c>
      <c r="B1271" t="s">
        <v>8</v>
      </c>
      <c r="C1271" s="191">
        <v>999</v>
      </c>
      <c r="D1271" s="191" t="s">
        <v>28</v>
      </c>
      <c r="E1271">
        <v>2821</v>
      </c>
      <c r="F1271">
        <v>3100</v>
      </c>
      <c r="G1271" t="s">
        <v>35</v>
      </c>
      <c r="H1271" s="328" t="s">
        <v>788</v>
      </c>
      <c r="I1271" s="199">
        <v>44</v>
      </c>
      <c r="J1271" t="str">
        <f t="shared" si="88"/>
        <v>B-W2-H4-LAM 98 - Stained Lippings</v>
      </c>
      <c r="K1271" s="6" t="e">
        <f t="shared" si="92"/>
        <v>#REF!</v>
      </c>
      <c r="M1271" t="s">
        <v>751</v>
      </c>
      <c r="Q1271" s="6">
        <v>2677</v>
      </c>
    </row>
    <row r="1272" spans="1:17" hidden="1">
      <c r="A1272" t="s">
        <v>4</v>
      </c>
      <c r="B1272" t="s">
        <v>7</v>
      </c>
      <c r="C1272" s="191">
        <v>999</v>
      </c>
      <c r="D1272" s="191" t="s">
        <v>28</v>
      </c>
      <c r="E1272">
        <v>1981</v>
      </c>
      <c r="F1272">
        <v>2150</v>
      </c>
      <c r="G1272" t="s">
        <v>32</v>
      </c>
      <c r="H1272" s="328" t="s">
        <v>788</v>
      </c>
      <c r="I1272" s="199">
        <v>44</v>
      </c>
      <c r="J1272" t="str">
        <f t="shared" si="88"/>
        <v>C-W2-H1-LAM 98 - Stained Lippings</v>
      </c>
      <c r="K1272" s="6" t="e">
        <f t="shared" si="92"/>
        <v>#REF!</v>
      </c>
      <c r="M1272" t="s">
        <v>751</v>
      </c>
      <c r="Q1272" s="6">
        <v>1756</v>
      </c>
    </row>
    <row r="1273" spans="1:17" hidden="1">
      <c r="A1273" t="s">
        <v>4</v>
      </c>
      <c r="B1273" t="s">
        <v>6</v>
      </c>
      <c r="C1273" s="191">
        <v>999</v>
      </c>
      <c r="D1273" s="191" t="s">
        <v>28</v>
      </c>
      <c r="E1273">
        <v>2151</v>
      </c>
      <c r="F1273">
        <v>2450</v>
      </c>
      <c r="G1273" t="s">
        <v>33</v>
      </c>
      <c r="H1273" s="328" t="s">
        <v>788</v>
      </c>
      <c r="I1273" s="199">
        <v>44</v>
      </c>
      <c r="J1273" t="str">
        <f t="shared" ref="J1273:J1299" si="93">A1273&amp;"-"&amp;D1273&amp;"-"&amp;G1273&amp;"-"&amp;H1273</f>
        <v>C-W2-H2-LAM 98 - Stained Lippings</v>
      </c>
      <c r="K1273" s="6" t="e">
        <f t="shared" si="92"/>
        <v>#REF!</v>
      </c>
      <c r="M1273" t="s">
        <v>751</v>
      </c>
      <c r="Q1273" s="6">
        <v>2030</v>
      </c>
    </row>
    <row r="1274" spans="1:17" hidden="1">
      <c r="A1274" t="s">
        <v>4</v>
      </c>
      <c r="B1274" t="s">
        <v>5</v>
      </c>
      <c r="C1274" s="191">
        <v>999</v>
      </c>
      <c r="D1274" s="191" t="s">
        <v>28</v>
      </c>
      <c r="E1274">
        <v>2451</v>
      </c>
      <c r="F1274">
        <v>2820</v>
      </c>
      <c r="G1274" t="s">
        <v>34</v>
      </c>
      <c r="H1274" s="328" t="s">
        <v>788</v>
      </c>
      <c r="I1274" s="199">
        <v>44</v>
      </c>
      <c r="J1274" t="str">
        <f t="shared" si="93"/>
        <v>C-W2-H3-LAM 98 - Stained Lippings</v>
      </c>
      <c r="K1274" s="6" t="e">
        <f t="shared" si="92"/>
        <v>#REF!</v>
      </c>
      <c r="M1274" t="s">
        <v>751</v>
      </c>
      <c r="Q1274" s="6">
        <v>2211</v>
      </c>
    </row>
    <row r="1275" spans="1:17" hidden="1">
      <c r="A1275" t="s">
        <v>4</v>
      </c>
      <c r="B1275" t="s">
        <v>3</v>
      </c>
      <c r="C1275" s="191">
        <v>999</v>
      </c>
      <c r="D1275" s="191" t="s">
        <v>28</v>
      </c>
      <c r="E1275">
        <v>2821</v>
      </c>
      <c r="F1275">
        <v>3100</v>
      </c>
      <c r="G1275" t="s">
        <v>35</v>
      </c>
      <c r="H1275" s="328" t="s">
        <v>788</v>
      </c>
      <c r="I1275" s="199">
        <v>44</v>
      </c>
      <c r="J1275" t="str">
        <f t="shared" si="93"/>
        <v>C-W2-H4-LAM 98 - Stained Lippings</v>
      </c>
      <c r="K1275" s="6" t="e">
        <f t="shared" si="92"/>
        <v>#REF!</v>
      </c>
      <c r="M1275" t="s">
        <v>751</v>
      </c>
      <c r="Q1275" s="6">
        <v>2185</v>
      </c>
    </row>
    <row r="1276" spans="1:17" hidden="1">
      <c r="A1276" t="s">
        <v>14</v>
      </c>
      <c r="B1276" t="s">
        <v>17</v>
      </c>
      <c r="C1276" s="194">
        <v>1099</v>
      </c>
      <c r="D1276" s="194" t="s">
        <v>29</v>
      </c>
      <c r="E1276">
        <v>1981</v>
      </c>
      <c r="F1276">
        <v>2150</v>
      </c>
      <c r="G1276" t="s">
        <v>32</v>
      </c>
      <c r="H1276" s="328" t="s">
        <v>788</v>
      </c>
      <c r="I1276" s="199">
        <v>44</v>
      </c>
      <c r="J1276" t="str">
        <f t="shared" si="93"/>
        <v>A-W3-H1-LAM 98 - Stained Lippings</v>
      </c>
      <c r="K1276" s="6" t="e">
        <f>+K460+(Spray_Lip/((100-DoorDiscount)/100))</f>
        <v>#REF!</v>
      </c>
      <c r="M1276" t="s">
        <v>751</v>
      </c>
      <c r="Q1276" s="6">
        <v>1102.5</v>
      </c>
    </row>
    <row r="1277" spans="1:17" hidden="1">
      <c r="A1277" t="s">
        <v>14</v>
      </c>
      <c r="B1277" t="s">
        <v>16</v>
      </c>
      <c r="C1277" s="194">
        <v>1099</v>
      </c>
      <c r="D1277" s="194" t="s">
        <v>29</v>
      </c>
      <c r="E1277">
        <v>2151</v>
      </c>
      <c r="F1277">
        <v>2450</v>
      </c>
      <c r="G1277" t="s">
        <v>33</v>
      </c>
      <c r="H1277" s="328" t="s">
        <v>788</v>
      </c>
      <c r="I1277" s="199">
        <v>44</v>
      </c>
      <c r="J1277" t="str">
        <f t="shared" si="93"/>
        <v>A-W3-H2-LAM 98 - Stained Lippings</v>
      </c>
      <c r="K1277" s="6" t="e">
        <f>+K461+(Spray_Lip/((100-DoorDiscount)/100))</f>
        <v>#REF!</v>
      </c>
      <c r="M1277" t="s">
        <v>751</v>
      </c>
      <c r="Q1277" s="6">
        <v>1219.5</v>
      </c>
    </row>
    <row r="1278" spans="1:17" hidden="1">
      <c r="A1278" t="s">
        <v>14</v>
      </c>
      <c r="B1278" t="s">
        <v>15</v>
      </c>
      <c r="C1278" s="194">
        <v>1099</v>
      </c>
      <c r="D1278" s="194" t="s">
        <v>29</v>
      </c>
      <c r="E1278">
        <v>2451</v>
      </c>
      <c r="F1278">
        <v>2820</v>
      </c>
      <c r="G1278" t="s">
        <v>34</v>
      </c>
      <c r="H1278" s="328" t="s">
        <v>788</v>
      </c>
      <c r="I1278" s="199">
        <v>44</v>
      </c>
      <c r="J1278" t="str">
        <f t="shared" si="93"/>
        <v>A-W3-H3-LAM 98 - Stained Lippings</v>
      </c>
      <c r="K1278" s="6" t="e">
        <f>+K462+(Spray_Lip/((100-DoorDiscount)/100))</f>
        <v>#REF!</v>
      </c>
      <c r="M1278" t="s">
        <v>751</v>
      </c>
      <c r="Q1278" s="6">
        <v>1355.5</v>
      </c>
    </row>
    <row r="1279" spans="1:17" hidden="1">
      <c r="A1279" t="s">
        <v>14</v>
      </c>
      <c r="B1279" t="s">
        <v>13</v>
      </c>
      <c r="C1279" s="194">
        <v>1099</v>
      </c>
      <c r="D1279" s="194" t="s">
        <v>29</v>
      </c>
      <c r="E1279">
        <v>2821</v>
      </c>
      <c r="F1279">
        <v>3070</v>
      </c>
      <c r="G1279" t="s">
        <v>35</v>
      </c>
      <c r="H1279" s="328" t="s">
        <v>788</v>
      </c>
      <c r="I1279" s="199">
        <v>44</v>
      </c>
      <c r="J1279" t="str">
        <f t="shared" si="93"/>
        <v>A-W3-H4-LAM 98 - Stained Lippings</v>
      </c>
      <c r="K1279" s="6" t="e">
        <f>+K463+(Spray_Lip/((100-DoorDiscount)/100))</f>
        <v>#REF!</v>
      </c>
      <c r="M1279" t="s">
        <v>751</v>
      </c>
      <c r="Q1279" s="6">
        <v>1363.5</v>
      </c>
    </row>
    <row r="1280" spans="1:17" hidden="1">
      <c r="A1280" t="s">
        <v>9</v>
      </c>
      <c r="B1280" t="s">
        <v>12</v>
      </c>
      <c r="C1280" s="194">
        <v>1099</v>
      </c>
      <c r="D1280" s="194" t="s">
        <v>29</v>
      </c>
      <c r="E1280">
        <v>1981</v>
      </c>
      <c r="F1280">
        <v>2150</v>
      </c>
      <c r="G1280" t="s">
        <v>32</v>
      </c>
      <c r="H1280" s="328" t="s">
        <v>788</v>
      </c>
      <c r="I1280" s="199">
        <v>44</v>
      </c>
      <c r="J1280" t="str">
        <f t="shared" si="93"/>
        <v>B-W3-H1-LAM 98 - Stained Lippings</v>
      </c>
      <c r="K1280" s="6" t="e">
        <f t="shared" ref="K1280:K1287" si="94">+K464+(Spray_Lip/((100-DoorDiscount)/100))*2</f>
        <v>#REF!</v>
      </c>
      <c r="M1280" t="s">
        <v>751</v>
      </c>
      <c r="Q1280" s="6">
        <v>2206</v>
      </c>
    </row>
    <row r="1281" spans="1:17" hidden="1">
      <c r="A1281" t="s">
        <v>9</v>
      </c>
      <c r="B1281" t="s">
        <v>11</v>
      </c>
      <c r="C1281" s="194">
        <v>1099</v>
      </c>
      <c r="D1281" s="194" t="s">
        <v>29</v>
      </c>
      <c r="E1281">
        <v>2151</v>
      </c>
      <c r="F1281">
        <v>2450</v>
      </c>
      <c r="G1281" t="s">
        <v>33</v>
      </c>
      <c r="H1281" s="328" t="s">
        <v>788</v>
      </c>
      <c r="I1281" s="199">
        <v>44</v>
      </c>
      <c r="J1281" t="str">
        <f t="shared" si="93"/>
        <v>B-W3-H2-LAM 98 - Stained Lippings</v>
      </c>
      <c r="K1281" s="6" t="e">
        <f t="shared" si="94"/>
        <v>#REF!</v>
      </c>
      <c r="M1281" t="s">
        <v>751</v>
      </c>
      <c r="Q1281" s="6">
        <v>2439</v>
      </c>
    </row>
    <row r="1282" spans="1:17" hidden="1">
      <c r="A1282" t="s">
        <v>9</v>
      </c>
      <c r="B1282" t="s">
        <v>10</v>
      </c>
      <c r="C1282" s="194">
        <v>1099</v>
      </c>
      <c r="D1282" s="194" t="s">
        <v>29</v>
      </c>
      <c r="E1282">
        <v>2451</v>
      </c>
      <c r="F1282">
        <v>2820</v>
      </c>
      <c r="G1282" t="s">
        <v>34</v>
      </c>
      <c r="H1282" s="328" t="s">
        <v>788</v>
      </c>
      <c r="I1282" s="199">
        <v>44</v>
      </c>
      <c r="J1282" t="str">
        <f t="shared" si="93"/>
        <v>B-W3-H3-LAM 98 - Stained Lippings</v>
      </c>
      <c r="K1282" s="6" t="e">
        <f t="shared" si="94"/>
        <v>#REF!</v>
      </c>
      <c r="M1282" t="s">
        <v>751</v>
      </c>
      <c r="Q1282" s="6">
        <v>2711</v>
      </c>
    </row>
    <row r="1283" spans="1:17" hidden="1">
      <c r="A1283" t="s">
        <v>9</v>
      </c>
      <c r="B1283" t="s">
        <v>8</v>
      </c>
      <c r="C1283" s="194">
        <v>1099</v>
      </c>
      <c r="D1283" s="194" t="s">
        <v>29</v>
      </c>
      <c r="E1283">
        <v>2821</v>
      </c>
      <c r="F1283">
        <v>3100</v>
      </c>
      <c r="G1283" t="s">
        <v>35</v>
      </c>
      <c r="H1283" s="328" t="s">
        <v>788</v>
      </c>
      <c r="I1283" s="199">
        <v>44</v>
      </c>
      <c r="J1283" t="str">
        <f t="shared" si="93"/>
        <v>B-W3-H4-LAM 98 - Stained Lippings</v>
      </c>
      <c r="K1283" s="6" t="e">
        <f t="shared" si="94"/>
        <v>#REF!</v>
      </c>
      <c r="M1283" t="s">
        <v>751</v>
      </c>
      <c r="Q1283" s="6">
        <v>2727</v>
      </c>
    </row>
    <row r="1284" spans="1:17" hidden="1">
      <c r="A1284" t="s">
        <v>4</v>
      </c>
      <c r="B1284" t="s">
        <v>7</v>
      </c>
      <c r="C1284" s="194">
        <v>1099</v>
      </c>
      <c r="D1284" s="194" t="s">
        <v>29</v>
      </c>
      <c r="E1284">
        <v>1981</v>
      </c>
      <c r="F1284">
        <v>2150</v>
      </c>
      <c r="G1284" t="s">
        <v>32</v>
      </c>
      <c r="H1284" s="328" t="s">
        <v>788</v>
      </c>
      <c r="I1284" s="199">
        <v>44</v>
      </c>
      <c r="J1284" t="str">
        <f t="shared" si="93"/>
        <v>C-W3-H1-LAM 98 - Stained Lippings</v>
      </c>
      <c r="K1284" s="6" t="e">
        <f t="shared" si="94"/>
        <v>#REF!</v>
      </c>
      <c r="M1284" t="s">
        <v>751</v>
      </c>
      <c r="Q1284" s="6">
        <v>1781</v>
      </c>
    </row>
    <row r="1285" spans="1:17" hidden="1">
      <c r="A1285" t="s">
        <v>4</v>
      </c>
      <c r="B1285" t="s">
        <v>6</v>
      </c>
      <c r="C1285" s="194">
        <v>1099</v>
      </c>
      <c r="D1285" s="194" t="s">
        <v>29</v>
      </c>
      <c r="E1285">
        <v>2151</v>
      </c>
      <c r="F1285">
        <v>2450</v>
      </c>
      <c r="G1285" t="s">
        <v>33</v>
      </c>
      <c r="H1285" s="328" t="s">
        <v>788</v>
      </c>
      <c r="I1285" s="199">
        <v>44</v>
      </c>
      <c r="J1285" t="str">
        <f t="shared" si="93"/>
        <v>C-W3-H2-LAM 98 - Stained Lippings</v>
      </c>
      <c r="K1285" s="6" t="e">
        <f t="shared" si="94"/>
        <v>#REF!</v>
      </c>
      <c r="M1285" t="s">
        <v>751</v>
      </c>
      <c r="Q1285" s="6">
        <v>2055</v>
      </c>
    </row>
    <row r="1286" spans="1:17" hidden="1">
      <c r="A1286" t="s">
        <v>4</v>
      </c>
      <c r="B1286" t="s">
        <v>5</v>
      </c>
      <c r="C1286" s="194">
        <v>1099</v>
      </c>
      <c r="D1286" s="194" t="s">
        <v>29</v>
      </c>
      <c r="E1286">
        <v>2451</v>
      </c>
      <c r="F1286">
        <v>2820</v>
      </c>
      <c r="G1286" t="s">
        <v>34</v>
      </c>
      <c r="H1286" s="328" t="s">
        <v>788</v>
      </c>
      <c r="I1286" s="199">
        <v>44</v>
      </c>
      <c r="J1286" t="str">
        <f t="shared" si="93"/>
        <v>C-W3-H3-LAM 98 - Stained Lippings</v>
      </c>
      <c r="K1286" s="6" t="e">
        <f t="shared" si="94"/>
        <v>#REF!</v>
      </c>
      <c r="M1286" t="s">
        <v>751</v>
      </c>
      <c r="Q1286" s="6">
        <v>2236</v>
      </c>
    </row>
    <row r="1287" spans="1:17" hidden="1">
      <c r="A1287" t="s">
        <v>4</v>
      </c>
      <c r="B1287" t="s">
        <v>3</v>
      </c>
      <c r="C1287" s="194">
        <v>1099</v>
      </c>
      <c r="D1287" s="194" t="s">
        <v>29</v>
      </c>
      <c r="E1287">
        <v>2821</v>
      </c>
      <c r="F1287">
        <v>3100</v>
      </c>
      <c r="G1287" t="s">
        <v>35</v>
      </c>
      <c r="H1287" s="328" t="s">
        <v>788</v>
      </c>
      <c r="I1287" s="199">
        <v>44</v>
      </c>
      <c r="J1287" t="str">
        <f t="shared" si="93"/>
        <v>C-W3-H4-LAM 98 - Stained Lippings</v>
      </c>
      <c r="K1287" s="6" t="e">
        <f t="shared" si="94"/>
        <v>#REF!</v>
      </c>
      <c r="M1287" t="s">
        <v>751</v>
      </c>
      <c r="Q1287" s="6">
        <v>2210</v>
      </c>
    </row>
    <row r="1288" spans="1:17" hidden="1">
      <c r="A1288" t="s">
        <v>14</v>
      </c>
      <c r="B1288" t="s">
        <v>17</v>
      </c>
      <c r="C1288" s="196">
        <v>1240</v>
      </c>
      <c r="D1288" s="196" t="s">
        <v>30</v>
      </c>
      <c r="E1288">
        <v>1981</v>
      </c>
      <c r="F1288">
        <v>2150</v>
      </c>
      <c r="G1288" t="s">
        <v>32</v>
      </c>
      <c r="H1288" s="328" t="s">
        <v>788</v>
      </c>
      <c r="I1288" s="199">
        <v>44</v>
      </c>
      <c r="J1288" t="str">
        <f t="shared" si="93"/>
        <v>A-W4-H1-LAM 98 - Stained Lippings</v>
      </c>
      <c r="K1288" s="6" t="e">
        <f>+K472+(Spray_Lip/((100-DoorDiscount)/100))</f>
        <v>#REF!</v>
      </c>
      <c r="M1288" t="s">
        <v>751</v>
      </c>
      <c r="Q1288" s="6">
        <v>1127.5</v>
      </c>
    </row>
    <row r="1289" spans="1:17" hidden="1">
      <c r="A1289" t="s">
        <v>14</v>
      </c>
      <c r="B1289" t="s">
        <v>16</v>
      </c>
      <c r="C1289" s="196">
        <v>1240</v>
      </c>
      <c r="D1289" s="196" t="s">
        <v>30</v>
      </c>
      <c r="E1289">
        <v>2151</v>
      </c>
      <c r="F1289">
        <v>2450</v>
      </c>
      <c r="G1289" t="s">
        <v>33</v>
      </c>
      <c r="H1289" s="328" t="s">
        <v>788</v>
      </c>
      <c r="I1289" s="199">
        <v>44</v>
      </c>
      <c r="J1289" t="str">
        <f t="shared" si="93"/>
        <v>A-W4-H2-LAM 98 - Stained Lippings</v>
      </c>
      <c r="K1289" s="6" t="e">
        <f>+K473+(Spray_Lip/((100-DoorDiscount)/100))</f>
        <v>#REF!</v>
      </c>
      <c r="M1289" t="s">
        <v>751</v>
      </c>
      <c r="Q1289" s="6">
        <v>1244.5</v>
      </c>
    </row>
    <row r="1290" spans="1:17" hidden="1">
      <c r="A1290" t="s">
        <v>14</v>
      </c>
      <c r="B1290" t="s">
        <v>15</v>
      </c>
      <c r="C1290" s="196">
        <v>1240</v>
      </c>
      <c r="D1290" s="196" t="s">
        <v>30</v>
      </c>
      <c r="E1290">
        <v>2451</v>
      </c>
      <c r="F1290">
        <v>2820</v>
      </c>
      <c r="G1290" t="s">
        <v>34</v>
      </c>
      <c r="H1290" s="328" t="s">
        <v>788</v>
      </c>
      <c r="I1290" s="199">
        <v>44</v>
      </c>
      <c r="J1290" t="str">
        <f t="shared" si="93"/>
        <v>A-W4-H3-LAM 98 - Stained Lippings</v>
      </c>
      <c r="K1290" s="6" t="e">
        <f>+K474+(Spray_Lip/((100-DoorDiscount)/100))</f>
        <v>#REF!</v>
      </c>
      <c r="M1290" t="s">
        <v>751</v>
      </c>
      <c r="Q1290" s="6">
        <v>1380.5</v>
      </c>
    </row>
    <row r="1291" spans="1:17" hidden="1">
      <c r="A1291" t="s">
        <v>14</v>
      </c>
      <c r="B1291" t="s">
        <v>13</v>
      </c>
      <c r="C1291" s="196">
        <v>1240</v>
      </c>
      <c r="D1291" s="196" t="s">
        <v>30</v>
      </c>
      <c r="E1291">
        <v>2821</v>
      </c>
      <c r="F1291">
        <v>3070</v>
      </c>
      <c r="G1291" t="s">
        <v>35</v>
      </c>
      <c r="H1291" s="328" t="s">
        <v>788</v>
      </c>
      <c r="I1291" s="199">
        <v>44</v>
      </c>
      <c r="J1291" t="str">
        <f t="shared" si="93"/>
        <v>A-W4-H4-LAM 98 - Stained Lippings</v>
      </c>
      <c r="K1291" s="6" t="e">
        <f>+K475+(Spray_Lip/((100-DoorDiscount)/100))</f>
        <v>#REF!</v>
      </c>
      <c r="M1291" t="s">
        <v>751</v>
      </c>
      <c r="Q1291" s="6">
        <v>1388.5</v>
      </c>
    </row>
    <row r="1292" spans="1:17" hidden="1">
      <c r="A1292" t="s">
        <v>9</v>
      </c>
      <c r="B1292" t="s">
        <v>12</v>
      </c>
      <c r="C1292" s="196">
        <v>1240</v>
      </c>
      <c r="D1292" s="196" t="s">
        <v>30</v>
      </c>
      <c r="E1292">
        <v>1981</v>
      </c>
      <c r="F1292">
        <v>2150</v>
      </c>
      <c r="G1292" t="s">
        <v>32</v>
      </c>
      <c r="H1292" s="328" t="s">
        <v>788</v>
      </c>
      <c r="I1292" s="199">
        <v>44</v>
      </c>
      <c r="J1292" t="str">
        <f t="shared" si="93"/>
        <v>B-W4-H1-LAM 98 - Stained Lippings</v>
      </c>
      <c r="K1292" s="6" t="e">
        <f t="shared" ref="K1292:K1299" si="95">+K476+(Spray_Lip/((100-DoorDiscount)/100))*2</f>
        <v>#REF!</v>
      </c>
      <c r="M1292" t="s">
        <v>751</v>
      </c>
      <c r="Q1292" s="6">
        <v>2256</v>
      </c>
    </row>
    <row r="1293" spans="1:17" hidden="1">
      <c r="A1293" t="s">
        <v>9</v>
      </c>
      <c r="B1293" t="s">
        <v>11</v>
      </c>
      <c r="C1293" s="196">
        <v>1240</v>
      </c>
      <c r="D1293" s="196" t="s">
        <v>30</v>
      </c>
      <c r="E1293">
        <v>2151</v>
      </c>
      <c r="F1293">
        <v>2450</v>
      </c>
      <c r="G1293" t="s">
        <v>33</v>
      </c>
      <c r="H1293" s="328" t="s">
        <v>788</v>
      </c>
      <c r="I1293" s="199">
        <v>44</v>
      </c>
      <c r="J1293" t="str">
        <f t="shared" si="93"/>
        <v>B-W4-H2-LAM 98 - Stained Lippings</v>
      </c>
      <c r="K1293" s="6" t="e">
        <f t="shared" si="95"/>
        <v>#REF!</v>
      </c>
      <c r="M1293" t="s">
        <v>751</v>
      </c>
      <c r="Q1293" s="6">
        <v>2489</v>
      </c>
    </row>
    <row r="1294" spans="1:17" hidden="1">
      <c r="A1294" t="s">
        <v>9</v>
      </c>
      <c r="B1294" t="s">
        <v>10</v>
      </c>
      <c r="C1294" s="196">
        <v>1240</v>
      </c>
      <c r="D1294" s="196" t="s">
        <v>30</v>
      </c>
      <c r="E1294">
        <v>2451</v>
      </c>
      <c r="F1294">
        <v>2820</v>
      </c>
      <c r="G1294" t="s">
        <v>34</v>
      </c>
      <c r="H1294" s="328" t="s">
        <v>788</v>
      </c>
      <c r="I1294" s="199">
        <v>44</v>
      </c>
      <c r="J1294" t="str">
        <f t="shared" si="93"/>
        <v>B-W4-H3-LAM 98 - Stained Lippings</v>
      </c>
      <c r="K1294" s="6" t="e">
        <f t="shared" si="95"/>
        <v>#REF!</v>
      </c>
      <c r="M1294" t="s">
        <v>751</v>
      </c>
      <c r="Q1294" s="6">
        <v>2761</v>
      </c>
    </row>
    <row r="1295" spans="1:17" hidden="1">
      <c r="A1295" t="s">
        <v>9</v>
      </c>
      <c r="B1295" t="s">
        <v>8</v>
      </c>
      <c r="C1295" s="196">
        <v>1240</v>
      </c>
      <c r="D1295" s="196" t="s">
        <v>30</v>
      </c>
      <c r="E1295">
        <v>2821</v>
      </c>
      <c r="F1295">
        <v>3100</v>
      </c>
      <c r="G1295" t="s">
        <v>35</v>
      </c>
      <c r="H1295" s="328" t="s">
        <v>788</v>
      </c>
      <c r="I1295" s="199">
        <v>44</v>
      </c>
      <c r="J1295" t="str">
        <f t="shared" si="93"/>
        <v>B-W4-H4-LAM 98 - Stained Lippings</v>
      </c>
      <c r="K1295" s="6" t="e">
        <f t="shared" si="95"/>
        <v>#REF!</v>
      </c>
      <c r="M1295" t="s">
        <v>751</v>
      </c>
      <c r="Q1295" s="6">
        <v>2777</v>
      </c>
    </row>
    <row r="1296" spans="1:17" hidden="1">
      <c r="A1296" t="s">
        <v>4</v>
      </c>
      <c r="B1296" t="s">
        <v>7</v>
      </c>
      <c r="C1296" s="196">
        <v>1240</v>
      </c>
      <c r="D1296" s="196" t="s">
        <v>30</v>
      </c>
      <c r="E1296">
        <v>1981</v>
      </c>
      <c r="F1296">
        <v>2150</v>
      </c>
      <c r="G1296" t="s">
        <v>32</v>
      </c>
      <c r="H1296" s="328" t="s">
        <v>788</v>
      </c>
      <c r="I1296" s="199">
        <v>44</v>
      </c>
      <c r="J1296" t="str">
        <f t="shared" si="93"/>
        <v>C-W4-H1-LAM 98 - Stained Lippings</v>
      </c>
      <c r="K1296" s="6" t="e">
        <f t="shared" si="95"/>
        <v>#REF!</v>
      </c>
      <c r="M1296" t="s">
        <v>751</v>
      </c>
      <c r="Q1296" s="6">
        <v>1806</v>
      </c>
    </row>
    <row r="1297" spans="1:17" hidden="1">
      <c r="A1297" t="s">
        <v>4</v>
      </c>
      <c r="B1297" t="s">
        <v>6</v>
      </c>
      <c r="C1297" s="196">
        <v>1240</v>
      </c>
      <c r="D1297" s="196" t="s">
        <v>30</v>
      </c>
      <c r="E1297">
        <v>2151</v>
      </c>
      <c r="F1297">
        <v>2450</v>
      </c>
      <c r="G1297" t="s">
        <v>33</v>
      </c>
      <c r="H1297" s="328" t="s">
        <v>788</v>
      </c>
      <c r="I1297" s="199">
        <v>44</v>
      </c>
      <c r="J1297" t="str">
        <f t="shared" si="93"/>
        <v>C-W4-H2-LAM 98 - Stained Lippings</v>
      </c>
      <c r="K1297" s="6" t="e">
        <f t="shared" si="95"/>
        <v>#REF!</v>
      </c>
      <c r="M1297" t="s">
        <v>751</v>
      </c>
      <c r="Q1297" s="6">
        <v>2080</v>
      </c>
    </row>
    <row r="1298" spans="1:17" hidden="1">
      <c r="A1298" t="s">
        <v>4</v>
      </c>
      <c r="B1298" t="s">
        <v>5</v>
      </c>
      <c r="C1298" s="196">
        <v>1240</v>
      </c>
      <c r="D1298" s="196" t="s">
        <v>30</v>
      </c>
      <c r="E1298">
        <v>2451</v>
      </c>
      <c r="F1298">
        <v>2820</v>
      </c>
      <c r="G1298" t="s">
        <v>34</v>
      </c>
      <c r="H1298" s="328" t="s">
        <v>788</v>
      </c>
      <c r="I1298" s="199">
        <v>44</v>
      </c>
      <c r="J1298" t="str">
        <f t="shared" si="93"/>
        <v>C-W4-H3-LAM 98 - Stained Lippings</v>
      </c>
      <c r="K1298" s="6" t="e">
        <f t="shared" si="95"/>
        <v>#REF!</v>
      </c>
      <c r="M1298" t="s">
        <v>751</v>
      </c>
      <c r="Q1298" s="6">
        <v>2261</v>
      </c>
    </row>
    <row r="1299" spans="1:17" hidden="1">
      <c r="A1299" t="s">
        <v>4</v>
      </c>
      <c r="B1299" t="s">
        <v>3</v>
      </c>
      <c r="C1299" s="196">
        <v>1240</v>
      </c>
      <c r="D1299" s="196" t="s">
        <v>30</v>
      </c>
      <c r="E1299">
        <v>2821</v>
      </c>
      <c r="F1299">
        <v>3100</v>
      </c>
      <c r="G1299" t="s">
        <v>35</v>
      </c>
      <c r="H1299" s="328" t="s">
        <v>788</v>
      </c>
      <c r="I1299" s="199">
        <v>44</v>
      </c>
      <c r="J1299" t="str">
        <f t="shared" si="93"/>
        <v>C-W4-H4-LAM 98 - Stained Lippings</v>
      </c>
      <c r="K1299" s="6" t="e">
        <f t="shared" si="95"/>
        <v>#REF!</v>
      </c>
      <c r="M1299" t="s">
        <v>751</v>
      </c>
      <c r="Q1299" s="6">
        <v>2235</v>
      </c>
    </row>
    <row r="1300" spans="1:17" hidden="1">
      <c r="A1300" t="s">
        <v>14</v>
      </c>
      <c r="B1300" t="s">
        <v>17</v>
      </c>
      <c r="C1300">
        <v>949</v>
      </c>
      <c r="D1300" t="s">
        <v>27</v>
      </c>
      <c r="E1300">
        <v>1981</v>
      </c>
      <c r="F1300">
        <v>2150</v>
      </c>
      <c r="G1300" t="s">
        <v>32</v>
      </c>
      <c r="H1300" s="4" t="s">
        <v>735</v>
      </c>
      <c r="I1300" s="199">
        <v>44</v>
      </c>
      <c r="J1300" t="str">
        <f t="shared" si="88"/>
        <v>A-W1-H1-LAM 110 - Stained Lippings</v>
      </c>
      <c r="K1300" s="6" t="e">
        <f>+K484+(Spray_Lip/((100-DoorDiscount)/100))</f>
        <v>#REF!</v>
      </c>
      <c r="M1300" t="s">
        <v>751</v>
      </c>
      <c r="Q1300" s="6">
        <v>1173.5</v>
      </c>
    </row>
    <row r="1301" spans="1:17" hidden="1">
      <c r="A1301" t="s">
        <v>14</v>
      </c>
      <c r="B1301" t="s">
        <v>16</v>
      </c>
      <c r="C1301">
        <v>949</v>
      </c>
      <c r="D1301" t="s">
        <v>27</v>
      </c>
      <c r="E1301">
        <v>2151</v>
      </c>
      <c r="F1301">
        <v>2450</v>
      </c>
      <c r="G1301" t="s">
        <v>33</v>
      </c>
      <c r="H1301" s="4" t="s">
        <v>735</v>
      </c>
      <c r="I1301" s="199">
        <v>44</v>
      </c>
      <c r="J1301" t="str">
        <f t="shared" ref="J1301:J1335" si="96">A1301&amp;"-"&amp;D1301&amp;"-"&amp;G1301&amp;"-"&amp;H1301</f>
        <v>A-W1-H2-LAM 110 - Stained Lippings</v>
      </c>
      <c r="K1301" s="6" t="e">
        <f>+K485+(Spray_Lip/((100-DoorDiscount)/100))</f>
        <v>#REF!</v>
      </c>
      <c r="M1301" t="s">
        <v>751</v>
      </c>
      <c r="Q1301" s="6">
        <v>1289.5</v>
      </c>
    </row>
    <row r="1302" spans="1:17" hidden="1">
      <c r="A1302" t="s">
        <v>14</v>
      </c>
      <c r="B1302" t="s">
        <v>15</v>
      </c>
      <c r="C1302">
        <v>949</v>
      </c>
      <c r="D1302" t="s">
        <v>27</v>
      </c>
      <c r="E1302">
        <v>2451</v>
      </c>
      <c r="F1302">
        <v>2820</v>
      </c>
      <c r="G1302" t="s">
        <v>34</v>
      </c>
      <c r="H1302" s="4" t="s">
        <v>735</v>
      </c>
      <c r="I1302" s="199">
        <v>44</v>
      </c>
      <c r="J1302" t="str">
        <f t="shared" si="96"/>
        <v>A-W1-H3-LAM 110 - Stained Lippings</v>
      </c>
      <c r="K1302" s="6" t="e">
        <f>+K486+(Spray_Lip/((100-DoorDiscount)/100))</f>
        <v>#REF!</v>
      </c>
      <c r="M1302" t="s">
        <v>751</v>
      </c>
      <c r="Q1302" s="6">
        <v>1422.5</v>
      </c>
    </row>
    <row r="1303" spans="1:17" hidden="1">
      <c r="A1303" t="s">
        <v>14</v>
      </c>
      <c r="B1303" t="s">
        <v>13</v>
      </c>
      <c r="C1303">
        <v>864</v>
      </c>
      <c r="D1303" t="s">
        <v>27</v>
      </c>
      <c r="E1303">
        <v>2821</v>
      </c>
      <c r="F1303">
        <v>3070</v>
      </c>
      <c r="G1303" t="s">
        <v>35</v>
      </c>
      <c r="H1303" s="4" t="s">
        <v>735</v>
      </c>
      <c r="I1303" s="199">
        <v>44</v>
      </c>
      <c r="J1303" t="str">
        <f t="shared" si="96"/>
        <v>A-W1-H4-LAM 110 - Stained Lippings</v>
      </c>
      <c r="K1303" s="6" t="e">
        <f>+K487+(Spray_Lip/((100-DoorDiscount)/100))</f>
        <v>#REF!</v>
      </c>
      <c r="M1303" t="s">
        <v>751</v>
      </c>
      <c r="Q1303" s="6">
        <v>1422.5</v>
      </c>
    </row>
    <row r="1304" spans="1:17" hidden="1">
      <c r="A1304" t="s">
        <v>9</v>
      </c>
      <c r="B1304" t="s">
        <v>12</v>
      </c>
      <c r="C1304">
        <v>949</v>
      </c>
      <c r="D1304" t="s">
        <v>27</v>
      </c>
      <c r="E1304">
        <v>1981</v>
      </c>
      <c r="F1304">
        <v>2150</v>
      </c>
      <c r="G1304" t="s">
        <v>32</v>
      </c>
      <c r="H1304" s="4" t="s">
        <v>735</v>
      </c>
      <c r="I1304" s="199">
        <v>44</v>
      </c>
      <c r="J1304" t="str">
        <f t="shared" si="96"/>
        <v>B-W1-H1-LAM 110 - Stained Lippings</v>
      </c>
      <c r="K1304" s="6" t="e">
        <f t="shared" ref="K1304:K1311" si="97">+K488+(Spray_Lip/((100-DoorDiscount)/100))*2</f>
        <v>#REF!</v>
      </c>
      <c r="M1304" t="s">
        <v>751</v>
      </c>
      <c r="Q1304" s="6">
        <v>2346</v>
      </c>
    </row>
    <row r="1305" spans="1:17" hidden="1">
      <c r="A1305" t="s">
        <v>9</v>
      </c>
      <c r="B1305" t="s">
        <v>11</v>
      </c>
      <c r="C1305">
        <v>909</v>
      </c>
      <c r="D1305" t="s">
        <v>27</v>
      </c>
      <c r="E1305">
        <v>2151</v>
      </c>
      <c r="F1305">
        <v>2450</v>
      </c>
      <c r="G1305" t="s">
        <v>33</v>
      </c>
      <c r="H1305" s="4" t="s">
        <v>735</v>
      </c>
      <c r="I1305" s="199">
        <v>44</v>
      </c>
      <c r="J1305" t="str">
        <f t="shared" si="96"/>
        <v>B-W1-H2-LAM 110 - Stained Lippings</v>
      </c>
      <c r="K1305" s="6" t="e">
        <f t="shared" si="97"/>
        <v>#REF!</v>
      </c>
      <c r="M1305" t="s">
        <v>751</v>
      </c>
      <c r="Q1305" s="6">
        <v>2579</v>
      </c>
    </row>
    <row r="1306" spans="1:17" hidden="1">
      <c r="A1306" t="s">
        <v>9</v>
      </c>
      <c r="B1306" t="s">
        <v>10</v>
      </c>
      <c r="C1306">
        <v>949</v>
      </c>
      <c r="D1306" t="s">
        <v>27</v>
      </c>
      <c r="E1306">
        <v>2451</v>
      </c>
      <c r="F1306">
        <v>2820</v>
      </c>
      <c r="G1306" t="s">
        <v>34</v>
      </c>
      <c r="H1306" s="4" t="s">
        <v>735</v>
      </c>
      <c r="I1306" s="199">
        <v>44</v>
      </c>
      <c r="J1306" t="str">
        <f t="shared" si="96"/>
        <v>B-W1-H3-LAM 110 - Stained Lippings</v>
      </c>
      <c r="K1306" s="6" t="e">
        <f t="shared" si="97"/>
        <v>#REF!</v>
      </c>
      <c r="M1306" t="s">
        <v>751</v>
      </c>
      <c r="Q1306" s="6">
        <v>2845</v>
      </c>
    </row>
    <row r="1307" spans="1:17" hidden="1">
      <c r="A1307" t="s">
        <v>9</v>
      </c>
      <c r="B1307" t="s">
        <v>8</v>
      </c>
      <c r="C1307">
        <v>999</v>
      </c>
      <c r="D1307" t="s">
        <v>27</v>
      </c>
      <c r="E1307">
        <v>2821</v>
      </c>
      <c r="F1307">
        <v>3100</v>
      </c>
      <c r="G1307" t="s">
        <v>35</v>
      </c>
      <c r="H1307" s="4" t="s">
        <v>735</v>
      </c>
      <c r="I1307" s="199">
        <v>44</v>
      </c>
      <c r="J1307" t="str">
        <f t="shared" si="96"/>
        <v>B-W1-H4-LAM 110 - Stained Lippings</v>
      </c>
      <c r="K1307" s="6" t="e">
        <f t="shared" si="97"/>
        <v>#REF!</v>
      </c>
      <c r="M1307" t="s">
        <v>751</v>
      </c>
      <c r="Q1307" s="6">
        <v>2845</v>
      </c>
    </row>
    <row r="1308" spans="1:17" hidden="1">
      <c r="A1308" t="s">
        <v>4</v>
      </c>
      <c r="B1308" t="s">
        <v>7</v>
      </c>
      <c r="C1308">
        <v>949</v>
      </c>
      <c r="D1308" t="s">
        <v>27</v>
      </c>
      <c r="E1308">
        <v>1981</v>
      </c>
      <c r="F1308">
        <v>2150</v>
      </c>
      <c r="G1308" t="s">
        <v>32</v>
      </c>
      <c r="H1308" s="4" t="s">
        <v>735</v>
      </c>
      <c r="I1308" s="199">
        <v>44</v>
      </c>
      <c r="J1308" t="str">
        <f t="shared" si="96"/>
        <v>C-W1-H1-LAM 110 - Stained Lippings</v>
      </c>
      <c r="K1308" s="6" t="e">
        <f t="shared" si="97"/>
        <v>#REF!</v>
      </c>
      <c r="M1308" t="s">
        <v>751</v>
      </c>
      <c r="Q1308" s="6">
        <v>1909</v>
      </c>
    </row>
    <row r="1309" spans="1:17" hidden="1">
      <c r="A1309" t="s">
        <v>4</v>
      </c>
      <c r="B1309" t="s">
        <v>6</v>
      </c>
      <c r="C1309">
        <v>909</v>
      </c>
      <c r="D1309" t="s">
        <v>27</v>
      </c>
      <c r="E1309">
        <v>2151</v>
      </c>
      <c r="F1309">
        <v>2450</v>
      </c>
      <c r="G1309" t="s">
        <v>33</v>
      </c>
      <c r="H1309" s="4" t="s">
        <v>735</v>
      </c>
      <c r="I1309" s="199">
        <v>44</v>
      </c>
      <c r="J1309" t="str">
        <f t="shared" si="96"/>
        <v>C-W1-H2-LAM 110 - Stained Lippings</v>
      </c>
      <c r="K1309" s="6" t="e">
        <f t="shared" si="97"/>
        <v>#REF!</v>
      </c>
      <c r="M1309" t="s">
        <v>751</v>
      </c>
      <c r="Q1309" s="6">
        <v>2107</v>
      </c>
    </row>
    <row r="1310" spans="1:17" hidden="1">
      <c r="A1310" t="s">
        <v>4</v>
      </c>
      <c r="B1310" t="s">
        <v>5</v>
      </c>
      <c r="C1310">
        <v>924</v>
      </c>
      <c r="D1310" t="s">
        <v>27</v>
      </c>
      <c r="E1310">
        <v>2451</v>
      </c>
      <c r="F1310">
        <v>2820</v>
      </c>
      <c r="G1310" t="s">
        <v>34</v>
      </c>
      <c r="H1310" s="4" t="s">
        <v>735</v>
      </c>
      <c r="I1310" s="199">
        <v>44</v>
      </c>
      <c r="J1310" t="str">
        <f t="shared" si="96"/>
        <v>C-W1-H3-LAM 110 - Stained Lippings</v>
      </c>
      <c r="K1310" s="6" t="e">
        <f t="shared" si="97"/>
        <v>#REF!</v>
      </c>
      <c r="M1310" t="s">
        <v>751</v>
      </c>
      <c r="Q1310" s="6">
        <v>2338</v>
      </c>
    </row>
    <row r="1311" spans="1:17" hidden="1">
      <c r="A1311" t="s">
        <v>4</v>
      </c>
      <c r="B1311" t="s">
        <v>3</v>
      </c>
      <c r="C1311">
        <v>999</v>
      </c>
      <c r="D1311" t="s">
        <v>27</v>
      </c>
      <c r="E1311">
        <v>2821</v>
      </c>
      <c r="F1311">
        <v>3100</v>
      </c>
      <c r="G1311" t="s">
        <v>35</v>
      </c>
      <c r="H1311" s="4" t="s">
        <v>735</v>
      </c>
      <c r="I1311" s="199">
        <v>44</v>
      </c>
      <c r="J1311" t="str">
        <f t="shared" si="96"/>
        <v>C-W1-H4-LAM 110 - Stained Lippings</v>
      </c>
      <c r="K1311" s="6" t="e">
        <f t="shared" si="97"/>
        <v>#REF!</v>
      </c>
      <c r="M1311" t="s">
        <v>751</v>
      </c>
      <c r="Q1311" s="6">
        <v>2338</v>
      </c>
    </row>
    <row r="1312" spans="1:17" hidden="1">
      <c r="A1312" t="s">
        <v>14</v>
      </c>
      <c r="B1312" t="s">
        <v>17</v>
      </c>
      <c r="C1312" s="191">
        <v>999</v>
      </c>
      <c r="D1312" s="191" t="s">
        <v>28</v>
      </c>
      <c r="E1312">
        <v>1981</v>
      </c>
      <c r="F1312">
        <v>2150</v>
      </c>
      <c r="G1312" t="s">
        <v>32</v>
      </c>
      <c r="H1312" s="4" t="s">
        <v>735</v>
      </c>
      <c r="I1312" s="199">
        <v>44</v>
      </c>
      <c r="J1312" t="str">
        <f t="shared" si="96"/>
        <v>A-W2-H1-LAM 110 - Stained Lippings</v>
      </c>
      <c r="K1312" s="6" t="e">
        <f>+K496+(Spray_Lip/((100-DoorDiscount)/100))</f>
        <v>#REF!</v>
      </c>
      <c r="M1312" t="s">
        <v>751</v>
      </c>
      <c r="Q1312" s="6">
        <v>1198.5</v>
      </c>
    </row>
    <row r="1313" spans="1:17" hidden="1">
      <c r="A1313" t="s">
        <v>14</v>
      </c>
      <c r="B1313" t="s">
        <v>16</v>
      </c>
      <c r="C1313" s="191">
        <v>999</v>
      </c>
      <c r="D1313" s="191" t="s">
        <v>28</v>
      </c>
      <c r="E1313">
        <v>2151</v>
      </c>
      <c r="F1313">
        <v>2450</v>
      </c>
      <c r="G1313" t="s">
        <v>33</v>
      </c>
      <c r="H1313" s="4" t="s">
        <v>735</v>
      </c>
      <c r="I1313" s="199">
        <v>44</v>
      </c>
      <c r="J1313" t="str">
        <f t="shared" si="96"/>
        <v>A-W2-H2-LAM 110 - Stained Lippings</v>
      </c>
      <c r="K1313" s="6" t="e">
        <f>+K497+(Spray_Lip/((100-DoorDiscount)/100))</f>
        <v>#REF!</v>
      </c>
      <c r="M1313" t="s">
        <v>751</v>
      </c>
      <c r="Q1313" s="6">
        <v>1314.5</v>
      </c>
    </row>
    <row r="1314" spans="1:17" hidden="1">
      <c r="A1314" t="s">
        <v>14</v>
      </c>
      <c r="B1314" t="s">
        <v>15</v>
      </c>
      <c r="C1314" s="191">
        <v>999</v>
      </c>
      <c r="D1314" s="191" t="s">
        <v>28</v>
      </c>
      <c r="E1314">
        <v>2451</v>
      </c>
      <c r="F1314">
        <v>2820</v>
      </c>
      <c r="G1314" t="s">
        <v>34</v>
      </c>
      <c r="H1314" s="4" t="s">
        <v>735</v>
      </c>
      <c r="I1314" s="199">
        <v>44</v>
      </c>
      <c r="J1314" t="str">
        <f t="shared" si="96"/>
        <v>A-W2-H3-LAM 110 - Stained Lippings</v>
      </c>
      <c r="K1314" s="6" t="e">
        <f>+K498+(Spray_Lip/((100-DoorDiscount)/100))</f>
        <v>#REF!</v>
      </c>
      <c r="M1314" t="s">
        <v>751</v>
      </c>
      <c r="Q1314" s="6">
        <v>1447.5</v>
      </c>
    </row>
    <row r="1315" spans="1:17" hidden="1">
      <c r="A1315" t="s">
        <v>14</v>
      </c>
      <c r="B1315" t="s">
        <v>13</v>
      </c>
      <c r="C1315" s="191">
        <v>999</v>
      </c>
      <c r="D1315" s="191" t="s">
        <v>28</v>
      </c>
      <c r="E1315">
        <v>2821</v>
      </c>
      <c r="F1315">
        <v>3070</v>
      </c>
      <c r="G1315" t="s">
        <v>35</v>
      </c>
      <c r="H1315" s="4" t="s">
        <v>735</v>
      </c>
      <c r="I1315" s="199">
        <v>44</v>
      </c>
      <c r="J1315" t="str">
        <f t="shared" si="96"/>
        <v>A-W2-H4-LAM 110 - Stained Lippings</v>
      </c>
      <c r="K1315" s="6" t="e">
        <f>+K499+(Spray_Lip/((100-DoorDiscount)/100))</f>
        <v>#REF!</v>
      </c>
      <c r="M1315" t="s">
        <v>751</v>
      </c>
      <c r="Q1315" s="6">
        <v>1447.5</v>
      </c>
    </row>
    <row r="1316" spans="1:17" hidden="1">
      <c r="A1316" t="s">
        <v>9</v>
      </c>
      <c r="B1316" t="s">
        <v>12</v>
      </c>
      <c r="C1316" s="191">
        <v>999</v>
      </c>
      <c r="D1316" s="191" t="s">
        <v>28</v>
      </c>
      <c r="E1316">
        <v>1981</v>
      </c>
      <c r="F1316">
        <v>2150</v>
      </c>
      <c r="G1316" t="s">
        <v>32</v>
      </c>
      <c r="H1316" s="4" t="s">
        <v>735</v>
      </c>
      <c r="I1316" s="199">
        <v>44</v>
      </c>
      <c r="J1316" t="str">
        <f t="shared" si="96"/>
        <v>B-W2-H1-LAM 110 - Stained Lippings</v>
      </c>
      <c r="K1316" s="6" t="e">
        <f t="shared" ref="K1316:K1323" si="98">+K500+(Spray_Lip/((100-DoorDiscount)/100))*2</f>
        <v>#REF!</v>
      </c>
      <c r="M1316" t="s">
        <v>751</v>
      </c>
      <c r="Q1316" s="6">
        <v>2396</v>
      </c>
    </row>
    <row r="1317" spans="1:17" hidden="1">
      <c r="A1317" t="s">
        <v>9</v>
      </c>
      <c r="B1317" t="s">
        <v>11</v>
      </c>
      <c r="C1317" s="191">
        <v>999</v>
      </c>
      <c r="D1317" s="191" t="s">
        <v>28</v>
      </c>
      <c r="E1317">
        <v>2151</v>
      </c>
      <c r="F1317">
        <v>2450</v>
      </c>
      <c r="G1317" t="s">
        <v>33</v>
      </c>
      <c r="H1317" s="4" t="s">
        <v>735</v>
      </c>
      <c r="I1317" s="199">
        <v>44</v>
      </c>
      <c r="J1317" t="str">
        <f t="shared" si="96"/>
        <v>B-W2-H2-LAM 110 - Stained Lippings</v>
      </c>
      <c r="K1317" s="6" t="e">
        <f t="shared" si="98"/>
        <v>#REF!</v>
      </c>
      <c r="M1317" t="s">
        <v>751</v>
      </c>
      <c r="Q1317" s="6">
        <v>2629</v>
      </c>
    </row>
    <row r="1318" spans="1:17" hidden="1">
      <c r="A1318" t="s">
        <v>9</v>
      </c>
      <c r="B1318" t="s">
        <v>10</v>
      </c>
      <c r="C1318" s="191">
        <v>999</v>
      </c>
      <c r="D1318" s="191" t="s">
        <v>28</v>
      </c>
      <c r="E1318">
        <v>2451</v>
      </c>
      <c r="F1318">
        <v>2820</v>
      </c>
      <c r="G1318" t="s">
        <v>34</v>
      </c>
      <c r="H1318" s="4" t="s">
        <v>735</v>
      </c>
      <c r="I1318" s="199">
        <v>44</v>
      </c>
      <c r="J1318" t="str">
        <f t="shared" si="96"/>
        <v>B-W2-H3-LAM 110 - Stained Lippings</v>
      </c>
      <c r="K1318" s="6" t="e">
        <f t="shared" si="98"/>
        <v>#REF!</v>
      </c>
      <c r="M1318" t="s">
        <v>751</v>
      </c>
      <c r="Q1318" s="6">
        <v>2895</v>
      </c>
    </row>
    <row r="1319" spans="1:17" hidden="1">
      <c r="A1319" t="s">
        <v>9</v>
      </c>
      <c r="B1319" t="s">
        <v>8</v>
      </c>
      <c r="C1319" s="191">
        <v>999</v>
      </c>
      <c r="D1319" s="191" t="s">
        <v>28</v>
      </c>
      <c r="E1319">
        <v>2821</v>
      </c>
      <c r="F1319">
        <v>3100</v>
      </c>
      <c r="G1319" t="s">
        <v>35</v>
      </c>
      <c r="H1319" s="4" t="s">
        <v>735</v>
      </c>
      <c r="I1319" s="199">
        <v>44</v>
      </c>
      <c r="J1319" t="str">
        <f t="shared" si="96"/>
        <v>B-W2-H4-LAM 110 - Stained Lippings</v>
      </c>
      <c r="K1319" s="6" t="e">
        <f t="shared" si="98"/>
        <v>#REF!</v>
      </c>
      <c r="M1319" t="s">
        <v>751</v>
      </c>
      <c r="Q1319" s="6">
        <v>2895</v>
      </c>
    </row>
    <row r="1320" spans="1:17" hidden="1">
      <c r="A1320" t="s">
        <v>4</v>
      </c>
      <c r="B1320" t="s">
        <v>7</v>
      </c>
      <c r="C1320" s="191">
        <v>999</v>
      </c>
      <c r="D1320" s="191" t="s">
        <v>28</v>
      </c>
      <c r="E1320">
        <v>1981</v>
      </c>
      <c r="F1320">
        <v>2150</v>
      </c>
      <c r="G1320" t="s">
        <v>32</v>
      </c>
      <c r="H1320" s="4" t="s">
        <v>735</v>
      </c>
      <c r="I1320" s="199">
        <v>44</v>
      </c>
      <c r="J1320" t="str">
        <f t="shared" si="96"/>
        <v>C-W2-H1-LAM 110 - Stained Lippings</v>
      </c>
      <c r="K1320" s="6" t="e">
        <f t="shared" si="98"/>
        <v>#REF!</v>
      </c>
      <c r="M1320" t="s">
        <v>751</v>
      </c>
      <c r="Q1320" s="6">
        <v>1934</v>
      </c>
    </row>
    <row r="1321" spans="1:17" hidden="1">
      <c r="A1321" t="s">
        <v>4</v>
      </c>
      <c r="B1321" t="s">
        <v>6</v>
      </c>
      <c r="C1321" s="191">
        <v>999</v>
      </c>
      <c r="D1321" s="191" t="s">
        <v>28</v>
      </c>
      <c r="E1321">
        <v>2151</v>
      </c>
      <c r="F1321">
        <v>2450</v>
      </c>
      <c r="G1321" t="s">
        <v>33</v>
      </c>
      <c r="H1321" s="4" t="s">
        <v>735</v>
      </c>
      <c r="I1321" s="199">
        <v>44</v>
      </c>
      <c r="J1321" t="str">
        <f t="shared" si="96"/>
        <v>C-W2-H2-LAM 110 - Stained Lippings</v>
      </c>
      <c r="K1321" s="6" t="e">
        <f t="shared" si="98"/>
        <v>#REF!</v>
      </c>
      <c r="M1321" t="s">
        <v>751</v>
      </c>
      <c r="Q1321" s="6">
        <v>2132</v>
      </c>
    </row>
    <row r="1322" spans="1:17" hidden="1">
      <c r="A1322" t="s">
        <v>4</v>
      </c>
      <c r="B1322" t="s">
        <v>5</v>
      </c>
      <c r="C1322" s="191">
        <v>999</v>
      </c>
      <c r="D1322" s="191" t="s">
        <v>28</v>
      </c>
      <c r="E1322">
        <v>2451</v>
      </c>
      <c r="F1322">
        <v>2820</v>
      </c>
      <c r="G1322" t="s">
        <v>34</v>
      </c>
      <c r="H1322" s="4" t="s">
        <v>735</v>
      </c>
      <c r="I1322" s="199">
        <v>44</v>
      </c>
      <c r="J1322" t="str">
        <f t="shared" si="96"/>
        <v>C-W2-H3-LAM 110 - Stained Lippings</v>
      </c>
      <c r="K1322" s="6" t="e">
        <f t="shared" si="98"/>
        <v>#REF!</v>
      </c>
      <c r="M1322" t="s">
        <v>751</v>
      </c>
      <c r="Q1322" s="6">
        <v>2363</v>
      </c>
    </row>
    <row r="1323" spans="1:17" hidden="1">
      <c r="A1323" t="s">
        <v>4</v>
      </c>
      <c r="B1323" t="s">
        <v>3</v>
      </c>
      <c r="C1323" s="191">
        <v>999</v>
      </c>
      <c r="D1323" s="191" t="s">
        <v>28</v>
      </c>
      <c r="E1323">
        <v>2821</v>
      </c>
      <c r="F1323">
        <v>3100</v>
      </c>
      <c r="G1323" t="s">
        <v>35</v>
      </c>
      <c r="H1323" s="4" t="s">
        <v>735</v>
      </c>
      <c r="I1323" s="199">
        <v>44</v>
      </c>
      <c r="J1323" t="str">
        <f t="shared" si="96"/>
        <v>C-W2-H4-LAM 110 - Stained Lippings</v>
      </c>
      <c r="K1323" s="6" t="e">
        <f t="shared" si="98"/>
        <v>#REF!</v>
      </c>
      <c r="M1323" t="s">
        <v>751</v>
      </c>
      <c r="Q1323" s="6">
        <v>2363</v>
      </c>
    </row>
    <row r="1324" spans="1:17" hidden="1">
      <c r="A1324" t="s">
        <v>14</v>
      </c>
      <c r="B1324" t="s">
        <v>17</v>
      </c>
      <c r="C1324" s="194">
        <v>1099</v>
      </c>
      <c r="D1324" s="194" t="s">
        <v>29</v>
      </c>
      <c r="E1324">
        <v>1981</v>
      </c>
      <c r="F1324">
        <v>2150</v>
      </c>
      <c r="G1324" t="s">
        <v>32</v>
      </c>
      <c r="H1324" s="4" t="s">
        <v>735</v>
      </c>
      <c r="I1324" s="199">
        <v>44</v>
      </c>
      <c r="J1324" t="str">
        <f t="shared" si="96"/>
        <v>A-W3-H1-LAM 110 - Stained Lippings</v>
      </c>
      <c r="K1324" s="6" t="e">
        <f>+K508+(Spray_Lip/((100-DoorDiscount)/100))</f>
        <v>#REF!</v>
      </c>
      <c r="M1324" t="s">
        <v>751</v>
      </c>
      <c r="Q1324" s="6">
        <v>1223.5</v>
      </c>
    </row>
    <row r="1325" spans="1:17" hidden="1">
      <c r="A1325" t="s">
        <v>14</v>
      </c>
      <c r="B1325" t="s">
        <v>16</v>
      </c>
      <c r="C1325" s="194">
        <v>1099</v>
      </c>
      <c r="D1325" s="194" t="s">
        <v>29</v>
      </c>
      <c r="E1325">
        <v>2151</v>
      </c>
      <c r="F1325">
        <v>2450</v>
      </c>
      <c r="G1325" t="s">
        <v>33</v>
      </c>
      <c r="H1325" s="4" t="s">
        <v>735</v>
      </c>
      <c r="I1325" s="199">
        <v>44</v>
      </c>
      <c r="J1325" t="str">
        <f t="shared" si="96"/>
        <v>A-W3-H2-LAM 110 - Stained Lippings</v>
      </c>
      <c r="K1325" s="6" t="e">
        <f>+K509+(Spray_Lip/((100-DoorDiscount)/100))</f>
        <v>#REF!</v>
      </c>
      <c r="M1325" t="s">
        <v>751</v>
      </c>
      <c r="Q1325" s="6">
        <v>1339.5</v>
      </c>
    </row>
    <row r="1326" spans="1:17" hidden="1">
      <c r="A1326" t="s">
        <v>14</v>
      </c>
      <c r="B1326" t="s">
        <v>15</v>
      </c>
      <c r="C1326" s="194">
        <v>1099</v>
      </c>
      <c r="D1326" s="194" t="s">
        <v>29</v>
      </c>
      <c r="E1326">
        <v>2451</v>
      </c>
      <c r="F1326">
        <v>2820</v>
      </c>
      <c r="G1326" t="s">
        <v>34</v>
      </c>
      <c r="H1326" s="4" t="s">
        <v>735</v>
      </c>
      <c r="I1326" s="199">
        <v>44</v>
      </c>
      <c r="J1326" t="str">
        <f t="shared" si="96"/>
        <v>A-W3-H3-LAM 110 - Stained Lippings</v>
      </c>
      <c r="K1326" s="6" t="e">
        <f>+K510+(Spray_Lip/((100-DoorDiscount)/100))</f>
        <v>#REF!</v>
      </c>
      <c r="M1326" t="s">
        <v>751</v>
      </c>
      <c r="Q1326" s="6">
        <v>1472.5</v>
      </c>
    </row>
    <row r="1327" spans="1:17" hidden="1">
      <c r="A1327" t="s">
        <v>14</v>
      </c>
      <c r="B1327" t="s">
        <v>13</v>
      </c>
      <c r="C1327" s="194">
        <v>1099</v>
      </c>
      <c r="D1327" s="194" t="s">
        <v>29</v>
      </c>
      <c r="E1327">
        <v>2821</v>
      </c>
      <c r="F1327">
        <v>3070</v>
      </c>
      <c r="G1327" t="s">
        <v>35</v>
      </c>
      <c r="H1327" s="4" t="s">
        <v>735</v>
      </c>
      <c r="I1327" s="199">
        <v>44</v>
      </c>
      <c r="J1327" t="str">
        <f t="shared" si="96"/>
        <v>A-W3-H4-LAM 110 - Stained Lippings</v>
      </c>
      <c r="K1327" s="6" t="e">
        <f>+K511+(Spray_Lip/((100-DoorDiscount)/100))</f>
        <v>#REF!</v>
      </c>
      <c r="M1327" t="s">
        <v>751</v>
      </c>
      <c r="Q1327" s="6">
        <v>1472.5</v>
      </c>
    </row>
    <row r="1328" spans="1:17" hidden="1">
      <c r="A1328" t="s">
        <v>9</v>
      </c>
      <c r="B1328" t="s">
        <v>12</v>
      </c>
      <c r="C1328" s="194">
        <v>1099</v>
      </c>
      <c r="D1328" s="194" t="s">
        <v>29</v>
      </c>
      <c r="E1328">
        <v>1981</v>
      </c>
      <c r="F1328">
        <v>2150</v>
      </c>
      <c r="G1328" t="s">
        <v>32</v>
      </c>
      <c r="H1328" s="4" t="s">
        <v>735</v>
      </c>
      <c r="I1328" s="199">
        <v>44</v>
      </c>
      <c r="J1328" t="str">
        <f t="shared" si="96"/>
        <v>B-W3-H1-LAM 110 - Stained Lippings</v>
      </c>
      <c r="K1328" s="6" t="e">
        <f t="shared" ref="K1328:K1335" si="99">+K512+(Spray_Lip/((100-DoorDiscount)/100))*2</f>
        <v>#REF!</v>
      </c>
      <c r="M1328" t="s">
        <v>751</v>
      </c>
      <c r="Q1328" s="6">
        <v>2446</v>
      </c>
    </row>
    <row r="1329" spans="1:17" hidden="1">
      <c r="A1329" t="s">
        <v>9</v>
      </c>
      <c r="B1329" t="s">
        <v>11</v>
      </c>
      <c r="C1329" s="194">
        <v>1099</v>
      </c>
      <c r="D1329" s="194" t="s">
        <v>29</v>
      </c>
      <c r="E1329">
        <v>2151</v>
      </c>
      <c r="F1329">
        <v>2450</v>
      </c>
      <c r="G1329" t="s">
        <v>33</v>
      </c>
      <c r="H1329" s="4" t="s">
        <v>735</v>
      </c>
      <c r="I1329" s="199">
        <v>44</v>
      </c>
      <c r="J1329" t="str">
        <f t="shared" si="96"/>
        <v>B-W3-H2-LAM 110 - Stained Lippings</v>
      </c>
      <c r="K1329" s="6" t="e">
        <f t="shared" si="99"/>
        <v>#REF!</v>
      </c>
      <c r="M1329" t="s">
        <v>751</v>
      </c>
      <c r="Q1329" s="6">
        <v>2679</v>
      </c>
    </row>
    <row r="1330" spans="1:17" hidden="1">
      <c r="A1330" t="s">
        <v>9</v>
      </c>
      <c r="B1330" t="s">
        <v>10</v>
      </c>
      <c r="C1330" s="194">
        <v>1099</v>
      </c>
      <c r="D1330" s="194" t="s">
        <v>29</v>
      </c>
      <c r="E1330">
        <v>2451</v>
      </c>
      <c r="F1330">
        <v>2820</v>
      </c>
      <c r="G1330" t="s">
        <v>34</v>
      </c>
      <c r="H1330" s="4" t="s">
        <v>735</v>
      </c>
      <c r="I1330" s="199">
        <v>44</v>
      </c>
      <c r="J1330" t="str">
        <f t="shared" si="96"/>
        <v>B-W3-H3-LAM 110 - Stained Lippings</v>
      </c>
      <c r="K1330" s="6" t="e">
        <f t="shared" si="99"/>
        <v>#REF!</v>
      </c>
      <c r="M1330" t="s">
        <v>751</v>
      </c>
      <c r="Q1330" s="6">
        <v>2945</v>
      </c>
    </row>
    <row r="1331" spans="1:17" hidden="1">
      <c r="A1331" t="s">
        <v>9</v>
      </c>
      <c r="B1331" t="s">
        <v>8</v>
      </c>
      <c r="C1331" s="194">
        <v>1099</v>
      </c>
      <c r="D1331" s="194" t="s">
        <v>29</v>
      </c>
      <c r="E1331">
        <v>2821</v>
      </c>
      <c r="F1331">
        <v>3100</v>
      </c>
      <c r="G1331" t="s">
        <v>35</v>
      </c>
      <c r="H1331" s="4" t="s">
        <v>735</v>
      </c>
      <c r="I1331" s="199">
        <v>44</v>
      </c>
      <c r="J1331" t="str">
        <f t="shared" si="96"/>
        <v>B-W3-H4-LAM 110 - Stained Lippings</v>
      </c>
      <c r="K1331" s="6" t="e">
        <f t="shared" si="99"/>
        <v>#REF!</v>
      </c>
      <c r="M1331" t="s">
        <v>751</v>
      </c>
      <c r="Q1331" s="6">
        <v>2945</v>
      </c>
    </row>
    <row r="1332" spans="1:17" hidden="1">
      <c r="A1332" t="s">
        <v>4</v>
      </c>
      <c r="B1332" t="s">
        <v>7</v>
      </c>
      <c r="C1332" s="194">
        <v>1099</v>
      </c>
      <c r="D1332" s="194" t="s">
        <v>29</v>
      </c>
      <c r="E1332">
        <v>1981</v>
      </c>
      <c r="F1332">
        <v>2150</v>
      </c>
      <c r="G1332" t="s">
        <v>32</v>
      </c>
      <c r="H1332" s="4" t="s">
        <v>735</v>
      </c>
      <c r="I1332" s="199">
        <v>44</v>
      </c>
      <c r="J1332" t="str">
        <f t="shared" si="96"/>
        <v>C-W3-H1-LAM 110 - Stained Lippings</v>
      </c>
      <c r="K1332" s="6" t="e">
        <f t="shared" si="99"/>
        <v>#REF!</v>
      </c>
      <c r="M1332" t="s">
        <v>751</v>
      </c>
      <c r="Q1332" s="6">
        <v>1959</v>
      </c>
    </row>
    <row r="1333" spans="1:17" hidden="1">
      <c r="A1333" t="s">
        <v>4</v>
      </c>
      <c r="B1333" t="s">
        <v>6</v>
      </c>
      <c r="C1333" s="194">
        <v>1099</v>
      </c>
      <c r="D1333" s="194" t="s">
        <v>29</v>
      </c>
      <c r="E1333">
        <v>2151</v>
      </c>
      <c r="F1333">
        <v>2450</v>
      </c>
      <c r="G1333" t="s">
        <v>33</v>
      </c>
      <c r="H1333" s="4" t="s">
        <v>735</v>
      </c>
      <c r="I1333" s="199">
        <v>44</v>
      </c>
      <c r="J1333" t="str">
        <f t="shared" si="96"/>
        <v>C-W3-H2-LAM 110 - Stained Lippings</v>
      </c>
      <c r="K1333" s="6" t="e">
        <f t="shared" si="99"/>
        <v>#REF!</v>
      </c>
      <c r="M1333" t="s">
        <v>751</v>
      </c>
      <c r="Q1333" s="6">
        <v>2157</v>
      </c>
    </row>
    <row r="1334" spans="1:17" hidden="1">
      <c r="A1334" t="s">
        <v>4</v>
      </c>
      <c r="B1334" t="s">
        <v>5</v>
      </c>
      <c r="C1334" s="194">
        <v>1099</v>
      </c>
      <c r="D1334" s="194" t="s">
        <v>29</v>
      </c>
      <c r="E1334">
        <v>2451</v>
      </c>
      <c r="F1334">
        <v>2820</v>
      </c>
      <c r="G1334" t="s">
        <v>34</v>
      </c>
      <c r="H1334" s="4" t="s">
        <v>735</v>
      </c>
      <c r="I1334" s="199">
        <v>44</v>
      </c>
      <c r="J1334" t="str">
        <f t="shared" si="96"/>
        <v>C-W3-H3-LAM 110 - Stained Lippings</v>
      </c>
      <c r="K1334" s="6" t="e">
        <f t="shared" si="99"/>
        <v>#REF!</v>
      </c>
      <c r="M1334" t="s">
        <v>751</v>
      </c>
      <c r="Q1334" s="6">
        <v>2388</v>
      </c>
    </row>
    <row r="1335" spans="1:17" hidden="1">
      <c r="A1335" t="s">
        <v>4</v>
      </c>
      <c r="B1335" t="s">
        <v>3</v>
      </c>
      <c r="C1335" s="194">
        <v>1099</v>
      </c>
      <c r="D1335" s="194" t="s">
        <v>29</v>
      </c>
      <c r="E1335">
        <v>2821</v>
      </c>
      <c r="F1335">
        <v>3100</v>
      </c>
      <c r="G1335" t="s">
        <v>35</v>
      </c>
      <c r="H1335" s="4" t="s">
        <v>735</v>
      </c>
      <c r="I1335" s="199">
        <v>44</v>
      </c>
      <c r="J1335" t="str">
        <f t="shared" si="96"/>
        <v>C-W3-H4-LAM 110 - Stained Lippings</v>
      </c>
      <c r="K1335" s="6" t="e">
        <f t="shared" si="99"/>
        <v>#REF!</v>
      </c>
      <c r="M1335" t="s">
        <v>751</v>
      </c>
      <c r="Q1335" s="6">
        <v>2388</v>
      </c>
    </row>
    <row r="1336" spans="1:17" hidden="1">
      <c r="A1336" t="s">
        <v>14</v>
      </c>
      <c r="B1336" t="s">
        <v>17</v>
      </c>
      <c r="C1336" s="196">
        <v>1240</v>
      </c>
      <c r="D1336" s="196" t="s">
        <v>30</v>
      </c>
      <c r="E1336">
        <v>1981</v>
      </c>
      <c r="F1336">
        <v>2150</v>
      </c>
      <c r="G1336" t="s">
        <v>32</v>
      </c>
      <c r="H1336" s="4" t="s">
        <v>735</v>
      </c>
      <c r="I1336" s="199">
        <v>44</v>
      </c>
      <c r="J1336" t="str">
        <f t="shared" ref="J1336:J1368" si="100">A1336&amp;"-"&amp;D1336&amp;"-"&amp;G1336&amp;"-"&amp;H1336</f>
        <v>A-W4-H1-LAM 110 - Stained Lippings</v>
      </c>
      <c r="K1336" s="6" t="e">
        <f>+K520+(Spray_Lip/((100-DoorDiscount)/100))</f>
        <v>#REF!</v>
      </c>
      <c r="M1336" t="s">
        <v>751</v>
      </c>
      <c r="Q1336" s="6">
        <v>1248.5</v>
      </c>
    </row>
    <row r="1337" spans="1:17" hidden="1">
      <c r="A1337" t="s">
        <v>14</v>
      </c>
      <c r="B1337" t="s">
        <v>16</v>
      </c>
      <c r="C1337" s="196">
        <v>1240</v>
      </c>
      <c r="D1337" s="196" t="s">
        <v>30</v>
      </c>
      <c r="E1337">
        <v>2151</v>
      </c>
      <c r="F1337">
        <v>2450</v>
      </c>
      <c r="G1337" t="s">
        <v>33</v>
      </c>
      <c r="H1337" s="4" t="s">
        <v>735</v>
      </c>
      <c r="I1337" s="199">
        <v>44</v>
      </c>
      <c r="J1337" t="str">
        <f t="shared" si="100"/>
        <v>A-W4-H2-LAM 110 - Stained Lippings</v>
      </c>
      <c r="K1337" s="6" t="e">
        <f>+K521+(Spray_Lip/((100-DoorDiscount)/100))</f>
        <v>#REF!</v>
      </c>
      <c r="M1337" t="s">
        <v>751</v>
      </c>
      <c r="Q1337" s="6">
        <v>1364.5</v>
      </c>
    </row>
    <row r="1338" spans="1:17" hidden="1">
      <c r="A1338" t="s">
        <v>14</v>
      </c>
      <c r="B1338" t="s">
        <v>15</v>
      </c>
      <c r="C1338" s="196">
        <v>1240</v>
      </c>
      <c r="D1338" s="196" t="s">
        <v>30</v>
      </c>
      <c r="E1338">
        <v>2451</v>
      </c>
      <c r="F1338">
        <v>2820</v>
      </c>
      <c r="G1338" t="s">
        <v>34</v>
      </c>
      <c r="H1338" s="4" t="s">
        <v>735</v>
      </c>
      <c r="I1338" s="199">
        <v>44</v>
      </c>
      <c r="J1338" t="str">
        <f t="shared" si="100"/>
        <v>A-W4-H3-LAM 110 - Stained Lippings</v>
      </c>
      <c r="K1338" s="6" t="e">
        <f>+K522+(Spray_Lip/((100-DoorDiscount)/100))</f>
        <v>#REF!</v>
      </c>
      <c r="M1338" t="s">
        <v>751</v>
      </c>
      <c r="Q1338" s="6">
        <v>1497.5</v>
      </c>
    </row>
    <row r="1339" spans="1:17" hidden="1">
      <c r="A1339" t="s">
        <v>14</v>
      </c>
      <c r="B1339" t="s">
        <v>13</v>
      </c>
      <c r="C1339" s="196">
        <v>1240</v>
      </c>
      <c r="D1339" s="196" t="s">
        <v>30</v>
      </c>
      <c r="E1339">
        <v>2821</v>
      </c>
      <c r="F1339">
        <v>3070</v>
      </c>
      <c r="G1339" t="s">
        <v>35</v>
      </c>
      <c r="H1339" s="4" t="s">
        <v>735</v>
      </c>
      <c r="I1339" s="199">
        <v>44</v>
      </c>
      <c r="J1339" t="str">
        <f t="shared" si="100"/>
        <v>A-W4-H4-LAM 110 - Stained Lippings</v>
      </c>
      <c r="K1339" s="6" t="e">
        <f>+K523+(Spray_Lip/((100-DoorDiscount)/100))</f>
        <v>#REF!</v>
      </c>
      <c r="M1339" t="s">
        <v>751</v>
      </c>
      <c r="Q1339" s="6">
        <v>1497.5</v>
      </c>
    </row>
    <row r="1340" spans="1:17" hidden="1">
      <c r="A1340" t="s">
        <v>9</v>
      </c>
      <c r="B1340" t="s">
        <v>12</v>
      </c>
      <c r="C1340" s="196">
        <v>1240</v>
      </c>
      <c r="D1340" s="196" t="s">
        <v>30</v>
      </c>
      <c r="E1340">
        <v>1981</v>
      </c>
      <c r="F1340">
        <v>2150</v>
      </c>
      <c r="G1340" t="s">
        <v>32</v>
      </c>
      <c r="H1340" s="4" t="s">
        <v>735</v>
      </c>
      <c r="I1340" s="199">
        <v>44</v>
      </c>
      <c r="J1340" t="str">
        <f t="shared" si="100"/>
        <v>B-W4-H1-LAM 110 - Stained Lippings</v>
      </c>
      <c r="K1340" s="6" t="e">
        <f t="shared" ref="K1340:K1347" si="101">+K524+(Spray_Lip/((100-DoorDiscount)/100))*2</f>
        <v>#REF!</v>
      </c>
      <c r="M1340" t="s">
        <v>751</v>
      </c>
      <c r="Q1340" s="6">
        <v>2496</v>
      </c>
    </row>
    <row r="1341" spans="1:17" hidden="1">
      <c r="A1341" t="s">
        <v>9</v>
      </c>
      <c r="B1341" t="s">
        <v>11</v>
      </c>
      <c r="C1341" s="196">
        <v>1240</v>
      </c>
      <c r="D1341" s="196" t="s">
        <v>30</v>
      </c>
      <c r="E1341">
        <v>2151</v>
      </c>
      <c r="F1341">
        <v>2450</v>
      </c>
      <c r="G1341" t="s">
        <v>33</v>
      </c>
      <c r="H1341" s="4" t="s">
        <v>735</v>
      </c>
      <c r="I1341" s="199">
        <v>44</v>
      </c>
      <c r="J1341" t="str">
        <f t="shared" si="100"/>
        <v>B-W4-H2-LAM 110 - Stained Lippings</v>
      </c>
      <c r="K1341" s="6" t="e">
        <f t="shared" si="101"/>
        <v>#REF!</v>
      </c>
      <c r="M1341" t="s">
        <v>751</v>
      </c>
      <c r="Q1341" s="6">
        <v>2729</v>
      </c>
    </row>
    <row r="1342" spans="1:17" hidden="1">
      <c r="A1342" t="s">
        <v>9</v>
      </c>
      <c r="B1342" t="s">
        <v>10</v>
      </c>
      <c r="C1342" s="196">
        <v>1240</v>
      </c>
      <c r="D1342" s="196" t="s">
        <v>30</v>
      </c>
      <c r="E1342">
        <v>2451</v>
      </c>
      <c r="F1342">
        <v>2820</v>
      </c>
      <c r="G1342" t="s">
        <v>34</v>
      </c>
      <c r="H1342" s="4" t="s">
        <v>735</v>
      </c>
      <c r="I1342" s="199">
        <v>44</v>
      </c>
      <c r="J1342" t="str">
        <f t="shared" si="100"/>
        <v>B-W4-H3-LAM 110 - Stained Lippings</v>
      </c>
      <c r="K1342" s="6" t="e">
        <f t="shared" si="101"/>
        <v>#REF!</v>
      </c>
      <c r="M1342" t="s">
        <v>751</v>
      </c>
      <c r="Q1342" s="6">
        <v>2995</v>
      </c>
    </row>
    <row r="1343" spans="1:17" hidden="1">
      <c r="A1343" t="s">
        <v>9</v>
      </c>
      <c r="B1343" t="s">
        <v>8</v>
      </c>
      <c r="C1343" s="196">
        <v>1240</v>
      </c>
      <c r="D1343" s="196" t="s">
        <v>30</v>
      </c>
      <c r="E1343">
        <v>2821</v>
      </c>
      <c r="F1343">
        <v>3100</v>
      </c>
      <c r="G1343" t="s">
        <v>35</v>
      </c>
      <c r="H1343" s="4" t="s">
        <v>735</v>
      </c>
      <c r="I1343" s="199">
        <v>44</v>
      </c>
      <c r="J1343" t="str">
        <f t="shared" si="100"/>
        <v>B-W4-H4-LAM 110 - Stained Lippings</v>
      </c>
      <c r="K1343" s="6" t="e">
        <f t="shared" si="101"/>
        <v>#REF!</v>
      </c>
      <c r="M1343" t="s">
        <v>751</v>
      </c>
      <c r="Q1343" s="6">
        <v>2995</v>
      </c>
    </row>
    <row r="1344" spans="1:17" hidden="1">
      <c r="A1344" t="s">
        <v>4</v>
      </c>
      <c r="B1344" t="s">
        <v>7</v>
      </c>
      <c r="C1344" s="196">
        <v>1240</v>
      </c>
      <c r="D1344" s="196" t="s">
        <v>30</v>
      </c>
      <c r="E1344">
        <v>1981</v>
      </c>
      <c r="F1344">
        <v>2150</v>
      </c>
      <c r="G1344" t="s">
        <v>32</v>
      </c>
      <c r="H1344" s="4" t="s">
        <v>735</v>
      </c>
      <c r="I1344" s="199">
        <v>44</v>
      </c>
      <c r="J1344" t="str">
        <f t="shared" si="100"/>
        <v>C-W4-H1-LAM 110 - Stained Lippings</v>
      </c>
      <c r="K1344" s="6" t="e">
        <f t="shared" si="101"/>
        <v>#REF!</v>
      </c>
      <c r="M1344" t="s">
        <v>751</v>
      </c>
      <c r="Q1344" s="6">
        <v>1984</v>
      </c>
    </row>
    <row r="1345" spans="1:17" hidden="1">
      <c r="A1345" t="s">
        <v>4</v>
      </c>
      <c r="B1345" t="s">
        <v>6</v>
      </c>
      <c r="C1345" s="196">
        <v>1240</v>
      </c>
      <c r="D1345" s="196" t="s">
        <v>30</v>
      </c>
      <c r="E1345">
        <v>2151</v>
      </c>
      <c r="F1345">
        <v>2450</v>
      </c>
      <c r="G1345" t="s">
        <v>33</v>
      </c>
      <c r="H1345" s="4" t="s">
        <v>735</v>
      </c>
      <c r="I1345" s="199">
        <v>44</v>
      </c>
      <c r="J1345" t="str">
        <f t="shared" si="100"/>
        <v>C-W4-H2-LAM 110 - Stained Lippings</v>
      </c>
      <c r="K1345" s="6" t="e">
        <f t="shared" si="101"/>
        <v>#REF!</v>
      </c>
      <c r="M1345" t="s">
        <v>751</v>
      </c>
      <c r="Q1345" s="6">
        <v>2182</v>
      </c>
    </row>
    <row r="1346" spans="1:17" hidden="1">
      <c r="A1346" t="s">
        <v>4</v>
      </c>
      <c r="B1346" t="s">
        <v>5</v>
      </c>
      <c r="C1346" s="196">
        <v>1240</v>
      </c>
      <c r="D1346" s="196" t="s">
        <v>30</v>
      </c>
      <c r="E1346">
        <v>2451</v>
      </c>
      <c r="F1346">
        <v>2820</v>
      </c>
      <c r="G1346" t="s">
        <v>34</v>
      </c>
      <c r="H1346" s="4" t="s">
        <v>735</v>
      </c>
      <c r="I1346" s="199">
        <v>44</v>
      </c>
      <c r="J1346" t="str">
        <f t="shared" si="100"/>
        <v>C-W4-H3-LAM 110 - Stained Lippings</v>
      </c>
      <c r="K1346" s="6" t="e">
        <f t="shared" si="101"/>
        <v>#REF!</v>
      </c>
      <c r="M1346" t="s">
        <v>751</v>
      </c>
      <c r="Q1346" s="6">
        <v>2413</v>
      </c>
    </row>
    <row r="1347" spans="1:17" hidden="1">
      <c r="A1347" t="s">
        <v>4</v>
      </c>
      <c r="B1347" t="s">
        <v>3</v>
      </c>
      <c r="C1347" s="196">
        <v>1240</v>
      </c>
      <c r="D1347" s="196" t="s">
        <v>30</v>
      </c>
      <c r="E1347">
        <v>2821</v>
      </c>
      <c r="F1347">
        <v>3100</v>
      </c>
      <c r="G1347" t="s">
        <v>35</v>
      </c>
      <c r="H1347" s="4" t="s">
        <v>735</v>
      </c>
      <c r="I1347" s="199">
        <v>44</v>
      </c>
      <c r="J1347" t="str">
        <f t="shared" si="100"/>
        <v>C-W4-H4-LAM 110 - Stained Lippings</v>
      </c>
      <c r="K1347" s="6" t="e">
        <f t="shared" si="101"/>
        <v>#REF!</v>
      </c>
      <c r="M1347" t="s">
        <v>751</v>
      </c>
      <c r="Q1347" s="6">
        <v>2413</v>
      </c>
    </row>
    <row r="1348" spans="1:17" hidden="1">
      <c r="A1348" t="s">
        <v>14</v>
      </c>
      <c r="B1348" t="s">
        <v>17</v>
      </c>
      <c r="C1348">
        <v>949</v>
      </c>
      <c r="D1348" t="s">
        <v>27</v>
      </c>
      <c r="E1348">
        <v>1981</v>
      </c>
      <c r="F1348">
        <v>2150</v>
      </c>
      <c r="G1348" t="s">
        <v>32</v>
      </c>
      <c r="H1348" s="4" t="s">
        <v>805</v>
      </c>
      <c r="I1348" s="199">
        <v>44</v>
      </c>
      <c r="J1348" t="str">
        <f t="shared" si="100"/>
        <v>A-W1-H1-LAM 28 - Exposed Lippings</v>
      </c>
      <c r="K1348" s="6">
        <f>+K196+Exp_Lip</f>
        <v>610.5</v>
      </c>
      <c r="M1348" t="s">
        <v>751</v>
      </c>
      <c r="Q1348" s="6">
        <v>593.5</v>
      </c>
    </row>
    <row r="1349" spans="1:17" hidden="1">
      <c r="A1349" t="s">
        <v>14</v>
      </c>
      <c r="B1349" t="s">
        <v>16</v>
      </c>
      <c r="C1349">
        <v>949</v>
      </c>
      <c r="D1349" t="s">
        <v>27</v>
      </c>
      <c r="E1349">
        <v>2151</v>
      </c>
      <c r="F1349">
        <v>2450</v>
      </c>
      <c r="G1349" t="s">
        <v>33</v>
      </c>
      <c r="H1349" s="4" t="s">
        <v>805</v>
      </c>
      <c r="I1349" s="199">
        <v>44</v>
      </c>
      <c r="J1349" t="str">
        <f t="shared" si="100"/>
        <v>A-W1-H2-LAM 28 - Exposed Lippings</v>
      </c>
      <c r="K1349" s="6">
        <f>+K197+Exp_Lip</f>
        <v>726.5</v>
      </c>
      <c r="M1349" t="s">
        <v>751</v>
      </c>
      <c r="Q1349" s="6">
        <v>708.5</v>
      </c>
    </row>
    <row r="1350" spans="1:17" hidden="1">
      <c r="A1350" t="s">
        <v>14</v>
      </c>
      <c r="B1350" t="s">
        <v>15</v>
      </c>
      <c r="C1350">
        <v>949</v>
      </c>
      <c r="D1350" t="s">
        <v>27</v>
      </c>
      <c r="E1350">
        <v>2451</v>
      </c>
      <c r="F1350">
        <v>2820</v>
      </c>
      <c r="G1350" t="s">
        <v>34</v>
      </c>
      <c r="H1350" s="4" t="s">
        <v>805</v>
      </c>
      <c r="I1350" s="199">
        <v>44</v>
      </c>
      <c r="J1350" t="str">
        <f t="shared" si="100"/>
        <v>A-W1-H3-LAM 28 - Exposed Lippings</v>
      </c>
      <c r="K1350" s="6">
        <f>+K198+Exp_Lip</f>
        <v>863.5</v>
      </c>
      <c r="M1350" t="s">
        <v>751</v>
      </c>
      <c r="Q1350" s="6">
        <v>841.5</v>
      </c>
    </row>
    <row r="1351" spans="1:17" hidden="1">
      <c r="A1351" t="s">
        <v>14</v>
      </c>
      <c r="B1351" t="s">
        <v>13</v>
      </c>
      <c r="C1351">
        <v>864</v>
      </c>
      <c r="D1351" t="s">
        <v>27</v>
      </c>
      <c r="E1351">
        <v>2821</v>
      </c>
      <c r="F1351">
        <v>3070</v>
      </c>
      <c r="G1351" t="s">
        <v>35</v>
      </c>
      <c r="H1351" s="4" t="s">
        <v>805</v>
      </c>
      <c r="I1351" s="199">
        <v>44</v>
      </c>
      <c r="J1351" t="str">
        <f t="shared" si="100"/>
        <v>A-W1-H4-LAM 28 - Exposed Lippings</v>
      </c>
      <c r="K1351" s="6">
        <f>+K199+Exp_Lip</f>
        <v>999.5</v>
      </c>
      <c r="M1351" t="s">
        <v>751</v>
      </c>
      <c r="Q1351" s="6">
        <v>977.5</v>
      </c>
    </row>
    <row r="1352" spans="1:17" hidden="1">
      <c r="A1352" t="s">
        <v>9</v>
      </c>
      <c r="B1352" t="s">
        <v>12</v>
      </c>
      <c r="C1352">
        <v>949</v>
      </c>
      <c r="D1352" t="s">
        <v>27</v>
      </c>
      <c r="E1352">
        <v>1981</v>
      </c>
      <c r="F1352">
        <v>2150</v>
      </c>
      <c r="G1352" t="s">
        <v>32</v>
      </c>
      <c r="H1352" s="4" t="s">
        <v>805</v>
      </c>
      <c r="I1352" s="199">
        <v>44</v>
      </c>
      <c r="J1352" t="str">
        <f t="shared" si="100"/>
        <v>B-W1-H1-LAM 28 - Exposed Lippings</v>
      </c>
      <c r="K1352" s="6">
        <f t="shared" ref="K1352:K1359" si="102">+K200+Exp_Lip*2</f>
        <v>1215</v>
      </c>
      <c r="M1352" t="s">
        <v>751</v>
      </c>
      <c r="Q1352" s="6">
        <v>1181</v>
      </c>
    </row>
    <row r="1353" spans="1:17" hidden="1">
      <c r="A1353" t="s">
        <v>9</v>
      </c>
      <c r="B1353" t="s">
        <v>11</v>
      </c>
      <c r="C1353">
        <v>909</v>
      </c>
      <c r="D1353" t="s">
        <v>27</v>
      </c>
      <c r="E1353">
        <v>2151</v>
      </c>
      <c r="F1353">
        <v>2450</v>
      </c>
      <c r="G1353" t="s">
        <v>33</v>
      </c>
      <c r="H1353" s="4" t="s">
        <v>805</v>
      </c>
      <c r="I1353" s="199">
        <v>44</v>
      </c>
      <c r="J1353" t="str">
        <f t="shared" si="100"/>
        <v>B-W1-H2-LAM 28 - Exposed Lippings</v>
      </c>
      <c r="K1353" s="6">
        <f t="shared" si="102"/>
        <v>1450</v>
      </c>
      <c r="M1353" t="s">
        <v>751</v>
      </c>
      <c r="Q1353" s="6">
        <v>1414</v>
      </c>
    </row>
    <row r="1354" spans="1:17" hidden="1">
      <c r="A1354" t="s">
        <v>9</v>
      </c>
      <c r="B1354" t="s">
        <v>10</v>
      </c>
      <c r="C1354">
        <v>949</v>
      </c>
      <c r="D1354" t="s">
        <v>27</v>
      </c>
      <c r="E1354">
        <v>2451</v>
      </c>
      <c r="F1354">
        <v>2820</v>
      </c>
      <c r="G1354" t="s">
        <v>34</v>
      </c>
      <c r="H1354" s="4" t="s">
        <v>805</v>
      </c>
      <c r="I1354" s="199">
        <v>44</v>
      </c>
      <c r="J1354" t="str">
        <f t="shared" si="100"/>
        <v>B-W1-H3-LAM 28 - Exposed Lippings</v>
      </c>
      <c r="K1354" s="6">
        <f t="shared" si="102"/>
        <v>1728</v>
      </c>
      <c r="M1354" t="s">
        <v>751</v>
      </c>
      <c r="Q1354" s="6">
        <v>1684</v>
      </c>
    </row>
    <row r="1355" spans="1:17" hidden="1">
      <c r="A1355" t="s">
        <v>9</v>
      </c>
      <c r="B1355" t="s">
        <v>8</v>
      </c>
      <c r="C1355">
        <v>999</v>
      </c>
      <c r="D1355" t="s">
        <v>27</v>
      </c>
      <c r="E1355">
        <v>2821</v>
      </c>
      <c r="F1355">
        <v>3100</v>
      </c>
      <c r="G1355" t="s">
        <v>35</v>
      </c>
      <c r="H1355" s="4" t="s">
        <v>805</v>
      </c>
      <c r="I1355" s="199">
        <v>44</v>
      </c>
      <c r="J1355" t="str">
        <f t="shared" si="100"/>
        <v>B-W1-H4-LAM 28 - Exposed Lippings</v>
      </c>
      <c r="K1355" s="6">
        <f t="shared" si="102"/>
        <v>1998</v>
      </c>
      <c r="M1355" t="s">
        <v>751</v>
      </c>
      <c r="Q1355" s="6">
        <v>1955</v>
      </c>
    </row>
    <row r="1356" spans="1:17" hidden="1">
      <c r="A1356" t="s">
        <v>4</v>
      </c>
      <c r="B1356" t="s">
        <v>7</v>
      </c>
      <c r="C1356">
        <v>949</v>
      </c>
      <c r="D1356" t="s">
        <v>27</v>
      </c>
      <c r="E1356">
        <v>1981</v>
      </c>
      <c r="F1356">
        <v>2150</v>
      </c>
      <c r="G1356" t="s">
        <v>32</v>
      </c>
      <c r="H1356" s="4" t="s">
        <v>805</v>
      </c>
      <c r="I1356" s="199">
        <v>44</v>
      </c>
      <c r="J1356" t="str">
        <f t="shared" si="100"/>
        <v>C-W1-H1-LAM 28 - Exposed Lippings</v>
      </c>
      <c r="K1356" s="6">
        <f t="shared" si="102"/>
        <v>1105</v>
      </c>
      <c r="M1356" t="s">
        <v>751</v>
      </c>
      <c r="Q1356" s="6">
        <v>1075</v>
      </c>
    </row>
    <row r="1357" spans="1:17" hidden="1">
      <c r="A1357" t="s">
        <v>4</v>
      </c>
      <c r="B1357" t="s">
        <v>6</v>
      </c>
      <c r="C1357">
        <v>909</v>
      </c>
      <c r="D1357" t="s">
        <v>27</v>
      </c>
      <c r="E1357">
        <v>2151</v>
      </c>
      <c r="F1357">
        <v>2450</v>
      </c>
      <c r="G1357" t="s">
        <v>33</v>
      </c>
      <c r="H1357" s="4" t="s">
        <v>805</v>
      </c>
      <c r="I1357" s="199">
        <v>44</v>
      </c>
      <c r="J1357" t="str">
        <f t="shared" si="100"/>
        <v>C-W1-H2-LAM 28 - Exposed Lippings</v>
      </c>
      <c r="K1357" s="6">
        <f t="shared" si="102"/>
        <v>1305</v>
      </c>
      <c r="M1357" t="s">
        <v>751</v>
      </c>
      <c r="Q1357" s="6">
        <v>1273</v>
      </c>
    </row>
    <row r="1358" spans="1:17" hidden="1">
      <c r="A1358" t="s">
        <v>4</v>
      </c>
      <c r="B1358" t="s">
        <v>5</v>
      </c>
      <c r="C1358">
        <v>924</v>
      </c>
      <c r="D1358" t="s">
        <v>27</v>
      </c>
      <c r="E1358">
        <v>2451</v>
      </c>
      <c r="F1358">
        <v>2820</v>
      </c>
      <c r="G1358" t="s">
        <v>34</v>
      </c>
      <c r="H1358" s="4" t="s">
        <v>805</v>
      </c>
      <c r="I1358" s="199">
        <v>44</v>
      </c>
      <c r="J1358" t="str">
        <f t="shared" si="100"/>
        <v>C-W1-H3-LAM 28 - Exposed Lippings</v>
      </c>
      <c r="K1358" s="6">
        <f t="shared" si="102"/>
        <v>1545</v>
      </c>
      <c r="M1358" t="s">
        <v>751</v>
      </c>
      <c r="Q1358" s="6">
        <v>1506</v>
      </c>
    </row>
    <row r="1359" spans="1:17" hidden="1">
      <c r="A1359" t="s">
        <v>4</v>
      </c>
      <c r="B1359" t="s">
        <v>3</v>
      </c>
      <c r="C1359">
        <v>999</v>
      </c>
      <c r="D1359" t="s">
        <v>27</v>
      </c>
      <c r="E1359">
        <v>2821</v>
      </c>
      <c r="F1359">
        <v>3100</v>
      </c>
      <c r="G1359" t="s">
        <v>35</v>
      </c>
      <c r="H1359" s="4" t="s">
        <v>805</v>
      </c>
      <c r="I1359" s="199">
        <v>44</v>
      </c>
      <c r="J1359" t="str">
        <f t="shared" si="100"/>
        <v>C-W1-H4-LAM 28 - Exposed Lippings</v>
      </c>
      <c r="K1359" s="6">
        <f t="shared" si="102"/>
        <v>1782</v>
      </c>
      <c r="M1359" t="s">
        <v>751</v>
      </c>
      <c r="Q1359" s="6">
        <v>1744</v>
      </c>
    </row>
    <row r="1360" spans="1:17" hidden="1">
      <c r="A1360" t="s">
        <v>14</v>
      </c>
      <c r="B1360" t="s">
        <v>17</v>
      </c>
      <c r="C1360" s="191">
        <v>999</v>
      </c>
      <c r="D1360" s="191" t="s">
        <v>28</v>
      </c>
      <c r="E1360">
        <v>1981</v>
      </c>
      <c r="F1360">
        <v>2150</v>
      </c>
      <c r="G1360" t="s">
        <v>32</v>
      </c>
      <c r="H1360" s="4" t="s">
        <v>805</v>
      </c>
      <c r="I1360" s="199">
        <v>44</v>
      </c>
      <c r="J1360" t="str">
        <f t="shared" si="100"/>
        <v>A-W2-H1-LAM 28 - Exposed Lippings</v>
      </c>
      <c r="K1360" s="6">
        <f>+K208+Exp_Lip</f>
        <v>636.5</v>
      </c>
      <c r="M1360" t="s">
        <v>751</v>
      </c>
      <c r="Q1360" s="6">
        <v>618.5</v>
      </c>
    </row>
    <row r="1361" spans="1:17" hidden="1">
      <c r="A1361" t="s">
        <v>14</v>
      </c>
      <c r="B1361" t="s">
        <v>16</v>
      </c>
      <c r="C1361" s="191">
        <v>999</v>
      </c>
      <c r="D1361" s="191" t="s">
        <v>28</v>
      </c>
      <c r="E1361">
        <v>2151</v>
      </c>
      <c r="F1361">
        <v>2450</v>
      </c>
      <c r="G1361" t="s">
        <v>33</v>
      </c>
      <c r="H1361" s="4" t="s">
        <v>805</v>
      </c>
      <c r="I1361" s="199">
        <v>44</v>
      </c>
      <c r="J1361" t="str">
        <f t="shared" si="100"/>
        <v>A-W2-H2-LAM 28 - Exposed Lippings</v>
      </c>
      <c r="K1361" s="6">
        <f>+K209+Exp_Lip</f>
        <v>752.5</v>
      </c>
      <c r="M1361" t="s">
        <v>751</v>
      </c>
      <c r="Q1361" s="6">
        <v>733.5</v>
      </c>
    </row>
    <row r="1362" spans="1:17" hidden="1">
      <c r="A1362" t="s">
        <v>14</v>
      </c>
      <c r="B1362" t="s">
        <v>15</v>
      </c>
      <c r="C1362" s="191">
        <v>999</v>
      </c>
      <c r="D1362" s="191" t="s">
        <v>28</v>
      </c>
      <c r="E1362">
        <v>2451</v>
      </c>
      <c r="F1362">
        <v>2820</v>
      </c>
      <c r="G1362" t="s">
        <v>34</v>
      </c>
      <c r="H1362" s="4" t="s">
        <v>805</v>
      </c>
      <c r="I1362" s="199">
        <v>44</v>
      </c>
      <c r="J1362" t="str">
        <f t="shared" si="100"/>
        <v>A-W2-H3-LAM 28 - Exposed Lippings</v>
      </c>
      <c r="K1362" s="6">
        <f>+K210+Exp_Lip</f>
        <v>889.5</v>
      </c>
      <c r="M1362" t="s">
        <v>751</v>
      </c>
      <c r="Q1362" s="6">
        <v>866.5</v>
      </c>
    </row>
    <row r="1363" spans="1:17" hidden="1">
      <c r="A1363" t="s">
        <v>14</v>
      </c>
      <c r="B1363" t="s">
        <v>13</v>
      </c>
      <c r="C1363" s="191">
        <v>999</v>
      </c>
      <c r="D1363" s="191" t="s">
        <v>28</v>
      </c>
      <c r="E1363">
        <v>2821</v>
      </c>
      <c r="F1363">
        <v>3070</v>
      </c>
      <c r="G1363" t="s">
        <v>35</v>
      </c>
      <c r="H1363" s="4" t="s">
        <v>805</v>
      </c>
      <c r="I1363" s="199">
        <v>44</v>
      </c>
      <c r="J1363" t="str">
        <f t="shared" si="100"/>
        <v>A-W2-H4-LAM 28 - Exposed Lippings</v>
      </c>
      <c r="K1363" s="6">
        <f>+K211+Exp_Lip</f>
        <v>1025.5</v>
      </c>
      <c r="M1363" t="s">
        <v>751</v>
      </c>
      <c r="Q1363" s="6">
        <v>1002.5</v>
      </c>
    </row>
    <row r="1364" spans="1:17" hidden="1">
      <c r="A1364" t="s">
        <v>9</v>
      </c>
      <c r="B1364" t="s">
        <v>12</v>
      </c>
      <c r="C1364" s="191">
        <v>999</v>
      </c>
      <c r="D1364" s="191" t="s">
        <v>28</v>
      </c>
      <c r="E1364">
        <v>1981</v>
      </c>
      <c r="F1364">
        <v>2150</v>
      </c>
      <c r="G1364" t="s">
        <v>32</v>
      </c>
      <c r="H1364" s="4" t="s">
        <v>805</v>
      </c>
      <c r="I1364" s="199">
        <v>44</v>
      </c>
      <c r="J1364" t="str">
        <f t="shared" si="100"/>
        <v>B-W2-H1-LAM 28 - Exposed Lippings</v>
      </c>
      <c r="K1364" s="6">
        <f t="shared" ref="K1364:K1371" si="103">+K212+Exp_Lip*2</f>
        <v>1266</v>
      </c>
      <c r="M1364" t="s">
        <v>751</v>
      </c>
      <c r="Q1364" s="6">
        <v>1231</v>
      </c>
    </row>
    <row r="1365" spans="1:17" hidden="1">
      <c r="A1365" t="s">
        <v>9</v>
      </c>
      <c r="B1365" t="s">
        <v>11</v>
      </c>
      <c r="C1365" s="191">
        <v>999</v>
      </c>
      <c r="D1365" s="191" t="s">
        <v>28</v>
      </c>
      <c r="E1365">
        <v>2151</v>
      </c>
      <c r="F1365">
        <v>2450</v>
      </c>
      <c r="G1365" t="s">
        <v>33</v>
      </c>
      <c r="H1365" s="4" t="s">
        <v>805</v>
      </c>
      <c r="I1365" s="199">
        <v>44</v>
      </c>
      <c r="J1365" t="str">
        <f t="shared" si="100"/>
        <v>B-W2-H2-LAM 28 - Exposed Lippings</v>
      </c>
      <c r="K1365" s="6">
        <f t="shared" si="103"/>
        <v>1501</v>
      </c>
      <c r="M1365" t="s">
        <v>751</v>
      </c>
      <c r="Q1365" s="6">
        <v>1464</v>
      </c>
    </row>
    <row r="1366" spans="1:17" hidden="1">
      <c r="A1366" t="s">
        <v>9</v>
      </c>
      <c r="B1366" t="s">
        <v>10</v>
      </c>
      <c r="C1366" s="191">
        <v>999</v>
      </c>
      <c r="D1366" s="191" t="s">
        <v>28</v>
      </c>
      <c r="E1366">
        <v>2451</v>
      </c>
      <c r="F1366">
        <v>2820</v>
      </c>
      <c r="G1366" t="s">
        <v>34</v>
      </c>
      <c r="H1366" s="4" t="s">
        <v>805</v>
      </c>
      <c r="I1366" s="199">
        <v>44</v>
      </c>
      <c r="J1366" t="str">
        <f t="shared" si="100"/>
        <v>B-W2-H3-LAM 28 - Exposed Lippings</v>
      </c>
      <c r="K1366" s="6">
        <f t="shared" si="103"/>
        <v>1779</v>
      </c>
      <c r="M1366" t="s">
        <v>751</v>
      </c>
      <c r="Q1366" s="6">
        <v>1734</v>
      </c>
    </row>
    <row r="1367" spans="1:17" hidden="1">
      <c r="A1367" t="s">
        <v>9</v>
      </c>
      <c r="B1367" t="s">
        <v>8</v>
      </c>
      <c r="C1367" s="191">
        <v>999</v>
      </c>
      <c r="D1367" s="191" t="s">
        <v>28</v>
      </c>
      <c r="E1367">
        <v>2821</v>
      </c>
      <c r="F1367">
        <v>3100</v>
      </c>
      <c r="G1367" t="s">
        <v>35</v>
      </c>
      <c r="H1367" s="4" t="s">
        <v>805</v>
      </c>
      <c r="I1367" s="199">
        <v>44</v>
      </c>
      <c r="J1367" t="str">
        <f t="shared" si="100"/>
        <v>B-W2-H4-LAM 28 - Exposed Lippings</v>
      </c>
      <c r="K1367" s="6">
        <f t="shared" si="103"/>
        <v>2050</v>
      </c>
      <c r="M1367" t="s">
        <v>751</v>
      </c>
      <c r="Q1367" s="6">
        <v>2005</v>
      </c>
    </row>
    <row r="1368" spans="1:17" hidden="1">
      <c r="A1368" t="s">
        <v>4</v>
      </c>
      <c r="B1368" t="s">
        <v>7</v>
      </c>
      <c r="C1368" s="191">
        <v>999</v>
      </c>
      <c r="D1368" s="191" t="s">
        <v>28</v>
      </c>
      <c r="E1368">
        <v>1981</v>
      </c>
      <c r="F1368">
        <v>2150</v>
      </c>
      <c r="G1368" t="s">
        <v>32</v>
      </c>
      <c r="H1368" s="4" t="s">
        <v>805</v>
      </c>
      <c r="I1368" s="199">
        <v>44</v>
      </c>
      <c r="J1368" t="str">
        <f t="shared" si="100"/>
        <v>C-W2-H1-LAM 28 - Exposed Lippings</v>
      </c>
      <c r="K1368" s="6">
        <f t="shared" si="103"/>
        <v>1131</v>
      </c>
      <c r="M1368" t="s">
        <v>751</v>
      </c>
      <c r="Q1368" s="6">
        <v>1100</v>
      </c>
    </row>
    <row r="1369" spans="1:17" hidden="1">
      <c r="A1369" t="s">
        <v>4</v>
      </c>
      <c r="B1369" t="s">
        <v>6</v>
      </c>
      <c r="C1369" s="191">
        <v>999</v>
      </c>
      <c r="D1369" s="191" t="s">
        <v>28</v>
      </c>
      <c r="E1369">
        <v>2151</v>
      </c>
      <c r="F1369">
        <v>2450</v>
      </c>
      <c r="G1369" t="s">
        <v>33</v>
      </c>
      <c r="H1369" s="4" t="s">
        <v>805</v>
      </c>
      <c r="I1369" s="199">
        <v>44</v>
      </c>
      <c r="J1369" t="str">
        <f t="shared" ref="J1369:J1396" si="104">A1369&amp;"-"&amp;D1369&amp;"-"&amp;G1369&amp;"-"&amp;H1369</f>
        <v>C-W2-H2-LAM 28 - Exposed Lippings</v>
      </c>
      <c r="K1369" s="6">
        <f t="shared" si="103"/>
        <v>1330</v>
      </c>
      <c r="M1369" t="s">
        <v>751</v>
      </c>
      <c r="Q1369" s="6">
        <v>1298</v>
      </c>
    </row>
    <row r="1370" spans="1:17" hidden="1">
      <c r="A1370" t="s">
        <v>4</v>
      </c>
      <c r="B1370" t="s">
        <v>5</v>
      </c>
      <c r="C1370" s="191">
        <v>999</v>
      </c>
      <c r="D1370" s="191" t="s">
        <v>28</v>
      </c>
      <c r="E1370">
        <v>2451</v>
      </c>
      <c r="F1370">
        <v>2820</v>
      </c>
      <c r="G1370" t="s">
        <v>34</v>
      </c>
      <c r="H1370" s="4" t="s">
        <v>805</v>
      </c>
      <c r="I1370" s="199">
        <v>44</v>
      </c>
      <c r="J1370" t="str">
        <f t="shared" si="104"/>
        <v>C-W2-H3-LAM 28 - Exposed Lippings</v>
      </c>
      <c r="K1370" s="6">
        <f t="shared" si="103"/>
        <v>1570</v>
      </c>
      <c r="M1370" t="s">
        <v>751</v>
      </c>
      <c r="Q1370" s="6">
        <v>1531</v>
      </c>
    </row>
    <row r="1371" spans="1:17" hidden="1">
      <c r="A1371" t="s">
        <v>4</v>
      </c>
      <c r="B1371" t="s">
        <v>3</v>
      </c>
      <c r="C1371" s="191">
        <v>999</v>
      </c>
      <c r="D1371" s="191" t="s">
        <v>28</v>
      </c>
      <c r="E1371">
        <v>2821</v>
      </c>
      <c r="F1371">
        <v>3100</v>
      </c>
      <c r="G1371" t="s">
        <v>35</v>
      </c>
      <c r="H1371" s="4" t="s">
        <v>805</v>
      </c>
      <c r="I1371" s="199">
        <v>44</v>
      </c>
      <c r="J1371" t="str">
        <f t="shared" si="104"/>
        <v>C-W2-H4-LAM 28 - Exposed Lippings</v>
      </c>
      <c r="K1371" s="6">
        <f t="shared" si="103"/>
        <v>1808</v>
      </c>
      <c r="M1371" t="s">
        <v>751</v>
      </c>
      <c r="Q1371" s="6">
        <v>1769</v>
      </c>
    </row>
    <row r="1372" spans="1:17" hidden="1">
      <c r="A1372" t="s">
        <v>14</v>
      </c>
      <c r="B1372" t="s">
        <v>17</v>
      </c>
      <c r="C1372" s="194">
        <v>1099</v>
      </c>
      <c r="D1372" s="194" t="s">
        <v>29</v>
      </c>
      <c r="E1372">
        <v>1981</v>
      </c>
      <c r="F1372">
        <v>2150</v>
      </c>
      <c r="G1372" t="s">
        <v>32</v>
      </c>
      <c r="H1372" s="4" t="s">
        <v>805</v>
      </c>
      <c r="I1372" s="199">
        <v>44</v>
      </c>
      <c r="J1372" t="str">
        <f t="shared" si="104"/>
        <v>A-W3-H1-LAM 28 - Exposed Lippings</v>
      </c>
      <c r="K1372" s="6">
        <f>+K220+Exp_Lip</f>
        <v>662.5</v>
      </c>
      <c r="M1372" t="s">
        <v>751</v>
      </c>
      <c r="Q1372" s="6">
        <v>643.5</v>
      </c>
    </row>
    <row r="1373" spans="1:17" hidden="1">
      <c r="A1373" t="s">
        <v>14</v>
      </c>
      <c r="B1373" t="s">
        <v>16</v>
      </c>
      <c r="C1373" s="194">
        <v>1099</v>
      </c>
      <c r="D1373" s="194" t="s">
        <v>29</v>
      </c>
      <c r="E1373">
        <v>2151</v>
      </c>
      <c r="F1373">
        <v>2450</v>
      </c>
      <c r="G1373" t="s">
        <v>33</v>
      </c>
      <c r="H1373" s="4" t="s">
        <v>805</v>
      </c>
      <c r="I1373" s="199">
        <v>44</v>
      </c>
      <c r="J1373" t="str">
        <f t="shared" si="104"/>
        <v>A-W3-H2-LAM 28 - Exposed Lippings</v>
      </c>
      <c r="K1373" s="6">
        <f>+K221+Exp_Lip</f>
        <v>778.5</v>
      </c>
      <c r="M1373" t="s">
        <v>751</v>
      </c>
      <c r="Q1373" s="6">
        <v>758.5</v>
      </c>
    </row>
    <row r="1374" spans="1:17" hidden="1">
      <c r="A1374" t="s">
        <v>14</v>
      </c>
      <c r="B1374" t="s">
        <v>15</v>
      </c>
      <c r="C1374" s="194">
        <v>1099</v>
      </c>
      <c r="D1374" s="194" t="s">
        <v>29</v>
      </c>
      <c r="E1374">
        <v>2451</v>
      </c>
      <c r="F1374">
        <v>2820</v>
      </c>
      <c r="G1374" t="s">
        <v>34</v>
      </c>
      <c r="H1374" s="4" t="s">
        <v>805</v>
      </c>
      <c r="I1374" s="199">
        <v>44</v>
      </c>
      <c r="J1374" t="str">
        <f t="shared" si="104"/>
        <v>A-W3-H3-LAM 28 - Exposed Lippings</v>
      </c>
      <c r="K1374" s="6">
        <f>+K222+Exp_Lip</f>
        <v>915.5</v>
      </c>
      <c r="M1374" t="s">
        <v>751</v>
      </c>
      <c r="Q1374" s="6">
        <v>891.5</v>
      </c>
    </row>
    <row r="1375" spans="1:17" hidden="1">
      <c r="A1375" t="s">
        <v>14</v>
      </c>
      <c r="B1375" t="s">
        <v>13</v>
      </c>
      <c r="C1375" s="194">
        <v>1099</v>
      </c>
      <c r="D1375" s="194" t="s">
        <v>29</v>
      </c>
      <c r="E1375">
        <v>2821</v>
      </c>
      <c r="F1375">
        <v>3070</v>
      </c>
      <c r="G1375" t="s">
        <v>35</v>
      </c>
      <c r="H1375" s="4" t="s">
        <v>805</v>
      </c>
      <c r="I1375" s="199">
        <v>44</v>
      </c>
      <c r="J1375" t="str">
        <f t="shared" si="104"/>
        <v>A-W3-H4-LAM 28 - Exposed Lippings</v>
      </c>
      <c r="K1375" s="6">
        <f>+K223+Exp_Lip</f>
        <v>1050.5</v>
      </c>
      <c r="M1375" t="s">
        <v>751</v>
      </c>
      <c r="Q1375" s="6">
        <v>1027.5</v>
      </c>
    </row>
    <row r="1376" spans="1:17" hidden="1">
      <c r="A1376" t="s">
        <v>9</v>
      </c>
      <c r="B1376" t="s">
        <v>12</v>
      </c>
      <c r="C1376" s="194">
        <v>1099</v>
      </c>
      <c r="D1376" s="194" t="s">
        <v>29</v>
      </c>
      <c r="E1376">
        <v>1981</v>
      </c>
      <c r="F1376">
        <v>2150</v>
      </c>
      <c r="G1376" t="s">
        <v>32</v>
      </c>
      <c r="H1376" s="4" t="s">
        <v>805</v>
      </c>
      <c r="I1376" s="199">
        <v>44</v>
      </c>
      <c r="J1376" t="str">
        <f t="shared" si="104"/>
        <v>B-W3-H1-LAM 28 - Exposed Lippings</v>
      </c>
      <c r="K1376" s="6">
        <f t="shared" ref="K1376:K1383" si="105">+K224+Exp_Lip*2</f>
        <v>1318</v>
      </c>
      <c r="M1376" t="s">
        <v>751</v>
      </c>
      <c r="Q1376" s="6">
        <v>1281</v>
      </c>
    </row>
    <row r="1377" spans="1:17" hidden="1">
      <c r="A1377" t="s">
        <v>9</v>
      </c>
      <c r="B1377" t="s">
        <v>11</v>
      </c>
      <c r="C1377" s="194">
        <v>1099</v>
      </c>
      <c r="D1377" s="194" t="s">
        <v>29</v>
      </c>
      <c r="E1377">
        <v>2151</v>
      </c>
      <c r="F1377">
        <v>2450</v>
      </c>
      <c r="G1377" t="s">
        <v>33</v>
      </c>
      <c r="H1377" s="4" t="s">
        <v>805</v>
      </c>
      <c r="I1377" s="199">
        <v>44</v>
      </c>
      <c r="J1377" t="str">
        <f t="shared" si="104"/>
        <v>B-W3-H2-LAM 28 - Exposed Lippings</v>
      </c>
      <c r="K1377" s="6">
        <f t="shared" si="105"/>
        <v>1553</v>
      </c>
      <c r="M1377" t="s">
        <v>751</v>
      </c>
      <c r="Q1377" s="6">
        <v>1514</v>
      </c>
    </row>
    <row r="1378" spans="1:17" hidden="1">
      <c r="A1378" t="s">
        <v>9</v>
      </c>
      <c r="B1378" t="s">
        <v>10</v>
      </c>
      <c r="C1378" s="194">
        <v>1099</v>
      </c>
      <c r="D1378" s="194" t="s">
        <v>29</v>
      </c>
      <c r="E1378">
        <v>2451</v>
      </c>
      <c r="F1378">
        <v>2820</v>
      </c>
      <c r="G1378" t="s">
        <v>34</v>
      </c>
      <c r="H1378" s="4" t="s">
        <v>805</v>
      </c>
      <c r="I1378" s="199">
        <v>44</v>
      </c>
      <c r="J1378" t="str">
        <f t="shared" si="104"/>
        <v>B-W3-H3-LAM 28 - Exposed Lippings</v>
      </c>
      <c r="K1378" s="6">
        <f t="shared" si="105"/>
        <v>1831</v>
      </c>
      <c r="M1378" t="s">
        <v>751</v>
      </c>
      <c r="Q1378" s="6">
        <v>1784</v>
      </c>
    </row>
    <row r="1379" spans="1:17" hidden="1">
      <c r="A1379" t="s">
        <v>9</v>
      </c>
      <c r="B1379" t="s">
        <v>8</v>
      </c>
      <c r="C1379" s="194">
        <v>1099</v>
      </c>
      <c r="D1379" s="194" t="s">
        <v>29</v>
      </c>
      <c r="E1379">
        <v>2821</v>
      </c>
      <c r="F1379">
        <v>3100</v>
      </c>
      <c r="G1379" t="s">
        <v>35</v>
      </c>
      <c r="H1379" s="4" t="s">
        <v>805</v>
      </c>
      <c r="I1379" s="199">
        <v>44</v>
      </c>
      <c r="J1379" t="str">
        <f t="shared" si="104"/>
        <v>B-W3-H4-LAM 28 - Exposed Lippings</v>
      </c>
      <c r="K1379" s="6">
        <f t="shared" si="105"/>
        <v>2101</v>
      </c>
      <c r="M1379" t="s">
        <v>751</v>
      </c>
      <c r="Q1379" s="6">
        <v>2055</v>
      </c>
    </row>
    <row r="1380" spans="1:17" hidden="1">
      <c r="A1380" t="s">
        <v>4</v>
      </c>
      <c r="B1380" t="s">
        <v>7</v>
      </c>
      <c r="C1380" s="194">
        <v>1099</v>
      </c>
      <c r="D1380" s="194" t="s">
        <v>29</v>
      </c>
      <c r="E1380">
        <v>1981</v>
      </c>
      <c r="F1380">
        <v>2150</v>
      </c>
      <c r="G1380" t="s">
        <v>32</v>
      </c>
      <c r="H1380" s="4" t="s">
        <v>805</v>
      </c>
      <c r="I1380" s="199">
        <v>44</v>
      </c>
      <c r="J1380" t="str">
        <f t="shared" si="104"/>
        <v>C-W3-H1-LAM 28 - Exposed Lippings</v>
      </c>
      <c r="K1380" s="6">
        <f t="shared" si="105"/>
        <v>1157</v>
      </c>
      <c r="M1380" t="s">
        <v>751</v>
      </c>
      <c r="Q1380" s="6">
        <v>1125</v>
      </c>
    </row>
    <row r="1381" spans="1:17" hidden="1">
      <c r="A1381" t="s">
        <v>4</v>
      </c>
      <c r="B1381" t="s">
        <v>6</v>
      </c>
      <c r="C1381" s="194">
        <v>1099</v>
      </c>
      <c r="D1381" s="194" t="s">
        <v>29</v>
      </c>
      <c r="E1381">
        <v>2151</v>
      </c>
      <c r="F1381">
        <v>2450</v>
      </c>
      <c r="G1381" t="s">
        <v>33</v>
      </c>
      <c r="H1381" s="4" t="s">
        <v>805</v>
      </c>
      <c r="I1381" s="199">
        <v>44</v>
      </c>
      <c r="J1381" t="str">
        <f t="shared" si="104"/>
        <v>C-W3-H2-LAM 28 - Exposed Lippings</v>
      </c>
      <c r="K1381" s="6">
        <f t="shared" si="105"/>
        <v>1356</v>
      </c>
      <c r="M1381" t="s">
        <v>751</v>
      </c>
      <c r="Q1381" s="6">
        <v>1323</v>
      </c>
    </row>
    <row r="1382" spans="1:17" hidden="1">
      <c r="A1382" t="s">
        <v>4</v>
      </c>
      <c r="B1382" t="s">
        <v>5</v>
      </c>
      <c r="C1382" s="194">
        <v>1099</v>
      </c>
      <c r="D1382" s="194" t="s">
        <v>29</v>
      </c>
      <c r="E1382">
        <v>2451</v>
      </c>
      <c r="F1382">
        <v>2820</v>
      </c>
      <c r="G1382" t="s">
        <v>34</v>
      </c>
      <c r="H1382" s="4" t="s">
        <v>805</v>
      </c>
      <c r="I1382" s="199">
        <v>44</v>
      </c>
      <c r="J1382" t="str">
        <f t="shared" si="104"/>
        <v>C-W3-H3-LAM 28 - Exposed Lippings</v>
      </c>
      <c r="K1382" s="6">
        <f t="shared" si="105"/>
        <v>1596</v>
      </c>
      <c r="M1382" t="s">
        <v>751</v>
      </c>
      <c r="Q1382" s="6">
        <v>1556</v>
      </c>
    </row>
    <row r="1383" spans="1:17" hidden="1">
      <c r="A1383" t="s">
        <v>4</v>
      </c>
      <c r="B1383" t="s">
        <v>3</v>
      </c>
      <c r="C1383" s="194">
        <v>1099</v>
      </c>
      <c r="D1383" s="194" t="s">
        <v>29</v>
      </c>
      <c r="E1383">
        <v>2821</v>
      </c>
      <c r="F1383">
        <v>3100</v>
      </c>
      <c r="G1383" t="s">
        <v>35</v>
      </c>
      <c r="H1383" s="4" t="s">
        <v>805</v>
      </c>
      <c r="I1383" s="199">
        <v>44</v>
      </c>
      <c r="J1383" t="str">
        <f t="shared" si="104"/>
        <v>C-W3-H4-LAM 28 - Exposed Lippings</v>
      </c>
      <c r="K1383" s="6">
        <f t="shared" si="105"/>
        <v>1833</v>
      </c>
      <c r="M1383" t="s">
        <v>751</v>
      </c>
      <c r="Q1383" s="6">
        <v>1794</v>
      </c>
    </row>
    <row r="1384" spans="1:17" hidden="1">
      <c r="A1384" t="s">
        <v>14</v>
      </c>
      <c r="B1384" t="s">
        <v>17</v>
      </c>
      <c r="C1384" s="196">
        <v>1240</v>
      </c>
      <c r="D1384" s="196" t="s">
        <v>30</v>
      </c>
      <c r="E1384">
        <v>1981</v>
      </c>
      <c r="F1384">
        <v>2150</v>
      </c>
      <c r="G1384" t="s">
        <v>32</v>
      </c>
      <c r="H1384" s="4" t="s">
        <v>805</v>
      </c>
      <c r="I1384" s="199">
        <v>44</v>
      </c>
      <c r="J1384" t="str">
        <f t="shared" si="104"/>
        <v>A-W4-H1-LAM 28 - Exposed Lippings</v>
      </c>
      <c r="K1384" s="6">
        <f>+K232+Exp_Lip</f>
        <v>688.5</v>
      </c>
      <c r="M1384" t="s">
        <v>751</v>
      </c>
      <c r="Q1384" s="6">
        <v>668.5</v>
      </c>
    </row>
    <row r="1385" spans="1:17" hidden="1">
      <c r="A1385" t="s">
        <v>14</v>
      </c>
      <c r="B1385" t="s">
        <v>16</v>
      </c>
      <c r="C1385" s="196">
        <v>1240</v>
      </c>
      <c r="D1385" s="196" t="s">
        <v>30</v>
      </c>
      <c r="E1385">
        <v>2151</v>
      </c>
      <c r="F1385">
        <v>2450</v>
      </c>
      <c r="G1385" t="s">
        <v>33</v>
      </c>
      <c r="H1385" s="4" t="s">
        <v>805</v>
      </c>
      <c r="I1385" s="199">
        <v>44</v>
      </c>
      <c r="J1385" t="str">
        <f t="shared" si="104"/>
        <v>A-W4-H2-LAM 28 - Exposed Lippings</v>
      </c>
      <c r="K1385" s="6">
        <f>+K233+Exp_Lip</f>
        <v>803.5</v>
      </c>
      <c r="M1385" t="s">
        <v>751</v>
      </c>
      <c r="Q1385" s="6">
        <v>783.5</v>
      </c>
    </row>
    <row r="1386" spans="1:17" hidden="1">
      <c r="A1386" t="s">
        <v>14</v>
      </c>
      <c r="B1386" t="s">
        <v>15</v>
      </c>
      <c r="C1386" s="196">
        <v>1240</v>
      </c>
      <c r="D1386" s="196" t="s">
        <v>30</v>
      </c>
      <c r="E1386">
        <v>2451</v>
      </c>
      <c r="F1386">
        <v>2820</v>
      </c>
      <c r="G1386" t="s">
        <v>34</v>
      </c>
      <c r="H1386" s="4" t="s">
        <v>805</v>
      </c>
      <c r="I1386" s="199">
        <v>44</v>
      </c>
      <c r="J1386" t="str">
        <f t="shared" si="104"/>
        <v>A-W4-H3-LAM 28 - Exposed Lippings</v>
      </c>
      <c r="K1386" s="6">
        <f>+K234+Exp_Lip</f>
        <v>940.5</v>
      </c>
      <c r="M1386" t="s">
        <v>751</v>
      </c>
      <c r="Q1386" s="6">
        <v>916.5</v>
      </c>
    </row>
    <row r="1387" spans="1:17" hidden="1">
      <c r="A1387" t="s">
        <v>14</v>
      </c>
      <c r="B1387" t="s">
        <v>13</v>
      </c>
      <c r="C1387" s="196">
        <v>1240</v>
      </c>
      <c r="D1387" s="196" t="s">
        <v>30</v>
      </c>
      <c r="E1387">
        <v>2821</v>
      </c>
      <c r="F1387">
        <v>3070</v>
      </c>
      <c r="G1387" t="s">
        <v>35</v>
      </c>
      <c r="H1387" s="4" t="s">
        <v>805</v>
      </c>
      <c r="I1387" s="199">
        <v>44</v>
      </c>
      <c r="J1387" t="str">
        <f t="shared" si="104"/>
        <v>A-W4-H4-LAM 28 - Exposed Lippings</v>
      </c>
      <c r="K1387" s="6">
        <f>+K235+Exp_Lip</f>
        <v>1076.5</v>
      </c>
      <c r="M1387" t="s">
        <v>751</v>
      </c>
      <c r="Q1387" s="6">
        <v>1052.5</v>
      </c>
    </row>
    <row r="1388" spans="1:17" hidden="1">
      <c r="A1388" t="s">
        <v>9</v>
      </c>
      <c r="B1388" t="s">
        <v>12</v>
      </c>
      <c r="C1388" s="196">
        <v>1240</v>
      </c>
      <c r="D1388" s="196" t="s">
        <v>30</v>
      </c>
      <c r="E1388">
        <v>1981</v>
      </c>
      <c r="F1388">
        <v>2150</v>
      </c>
      <c r="G1388" t="s">
        <v>32</v>
      </c>
      <c r="H1388" s="4" t="s">
        <v>805</v>
      </c>
      <c r="I1388" s="199">
        <v>44</v>
      </c>
      <c r="J1388" t="str">
        <f t="shared" si="104"/>
        <v>B-W4-H1-LAM 28 - Exposed Lippings</v>
      </c>
      <c r="K1388" s="6">
        <f t="shared" ref="K1388:K1395" si="106">+K236+Exp_Lip*2</f>
        <v>1370</v>
      </c>
      <c r="M1388" t="s">
        <v>751</v>
      </c>
      <c r="Q1388" s="6">
        <v>1331</v>
      </c>
    </row>
    <row r="1389" spans="1:17" hidden="1">
      <c r="A1389" t="s">
        <v>9</v>
      </c>
      <c r="B1389" t="s">
        <v>11</v>
      </c>
      <c r="C1389" s="196">
        <v>1240</v>
      </c>
      <c r="D1389" s="196" t="s">
        <v>30</v>
      </c>
      <c r="E1389">
        <v>2151</v>
      </c>
      <c r="F1389">
        <v>2450</v>
      </c>
      <c r="G1389" t="s">
        <v>33</v>
      </c>
      <c r="H1389" s="4" t="s">
        <v>805</v>
      </c>
      <c r="I1389" s="199">
        <v>44</v>
      </c>
      <c r="J1389" t="str">
        <f t="shared" si="104"/>
        <v>B-W4-H2-LAM 28 - Exposed Lippings</v>
      </c>
      <c r="K1389" s="6">
        <f t="shared" si="106"/>
        <v>1604</v>
      </c>
      <c r="M1389" t="s">
        <v>751</v>
      </c>
      <c r="Q1389" s="6">
        <v>1564</v>
      </c>
    </row>
    <row r="1390" spans="1:17" hidden="1">
      <c r="A1390" t="s">
        <v>9</v>
      </c>
      <c r="B1390" t="s">
        <v>10</v>
      </c>
      <c r="C1390" s="196">
        <v>1240</v>
      </c>
      <c r="D1390" s="196" t="s">
        <v>30</v>
      </c>
      <c r="E1390">
        <v>2451</v>
      </c>
      <c r="F1390">
        <v>2820</v>
      </c>
      <c r="G1390" t="s">
        <v>34</v>
      </c>
      <c r="H1390" s="4" t="s">
        <v>805</v>
      </c>
      <c r="I1390" s="199">
        <v>44</v>
      </c>
      <c r="J1390" t="str">
        <f t="shared" si="104"/>
        <v>B-W4-H3-LAM 28 - Exposed Lippings</v>
      </c>
      <c r="K1390" s="6">
        <f t="shared" si="106"/>
        <v>1882</v>
      </c>
      <c r="M1390" t="s">
        <v>751</v>
      </c>
      <c r="Q1390" s="6">
        <v>1834</v>
      </c>
    </row>
    <row r="1391" spans="1:17" hidden="1">
      <c r="A1391" t="s">
        <v>9</v>
      </c>
      <c r="B1391" t="s">
        <v>8</v>
      </c>
      <c r="C1391" s="196">
        <v>1240</v>
      </c>
      <c r="D1391" s="196" t="s">
        <v>30</v>
      </c>
      <c r="E1391">
        <v>2821</v>
      </c>
      <c r="F1391">
        <v>3100</v>
      </c>
      <c r="G1391" t="s">
        <v>35</v>
      </c>
      <c r="H1391" s="4" t="s">
        <v>805</v>
      </c>
      <c r="I1391" s="199">
        <v>44</v>
      </c>
      <c r="J1391" t="str">
        <f t="shared" si="104"/>
        <v>B-W4-H4-LAM 28 - Exposed Lippings</v>
      </c>
      <c r="K1391" s="6">
        <f t="shared" si="106"/>
        <v>2152</v>
      </c>
      <c r="M1391" t="s">
        <v>751</v>
      </c>
      <c r="Q1391" s="6">
        <v>2105</v>
      </c>
    </row>
    <row r="1392" spans="1:17" hidden="1">
      <c r="A1392" t="s">
        <v>4</v>
      </c>
      <c r="B1392" t="s">
        <v>7</v>
      </c>
      <c r="C1392" s="196">
        <v>1240</v>
      </c>
      <c r="D1392" s="196" t="s">
        <v>30</v>
      </c>
      <c r="E1392">
        <v>1981</v>
      </c>
      <c r="F1392">
        <v>2150</v>
      </c>
      <c r="G1392" t="s">
        <v>32</v>
      </c>
      <c r="H1392" s="4" t="s">
        <v>805</v>
      </c>
      <c r="I1392" s="199">
        <v>44</v>
      </c>
      <c r="J1392" t="str">
        <f t="shared" si="104"/>
        <v>C-W4-H1-LAM 28 - Exposed Lippings</v>
      </c>
      <c r="K1392" s="6">
        <f t="shared" si="106"/>
        <v>1183</v>
      </c>
      <c r="M1392" t="s">
        <v>751</v>
      </c>
      <c r="Q1392" s="6">
        <v>1150</v>
      </c>
    </row>
    <row r="1393" spans="1:17" hidden="1">
      <c r="A1393" t="s">
        <v>4</v>
      </c>
      <c r="B1393" t="s">
        <v>6</v>
      </c>
      <c r="C1393" s="196">
        <v>1240</v>
      </c>
      <c r="D1393" s="196" t="s">
        <v>30</v>
      </c>
      <c r="E1393">
        <v>2151</v>
      </c>
      <c r="F1393">
        <v>2450</v>
      </c>
      <c r="G1393" t="s">
        <v>33</v>
      </c>
      <c r="H1393" s="4" t="s">
        <v>805</v>
      </c>
      <c r="I1393" s="199">
        <v>44</v>
      </c>
      <c r="J1393" t="str">
        <f t="shared" si="104"/>
        <v>C-W4-H2-LAM 28 - Exposed Lippings</v>
      </c>
      <c r="K1393" s="6">
        <f t="shared" si="106"/>
        <v>1382</v>
      </c>
      <c r="M1393" t="s">
        <v>751</v>
      </c>
      <c r="Q1393" s="6">
        <v>1348</v>
      </c>
    </row>
    <row r="1394" spans="1:17" hidden="1">
      <c r="A1394" t="s">
        <v>4</v>
      </c>
      <c r="B1394" t="s">
        <v>5</v>
      </c>
      <c r="C1394" s="196">
        <v>1240</v>
      </c>
      <c r="D1394" s="196" t="s">
        <v>30</v>
      </c>
      <c r="E1394">
        <v>2451</v>
      </c>
      <c r="F1394">
        <v>2820</v>
      </c>
      <c r="G1394" t="s">
        <v>34</v>
      </c>
      <c r="H1394" s="4" t="s">
        <v>805</v>
      </c>
      <c r="I1394" s="199">
        <v>44</v>
      </c>
      <c r="J1394" t="str">
        <f t="shared" si="104"/>
        <v>C-W4-H3-LAM 28 - Exposed Lippings</v>
      </c>
      <c r="K1394" s="6">
        <f t="shared" si="106"/>
        <v>1622</v>
      </c>
      <c r="M1394" t="s">
        <v>751</v>
      </c>
      <c r="Q1394" s="6">
        <v>1581</v>
      </c>
    </row>
    <row r="1395" spans="1:17" hidden="1">
      <c r="A1395" t="s">
        <v>4</v>
      </c>
      <c r="B1395" t="s">
        <v>3</v>
      </c>
      <c r="C1395" s="196">
        <v>1240</v>
      </c>
      <c r="D1395" s="196" t="s">
        <v>30</v>
      </c>
      <c r="E1395">
        <v>2821</v>
      </c>
      <c r="F1395">
        <v>3100</v>
      </c>
      <c r="G1395" t="s">
        <v>35</v>
      </c>
      <c r="H1395" s="4" t="s">
        <v>805</v>
      </c>
      <c r="I1395" s="199">
        <v>44</v>
      </c>
      <c r="J1395" t="str">
        <f t="shared" si="104"/>
        <v>C-W4-H4-LAM 28 - Exposed Lippings</v>
      </c>
      <c r="K1395" s="6">
        <f t="shared" si="106"/>
        <v>1859</v>
      </c>
      <c r="M1395" t="s">
        <v>751</v>
      </c>
      <c r="Q1395" s="6">
        <v>1819</v>
      </c>
    </row>
    <row r="1396" spans="1:17" hidden="1">
      <c r="A1396" t="s">
        <v>14</v>
      </c>
      <c r="B1396" t="s">
        <v>17</v>
      </c>
      <c r="C1396">
        <v>949</v>
      </c>
      <c r="D1396" t="s">
        <v>27</v>
      </c>
      <c r="E1396">
        <v>1981</v>
      </c>
      <c r="F1396">
        <v>2150</v>
      </c>
      <c r="G1396" t="s">
        <v>32</v>
      </c>
      <c r="H1396" s="4" t="s">
        <v>685</v>
      </c>
      <c r="I1396" s="199">
        <v>44</v>
      </c>
      <c r="J1396" t="str">
        <f t="shared" si="104"/>
        <v>A-W1-H1-LAM 45 - Exposed Lippings</v>
      </c>
      <c r="K1396" s="6">
        <f>+K244+Exp_Lip</f>
        <v>667.5</v>
      </c>
      <c r="M1396" t="s">
        <v>751</v>
      </c>
      <c r="Q1396" s="6">
        <v>648.5</v>
      </c>
    </row>
    <row r="1397" spans="1:17" hidden="1">
      <c r="A1397" t="s">
        <v>14</v>
      </c>
      <c r="B1397" t="s">
        <v>16</v>
      </c>
      <c r="C1397">
        <v>949</v>
      </c>
      <c r="D1397" t="s">
        <v>27</v>
      </c>
      <c r="E1397">
        <v>2151</v>
      </c>
      <c r="F1397">
        <v>2450</v>
      </c>
      <c r="G1397" t="s">
        <v>33</v>
      </c>
      <c r="H1397" s="4" t="s">
        <v>685</v>
      </c>
      <c r="I1397" s="199">
        <v>44</v>
      </c>
      <c r="J1397" t="str">
        <f t="shared" ref="J1397:J1431" si="107">A1397&amp;"-"&amp;D1397&amp;"-"&amp;G1397&amp;"-"&amp;H1397</f>
        <v>A-W1-H2-LAM 45 - Exposed Lippings</v>
      </c>
      <c r="K1397" s="6">
        <f>+K245+Exp_Lip</f>
        <v>783.5</v>
      </c>
      <c r="M1397" t="s">
        <v>751</v>
      </c>
      <c r="Q1397" s="6">
        <v>763.5</v>
      </c>
    </row>
    <row r="1398" spans="1:17" hidden="1">
      <c r="A1398" t="s">
        <v>14</v>
      </c>
      <c r="B1398" t="s">
        <v>15</v>
      </c>
      <c r="C1398">
        <v>949</v>
      </c>
      <c r="D1398" t="s">
        <v>27</v>
      </c>
      <c r="E1398">
        <v>2451</v>
      </c>
      <c r="F1398">
        <v>2820</v>
      </c>
      <c r="G1398" t="s">
        <v>34</v>
      </c>
      <c r="H1398" s="4" t="s">
        <v>685</v>
      </c>
      <c r="I1398" s="199">
        <v>44</v>
      </c>
      <c r="J1398" t="str">
        <f t="shared" si="107"/>
        <v>A-W1-H3-LAM 45 - Exposed Lippings</v>
      </c>
      <c r="K1398" s="6">
        <f>+K246+Exp_Lip</f>
        <v>920.5</v>
      </c>
      <c r="M1398" t="s">
        <v>751</v>
      </c>
      <c r="Q1398" s="6">
        <v>896.5</v>
      </c>
    </row>
    <row r="1399" spans="1:17" hidden="1">
      <c r="A1399" t="s">
        <v>14</v>
      </c>
      <c r="B1399" t="s">
        <v>13</v>
      </c>
      <c r="C1399">
        <v>864</v>
      </c>
      <c r="D1399" t="s">
        <v>27</v>
      </c>
      <c r="E1399">
        <v>2821</v>
      </c>
      <c r="F1399">
        <v>3070</v>
      </c>
      <c r="G1399" t="s">
        <v>35</v>
      </c>
      <c r="H1399" s="4" t="s">
        <v>685</v>
      </c>
      <c r="I1399" s="199">
        <v>44</v>
      </c>
      <c r="J1399" t="str">
        <f t="shared" si="107"/>
        <v>A-W1-H4-LAM 45 - Exposed Lippings</v>
      </c>
      <c r="K1399" s="6">
        <f>+K247+Exp_Lip</f>
        <v>1055.5</v>
      </c>
      <c r="M1399" t="s">
        <v>751</v>
      </c>
      <c r="Q1399" s="6">
        <v>1032.5</v>
      </c>
    </row>
    <row r="1400" spans="1:17" hidden="1">
      <c r="A1400" t="s">
        <v>9</v>
      </c>
      <c r="B1400" t="s">
        <v>12</v>
      </c>
      <c r="C1400">
        <v>949</v>
      </c>
      <c r="D1400" t="s">
        <v>27</v>
      </c>
      <c r="E1400">
        <v>1981</v>
      </c>
      <c r="F1400">
        <v>2150</v>
      </c>
      <c r="G1400" t="s">
        <v>32</v>
      </c>
      <c r="H1400" s="4" t="s">
        <v>685</v>
      </c>
      <c r="I1400" s="199">
        <v>44</v>
      </c>
      <c r="J1400" t="str">
        <f t="shared" si="107"/>
        <v>B-W1-H1-LAM 45 - Exposed Lippings</v>
      </c>
      <c r="K1400" s="6">
        <f t="shared" ref="K1400:K1407" si="108">+K248+Exp_Lip*2</f>
        <v>1334</v>
      </c>
      <c r="M1400" t="s">
        <v>751</v>
      </c>
      <c r="Q1400" s="6">
        <v>1296</v>
      </c>
    </row>
    <row r="1401" spans="1:17" hidden="1">
      <c r="A1401" t="s">
        <v>9</v>
      </c>
      <c r="B1401" t="s">
        <v>11</v>
      </c>
      <c r="C1401">
        <v>909</v>
      </c>
      <c r="D1401" t="s">
        <v>27</v>
      </c>
      <c r="E1401">
        <v>2151</v>
      </c>
      <c r="F1401">
        <v>2450</v>
      </c>
      <c r="G1401" t="s">
        <v>33</v>
      </c>
      <c r="H1401" s="4" t="s">
        <v>685</v>
      </c>
      <c r="I1401" s="199">
        <v>44</v>
      </c>
      <c r="J1401" t="str">
        <f t="shared" si="107"/>
        <v>B-W1-H2-LAM 45 - Exposed Lippings</v>
      </c>
      <c r="K1401" s="6">
        <f t="shared" si="108"/>
        <v>1565</v>
      </c>
      <c r="M1401" t="s">
        <v>751</v>
      </c>
      <c r="Q1401" s="6">
        <v>1526</v>
      </c>
    </row>
    <row r="1402" spans="1:17" hidden="1">
      <c r="A1402" t="s">
        <v>9</v>
      </c>
      <c r="B1402" t="s">
        <v>10</v>
      </c>
      <c r="C1402">
        <v>949</v>
      </c>
      <c r="D1402" t="s">
        <v>27</v>
      </c>
      <c r="E1402">
        <v>2451</v>
      </c>
      <c r="F1402">
        <v>2820</v>
      </c>
      <c r="G1402" t="s">
        <v>34</v>
      </c>
      <c r="H1402" s="4" t="s">
        <v>685</v>
      </c>
      <c r="I1402" s="199">
        <v>44</v>
      </c>
      <c r="J1402" t="str">
        <f t="shared" si="107"/>
        <v>B-W1-H3-LAM 45 - Exposed Lippings</v>
      </c>
      <c r="K1402" s="6">
        <f t="shared" si="108"/>
        <v>1840</v>
      </c>
      <c r="M1402" t="s">
        <v>751</v>
      </c>
      <c r="Q1402" s="6">
        <v>1793</v>
      </c>
    </row>
    <row r="1403" spans="1:17" hidden="1">
      <c r="A1403" t="s">
        <v>9</v>
      </c>
      <c r="B1403" t="s">
        <v>8</v>
      </c>
      <c r="C1403">
        <v>999</v>
      </c>
      <c r="D1403" t="s">
        <v>27</v>
      </c>
      <c r="E1403">
        <v>2821</v>
      </c>
      <c r="F1403">
        <v>3100</v>
      </c>
      <c r="G1403" t="s">
        <v>35</v>
      </c>
      <c r="H1403" s="4" t="s">
        <v>685</v>
      </c>
      <c r="I1403" s="199">
        <v>44</v>
      </c>
      <c r="J1403" t="str">
        <f t="shared" si="107"/>
        <v>B-W1-H4-LAM 45 - Exposed Lippings</v>
      </c>
      <c r="K1403" s="6">
        <f t="shared" si="108"/>
        <v>2111</v>
      </c>
      <c r="M1403" t="s">
        <v>751</v>
      </c>
      <c r="Q1403" s="6">
        <v>2065</v>
      </c>
    </row>
    <row r="1404" spans="1:17" hidden="1">
      <c r="A1404" t="s">
        <v>4</v>
      </c>
      <c r="B1404" t="s">
        <v>7</v>
      </c>
      <c r="C1404">
        <v>949</v>
      </c>
      <c r="D1404" t="s">
        <v>27</v>
      </c>
      <c r="E1404">
        <v>1981</v>
      </c>
      <c r="F1404">
        <v>2150</v>
      </c>
      <c r="G1404" t="s">
        <v>32</v>
      </c>
      <c r="H1404" s="4" t="s">
        <v>685</v>
      </c>
      <c r="I1404" s="199">
        <v>44</v>
      </c>
      <c r="J1404" t="str">
        <f t="shared" si="107"/>
        <v>C-W1-H1-LAM 45 - Exposed Lippings</v>
      </c>
      <c r="K1404" s="6">
        <f t="shared" si="108"/>
        <v>1176</v>
      </c>
      <c r="M1404" t="s">
        <v>751</v>
      </c>
      <c r="Q1404" s="6">
        <v>1144</v>
      </c>
    </row>
    <row r="1405" spans="1:17" hidden="1">
      <c r="A1405" t="s">
        <v>4</v>
      </c>
      <c r="B1405" t="s">
        <v>6</v>
      </c>
      <c r="C1405">
        <v>909</v>
      </c>
      <c r="D1405" t="s">
        <v>27</v>
      </c>
      <c r="E1405">
        <v>2151</v>
      </c>
      <c r="F1405">
        <v>2450</v>
      </c>
      <c r="G1405" t="s">
        <v>33</v>
      </c>
      <c r="H1405" s="4" t="s">
        <v>685</v>
      </c>
      <c r="I1405" s="199">
        <v>44</v>
      </c>
      <c r="J1405" t="str">
        <f t="shared" si="107"/>
        <v>C-W1-H2-LAM 45 - Exposed Lippings</v>
      </c>
      <c r="K1405" s="6">
        <f t="shared" si="108"/>
        <v>1376</v>
      </c>
      <c r="M1405" t="s">
        <v>751</v>
      </c>
      <c r="Q1405" s="6">
        <v>1342</v>
      </c>
    </row>
    <row r="1406" spans="1:17" hidden="1">
      <c r="A1406" t="s">
        <v>4</v>
      </c>
      <c r="B1406" t="s">
        <v>5</v>
      </c>
      <c r="C1406">
        <v>924</v>
      </c>
      <c r="D1406" t="s">
        <v>27</v>
      </c>
      <c r="E1406">
        <v>2451</v>
      </c>
      <c r="F1406">
        <v>2820</v>
      </c>
      <c r="G1406" t="s">
        <v>34</v>
      </c>
      <c r="H1406" s="4" t="s">
        <v>685</v>
      </c>
      <c r="I1406" s="199">
        <v>44</v>
      </c>
      <c r="J1406" t="str">
        <f t="shared" si="107"/>
        <v>C-W1-H3-LAM 45 - Exposed Lippings</v>
      </c>
      <c r="K1406" s="6">
        <f t="shared" si="108"/>
        <v>1616</v>
      </c>
      <c r="M1406" t="s">
        <v>751</v>
      </c>
      <c r="Q1406" s="6">
        <v>1575</v>
      </c>
    </row>
    <row r="1407" spans="1:17" hidden="1">
      <c r="A1407" t="s">
        <v>4</v>
      </c>
      <c r="B1407" t="s">
        <v>3</v>
      </c>
      <c r="C1407">
        <v>999</v>
      </c>
      <c r="D1407" t="s">
        <v>27</v>
      </c>
      <c r="E1407">
        <v>2821</v>
      </c>
      <c r="F1407">
        <v>3100</v>
      </c>
      <c r="G1407" t="s">
        <v>35</v>
      </c>
      <c r="H1407" s="4" t="s">
        <v>685</v>
      </c>
      <c r="I1407" s="199">
        <v>44</v>
      </c>
      <c r="J1407" t="str">
        <f t="shared" si="107"/>
        <v>C-W1-H4-LAM 45 - Exposed Lippings</v>
      </c>
      <c r="K1407" s="6">
        <f t="shared" si="108"/>
        <v>1853</v>
      </c>
      <c r="M1407" t="s">
        <v>751</v>
      </c>
      <c r="Q1407" s="6">
        <v>1813</v>
      </c>
    </row>
    <row r="1408" spans="1:17" hidden="1">
      <c r="A1408" t="s">
        <v>14</v>
      </c>
      <c r="B1408" t="s">
        <v>17</v>
      </c>
      <c r="C1408" s="191">
        <v>999</v>
      </c>
      <c r="D1408" s="191" t="s">
        <v>28</v>
      </c>
      <c r="E1408">
        <v>1981</v>
      </c>
      <c r="F1408">
        <v>2150</v>
      </c>
      <c r="G1408" t="s">
        <v>32</v>
      </c>
      <c r="H1408" s="4" t="s">
        <v>685</v>
      </c>
      <c r="I1408" s="199">
        <v>44</v>
      </c>
      <c r="J1408" t="str">
        <f t="shared" si="107"/>
        <v>A-W2-H1-LAM 45 - Exposed Lippings</v>
      </c>
      <c r="K1408" s="6">
        <f>+K256+Exp_Lip</f>
        <v>693.5</v>
      </c>
      <c r="M1408" t="s">
        <v>751</v>
      </c>
      <c r="Q1408" s="6">
        <v>673.5</v>
      </c>
    </row>
    <row r="1409" spans="1:17" hidden="1">
      <c r="A1409" t="s">
        <v>14</v>
      </c>
      <c r="B1409" t="s">
        <v>16</v>
      </c>
      <c r="C1409" s="191">
        <v>999</v>
      </c>
      <c r="D1409" s="191" t="s">
        <v>28</v>
      </c>
      <c r="E1409">
        <v>2151</v>
      </c>
      <c r="F1409">
        <v>2450</v>
      </c>
      <c r="G1409" t="s">
        <v>33</v>
      </c>
      <c r="H1409" s="4" t="s">
        <v>685</v>
      </c>
      <c r="I1409" s="199">
        <v>44</v>
      </c>
      <c r="J1409" t="str">
        <f t="shared" si="107"/>
        <v>A-W2-H2-LAM 45 - Exposed Lippings</v>
      </c>
      <c r="K1409" s="6">
        <f>+K257+Exp_Lip</f>
        <v>809.5</v>
      </c>
      <c r="M1409" t="s">
        <v>751</v>
      </c>
      <c r="Q1409" s="6">
        <v>788.5</v>
      </c>
    </row>
    <row r="1410" spans="1:17" hidden="1">
      <c r="A1410" t="s">
        <v>14</v>
      </c>
      <c r="B1410" t="s">
        <v>15</v>
      </c>
      <c r="C1410" s="191">
        <v>999</v>
      </c>
      <c r="D1410" s="191" t="s">
        <v>28</v>
      </c>
      <c r="E1410">
        <v>2451</v>
      </c>
      <c r="F1410">
        <v>2820</v>
      </c>
      <c r="G1410" t="s">
        <v>34</v>
      </c>
      <c r="H1410" s="4" t="s">
        <v>685</v>
      </c>
      <c r="I1410" s="199">
        <v>44</v>
      </c>
      <c r="J1410" t="str">
        <f t="shared" si="107"/>
        <v>A-W2-H3-LAM 45 - Exposed Lippings</v>
      </c>
      <c r="K1410" s="6">
        <f>+K258+Exp_Lip</f>
        <v>946.5</v>
      </c>
      <c r="M1410" t="s">
        <v>751</v>
      </c>
      <c r="Q1410" s="6">
        <v>921.5</v>
      </c>
    </row>
    <row r="1411" spans="1:17" hidden="1">
      <c r="A1411" t="s">
        <v>14</v>
      </c>
      <c r="B1411" t="s">
        <v>13</v>
      </c>
      <c r="C1411" s="191">
        <v>999</v>
      </c>
      <c r="D1411" s="191" t="s">
        <v>28</v>
      </c>
      <c r="E1411">
        <v>2821</v>
      </c>
      <c r="F1411">
        <v>3070</v>
      </c>
      <c r="G1411" t="s">
        <v>35</v>
      </c>
      <c r="H1411" s="4" t="s">
        <v>685</v>
      </c>
      <c r="I1411" s="199">
        <v>44</v>
      </c>
      <c r="J1411" t="str">
        <f t="shared" si="107"/>
        <v>A-W2-H4-LAM 45 - Exposed Lippings</v>
      </c>
      <c r="K1411" s="6">
        <f>+K259+Exp_Lip</f>
        <v>1081.5</v>
      </c>
      <c r="M1411" t="s">
        <v>751</v>
      </c>
      <c r="Q1411" s="6">
        <v>1057.5</v>
      </c>
    </row>
    <row r="1412" spans="1:17" hidden="1">
      <c r="A1412" t="s">
        <v>9</v>
      </c>
      <c r="B1412" t="s">
        <v>12</v>
      </c>
      <c r="C1412" s="191">
        <v>999</v>
      </c>
      <c r="D1412" s="191" t="s">
        <v>28</v>
      </c>
      <c r="E1412">
        <v>1981</v>
      </c>
      <c r="F1412">
        <v>2150</v>
      </c>
      <c r="G1412" t="s">
        <v>32</v>
      </c>
      <c r="H1412" s="4" t="s">
        <v>685</v>
      </c>
      <c r="I1412" s="199">
        <v>44</v>
      </c>
      <c r="J1412" t="str">
        <f t="shared" si="107"/>
        <v>B-W2-H1-LAM 45 - Exposed Lippings</v>
      </c>
      <c r="K1412" s="6">
        <f t="shared" ref="K1412:K1419" si="109">+K260+Exp_Lip*2</f>
        <v>1385</v>
      </c>
      <c r="M1412" t="s">
        <v>751</v>
      </c>
      <c r="Q1412" s="6">
        <v>1346</v>
      </c>
    </row>
    <row r="1413" spans="1:17" hidden="1">
      <c r="A1413" t="s">
        <v>9</v>
      </c>
      <c r="B1413" t="s">
        <v>11</v>
      </c>
      <c r="C1413" s="191">
        <v>999</v>
      </c>
      <c r="D1413" s="191" t="s">
        <v>28</v>
      </c>
      <c r="E1413">
        <v>2151</v>
      </c>
      <c r="F1413">
        <v>2450</v>
      </c>
      <c r="G1413" t="s">
        <v>33</v>
      </c>
      <c r="H1413" s="4" t="s">
        <v>685</v>
      </c>
      <c r="I1413" s="199">
        <v>44</v>
      </c>
      <c r="J1413" t="str">
        <f t="shared" si="107"/>
        <v>B-W2-H2-LAM 45 - Exposed Lippings</v>
      </c>
      <c r="K1413" s="6">
        <f t="shared" si="109"/>
        <v>1617</v>
      </c>
      <c r="M1413" t="s">
        <v>751</v>
      </c>
      <c r="Q1413" s="6">
        <v>1576</v>
      </c>
    </row>
    <row r="1414" spans="1:17" hidden="1">
      <c r="A1414" t="s">
        <v>9</v>
      </c>
      <c r="B1414" t="s">
        <v>10</v>
      </c>
      <c r="C1414" s="191">
        <v>999</v>
      </c>
      <c r="D1414" s="191" t="s">
        <v>28</v>
      </c>
      <c r="E1414">
        <v>2451</v>
      </c>
      <c r="F1414">
        <v>2820</v>
      </c>
      <c r="G1414" t="s">
        <v>34</v>
      </c>
      <c r="H1414" s="4" t="s">
        <v>685</v>
      </c>
      <c r="I1414" s="199">
        <v>44</v>
      </c>
      <c r="J1414" t="str">
        <f t="shared" si="107"/>
        <v>B-W2-H3-LAM 45 - Exposed Lippings</v>
      </c>
      <c r="K1414" s="6">
        <f t="shared" si="109"/>
        <v>1892</v>
      </c>
      <c r="M1414" t="s">
        <v>751</v>
      </c>
      <c r="Q1414" s="6">
        <v>1843</v>
      </c>
    </row>
    <row r="1415" spans="1:17" hidden="1">
      <c r="A1415" t="s">
        <v>9</v>
      </c>
      <c r="B1415" t="s">
        <v>8</v>
      </c>
      <c r="C1415" s="191">
        <v>999</v>
      </c>
      <c r="D1415" s="191" t="s">
        <v>28</v>
      </c>
      <c r="E1415">
        <v>2821</v>
      </c>
      <c r="F1415">
        <v>3100</v>
      </c>
      <c r="G1415" t="s">
        <v>35</v>
      </c>
      <c r="H1415" s="4" t="s">
        <v>685</v>
      </c>
      <c r="I1415" s="199">
        <v>44</v>
      </c>
      <c r="J1415" t="str">
        <f t="shared" si="107"/>
        <v>B-W2-H4-LAM 45 - Exposed Lippings</v>
      </c>
      <c r="K1415" s="6">
        <f t="shared" si="109"/>
        <v>2162</v>
      </c>
      <c r="M1415" t="s">
        <v>751</v>
      </c>
      <c r="Q1415" s="6">
        <v>2115</v>
      </c>
    </row>
    <row r="1416" spans="1:17" hidden="1">
      <c r="A1416" t="s">
        <v>4</v>
      </c>
      <c r="B1416" t="s">
        <v>7</v>
      </c>
      <c r="C1416" s="191">
        <v>999</v>
      </c>
      <c r="D1416" s="191" t="s">
        <v>28</v>
      </c>
      <c r="E1416">
        <v>1981</v>
      </c>
      <c r="F1416">
        <v>2150</v>
      </c>
      <c r="G1416" t="s">
        <v>32</v>
      </c>
      <c r="H1416" s="4" t="s">
        <v>685</v>
      </c>
      <c r="I1416" s="199">
        <v>44</v>
      </c>
      <c r="J1416" t="str">
        <f t="shared" si="107"/>
        <v>C-W2-H1-LAM 45 - Exposed Lippings</v>
      </c>
      <c r="K1416" s="6">
        <f t="shared" si="109"/>
        <v>1202</v>
      </c>
      <c r="M1416" t="s">
        <v>751</v>
      </c>
      <c r="Q1416" s="6">
        <v>1169</v>
      </c>
    </row>
    <row r="1417" spans="1:17" hidden="1">
      <c r="A1417" t="s">
        <v>4</v>
      </c>
      <c r="B1417" t="s">
        <v>6</v>
      </c>
      <c r="C1417" s="191">
        <v>999</v>
      </c>
      <c r="D1417" s="191" t="s">
        <v>28</v>
      </c>
      <c r="E1417">
        <v>2151</v>
      </c>
      <c r="F1417">
        <v>2450</v>
      </c>
      <c r="G1417" t="s">
        <v>33</v>
      </c>
      <c r="H1417" s="4" t="s">
        <v>685</v>
      </c>
      <c r="I1417" s="199">
        <v>44</v>
      </c>
      <c r="J1417" t="str">
        <f t="shared" si="107"/>
        <v>C-W2-H2-LAM 45 - Exposed Lippings</v>
      </c>
      <c r="K1417" s="6">
        <f t="shared" si="109"/>
        <v>1401</v>
      </c>
      <c r="M1417" t="s">
        <v>751</v>
      </c>
      <c r="Q1417" s="6">
        <v>1367</v>
      </c>
    </row>
    <row r="1418" spans="1:17" hidden="1">
      <c r="A1418" t="s">
        <v>4</v>
      </c>
      <c r="B1418" t="s">
        <v>5</v>
      </c>
      <c r="C1418" s="191">
        <v>999</v>
      </c>
      <c r="D1418" s="191" t="s">
        <v>28</v>
      </c>
      <c r="E1418">
        <v>2451</v>
      </c>
      <c r="F1418">
        <v>2820</v>
      </c>
      <c r="G1418" t="s">
        <v>34</v>
      </c>
      <c r="H1418" s="4" t="s">
        <v>685</v>
      </c>
      <c r="I1418" s="199">
        <v>44</v>
      </c>
      <c r="J1418" t="str">
        <f t="shared" si="107"/>
        <v>C-W2-H3-LAM 45 - Exposed Lippings</v>
      </c>
      <c r="K1418" s="6">
        <f t="shared" si="109"/>
        <v>1641</v>
      </c>
      <c r="M1418" t="s">
        <v>751</v>
      </c>
      <c r="Q1418" s="6">
        <v>1600</v>
      </c>
    </row>
    <row r="1419" spans="1:17" hidden="1">
      <c r="A1419" t="s">
        <v>4</v>
      </c>
      <c r="B1419" t="s">
        <v>3</v>
      </c>
      <c r="C1419" s="191">
        <v>999</v>
      </c>
      <c r="D1419" s="191" t="s">
        <v>28</v>
      </c>
      <c r="E1419">
        <v>2821</v>
      </c>
      <c r="F1419">
        <v>3100</v>
      </c>
      <c r="G1419" t="s">
        <v>35</v>
      </c>
      <c r="H1419" s="4" t="s">
        <v>685</v>
      </c>
      <c r="I1419" s="199">
        <v>44</v>
      </c>
      <c r="J1419" t="str">
        <f t="shared" si="107"/>
        <v>C-W2-H4-LAM 45 - Exposed Lippings</v>
      </c>
      <c r="K1419" s="6">
        <f t="shared" si="109"/>
        <v>1879</v>
      </c>
      <c r="M1419" t="s">
        <v>751</v>
      </c>
      <c r="Q1419" s="6">
        <v>1838</v>
      </c>
    </row>
    <row r="1420" spans="1:17" hidden="1">
      <c r="A1420" t="s">
        <v>14</v>
      </c>
      <c r="B1420" t="s">
        <v>17</v>
      </c>
      <c r="C1420" s="194">
        <v>1099</v>
      </c>
      <c r="D1420" s="194" t="s">
        <v>29</v>
      </c>
      <c r="E1420">
        <v>1981</v>
      </c>
      <c r="F1420">
        <v>2150</v>
      </c>
      <c r="G1420" t="s">
        <v>32</v>
      </c>
      <c r="H1420" s="4" t="s">
        <v>685</v>
      </c>
      <c r="I1420" s="199">
        <v>44</v>
      </c>
      <c r="J1420" t="str">
        <f t="shared" si="107"/>
        <v>A-W3-H1-LAM 45 - Exposed Lippings</v>
      </c>
      <c r="K1420" s="6">
        <f>+K268+Exp_Lip</f>
        <v>719.5</v>
      </c>
      <c r="M1420" t="s">
        <v>751</v>
      </c>
      <c r="Q1420" s="6">
        <v>698.5</v>
      </c>
    </row>
    <row r="1421" spans="1:17" hidden="1">
      <c r="A1421" t="s">
        <v>14</v>
      </c>
      <c r="B1421" t="s">
        <v>16</v>
      </c>
      <c r="C1421" s="194">
        <v>1099</v>
      </c>
      <c r="D1421" s="194" t="s">
        <v>29</v>
      </c>
      <c r="E1421">
        <v>2151</v>
      </c>
      <c r="F1421">
        <v>2450</v>
      </c>
      <c r="G1421" t="s">
        <v>33</v>
      </c>
      <c r="H1421" s="4" t="s">
        <v>685</v>
      </c>
      <c r="I1421" s="199">
        <v>44</v>
      </c>
      <c r="J1421" t="str">
        <f t="shared" si="107"/>
        <v>A-W3-H2-LAM 45 - Exposed Lippings</v>
      </c>
      <c r="K1421" s="6">
        <f>+K269+Exp_Lip</f>
        <v>834.5</v>
      </c>
      <c r="M1421" t="s">
        <v>751</v>
      </c>
      <c r="Q1421" s="6">
        <v>813.5</v>
      </c>
    </row>
    <row r="1422" spans="1:17" hidden="1">
      <c r="A1422" t="s">
        <v>14</v>
      </c>
      <c r="B1422" t="s">
        <v>15</v>
      </c>
      <c r="C1422" s="194">
        <v>1099</v>
      </c>
      <c r="D1422" s="194" t="s">
        <v>29</v>
      </c>
      <c r="E1422">
        <v>2451</v>
      </c>
      <c r="F1422">
        <v>2820</v>
      </c>
      <c r="G1422" t="s">
        <v>34</v>
      </c>
      <c r="H1422" s="4" t="s">
        <v>685</v>
      </c>
      <c r="I1422" s="199">
        <v>44</v>
      </c>
      <c r="J1422" t="str">
        <f t="shared" si="107"/>
        <v>A-W3-H3-LAM 45 - Exposed Lippings</v>
      </c>
      <c r="K1422" s="6">
        <f>+K270+Exp_Lip</f>
        <v>971.5</v>
      </c>
      <c r="M1422" t="s">
        <v>751</v>
      </c>
      <c r="Q1422" s="6">
        <v>946.5</v>
      </c>
    </row>
    <row r="1423" spans="1:17" hidden="1">
      <c r="A1423" t="s">
        <v>14</v>
      </c>
      <c r="B1423" t="s">
        <v>13</v>
      </c>
      <c r="C1423" s="194">
        <v>1099</v>
      </c>
      <c r="D1423" s="194" t="s">
        <v>29</v>
      </c>
      <c r="E1423">
        <v>2821</v>
      </c>
      <c r="F1423">
        <v>3070</v>
      </c>
      <c r="G1423" t="s">
        <v>35</v>
      </c>
      <c r="H1423" s="4" t="s">
        <v>685</v>
      </c>
      <c r="I1423" s="199">
        <v>44</v>
      </c>
      <c r="J1423" t="str">
        <f t="shared" si="107"/>
        <v>A-W3-H4-LAM 45 - Exposed Lippings</v>
      </c>
      <c r="K1423" s="6">
        <f>+K271+Exp_Lip</f>
        <v>1107.5</v>
      </c>
      <c r="M1423" t="s">
        <v>751</v>
      </c>
      <c r="Q1423" s="6">
        <v>1082.5</v>
      </c>
    </row>
    <row r="1424" spans="1:17" hidden="1">
      <c r="A1424" t="s">
        <v>9</v>
      </c>
      <c r="B1424" t="s">
        <v>12</v>
      </c>
      <c r="C1424" s="194">
        <v>1099</v>
      </c>
      <c r="D1424" s="194" t="s">
        <v>29</v>
      </c>
      <c r="E1424">
        <v>1981</v>
      </c>
      <c r="F1424">
        <v>2150</v>
      </c>
      <c r="G1424" t="s">
        <v>32</v>
      </c>
      <c r="H1424" s="4" t="s">
        <v>685</v>
      </c>
      <c r="I1424" s="199">
        <v>44</v>
      </c>
      <c r="J1424" t="str">
        <f t="shared" si="107"/>
        <v>B-W3-H1-LAM 45 - Exposed Lippings</v>
      </c>
      <c r="K1424" s="6">
        <f t="shared" ref="K1424:K1431" si="110">+K272+Exp_Lip*2</f>
        <v>1437</v>
      </c>
      <c r="M1424" t="s">
        <v>751</v>
      </c>
      <c r="Q1424" s="6">
        <v>1396</v>
      </c>
    </row>
    <row r="1425" spans="1:17" hidden="1">
      <c r="A1425" t="s">
        <v>9</v>
      </c>
      <c r="B1425" t="s">
        <v>11</v>
      </c>
      <c r="C1425" s="194">
        <v>1099</v>
      </c>
      <c r="D1425" s="194" t="s">
        <v>29</v>
      </c>
      <c r="E1425">
        <v>2151</v>
      </c>
      <c r="F1425">
        <v>2450</v>
      </c>
      <c r="G1425" t="s">
        <v>33</v>
      </c>
      <c r="H1425" s="4" t="s">
        <v>685</v>
      </c>
      <c r="I1425" s="199">
        <v>44</v>
      </c>
      <c r="J1425" t="str">
        <f t="shared" si="107"/>
        <v>B-W3-H2-LAM 45 - Exposed Lippings</v>
      </c>
      <c r="K1425" s="6">
        <f t="shared" si="110"/>
        <v>1668</v>
      </c>
      <c r="M1425" t="s">
        <v>751</v>
      </c>
      <c r="Q1425" s="6">
        <v>1626</v>
      </c>
    </row>
    <row r="1426" spans="1:17" hidden="1">
      <c r="A1426" t="s">
        <v>9</v>
      </c>
      <c r="B1426" t="s">
        <v>10</v>
      </c>
      <c r="C1426" s="194">
        <v>1099</v>
      </c>
      <c r="D1426" s="194" t="s">
        <v>29</v>
      </c>
      <c r="E1426">
        <v>2451</v>
      </c>
      <c r="F1426">
        <v>2820</v>
      </c>
      <c r="G1426" t="s">
        <v>34</v>
      </c>
      <c r="H1426" s="4" t="s">
        <v>685</v>
      </c>
      <c r="I1426" s="199">
        <v>44</v>
      </c>
      <c r="J1426" t="str">
        <f t="shared" si="107"/>
        <v>B-W3-H3-LAM 45 - Exposed Lippings</v>
      </c>
      <c r="K1426" s="6">
        <f t="shared" si="110"/>
        <v>1943</v>
      </c>
      <c r="M1426" t="s">
        <v>751</v>
      </c>
      <c r="Q1426" s="6">
        <v>1893</v>
      </c>
    </row>
    <row r="1427" spans="1:17" hidden="1">
      <c r="A1427" t="s">
        <v>9</v>
      </c>
      <c r="B1427" t="s">
        <v>8</v>
      </c>
      <c r="C1427" s="194">
        <v>1099</v>
      </c>
      <c r="D1427" s="194" t="s">
        <v>29</v>
      </c>
      <c r="E1427">
        <v>2821</v>
      </c>
      <c r="F1427">
        <v>3100</v>
      </c>
      <c r="G1427" t="s">
        <v>35</v>
      </c>
      <c r="H1427" s="4" t="s">
        <v>685</v>
      </c>
      <c r="I1427" s="199">
        <v>44</v>
      </c>
      <c r="J1427" t="str">
        <f t="shared" si="107"/>
        <v>B-W3-H4-LAM 45 - Exposed Lippings</v>
      </c>
      <c r="K1427" s="6">
        <f t="shared" si="110"/>
        <v>2214</v>
      </c>
      <c r="M1427" t="s">
        <v>751</v>
      </c>
      <c r="Q1427" s="6">
        <v>2165</v>
      </c>
    </row>
    <row r="1428" spans="1:17" hidden="1">
      <c r="A1428" t="s">
        <v>4</v>
      </c>
      <c r="B1428" t="s">
        <v>7</v>
      </c>
      <c r="C1428" s="194">
        <v>1099</v>
      </c>
      <c r="D1428" s="194" t="s">
        <v>29</v>
      </c>
      <c r="E1428">
        <v>1981</v>
      </c>
      <c r="F1428">
        <v>2150</v>
      </c>
      <c r="G1428" t="s">
        <v>32</v>
      </c>
      <c r="H1428" s="4" t="s">
        <v>685</v>
      </c>
      <c r="I1428" s="199">
        <v>44</v>
      </c>
      <c r="J1428" t="str">
        <f t="shared" si="107"/>
        <v>C-W3-H1-LAM 45 - Exposed Lippings</v>
      </c>
      <c r="K1428" s="6">
        <f t="shared" si="110"/>
        <v>1228</v>
      </c>
      <c r="M1428" t="s">
        <v>751</v>
      </c>
      <c r="Q1428" s="6">
        <v>1194</v>
      </c>
    </row>
    <row r="1429" spans="1:17" hidden="1">
      <c r="A1429" t="s">
        <v>4</v>
      </c>
      <c r="B1429" t="s">
        <v>6</v>
      </c>
      <c r="C1429" s="194">
        <v>1099</v>
      </c>
      <c r="D1429" s="194" t="s">
        <v>29</v>
      </c>
      <c r="E1429">
        <v>2151</v>
      </c>
      <c r="F1429">
        <v>2450</v>
      </c>
      <c r="G1429" t="s">
        <v>33</v>
      </c>
      <c r="H1429" s="4" t="s">
        <v>685</v>
      </c>
      <c r="I1429" s="199">
        <v>44</v>
      </c>
      <c r="J1429" t="str">
        <f t="shared" si="107"/>
        <v>C-W3-H2-LAM 45 - Exposed Lippings</v>
      </c>
      <c r="K1429" s="6">
        <f t="shared" si="110"/>
        <v>1427</v>
      </c>
      <c r="M1429" t="s">
        <v>751</v>
      </c>
      <c r="Q1429" s="6">
        <v>1392</v>
      </c>
    </row>
    <row r="1430" spans="1:17" hidden="1">
      <c r="A1430" t="s">
        <v>4</v>
      </c>
      <c r="B1430" t="s">
        <v>5</v>
      </c>
      <c r="C1430" s="194">
        <v>1099</v>
      </c>
      <c r="D1430" s="194" t="s">
        <v>29</v>
      </c>
      <c r="E1430">
        <v>2451</v>
      </c>
      <c r="F1430">
        <v>2820</v>
      </c>
      <c r="G1430" t="s">
        <v>34</v>
      </c>
      <c r="H1430" s="4" t="s">
        <v>685</v>
      </c>
      <c r="I1430" s="199">
        <v>44</v>
      </c>
      <c r="J1430" t="str">
        <f t="shared" si="107"/>
        <v>C-W3-H3-LAM 45 - Exposed Lippings</v>
      </c>
      <c r="K1430" s="6">
        <f t="shared" si="110"/>
        <v>1667</v>
      </c>
      <c r="M1430" t="s">
        <v>751</v>
      </c>
      <c r="Q1430" s="6">
        <v>1625</v>
      </c>
    </row>
    <row r="1431" spans="1:17" hidden="1">
      <c r="A1431" t="s">
        <v>4</v>
      </c>
      <c r="B1431" t="s">
        <v>3</v>
      </c>
      <c r="C1431" s="194">
        <v>1099</v>
      </c>
      <c r="D1431" s="194" t="s">
        <v>29</v>
      </c>
      <c r="E1431">
        <v>2821</v>
      </c>
      <c r="F1431">
        <v>3100</v>
      </c>
      <c r="G1431" t="s">
        <v>35</v>
      </c>
      <c r="H1431" s="4" t="s">
        <v>685</v>
      </c>
      <c r="I1431" s="199">
        <v>44</v>
      </c>
      <c r="J1431" t="str">
        <f t="shared" si="107"/>
        <v>C-W3-H4-LAM 45 - Exposed Lippings</v>
      </c>
      <c r="K1431" s="6">
        <f t="shared" si="110"/>
        <v>1904</v>
      </c>
      <c r="M1431" t="s">
        <v>751</v>
      </c>
      <c r="Q1431" s="6">
        <v>1863</v>
      </c>
    </row>
    <row r="1432" spans="1:17" hidden="1">
      <c r="A1432" t="s">
        <v>14</v>
      </c>
      <c r="B1432" t="s">
        <v>17</v>
      </c>
      <c r="C1432" s="196">
        <v>1240</v>
      </c>
      <c r="D1432" s="196" t="s">
        <v>30</v>
      </c>
      <c r="E1432">
        <v>1981</v>
      </c>
      <c r="F1432">
        <v>2150</v>
      </c>
      <c r="G1432" t="s">
        <v>32</v>
      </c>
      <c r="H1432" s="4" t="s">
        <v>685</v>
      </c>
      <c r="I1432" s="199">
        <v>44</v>
      </c>
      <c r="J1432" t="str">
        <f t="shared" ref="J1432:J1464" si="111">A1432&amp;"-"&amp;D1432&amp;"-"&amp;G1432&amp;"-"&amp;H1432</f>
        <v>A-W4-H1-LAM 45 - Exposed Lippings</v>
      </c>
      <c r="K1432" s="6">
        <f>+K280+Exp_Lip</f>
        <v>745.5</v>
      </c>
      <c r="M1432" t="s">
        <v>751</v>
      </c>
      <c r="Q1432" s="6">
        <v>723.5</v>
      </c>
    </row>
    <row r="1433" spans="1:17" hidden="1">
      <c r="A1433" t="s">
        <v>14</v>
      </c>
      <c r="B1433" t="s">
        <v>16</v>
      </c>
      <c r="C1433" s="196">
        <v>1240</v>
      </c>
      <c r="D1433" s="196" t="s">
        <v>30</v>
      </c>
      <c r="E1433">
        <v>2151</v>
      </c>
      <c r="F1433">
        <v>2450</v>
      </c>
      <c r="G1433" t="s">
        <v>33</v>
      </c>
      <c r="H1433" s="4" t="s">
        <v>685</v>
      </c>
      <c r="I1433" s="199">
        <v>44</v>
      </c>
      <c r="J1433" t="str">
        <f t="shared" si="111"/>
        <v>A-W4-H2-LAM 45 - Exposed Lippings</v>
      </c>
      <c r="K1433" s="6">
        <f>+K281+Exp_Lip</f>
        <v>860.5</v>
      </c>
      <c r="M1433" t="s">
        <v>751</v>
      </c>
      <c r="Q1433" s="6">
        <v>838.5</v>
      </c>
    </row>
    <row r="1434" spans="1:17" hidden="1">
      <c r="A1434" t="s">
        <v>14</v>
      </c>
      <c r="B1434" t="s">
        <v>15</v>
      </c>
      <c r="C1434" s="196">
        <v>1240</v>
      </c>
      <c r="D1434" s="196" t="s">
        <v>30</v>
      </c>
      <c r="E1434">
        <v>2451</v>
      </c>
      <c r="F1434">
        <v>2820</v>
      </c>
      <c r="G1434" t="s">
        <v>34</v>
      </c>
      <c r="H1434" s="4" t="s">
        <v>685</v>
      </c>
      <c r="I1434" s="199">
        <v>44</v>
      </c>
      <c r="J1434" t="str">
        <f t="shared" si="111"/>
        <v>A-W4-H3-LAM 45 - Exposed Lippings</v>
      </c>
      <c r="K1434" s="6">
        <f>+K282+Exp_Lip</f>
        <v>997.5</v>
      </c>
      <c r="M1434" t="s">
        <v>751</v>
      </c>
      <c r="Q1434" s="6">
        <v>971.5</v>
      </c>
    </row>
    <row r="1435" spans="1:17" hidden="1">
      <c r="A1435" t="s">
        <v>14</v>
      </c>
      <c r="B1435" t="s">
        <v>13</v>
      </c>
      <c r="C1435" s="196">
        <v>1240</v>
      </c>
      <c r="D1435" s="196" t="s">
        <v>30</v>
      </c>
      <c r="E1435">
        <v>2821</v>
      </c>
      <c r="F1435">
        <v>3070</v>
      </c>
      <c r="G1435" t="s">
        <v>35</v>
      </c>
      <c r="H1435" s="4" t="s">
        <v>685</v>
      </c>
      <c r="I1435" s="199">
        <v>44</v>
      </c>
      <c r="J1435" t="str">
        <f t="shared" si="111"/>
        <v>A-W4-H4-LAM 45 - Exposed Lippings</v>
      </c>
      <c r="K1435" s="6">
        <f>+K283+Exp_Lip</f>
        <v>1132.5</v>
      </c>
      <c r="M1435" t="s">
        <v>751</v>
      </c>
      <c r="Q1435" s="6">
        <v>1107.5</v>
      </c>
    </row>
    <row r="1436" spans="1:17" hidden="1">
      <c r="A1436" t="s">
        <v>9</v>
      </c>
      <c r="B1436" t="s">
        <v>12</v>
      </c>
      <c r="C1436" s="196">
        <v>1240</v>
      </c>
      <c r="D1436" s="196" t="s">
        <v>30</v>
      </c>
      <c r="E1436">
        <v>1981</v>
      </c>
      <c r="F1436">
        <v>2150</v>
      </c>
      <c r="G1436" t="s">
        <v>32</v>
      </c>
      <c r="H1436" s="4" t="s">
        <v>685</v>
      </c>
      <c r="I1436" s="199">
        <v>44</v>
      </c>
      <c r="J1436" t="str">
        <f t="shared" si="111"/>
        <v>B-W4-H1-LAM 45 - Exposed Lippings</v>
      </c>
      <c r="K1436" s="6">
        <f t="shared" ref="K1436:K1443" si="112">+K284+Exp_Lip*2</f>
        <v>1489</v>
      </c>
      <c r="M1436" t="s">
        <v>751</v>
      </c>
      <c r="Q1436" s="6">
        <v>1446</v>
      </c>
    </row>
    <row r="1437" spans="1:17" hidden="1">
      <c r="A1437" t="s">
        <v>9</v>
      </c>
      <c r="B1437" t="s">
        <v>11</v>
      </c>
      <c r="C1437" s="196">
        <v>1240</v>
      </c>
      <c r="D1437" s="196" t="s">
        <v>30</v>
      </c>
      <c r="E1437">
        <v>2151</v>
      </c>
      <c r="F1437">
        <v>2450</v>
      </c>
      <c r="G1437" t="s">
        <v>33</v>
      </c>
      <c r="H1437" s="4" t="s">
        <v>685</v>
      </c>
      <c r="I1437" s="199">
        <v>44</v>
      </c>
      <c r="J1437" t="str">
        <f t="shared" si="111"/>
        <v>B-W4-H2-LAM 45 - Exposed Lippings</v>
      </c>
      <c r="K1437" s="6">
        <f t="shared" si="112"/>
        <v>1720</v>
      </c>
      <c r="M1437" t="s">
        <v>751</v>
      </c>
      <c r="Q1437" s="6">
        <v>1676</v>
      </c>
    </row>
    <row r="1438" spans="1:17" hidden="1">
      <c r="A1438" t="s">
        <v>9</v>
      </c>
      <c r="B1438" t="s">
        <v>10</v>
      </c>
      <c r="C1438" s="196">
        <v>1240</v>
      </c>
      <c r="D1438" s="196" t="s">
        <v>30</v>
      </c>
      <c r="E1438">
        <v>2451</v>
      </c>
      <c r="F1438">
        <v>2820</v>
      </c>
      <c r="G1438" t="s">
        <v>34</v>
      </c>
      <c r="H1438" s="4" t="s">
        <v>685</v>
      </c>
      <c r="I1438" s="199">
        <v>44</v>
      </c>
      <c r="J1438" t="str">
        <f t="shared" si="111"/>
        <v>B-W4-H3-LAM 45 - Exposed Lippings</v>
      </c>
      <c r="K1438" s="6">
        <f t="shared" si="112"/>
        <v>1995</v>
      </c>
      <c r="M1438" t="s">
        <v>751</v>
      </c>
      <c r="Q1438" s="6">
        <v>1943</v>
      </c>
    </row>
    <row r="1439" spans="1:17" hidden="1">
      <c r="A1439" t="s">
        <v>9</v>
      </c>
      <c r="B1439" t="s">
        <v>8</v>
      </c>
      <c r="C1439" s="196">
        <v>1240</v>
      </c>
      <c r="D1439" s="196" t="s">
        <v>30</v>
      </c>
      <c r="E1439">
        <v>2821</v>
      </c>
      <c r="F1439">
        <v>3100</v>
      </c>
      <c r="G1439" t="s">
        <v>35</v>
      </c>
      <c r="H1439" s="4" t="s">
        <v>685</v>
      </c>
      <c r="I1439" s="199">
        <v>44</v>
      </c>
      <c r="J1439" t="str">
        <f t="shared" si="111"/>
        <v>B-W4-H4-LAM 45 - Exposed Lippings</v>
      </c>
      <c r="K1439" s="6">
        <f t="shared" si="112"/>
        <v>2265</v>
      </c>
      <c r="M1439" t="s">
        <v>751</v>
      </c>
      <c r="Q1439" s="6">
        <v>2215</v>
      </c>
    </row>
    <row r="1440" spans="1:17" hidden="1">
      <c r="A1440" t="s">
        <v>4</v>
      </c>
      <c r="B1440" t="s">
        <v>7</v>
      </c>
      <c r="C1440" s="196">
        <v>1240</v>
      </c>
      <c r="D1440" s="196" t="s">
        <v>30</v>
      </c>
      <c r="E1440">
        <v>1981</v>
      </c>
      <c r="F1440">
        <v>2150</v>
      </c>
      <c r="G1440" t="s">
        <v>32</v>
      </c>
      <c r="H1440" s="4" t="s">
        <v>685</v>
      </c>
      <c r="I1440" s="199">
        <v>44</v>
      </c>
      <c r="J1440" t="str">
        <f t="shared" si="111"/>
        <v>C-W4-H1-LAM 45 - Exposed Lippings</v>
      </c>
      <c r="K1440" s="6">
        <f t="shared" si="112"/>
        <v>1254</v>
      </c>
      <c r="M1440" t="s">
        <v>751</v>
      </c>
      <c r="Q1440" s="6">
        <v>1219</v>
      </c>
    </row>
    <row r="1441" spans="1:17" hidden="1">
      <c r="A1441" t="s">
        <v>4</v>
      </c>
      <c r="B1441" t="s">
        <v>6</v>
      </c>
      <c r="C1441" s="196">
        <v>1240</v>
      </c>
      <c r="D1441" s="196" t="s">
        <v>30</v>
      </c>
      <c r="E1441">
        <v>2151</v>
      </c>
      <c r="F1441">
        <v>2450</v>
      </c>
      <c r="G1441" t="s">
        <v>33</v>
      </c>
      <c r="H1441" s="4" t="s">
        <v>685</v>
      </c>
      <c r="I1441" s="199">
        <v>44</v>
      </c>
      <c r="J1441" t="str">
        <f t="shared" si="111"/>
        <v>C-W4-H2-LAM 45 - Exposed Lippings</v>
      </c>
      <c r="K1441" s="6">
        <f t="shared" si="112"/>
        <v>1453</v>
      </c>
      <c r="M1441" t="s">
        <v>751</v>
      </c>
      <c r="Q1441" s="6">
        <v>1417</v>
      </c>
    </row>
    <row r="1442" spans="1:17" hidden="1">
      <c r="A1442" t="s">
        <v>4</v>
      </c>
      <c r="B1442" t="s">
        <v>5</v>
      </c>
      <c r="C1442" s="196">
        <v>1240</v>
      </c>
      <c r="D1442" s="196" t="s">
        <v>30</v>
      </c>
      <c r="E1442">
        <v>2451</v>
      </c>
      <c r="F1442">
        <v>2820</v>
      </c>
      <c r="G1442" t="s">
        <v>34</v>
      </c>
      <c r="H1442" s="4" t="s">
        <v>685</v>
      </c>
      <c r="I1442" s="199">
        <v>44</v>
      </c>
      <c r="J1442" t="str">
        <f t="shared" si="111"/>
        <v>C-W4-H3-LAM 45 - Exposed Lippings</v>
      </c>
      <c r="K1442" s="6">
        <f t="shared" si="112"/>
        <v>1693</v>
      </c>
      <c r="M1442" t="s">
        <v>751</v>
      </c>
      <c r="Q1442" s="6">
        <v>1650</v>
      </c>
    </row>
    <row r="1443" spans="1:17" hidden="1">
      <c r="A1443" t="s">
        <v>4</v>
      </c>
      <c r="B1443" t="s">
        <v>3</v>
      </c>
      <c r="C1443" s="196">
        <v>1240</v>
      </c>
      <c r="D1443" s="196" t="s">
        <v>30</v>
      </c>
      <c r="E1443">
        <v>2821</v>
      </c>
      <c r="F1443">
        <v>3100</v>
      </c>
      <c r="G1443" t="s">
        <v>35</v>
      </c>
      <c r="H1443" s="4" t="s">
        <v>685</v>
      </c>
      <c r="I1443" s="199">
        <v>44</v>
      </c>
      <c r="J1443" t="str">
        <f t="shared" si="111"/>
        <v>C-W4-H4-LAM 45 - Exposed Lippings</v>
      </c>
      <c r="K1443" s="6">
        <f t="shared" si="112"/>
        <v>1930</v>
      </c>
      <c r="M1443" t="s">
        <v>751</v>
      </c>
      <c r="Q1443" s="6">
        <v>1888</v>
      </c>
    </row>
    <row r="1444" spans="1:17" hidden="1">
      <c r="A1444" t="s">
        <v>14</v>
      </c>
      <c r="B1444" t="s">
        <v>17</v>
      </c>
      <c r="C1444">
        <v>949</v>
      </c>
      <c r="D1444" t="s">
        <v>27</v>
      </c>
      <c r="E1444">
        <v>1981</v>
      </c>
      <c r="F1444">
        <v>2150</v>
      </c>
      <c r="G1444" t="s">
        <v>32</v>
      </c>
      <c r="H1444" s="4" t="s">
        <v>686</v>
      </c>
      <c r="I1444" s="199">
        <v>44</v>
      </c>
      <c r="J1444" t="str">
        <f t="shared" si="111"/>
        <v>A-W1-H1-LAM 55 - Exposed Lippings</v>
      </c>
      <c r="K1444" s="6">
        <f>+K292+Exp_Lip</f>
        <v>840.5</v>
      </c>
      <c r="M1444" t="s">
        <v>751</v>
      </c>
      <c r="Q1444" s="6">
        <v>815.5</v>
      </c>
    </row>
    <row r="1445" spans="1:17" hidden="1">
      <c r="A1445" t="s">
        <v>14</v>
      </c>
      <c r="B1445" t="s">
        <v>16</v>
      </c>
      <c r="C1445">
        <v>949</v>
      </c>
      <c r="D1445" t="s">
        <v>27</v>
      </c>
      <c r="E1445">
        <v>2151</v>
      </c>
      <c r="F1445">
        <v>2450</v>
      </c>
      <c r="G1445" t="s">
        <v>33</v>
      </c>
      <c r="H1445" s="4" t="s">
        <v>686</v>
      </c>
      <c r="I1445" s="199">
        <v>44</v>
      </c>
      <c r="J1445" t="str">
        <f t="shared" si="111"/>
        <v>A-W1-H2-LAM 55 - Exposed Lippings</v>
      </c>
      <c r="K1445" s="6">
        <f>+K293+Exp_Lip</f>
        <v>955.5</v>
      </c>
      <c r="M1445" t="s">
        <v>751</v>
      </c>
      <c r="Q1445" s="6">
        <v>930.5</v>
      </c>
    </row>
    <row r="1446" spans="1:17" hidden="1">
      <c r="A1446" t="s">
        <v>14</v>
      </c>
      <c r="B1446" t="s">
        <v>15</v>
      </c>
      <c r="C1446">
        <v>949</v>
      </c>
      <c r="D1446" t="s">
        <v>27</v>
      </c>
      <c r="E1446">
        <v>2451</v>
      </c>
      <c r="F1446">
        <v>2820</v>
      </c>
      <c r="G1446" t="s">
        <v>34</v>
      </c>
      <c r="H1446" s="4" t="s">
        <v>686</v>
      </c>
      <c r="I1446" s="199">
        <v>44</v>
      </c>
      <c r="J1446" t="str">
        <f t="shared" si="111"/>
        <v>A-W1-H3-LAM 55 - Exposed Lippings</v>
      </c>
      <c r="K1446" s="6">
        <f>+K294+Exp_Lip</f>
        <v>1092.5</v>
      </c>
      <c r="M1446" t="s">
        <v>751</v>
      </c>
      <c r="Q1446" s="6">
        <v>1063.5</v>
      </c>
    </row>
    <row r="1447" spans="1:17" hidden="1">
      <c r="A1447" t="s">
        <v>14</v>
      </c>
      <c r="B1447" t="s">
        <v>13</v>
      </c>
      <c r="C1447">
        <v>864</v>
      </c>
      <c r="D1447" t="s">
        <v>27</v>
      </c>
      <c r="E1447">
        <v>2821</v>
      </c>
      <c r="F1447">
        <v>3070</v>
      </c>
      <c r="G1447" t="s">
        <v>35</v>
      </c>
      <c r="H1447" s="4" t="s">
        <v>686</v>
      </c>
      <c r="I1447" s="199">
        <v>44</v>
      </c>
      <c r="J1447" t="str">
        <f t="shared" si="111"/>
        <v>A-W1-H4-LAM 55 - Exposed Lippings</v>
      </c>
      <c r="K1447" s="6">
        <f>+K295+Exp_Lip</f>
        <v>1228.5</v>
      </c>
      <c r="M1447" t="s">
        <v>751</v>
      </c>
      <c r="Q1447" s="6">
        <v>1200.5</v>
      </c>
    </row>
    <row r="1448" spans="1:17" hidden="1">
      <c r="A1448" t="s">
        <v>9</v>
      </c>
      <c r="B1448" t="s">
        <v>12</v>
      </c>
      <c r="C1448">
        <v>949</v>
      </c>
      <c r="D1448" t="s">
        <v>27</v>
      </c>
      <c r="E1448">
        <v>1981</v>
      </c>
      <c r="F1448">
        <v>2150</v>
      </c>
      <c r="G1448" t="s">
        <v>32</v>
      </c>
      <c r="H1448" s="4" t="s">
        <v>686</v>
      </c>
      <c r="I1448" s="199">
        <v>44</v>
      </c>
      <c r="J1448" t="str">
        <f t="shared" si="111"/>
        <v>B-W1-H1-LAM 55 - Exposed Lippings</v>
      </c>
      <c r="K1448" s="6">
        <f t="shared" ref="K1448:K1455" si="113">+K296+Exp_Lip*2</f>
        <v>1679</v>
      </c>
      <c r="M1448" t="s">
        <v>751</v>
      </c>
      <c r="Q1448" s="6">
        <v>1630</v>
      </c>
    </row>
    <row r="1449" spans="1:17" hidden="1">
      <c r="A1449" t="s">
        <v>9</v>
      </c>
      <c r="B1449" t="s">
        <v>11</v>
      </c>
      <c r="C1449">
        <v>909</v>
      </c>
      <c r="D1449" t="s">
        <v>27</v>
      </c>
      <c r="E1449">
        <v>2151</v>
      </c>
      <c r="F1449">
        <v>2450</v>
      </c>
      <c r="G1449" t="s">
        <v>33</v>
      </c>
      <c r="H1449" s="4" t="s">
        <v>686</v>
      </c>
      <c r="I1449" s="199">
        <v>44</v>
      </c>
      <c r="J1449" t="str">
        <f t="shared" si="111"/>
        <v>B-W1-H2-LAM 55 - Exposed Lippings</v>
      </c>
      <c r="K1449" s="6">
        <f t="shared" si="113"/>
        <v>1909</v>
      </c>
      <c r="M1449" t="s">
        <v>751</v>
      </c>
      <c r="Q1449" s="6">
        <v>1860</v>
      </c>
    </row>
    <row r="1450" spans="1:17" hidden="1">
      <c r="A1450" t="s">
        <v>9</v>
      </c>
      <c r="B1450" t="s">
        <v>10</v>
      </c>
      <c r="C1450">
        <v>949</v>
      </c>
      <c r="D1450" t="s">
        <v>27</v>
      </c>
      <c r="E1450">
        <v>2451</v>
      </c>
      <c r="F1450">
        <v>2820</v>
      </c>
      <c r="G1450" t="s">
        <v>34</v>
      </c>
      <c r="H1450" s="4" t="s">
        <v>686</v>
      </c>
      <c r="I1450" s="199">
        <v>44</v>
      </c>
      <c r="J1450" t="str">
        <f t="shared" si="111"/>
        <v>B-W1-H3-LAM 55 - Exposed Lippings</v>
      </c>
      <c r="K1450" s="6">
        <f t="shared" si="113"/>
        <v>2184</v>
      </c>
      <c r="M1450" t="s">
        <v>751</v>
      </c>
      <c r="Q1450" s="6">
        <v>2127</v>
      </c>
    </row>
    <row r="1451" spans="1:17" hidden="1">
      <c r="A1451" t="s">
        <v>9</v>
      </c>
      <c r="B1451" t="s">
        <v>8</v>
      </c>
      <c r="C1451">
        <v>999</v>
      </c>
      <c r="D1451" t="s">
        <v>27</v>
      </c>
      <c r="E1451">
        <v>2821</v>
      </c>
      <c r="F1451">
        <v>3100</v>
      </c>
      <c r="G1451" t="s">
        <v>35</v>
      </c>
      <c r="H1451" s="4" t="s">
        <v>686</v>
      </c>
      <c r="I1451" s="199">
        <v>44</v>
      </c>
      <c r="J1451" t="str">
        <f t="shared" si="111"/>
        <v>B-W1-H4-LAM 55 - Exposed Lippings</v>
      </c>
      <c r="K1451" s="6">
        <f t="shared" si="113"/>
        <v>2455</v>
      </c>
      <c r="M1451" t="s">
        <v>751</v>
      </c>
      <c r="Q1451" s="6">
        <v>2400</v>
      </c>
    </row>
    <row r="1452" spans="1:17" hidden="1">
      <c r="A1452" t="s">
        <v>4</v>
      </c>
      <c r="B1452" t="s">
        <v>7</v>
      </c>
      <c r="C1452">
        <v>949</v>
      </c>
      <c r="D1452" t="s">
        <v>27</v>
      </c>
      <c r="E1452">
        <v>1981</v>
      </c>
      <c r="F1452">
        <v>2150</v>
      </c>
      <c r="G1452" t="s">
        <v>32</v>
      </c>
      <c r="H1452" s="4" t="s">
        <v>686</v>
      </c>
      <c r="I1452" s="199">
        <v>44</v>
      </c>
      <c r="J1452" t="str">
        <f t="shared" si="111"/>
        <v>C-W1-H1-LAM 55 - Exposed Lippings</v>
      </c>
      <c r="K1452" s="6">
        <f t="shared" si="113"/>
        <v>1391</v>
      </c>
      <c r="M1452" t="s">
        <v>751</v>
      </c>
      <c r="Q1452" s="6">
        <v>1351</v>
      </c>
    </row>
    <row r="1453" spans="1:17" hidden="1">
      <c r="A1453" t="s">
        <v>4</v>
      </c>
      <c r="B1453" t="s">
        <v>6</v>
      </c>
      <c r="C1453">
        <v>909</v>
      </c>
      <c r="D1453" t="s">
        <v>27</v>
      </c>
      <c r="E1453">
        <v>2151</v>
      </c>
      <c r="F1453">
        <v>2450</v>
      </c>
      <c r="G1453" t="s">
        <v>33</v>
      </c>
      <c r="H1453" s="4" t="s">
        <v>686</v>
      </c>
      <c r="I1453" s="199">
        <v>44</v>
      </c>
      <c r="J1453" t="str">
        <f t="shared" si="111"/>
        <v>C-W1-H2-LAM 55 - Exposed Lippings</v>
      </c>
      <c r="K1453" s="6">
        <f t="shared" si="113"/>
        <v>1589</v>
      </c>
      <c r="M1453" t="s">
        <v>751</v>
      </c>
      <c r="Q1453" s="6">
        <v>1549</v>
      </c>
    </row>
    <row r="1454" spans="1:17" hidden="1">
      <c r="A1454" t="s">
        <v>4</v>
      </c>
      <c r="B1454" t="s">
        <v>5</v>
      </c>
      <c r="C1454">
        <v>924</v>
      </c>
      <c r="D1454" t="s">
        <v>27</v>
      </c>
      <c r="E1454">
        <v>2451</v>
      </c>
      <c r="F1454">
        <v>2820</v>
      </c>
      <c r="G1454" t="s">
        <v>34</v>
      </c>
      <c r="H1454" s="4" t="s">
        <v>686</v>
      </c>
      <c r="I1454" s="199">
        <v>44</v>
      </c>
      <c r="J1454" t="str">
        <f t="shared" si="111"/>
        <v>C-W1-H3-LAM 55 - Exposed Lippings</v>
      </c>
      <c r="K1454" s="6">
        <f t="shared" si="113"/>
        <v>1829</v>
      </c>
      <c r="M1454" t="s">
        <v>751</v>
      </c>
      <c r="Q1454" s="6">
        <v>1782</v>
      </c>
    </row>
    <row r="1455" spans="1:17" hidden="1">
      <c r="A1455" t="s">
        <v>4</v>
      </c>
      <c r="B1455" t="s">
        <v>3</v>
      </c>
      <c r="C1455">
        <v>999</v>
      </c>
      <c r="D1455" t="s">
        <v>27</v>
      </c>
      <c r="E1455">
        <v>2821</v>
      </c>
      <c r="F1455">
        <v>3100</v>
      </c>
      <c r="G1455" t="s">
        <v>35</v>
      </c>
      <c r="H1455" s="4" t="s">
        <v>686</v>
      </c>
      <c r="I1455" s="199">
        <v>44</v>
      </c>
      <c r="J1455" t="str">
        <f t="shared" si="111"/>
        <v>C-W1-H4-LAM 55 - Exposed Lippings</v>
      </c>
      <c r="K1455" s="6">
        <f t="shared" si="113"/>
        <v>2065</v>
      </c>
      <c r="M1455" t="s">
        <v>751</v>
      </c>
      <c r="Q1455" s="6">
        <v>2020</v>
      </c>
    </row>
    <row r="1456" spans="1:17" hidden="1">
      <c r="A1456" t="s">
        <v>14</v>
      </c>
      <c r="B1456" t="s">
        <v>17</v>
      </c>
      <c r="C1456" s="191">
        <v>999</v>
      </c>
      <c r="D1456" s="191" t="s">
        <v>28</v>
      </c>
      <c r="E1456">
        <v>1981</v>
      </c>
      <c r="F1456">
        <v>2150</v>
      </c>
      <c r="G1456" t="s">
        <v>32</v>
      </c>
      <c r="H1456" s="4" t="s">
        <v>686</v>
      </c>
      <c r="I1456" s="199">
        <v>44</v>
      </c>
      <c r="J1456" t="str">
        <f t="shared" si="111"/>
        <v>A-W2-H1-LAM 55 - Exposed Lippings</v>
      </c>
      <c r="K1456" s="6">
        <f>+K304+Exp_Lip</f>
        <v>866.5</v>
      </c>
      <c r="M1456" t="s">
        <v>751</v>
      </c>
      <c r="Q1456" s="6">
        <v>840.5</v>
      </c>
    </row>
    <row r="1457" spans="1:17" hidden="1">
      <c r="A1457" t="s">
        <v>14</v>
      </c>
      <c r="B1457" t="s">
        <v>16</v>
      </c>
      <c r="C1457" s="191">
        <v>999</v>
      </c>
      <c r="D1457" s="191" t="s">
        <v>28</v>
      </c>
      <c r="E1457">
        <v>2151</v>
      </c>
      <c r="F1457">
        <v>2450</v>
      </c>
      <c r="G1457" t="s">
        <v>33</v>
      </c>
      <c r="H1457" s="4" t="s">
        <v>686</v>
      </c>
      <c r="I1457" s="199">
        <v>44</v>
      </c>
      <c r="J1457" t="str">
        <f t="shared" si="111"/>
        <v>A-W2-H2-LAM 55 - Exposed Lippings</v>
      </c>
      <c r="K1457" s="6">
        <f>+K305+Exp_Lip</f>
        <v>981.5</v>
      </c>
      <c r="M1457" t="s">
        <v>751</v>
      </c>
      <c r="Q1457" s="6">
        <v>955.5</v>
      </c>
    </row>
    <row r="1458" spans="1:17" hidden="1">
      <c r="A1458" t="s">
        <v>14</v>
      </c>
      <c r="B1458" t="s">
        <v>15</v>
      </c>
      <c r="C1458" s="191">
        <v>999</v>
      </c>
      <c r="D1458" s="191" t="s">
        <v>28</v>
      </c>
      <c r="E1458">
        <v>2451</v>
      </c>
      <c r="F1458">
        <v>2820</v>
      </c>
      <c r="G1458" t="s">
        <v>34</v>
      </c>
      <c r="H1458" s="4" t="s">
        <v>686</v>
      </c>
      <c r="I1458" s="199">
        <v>44</v>
      </c>
      <c r="J1458" t="str">
        <f t="shared" si="111"/>
        <v>A-W2-H3-LAM 55 - Exposed Lippings</v>
      </c>
      <c r="K1458" s="6">
        <f>+K306+Exp_Lip</f>
        <v>1118.5</v>
      </c>
      <c r="M1458" t="s">
        <v>751</v>
      </c>
      <c r="Q1458" s="6">
        <v>1088.5</v>
      </c>
    </row>
    <row r="1459" spans="1:17" hidden="1">
      <c r="A1459" t="s">
        <v>14</v>
      </c>
      <c r="B1459" t="s">
        <v>13</v>
      </c>
      <c r="C1459" s="191">
        <v>999</v>
      </c>
      <c r="D1459" s="191" t="s">
        <v>28</v>
      </c>
      <c r="E1459">
        <v>2821</v>
      </c>
      <c r="F1459">
        <v>3070</v>
      </c>
      <c r="G1459" t="s">
        <v>35</v>
      </c>
      <c r="H1459" s="4" t="s">
        <v>686</v>
      </c>
      <c r="I1459" s="199">
        <v>44</v>
      </c>
      <c r="J1459" t="str">
        <f t="shared" si="111"/>
        <v>A-W2-H4-LAM 55 - Exposed Lippings</v>
      </c>
      <c r="K1459" s="6">
        <f>+K307+Exp_Lip</f>
        <v>1253.5</v>
      </c>
      <c r="M1459" t="s">
        <v>751</v>
      </c>
      <c r="Q1459" s="6">
        <v>1225.5</v>
      </c>
    </row>
    <row r="1460" spans="1:17" hidden="1">
      <c r="A1460" t="s">
        <v>9</v>
      </c>
      <c r="B1460" t="s">
        <v>12</v>
      </c>
      <c r="C1460" s="191">
        <v>999</v>
      </c>
      <c r="D1460" s="191" t="s">
        <v>28</v>
      </c>
      <c r="E1460">
        <v>1981</v>
      </c>
      <c r="F1460">
        <v>2150</v>
      </c>
      <c r="G1460" t="s">
        <v>32</v>
      </c>
      <c r="H1460" s="4" t="s">
        <v>686</v>
      </c>
      <c r="I1460" s="199">
        <v>44</v>
      </c>
      <c r="J1460" t="str">
        <f t="shared" si="111"/>
        <v>B-W2-H1-LAM 55 - Exposed Lippings</v>
      </c>
      <c r="K1460" s="6">
        <f t="shared" ref="K1460:K1467" si="114">+K308+Exp_Lip*2</f>
        <v>1731</v>
      </c>
      <c r="M1460" t="s">
        <v>751</v>
      </c>
      <c r="Q1460" s="6">
        <v>1680</v>
      </c>
    </row>
    <row r="1461" spans="1:17" hidden="1">
      <c r="A1461" t="s">
        <v>9</v>
      </c>
      <c r="B1461" t="s">
        <v>11</v>
      </c>
      <c r="C1461" s="191">
        <v>999</v>
      </c>
      <c r="D1461" s="191" t="s">
        <v>28</v>
      </c>
      <c r="E1461">
        <v>2151</v>
      </c>
      <c r="F1461">
        <v>2450</v>
      </c>
      <c r="G1461" t="s">
        <v>33</v>
      </c>
      <c r="H1461" s="4" t="s">
        <v>686</v>
      </c>
      <c r="I1461" s="199">
        <v>44</v>
      </c>
      <c r="J1461" t="str">
        <f t="shared" si="111"/>
        <v>B-W2-H2-LAM 55 - Exposed Lippings</v>
      </c>
      <c r="K1461" s="6">
        <f t="shared" si="114"/>
        <v>1961</v>
      </c>
      <c r="M1461" t="s">
        <v>751</v>
      </c>
      <c r="Q1461" s="6">
        <v>1910</v>
      </c>
    </row>
    <row r="1462" spans="1:17" hidden="1">
      <c r="A1462" t="s">
        <v>9</v>
      </c>
      <c r="B1462" t="s">
        <v>10</v>
      </c>
      <c r="C1462" s="191">
        <v>999</v>
      </c>
      <c r="D1462" s="191" t="s">
        <v>28</v>
      </c>
      <c r="E1462">
        <v>2451</v>
      </c>
      <c r="F1462">
        <v>2820</v>
      </c>
      <c r="G1462" t="s">
        <v>34</v>
      </c>
      <c r="H1462" s="4" t="s">
        <v>686</v>
      </c>
      <c r="I1462" s="199">
        <v>44</v>
      </c>
      <c r="J1462" t="str">
        <f t="shared" si="111"/>
        <v>B-W2-H3-LAM 55 - Exposed Lippings</v>
      </c>
      <c r="K1462" s="6">
        <f t="shared" si="114"/>
        <v>2236</v>
      </c>
      <c r="M1462" t="s">
        <v>751</v>
      </c>
      <c r="Q1462" s="6">
        <v>2177</v>
      </c>
    </row>
    <row r="1463" spans="1:17" hidden="1">
      <c r="A1463" t="s">
        <v>9</v>
      </c>
      <c r="B1463" t="s">
        <v>8</v>
      </c>
      <c r="C1463" s="191">
        <v>999</v>
      </c>
      <c r="D1463" s="191" t="s">
        <v>28</v>
      </c>
      <c r="E1463">
        <v>2821</v>
      </c>
      <c r="F1463">
        <v>3100</v>
      </c>
      <c r="G1463" t="s">
        <v>35</v>
      </c>
      <c r="H1463" s="4" t="s">
        <v>686</v>
      </c>
      <c r="I1463" s="199">
        <v>44</v>
      </c>
      <c r="J1463" t="str">
        <f t="shared" si="111"/>
        <v>B-W2-H4-LAM 55 - Exposed Lippings</v>
      </c>
      <c r="K1463" s="6">
        <f t="shared" si="114"/>
        <v>2506</v>
      </c>
      <c r="M1463" t="s">
        <v>751</v>
      </c>
      <c r="Q1463" s="6">
        <v>2450</v>
      </c>
    </row>
    <row r="1464" spans="1:17" hidden="1">
      <c r="A1464" t="s">
        <v>4</v>
      </c>
      <c r="B1464" t="s">
        <v>7</v>
      </c>
      <c r="C1464" s="191">
        <v>999</v>
      </c>
      <c r="D1464" s="191" t="s">
        <v>28</v>
      </c>
      <c r="E1464">
        <v>1981</v>
      </c>
      <c r="F1464">
        <v>2150</v>
      </c>
      <c r="G1464" t="s">
        <v>32</v>
      </c>
      <c r="H1464" s="4" t="s">
        <v>686</v>
      </c>
      <c r="I1464" s="199">
        <v>44</v>
      </c>
      <c r="J1464" t="str">
        <f t="shared" si="111"/>
        <v>C-W2-H1-LAM 55 - Exposed Lippings</v>
      </c>
      <c r="K1464" s="6">
        <f t="shared" si="114"/>
        <v>1416</v>
      </c>
      <c r="M1464" t="s">
        <v>751</v>
      </c>
      <c r="Q1464" s="6">
        <v>1376</v>
      </c>
    </row>
    <row r="1465" spans="1:17" hidden="1">
      <c r="A1465" t="s">
        <v>4</v>
      </c>
      <c r="B1465" t="s">
        <v>6</v>
      </c>
      <c r="C1465" s="191">
        <v>999</v>
      </c>
      <c r="D1465" s="191" t="s">
        <v>28</v>
      </c>
      <c r="E1465">
        <v>2151</v>
      </c>
      <c r="F1465">
        <v>2450</v>
      </c>
      <c r="G1465" t="s">
        <v>33</v>
      </c>
      <c r="H1465" s="4" t="s">
        <v>686</v>
      </c>
      <c r="I1465" s="199">
        <v>44</v>
      </c>
      <c r="J1465" t="str">
        <f t="shared" ref="J1465:J1588" si="115">A1465&amp;"-"&amp;D1465&amp;"-"&amp;G1465&amp;"-"&amp;H1465</f>
        <v>C-W2-H2-LAM 55 - Exposed Lippings</v>
      </c>
      <c r="K1465" s="6">
        <f t="shared" si="114"/>
        <v>1615</v>
      </c>
      <c r="M1465" t="s">
        <v>751</v>
      </c>
      <c r="Q1465" s="6">
        <v>1574</v>
      </c>
    </row>
    <row r="1466" spans="1:17" hidden="1">
      <c r="A1466" t="s">
        <v>4</v>
      </c>
      <c r="B1466" t="s">
        <v>5</v>
      </c>
      <c r="C1466" s="191">
        <v>999</v>
      </c>
      <c r="D1466" s="191" t="s">
        <v>28</v>
      </c>
      <c r="E1466">
        <v>2451</v>
      </c>
      <c r="F1466">
        <v>2820</v>
      </c>
      <c r="G1466" t="s">
        <v>34</v>
      </c>
      <c r="H1466" s="4" t="s">
        <v>686</v>
      </c>
      <c r="I1466" s="199">
        <v>44</v>
      </c>
      <c r="J1466" t="str">
        <f t="shared" si="115"/>
        <v>C-W2-H3-LAM 55 - Exposed Lippings</v>
      </c>
      <c r="K1466" s="6">
        <f t="shared" si="114"/>
        <v>1855</v>
      </c>
      <c r="M1466" t="s">
        <v>751</v>
      </c>
      <c r="Q1466" s="6">
        <v>1807</v>
      </c>
    </row>
    <row r="1467" spans="1:17" hidden="1">
      <c r="A1467" t="s">
        <v>4</v>
      </c>
      <c r="B1467" t="s">
        <v>3</v>
      </c>
      <c r="C1467" s="191">
        <v>999</v>
      </c>
      <c r="D1467" s="191" t="s">
        <v>28</v>
      </c>
      <c r="E1467">
        <v>2821</v>
      </c>
      <c r="F1467">
        <v>3100</v>
      </c>
      <c r="G1467" t="s">
        <v>35</v>
      </c>
      <c r="H1467" s="4" t="s">
        <v>686</v>
      </c>
      <c r="I1467" s="199">
        <v>44</v>
      </c>
      <c r="J1467" t="str">
        <f t="shared" si="115"/>
        <v>C-W2-H4-LAM 55 - Exposed Lippings</v>
      </c>
      <c r="K1467" s="6">
        <f t="shared" si="114"/>
        <v>2091</v>
      </c>
      <c r="M1467" t="s">
        <v>751</v>
      </c>
      <c r="Q1467" s="6">
        <v>2045</v>
      </c>
    </row>
    <row r="1468" spans="1:17" hidden="1">
      <c r="A1468" t="s">
        <v>14</v>
      </c>
      <c r="B1468" t="s">
        <v>17</v>
      </c>
      <c r="C1468" s="194">
        <v>1099</v>
      </c>
      <c r="D1468" s="194" t="s">
        <v>29</v>
      </c>
      <c r="E1468">
        <v>1981</v>
      </c>
      <c r="F1468">
        <v>2150</v>
      </c>
      <c r="G1468" t="s">
        <v>32</v>
      </c>
      <c r="H1468" s="4" t="s">
        <v>686</v>
      </c>
      <c r="I1468" s="199">
        <v>44</v>
      </c>
      <c r="J1468" t="str">
        <f t="shared" si="115"/>
        <v>A-W3-H1-LAM 55 - Exposed Lippings</v>
      </c>
      <c r="K1468" s="6">
        <f>+K316+Exp_Lip</f>
        <v>892.5</v>
      </c>
      <c r="M1468" t="s">
        <v>751</v>
      </c>
      <c r="Q1468" s="6">
        <v>865.5</v>
      </c>
    </row>
    <row r="1469" spans="1:17" hidden="1">
      <c r="A1469" t="s">
        <v>14</v>
      </c>
      <c r="B1469" t="s">
        <v>16</v>
      </c>
      <c r="C1469" s="194">
        <v>1099</v>
      </c>
      <c r="D1469" s="194" t="s">
        <v>29</v>
      </c>
      <c r="E1469">
        <v>2151</v>
      </c>
      <c r="F1469">
        <v>2450</v>
      </c>
      <c r="G1469" t="s">
        <v>33</v>
      </c>
      <c r="H1469" s="4" t="s">
        <v>686</v>
      </c>
      <c r="I1469" s="199">
        <v>44</v>
      </c>
      <c r="J1469" t="str">
        <f t="shared" si="115"/>
        <v>A-W3-H2-LAM 55 - Exposed Lippings</v>
      </c>
      <c r="K1469" s="6">
        <f>+K317+Exp_Lip</f>
        <v>1006.5</v>
      </c>
      <c r="M1469" t="s">
        <v>751</v>
      </c>
      <c r="Q1469" s="6">
        <v>980.5</v>
      </c>
    </row>
    <row r="1470" spans="1:17" hidden="1">
      <c r="A1470" t="s">
        <v>14</v>
      </c>
      <c r="B1470" t="s">
        <v>15</v>
      </c>
      <c r="C1470" s="194">
        <v>1099</v>
      </c>
      <c r="D1470" s="194" t="s">
        <v>29</v>
      </c>
      <c r="E1470">
        <v>2451</v>
      </c>
      <c r="F1470">
        <v>2820</v>
      </c>
      <c r="G1470" t="s">
        <v>34</v>
      </c>
      <c r="H1470" s="4" t="s">
        <v>686</v>
      </c>
      <c r="I1470" s="199">
        <v>44</v>
      </c>
      <c r="J1470" t="str">
        <f t="shared" si="115"/>
        <v>A-W3-H3-LAM 55 - Exposed Lippings</v>
      </c>
      <c r="K1470" s="6">
        <f>+K318+Exp_Lip</f>
        <v>1143.5</v>
      </c>
      <c r="M1470" t="s">
        <v>751</v>
      </c>
      <c r="Q1470" s="6">
        <v>1113.5</v>
      </c>
    </row>
    <row r="1471" spans="1:17" hidden="1">
      <c r="A1471" t="s">
        <v>14</v>
      </c>
      <c r="B1471" t="s">
        <v>13</v>
      </c>
      <c r="C1471" s="194">
        <v>1099</v>
      </c>
      <c r="D1471" s="194" t="s">
        <v>29</v>
      </c>
      <c r="E1471">
        <v>2821</v>
      </c>
      <c r="F1471">
        <v>3070</v>
      </c>
      <c r="G1471" t="s">
        <v>35</v>
      </c>
      <c r="H1471" s="4" t="s">
        <v>686</v>
      </c>
      <c r="I1471" s="199">
        <v>44</v>
      </c>
      <c r="J1471" t="str">
        <f t="shared" si="115"/>
        <v>A-W3-H4-LAM 55 - Exposed Lippings</v>
      </c>
      <c r="K1471" s="6">
        <f>+K319+Exp_Lip</f>
        <v>1279.5</v>
      </c>
      <c r="M1471" t="s">
        <v>751</v>
      </c>
      <c r="Q1471" s="6">
        <v>1250.5</v>
      </c>
    </row>
    <row r="1472" spans="1:17" hidden="1">
      <c r="A1472" t="s">
        <v>9</v>
      </c>
      <c r="B1472" t="s">
        <v>12</v>
      </c>
      <c r="C1472" s="194">
        <v>1099</v>
      </c>
      <c r="D1472" s="194" t="s">
        <v>29</v>
      </c>
      <c r="E1472">
        <v>1981</v>
      </c>
      <c r="F1472">
        <v>2150</v>
      </c>
      <c r="G1472" t="s">
        <v>32</v>
      </c>
      <c r="H1472" s="4" t="s">
        <v>686</v>
      </c>
      <c r="I1472" s="199">
        <v>44</v>
      </c>
      <c r="J1472" t="str">
        <f t="shared" si="115"/>
        <v>B-W3-H1-LAM 55 - Exposed Lippings</v>
      </c>
      <c r="K1472" s="6">
        <f t="shared" ref="K1472:K1479" si="116">+K320+Exp_Lip*2</f>
        <v>1783</v>
      </c>
      <c r="M1472" t="s">
        <v>751</v>
      </c>
      <c r="Q1472" s="6">
        <v>1730</v>
      </c>
    </row>
    <row r="1473" spans="1:17" hidden="1">
      <c r="A1473" t="s">
        <v>9</v>
      </c>
      <c r="B1473" t="s">
        <v>11</v>
      </c>
      <c r="C1473" s="194">
        <v>1099</v>
      </c>
      <c r="D1473" s="194" t="s">
        <v>29</v>
      </c>
      <c r="E1473">
        <v>2151</v>
      </c>
      <c r="F1473">
        <v>2450</v>
      </c>
      <c r="G1473" t="s">
        <v>33</v>
      </c>
      <c r="H1473" s="4" t="s">
        <v>686</v>
      </c>
      <c r="I1473" s="199">
        <v>44</v>
      </c>
      <c r="J1473" t="str">
        <f t="shared" si="115"/>
        <v>B-W3-H2-LAM 55 - Exposed Lippings</v>
      </c>
      <c r="K1473" s="6">
        <f t="shared" si="116"/>
        <v>2012</v>
      </c>
      <c r="M1473" t="s">
        <v>751</v>
      </c>
      <c r="Q1473" s="6">
        <v>1960</v>
      </c>
    </row>
    <row r="1474" spans="1:17" hidden="1">
      <c r="A1474" t="s">
        <v>9</v>
      </c>
      <c r="B1474" t="s">
        <v>10</v>
      </c>
      <c r="C1474" s="194">
        <v>1099</v>
      </c>
      <c r="D1474" s="194" t="s">
        <v>29</v>
      </c>
      <c r="E1474">
        <v>2451</v>
      </c>
      <c r="F1474">
        <v>2820</v>
      </c>
      <c r="G1474" t="s">
        <v>34</v>
      </c>
      <c r="H1474" s="4" t="s">
        <v>686</v>
      </c>
      <c r="I1474" s="199">
        <v>44</v>
      </c>
      <c r="J1474" t="str">
        <f t="shared" si="115"/>
        <v>B-W3-H3-LAM 55 - Exposed Lippings</v>
      </c>
      <c r="K1474" s="6">
        <f t="shared" si="116"/>
        <v>2287</v>
      </c>
      <c r="M1474" t="s">
        <v>751</v>
      </c>
      <c r="Q1474" s="6">
        <v>2227</v>
      </c>
    </row>
    <row r="1475" spans="1:17" hidden="1">
      <c r="A1475" t="s">
        <v>9</v>
      </c>
      <c r="B1475" t="s">
        <v>8</v>
      </c>
      <c r="C1475" s="194">
        <v>1099</v>
      </c>
      <c r="D1475" s="194" t="s">
        <v>29</v>
      </c>
      <c r="E1475">
        <v>2821</v>
      </c>
      <c r="F1475">
        <v>3100</v>
      </c>
      <c r="G1475" t="s">
        <v>35</v>
      </c>
      <c r="H1475" s="4" t="s">
        <v>686</v>
      </c>
      <c r="I1475" s="199">
        <v>44</v>
      </c>
      <c r="J1475" t="str">
        <f t="shared" si="115"/>
        <v>B-W3-H4-LAM 55 - Exposed Lippings</v>
      </c>
      <c r="K1475" s="6">
        <f t="shared" si="116"/>
        <v>2557</v>
      </c>
      <c r="M1475" t="s">
        <v>751</v>
      </c>
      <c r="Q1475" s="6">
        <v>2500</v>
      </c>
    </row>
    <row r="1476" spans="1:17" hidden="1">
      <c r="A1476" t="s">
        <v>4</v>
      </c>
      <c r="B1476" t="s">
        <v>7</v>
      </c>
      <c r="C1476" s="194">
        <v>1099</v>
      </c>
      <c r="D1476" s="194" t="s">
        <v>29</v>
      </c>
      <c r="E1476">
        <v>1981</v>
      </c>
      <c r="F1476">
        <v>2150</v>
      </c>
      <c r="G1476" t="s">
        <v>32</v>
      </c>
      <c r="H1476" s="4" t="s">
        <v>686</v>
      </c>
      <c r="I1476" s="199">
        <v>44</v>
      </c>
      <c r="J1476" t="str">
        <f t="shared" si="115"/>
        <v>C-W3-H1-LAM 55 - Exposed Lippings</v>
      </c>
      <c r="K1476" s="6">
        <f t="shared" si="116"/>
        <v>1442</v>
      </c>
      <c r="M1476" t="s">
        <v>751</v>
      </c>
      <c r="Q1476" s="6">
        <v>1401</v>
      </c>
    </row>
    <row r="1477" spans="1:17" hidden="1">
      <c r="A1477" t="s">
        <v>4</v>
      </c>
      <c r="B1477" t="s">
        <v>6</v>
      </c>
      <c r="C1477" s="194">
        <v>1099</v>
      </c>
      <c r="D1477" s="194" t="s">
        <v>29</v>
      </c>
      <c r="E1477">
        <v>2151</v>
      </c>
      <c r="F1477">
        <v>2450</v>
      </c>
      <c r="G1477" t="s">
        <v>33</v>
      </c>
      <c r="H1477" s="4" t="s">
        <v>686</v>
      </c>
      <c r="I1477" s="199">
        <v>44</v>
      </c>
      <c r="J1477" t="str">
        <f t="shared" si="115"/>
        <v>C-W3-H2-LAM 55 - Exposed Lippings</v>
      </c>
      <c r="K1477" s="6">
        <f t="shared" si="116"/>
        <v>1640</v>
      </c>
      <c r="M1477" t="s">
        <v>751</v>
      </c>
      <c r="Q1477" s="6">
        <v>1599</v>
      </c>
    </row>
    <row r="1478" spans="1:17" hidden="1">
      <c r="A1478" t="s">
        <v>4</v>
      </c>
      <c r="B1478" t="s">
        <v>5</v>
      </c>
      <c r="C1478" s="194">
        <v>1099</v>
      </c>
      <c r="D1478" s="194" t="s">
        <v>29</v>
      </c>
      <c r="E1478">
        <v>2451</v>
      </c>
      <c r="F1478">
        <v>2820</v>
      </c>
      <c r="G1478" t="s">
        <v>34</v>
      </c>
      <c r="H1478" s="4" t="s">
        <v>686</v>
      </c>
      <c r="I1478" s="199">
        <v>44</v>
      </c>
      <c r="J1478" t="str">
        <f t="shared" si="115"/>
        <v>C-W3-H3-LAM 55 - Exposed Lippings</v>
      </c>
      <c r="K1478" s="6">
        <f t="shared" si="116"/>
        <v>1880</v>
      </c>
      <c r="M1478" t="s">
        <v>751</v>
      </c>
      <c r="Q1478" s="6">
        <v>1832</v>
      </c>
    </row>
    <row r="1479" spans="1:17" hidden="1">
      <c r="A1479" t="s">
        <v>4</v>
      </c>
      <c r="B1479" t="s">
        <v>3</v>
      </c>
      <c r="C1479" s="194">
        <v>1099</v>
      </c>
      <c r="D1479" s="194" t="s">
        <v>29</v>
      </c>
      <c r="E1479">
        <v>2821</v>
      </c>
      <c r="F1479">
        <v>3100</v>
      </c>
      <c r="G1479" t="s">
        <v>35</v>
      </c>
      <c r="H1479" s="4" t="s">
        <v>686</v>
      </c>
      <c r="I1479" s="199">
        <v>44</v>
      </c>
      <c r="J1479" t="str">
        <f t="shared" si="115"/>
        <v>C-W3-H4-LAM 55 - Exposed Lippings</v>
      </c>
      <c r="K1479" s="6">
        <f t="shared" si="116"/>
        <v>2116</v>
      </c>
      <c r="M1479" t="s">
        <v>751</v>
      </c>
      <c r="Q1479" s="6">
        <v>2070</v>
      </c>
    </row>
    <row r="1480" spans="1:17" hidden="1">
      <c r="A1480" t="s">
        <v>14</v>
      </c>
      <c r="B1480" t="s">
        <v>17</v>
      </c>
      <c r="C1480" s="196">
        <v>1240</v>
      </c>
      <c r="D1480" s="196" t="s">
        <v>30</v>
      </c>
      <c r="E1480">
        <v>1981</v>
      </c>
      <c r="F1480">
        <v>2150</v>
      </c>
      <c r="G1480" t="s">
        <v>32</v>
      </c>
      <c r="H1480" s="4" t="s">
        <v>686</v>
      </c>
      <c r="I1480" s="199">
        <v>44</v>
      </c>
      <c r="J1480" t="str">
        <f t="shared" si="115"/>
        <v>A-W4-H1-LAM 55 - Exposed Lippings</v>
      </c>
      <c r="K1480" s="6">
        <f>+K328+Exp_Lip</f>
        <v>918.5</v>
      </c>
      <c r="M1480" t="s">
        <v>751</v>
      </c>
      <c r="Q1480" s="6">
        <v>890.5</v>
      </c>
    </row>
    <row r="1481" spans="1:17" hidden="1">
      <c r="A1481" t="s">
        <v>14</v>
      </c>
      <c r="B1481" t="s">
        <v>16</v>
      </c>
      <c r="C1481" s="196">
        <v>1240</v>
      </c>
      <c r="D1481" s="196" t="s">
        <v>30</v>
      </c>
      <c r="E1481">
        <v>2151</v>
      </c>
      <c r="F1481">
        <v>2450</v>
      </c>
      <c r="G1481" t="s">
        <v>33</v>
      </c>
      <c r="H1481" s="4" t="s">
        <v>686</v>
      </c>
      <c r="I1481" s="199">
        <v>44</v>
      </c>
      <c r="J1481" t="str">
        <f t="shared" si="115"/>
        <v>A-W4-H2-LAM 55 - Exposed Lippings</v>
      </c>
      <c r="K1481" s="6">
        <f>+K329+Exp_Lip</f>
        <v>1032.5</v>
      </c>
      <c r="M1481" t="s">
        <v>751</v>
      </c>
      <c r="Q1481" s="6">
        <v>1005.5</v>
      </c>
    </row>
    <row r="1482" spans="1:17" hidden="1">
      <c r="A1482" t="s">
        <v>14</v>
      </c>
      <c r="B1482" t="s">
        <v>15</v>
      </c>
      <c r="C1482" s="196">
        <v>1240</v>
      </c>
      <c r="D1482" s="196" t="s">
        <v>30</v>
      </c>
      <c r="E1482">
        <v>2451</v>
      </c>
      <c r="F1482">
        <v>2820</v>
      </c>
      <c r="G1482" t="s">
        <v>34</v>
      </c>
      <c r="H1482" s="4" t="s">
        <v>686</v>
      </c>
      <c r="I1482" s="199">
        <v>44</v>
      </c>
      <c r="J1482" t="str">
        <f t="shared" si="115"/>
        <v>A-W4-H3-LAM 55 - Exposed Lippings</v>
      </c>
      <c r="K1482" s="6">
        <f>+K330+Exp_Lip</f>
        <v>1169.5</v>
      </c>
      <c r="M1482" t="s">
        <v>751</v>
      </c>
      <c r="Q1482" s="6">
        <v>1138.5</v>
      </c>
    </row>
    <row r="1483" spans="1:17" hidden="1">
      <c r="A1483" t="s">
        <v>14</v>
      </c>
      <c r="B1483" t="s">
        <v>13</v>
      </c>
      <c r="C1483" s="196">
        <v>1240</v>
      </c>
      <c r="D1483" s="196" t="s">
        <v>30</v>
      </c>
      <c r="E1483">
        <v>2821</v>
      </c>
      <c r="F1483">
        <v>3070</v>
      </c>
      <c r="G1483" t="s">
        <v>35</v>
      </c>
      <c r="H1483" s="4" t="s">
        <v>686</v>
      </c>
      <c r="I1483" s="199">
        <v>44</v>
      </c>
      <c r="J1483" t="str">
        <f t="shared" si="115"/>
        <v>A-W4-H4-LAM 55 - Exposed Lippings</v>
      </c>
      <c r="K1483" s="6">
        <f>+K331+Exp_Lip</f>
        <v>1304.5</v>
      </c>
      <c r="M1483" t="s">
        <v>751</v>
      </c>
      <c r="Q1483" s="6">
        <v>1275.5</v>
      </c>
    </row>
    <row r="1484" spans="1:17" hidden="1">
      <c r="A1484" t="s">
        <v>9</v>
      </c>
      <c r="B1484" t="s">
        <v>12</v>
      </c>
      <c r="C1484" s="196">
        <v>1240</v>
      </c>
      <c r="D1484" s="196" t="s">
        <v>30</v>
      </c>
      <c r="E1484">
        <v>1981</v>
      </c>
      <c r="F1484">
        <v>2150</v>
      </c>
      <c r="G1484" t="s">
        <v>32</v>
      </c>
      <c r="H1484" s="4" t="s">
        <v>686</v>
      </c>
      <c r="I1484" s="199">
        <v>44</v>
      </c>
      <c r="J1484" t="str">
        <f t="shared" si="115"/>
        <v>B-W4-H1-LAM 55 - Exposed Lippings</v>
      </c>
      <c r="K1484" s="6">
        <f t="shared" ref="K1484:K1491" si="117">+K332+Exp_Lip*2</f>
        <v>1835</v>
      </c>
      <c r="M1484" t="s">
        <v>751</v>
      </c>
      <c r="Q1484" s="6">
        <v>1780</v>
      </c>
    </row>
    <row r="1485" spans="1:17" hidden="1">
      <c r="A1485" t="s">
        <v>9</v>
      </c>
      <c r="B1485" t="s">
        <v>11</v>
      </c>
      <c r="C1485" s="196">
        <v>1240</v>
      </c>
      <c r="D1485" s="196" t="s">
        <v>30</v>
      </c>
      <c r="E1485">
        <v>2151</v>
      </c>
      <c r="F1485">
        <v>2450</v>
      </c>
      <c r="G1485" t="s">
        <v>33</v>
      </c>
      <c r="H1485" s="4" t="s">
        <v>686</v>
      </c>
      <c r="I1485" s="199">
        <v>44</v>
      </c>
      <c r="J1485" t="str">
        <f t="shared" si="115"/>
        <v>B-W4-H2-LAM 55 - Exposed Lippings</v>
      </c>
      <c r="K1485" s="6">
        <f t="shared" si="117"/>
        <v>2064</v>
      </c>
      <c r="M1485" t="s">
        <v>751</v>
      </c>
      <c r="Q1485" s="6">
        <v>2010</v>
      </c>
    </row>
    <row r="1486" spans="1:17" hidden="1">
      <c r="A1486" t="s">
        <v>9</v>
      </c>
      <c r="B1486" t="s">
        <v>10</v>
      </c>
      <c r="C1486" s="196">
        <v>1240</v>
      </c>
      <c r="D1486" s="196" t="s">
        <v>30</v>
      </c>
      <c r="E1486">
        <v>2451</v>
      </c>
      <c r="F1486">
        <v>2820</v>
      </c>
      <c r="G1486" t="s">
        <v>34</v>
      </c>
      <c r="H1486" s="4" t="s">
        <v>686</v>
      </c>
      <c r="I1486" s="199">
        <v>44</v>
      </c>
      <c r="J1486" t="str">
        <f t="shared" si="115"/>
        <v>B-W4-H3-LAM 55 - Exposed Lippings</v>
      </c>
      <c r="K1486" s="6">
        <f t="shared" si="117"/>
        <v>2339</v>
      </c>
      <c r="M1486" t="s">
        <v>751</v>
      </c>
      <c r="Q1486" s="6">
        <v>2277</v>
      </c>
    </row>
    <row r="1487" spans="1:17" hidden="1">
      <c r="A1487" t="s">
        <v>9</v>
      </c>
      <c r="B1487" t="s">
        <v>8</v>
      </c>
      <c r="C1487" s="196">
        <v>1240</v>
      </c>
      <c r="D1487" s="196" t="s">
        <v>30</v>
      </c>
      <c r="E1487">
        <v>2821</v>
      </c>
      <c r="F1487">
        <v>3100</v>
      </c>
      <c r="G1487" t="s">
        <v>35</v>
      </c>
      <c r="H1487" s="4" t="s">
        <v>686</v>
      </c>
      <c r="I1487" s="199">
        <v>44</v>
      </c>
      <c r="J1487" t="str">
        <f t="shared" si="115"/>
        <v>B-W4-H4-LAM 55 - Exposed Lippings</v>
      </c>
      <c r="K1487" s="6">
        <f t="shared" si="117"/>
        <v>2608</v>
      </c>
      <c r="M1487" t="s">
        <v>751</v>
      </c>
      <c r="Q1487" s="6">
        <v>2550</v>
      </c>
    </row>
    <row r="1488" spans="1:17" hidden="1">
      <c r="A1488" t="s">
        <v>4</v>
      </c>
      <c r="B1488" t="s">
        <v>7</v>
      </c>
      <c r="C1488" s="196">
        <v>1240</v>
      </c>
      <c r="D1488" s="196" t="s">
        <v>30</v>
      </c>
      <c r="E1488">
        <v>1981</v>
      </c>
      <c r="F1488">
        <v>2150</v>
      </c>
      <c r="G1488" t="s">
        <v>32</v>
      </c>
      <c r="H1488" s="4" t="s">
        <v>686</v>
      </c>
      <c r="I1488" s="199">
        <v>44</v>
      </c>
      <c r="J1488" t="str">
        <f t="shared" si="115"/>
        <v>C-W4-H1-LAM 55 - Exposed Lippings</v>
      </c>
      <c r="K1488" s="6">
        <f t="shared" si="117"/>
        <v>1468</v>
      </c>
      <c r="M1488" t="s">
        <v>751</v>
      </c>
      <c r="Q1488" s="6">
        <v>1426</v>
      </c>
    </row>
    <row r="1489" spans="1:17" hidden="1">
      <c r="A1489" t="s">
        <v>4</v>
      </c>
      <c r="B1489" t="s">
        <v>6</v>
      </c>
      <c r="C1489" s="196">
        <v>1240</v>
      </c>
      <c r="D1489" s="196" t="s">
        <v>30</v>
      </c>
      <c r="E1489">
        <v>2151</v>
      </c>
      <c r="F1489">
        <v>2450</v>
      </c>
      <c r="G1489" t="s">
        <v>33</v>
      </c>
      <c r="H1489" s="4" t="s">
        <v>686</v>
      </c>
      <c r="I1489" s="199">
        <v>44</v>
      </c>
      <c r="J1489" t="str">
        <f t="shared" si="115"/>
        <v>C-W4-H2-LAM 55 - Exposed Lippings</v>
      </c>
      <c r="K1489" s="6">
        <f t="shared" si="117"/>
        <v>1666</v>
      </c>
      <c r="M1489" t="s">
        <v>751</v>
      </c>
      <c r="Q1489" s="6">
        <v>1624</v>
      </c>
    </row>
    <row r="1490" spans="1:17" hidden="1">
      <c r="A1490" t="s">
        <v>4</v>
      </c>
      <c r="B1490" t="s">
        <v>5</v>
      </c>
      <c r="C1490" s="196">
        <v>1240</v>
      </c>
      <c r="D1490" s="196" t="s">
        <v>30</v>
      </c>
      <c r="E1490">
        <v>2451</v>
      </c>
      <c r="F1490">
        <v>2820</v>
      </c>
      <c r="G1490" t="s">
        <v>34</v>
      </c>
      <c r="H1490" s="4" t="s">
        <v>686</v>
      </c>
      <c r="I1490" s="199">
        <v>44</v>
      </c>
      <c r="J1490" t="str">
        <f t="shared" si="115"/>
        <v>C-W4-H3-LAM 55 - Exposed Lippings</v>
      </c>
      <c r="K1490" s="6">
        <f t="shared" si="117"/>
        <v>1906</v>
      </c>
      <c r="M1490" t="s">
        <v>751</v>
      </c>
      <c r="Q1490" s="6">
        <v>1857</v>
      </c>
    </row>
    <row r="1491" spans="1:17" hidden="1">
      <c r="A1491" t="s">
        <v>4</v>
      </c>
      <c r="B1491" t="s">
        <v>3</v>
      </c>
      <c r="C1491" s="196">
        <v>1240</v>
      </c>
      <c r="D1491" s="196" t="s">
        <v>30</v>
      </c>
      <c r="E1491">
        <v>2821</v>
      </c>
      <c r="F1491">
        <v>3100</v>
      </c>
      <c r="G1491" t="s">
        <v>35</v>
      </c>
      <c r="H1491" s="4" t="s">
        <v>686</v>
      </c>
      <c r="I1491" s="199">
        <v>44</v>
      </c>
      <c r="J1491" t="str">
        <f t="shared" si="115"/>
        <v>C-W4-H4-LAM 55 - Exposed Lippings</v>
      </c>
      <c r="K1491" s="6">
        <f t="shared" si="117"/>
        <v>2142</v>
      </c>
      <c r="M1491" t="s">
        <v>751</v>
      </c>
      <c r="Q1491" s="6">
        <v>2095</v>
      </c>
    </row>
    <row r="1492" spans="1:17" hidden="1">
      <c r="A1492" t="s">
        <v>14</v>
      </c>
      <c r="B1492" t="s">
        <v>17</v>
      </c>
      <c r="C1492">
        <v>949</v>
      </c>
      <c r="D1492" t="s">
        <v>27</v>
      </c>
      <c r="E1492">
        <v>1981</v>
      </c>
      <c r="F1492">
        <v>2150</v>
      </c>
      <c r="G1492" t="s">
        <v>32</v>
      </c>
      <c r="H1492" s="328" t="s">
        <v>787</v>
      </c>
      <c r="I1492" s="199">
        <v>44</v>
      </c>
      <c r="J1492" t="str">
        <f t="shared" si="115"/>
        <v>A-W1-H1-LAM 65 - Stained Lippings</v>
      </c>
      <c r="K1492" s="6" t="e">
        <f>+K340+(Spray_Lip/((100-DoorDiscount)/100))</f>
        <v>#REF!</v>
      </c>
      <c r="M1492" t="s">
        <v>751</v>
      </c>
      <c r="Q1492" s="6">
        <v>835.5</v>
      </c>
    </row>
    <row r="1493" spans="1:17" hidden="1">
      <c r="A1493" t="s">
        <v>14</v>
      </c>
      <c r="B1493" t="s">
        <v>16</v>
      </c>
      <c r="C1493">
        <v>949</v>
      </c>
      <c r="D1493" t="s">
        <v>27</v>
      </c>
      <c r="E1493">
        <v>2151</v>
      </c>
      <c r="F1493">
        <v>2450</v>
      </c>
      <c r="G1493" t="s">
        <v>33</v>
      </c>
      <c r="H1493" s="328" t="s">
        <v>787</v>
      </c>
      <c r="I1493" s="199">
        <v>44</v>
      </c>
      <c r="J1493" t="str">
        <f t="shared" si="115"/>
        <v>A-W1-H2-LAM 65 - Stained Lippings</v>
      </c>
      <c r="K1493" s="6" t="e">
        <f>+K341+(Spray_Lip/((100-DoorDiscount)/100))</f>
        <v>#REF!</v>
      </c>
      <c r="M1493" t="s">
        <v>751</v>
      </c>
      <c r="Q1493" s="6">
        <v>951.5</v>
      </c>
    </row>
    <row r="1494" spans="1:17" hidden="1">
      <c r="A1494" t="s">
        <v>14</v>
      </c>
      <c r="B1494" t="s">
        <v>15</v>
      </c>
      <c r="C1494">
        <v>949</v>
      </c>
      <c r="D1494" t="s">
        <v>27</v>
      </c>
      <c r="E1494">
        <v>2451</v>
      </c>
      <c r="F1494">
        <v>2820</v>
      </c>
      <c r="G1494" t="s">
        <v>34</v>
      </c>
      <c r="H1494" s="328" t="s">
        <v>787</v>
      </c>
      <c r="I1494" s="199">
        <v>44</v>
      </c>
      <c r="J1494" t="str">
        <f t="shared" si="115"/>
        <v>A-W1-H3-LAM 65 - Stained Lippings</v>
      </c>
      <c r="K1494" s="6" t="e">
        <f>+K342+(Spray_Lip/((100-DoorDiscount)/100))</f>
        <v>#REF!</v>
      </c>
      <c r="M1494" t="s">
        <v>751</v>
      </c>
      <c r="Q1494" s="6">
        <v>1087.5</v>
      </c>
    </row>
    <row r="1495" spans="1:17" hidden="1">
      <c r="A1495" t="s">
        <v>14</v>
      </c>
      <c r="B1495" t="s">
        <v>13</v>
      </c>
      <c r="C1495">
        <v>864</v>
      </c>
      <c r="D1495" t="s">
        <v>27</v>
      </c>
      <c r="E1495">
        <v>2821</v>
      </c>
      <c r="F1495">
        <v>3070</v>
      </c>
      <c r="G1495" t="s">
        <v>35</v>
      </c>
      <c r="H1495" s="328" t="s">
        <v>787</v>
      </c>
      <c r="I1495" s="199">
        <v>44</v>
      </c>
      <c r="J1495" t="str">
        <f t="shared" si="115"/>
        <v>A-W1-H4-LAM 65 - Stained Lippings</v>
      </c>
      <c r="K1495" s="6" t="e">
        <f>+K343+(Spray_Lip/((100-DoorDiscount)/100))</f>
        <v>#REF!</v>
      </c>
      <c r="M1495" t="s">
        <v>751</v>
      </c>
      <c r="Q1495" s="6">
        <v>1163.5</v>
      </c>
    </row>
    <row r="1496" spans="1:17" hidden="1">
      <c r="A1496" t="s">
        <v>9</v>
      </c>
      <c r="B1496" t="s">
        <v>12</v>
      </c>
      <c r="C1496">
        <v>949</v>
      </c>
      <c r="D1496" t="s">
        <v>27</v>
      </c>
      <c r="E1496">
        <v>1981</v>
      </c>
      <c r="F1496">
        <v>2150</v>
      </c>
      <c r="G1496" t="s">
        <v>32</v>
      </c>
      <c r="H1496" s="328" t="s">
        <v>787</v>
      </c>
      <c r="I1496" s="199">
        <v>44</v>
      </c>
      <c r="J1496" t="str">
        <f t="shared" si="115"/>
        <v>B-W1-H1-LAM 65 - Stained Lippings</v>
      </c>
      <c r="K1496" s="6" t="e">
        <f t="shared" ref="K1496:K1503" si="118">+K344+(Spray_Lip/((100-DoorDiscount)/100))*2</f>
        <v>#REF!</v>
      </c>
      <c r="M1496" t="s">
        <v>751</v>
      </c>
      <c r="Q1496" s="6">
        <v>1671</v>
      </c>
    </row>
    <row r="1497" spans="1:17" hidden="1">
      <c r="A1497" t="s">
        <v>9</v>
      </c>
      <c r="B1497" t="s">
        <v>11</v>
      </c>
      <c r="C1497">
        <v>909</v>
      </c>
      <c r="D1497" t="s">
        <v>27</v>
      </c>
      <c r="E1497">
        <v>2151</v>
      </c>
      <c r="F1497">
        <v>2450</v>
      </c>
      <c r="G1497" t="s">
        <v>33</v>
      </c>
      <c r="H1497" s="328" t="s">
        <v>787</v>
      </c>
      <c r="I1497" s="199">
        <v>44</v>
      </c>
      <c r="J1497" t="str">
        <f t="shared" si="115"/>
        <v>B-W1-H2-LAM 65 - Stained Lippings</v>
      </c>
      <c r="K1497" s="6" t="e">
        <f t="shared" si="118"/>
        <v>#REF!</v>
      </c>
      <c r="M1497" t="s">
        <v>751</v>
      </c>
      <c r="Q1497" s="6">
        <v>1901</v>
      </c>
    </row>
    <row r="1498" spans="1:17" hidden="1">
      <c r="A1498" t="s">
        <v>9</v>
      </c>
      <c r="B1498" t="s">
        <v>10</v>
      </c>
      <c r="C1498">
        <v>949</v>
      </c>
      <c r="D1498" t="s">
        <v>27</v>
      </c>
      <c r="E1498">
        <v>2451</v>
      </c>
      <c r="F1498">
        <v>2820</v>
      </c>
      <c r="G1498" t="s">
        <v>34</v>
      </c>
      <c r="H1498" s="328" t="s">
        <v>787</v>
      </c>
      <c r="I1498" s="199">
        <v>44</v>
      </c>
      <c r="J1498" t="str">
        <f t="shared" si="115"/>
        <v>B-W1-H3-LAM 65 - Stained Lippings</v>
      </c>
      <c r="K1498" s="6" t="e">
        <f t="shared" si="118"/>
        <v>#REF!</v>
      </c>
      <c r="M1498" t="s">
        <v>751</v>
      </c>
      <c r="Q1498" s="6">
        <v>2172</v>
      </c>
    </row>
    <row r="1499" spans="1:17" hidden="1">
      <c r="A1499" t="s">
        <v>9</v>
      </c>
      <c r="B1499" t="s">
        <v>8</v>
      </c>
      <c r="C1499">
        <v>999</v>
      </c>
      <c r="D1499" t="s">
        <v>27</v>
      </c>
      <c r="E1499">
        <v>2821</v>
      </c>
      <c r="F1499">
        <v>3100</v>
      </c>
      <c r="G1499" t="s">
        <v>35</v>
      </c>
      <c r="H1499" s="328" t="s">
        <v>787</v>
      </c>
      <c r="I1499" s="199">
        <v>44</v>
      </c>
      <c r="J1499" t="str">
        <f t="shared" si="115"/>
        <v>B-W1-H4-LAM 65 - Stained Lippings</v>
      </c>
      <c r="K1499" s="6" t="e">
        <f t="shared" si="118"/>
        <v>#REF!</v>
      </c>
      <c r="M1499" t="s">
        <v>751</v>
      </c>
      <c r="Q1499" s="6">
        <v>2326</v>
      </c>
    </row>
    <row r="1500" spans="1:17" hidden="1">
      <c r="A1500" t="s">
        <v>4</v>
      </c>
      <c r="B1500" t="s">
        <v>7</v>
      </c>
      <c r="C1500">
        <v>949</v>
      </c>
      <c r="D1500" t="s">
        <v>27</v>
      </c>
      <c r="E1500">
        <v>1981</v>
      </c>
      <c r="F1500">
        <v>2150</v>
      </c>
      <c r="G1500" t="s">
        <v>32</v>
      </c>
      <c r="H1500" s="328" t="s">
        <v>787</v>
      </c>
      <c r="I1500" s="199">
        <v>44</v>
      </c>
      <c r="J1500" t="str">
        <f t="shared" si="115"/>
        <v>C-W1-H1-LAM 65 - Stained Lippings</v>
      </c>
      <c r="K1500" s="6" t="e">
        <f t="shared" si="118"/>
        <v>#REF!</v>
      </c>
      <c r="M1500" t="s">
        <v>751</v>
      </c>
      <c r="Q1500" s="6">
        <v>1373</v>
      </c>
    </row>
    <row r="1501" spans="1:17" hidden="1">
      <c r="A1501" t="s">
        <v>4</v>
      </c>
      <c r="B1501" t="s">
        <v>6</v>
      </c>
      <c r="C1501">
        <v>909</v>
      </c>
      <c r="D1501" t="s">
        <v>27</v>
      </c>
      <c r="E1501">
        <v>2151</v>
      </c>
      <c r="F1501">
        <v>2450</v>
      </c>
      <c r="G1501" t="s">
        <v>33</v>
      </c>
      <c r="H1501" s="328" t="s">
        <v>787</v>
      </c>
      <c r="I1501" s="199">
        <v>44</v>
      </c>
      <c r="J1501" t="str">
        <f t="shared" si="115"/>
        <v>C-W1-H2-LAM 65 - Stained Lippings</v>
      </c>
      <c r="K1501" s="6" t="e">
        <f t="shared" si="118"/>
        <v>#REF!</v>
      </c>
      <c r="M1501" t="s">
        <v>751</v>
      </c>
      <c r="Q1501" s="6">
        <v>1648</v>
      </c>
    </row>
    <row r="1502" spans="1:17" hidden="1">
      <c r="A1502" t="s">
        <v>4</v>
      </c>
      <c r="B1502" t="s">
        <v>5</v>
      </c>
      <c r="C1502">
        <v>924</v>
      </c>
      <c r="D1502" t="s">
        <v>27</v>
      </c>
      <c r="E1502">
        <v>2451</v>
      </c>
      <c r="F1502">
        <v>2820</v>
      </c>
      <c r="G1502" t="s">
        <v>34</v>
      </c>
      <c r="H1502" s="328" t="s">
        <v>787</v>
      </c>
      <c r="I1502" s="199">
        <v>44</v>
      </c>
      <c r="J1502" t="str">
        <f t="shared" si="115"/>
        <v>C-W1-H3-LAM 65 - Stained Lippings</v>
      </c>
      <c r="K1502" s="6" t="e">
        <f t="shared" si="118"/>
        <v>#REF!</v>
      </c>
      <c r="M1502" t="s">
        <v>751</v>
      </c>
      <c r="Q1502" s="6">
        <v>1804</v>
      </c>
    </row>
    <row r="1503" spans="1:17" hidden="1">
      <c r="A1503" t="s">
        <v>4</v>
      </c>
      <c r="B1503" t="s">
        <v>3</v>
      </c>
      <c r="C1503">
        <v>999</v>
      </c>
      <c r="D1503" t="s">
        <v>27</v>
      </c>
      <c r="E1503">
        <v>2821</v>
      </c>
      <c r="F1503">
        <v>3100</v>
      </c>
      <c r="G1503" t="s">
        <v>35</v>
      </c>
      <c r="H1503" s="328" t="s">
        <v>787</v>
      </c>
      <c r="I1503" s="199">
        <v>44</v>
      </c>
      <c r="J1503" t="str">
        <f t="shared" si="115"/>
        <v>C-W1-H4-LAM 65 - Stained Lippings</v>
      </c>
      <c r="K1503" s="6" t="e">
        <f t="shared" si="118"/>
        <v>#REF!</v>
      </c>
      <c r="M1503" t="s">
        <v>751</v>
      </c>
      <c r="Q1503" s="6">
        <v>1923</v>
      </c>
    </row>
    <row r="1504" spans="1:17" hidden="1">
      <c r="A1504" t="s">
        <v>14</v>
      </c>
      <c r="B1504" t="s">
        <v>17</v>
      </c>
      <c r="C1504" s="191">
        <v>999</v>
      </c>
      <c r="D1504" s="191" t="s">
        <v>28</v>
      </c>
      <c r="E1504">
        <v>1981</v>
      </c>
      <c r="F1504">
        <v>2150</v>
      </c>
      <c r="G1504" t="s">
        <v>32</v>
      </c>
      <c r="H1504" s="328" t="s">
        <v>787</v>
      </c>
      <c r="I1504" s="199">
        <v>44</v>
      </c>
      <c r="J1504" t="str">
        <f t="shared" si="115"/>
        <v>A-W2-H1-LAM 65 - Stained Lippings</v>
      </c>
      <c r="K1504" s="6" t="e">
        <f>+K352+(Spray_Lip/((100-DoorDiscount)/100))</f>
        <v>#REF!</v>
      </c>
      <c r="M1504" t="s">
        <v>751</v>
      </c>
      <c r="Q1504" s="6">
        <v>860.5</v>
      </c>
    </row>
    <row r="1505" spans="1:17" hidden="1">
      <c r="A1505" t="s">
        <v>14</v>
      </c>
      <c r="B1505" t="s">
        <v>16</v>
      </c>
      <c r="C1505" s="191">
        <v>999</v>
      </c>
      <c r="D1505" s="191" t="s">
        <v>28</v>
      </c>
      <c r="E1505">
        <v>2151</v>
      </c>
      <c r="F1505">
        <v>2450</v>
      </c>
      <c r="G1505" t="s">
        <v>33</v>
      </c>
      <c r="H1505" s="328" t="s">
        <v>787</v>
      </c>
      <c r="I1505" s="199">
        <v>44</v>
      </c>
      <c r="J1505" t="str">
        <f t="shared" si="115"/>
        <v>A-W2-H2-LAM 65 - Stained Lippings</v>
      </c>
      <c r="K1505" s="6" t="e">
        <f>+K353+(Spray_Lip/((100-DoorDiscount)/100))</f>
        <v>#REF!</v>
      </c>
      <c r="M1505" t="s">
        <v>751</v>
      </c>
      <c r="Q1505" s="6">
        <v>976.5</v>
      </c>
    </row>
    <row r="1506" spans="1:17" hidden="1">
      <c r="A1506" t="s">
        <v>14</v>
      </c>
      <c r="B1506" t="s">
        <v>15</v>
      </c>
      <c r="C1506" s="191">
        <v>999</v>
      </c>
      <c r="D1506" s="191" t="s">
        <v>28</v>
      </c>
      <c r="E1506">
        <v>2451</v>
      </c>
      <c r="F1506">
        <v>2820</v>
      </c>
      <c r="G1506" t="s">
        <v>34</v>
      </c>
      <c r="H1506" s="328" t="s">
        <v>787</v>
      </c>
      <c r="I1506" s="199">
        <v>44</v>
      </c>
      <c r="J1506" t="str">
        <f t="shared" si="115"/>
        <v>A-W2-H3-LAM 65 - Stained Lippings</v>
      </c>
      <c r="K1506" s="6" t="e">
        <f>+K354+(Spray_Lip/((100-DoorDiscount)/100))</f>
        <v>#REF!</v>
      </c>
      <c r="M1506" t="s">
        <v>751</v>
      </c>
      <c r="Q1506" s="6">
        <v>1112.5</v>
      </c>
    </row>
    <row r="1507" spans="1:17" hidden="1">
      <c r="A1507" t="s">
        <v>14</v>
      </c>
      <c r="B1507" t="s">
        <v>13</v>
      </c>
      <c r="C1507" s="191">
        <v>999</v>
      </c>
      <c r="D1507" s="191" t="s">
        <v>28</v>
      </c>
      <c r="E1507">
        <v>2821</v>
      </c>
      <c r="F1507">
        <v>3070</v>
      </c>
      <c r="G1507" t="s">
        <v>35</v>
      </c>
      <c r="H1507" s="328" t="s">
        <v>787</v>
      </c>
      <c r="I1507" s="199">
        <v>44</v>
      </c>
      <c r="J1507" t="str">
        <f t="shared" si="115"/>
        <v>A-W2-H4-LAM 65 - Stained Lippings</v>
      </c>
      <c r="K1507" s="6" t="e">
        <f>+K355+(Spray_Lip/((100-DoorDiscount)/100))</f>
        <v>#REF!</v>
      </c>
      <c r="M1507" t="s">
        <v>751</v>
      </c>
      <c r="Q1507" s="6">
        <v>1188.5</v>
      </c>
    </row>
    <row r="1508" spans="1:17" hidden="1">
      <c r="A1508" t="s">
        <v>9</v>
      </c>
      <c r="B1508" t="s">
        <v>12</v>
      </c>
      <c r="C1508" s="191">
        <v>999</v>
      </c>
      <c r="D1508" s="191" t="s">
        <v>28</v>
      </c>
      <c r="E1508">
        <v>1981</v>
      </c>
      <c r="F1508">
        <v>2150</v>
      </c>
      <c r="G1508" t="s">
        <v>32</v>
      </c>
      <c r="H1508" s="328" t="s">
        <v>787</v>
      </c>
      <c r="I1508" s="199">
        <v>44</v>
      </c>
      <c r="J1508" t="str">
        <f t="shared" si="115"/>
        <v>B-W2-H1-LAM 65 - Stained Lippings</v>
      </c>
      <c r="K1508" s="6" t="e">
        <f t="shared" ref="K1508:K1515" si="119">+K356+(Spray_Lip/((100-DoorDiscount)/100))*2</f>
        <v>#REF!</v>
      </c>
      <c r="M1508" t="s">
        <v>751</v>
      </c>
      <c r="Q1508" s="6">
        <v>1721</v>
      </c>
    </row>
    <row r="1509" spans="1:17" hidden="1">
      <c r="A1509" t="s">
        <v>9</v>
      </c>
      <c r="B1509" t="s">
        <v>11</v>
      </c>
      <c r="C1509" s="191">
        <v>999</v>
      </c>
      <c r="D1509" s="191" t="s">
        <v>28</v>
      </c>
      <c r="E1509">
        <v>2151</v>
      </c>
      <c r="F1509">
        <v>2450</v>
      </c>
      <c r="G1509" t="s">
        <v>33</v>
      </c>
      <c r="H1509" s="328" t="s">
        <v>787</v>
      </c>
      <c r="I1509" s="199">
        <v>44</v>
      </c>
      <c r="J1509" t="str">
        <f t="shared" si="115"/>
        <v>B-W2-H2-LAM 65 - Stained Lippings</v>
      </c>
      <c r="K1509" s="6" t="e">
        <f t="shared" si="119"/>
        <v>#REF!</v>
      </c>
      <c r="M1509" t="s">
        <v>751</v>
      </c>
      <c r="Q1509" s="6">
        <v>1951</v>
      </c>
    </row>
    <row r="1510" spans="1:17" hidden="1">
      <c r="A1510" t="s">
        <v>9</v>
      </c>
      <c r="B1510" t="s">
        <v>10</v>
      </c>
      <c r="C1510" s="191">
        <v>999</v>
      </c>
      <c r="D1510" s="191" t="s">
        <v>28</v>
      </c>
      <c r="E1510">
        <v>2451</v>
      </c>
      <c r="F1510">
        <v>2820</v>
      </c>
      <c r="G1510" t="s">
        <v>34</v>
      </c>
      <c r="H1510" s="328" t="s">
        <v>787</v>
      </c>
      <c r="I1510" s="199">
        <v>44</v>
      </c>
      <c r="J1510" t="str">
        <f t="shared" si="115"/>
        <v>B-W2-H3-LAM 65 - Stained Lippings</v>
      </c>
      <c r="K1510" s="6" t="e">
        <f t="shared" si="119"/>
        <v>#REF!</v>
      </c>
      <c r="M1510" t="s">
        <v>751</v>
      </c>
      <c r="Q1510" s="6">
        <v>2222</v>
      </c>
    </row>
    <row r="1511" spans="1:17" hidden="1">
      <c r="A1511" t="s">
        <v>9</v>
      </c>
      <c r="B1511" t="s">
        <v>8</v>
      </c>
      <c r="C1511" s="191">
        <v>999</v>
      </c>
      <c r="D1511" s="191" t="s">
        <v>28</v>
      </c>
      <c r="E1511">
        <v>2821</v>
      </c>
      <c r="F1511">
        <v>3100</v>
      </c>
      <c r="G1511" t="s">
        <v>35</v>
      </c>
      <c r="H1511" s="328" t="s">
        <v>787</v>
      </c>
      <c r="I1511" s="199">
        <v>44</v>
      </c>
      <c r="J1511" t="str">
        <f t="shared" si="115"/>
        <v>B-W2-H4-LAM 65 - Stained Lippings</v>
      </c>
      <c r="K1511" s="6" t="e">
        <f t="shared" si="119"/>
        <v>#REF!</v>
      </c>
      <c r="M1511" t="s">
        <v>751</v>
      </c>
      <c r="Q1511" s="6">
        <v>2376</v>
      </c>
    </row>
    <row r="1512" spans="1:17" hidden="1">
      <c r="A1512" t="s">
        <v>4</v>
      </c>
      <c r="B1512" t="s">
        <v>7</v>
      </c>
      <c r="C1512" s="191">
        <v>999</v>
      </c>
      <c r="D1512" s="191" t="s">
        <v>28</v>
      </c>
      <c r="E1512">
        <v>1981</v>
      </c>
      <c r="F1512">
        <v>2150</v>
      </c>
      <c r="G1512" t="s">
        <v>32</v>
      </c>
      <c r="H1512" s="328" t="s">
        <v>787</v>
      </c>
      <c r="I1512" s="199">
        <v>44</v>
      </c>
      <c r="J1512" t="str">
        <f t="shared" si="115"/>
        <v>C-W2-H1-LAM 65 - Stained Lippings</v>
      </c>
      <c r="K1512" s="6" t="e">
        <f t="shared" si="119"/>
        <v>#REF!</v>
      </c>
      <c r="M1512" t="s">
        <v>751</v>
      </c>
      <c r="Q1512" s="6">
        <v>1398</v>
      </c>
    </row>
    <row r="1513" spans="1:17" hidden="1">
      <c r="A1513" t="s">
        <v>4</v>
      </c>
      <c r="B1513" t="s">
        <v>6</v>
      </c>
      <c r="C1513" s="191">
        <v>999</v>
      </c>
      <c r="D1513" s="191" t="s">
        <v>28</v>
      </c>
      <c r="E1513">
        <v>2151</v>
      </c>
      <c r="F1513">
        <v>2450</v>
      </c>
      <c r="G1513" t="s">
        <v>33</v>
      </c>
      <c r="H1513" s="328" t="s">
        <v>787</v>
      </c>
      <c r="I1513" s="199">
        <v>44</v>
      </c>
      <c r="J1513" t="str">
        <f t="shared" si="115"/>
        <v>C-W2-H2-LAM 65 - Stained Lippings</v>
      </c>
      <c r="K1513" s="6" t="e">
        <f t="shared" si="119"/>
        <v>#REF!</v>
      </c>
      <c r="M1513" t="s">
        <v>751</v>
      </c>
      <c r="Q1513" s="6">
        <v>1673</v>
      </c>
    </row>
    <row r="1514" spans="1:17" hidden="1">
      <c r="A1514" t="s">
        <v>4</v>
      </c>
      <c r="B1514" t="s">
        <v>5</v>
      </c>
      <c r="C1514" s="191">
        <v>999</v>
      </c>
      <c r="D1514" s="191" t="s">
        <v>28</v>
      </c>
      <c r="E1514">
        <v>2451</v>
      </c>
      <c r="F1514">
        <v>2820</v>
      </c>
      <c r="G1514" t="s">
        <v>34</v>
      </c>
      <c r="H1514" s="328" t="s">
        <v>787</v>
      </c>
      <c r="I1514" s="199">
        <v>44</v>
      </c>
      <c r="J1514" t="str">
        <f t="shared" si="115"/>
        <v>C-W2-H3-LAM 65 - Stained Lippings</v>
      </c>
      <c r="K1514" s="6" t="e">
        <f t="shared" si="119"/>
        <v>#REF!</v>
      </c>
      <c r="M1514" t="s">
        <v>751</v>
      </c>
      <c r="Q1514" s="6">
        <v>1829</v>
      </c>
    </row>
    <row r="1515" spans="1:17" hidden="1">
      <c r="A1515" t="s">
        <v>4</v>
      </c>
      <c r="B1515" t="s">
        <v>3</v>
      </c>
      <c r="C1515" s="191">
        <v>999</v>
      </c>
      <c r="D1515" s="191" t="s">
        <v>28</v>
      </c>
      <c r="E1515">
        <v>2821</v>
      </c>
      <c r="F1515">
        <v>3100</v>
      </c>
      <c r="G1515" t="s">
        <v>35</v>
      </c>
      <c r="H1515" s="328" t="s">
        <v>787</v>
      </c>
      <c r="I1515" s="199">
        <v>44</v>
      </c>
      <c r="J1515" t="str">
        <f t="shared" si="115"/>
        <v>C-W2-H4-LAM 65 - Stained Lippings</v>
      </c>
      <c r="K1515" s="6" t="e">
        <f t="shared" si="119"/>
        <v>#REF!</v>
      </c>
      <c r="M1515" t="s">
        <v>751</v>
      </c>
      <c r="Q1515" s="6">
        <v>1948</v>
      </c>
    </row>
    <row r="1516" spans="1:17" hidden="1">
      <c r="A1516" t="s">
        <v>14</v>
      </c>
      <c r="B1516" t="s">
        <v>17</v>
      </c>
      <c r="C1516" s="194">
        <v>1099</v>
      </c>
      <c r="D1516" s="194" t="s">
        <v>29</v>
      </c>
      <c r="E1516">
        <v>1981</v>
      </c>
      <c r="F1516">
        <v>2150</v>
      </c>
      <c r="G1516" t="s">
        <v>32</v>
      </c>
      <c r="H1516" s="328" t="s">
        <v>787</v>
      </c>
      <c r="I1516" s="199">
        <v>44</v>
      </c>
      <c r="J1516" t="str">
        <f t="shared" si="115"/>
        <v>A-W3-H1-LAM 65 - Stained Lippings</v>
      </c>
      <c r="K1516" s="6" t="e">
        <f>+K364+(Spray_Lip/((100-DoorDiscount)/100))</f>
        <v>#REF!</v>
      </c>
      <c r="M1516" t="s">
        <v>751</v>
      </c>
      <c r="Q1516" s="6">
        <v>885.5</v>
      </c>
    </row>
    <row r="1517" spans="1:17" hidden="1">
      <c r="A1517" t="s">
        <v>14</v>
      </c>
      <c r="B1517" t="s">
        <v>16</v>
      </c>
      <c r="C1517" s="194">
        <v>1099</v>
      </c>
      <c r="D1517" s="194" t="s">
        <v>29</v>
      </c>
      <c r="E1517">
        <v>2151</v>
      </c>
      <c r="F1517">
        <v>2450</v>
      </c>
      <c r="G1517" t="s">
        <v>33</v>
      </c>
      <c r="H1517" s="328" t="s">
        <v>787</v>
      </c>
      <c r="I1517" s="199">
        <v>44</v>
      </c>
      <c r="J1517" t="str">
        <f t="shared" si="115"/>
        <v>A-W3-H2-LAM 65 - Stained Lippings</v>
      </c>
      <c r="K1517" s="6" t="e">
        <f>+K365+(Spray_Lip/((100-DoorDiscount)/100))</f>
        <v>#REF!</v>
      </c>
      <c r="M1517" t="s">
        <v>751</v>
      </c>
      <c r="Q1517" s="6">
        <v>1001.5</v>
      </c>
    </row>
    <row r="1518" spans="1:17" hidden="1">
      <c r="A1518" t="s">
        <v>14</v>
      </c>
      <c r="B1518" t="s">
        <v>15</v>
      </c>
      <c r="C1518" s="194">
        <v>1099</v>
      </c>
      <c r="D1518" s="194" t="s">
        <v>29</v>
      </c>
      <c r="E1518">
        <v>2451</v>
      </c>
      <c r="F1518">
        <v>2820</v>
      </c>
      <c r="G1518" t="s">
        <v>34</v>
      </c>
      <c r="H1518" s="328" t="s">
        <v>787</v>
      </c>
      <c r="I1518" s="199">
        <v>44</v>
      </c>
      <c r="J1518" t="str">
        <f t="shared" si="115"/>
        <v>A-W3-H3-LAM 65 - Stained Lippings</v>
      </c>
      <c r="K1518" s="6" t="e">
        <f>+K366+(Spray_Lip/((100-DoorDiscount)/100))</f>
        <v>#REF!</v>
      </c>
      <c r="M1518" t="s">
        <v>751</v>
      </c>
      <c r="Q1518" s="6">
        <v>1137.5</v>
      </c>
    </row>
    <row r="1519" spans="1:17" hidden="1">
      <c r="A1519" t="s">
        <v>14</v>
      </c>
      <c r="B1519" t="s">
        <v>13</v>
      </c>
      <c r="C1519" s="194">
        <v>1099</v>
      </c>
      <c r="D1519" s="194" t="s">
        <v>29</v>
      </c>
      <c r="E1519">
        <v>2821</v>
      </c>
      <c r="F1519">
        <v>3070</v>
      </c>
      <c r="G1519" t="s">
        <v>35</v>
      </c>
      <c r="H1519" s="328" t="s">
        <v>787</v>
      </c>
      <c r="I1519" s="199">
        <v>44</v>
      </c>
      <c r="J1519" t="str">
        <f t="shared" si="115"/>
        <v>A-W3-H4-LAM 65 - Stained Lippings</v>
      </c>
      <c r="K1519" s="6" t="e">
        <f>+K367+(Spray_Lip/((100-DoorDiscount)/100))</f>
        <v>#REF!</v>
      </c>
      <c r="M1519" t="s">
        <v>751</v>
      </c>
      <c r="Q1519" s="6">
        <v>1213.5</v>
      </c>
    </row>
    <row r="1520" spans="1:17" hidden="1">
      <c r="A1520" t="s">
        <v>9</v>
      </c>
      <c r="B1520" t="s">
        <v>12</v>
      </c>
      <c r="C1520" s="194">
        <v>1099</v>
      </c>
      <c r="D1520" s="194" t="s">
        <v>29</v>
      </c>
      <c r="E1520">
        <v>1981</v>
      </c>
      <c r="F1520">
        <v>2150</v>
      </c>
      <c r="G1520" t="s">
        <v>32</v>
      </c>
      <c r="H1520" s="328" t="s">
        <v>787</v>
      </c>
      <c r="I1520" s="199">
        <v>44</v>
      </c>
      <c r="J1520" t="str">
        <f t="shared" si="115"/>
        <v>B-W3-H1-LAM 65 - Stained Lippings</v>
      </c>
      <c r="K1520" s="6" t="e">
        <f t="shared" ref="K1520:K1527" si="120">+K368+(Spray_Lip/((100-DoorDiscount)/100))*2</f>
        <v>#REF!</v>
      </c>
      <c r="M1520" t="s">
        <v>751</v>
      </c>
      <c r="Q1520" s="6">
        <v>1771</v>
      </c>
    </row>
    <row r="1521" spans="1:17" hidden="1">
      <c r="A1521" t="s">
        <v>9</v>
      </c>
      <c r="B1521" t="s">
        <v>11</v>
      </c>
      <c r="C1521" s="194">
        <v>1099</v>
      </c>
      <c r="D1521" s="194" t="s">
        <v>29</v>
      </c>
      <c r="E1521">
        <v>2151</v>
      </c>
      <c r="F1521">
        <v>2450</v>
      </c>
      <c r="G1521" t="s">
        <v>33</v>
      </c>
      <c r="H1521" s="328" t="s">
        <v>787</v>
      </c>
      <c r="I1521" s="199">
        <v>44</v>
      </c>
      <c r="J1521" t="str">
        <f t="shared" si="115"/>
        <v>B-W3-H2-LAM 65 - Stained Lippings</v>
      </c>
      <c r="K1521" s="6" t="e">
        <f t="shared" si="120"/>
        <v>#REF!</v>
      </c>
      <c r="M1521" t="s">
        <v>751</v>
      </c>
      <c r="Q1521" s="6">
        <v>2001</v>
      </c>
    </row>
    <row r="1522" spans="1:17" hidden="1">
      <c r="A1522" t="s">
        <v>9</v>
      </c>
      <c r="B1522" t="s">
        <v>10</v>
      </c>
      <c r="C1522" s="194">
        <v>1099</v>
      </c>
      <c r="D1522" s="194" t="s">
        <v>29</v>
      </c>
      <c r="E1522">
        <v>2451</v>
      </c>
      <c r="F1522">
        <v>2820</v>
      </c>
      <c r="G1522" t="s">
        <v>34</v>
      </c>
      <c r="H1522" s="328" t="s">
        <v>787</v>
      </c>
      <c r="I1522" s="199">
        <v>44</v>
      </c>
      <c r="J1522" t="str">
        <f t="shared" si="115"/>
        <v>B-W3-H3-LAM 65 - Stained Lippings</v>
      </c>
      <c r="K1522" s="6" t="e">
        <f t="shared" si="120"/>
        <v>#REF!</v>
      </c>
      <c r="M1522" t="s">
        <v>751</v>
      </c>
      <c r="Q1522" s="6">
        <v>2272</v>
      </c>
    </row>
    <row r="1523" spans="1:17" hidden="1">
      <c r="A1523" t="s">
        <v>9</v>
      </c>
      <c r="B1523" t="s">
        <v>8</v>
      </c>
      <c r="C1523" s="194">
        <v>1099</v>
      </c>
      <c r="D1523" s="194" t="s">
        <v>29</v>
      </c>
      <c r="E1523">
        <v>2821</v>
      </c>
      <c r="F1523">
        <v>3100</v>
      </c>
      <c r="G1523" t="s">
        <v>35</v>
      </c>
      <c r="H1523" s="328" t="s">
        <v>787</v>
      </c>
      <c r="I1523" s="199">
        <v>44</v>
      </c>
      <c r="J1523" t="str">
        <f t="shared" si="115"/>
        <v>B-W3-H4-LAM 65 - Stained Lippings</v>
      </c>
      <c r="K1523" s="6" t="e">
        <f t="shared" si="120"/>
        <v>#REF!</v>
      </c>
      <c r="M1523" t="s">
        <v>751</v>
      </c>
      <c r="Q1523" s="6">
        <v>2426</v>
      </c>
    </row>
    <row r="1524" spans="1:17" hidden="1">
      <c r="A1524" t="s">
        <v>4</v>
      </c>
      <c r="B1524" t="s">
        <v>7</v>
      </c>
      <c r="C1524" s="194">
        <v>1099</v>
      </c>
      <c r="D1524" s="194" t="s">
        <v>29</v>
      </c>
      <c r="E1524">
        <v>1981</v>
      </c>
      <c r="F1524">
        <v>2150</v>
      </c>
      <c r="G1524" t="s">
        <v>32</v>
      </c>
      <c r="H1524" s="328" t="s">
        <v>787</v>
      </c>
      <c r="I1524" s="199">
        <v>44</v>
      </c>
      <c r="J1524" t="str">
        <f t="shared" si="115"/>
        <v>C-W3-H1-LAM 65 - Stained Lippings</v>
      </c>
      <c r="K1524" s="6" t="e">
        <f t="shared" si="120"/>
        <v>#REF!</v>
      </c>
      <c r="M1524" t="s">
        <v>751</v>
      </c>
      <c r="Q1524" s="6">
        <v>1423</v>
      </c>
    </row>
    <row r="1525" spans="1:17" hidden="1">
      <c r="A1525" t="s">
        <v>4</v>
      </c>
      <c r="B1525" t="s">
        <v>6</v>
      </c>
      <c r="C1525" s="194">
        <v>1099</v>
      </c>
      <c r="D1525" s="194" t="s">
        <v>29</v>
      </c>
      <c r="E1525">
        <v>2151</v>
      </c>
      <c r="F1525">
        <v>2450</v>
      </c>
      <c r="G1525" t="s">
        <v>33</v>
      </c>
      <c r="H1525" s="328" t="s">
        <v>787</v>
      </c>
      <c r="I1525" s="199">
        <v>44</v>
      </c>
      <c r="J1525" t="str">
        <f t="shared" si="115"/>
        <v>C-W3-H2-LAM 65 - Stained Lippings</v>
      </c>
      <c r="K1525" s="6" t="e">
        <f t="shared" si="120"/>
        <v>#REF!</v>
      </c>
      <c r="M1525" t="s">
        <v>751</v>
      </c>
      <c r="Q1525" s="6">
        <v>1698</v>
      </c>
    </row>
    <row r="1526" spans="1:17" hidden="1">
      <c r="A1526" t="s">
        <v>4</v>
      </c>
      <c r="B1526" t="s">
        <v>5</v>
      </c>
      <c r="C1526" s="194">
        <v>1099</v>
      </c>
      <c r="D1526" s="194" t="s">
        <v>29</v>
      </c>
      <c r="E1526">
        <v>2451</v>
      </c>
      <c r="F1526">
        <v>2820</v>
      </c>
      <c r="G1526" t="s">
        <v>34</v>
      </c>
      <c r="H1526" s="328" t="s">
        <v>787</v>
      </c>
      <c r="I1526" s="199">
        <v>44</v>
      </c>
      <c r="J1526" t="str">
        <f t="shared" si="115"/>
        <v>C-W3-H3-LAM 65 - Stained Lippings</v>
      </c>
      <c r="K1526" s="6" t="e">
        <f t="shared" si="120"/>
        <v>#REF!</v>
      </c>
      <c r="M1526" t="s">
        <v>751</v>
      </c>
      <c r="Q1526" s="6">
        <v>1854</v>
      </c>
    </row>
    <row r="1527" spans="1:17" hidden="1">
      <c r="A1527" t="s">
        <v>4</v>
      </c>
      <c r="B1527" t="s">
        <v>3</v>
      </c>
      <c r="C1527" s="194">
        <v>1099</v>
      </c>
      <c r="D1527" s="194" t="s">
        <v>29</v>
      </c>
      <c r="E1527">
        <v>2821</v>
      </c>
      <c r="F1527">
        <v>3100</v>
      </c>
      <c r="G1527" t="s">
        <v>35</v>
      </c>
      <c r="H1527" s="328" t="s">
        <v>787</v>
      </c>
      <c r="I1527" s="199">
        <v>44</v>
      </c>
      <c r="J1527" t="str">
        <f t="shared" si="115"/>
        <v>C-W3-H4-LAM 65 - Stained Lippings</v>
      </c>
      <c r="K1527" s="6" t="e">
        <f t="shared" si="120"/>
        <v>#REF!</v>
      </c>
      <c r="M1527" t="s">
        <v>751</v>
      </c>
      <c r="Q1527" s="6">
        <v>1973</v>
      </c>
    </row>
    <row r="1528" spans="1:17" hidden="1">
      <c r="A1528" t="s">
        <v>14</v>
      </c>
      <c r="B1528" t="s">
        <v>17</v>
      </c>
      <c r="C1528" s="196">
        <v>1240</v>
      </c>
      <c r="D1528" s="196" t="s">
        <v>30</v>
      </c>
      <c r="E1528">
        <v>1981</v>
      </c>
      <c r="F1528">
        <v>2150</v>
      </c>
      <c r="G1528" t="s">
        <v>32</v>
      </c>
      <c r="H1528" s="328" t="s">
        <v>787</v>
      </c>
      <c r="I1528" s="199">
        <v>44</v>
      </c>
      <c r="J1528" t="str">
        <f t="shared" si="115"/>
        <v>A-W4-H1-LAM 65 - Stained Lippings</v>
      </c>
      <c r="K1528" s="6" t="e">
        <f>+K376+(Spray_Lip/((100-DoorDiscount)/100))</f>
        <v>#REF!</v>
      </c>
      <c r="M1528" t="s">
        <v>751</v>
      </c>
      <c r="Q1528" s="6">
        <v>910.5</v>
      </c>
    </row>
    <row r="1529" spans="1:17" hidden="1">
      <c r="A1529" t="s">
        <v>14</v>
      </c>
      <c r="B1529" t="s">
        <v>16</v>
      </c>
      <c r="C1529" s="196">
        <v>1240</v>
      </c>
      <c r="D1529" s="196" t="s">
        <v>30</v>
      </c>
      <c r="E1529">
        <v>2151</v>
      </c>
      <c r="F1529">
        <v>2450</v>
      </c>
      <c r="G1529" t="s">
        <v>33</v>
      </c>
      <c r="H1529" s="328" t="s">
        <v>787</v>
      </c>
      <c r="I1529" s="199">
        <v>44</v>
      </c>
      <c r="J1529" t="str">
        <f t="shared" si="115"/>
        <v>A-W4-H2-LAM 65 - Stained Lippings</v>
      </c>
      <c r="K1529" s="6" t="e">
        <f>+K377+(Spray_Lip/((100-DoorDiscount)/100))</f>
        <v>#REF!</v>
      </c>
      <c r="M1529" t="s">
        <v>751</v>
      </c>
      <c r="Q1529" s="6">
        <v>1026.5</v>
      </c>
    </row>
    <row r="1530" spans="1:17" hidden="1">
      <c r="A1530" t="s">
        <v>14</v>
      </c>
      <c r="B1530" t="s">
        <v>15</v>
      </c>
      <c r="C1530" s="196">
        <v>1240</v>
      </c>
      <c r="D1530" s="196" t="s">
        <v>30</v>
      </c>
      <c r="E1530">
        <v>2451</v>
      </c>
      <c r="F1530">
        <v>2820</v>
      </c>
      <c r="G1530" t="s">
        <v>34</v>
      </c>
      <c r="H1530" s="328" t="s">
        <v>787</v>
      </c>
      <c r="I1530" s="199">
        <v>44</v>
      </c>
      <c r="J1530" t="str">
        <f t="shared" si="115"/>
        <v>A-W4-H3-LAM 65 - Stained Lippings</v>
      </c>
      <c r="K1530" s="6" t="e">
        <f>+K378+(Spray_Lip/((100-DoorDiscount)/100))</f>
        <v>#REF!</v>
      </c>
      <c r="M1530" t="s">
        <v>751</v>
      </c>
      <c r="Q1530" s="6">
        <v>1162.5</v>
      </c>
    </row>
    <row r="1531" spans="1:17" hidden="1">
      <c r="A1531" t="s">
        <v>14</v>
      </c>
      <c r="B1531" t="s">
        <v>13</v>
      </c>
      <c r="C1531" s="196">
        <v>1240</v>
      </c>
      <c r="D1531" s="196" t="s">
        <v>30</v>
      </c>
      <c r="E1531">
        <v>2821</v>
      </c>
      <c r="F1531">
        <v>3070</v>
      </c>
      <c r="G1531" t="s">
        <v>35</v>
      </c>
      <c r="H1531" s="328" t="s">
        <v>787</v>
      </c>
      <c r="I1531" s="199">
        <v>44</v>
      </c>
      <c r="J1531" t="str">
        <f t="shared" si="115"/>
        <v>A-W4-H4-LAM 65 - Stained Lippings</v>
      </c>
      <c r="K1531" s="6" t="e">
        <f>+K379+(Spray_Lip/((100-DoorDiscount)/100))</f>
        <v>#REF!</v>
      </c>
      <c r="M1531" t="s">
        <v>751</v>
      </c>
      <c r="Q1531" s="6">
        <v>1238.5</v>
      </c>
    </row>
    <row r="1532" spans="1:17" hidden="1">
      <c r="A1532" t="s">
        <v>9</v>
      </c>
      <c r="B1532" t="s">
        <v>12</v>
      </c>
      <c r="C1532" s="196">
        <v>1240</v>
      </c>
      <c r="D1532" s="196" t="s">
        <v>30</v>
      </c>
      <c r="E1532">
        <v>1981</v>
      </c>
      <c r="F1532">
        <v>2150</v>
      </c>
      <c r="G1532" t="s">
        <v>32</v>
      </c>
      <c r="H1532" s="328" t="s">
        <v>787</v>
      </c>
      <c r="I1532" s="199">
        <v>44</v>
      </c>
      <c r="J1532" t="str">
        <f t="shared" si="115"/>
        <v>B-W4-H1-LAM 65 - Stained Lippings</v>
      </c>
      <c r="K1532" s="6" t="e">
        <f t="shared" ref="K1532:K1539" si="121">+K380+(Spray_Lip/((100-DoorDiscount)/100))*2</f>
        <v>#REF!</v>
      </c>
      <c r="M1532" t="s">
        <v>751</v>
      </c>
      <c r="Q1532" s="6">
        <v>1821</v>
      </c>
    </row>
    <row r="1533" spans="1:17" hidden="1">
      <c r="A1533" t="s">
        <v>9</v>
      </c>
      <c r="B1533" t="s">
        <v>11</v>
      </c>
      <c r="C1533" s="196">
        <v>1240</v>
      </c>
      <c r="D1533" s="196" t="s">
        <v>30</v>
      </c>
      <c r="E1533">
        <v>2151</v>
      </c>
      <c r="F1533">
        <v>2450</v>
      </c>
      <c r="G1533" t="s">
        <v>33</v>
      </c>
      <c r="H1533" s="328" t="s">
        <v>787</v>
      </c>
      <c r="I1533" s="199">
        <v>44</v>
      </c>
      <c r="J1533" t="str">
        <f t="shared" si="115"/>
        <v>B-W4-H2-LAM 65 - Stained Lippings</v>
      </c>
      <c r="K1533" s="6" t="e">
        <f t="shared" si="121"/>
        <v>#REF!</v>
      </c>
      <c r="M1533" t="s">
        <v>751</v>
      </c>
      <c r="Q1533" s="6">
        <v>2051</v>
      </c>
    </row>
    <row r="1534" spans="1:17" hidden="1">
      <c r="A1534" t="s">
        <v>9</v>
      </c>
      <c r="B1534" t="s">
        <v>10</v>
      </c>
      <c r="C1534" s="196">
        <v>1240</v>
      </c>
      <c r="D1534" s="196" t="s">
        <v>30</v>
      </c>
      <c r="E1534">
        <v>2451</v>
      </c>
      <c r="F1534">
        <v>2820</v>
      </c>
      <c r="G1534" t="s">
        <v>34</v>
      </c>
      <c r="H1534" s="328" t="s">
        <v>787</v>
      </c>
      <c r="I1534" s="199">
        <v>44</v>
      </c>
      <c r="J1534" t="str">
        <f t="shared" si="115"/>
        <v>B-W4-H3-LAM 65 - Stained Lippings</v>
      </c>
      <c r="K1534" s="6" t="e">
        <f t="shared" si="121"/>
        <v>#REF!</v>
      </c>
      <c r="M1534" t="s">
        <v>751</v>
      </c>
      <c r="Q1534" s="6">
        <v>2322</v>
      </c>
    </row>
    <row r="1535" spans="1:17" hidden="1">
      <c r="A1535" t="s">
        <v>9</v>
      </c>
      <c r="B1535" t="s">
        <v>8</v>
      </c>
      <c r="C1535" s="196">
        <v>1240</v>
      </c>
      <c r="D1535" s="196" t="s">
        <v>30</v>
      </c>
      <c r="E1535">
        <v>2821</v>
      </c>
      <c r="F1535">
        <v>3100</v>
      </c>
      <c r="G1535" t="s">
        <v>35</v>
      </c>
      <c r="H1535" s="328" t="s">
        <v>787</v>
      </c>
      <c r="I1535" s="199">
        <v>44</v>
      </c>
      <c r="J1535" t="str">
        <f t="shared" si="115"/>
        <v>B-W4-H4-LAM 65 - Stained Lippings</v>
      </c>
      <c r="K1535" s="6" t="e">
        <f t="shared" si="121"/>
        <v>#REF!</v>
      </c>
      <c r="M1535" t="s">
        <v>751</v>
      </c>
      <c r="Q1535" s="6">
        <v>2476</v>
      </c>
    </row>
    <row r="1536" spans="1:17" hidden="1">
      <c r="A1536" t="s">
        <v>4</v>
      </c>
      <c r="B1536" t="s">
        <v>7</v>
      </c>
      <c r="C1536" s="196">
        <v>1240</v>
      </c>
      <c r="D1536" s="196" t="s">
        <v>30</v>
      </c>
      <c r="E1536">
        <v>1981</v>
      </c>
      <c r="F1536">
        <v>2150</v>
      </c>
      <c r="G1536" t="s">
        <v>32</v>
      </c>
      <c r="H1536" s="328" t="s">
        <v>787</v>
      </c>
      <c r="I1536" s="199">
        <v>44</v>
      </c>
      <c r="J1536" t="str">
        <f t="shared" si="115"/>
        <v>C-W4-H1-LAM 65 - Stained Lippings</v>
      </c>
      <c r="K1536" s="6" t="e">
        <f t="shared" si="121"/>
        <v>#REF!</v>
      </c>
      <c r="M1536" t="s">
        <v>751</v>
      </c>
      <c r="Q1536" s="6">
        <v>1448</v>
      </c>
    </row>
    <row r="1537" spans="1:17" hidden="1">
      <c r="A1537" t="s">
        <v>4</v>
      </c>
      <c r="B1537" t="s">
        <v>6</v>
      </c>
      <c r="C1537" s="196">
        <v>1240</v>
      </c>
      <c r="D1537" s="196" t="s">
        <v>30</v>
      </c>
      <c r="E1537">
        <v>2151</v>
      </c>
      <c r="F1537">
        <v>2450</v>
      </c>
      <c r="G1537" t="s">
        <v>33</v>
      </c>
      <c r="H1537" s="328" t="s">
        <v>787</v>
      </c>
      <c r="I1537" s="199">
        <v>44</v>
      </c>
      <c r="J1537" t="str">
        <f t="shared" si="115"/>
        <v>C-W4-H2-LAM 65 - Stained Lippings</v>
      </c>
      <c r="K1537" s="6" t="e">
        <f t="shared" si="121"/>
        <v>#REF!</v>
      </c>
      <c r="M1537" t="s">
        <v>751</v>
      </c>
      <c r="Q1537" s="6">
        <v>1723</v>
      </c>
    </row>
    <row r="1538" spans="1:17" hidden="1">
      <c r="A1538" t="s">
        <v>4</v>
      </c>
      <c r="B1538" t="s">
        <v>5</v>
      </c>
      <c r="C1538" s="196">
        <v>1240</v>
      </c>
      <c r="D1538" s="196" t="s">
        <v>30</v>
      </c>
      <c r="E1538">
        <v>2451</v>
      </c>
      <c r="F1538">
        <v>2820</v>
      </c>
      <c r="G1538" t="s">
        <v>34</v>
      </c>
      <c r="H1538" s="328" t="s">
        <v>787</v>
      </c>
      <c r="I1538" s="199">
        <v>44</v>
      </c>
      <c r="J1538" t="str">
        <f t="shared" si="115"/>
        <v>C-W4-H3-LAM 65 - Stained Lippings</v>
      </c>
      <c r="K1538" s="6" t="e">
        <f t="shared" si="121"/>
        <v>#REF!</v>
      </c>
      <c r="M1538" t="s">
        <v>751</v>
      </c>
      <c r="Q1538" s="6">
        <v>1879</v>
      </c>
    </row>
    <row r="1539" spans="1:17" hidden="1">
      <c r="A1539" t="s">
        <v>4</v>
      </c>
      <c r="B1539" t="s">
        <v>3</v>
      </c>
      <c r="C1539" s="196">
        <v>1240</v>
      </c>
      <c r="D1539" s="196" t="s">
        <v>30</v>
      </c>
      <c r="E1539">
        <v>2821</v>
      </c>
      <c r="F1539">
        <v>3100</v>
      </c>
      <c r="G1539" t="s">
        <v>35</v>
      </c>
      <c r="H1539" s="328" t="s">
        <v>787</v>
      </c>
      <c r="I1539" s="199">
        <v>44</v>
      </c>
      <c r="J1539" t="str">
        <f t="shared" si="115"/>
        <v>C-W4-H4-LAM 65 - Stained Lippings</v>
      </c>
      <c r="K1539" s="6" t="e">
        <f t="shared" si="121"/>
        <v>#REF!</v>
      </c>
      <c r="M1539" t="s">
        <v>751</v>
      </c>
      <c r="Q1539" s="6">
        <v>1998</v>
      </c>
    </row>
    <row r="1540" spans="1:17" hidden="1">
      <c r="A1540" t="s">
        <v>14</v>
      </c>
      <c r="B1540" t="s">
        <v>17</v>
      </c>
      <c r="C1540">
        <v>949</v>
      </c>
      <c r="D1540" t="s">
        <v>27</v>
      </c>
      <c r="E1540">
        <v>1981</v>
      </c>
      <c r="F1540">
        <v>2150</v>
      </c>
      <c r="G1540" t="s">
        <v>32</v>
      </c>
      <c r="H1540" s="328" t="s">
        <v>785</v>
      </c>
      <c r="I1540" s="199">
        <v>44</v>
      </c>
      <c r="J1540" t="str">
        <f t="shared" si="115"/>
        <v>A-W1-H1-LAM 65 - Exposed Lippings</v>
      </c>
      <c r="K1540" s="6">
        <f>+K340+Exp_Lip</f>
        <v>942.5</v>
      </c>
      <c r="M1540" t="s">
        <v>751</v>
      </c>
      <c r="Q1540" s="6">
        <v>914.5</v>
      </c>
    </row>
    <row r="1541" spans="1:17" hidden="1">
      <c r="A1541" t="s">
        <v>14</v>
      </c>
      <c r="B1541" t="s">
        <v>16</v>
      </c>
      <c r="C1541">
        <v>949</v>
      </c>
      <c r="D1541" t="s">
        <v>27</v>
      </c>
      <c r="E1541">
        <v>2151</v>
      </c>
      <c r="F1541">
        <v>2450</v>
      </c>
      <c r="G1541" t="s">
        <v>33</v>
      </c>
      <c r="H1541" s="328" t="s">
        <v>785</v>
      </c>
      <c r="I1541" s="199">
        <v>44</v>
      </c>
      <c r="J1541" t="str">
        <f t="shared" si="115"/>
        <v>A-W1-H2-LAM 65 - Exposed Lippings</v>
      </c>
      <c r="K1541" s="6">
        <f>+K341+Exp_Lip</f>
        <v>1058.5</v>
      </c>
      <c r="M1541" t="s">
        <v>751</v>
      </c>
      <c r="Q1541" s="6">
        <v>1030.5</v>
      </c>
    </row>
    <row r="1542" spans="1:17" hidden="1">
      <c r="A1542" t="s">
        <v>14</v>
      </c>
      <c r="B1542" t="s">
        <v>15</v>
      </c>
      <c r="C1542">
        <v>949</v>
      </c>
      <c r="D1542" t="s">
        <v>27</v>
      </c>
      <c r="E1542">
        <v>2451</v>
      </c>
      <c r="F1542">
        <v>2820</v>
      </c>
      <c r="G1542" t="s">
        <v>34</v>
      </c>
      <c r="H1542" s="328" t="s">
        <v>785</v>
      </c>
      <c r="I1542" s="199">
        <v>44</v>
      </c>
      <c r="J1542" t="str">
        <f t="shared" si="115"/>
        <v>A-W1-H3-LAM 65 - Exposed Lippings</v>
      </c>
      <c r="K1542" s="6">
        <f>+K342+Exp_Lip</f>
        <v>1198.5</v>
      </c>
      <c r="M1542" t="s">
        <v>751</v>
      </c>
      <c r="Q1542" s="6">
        <v>1166.5</v>
      </c>
    </row>
    <row r="1543" spans="1:17" hidden="1">
      <c r="A1543" t="s">
        <v>14</v>
      </c>
      <c r="B1543" t="s">
        <v>13</v>
      </c>
      <c r="C1543">
        <v>864</v>
      </c>
      <c r="D1543" t="s">
        <v>27</v>
      </c>
      <c r="E1543">
        <v>2821</v>
      </c>
      <c r="F1543">
        <v>3070</v>
      </c>
      <c r="G1543" t="s">
        <v>35</v>
      </c>
      <c r="H1543" s="328" t="s">
        <v>785</v>
      </c>
      <c r="I1543" s="199">
        <v>44</v>
      </c>
      <c r="J1543" t="str">
        <f t="shared" si="115"/>
        <v>A-W1-H4-LAM 65 - Exposed Lippings</v>
      </c>
      <c r="K1543" s="6">
        <f>+K343+Exp_Lip</f>
        <v>1271.5</v>
      </c>
      <c r="M1543" t="s">
        <v>751</v>
      </c>
      <c r="Q1543" s="6">
        <v>1242.5</v>
      </c>
    </row>
    <row r="1544" spans="1:17" hidden="1">
      <c r="A1544" t="s">
        <v>9</v>
      </c>
      <c r="B1544" t="s">
        <v>12</v>
      </c>
      <c r="C1544">
        <v>949</v>
      </c>
      <c r="D1544" t="s">
        <v>27</v>
      </c>
      <c r="E1544">
        <v>1981</v>
      </c>
      <c r="F1544">
        <v>2150</v>
      </c>
      <c r="G1544" t="s">
        <v>32</v>
      </c>
      <c r="H1544" s="328" t="s">
        <v>785</v>
      </c>
      <c r="I1544" s="199">
        <v>44</v>
      </c>
      <c r="J1544" t="str">
        <f t="shared" si="115"/>
        <v>B-W1-H1-LAM 65 - Exposed Lippings</v>
      </c>
      <c r="K1544" s="6">
        <f t="shared" ref="K1544:K1551" si="122">+K344+Exp_Lip*2</f>
        <v>1885</v>
      </c>
      <c r="M1544" t="s">
        <v>751</v>
      </c>
      <c r="Q1544" s="6">
        <v>1829</v>
      </c>
    </row>
    <row r="1545" spans="1:17" hidden="1">
      <c r="A1545" t="s">
        <v>9</v>
      </c>
      <c r="B1545" t="s">
        <v>11</v>
      </c>
      <c r="C1545">
        <v>909</v>
      </c>
      <c r="D1545" t="s">
        <v>27</v>
      </c>
      <c r="E1545">
        <v>2151</v>
      </c>
      <c r="F1545">
        <v>2450</v>
      </c>
      <c r="G1545" t="s">
        <v>33</v>
      </c>
      <c r="H1545" s="328" t="s">
        <v>785</v>
      </c>
      <c r="I1545" s="199">
        <v>44</v>
      </c>
      <c r="J1545" t="str">
        <f t="shared" si="115"/>
        <v>B-W1-H2-LAM 65 - Exposed Lippings</v>
      </c>
      <c r="K1545" s="6">
        <f t="shared" si="122"/>
        <v>2114</v>
      </c>
      <c r="M1545" t="s">
        <v>751</v>
      </c>
      <c r="Q1545" s="6">
        <v>2059</v>
      </c>
    </row>
    <row r="1546" spans="1:17" hidden="1">
      <c r="A1546" t="s">
        <v>9</v>
      </c>
      <c r="B1546" t="s">
        <v>10</v>
      </c>
      <c r="C1546">
        <v>949</v>
      </c>
      <c r="D1546" t="s">
        <v>27</v>
      </c>
      <c r="E1546">
        <v>2451</v>
      </c>
      <c r="F1546">
        <v>2820</v>
      </c>
      <c r="G1546" t="s">
        <v>34</v>
      </c>
      <c r="H1546" s="328" t="s">
        <v>785</v>
      </c>
      <c r="I1546" s="199">
        <v>44</v>
      </c>
      <c r="J1546" t="str">
        <f t="shared" si="115"/>
        <v>B-W1-H3-LAM 65 - Exposed Lippings</v>
      </c>
      <c r="K1546" s="6">
        <f t="shared" si="122"/>
        <v>2393</v>
      </c>
      <c r="M1546" t="s">
        <v>751</v>
      </c>
      <c r="Q1546" s="6">
        <v>2330</v>
      </c>
    </row>
    <row r="1547" spans="1:17" hidden="1">
      <c r="A1547" t="s">
        <v>9</v>
      </c>
      <c r="B1547" t="s">
        <v>8</v>
      </c>
      <c r="C1547">
        <v>999</v>
      </c>
      <c r="D1547" t="s">
        <v>27</v>
      </c>
      <c r="E1547">
        <v>2821</v>
      </c>
      <c r="F1547">
        <v>3100</v>
      </c>
      <c r="G1547" t="s">
        <v>35</v>
      </c>
      <c r="H1547" s="328" t="s">
        <v>785</v>
      </c>
      <c r="I1547" s="199">
        <v>44</v>
      </c>
      <c r="J1547" t="str">
        <f t="shared" si="115"/>
        <v>B-W1-H4-LAM 65 - Exposed Lippings</v>
      </c>
      <c r="K1547" s="6">
        <f t="shared" si="122"/>
        <v>2541</v>
      </c>
      <c r="M1547" t="s">
        <v>751</v>
      </c>
      <c r="Q1547" s="6">
        <v>2484</v>
      </c>
    </row>
    <row r="1548" spans="1:17" hidden="1">
      <c r="A1548" t="s">
        <v>4</v>
      </c>
      <c r="B1548" t="s">
        <v>7</v>
      </c>
      <c r="C1548">
        <v>949</v>
      </c>
      <c r="D1548" t="s">
        <v>27</v>
      </c>
      <c r="E1548">
        <v>1981</v>
      </c>
      <c r="F1548">
        <v>2150</v>
      </c>
      <c r="G1548" t="s">
        <v>32</v>
      </c>
      <c r="H1548" s="328" t="s">
        <v>785</v>
      </c>
      <c r="I1548" s="199">
        <v>44</v>
      </c>
      <c r="J1548" t="str">
        <f t="shared" si="115"/>
        <v>C-W1-H1-LAM 65 - Exposed Lippings</v>
      </c>
      <c r="K1548" s="6">
        <f t="shared" si="122"/>
        <v>1577</v>
      </c>
      <c r="M1548" t="s">
        <v>751</v>
      </c>
      <c r="Q1548" s="6">
        <v>1531</v>
      </c>
    </row>
    <row r="1549" spans="1:17" hidden="1">
      <c r="A1549" t="s">
        <v>4</v>
      </c>
      <c r="B1549" t="s">
        <v>6</v>
      </c>
      <c r="C1549">
        <v>909</v>
      </c>
      <c r="D1549" t="s">
        <v>27</v>
      </c>
      <c r="E1549">
        <v>2151</v>
      </c>
      <c r="F1549">
        <v>2450</v>
      </c>
      <c r="G1549" t="s">
        <v>33</v>
      </c>
      <c r="H1549" s="328" t="s">
        <v>785</v>
      </c>
      <c r="I1549" s="199">
        <v>44</v>
      </c>
      <c r="J1549" t="str">
        <f t="shared" si="115"/>
        <v>C-W1-H2-LAM 65 - Exposed Lippings</v>
      </c>
      <c r="K1549" s="6">
        <f t="shared" si="122"/>
        <v>1854</v>
      </c>
      <c r="M1549" t="s">
        <v>751</v>
      </c>
      <c r="Q1549" s="6">
        <v>1806</v>
      </c>
    </row>
    <row r="1550" spans="1:17" hidden="1">
      <c r="A1550" t="s">
        <v>4</v>
      </c>
      <c r="B1550" t="s">
        <v>5</v>
      </c>
      <c r="C1550">
        <v>924</v>
      </c>
      <c r="D1550" t="s">
        <v>27</v>
      </c>
      <c r="E1550">
        <v>2451</v>
      </c>
      <c r="F1550">
        <v>2820</v>
      </c>
      <c r="G1550" t="s">
        <v>34</v>
      </c>
      <c r="H1550" s="328" t="s">
        <v>785</v>
      </c>
      <c r="I1550" s="199">
        <v>44</v>
      </c>
      <c r="J1550" t="str">
        <f t="shared" si="115"/>
        <v>C-W1-H3-LAM 65 - Exposed Lippings</v>
      </c>
      <c r="K1550" s="6">
        <f t="shared" si="122"/>
        <v>2014</v>
      </c>
      <c r="M1550" t="s">
        <v>751</v>
      </c>
      <c r="Q1550" s="6">
        <v>1962</v>
      </c>
    </row>
    <row r="1551" spans="1:17" hidden="1">
      <c r="A1551" t="s">
        <v>4</v>
      </c>
      <c r="B1551" t="s">
        <v>3</v>
      </c>
      <c r="C1551">
        <v>999</v>
      </c>
      <c r="D1551" t="s">
        <v>27</v>
      </c>
      <c r="E1551">
        <v>2821</v>
      </c>
      <c r="F1551">
        <v>3100</v>
      </c>
      <c r="G1551" t="s">
        <v>35</v>
      </c>
      <c r="H1551" s="328" t="s">
        <v>785</v>
      </c>
      <c r="I1551" s="199">
        <v>44</v>
      </c>
      <c r="J1551" t="str">
        <f t="shared" si="115"/>
        <v>C-W1-H4-LAM 65 - Exposed Lippings</v>
      </c>
      <c r="K1551" s="6">
        <f t="shared" si="122"/>
        <v>2128</v>
      </c>
      <c r="M1551" t="s">
        <v>751</v>
      </c>
      <c r="Q1551" s="6">
        <v>2081</v>
      </c>
    </row>
    <row r="1552" spans="1:17" hidden="1">
      <c r="A1552" t="s">
        <v>14</v>
      </c>
      <c r="B1552" t="s">
        <v>17</v>
      </c>
      <c r="C1552" s="191">
        <v>999</v>
      </c>
      <c r="D1552" s="191" t="s">
        <v>28</v>
      </c>
      <c r="E1552">
        <v>1981</v>
      </c>
      <c r="F1552">
        <v>2150</v>
      </c>
      <c r="G1552" t="s">
        <v>32</v>
      </c>
      <c r="H1552" s="328" t="s">
        <v>785</v>
      </c>
      <c r="I1552" s="199">
        <v>44</v>
      </c>
      <c r="J1552" t="str">
        <f t="shared" si="115"/>
        <v>A-W2-H1-LAM 65 - Exposed Lippings</v>
      </c>
      <c r="K1552" s="6">
        <f>+K352+Exp_Lip</f>
        <v>968.5</v>
      </c>
      <c r="M1552" t="s">
        <v>751</v>
      </c>
      <c r="Q1552" s="6">
        <v>939.5</v>
      </c>
    </row>
    <row r="1553" spans="1:17" hidden="1">
      <c r="A1553" t="s">
        <v>14</v>
      </c>
      <c r="B1553" t="s">
        <v>16</v>
      </c>
      <c r="C1553" s="191">
        <v>999</v>
      </c>
      <c r="D1553" s="191" t="s">
        <v>28</v>
      </c>
      <c r="E1553">
        <v>2151</v>
      </c>
      <c r="F1553">
        <v>2450</v>
      </c>
      <c r="G1553" t="s">
        <v>33</v>
      </c>
      <c r="H1553" s="328" t="s">
        <v>785</v>
      </c>
      <c r="I1553" s="199">
        <v>44</v>
      </c>
      <c r="J1553" t="str">
        <f t="shared" si="115"/>
        <v>A-W2-H2-LAM 65 - Exposed Lippings</v>
      </c>
      <c r="K1553" s="6">
        <f>+K353+Exp_Lip</f>
        <v>1084.5</v>
      </c>
      <c r="M1553" t="s">
        <v>751</v>
      </c>
      <c r="Q1553" s="6">
        <v>1055.5</v>
      </c>
    </row>
    <row r="1554" spans="1:17" hidden="1">
      <c r="A1554" t="s">
        <v>14</v>
      </c>
      <c r="B1554" t="s">
        <v>15</v>
      </c>
      <c r="C1554" s="191">
        <v>999</v>
      </c>
      <c r="D1554" s="191" t="s">
        <v>28</v>
      </c>
      <c r="E1554">
        <v>2451</v>
      </c>
      <c r="F1554">
        <v>2820</v>
      </c>
      <c r="G1554" t="s">
        <v>34</v>
      </c>
      <c r="H1554" s="328" t="s">
        <v>785</v>
      </c>
      <c r="I1554" s="199">
        <v>44</v>
      </c>
      <c r="J1554" t="str">
        <f t="shared" si="115"/>
        <v>A-W2-H3-LAM 65 - Exposed Lippings</v>
      </c>
      <c r="K1554" s="6">
        <f>+K354+Exp_Lip</f>
        <v>1224.5</v>
      </c>
      <c r="M1554" t="s">
        <v>751</v>
      </c>
      <c r="Q1554" s="6">
        <v>1191.5</v>
      </c>
    </row>
    <row r="1555" spans="1:17" hidden="1">
      <c r="A1555" t="s">
        <v>14</v>
      </c>
      <c r="B1555" t="s">
        <v>13</v>
      </c>
      <c r="C1555" s="191">
        <v>999</v>
      </c>
      <c r="D1555" s="191" t="s">
        <v>28</v>
      </c>
      <c r="E1555">
        <v>2821</v>
      </c>
      <c r="F1555">
        <v>3070</v>
      </c>
      <c r="G1555" t="s">
        <v>35</v>
      </c>
      <c r="H1555" s="328" t="s">
        <v>785</v>
      </c>
      <c r="I1555" s="199">
        <v>44</v>
      </c>
      <c r="J1555" t="str">
        <f t="shared" si="115"/>
        <v>A-W2-H4-LAM 65 - Exposed Lippings</v>
      </c>
      <c r="K1555" s="6">
        <f>+K355+Exp_Lip</f>
        <v>1296.5</v>
      </c>
      <c r="M1555" t="s">
        <v>751</v>
      </c>
      <c r="Q1555" s="6">
        <v>1267.5</v>
      </c>
    </row>
    <row r="1556" spans="1:17" hidden="1">
      <c r="A1556" t="s">
        <v>9</v>
      </c>
      <c r="B1556" t="s">
        <v>12</v>
      </c>
      <c r="C1556" s="191">
        <v>999</v>
      </c>
      <c r="D1556" s="191" t="s">
        <v>28</v>
      </c>
      <c r="E1556">
        <v>1981</v>
      </c>
      <c r="F1556">
        <v>2150</v>
      </c>
      <c r="G1556" t="s">
        <v>32</v>
      </c>
      <c r="H1556" s="328" t="s">
        <v>785</v>
      </c>
      <c r="I1556" s="199">
        <v>44</v>
      </c>
      <c r="J1556" t="str">
        <f t="shared" si="115"/>
        <v>B-W2-H1-LAM 65 - Exposed Lippings</v>
      </c>
      <c r="K1556" s="6">
        <f t="shared" ref="K1556:K1563" si="123">+K356+Exp_Lip*2</f>
        <v>1937</v>
      </c>
      <c r="M1556" t="s">
        <v>751</v>
      </c>
      <c r="Q1556" s="6">
        <v>1879</v>
      </c>
    </row>
    <row r="1557" spans="1:17" hidden="1">
      <c r="A1557" t="s">
        <v>9</v>
      </c>
      <c r="B1557" t="s">
        <v>11</v>
      </c>
      <c r="C1557" s="191">
        <v>999</v>
      </c>
      <c r="D1557" s="191" t="s">
        <v>28</v>
      </c>
      <c r="E1557">
        <v>2151</v>
      </c>
      <c r="F1557">
        <v>2450</v>
      </c>
      <c r="G1557" t="s">
        <v>33</v>
      </c>
      <c r="H1557" s="328" t="s">
        <v>785</v>
      </c>
      <c r="I1557" s="199">
        <v>44</v>
      </c>
      <c r="J1557" t="str">
        <f t="shared" si="115"/>
        <v>B-W2-H2-LAM 65 - Exposed Lippings</v>
      </c>
      <c r="K1557" s="6">
        <f t="shared" si="123"/>
        <v>2166</v>
      </c>
      <c r="M1557" t="s">
        <v>751</v>
      </c>
      <c r="Q1557" s="6">
        <v>2109</v>
      </c>
    </row>
    <row r="1558" spans="1:17" hidden="1">
      <c r="A1558" t="s">
        <v>9</v>
      </c>
      <c r="B1558" t="s">
        <v>10</v>
      </c>
      <c r="C1558" s="191">
        <v>999</v>
      </c>
      <c r="D1558" s="191" t="s">
        <v>28</v>
      </c>
      <c r="E1558">
        <v>2451</v>
      </c>
      <c r="F1558">
        <v>2820</v>
      </c>
      <c r="G1558" t="s">
        <v>34</v>
      </c>
      <c r="H1558" s="328" t="s">
        <v>785</v>
      </c>
      <c r="I1558" s="199">
        <v>44</v>
      </c>
      <c r="J1558" t="str">
        <f t="shared" si="115"/>
        <v>B-W2-H3-LAM 65 - Exposed Lippings</v>
      </c>
      <c r="K1558" s="6">
        <f t="shared" si="123"/>
        <v>2445</v>
      </c>
      <c r="M1558" t="s">
        <v>751</v>
      </c>
      <c r="Q1558" s="6">
        <v>2380</v>
      </c>
    </row>
    <row r="1559" spans="1:17" hidden="1">
      <c r="A1559" t="s">
        <v>9</v>
      </c>
      <c r="B1559" t="s">
        <v>8</v>
      </c>
      <c r="C1559" s="191">
        <v>999</v>
      </c>
      <c r="D1559" s="191" t="s">
        <v>28</v>
      </c>
      <c r="E1559">
        <v>2821</v>
      </c>
      <c r="F1559">
        <v>3100</v>
      </c>
      <c r="G1559" t="s">
        <v>35</v>
      </c>
      <c r="H1559" s="328" t="s">
        <v>785</v>
      </c>
      <c r="I1559" s="199">
        <v>44</v>
      </c>
      <c r="J1559" t="str">
        <f t="shared" si="115"/>
        <v>B-W2-H4-LAM 65 - Exposed Lippings</v>
      </c>
      <c r="K1559" s="6">
        <f t="shared" si="123"/>
        <v>2592</v>
      </c>
      <c r="M1559" t="s">
        <v>751</v>
      </c>
      <c r="Q1559" s="6">
        <v>2534</v>
      </c>
    </row>
    <row r="1560" spans="1:17" hidden="1">
      <c r="A1560" t="s">
        <v>4</v>
      </c>
      <c r="B1560" t="s">
        <v>7</v>
      </c>
      <c r="C1560" s="191">
        <v>999</v>
      </c>
      <c r="D1560" s="191" t="s">
        <v>28</v>
      </c>
      <c r="E1560">
        <v>1981</v>
      </c>
      <c r="F1560">
        <v>2150</v>
      </c>
      <c r="G1560" t="s">
        <v>32</v>
      </c>
      <c r="H1560" s="328" t="s">
        <v>785</v>
      </c>
      <c r="I1560" s="199">
        <v>44</v>
      </c>
      <c r="J1560" t="str">
        <f t="shared" si="115"/>
        <v>C-W2-H1-LAM 65 - Exposed Lippings</v>
      </c>
      <c r="K1560" s="6">
        <f t="shared" si="123"/>
        <v>1603</v>
      </c>
      <c r="M1560" t="s">
        <v>751</v>
      </c>
      <c r="Q1560" s="6">
        <v>1556</v>
      </c>
    </row>
    <row r="1561" spans="1:17" hidden="1">
      <c r="A1561" t="s">
        <v>4</v>
      </c>
      <c r="B1561" t="s">
        <v>6</v>
      </c>
      <c r="C1561" s="191">
        <v>999</v>
      </c>
      <c r="D1561" s="191" t="s">
        <v>28</v>
      </c>
      <c r="E1561">
        <v>2151</v>
      </c>
      <c r="F1561">
        <v>2450</v>
      </c>
      <c r="G1561" t="s">
        <v>33</v>
      </c>
      <c r="H1561" s="328" t="s">
        <v>785</v>
      </c>
      <c r="I1561" s="199">
        <v>44</v>
      </c>
      <c r="J1561" t="str">
        <f t="shared" ref="J1561:J1587" si="124">A1561&amp;"-"&amp;D1561&amp;"-"&amp;G1561&amp;"-"&amp;H1561</f>
        <v>C-W2-H2-LAM 65 - Exposed Lippings</v>
      </c>
      <c r="K1561" s="6">
        <f t="shared" si="123"/>
        <v>1879</v>
      </c>
      <c r="M1561" t="s">
        <v>751</v>
      </c>
      <c r="Q1561" s="6">
        <v>1831</v>
      </c>
    </row>
    <row r="1562" spans="1:17" hidden="1">
      <c r="A1562" t="s">
        <v>4</v>
      </c>
      <c r="B1562" t="s">
        <v>5</v>
      </c>
      <c r="C1562" s="191">
        <v>999</v>
      </c>
      <c r="D1562" s="191" t="s">
        <v>28</v>
      </c>
      <c r="E1562">
        <v>2451</v>
      </c>
      <c r="F1562">
        <v>2820</v>
      </c>
      <c r="G1562" t="s">
        <v>34</v>
      </c>
      <c r="H1562" s="328" t="s">
        <v>785</v>
      </c>
      <c r="I1562" s="199">
        <v>44</v>
      </c>
      <c r="J1562" t="str">
        <f t="shared" si="124"/>
        <v>C-W2-H3-LAM 65 - Exposed Lippings</v>
      </c>
      <c r="K1562" s="6">
        <f t="shared" si="123"/>
        <v>2040</v>
      </c>
      <c r="M1562" t="s">
        <v>751</v>
      </c>
      <c r="Q1562" s="6">
        <v>1987</v>
      </c>
    </row>
    <row r="1563" spans="1:17" hidden="1">
      <c r="A1563" t="s">
        <v>4</v>
      </c>
      <c r="B1563" t="s">
        <v>3</v>
      </c>
      <c r="C1563" s="191">
        <v>999</v>
      </c>
      <c r="D1563" s="191" t="s">
        <v>28</v>
      </c>
      <c r="E1563">
        <v>2821</v>
      </c>
      <c r="F1563">
        <v>3100</v>
      </c>
      <c r="G1563" t="s">
        <v>35</v>
      </c>
      <c r="H1563" s="328" t="s">
        <v>785</v>
      </c>
      <c r="I1563" s="199">
        <v>44</v>
      </c>
      <c r="J1563" t="str">
        <f t="shared" si="124"/>
        <v>C-W2-H4-LAM 65 - Exposed Lippings</v>
      </c>
      <c r="K1563" s="6">
        <f t="shared" si="123"/>
        <v>2153</v>
      </c>
      <c r="M1563" t="s">
        <v>751</v>
      </c>
      <c r="Q1563" s="6">
        <v>2106</v>
      </c>
    </row>
    <row r="1564" spans="1:17" hidden="1">
      <c r="A1564" t="s">
        <v>14</v>
      </c>
      <c r="B1564" t="s">
        <v>17</v>
      </c>
      <c r="C1564" s="194">
        <v>1099</v>
      </c>
      <c r="D1564" s="194" t="s">
        <v>29</v>
      </c>
      <c r="E1564">
        <v>1981</v>
      </c>
      <c r="F1564">
        <v>2150</v>
      </c>
      <c r="G1564" t="s">
        <v>32</v>
      </c>
      <c r="H1564" s="328" t="s">
        <v>785</v>
      </c>
      <c r="I1564" s="199">
        <v>44</v>
      </c>
      <c r="J1564" t="str">
        <f t="shared" si="124"/>
        <v>A-W3-H1-LAM 65 - Exposed Lippings</v>
      </c>
      <c r="K1564" s="6">
        <f>+K364+Exp_Lip</f>
        <v>994.5</v>
      </c>
      <c r="M1564" t="s">
        <v>751</v>
      </c>
      <c r="Q1564" s="6">
        <v>964.5</v>
      </c>
    </row>
    <row r="1565" spans="1:17" hidden="1">
      <c r="A1565" t="s">
        <v>14</v>
      </c>
      <c r="B1565" t="s">
        <v>16</v>
      </c>
      <c r="C1565" s="194">
        <v>1099</v>
      </c>
      <c r="D1565" s="194" t="s">
        <v>29</v>
      </c>
      <c r="E1565">
        <v>2151</v>
      </c>
      <c r="F1565">
        <v>2450</v>
      </c>
      <c r="G1565" t="s">
        <v>33</v>
      </c>
      <c r="H1565" s="328" t="s">
        <v>785</v>
      </c>
      <c r="I1565" s="199">
        <v>44</v>
      </c>
      <c r="J1565" t="str">
        <f t="shared" si="124"/>
        <v>A-W3-H2-LAM 65 - Exposed Lippings</v>
      </c>
      <c r="K1565" s="6">
        <f>+K365+Exp_Lip</f>
        <v>1109.5</v>
      </c>
      <c r="M1565" t="s">
        <v>751</v>
      </c>
      <c r="Q1565" s="6">
        <v>1080.5</v>
      </c>
    </row>
    <row r="1566" spans="1:17" hidden="1">
      <c r="A1566" t="s">
        <v>14</v>
      </c>
      <c r="B1566" t="s">
        <v>15</v>
      </c>
      <c r="C1566" s="194">
        <v>1099</v>
      </c>
      <c r="D1566" s="194" t="s">
        <v>29</v>
      </c>
      <c r="E1566">
        <v>2451</v>
      </c>
      <c r="F1566">
        <v>2820</v>
      </c>
      <c r="G1566" t="s">
        <v>34</v>
      </c>
      <c r="H1566" s="328" t="s">
        <v>785</v>
      </c>
      <c r="I1566" s="199">
        <v>44</v>
      </c>
      <c r="J1566" t="str">
        <f t="shared" si="124"/>
        <v>A-W3-H3-LAM 65 - Exposed Lippings</v>
      </c>
      <c r="K1566" s="6">
        <f>+K366+Exp_Lip</f>
        <v>1249.5</v>
      </c>
      <c r="M1566" t="s">
        <v>751</v>
      </c>
      <c r="Q1566" s="6">
        <v>1216.5</v>
      </c>
    </row>
    <row r="1567" spans="1:17" hidden="1">
      <c r="A1567" t="s">
        <v>14</v>
      </c>
      <c r="B1567" t="s">
        <v>13</v>
      </c>
      <c r="C1567" s="194">
        <v>1099</v>
      </c>
      <c r="D1567" s="194" t="s">
        <v>29</v>
      </c>
      <c r="E1567">
        <v>2821</v>
      </c>
      <c r="F1567">
        <v>3070</v>
      </c>
      <c r="G1567" t="s">
        <v>35</v>
      </c>
      <c r="H1567" s="328" t="s">
        <v>785</v>
      </c>
      <c r="I1567" s="199">
        <v>44</v>
      </c>
      <c r="J1567" t="str">
        <f t="shared" si="124"/>
        <v>A-W3-H4-LAM 65 - Exposed Lippings</v>
      </c>
      <c r="K1567" s="6">
        <f>+K367+Exp_Lip</f>
        <v>1322.5</v>
      </c>
      <c r="M1567" t="s">
        <v>751</v>
      </c>
      <c r="Q1567" s="6">
        <v>1292.5</v>
      </c>
    </row>
    <row r="1568" spans="1:17" hidden="1">
      <c r="A1568" t="s">
        <v>9</v>
      </c>
      <c r="B1568" t="s">
        <v>12</v>
      </c>
      <c r="C1568" s="194">
        <v>1099</v>
      </c>
      <c r="D1568" s="194" t="s">
        <v>29</v>
      </c>
      <c r="E1568">
        <v>1981</v>
      </c>
      <c r="F1568">
        <v>2150</v>
      </c>
      <c r="G1568" t="s">
        <v>32</v>
      </c>
      <c r="H1568" s="328" t="s">
        <v>785</v>
      </c>
      <c r="I1568" s="199">
        <v>44</v>
      </c>
      <c r="J1568" t="str">
        <f t="shared" si="124"/>
        <v>B-W3-H1-LAM 65 - Exposed Lippings</v>
      </c>
      <c r="K1568" s="6">
        <f t="shared" ref="K1568:K1575" si="125">+K368+Exp_Lip*2</f>
        <v>1989</v>
      </c>
      <c r="M1568" t="s">
        <v>751</v>
      </c>
      <c r="Q1568" s="6">
        <v>1929</v>
      </c>
    </row>
    <row r="1569" spans="1:17" hidden="1">
      <c r="A1569" t="s">
        <v>9</v>
      </c>
      <c r="B1569" t="s">
        <v>11</v>
      </c>
      <c r="C1569" s="194">
        <v>1099</v>
      </c>
      <c r="D1569" s="194" t="s">
        <v>29</v>
      </c>
      <c r="E1569">
        <v>2151</v>
      </c>
      <c r="F1569">
        <v>2450</v>
      </c>
      <c r="G1569" t="s">
        <v>33</v>
      </c>
      <c r="H1569" s="328" t="s">
        <v>785</v>
      </c>
      <c r="I1569" s="199">
        <v>44</v>
      </c>
      <c r="J1569" t="str">
        <f t="shared" si="124"/>
        <v>B-W3-H2-LAM 65 - Exposed Lippings</v>
      </c>
      <c r="K1569" s="6">
        <f t="shared" si="125"/>
        <v>2217</v>
      </c>
      <c r="M1569" t="s">
        <v>751</v>
      </c>
      <c r="Q1569" s="6">
        <v>2159</v>
      </c>
    </row>
    <row r="1570" spans="1:17" hidden="1">
      <c r="A1570" t="s">
        <v>9</v>
      </c>
      <c r="B1570" t="s">
        <v>10</v>
      </c>
      <c r="C1570" s="194">
        <v>1099</v>
      </c>
      <c r="D1570" s="194" t="s">
        <v>29</v>
      </c>
      <c r="E1570">
        <v>2451</v>
      </c>
      <c r="F1570">
        <v>2820</v>
      </c>
      <c r="G1570" t="s">
        <v>34</v>
      </c>
      <c r="H1570" s="328" t="s">
        <v>785</v>
      </c>
      <c r="I1570" s="199">
        <v>44</v>
      </c>
      <c r="J1570" t="str">
        <f t="shared" si="124"/>
        <v>B-W3-H3-LAM 65 - Exposed Lippings</v>
      </c>
      <c r="K1570" s="6">
        <f t="shared" si="125"/>
        <v>2496</v>
      </c>
      <c r="M1570" t="s">
        <v>751</v>
      </c>
      <c r="Q1570" s="6">
        <v>2430</v>
      </c>
    </row>
    <row r="1571" spans="1:17" hidden="1">
      <c r="A1571" t="s">
        <v>9</v>
      </c>
      <c r="B1571" t="s">
        <v>8</v>
      </c>
      <c r="C1571" s="194">
        <v>1099</v>
      </c>
      <c r="D1571" s="194" t="s">
        <v>29</v>
      </c>
      <c r="E1571">
        <v>2821</v>
      </c>
      <c r="F1571">
        <v>3100</v>
      </c>
      <c r="G1571" t="s">
        <v>35</v>
      </c>
      <c r="H1571" s="328" t="s">
        <v>785</v>
      </c>
      <c r="I1571" s="199">
        <v>44</v>
      </c>
      <c r="J1571" t="str">
        <f t="shared" si="124"/>
        <v>B-W3-H4-LAM 65 - Exposed Lippings</v>
      </c>
      <c r="K1571" s="6">
        <f t="shared" si="125"/>
        <v>2643</v>
      </c>
      <c r="M1571" t="s">
        <v>751</v>
      </c>
      <c r="Q1571" s="6">
        <v>2584</v>
      </c>
    </row>
    <row r="1572" spans="1:17" hidden="1">
      <c r="A1572" t="s">
        <v>4</v>
      </c>
      <c r="B1572" t="s">
        <v>7</v>
      </c>
      <c r="C1572" s="194">
        <v>1099</v>
      </c>
      <c r="D1572" s="194" t="s">
        <v>29</v>
      </c>
      <c r="E1572">
        <v>1981</v>
      </c>
      <c r="F1572">
        <v>2150</v>
      </c>
      <c r="G1572" t="s">
        <v>32</v>
      </c>
      <c r="H1572" s="328" t="s">
        <v>785</v>
      </c>
      <c r="I1572" s="199">
        <v>44</v>
      </c>
      <c r="J1572" t="str">
        <f t="shared" si="124"/>
        <v>C-W3-H1-LAM 65 - Exposed Lippings</v>
      </c>
      <c r="K1572" s="6">
        <f t="shared" si="125"/>
        <v>1629</v>
      </c>
      <c r="M1572" t="s">
        <v>751</v>
      </c>
      <c r="Q1572" s="6">
        <v>1581</v>
      </c>
    </row>
    <row r="1573" spans="1:17" hidden="1">
      <c r="A1573" t="s">
        <v>4</v>
      </c>
      <c r="B1573" t="s">
        <v>6</v>
      </c>
      <c r="C1573" s="194">
        <v>1099</v>
      </c>
      <c r="D1573" s="194" t="s">
        <v>29</v>
      </c>
      <c r="E1573">
        <v>2151</v>
      </c>
      <c r="F1573">
        <v>2450</v>
      </c>
      <c r="G1573" t="s">
        <v>33</v>
      </c>
      <c r="H1573" s="328" t="s">
        <v>785</v>
      </c>
      <c r="I1573" s="199">
        <v>44</v>
      </c>
      <c r="J1573" t="str">
        <f t="shared" si="124"/>
        <v>C-W3-H2-LAM 65 - Exposed Lippings</v>
      </c>
      <c r="K1573" s="6">
        <f t="shared" si="125"/>
        <v>1905</v>
      </c>
      <c r="M1573" t="s">
        <v>751</v>
      </c>
      <c r="Q1573" s="6">
        <v>1856</v>
      </c>
    </row>
    <row r="1574" spans="1:17" hidden="1">
      <c r="A1574" t="s">
        <v>4</v>
      </c>
      <c r="B1574" t="s">
        <v>5</v>
      </c>
      <c r="C1574" s="194">
        <v>1099</v>
      </c>
      <c r="D1574" s="194" t="s">
        <v>29</v>
      </c>
      <c r="E1574">
        <v>2451</v>
      </c>
      <c r="F1574">
        <v>2820</v>
      </c>
      <c r="G1574" t="s">
        <v>34</v>
      </c>
      <c r="H1574" s="328" t="s">
        <v>785</v>
      </c>
      <c r="I1574" s="199">
        <v>44</v>
      </c>
      <c r="J1574" t="str">
        <f t="shared" si="124"/>
        <v>C-W3-H3-LAM 65 - Exposed Lippings</v>
      </c>
      <c r="K1574" s="6">
        <f t="shared" si="125"/>
        <v>2066</v>
      </c>
      <c r="M1574" t="s">
        <v>751</v>
      </c>
      <c r="Q1574" s="6">
        <v>2012</v>
      </c>
    </row>
    <row r="1575" spans="1:17" hidden="1">
      <c r="A1575" t="s">
        <v>4</v>
      </c>
      <c r="B1575" t="s">
        <v>3</v>
      </c>
      <c r="C1575" s="194">
        <v>1099</v>
      </c>
      <c r="D1575" s="194" t="s">
        <v>29</v>
      </c>
      <c r="E1575">
        <v>2821</v>
      </c>
      <c r="F1575">
        <v>3100</v>
      </c>
      <c r="G1575" t="s">
        <v>35</v>
      </c>
      <c r="H1575" s="328" t="s">
        <v>785</v>
      </c>
      <c r="I1575" s="199">
        <v>44</v>
      </c>
      <c r="J1575" t="str">
        <f t="shared" si="124"/>
        <v>C-W3-H4-LAM 65 - Exposed Lippings</v>
      </c>
      <c r="K1575" s="6">
        <f t="shared" si="125"/>
        <v>2179</v>
      </c>
      <c r="M1575" t="s">
        <v>751</v>
      </c>
      <c r="Q1575" s="6">
        <v>2131</v>
      </c>
    </row>
    <row r="1576" spans="1:17" hidden="1">
      <c r="A1576" t="s">
        <v>14</v>
      </c>
      <c r="B1576" t="s">
        <v>17</v>
      </c>
      <c r="C1576" s="196">
        <v>1240</v>
      </c>
      <c r="D1576" s="196" t="s">
        <v>30</v>
      </c>
      <c r="E1576">
        <v>1981</v>
      </c>
      <c r="F1576">
        <v>2150</v>
      </c>
      <c r="G1576" t="s">
        <v>32</v>
      </c>
      <c r="H1576" s="328" t="s">
        <v>785</v>
      </c>
      <c r="I1576" s="199">
        <v>44</v>
      </c>
      <c r="J1576" t="str">
        <f t="shared" si="124"/>
        <v>A-W4-H1-LAM 65 - Exposed Lippings</v>
      </c>
      <c r="K1576" s="6">
        <f>+K376+Exp_Lip</f>
        <v>1020.5</v>
      </c>
      <c r="M1576" t="s">
        <v>751</v>
      </c>
      <c r="Q1576" s="6">
        <v>989.5</v>
      </c>
    </row>
    <row r="1577" spans="1:17" hidden="1">
      <c r="A1577" t="s">
        <v>14</v>
      </c>
      <c r="B1577" t="s">
        <v>16</v>
      </c>
      <c r="C1577" s="196">
        <v>1240</v>
      </c>
      <c r="D1577" s="196" t="s">
        <v>30</v>
      </c>
      <c r="E1577">
        <v>2151</v>
      </c>
      <c r="F1577">
        <v>2450</v>
      </c>
      <c r="G1577" t="s">
        <v>33</v>
      </c>
      <c r="H1577" s="328" t="s">
        <v>785</v>
      </c>
      <c r="I1577" s="199">
        <v>44</v>
      </c>
      <c r="J1577" t="str">
        <f t="shared" si="124"/>
        <v>A-W4-H2-LAM 65 - Exposed Lippings</v>
      </c>
      <c r="K1577" s="6">
        <f>+K377+Exp_Lip</f>
        <v>1135.5</v>
      </c>
      <c r="M1577" t="s">
        <v>751</v>
      </c>
      <c r="Q1577" s="6">
        <v>1105.5</v>
      </c>
    </row>
    <row r="1578" spans="1:17" hidden="1">
      <c r="A1578" t="s">
        <v>14</v>
      </c>
      <c r="B1578" t="s">
        <v>15</v>
      </c>
      <c r="C1578" s="196">
        <v>1240</v>
      </c>
      <c r="D1578" s="196" t="s">
        <v>30</v>
      </c>
      <c r="E1578">
        <v>2451</v>
      </c>
      <c r="F1578">
        <v>2820</v>
      </c>
      <c r="G1578" t="s">
        <v>34</v>
      </c>
      <c r="H1578" s="328" t="s">
        <v>785</v>
      </c>
      <c r="I1578" s="199">
        <v>44</v>
      </c>
      <c r="J1578" t="str">
        <f t="shared" si="124"/>
        <v>A-W4-H3-LAM 65 - Exposed Lippings</v>
      </c>
      <c r="K1578" s="6">
        <f>+K378+Exp_Lip</f>
        <v>1275.5</v>
      </c>
      <c r="M1578" t="s">
        <v>751</v>
      </c>
      <c r="Q1578" s="6">
        <v>1241.5</v>
      </c>
    </row>
    <row r="1579" spans="1:17" hidden="1">
      <c r="A1579" t="s">
        <v>14</v>
      </c>
      <c r="B1579" t="s">
        <v>13</v>
      </c>
      <c r="C1579" s="196">
        <v>1240</v>
      </c>
      <c r="D1579" s="196" t="s">
        <v>30</v>
      </c>
      <c r="E1579">
        <v>2821</v>
      </c>
      <c r="F1579">
        <v>3070</v>
      </c>
      <c r="G1579" t="s">
        <v>35</v>
      </c>
      <c r="H1579" s="328" t="s">
        <v>785</v>
      </c>
      <c r="I1579" s="199">
        <v>44</v>
      </c>
      <c r="J1579" t="str">
        <f t="shared" si="124"/>
        <v>A-W4-H4-LAM 65 - Exposed Lippings</v>
      </c>
      <c r="K1579" s="6">
        <f>+K379+Exp_Lip</f>
        <v>1347.5</v>
      </c>
      <c r="M1579" t="s">
        <v>751</v>
      </c>
      <c r="Q1579" s="6">
        <v>1317.5</v>
      </c>
    </row>
    <row r="1580" spans="1:17" hidden="1">
      <c r="A1580" t="s">
        <v>9</v>
      </c>
      <c r="B1580" t="s">
        <v>12</v>
      </c>
      <c r="C1580" s="196">
        <v>1240</v>
      </c>
      <c r="D1580" s="196" t="s">
        <v>30</v>
      </c>
      <c r="E1580">
        <v>1981</v>
      </c>
      <c r="F1580">
        <v>2150</v>
      </c>
      <c r="G1580" t="s">
        <v>32</v>
      </c>
      <c r="H1580" s="328" t="s">
        <v>785</v>
      </c>
      <c r="I1580" s="199">
        <v>44</v>
      </c>
      <c r="J1580" t="str">
        <f t="shared" si="124"/>
        <v>B-W4-H1-LAM 65 - Exposed Lippings</v>
      </c>
      <c r="K1580" s="6">
        <f t="shared" ref="K1580:K1587" si="126">+K380+Exp_Lip*2</f>
        <v>2041</v>
      </c>
      <c r="M1580" t="s">
        <v>751</v>
      </c>
      <c r="Q1580" s="6">
        <v>1979</v>
      </c>
    </row>
    <row r="1581" spans="1:17" hidden="1">
      <c r="A1581" t="s">
        <v>9</v>
      </c>
      <c r="B1581" t="s">
        <v>11</v>
      </c>
      <c r="C1581" s="196">
        <v>1240</v>
      </c>
      <c r="D1581" s="196" t="s">
        <v>30</v>
      </c>
      <c r="E1581">
        <v>2151</v>
      </c>
      <c r="F1581">
        <v>2450</v>
      </c>
      <c r="G1581" t="s">
        <v>33</v>
      </c>
      <c r="H1581" s="328" t="s">
        <v>785</v>
      </c>
      <c r="I1581" s="199">
        <v>44</v>
      </c>
      <c r="J1581" t="str">
        <f t="shared" si="124"/>
        <v>B-W4-H2-LAM 65 - Exposed Lippings</v>
      </c>
      <c r="K1581" s="6">
        <f t="shared" si="126"/>
        <v>2269</v>
      </c>
      <c r="M1581" t="s">
        <v>751</v>
      </c>
      <c r="Q1581" s="6">
        <v>2209</v>
      </c>
    </row>
    <row r="1582" spans="1:17" hidden="1">
      <c r="A1582" t="s">
        <v>9</v>
      </c>
      <c r="B1582" t="s">
        <v>10</v>
      </c>
      <c r="C1582" s="196">
        <v>1240</v>
      </c>
      <c r="D1582" s="196" t="s">
        <v>30</v>
      </c>
      <c r="E1582">
        <v>2451</v>
      </c>
      <c r="F1582">
        <v>2820</v>
      </c>
      <c r="G1582" t="s">
        <v>34</v>
      </c>
      <c r="H1582" s="328" t="s">
        <v>785</v>
      </c>
      <c r="I1582" s="199">
        <v>44</v>
      </c>
      <c r="J1582" t="str">
        <f t="shared" si="124"/>
        <v>B-W4-H3-LAM 65 - Exposed Lippings</v>
      </c>
      <c r="K1582" s="6">
        <f t="shared" si="126"/>
        <v>2548</v>
      </c>
      <c r="M1582" t="s">
        <v>751</v>
      </c>
      <c r="Q1582" s="6">
        <v>2480</v>
      </c>
    </row>
    <row r="1583" spans="1:17" hidden="1">
      <c r="A1583" t="s">
        <v>9</v>
      </c>
      <c r="B1583" t="s">
        <v>8</v>
      </c>
      <c r="C1583" s="196">
        <v>1240</v>
      </c>
      <c r="D1583" s="196" t="s">
        <v>30</v>
      </c>
      <c r="E1583">
        <v>2821</v>
      </c>
      <c r="F1583">
        <v>3100</v>
      </c>
      <c r="G1583" t="s">
        <v>35</v>
      </c>
      <c r="H1583" s="328" t="s">
        <v>785</v>
      </c>
      <c r="I1583" s="199">
        <v>44</v>
      </c>
      <c r="J1583" t="str">
        <f t="shared" si="124"/>
        <v>B-W4-H4-LAM 65 - Exposed Lippings</v>
      </c>
      <c r="K1583" s="6">
        <f t="shared" si="126"/>
        <v>2694</v>
      </c>
      <c r="M1583" t="s">
        <v>751</v>
      </c>
      <c r="Q1583" s="6">
        <v>2634</v>
      </c>
    </row>
    <row r="1584" spans="1:17" hidden="1">
      <c r="A1584" t="s">
        <v>4</v>
      </c>
      <c r="B1584" t="s">
        <v>7</v>
      </c>
      <c r="C1584" s="196">
        <v>1240</v>
      </c>
      <c r="D1584" s="196" t="s">
        <v>30</v>
      </c>
      <c r="E1584">
        <v>1981</v>
      </c>
      <c r="F1584">
        <v>2150</v>
      </c>
      <c r="G1584" t="s">
        <v>32</v>
      </c>
      <c r="H1584" s="328" t="s">
        <v>785</v>
      </c>
      <c r="I1584" s="199">
        <v>44</v>
      </c>
      <c r="J1584" t="str">
        <f t="shared" si="124"/>
        <v>C-W4-H1-LAM 65 - Exposed Lippings</v>
      </c>
      <c r="K1584" s="6">
        <f t="shared" si="126"/>
        <v>1654</v>
      </c>
      <c r="M1584" t="s">
        <v>751</v>
      </c>
      <c r="Q1584" s="6">
        <v>1606</v>
      </c>
    </row>
    <row r="1585" spans="1:17" hidden="1">
      <c r="A1585" t="s">
        <v>4</v>
      </c>
      <c r="B1585" t="s">
        <v>6</v>
      </c>
      <c r="C1585" s="196">
        <v>1240</v>
      </c>
      <c r="D1585" s="196" t="s">
        <v>30</v>
      </c>
      <c r="E1585">
        <v>2151</v>
      </c>
      <c r="F1585">
        <v>2450</v>
      </c>
      <c r="G1585" t="s">
        <v>33</v>
      </c>
      <c r="H1585" s="328" t="s">
        <v>785</v>
      </c>
      <c r="I1585" s="199">
        <v>44</v>
      </c>
      <c r="J1585" t="str">
        <f t="shared" si="124"/>
        <v>C-W4-H2-LAM 65 - Exposed Lippings</v>
      </c>
      <c r="K1585" s="6">
        <f t="shared" si="126"/>
        <v>1931</v>
      </c>
      <c r="M1585" t="s">
        <v>751</v>
      </c>
      <c r="Q1585" s="6">
        <v>1881</v>
      </c>
    </row>
    <row r="1586" spans="1:17" hidden="1">
      <c r="A1586" t="s">
        <v>4</v>
      </c>
      <c r="B1586" t="s">
        <v>5</v>
      </c>
      <c r="C1586" s="196">
        <v>1240</v>
      </c>
      <c r="D1586" s="196" t="s">
        <v>30</v>
      </c>
      <c r="E1586">
        <v>2451</v>
      </c>
      <c r="F1586">
        <v>2820</v>
      </c>
      <c r="G1586" t="s">
        <v>34</v>
      </c>
      <c r="H1586" s="328" t="s">
        <v>785</v>
      </c>
      <c r="I1586" s="199">
        <v>44</v>
      </c>
      <c r="J1586" t="str">
        <f t="shared" si="124"/>
        <v>C-W4-H3-LAM 65 - Exposed Lippings</v>
      </c>
      <c r="K1586" s="6">
        <f t="shared" si="126"/>
        <v>2092</v>
      </c>
      <c r="M1586" t="s">
        <v>751</v>
      </c>
      <c r="Q1586" s="6">
        <v>2037</v>
      </c>
    </row>
    <row r="1587" spans="1:17" hidden="1">
      <c r="A1587" t="s">
        <v>4</v>
      </c>
      <c r="B1587" t="s">
        <v>3</v>
      </c>
      <c r="C1587" s="196">
        <v>1240</v>
      </c>
      <c r="D1587" s="196" t="s">
        <v>30</v>
      </c>
      <c r="E1587">
        <v>2821</v>
      </c>
      <c r="F1587">
        <v>3100</v>
      </c>
      <c r="G1587" t="s">
        <v>35</v>
      </c>
      <c r="H1587" s="328" t="s">
        <v>785</v>
      </c>
      <c r="I1587" s="199">
        <v>44</v>
      </c>
      <c r="J1587" t="str">
        <f t="shared" si="124"/>
        <v>C-W4-H4-LAM 65 - Exposed Lippings</v>
      </c>
      <c r="K1587" s="6">
        <f t="shared" si="126"/>
        <v>2205</v>
      </c>
      <c r="M1587" t="s">
        <v>751</v>
      </c>
      <c r="Q1587" s="6">
        <v>2156</v>
      </c>
    </row>
    <row r="1588" spans="1:17" hidden="1">
      <c r="A1588" t="s">
        <v>14</v>
      </c>
      <c r="B1588" t="s">
        <v>17</v>
      </c>
      <c r="C1588">
        <v>949</v>
      </c>
      <c r="D1588" t="s">
        <v>27</v>
      </c>
      <c r="E1588">
        <v>1981</v>
      </c>
      <c r="F1588">
        <v>2150</v>
      </c>
      <c r="G1588" t="s">
        <v>32</v>
      </c>
      <c r="H1588" s="4" t="s">
        <v>687</v>
      </c>
      <c r="I1588" s="199">
        <v>44</v>
      </c>
      <c r="J1588" t="str">
        <f t="shared" si="115"/>
        <v>A-W1-H1-LAM 83 - Exposed Lippings</v>
      </c>
      <c r="K1588" s="6">
        <f>+K388+Exp_Lip</f>
        <v>1046.5</v>
      </c>
      <c r="M1588" t="s">
        <v>751</v>
      </c>
      <c r="Q1588" s="6">
        <v>1014.5</v>
      </c>
    </row>
    <row r="1589" spans="1:17" hidden="1">
      <c r="A1589" t="s">
        <v>14</v>
      </c>
      <c r="B1589" t="s">
        <v>16</v>
      </c>
      <c r="C1589">
        <v>949</v>
      </c>
      <c r="D1589" t="s">
        <v>27</v>
      </c>
      <c r="E1589">
        <v>2151</v>
      </c>
      <c r="F1589">
        <v>2450</v>
      </c>
      <c r="G1589" t="s">
        <v>33</v>
      </c>
      <c r="H1589" s="4" t="s">
        <v>687</v>
      </c>
      <c r="I1589" s="199">
        <v>44</v>
      </c>
      <c r="J1589" t="str">
        <f t="shared" ref="J1589:J1623" si="127">A1589&amp;"-"&amp;D1589&amp;"-"&amp;G1589&amp;"-"&amp;H1589</f>
        <v>A-W1-H2-LAM 83 - Exposed Lippings</v>
      </c>
      <c r="K1589" s="6">
        <f>+K389+Exp_Lip</f>
        <v>1160.5</v>
      </c>
      <c r="M1589" t="s">
        <v>751</v>
      </c>
      <c r="Q1589" s="6">
        <v>1129.5</v>
      </c>
    </row>
    <row r="1590" spans="1:17" hidden="1">
      <c r="A1590" t="s">
        <v>14</v>
      </c>
      <c r="B1590" t="s">
        <v>15</v>
      </c>
      <c r="C1590">
        <v>949</v>
      </c>
      <c r="D1590" t="s">
        <v>27</v>
      </c>
      <c r="E1590">
        <v>2451</v>
      </c>
      <c r="F1590">
        <v>2820</v>
      </c>
      <c r="G1590" t="s">
        <v>34</v>
      </c>
      <c r="H1590" s="4" t="s">
        <v>687</v>
      </c>
      <c r="I1590" s="199">
        <v>44</v>
      </c>
      <c r="J1590" t="str">
        <f t="shared" si="127"/>
        <v>A-W1-H3-LAM 83 - Exposed Lippings</v>
      </c>
      <c r="K1590" s="6">
        <f>+K390+Exp_Lip</f>
        <v>1302.5</v>
      </c>
      <c r="M1590" t="s">
        <v>751</v>
      </c>
      <c r="Q1590" s="6">
        <v>1267.5</v>
      </c>
    </row>
    <row r="1591" spans="1:17" hidden="1">
      <c r="A1591" t="s">
        <v>14</v>
      </c>
      <c r="B1591" t="s">
        <v>13</v>
      </c>
      <c r="C1591">
        <v>864</v>
      </c>
      <c r="D1591" t="s">
        <v>27</v>
      </c>
      <c r="E1591">
        <v>2821</v>
      </c>
      <c r="F1591">
        <v>3070</v>
      </c>
      <c r="G1591" t="s">
        <v>35</v>
      </c>
      <c r="H1591" s="4" t="s">
        <v>687</v>
      </c>
      <c r="I1591" s="199">
        <v>44</v>
      </c>
      <c r="J1591" t="str">
        <f t="shared" si="127"/>
        <v>A-W1-H4-LAM 83 - Exposed Lippings</v>
      </c>
      <c r="K1591" s="6">
        <f>+K391+Exp_Lip</f>
        <v>1314.5</v>
      </c>
      <c r="M1591" t="s">
        <v>751</v>
      </c>
      <c r="Q1591" s="6">
        <v>1284.5</v>
      </c>
    </row>
    <row r="1592" spans="1:17" hidden="1">
      <c r="A1592" t="s">
        <v>9</v>
      </c>
      <c r="B1592" t="s">
        <v>12</v>
      </c>
      <c r="C1592">
        <v>949</v>
      </c>
      <c r="D1592" t="s">
        <v>27</v>
      </c>
      <c r="E1592">
        <v>1981</v>
      </c>
      <c r="F1592">
        <v>2150</v>
      </c>
      <c r="G1592" t="s">
        <v>32</v>
      </c>
      <c r="H1592" s="4" t="s">
        <v>687</v>
      </c>
      <c r="I1592" s="199">
        <v>44</v>
      </c>
      <c r="J1592" t="str">
        <f t="shared" si="127"/>
        <v>B-W1-H1-LAM 83 - Exposed Lippings</v>
      </c>
      <c r="K1592" s="6">
        <f t="shared" ref="K1592:K1599" si="128">+K392+Exp_Lip*2</f>
        <v>2092</v>
      </c>
      <c r="M1592" t="s">
        <v>751</v>
      </c>
      <c r="Q1592" s="6">
        <v>2029</v>
      </c>
    </row>
    <row r="1593" spans="1:17" hidden="1">
      <c r="A1593" t="s">
        <v>9</v>
      </c>
      <c r="B1593" t="s">
        <v>11</v>
      </c>
      <c r="C1593">
        <v>909</v>
      </c>
      <c r="D1593" t="s">
        <v>27</v>
      </c>
      <c r="E1593">
        <v>2151</v>
      </c>
      <c r="F1593">
        <v>2450</v>
      </c>
      <c r="G1593" t="s">
        <v>33</v>
      </c>
      <c r="H1593" s="4" t="s">
        <v>687</v>
      </c>
      <c r="I1593" s="199">
        <v>44</v>
      </c>
      <c r="J1593" t="str">
        <f t="shared" si="127"/>
        <v>B-W1-H2-LAM 83 - Exposed Lippings</v>
      </c>
      <c r="K1593" s="6">
        <f t="shared" si="128"/>
        <v>2320</v>
      </c>
      <c r="M1593" t="s">
        <v>751</v>
      </c>
      <c r="Q1593" s="6">
        <v>2259</v>
      </c>
    </row>
    <row r="1594" spans="1:17" hidden="1">
      <c r="A1594" t="s">
        <v>9</v>
      </c>
      <c r="B1594" t="s">
        <v>10</v>
      </c>
      <c r="C1594">
        <v>949</v>
      </c>
      <c r="D1594" t="s">
        <v>27</v>
      </c>
      <c r="E1594">
        <v>2451</v>
      </c>
      <c r="F1594">
        <v>2820</v>
      </c>
      <c r="G1594" t="s">
        <v>34</v>
      </c>
      <c r="H1594" s="4" t="s">
        <v>687</v>
      </c>
      <c r="I1594" s="199">
        <v>44</v>
      </c>
      <c r="J1594" t="str">
        <f t="shared" si="127"/>
        <v>B-W1-H3-LAM 83 - Exposed Lippings</v>
      </c>
      <c r="K1594" s="6">
        <f t="shared" si="128"/>
        <v>2603</v>
      </c>
      <c r="M1594" t="s">
        <v>751</v>
      </c>
      <c r="Q1594" s="6">
        <v>2534</v>
      </c>
    </row>
    <row r="1595" spans="1:17" hidden="1">
      <c r="A1595" t="s">
        <v>9</v>
      </c>
      <c r="B1595" t="s">
        <v>8</v>
      </c>
      <c r="C1595">
        <v>999</v>
      </c>
      <c r="D1595" t="s">
        <v>27</v>
      </c>
      <c r="E1595">
        <v>2821</v>
      </c>
      <c r="F1595">
        <v>3100</v>
      </c>
      <c r="G1595" t="s">
        <v>35</v>
      </c>
      <c r="H1595" s="4" t="s">
        <v>687</v>
      </c>
      <c r="I1595" s="199">
        <v>44</v>
      </c>
      <c r="J1595" t="str">
        <f t="shared" si="127"/>
        <v>B-W1-H4-LAM 83 - Exposed Lippings</v>
      </c>
      <c r="K1595" s="6">
        <f t="shared" si="128"/>
        <v>2627</v>
      </c>
      <c r="M1595" t="s">
        <v>751</v>
      </c>
      <c r="Q1595" s="6">
        <v>2568</v>
      </c>
    </row>
    <row r="1596" spans="1:17" hidden="1">
      <c r="A1596" t="s">
        <v>4</v>
      </c>
      <c r="B1596" t="s">
        <v>7</v>
      </c>
      <c r="C1596">
        <v>949</v>
      </c>
      <c r="D1596" t="s">
        <v>27</v>
      </c>
      <c r="E1596">
        <v>1981</v>
      </c>
      <c r="F1596">
        <v>2150</v>
      </c>
      <c r="G1596" t="s">
        <v>32</v>
      </c>
      <c r="H1596" s="4" t="s">
        <v>687</v>
      </c>
      <c r="I1596" s="199">
        <v>44</v>
      </c>
      <c r="J1596" t="str">
        <f t="shared" si="127"/>
        <v>C-W1-H1-LAM 83 - Exposed Lippings</v>
      </c>
      <c r="K1596" s="6">
        <f t="shared" si="128"/>
        <v>1763</v>
      </c>
      <c r="M1596" t="s">
        <v>751</v>
      </c>
      <c r="Q1596" s="6">
        <v>1711</v>
      </c>
    </row>
    <row r="1597" spans="1:17" hidden="1">
      <c r="A1597" t="s">
        <v>4</v>
      </c>
      <c r="B1597" t="s">
        <v>6</v>
      </c>
      <c r="C1597">
        <v>909</v>
      </c>
      <c r="D1597" t="s">
        <v>27</v>
      </c>
      <c r="E1597">
        <v>2151</v>
      </c>
      <c r="F1597">
        <v>2450</v>
      </c>
      <c r="G1597" t="s">
        <v>33</v>
      </c>
      <c r="H1597" s="4" t="s">
        <v>687</v>
      </c>
      <c r="I1597" s="199">
        <v>44</v>
      </c>
      <c r="J1597" t="str">
        <f t="shared" si="127"/>
        <v>C-W1-H2-LAM 83 - Exposed Lippings</v>
      </c>
      <c r="K1597" s="6">
        <f t="shared" si="128"/>
        <v>2117</v>
      </c>
      <c r="M1597" t="s">
        <v>751</v>
      </c>
      <c r="Q1597" s="6">
        <v>2062</v>
      </c>
    </row>
    <row r="1598" spans="1:17" hidden="1">
      <c r="A1598" t="s">
        <v>4</v>
      </c>
      <c r="B1598" t="s">
        <v>5</v>
      </c>
      <c r="C1598">
        <v>924</v>
      </c>
      <c r="D1598" t="s">
        <v>27</v>
      </c>
      <c r="E1598">
        <v>2451</v>
      </c>
      <c r="F1598">
        <v>2820</v>
      </c>
      <c r="G1598" t="s">
        <v>34</v>
      </c>
      <c r="H1598" s="4" t="s">
        <v>687</v>
      </c>
      <c r="I1598" s="199">
        <v>44</v>
      </c>
      <c r="J1598" t="str">
        <f t="shared" si="127"/>
        <v>C-W1-H3-LAM 83 - Exposed Lippings</v>
      </c>
      <c r="K1598" s="6">
        <f t="shared" si="128"/>
        <v>2200</v>
      </c>
      <c r="M1598" t="s">
        <v>751</v>
      </c>
      <c r="Q1598" s="6">
        <v>2142</v>
      </c>
    </row>
    <row r="1599" spans="1:17" hidden="1">
      <c r="A1599" t="s">
        <v>4</v>
      </c>
      <c r="B1599" t="s">
        <v>3</v>
      </c>
      <c r="C1599">
        <v>999</v>
      </c>
      <c r="D1599" t="s">
        <v>27</v>
      </c>
      <c r="E1599">
        <v>2821</v>
      </c>
      <c r="F1599">
        <v>3100</v>
      </c>
      <c r="G1599" t="s">
        <v>35</v>
      </c>
      <c r="H1599" s="4" t="s">
        <v>687</v>
      </c>
      <c r="I1599" s="199">
        <v>44</v>
      </c>
      <c r="J1599" t="str">
        <f t="shared" si="127"/>
        <v>C-W1-H4-LAM 83 - Exposed Lippings</v>
      </c>
      <c r="K1599" s="6">
        <f t="shared" si="128"/>
        <v>2190</v>
      </c>
      <c r="M1599" t="s">
        <v>751</v>
      </c>
      <c r="Q1599" s="6">
        <v>2142</v>
      </c>
    </row>
    <row r="1600" spans="1:17" hidden="1">
      <c r="A1600" t="s">
        <v>14</v>
      </c>
      <c r="B1600" t="s">
        <v>17</v>
      </c>
      <c r="C1600" s="191">
        <v>999</v>
      </c>
      <c r="D1600" s="191" t="s">
        <v>28</v>
      </c>
      <c r="E1600">
        <v>1981</v>
      </c>
      <c r="F1600">
        <v>2150</v>
      </c>
      <c r="G1600" t="s">
        <v>32</v>
      </c>
      <c r="H1600" s="4" t="s">
        <v>687</v>
      </c>
      <c r="I1600" s="199">
        <v>44</v>
      </c>
      <c r="J1600" t="str">
        <f t="shared" si="127"/>
        <v>A-W2-H1-LAM 83 - Exposed Lippings</v>
      </c>
      <c r="K1600" s="6">
        <f>+K400+Exp_Lip</f>
        <v>1072.5</v>
      </c>
      <c r="M1600" t="s">
        <v>751</v>
      </c>
      <c r="Q1600" s="6">
        <v>1039.5</v>
      </c>
    </row>
    <row r="1601" spans="1:17" hidden="1">
      <c r="A1601" t="s">
        <v>14</v>
      </c>
      <c r="B1601" t="s">
        <v>16</v>
      </c>
      <c r="C1601" s="191">
        <v>999</v>
      </c>
      <c r="D1601" s="191" t="s">
        <v>28</v>
      </c>
      <c r="E1601">
        <v>2151</v>
      </c>
      <c r="F1601">
        <v>2450</v>
      </c>
      <c r="G1601" t="s">
        <v>33</v>
      </c>
      <c r="H1601" s="4" t="s">
        <v>687</v>
      </c>
      <c r="I1601" s="199">
        <v>44</v>
      </c>
      <c r="J1601" t="str">
        <f t="shared" si="127"/>
        <v>A-W2-H2-LAM 83 - Exposed Lippings</v>
      </c>
      <c r="K1601" s="6">
        <f>+K401+Exp_Lip</f>
        <v>1186.5</v>
      </c>
      <c r="M1601" t="s">
        <v>751</v>
      </c>
      <c r="Q1601" s="6">
        <v>1154.5</v>
      </c>
    </row>
    <row r="1602" spans="1:17" hidden="1">
      <c r="A1602" t="s">
        <v>14</v>
      </c>
      <c r="B1602" t="s">
        <v>15</v>
      </c>
      <c r="C1602" s="191">
        <v>999</v>
      </c>
      <c r="D1602" s="191" t="s">
        <v>28</v>
      </c>
      <c r="E1602">
        <v>2451</v>
      </c>
      <c r="F1602">
        <v>2820</v>
      </c>
      <c r="G1602" t="s">
        <v>34</v>
      </c>
      <c r="H1602" s="4" t="s">
        <v>687</v>
      </c>
      <c r="I1602" s="199">
        <v>44</v>
      </c>
      <c r="J1602" t="str">
        <f t="shared" si="127"/>
        <v>A-W2-H3-LAM 83 - Exposed Lippings</v>
      </c>
      <c r="K1602" s="6">
        <f>+K402+Exp_Lip</f>
        <v>1328.5</v>
      </c>
      <c r="M1602" t="s">
        <v>751</v>
      </c>
      <c r="Q1602" s="6">
        <v>1292.5</v>
      </c>
    </row>
    <row r="1603" spans="1:17" hidden="1">
      <c r="A1603" t="s">
        <v>14</v>
      </c>
      <c r="B1603" t="s">
        <v>13</v>
      </c>
      <c r="C1603" s="191">
        <v>999</v>
      </c>
      <c r="D1603" s="191" t="s">
        <v>28</v>
      </c>
      <c r="E1603">
        <v>2821</v>
      </c>
      <c r="F1603">
        <v>3070</v>
      </c>
      <c r="G1603" t="s">
        <v>35</v>
      </c>
      <c r="H1603" s="4" t="s">
        <v>687</v>
      </c>
      <c r="I1603" s="199">
        <v>44</v>
      </c>
      <c r="J1603" t="str">
        <f t="shared" si="127"/>
        <v>A-W2-H4-LAM 83 - Exposed Lippings</v>
      </c>
      <c r="K1603" s="6">
        <f>+K403+Exp_Lip</f>
        <v>1339.5</v>
      </c>
      <c r="M1603" t="s">
        <v>751</v>
      </c>
      <c r="Q1603" s="6">
        <v>1309.5</v>
      </c>
    </row>
    <row r="1604" spans="1:17" hidden="1">
      <c r="A1604" t="s">
        <v>9</v>
      </c>
      <c r="B1604" t="s">
        <v>12</v>
      </c>
      <c r="C1604" s="191">
        <v>999</v>
      </c>
      <c r="D1604" s="191" t="s">
        <v>28</v>
      </c>
      <c r="E1604">
        <v>1981</v>
      </c>
      <c r="F1604">
        <v>2150</v>
      </c>
      <c r="G1604" t="s">
        <v>32</v>
      </c>
      <c r="H1604" s="4" t="s">
        <v>687</v>
      </c>
      <c r="I1604" s="199">
        <v>44</v>
      </c>
      <c r="J1604" t="str">
        <f t="shared" si="127"/>
        <v>B-W2-H1-LAM 83 - Exposed Lippings</v>
      </c>
      <c r="K1604" s="6">
        <f t="shared" ref="K1604:K1611" si="129">+K404+Exp_Lip*2</f>
        <v>2144</v>
      </c>
      <c r="M1604" t="s">
        <v>751</v>
      </c>
      <c r="Q1604" s="6">
        <v>2079</v>
      </c>
    </row>
    <row r="1605" spans="1:17" hidden="1">
      <c r="A1605" t="s">
        <v>9</v>
      </c>
      <c r="B1605" t="s">
        <v>11</v>
      </c>
      <c r="C1605" s="191">
        <v>999</v>
      </c>
      <c r="D1605" s="191" t="s">
        <v>28</v>
      </c>
      <c r="E1605">
        <v>2151</v>
      </c>
      <c r="F1605">
        <v>2450</v>
      </c>
      <c r="G1605" t="s">
        <v>33</v>
      </c>
      <c r="H1605" s="4" t="s">
        <v>687</v>
      </c>
      <c r="I1605" s="199">
        <v>44</v>
      </c>
      <c r="J1605" t="str">
        <f t="shared" si="127"/>
        <v>B-W2-H2-LAM 83 - Exposed Lippings</v>
      </c>
      <c r="K1605" s="6">
        <f t="shared" si="129"/>
        <v>2372</v>
      </c>
      <c r="M1605" t="s">
        <v>751</v>
      </c>
      <c r="Q1605" s="6">
        <v>2309</v>
      </c>
    </row>
    <row r="1606" spans="1:17" hidden="1">
      <c r="A1606" t="s">
        <v>9</v>
      </c>
      <c r="B1606" t="s">
        <v>10</v>
      </c>
      <c r="C1606" s="191">
        <v>999</v>
      </c>
      <c r="D1606" s="191" t="s">
        <v>28</v>
      </c>
      <c r="E1606">
        <v>2451</v>
      </c>
      <c r="F1606">
        <v>2820</v>
      </c>
      <c r="G1606" t="s">
        <v>34</v>
      </c>
      <c r="H1606" s="4" t="s">
        <v>687</v>
      </c>
      <c r="I1606" s="199">
        <v>44</v>
      </c>
      <c r="J1606" t="str">
        <f t="shared" si="127"/>
        <v>B-W2-H3-LAM 83 - Exposed Lippings</v>
      </c>
      <c r="K1606" s="6">
        <f t="shared" si="129"/>
        <v>2655</v>
      </c>
      <c r="M1606" t="s">
        <v>751</v>
      </c>
      <c r="Q1606" s="6">
        <v>2584</v>
      </c>
    </row>
    <row r="1607" spans="1:17" hidden="1">
      <c r="A1607" t="s">
        <v>9</v>
      </c>
      <c r="B1607" t="s">
        <v>8</v>
      </c>
      <c r="C1607" s="191">
        <v>999</v>
      </c>
      <c r="D1607" s="191" t="s">
        <v>28</v>
      </c>
      <c r="E1607">
        <v>2821</v>
      </c>
      <c r="F1607">
        <v>3100</v>
      </c>
      <c r="G1607" t="s">
        <v>35</v>
      </c>
      <c r="H1607" s="4" t="s">
        <v>687</v>
      </c>
      <c r="I1607" s="199">
        <v>44</v>
      </c>
      <c r="J1607" t="str">
        <f t="shared" si="127"/>
        <v>B-W2-H4-LAM 83 - Exposed Lippings</v>
      </c>
      <c r="K1607" s="6">
        <f t="shared" si="129"/>
        <v>2678</v>
      </c>
      <c r="M1607" t="s">
        <v>751</v>
      </c>
      <c r="Q1607" s="6">
        <v>2618</v>
      </c>
    </row>
    <row r="1608" spans="1:17" hidden="1">
      <c r="A1608" t="s">
        <v>4</v>
      </c>
      <c r="B1608" t="s">
        <v>7</v>
      </c>
      <c r="C1608" s="191">
        <v>999</v>
      </c>
      <c r="D1608" s="191" t="s">
        <v>28</v>
      </c>
      <c r="E1608">
        <v>1981</v>
      </c>
      <c r="F1608">
        <v>2150</v>
      </c>
      <c r="G1608" t="s">
        <v>32</v>
      </c>
      <c r="H1608" s="4" t="s">
        <v>687</v>
      </c>
      <c r="I1608" s="199">
        <v>44</v>
      </c>
      <c r="J1608" t="str">
        <f t="shared" si="127"/>
        <v>C-W2-H1-LAM 83 - Exposed Lippings</v>
      </c>
      <c r="K1608" s="6">
        <f t="shared" si="129"/>
        <v>1789</v>
      </c>
      <c r="M1608" t="s">
        <v>751</v>
      </c>
      <c r="Q1608" s="6">
        <v>1736</v>
      </c>
    </row>
    <row r="1609" spans="1:17" hidden="1">
      <c r="A1609" t="s">
        <v>4</v>
      </c>
      <c r="B1609" t="s">
        <v>6</v>
      </c>
      <c r="C1609" s="191">
        <v>999</v>
      </c>
      <c r="D1609" s="191" t="s">
        <v>28</v>
      </c>
      <c r="E1609">
        <v>2151</v>
      </c>
      <c r="F1609">
        <v>2450</v>
      </c>
      <c r="G1609" t="s">
        <v>33</v>
      </c>
      <c r="H1609" s="4" t="s">
        <v>687</v>
      </c>
      <c r="I1609" s="199">
        <v>44</v>
      </c>
      <c r="J1609" t="str">
        <f t="shared" si="127"/>
        <v>C-W2-H2-LAM 83 - Exposed Lippings</v>
      </c>
      <c r="K1609" s="6">
        <f t="shared" si="129"/>
        <v>2143</v>
      </c>
      <c r="M1609" t="s">
        <v>751</v>
      </c>
      <c r="Q1609" s="6">
        <v>2087</v>
      </c>
    </row>
    <row r="1610" spans="1:17" hidden="1">
      <c r="A1610" t="s">
        <v>4</v>
      </c>
      <c r="B1610" t="s">
        <v>5</v>
      </c>
      <c r="C1610" s="191">
        <v>999</v>
      </c>
      <c r="D1610" s="191" t="s">
        <v>28</v>
      </c>
      <c r="E1610">
        <v>2451</v>
      </c>
      <c r="F1610">
        <v>2820</v>
      </c>
      <c r="G1610" t="s">
        <v>34</v>
      </c>
      <c r="H1610" s="4" t="s">
        <v>687</v>
      </c>
      <c r="I1610" s="199">
        <v>44</v>
      </c>
      <c r="J1610" t="str">
        <f t="shared" si="127"/>
        <v>C-W2-H3-LAM 83 - Exposed Lippings</v>
      </c>
      <c r="K1610" s="6">
        <f t="shared" si="129"/>
        <v>2225</v>
      </c>
      <c r="M1610" t="s">
        <v>751</v>
      </c>
      <c r="Q1610" s="6">
        <v>2167</v>
      </c>
    </row>
    <row r="1611" spans="1:17" hidden="1">
      <c r="A1611" t="s">
        <v>4</v>
      </c>
      <c r="B1611" t="s">
        <v>3</v>
      </c>
      <c r="C1611" s="191">
        <v>999</v>
      </c>
      <c r="D1611" s="191" t="s">
        <v>28</v>
      </c>
      <c r="E1611">
        <v>2821</v>
      </c>
      <c r="F1611">
        <v>3100</v>
      </c>
      <c r="G1611" t="s">
        <v>35</v>
      </c>
      <c r="H1611" s="4" t="s">
        <v>687</v>
      </c>
      <c r="I1611" s="199">
        <v>44</v>
      </c>
      <c r="J1611" t="str">
        <f t="shared" si="127"/>
        <v>C-W2-H4-LAM 83 - Exposed Lippings</v>
      </c>
      <c r="K1611" s="6">
        <f t="shared" si="129"/>
        <v>2216</v>
      </c>
      <c r="M1611" t="s">
        <v>751</v>
      </c>
      <c r="Q1611" s="6">
        <v>2167</v>
      </c>
    </row>
    <row r="1612" spans="1:17" hidden="1">
      <c r="A1612" t="s">
        <v>14</v>
      </c>
      <c r="B1612" t="s">
        <v>17</v>
      </c>
      <c r="C1612" s="194">
        <v>1099</v>
      </c>
      <c r="D1612" s="194" t="s">
        <v>29</v>
      </c>
      <c r="E1612">
        <v>1981</v>
      </c>
      <c r="F1612">
        <v>2150</v>
      </c>
      <c r="G1612" t="s">
        <v>32</v>
      </c>
      <c r="H1612" s="4" t="s">
        <v>687</v>
      </c>
      <c r="I1612" s="199">
        <v>44</v>
      </c>
      <c r="J1612" t="str">
        <f t="shared" si="127"/>
        <v>A-W3-H1-LAM 83 - Exposed Lippings</v>
      </c>
      <c r="K1612" s="6">
        <f>+K412+Exp_Lip</f>
        <v>1098.5</v>
      </c>
      <c r="M1612" t="s">
        <v>751</v>
      </c>
      <c r="Q1612" s="6">
        <v>1064.5</v>
      </c>
    </row>
    <row r="1613" spans="1:17" hidden="1">
      <c r="A1613" t="s">
        <v>14</v>
      </c>
      <c r="B1613" t="s">
        <v>16</v>
      </c>
      <c r="C1613" s="194">
        <v>1099</v>
      </c>
      <c r="D1613" s="194" t="s">
        <v>29</v>
      </c>
      <c r="E1613">
        <v>2151</v>
      </c>
      <c r="F1613">
        <v>2450</v>
      </c>
      <c r="G1613" t="s">
        <v>33</v>
      </c>
      <c r="H1613" s="4" t="s">
        <v>687</v>
      </c>
      <c r="I1613" s="199">
        <v>44</v>
      </c>
      <c r="J1613" t="str">
        <f t="shared" si="127"/>
        <v>A-W3-H2-LAM 83 - Exposed Lippings</v>
      </c>
      <c r="K1613" s="6">
        <f>+K413+Exp_Lip</f>
        <v>1211.5</v>
      </c>
      <c r="M1613" t="s">
        <v>751</v>
      </c>
      <c r="Q1613" s="6">
        <v>1179.5</v>
      </c>
    </row>
    <row r="1614" spans="1:17" hidden="1">
      <c r="A1614" t="s">
        <v>14</v>
      </c>
      <c r="B1614" t="s">
        <v>15</v>
      </c>
      <c r="C1614" s="194">
        <v>1099</v>
      </c>
      <c r="D1614" s="194" t="s">
        <v>29</v>
      </c>
      <c r="E1614">
        <v>2451</v>
      </c>
      <c r="F1614">
        <v>2820</v>
      </c>
      <c r="G1614" t="s">
        <v>34</v>
      </c>
      <c r="H1614" s="4" t="s">
        <v>687</v>
      </c>
      <c r="I1614" s="199">
        <v>44</v>
      </c>
      <c r="J1614" t="str">
        <f t="shared" si="127"/>
        <v>A-W3-H3-LAM 83 - Exposed Lippings</v>
      </c>
      <c r="K1614" s="6">
        <f>+K414+Exp_Lip</f>
        <v>1353.5</v>
      </c>
      <c r="M1614" t="s">
        <v>751</v>
      </c>
      <c r="Q1614" s="6">
        <v>1317.5</v>
      </c>
    </row>
    <row r="1615" spans="1:17" hidden="1">
      <c r="A1615" t="s">
        <v>14</v>
      </c>
      <c r="B1615" t="s">
        <v>13</v>
      </c>
      <c r="C1615" s="194">
        <v>1099</v>
      </c>
      <c r="D1615" s="194" t="s">
        <v>29</v>
      </c>
      <c r="E1615">
        <v>2821</v>
      </c>
      <c r="F1615">
        <v>3070</v>
      </c>
      <c r="G1615" t="s">
        <v>35</v>
      </c>
      <c r="H1615" s="4" t="s">
        <v>687</v>
      </c>
      <c r="I1615" s="199">
        <v>44</v>
      </c>
      <c r="J1615" t="str">
        <f t="shared" si="127"/>
        <v>A-W3-H4-LAM 83 - Exposed Lippings</v>
      </c>
      <c r="K1615" s="6">
        <f>+K415+Exp_Lip</f>
        <v>1365.5</v>
      </c>
      <c r="M1615" t="s">
        <v>751</v>
      </c>
      <c r="Q1615" s="6">
        <v>1334.5</v>
      </c>
    </row>
    <row r="1616" spans="1:17" hidden="1">
      <c r="A1616" t="s">
        <v>9</v>
      </c>
      <c r="B1616" t="s">
        <v>12</v>
      </c>
      <c r="C1616" s="194">
        <v>1099</v>
      </c>
      <c r="D1616" s="194" t="s">
        <v>29</v>
      </c>
      <c r="E1616">
        <v>1981</v>
      </c>
      <c r="F1616">
        <v>2150</v>
      </c>
      <c r="G1616" t="s">
        <v>32</v>
      </c>
      <c r="H1616" s="4" t="s">
        <v>687</v>
      </c>
      <c r="I1616" s="199">
        <v>44</v>
      </c>
      <c r="J1616" t="str">
        <f t="shared" si="127"/>
        <v>B-W3-H1-LAM 83 - Exposed Lippings</v>
      </c>
      <c r="K1616" s="6">
        <f t="shared" ref="K1616:K1623" si="130">+K416+Exp_Lip*2</f>
        <v>2196</v>
      </c>
      <c r="M1616" t="s">
        <v>751</v>
      </c>
      <c r="Q1616" s="6">
        <v>2129</v>
      </c>
    </row>
    <row r="1617" spans="1:17" hidden="1">
      <c r="A1617" t="s">
        <v>9</v>
      </c>
      <c r="B1617" t="s">
        <v>11</v>
      </c>
      <c r="C1617" s="194">
        <v>1099</v>
      </c>
      <c r="D1617" s="194" t="s">
        <v>29</v>
      </c>
      <c r="E1617">
        <v>2151</v>
      </c>
      <c r="F1617">
        <v>2450</v>
      </c>
      <c r="G1617" t="s">
        <v>33</v>
      </c>
      <c r="H1617" s="4" t="s">
        <v>687</v>
      </c>
      <c r="I1617" s="199">
        <v>44</v>
      </c>
      <c r="J1617" t="str">
        <f t="shared" si="127"/>
        <v>B-W3-H2-LAM 83 - Exposed Lippings</v>
      </c>
      <c r="K1617" s="6">
        <f t="shared" si="130"/>
        <v>2423</v>
      </c>
      <c r="M1617" t="s">
        <v>751</v>
      </c>
      <c r="Q1617" s="6">
        <v>2359</v>
      </c>
    </row>
    <row r="1618" spans="1:17" hidden="1">
      <c r="A1618" t="s">
        <v>9</v>
      </c>
      <c r="B1618" t="s">
        <v>10</v>
      </c>
      <c r="C1618" s="194">
        <v>1099</v>
      </c>
      <c r="D1618" s="194" t="s">
        <v>29</v>
      </c>
      <c r="E1618">
        <v>2451</v>
      </c>
      <c r="F1618">
        <v>2820</v>
      </c>
      <c r="G1618" t="s">
        <v>34</v>
      </c>
      <c r="H1618" s="4" t="s">
        <v>687</v>
      </c>
      <c r="I1618" s="199">
        <v>44</v>
      </c>
      <c r="J1618" t="str">
        <f t="shared" si="127"/>
        <v>B-W3-H3-LAM 83 - Exposed Lippings</v>
      </c>
      <c r="K1618" s="6">
        <f t="shared" si="130"/>
        <v>2706</v>
      </c>
      <c r="M1618" t="s">
        <v>751</v>
      </c>
      <c r="Q1618" s="6">
        <v>2634</v>
      </c>
    </row>
    <row r="1619" spans="1:17" hidden="1">
      <c r="A1619" t="s">
        <v>9</v>
      </c>
      <c r="B1619" t="s">
        <v>8</v>
      </c>
      <c r="C1619" s="194">
        <v>1099</v>
      </c>
      <c r="D1619" s="194" t="s">
        <v>29</v>
      </c>
      <c r="E1619">
        <v>2821</v>
      </c>
      <c r="F1619">
        <v>3100</v>
      </c>
      <c r="G1619" t="s">
        <v>35</v>
      </c>
      <c r="H1619" s="4" t="s">
        <v>687</v>
      </c>
      <c r="I1619" s="199">
        <v>44</v>
      </c>
      <c r="J1619" t="str">
        <f t="shared" si="127"/>
        <v>B-W3-H4-LAM 83 - Exposed Lippings</v>
      </c>
      <c r="K1619" s="6">
        <f t="shared" si="130"/>
        <v>2729</v>
      </c>
      <c r="M1619" t="s">
        <v>751</v>
      </c>
      <c r="Q1619" s="6">
        <v>2668</v>
      </c>
    </row>
    <row r="1620" spans="1:17" hidden="1">
      <c r="A1620" t="s">
        <v>4</v>
      </c>
      <c r="B1620" t="s">
        <v>7</v>
      </c>
      <c r="C1620" s="194">
        <v>1099</v>
      </c>
      <c r="D1620" s="194" t="s">
        <v>29</v>
      </c>
      <c r="E1620">
        <v>1981</v>
      </c>
      <c r="F1620">
        <v>2150</v>
      </c>
      <c r="G1620" t="s">
        <v>32</v>
      </c>
      <c r="H1620" s="4" t="s">
        <v>687</v>
      </c>
      <c r="I1620" s="199">
        <v>44</v>
      </c>
      <c r="J1620" t="str">
        <f t="shared" si="127"/>
        <v>C-W3-H1-LAM 83 - Exposed Lippings</v>
      </c>
      <c r="K1620" s="6">
        <f t="shared" si="130"/>
        <v>1815</v>
      </c>
      <c r="M1620" t="s">
        <v>751</v>
      </c>
      <c r="Q1620" s="6">
        <v>1761</v>
      </c>
    </row>
    <row r="1621" spans="1:17" hidden="1">
      <c r="A1621" t="s">
        <v>4</v>
      </c>
      <c r="B1621" t="s">
        <v>6</v>
      </c>
      <c r="C1621" s="194">
        <v>1099</v>
      </c>
      <c r="D1621" s="194" t="s">
        <v>29</v>
      </c>
      <c r="E1621">
        <v>2151</v>
      </c>
      <c r="F1621">
        <v>2450</v>
      </c>
      <c r="G1621" t="s">
        <v>33</v>
      </c>
      <c r="H1621" s="4" t="s">
        <v>687</v>
      </c>
      <c r="I1621" s="199">
        <v>44</v>
      </c>
      <c r="J1621" t="str">
        <f t="shared" si="127"/>
        <v>C-W3-H2-LAM 83 - Exposed Lippings</v>
      </c>
      <c r="K1621" s="6">
        <f t="shared" si="130"/>
        <v>2169</v>
      </c>
      <c r="M1621" t="s">
        <v>751</v>
      </c>
      <c r="Q1621" s="6">
        <v>2112</v>
      </c>
    </row>
    <row r="1622" spans="1:17" hidden="1">
      <c r="A1622" t="s">
        <v>4</v>
      </c>
      <c r="B1622" t="s">
        <v>5</v>
      </c>
      <c r="C1622" s="194">
        <v>1099</v>
      </c>
      <c r="D1622" s="194" t="s">
        <v>29</v>
      </c>
      <c r="E1622">
        <v>2451</v>
      </c>
      <c r="F1622">
        <v>2820</v>
      </c>
      <c r="G1622" t="s">
        <v>34</v>
      </c>
      <c r="H1622" s="4" t="s">
        <v>687</v>
      </c>
      <c r="I1622" s="199">
        <v>44</v>
      </c>
      <c r="J1622" t="str">
        <f t="shared" si="127"/>
        <v>C-W3-H3-LAM 83 - Exposed Lippings</v>
      </c>
      <c r="K1622" s="6">
        <f t="shared" si="130"/>
        <v>2251</v>
      </c>
      <c r="M1622" t="s">
        <v>751</v>
      </c>
      <c r="Q1622" s="6">
        <v>2192</v>
      </c>
    </row>
    <row r="1623" spans="1:17" hidden="1">
      <c r="A1623" t="s">
        <v>4</v>
      </c>
      <c r="B1623" t="s">
        <v>3</v>
      </c>
      <c r="C1623" s="194">
        <v>1099</v>
      </c>
      <c r="D1623" s="194" t="s">
        <v>29</v>
      </c>
      <c r="E1623">
        <v>2821</v>
      </c>
      <c r="F1623">
        <v>3100</v>
      </c>
      <c r="G1623" t="s">
        <v>35</v>
      </c>
      <c r="H1623" s="4" t="s">
        <v>687</v>
      </c>
      <c r="I1623" s="199">
        <v>44</v>
      </c>
      <c r="J1623" t="str">
        <f t="shared" si="127"/>
        <v>C-W3-H4-LAM 83 - Exposed Lippings</v>
      </c>
      <c r="K1623" s="6">
        <f t="shared" si="130"/>
        <v>2241</v>
      </c>
      <c r="M1623" t="s">
        <v>751</v>
      </c>
      <c r="Q1623" s="6">
        <v>2192</v>
      </c>
    </row>
    <row r="1624" spans="1:17" hidden="1">
      <c r="A1624" t="s">
        <v>14</v>
      </c>
      <c r="B1624" t="s">
        <v>17</v>
      </c>
      <c r="C1624" s="196">
        <v>1240</v>
      </c>
      <c r="D1624" s="196" t="s">
        <v>30</v>
      </c>
      <c r="E1624">
        <v>1981</v>
      </c>
      <c r="F1624">
        <v>2150</v>
      </c>
      <c r="G1624" t="s">
        <v>32</v>
      </c>
      <c r="H1624" s="4" t="s">
        <v>687</v>
      </c>
      <c r="I1624" s="199">
        <v>44</v>
      </c>
      <c r="J1624" t="str">
        <f t="shared" ref="J1624:J1656" si="131">A1624&amp;"-"&amp;D1624&amp;"-"&amp;G1624&amp;"-"&amp;H1624</f>
        <v>A-W4-H1-LAM 83 - Exposed Lippings</v>
      </c>
      <c r="K1624" s="6">
        <f>+K424+Exp_Lip</f>
        <v>1124.5</v>
      </c>
      <c r="M1624" t="s">
        <v>751</v>
      </c>
      <c r="Q1624" s="6">
        <v>1089.5</v>
      </c>
    </row>
    <row r="1625" spans="1:17" hidden="1">
      <c r="A1625" t="s">
        <v>14</v>
      </c>
      <c r="B1625" t="s">
        <v>16</v>
      </c>
      <c r="C1625" s="196">
        <v>1240</v>
      </c>
      <c r="D1625" s="196" t="s">
        <v>30</v>
      </c>
      <c r="E1625">
        <v>2151</v>
      </c>
      <c r="F1625">
        <v>2450</v>
      </c>
      <c r="G1625" t="s">
        <v>33</v>
      </c>
      <c r="H1625" s="4" t="s">
        <v>687</v>
      </c>
      <c r="I1625" s="199">
        <v>44</v>
      </c>
      <c r="J1625" t="str">
        <f t="shared" si="131"/>
        <v>A-W4-H2-LAM 83 - Exposed Lippings</v>
      </c>
      <c r="K1625" s="6">
        <f>+K425+Exp_Lip</f>
        <v>1237.5</v>
      </c>
      <c r="M1625" t="s">
        <v>751</v>
      </c>
      <c r="Q1625" s="6">
        <v>1204.5</v>
      </c>
    </row>
    <row r="1626" spans="1:17" hidden="1">
      <c r="A1626" t="s">
        <v>14</v>
      </c>
      <c r="B1626" t="s">
        <v>15</v>
      </c>
      <c r="C1626" s="196">
        <v>1240</v>
      </c>
      <c r="D1626" s="196" t="s">
        <v>30</v>
      </c>
      <c r="E1626">
        <v>2451</v>
      </c>
      <c r="F1626">
        <v>2820</v>
      </c>
      <c r="G1626" t="s">
        <v>34</v>
      </c>
      <c r="H1626" s="4" t="s">
        <v>687</v>
      </c>
      <c r="I1626" s="199">
        <v>44</v>
      </c>
      <c r="J1626" t="str">
        <f t="shared" si="131"/>
        <v>A-W4-H3-LAM 83 - Exposed Lippings</v>
      </c>
      <c r="K1626" s="6">
        <f>+K426+Exp_Lip</f>
        <v>1379.5</v>
      </c>
      <c r="M1626" t="s">
        <v>751</v>
      </c>
      <c r="Q1626" s="6">
        <v>1342.5</v>
      </c>
    </row>
    <row r="1627" spans="1:17" hidden="1">
      <c r="A1627" t="s">
        <v>14</v>
      </c>
      <c r="B1627" t="s">
        <v>13</v>
      </c>
      <c r="C1627" s="196">
        <v>1240</v>
      </c>
      <c r="D1627" s="196" t="s">
        <v>30</v>
      </c>
      <c r="E1627">
        <v>2821</v>
      </c>
      <c r="F1627">
        <v>3070</v>
      </c>
      <c r="G1627" t="s">
        <v>35</v>
      </c>
      <c r="H1627" s="4" t="s">
        <v>687</v>
      </c>
      <c r="I1627" s="199">
        <v>44</v>
      </c>
      <c r="J1627" t="str">
        <f t="shared" si="131"/>
        <v>A-W4-H4-LAM 83 - Exposed Lippings</v>
      </c>
      <c r="K1627" s="6">
        <f>+K427+Exp_Lip</f>
        <v>1391.5</v>
      </c>
      <c r="M1627" t="s">
        <v>751</v>
      </c>
      <c r="Q1627" s="6">
        <v>1359.5</v>
      </c>
    </row>
    <row r="1628" spans="1:17" hidden="1">
      <c r="A1628" t="s">
        <v>9</v>
      </c>
      <c r="B1628" t="s">
        <v>12</v>
      </c>
      <c r="C1628" s="196">
        <v>1240</v>
      </c>
      <c r="D1628" s="196" t="s">
        <v>30</v>
      </c>
      <c r="E1628">
        <v>1981</v>
      </c>
      <c r="F1628">
        <v>2150</v>
      </c>
      <c r="G1628" t="s">
        <v>32</v>
      </c>
      <c r="H1628" s="4" t="s">
        <v>687</v>
      </c>
      <c r="I1628" s="199">
        <v>44</v>
      </c>
      <c r="J1628" t="str">
        <f t="shared" si="131"/>
        <v>B-W4-H1-LAM 83 - Exposed Lippings</v>
      </c>
      <c r="K1628" s="6">
        <f t="shared" ref="K1628:K1635" si="132">+K428+Exp_Lip*2</f>
        <v>2248</v>
      </c>
      <c r="M1628" t="s">
        <v>751</v>
      </c>
      <c r="Q1628" s="6">
        <v>2179</v>
      </c>
    </row>
    <row r="1629" spans="1:17" hidden="1">
      <c r="A1629" t="s">
        <v>9</v>
      </c>
      <c r="B1629" t="s">
        <v>11</v>
      </c>
      <c r="C1629" s="196">
        <v>1240</v>
      </c>
      <c r="D1629" s="196" t="s">
        <v>30</v>
      </c>
      <c r="E1629">
        <v>2151</v>
      </c>
      <c r="F1629">
        <v>2450</v>
      </c>
      <c r="G1629" t="s">
        <v>33</v>
      </c>
      <c r="H1629" s="4" t="s">
        <v>687</v>
      </c>
      <c r="I1629" s="199">
        <v>44</v>
      </c>
      <c r="J1629" t="str">
        <f t="shared" si="131"/>
        <v>B-W4-H2-LAM 83 - Exposed Lippings</v>
      </c>
      <c r="K1629" s="6">
        <f t="shared" si="132"/>
        <v>2475</v>
      </c>
      <c r="M1629" t="s">
        <v>751</v>
      </c>
      <c r="Q1629" s="6">
        <v>2409</v>
      </c>
    </row>
    <row r="1630" spans="1:17" hidden="1">
      <c r="A1630" t="s">
        <v>9</v>
      </c>
      <c r="B1630" t="s">
        <v>10</v>
      </c>
      <c r="C1630" s="196">
        <v>1240</v>
      </c>
      <c r="D1630" s="196" t="s">
        <v>30</v>
      </c>
      <c r="E1630">
        <v>2451</v>
      </c>
      <c r="F1630">
        <v>2820</v>
      </c>
      <c r="G1630" t="s">
        <v>34</v>
      </c>
      <c r="H1630" s="4" t="s">
        <v>687</v>
      </c>
      <c r="I1630" s="199">
        <v>44</v>
      </c>
      <c r="J1630" t="str">
        <f t="shared" si="131"/>
        <v>B-W4-H3-LAM 83 - Exposed Lippings</v>
      </c>
      <c r="K1630" s="6">
        <f t="shared" si="132"/>
        <v>2758</v>
      </c>
      <c r="M1630" t="s">
        <v>751</v>
      </c>
      <c r="Q1630" s="6">
        <v>2684</v>
      </c>
    </row>
    <row r="1631" spans="1:17" hidden="1">
      <c r="A1631" t="s">
        <v>9</v>
      </c>
      <c r="B1631" t="s">
        <v>8</v>
      </c>
      <c r="C1631" s="196">
        <v>1240</v>
      </c>
      <c r="D1631" s="196" t="s">
        <v>30</v>
      </c>
      <c r="E1631">
        <v>2821</v>
      </c>
      <c r="F1631">
        <v>3100</v>
      </c>
      <c r="G1631" t="s">
        <v>35</v>
      </c>
      <c r="H1631" s="4" t="s">
        <v>687</v>
      </c>
      <c r="I1631" s="199">
        <v>44</v>
      </c>
      <c r="J1631" t="str">
        <f t="shared" si="131"/>
        <v>B-W4-H4-LAM 83 - Exposed Lippings</v>
      </c>
      <c r="K1631" s="6">
        <f t="shared" si="132"/>
        <v>2781</v>
      </c>
      <c r="M1631" t="s">
        <v>751</v>
      </c>
      <c r="Q1631" s="6">
        <v>2718</v>
      </c>
    </row>
    <row r="1632" spans="1:17" hidden="1">
      <c r="A1632" t="s">
        <v>4</v>
      </c>
      <c r="B1632" t="s">
        <v>7</v>
      </c>
      <c r="C1632" s="196">
        <v>1240</v>
      </c>
      <c r="D1632" s="196" t="s">
        <v>30</v>
      </c>
      <c r="E1632">
        <v>1981</v>
      </c>
      <c r="F1632">
        <v>2150</v>
      </c>
      <c r="G1632" t="s">
        <v>32</v>
      </c>
      <c r="H1632" s="4" t="s">
        <v>687</v>
      </c>
      <c r="I1632" s="199">
        <v>44</v>
      </c>
      <c r="J1632" t="str">
        <f t="shared" si="131"/>
        <v>C-W4-H1-LAM 83 - Exposed Lippings</v>
      </c>
      <c r="K1632" s="6">
        <f t="shared" si="132"/>
        <v>1841</v>
      </c>
      <c r="M1632" t="s">
        <v>751</v>
      </c>
      <c r="Q1632" s="6">
        <v>1786</v>
      </c>
    </row>
    <row r="1633" spans="1:17" hidden="1">
      <c r="A1633" t="s">
        <v>4</v>
      </c>
      <c r="B1633" t="s">
        <v>6</v>
      </c>
      <c r="C1633" s="196">
        <v>1240</v>
      </c>
      <c r="D1633" s="196" t="s">
        <v>30</v>
      </c>
      <c r="E1633">
        <v>2151</v>
      </c>
      <c r="F1633">
        <v>2450</v>
      </c>
      <c r="G1633" t="s">
        <v>33</v>
      </c>
      <c r="H1633" s="4" t="s">
        <v>687</v>
      </c>
      <c r="I1633" s="199">
        <v>44</v>
      </c>
      <c r="J1633" t="str">
        <f t="shared" si="131"/>
        <v>C-W4-H2-LAM 83 - Exposed Lippings</v>
      </c>
      <c r="K1633" s="6">
        <f t="shared" si="132"/>
        <v>2195</v>
      </c>
      <c r="M1633" t="s">
        <v>751</v>
      </c>
      <c r="Q1633" s="6">
        <v>2137</v>
      </c>
    </row>
    <row r="1634" spans="1:17" hidden="1">
      <c r="A1634" t="s">
        <v>4</v>
      </c>
      <c r="B1634" t="s">
        <v>5</v>
      </c>
      <c r="C1634" s="196">
        <v>1240</v>
      </c>
      <c r="D1634" s="196" t="s">
        <v>30</v>
      </c>
      <c r="E1634">
        <v>2451</v>
      </c>
      <c r="F1634">
        <v>2820</v>
      </c>
      <c r="G1634" t="s">
        <v>34</v>
      </c>
      <c r="H1634" s="4" t="s">
        <v>687</v>
      </c>
      <c r="I1634" s="199">
        <v>44</v>
      </c>
      <c r="J1634" t="str">
        <f t="shared" si="131"/>
        <v>C-W4-H3-LAM 83 - Exposed Lippings</v>
      </c>
      <c r="K1634" s="6">
        <f t="shared" si="132"/>
        <v>2277</v>
      </c>
      <c r="M1634" t="s">
        <v>751</v>
      </c>
      <c r="Q1634" s="6">
        <v>2217</v>
      </c>
    </row>
    <row r="1635" spans="1:17" hidden="1">
      <c r="A1635" t="s">
        <v>4</v>
      </c>
      <c r="B1635" t="s">
        <v>3</v>
      </c>
      <c r="C1635" s="196">
        <v>1240</v>
      </c>
      <c r="D1635" s="196" t="s">
        <v>30</v>
      </c>
      <c r="E1635">
        <v>2821</v>
      </c>
      <c r="F1635">
        <v>3100</v>
      </c>
      <c r="G1635" t="s">
        <v>35</v>
      </c>
      <c r="H1635" s="4" t="s">
        <v>687</v>
      </c>
      <c r="I1635" s="199">
        <v>44</v>
      </c>
      <c r="J1635" t="str">
        <f t="shared" si="131"/>
        <v>C-W4-H4-LAM 83 - Exposed Lippings</v>
      </c>
      <c r="K1635" s="6">
        <f t="shared" si="132"/>
        <v>2267</v>
      </c>
      <c r="M1635" t="s">
        <v>751</v>
      </c>
      <c r="Q1635" s="6">
        <v>2217</v>
      </c>
    </row>
    <row r="1636" spans="1:17" hidden="1">
      <c r="A1636" t="s">
        <v>14</v>
      </c>
      <c r="B1636" t="s">
        <v>17</v>
      </c>
      <c r="C1636">
        <v>949</v>
      </c>
      <c r="D1636" t="s">
        <v>27</v>
      </c>
      <c r="E1636">
        <v>1981</v>
      </c>
      <c r="F1636">
        <v>2150</v>
      </c>
      <c r="G1636" t="s">
        <v>32</v>
      </c>
      <c r="H1636" s="4" t="s">
        <v>688</v>
      </c>
      <c r="I1636" s="199">
        <v>44</v>
      </c>
      <c r="J1636" t="str">
        <f t="shared" si="131"/>
        <v>A-W1-H1-LAM 110 - Exposed Lippings</v>
      </c>
      <c r="K1636" s="6">
        <f>+K484+Exp_Lip</f>
        <v>1292.5</v>
      </c>
      <c r="M1636" t="s">
        <v>751</v>
      </c>
      <c r="Q1636" s="6">
        <v>1252.5</v>
      </c>
    </row>
    <row r="1637" spans="1:17" hidden="1">
      <c r="A1637" t="s">
        <v>14</v>
      </c>
      <c r="B1637" t="s">
        <v>16</v>
      </c>
      <c r="C1637">
        <v>949</v>
      </c>
      <c r="D1637" t="s">
        <v>27</v>
      </c>
      <c r="E1637">
        <v>2151</v>
      </c>
      <c r="F1637">
        <v>2450</v>
      </c>
      <c r="G1637" t="s">
        <v>33</v>
      </c>
      <c r="H1637" s="4" t="s">
        <v>688</v>
      </c>
      <c r="I1637" s="199">
        <v>44</v>
      </c>
      <c r="J1637" t="str">
        <f t="shared" si="131"/>
        <v>A-W1-H2-LAM 110 - Exposed Lippings</v>
      </c>
      <c r="K1637" s="6">
        <f>+K485+Exp_Lip</f>
        <v>1406.5</v>
      </c>
      <c r="M1637" t="s">
        <v>751</v>
      </c>
      <c r="Q1637" s="6">
        <v>1368.5</v>
      </c>
    </row>
    <row r="1638" spans="1:17" hidden="1">
      <c r="A1638" t="s">
        <v>14</v>
      </c>
      <c r="B1638" t="s">
        <v>15</v>
      </c>
      <c r="C1638">
        <v>949</v>
      </c>
      <c r="D1638" t="s">
        <v>27</v>
      </c>
      <c r="E1638">
        <v>2451</v>
      </c>
      <c r="F1638">
        <v>2820</v>
      </c>
      <c r="G1638" t="s">
        <v>34</v>
      </c>
      <c r="H1638" s="4" t="s">
        <v>688</v>
      </c>
      <c r="I1638" s="199">
        <v>44</v>
      </c>
      <c r="J1638" t="str">
        <f t="shared" si="131"/>
        <v>A-W1-H3-LAM 110 - Exposed Lippings</v>
      </c>
      <c r="K1638" s="6">
        <f>+K486+Exp_Lip</f>
        <v>1543.5</v>
      </c>
      <c r="M1638" t="s">
        <v>751</v>
      </c>
      <c r="Q1638" s="6">
        <v>1501.5</v>
      </c>
    </row>
    <row r="1639" spans="1:17" hidden="1">
      <c r="A1639" t="s">
        <v>14</v>
      </c>
      <c r="B1639" t="s">
        <v>13</v>
      </c>
      <c r="C1639">
        <v>864</v>
      </c>
      <c r="D1639" t="s">
        <v>27</v>
      </c>
      <c r="E1639">
        <v>2821</v>
      </c>
      <c r="F1639">
        <v>3070</v>
      </c>
      <c r="G1639" t="s">
        <v>35</v>
      </c>
      <c r="H1639" s="4" t="s">
        <v>688</v>
      </c>
      <c r="I1639" s="199">
        <v>44</v>
      </c>
      <c r="J1639" t="str">
        <f t="shared" si="131"/>
        <v>A-W1-H4-LAM 110 - Exposed Lippings</v>
      </c>
      <c r="K1639" s="6">
        <f>+K487+Exp_Lip</f>
        <v>1536.5</v>
      </c>
      <c r="M1639" t="s">
        <v>751</v>
      </c>
      <c r="Q1639" s="6">
        <v>1501.5</v>
      </c>
    </row>
    <row r="1640" spans="1:17" hidden="1">
      <c r="A1640" t="s">
        <v>9</v>
      </c>
      <c r="B1640" t="s">
        <v>12</v>
      </c>
      <c r="C1640">
        <v>949</v>
      </c>
      <c r="D1640" t="s">
        <v>27</v>
      </c>
      <c r="E1640">
        <v>1981</v>
      </c>
      <c r="F1640">
        <v>2150</v>
      </c>
      <c r="G1640" t="s">
        <v>32</v>
      </c>
      <c r="H1640" s="4" t="s">
        <v>688</v>
      </c>
      <c r="I1640" s="199">
        <v>44</v>
      </c>
      <c r="J1640" t="str">
        <f t="shared" si="131"/>
        <v>B-W1-H1-LAM 110 - Exposed Lippings</v>
      </c>
      <c r="K1640" s="6">
        <f t="shared" ref="K1640:K1647" si="133">+K488+Exp_Lip*2</f>
        <v>2584</v>
      </c>
      <c r="M1640" t="s">
        <v>751</v>
      </c>
      <c r="Q1640" s="6">
        <v>2504</v>
      </c>
    </row>
    <row r="1641" spans="1:17" hidden="1">
      <c r="A1641" t="s">
        <v>9</v>
      </c>
      <c r="B1641" t="s">
        <v>11</v>
      </c>
      <c r="C1641">
        <v>909</v>
      </c>
      <c r="D1641" t="s">
        <v>27</v>
      </c>
      <c r="E1641">
        <v>2151</v>
      </c>
      <c r="F1641">
        <v>2450</v>
      </c>
      <c r="G1641" t="s">
        <v>33</v>
      </c>
      <c r="H1641" s="4" t="s">
        <v>688</v>
      </c>
      <c r="I1641" s="199">
        <v>44</v>
      </c>
      <c r="J1641" t="str">
        <f t="shared" si="131"/>
        <v>B-W1-H2-LAM 110 - Exposed Lippings</v>
      </c>
      <c r="K1641" s="6">
        <f t="shared" si="133"/>
        <v>2813</v>
      </c>
      <c r="M1641" t="s">
        <v>751</v>
      </c>
      <c r="Q1641" s="6">
        <v>2737</v>
      </c>
    </row>
    <row r="1642" spans="1:17" hidden="1">
      <c r="A1642" t="s">
        <v>9</v>
      </c>
      <c r="B1642" t="s">
        <v>10</v>
      </c>
      <c r="C1642">
        <v>949</v>
      </c>
      <c r="D1642" t="s">
        <v>27</v>
      </c>
      <c r="E1642">
        <v>2451</v>
      </c>
      <c r="F1642">
        <v>2820</v>
      </c>
      <c r="G1642" t="s">
        <v>34</v>
      </c>
      <c r="H1642" s="4" t="s">
        <v>688</v>
      </c>
      <c r="I1642" s="199">
        <v>44</v>
      </c>
      <c r="J1642" t="str">
        <f t="shared" si="131"/>
        <v>B-W1-H3-LAM 110 - Exposed Lippings</v>
      </c>
      <c r="K1642" s="6">
        <f t="shared" si="133"/>
        <v>3087</v>
      </c>
      <c r="M1642" t="s">
        <v>751</v>
      </c>
      <c r="Q1642" s="6">
        <v>3003</v>
      </c>
    </row>
    <row r="1643" spans="1:17" hidden="1">
      <c r="A1643" t="s">
        <v>9</v>
      </c>
      <c r="B1643" t="s">
        <v>8</v>
      </c>
      <c r="C1643">
        <v>999</v>
      </c>
      <c r="D1643" t="s">
        <v>27</v>
      </c>
      <c r="E1643">
        <v>2821</v>
      </c>
      <c r="F1643">
        <v>3100</v>
      </c>
      <c r="G1643" t="s">
        <v>35</v>
      </c>
      <c r="H1643" s="4" t="s">
        <v>688</v>
      </c>
      <c r="I1643" s="199">
        <v>44</v>
      </c>
      <c r="J1643" t="str">
        <f t="shared" si="131"/>
        <v>B-W1-H4-LAM 110 - Exposed Lippings</v>
      </c>
      <c r="K1643" s="6">
        <f t="shared" si="133"/>
        <v>3073</v>
      </c>
      <c r="M1643" t="s">
        <v>751</v>
      </c>
      <c r="Q1643" s="6">
        <v>3003</v>
      </c>
    </row>
    <row r="1644" spans="1:17" hidden="1">
      <c r="A1644" t="s">
        <v>4</v>
      </c>
      <c r="B1644" t="s">
        <v>7</v>
      </c>
      <c r="C1644">
        <v>949</v>
      </c>
      <c r="D1644" t="s">
        <v>27</v>
      </c>
      <c r="E1644">
        <v>1981</v>
      </c>
      <c r="F1644">
        <v>2150</v>
      </c>
      <c r="G1644" t="s">
        <v>32</v>
      </c>
      <c r="H1644" s="4" t="s">
        <v>688</v>
      </c>
      <c r="I1644" s="199">
        <v>44</v>
      </c>
      <c r="J1644" t="str">
        <f t="shared" si="131"/>
        <v>C-W1-H1-LAM 110 - Exposed Lippings</v>
      </c>
      <c r="K1644" s="6">
        <f t="shared" si="133"/>
        <v>2132</v>
      </c>
      <c r="M1644" t="s">
        <v>751</v>
      </c>
      <c r="Q1644" s="6">
        <v>2067</v>
      </c>
    </row>
    <row r="1645" spans="1:17" hidden="1">
      <c r="A1645" t="s">
        <v>4</v>
      </c>
      <c r="B1645" t="s">
        <v>6</v>
      </c>
      <c r="C1645">
        <v>909</v>
      </c>
      <c r="D1645" t="s">
        <v>27</v>
      </c>
      <c r="E1645">
        <v>2151</v>
      </c>
      <c r="F1645">
        <v>2450</v>
      </c>
      <c r="G1645" t="s">
        <v>33</v>
      </c>
      <c r="H1645" s="4" t="s">
        <v>688</v>
      </c>
      <c r="I1645" s="199">
        <v>44</v>
      </c>
      <c r="J1645" t="str">
        <f t="shared" si="131"/>
        <v>C-W1-H2-LAM 110 - Exposed Lippings</v>
      </c>
      <c r="K1645" s="6">
        <f t="shared" si="133"/>
        <v>2326</v>
      </c>
      <c r="M1645" t="s">
        <v>751</v>
      </c>
      <c r="Q1645" s="6">
        <v>2265</v>
      </c>
    </row>
    <row r="1646" spans="1:17" hidden="1">
      <c r="A1646" t="s">
        <v>4</v>
      </c>
      <c r="B1646" t="s">
        <v>5</v>
      </c>
      <c r="C1646">
        <v>924</v>
      </c>
      <c r="D1646" t="s">
        <v>27</v>
      </c>
      <c r="E1646">
        <v>2451</v>
      </c>
      <c r="F1646">
        <v>2820</v>
      </c>
      <c r="G1646" t="s">
        <v>34</v>
      </c>
      <c r="H1646" s="4" t="s">
        <v>688</v>
      </c>
      <c r="I1646" s="199">
        <v>44</v>
      </c>
      <c r="J1646" t="str">
        <f t="shared" si="131"/>
        <v>C-W1-H3-LAM 110 - Exposed Lippings</v>
      </c>
      <c r="K1646" s="6">
        <f t="shared" si="133"/>
        <v>2564</v>
      </c>
      <c r="M1646" t="s">
        <v>751</v>
      </c>
      <c r="Q1646" s="6">
        <v>2496</v>
      </c>
    </row>
    <row r="1647" spans="1:17" hidden="1">
      <c r="A1647" t="s">
        <v>4</v>
      </c>
      <c r="B1647" t="s">
        <v>3</v>
      </c>
      <c r="C1647">
        <v>999</v>
      </c>
      <c r="D1647" t="s">
        <v>27</v>
      </c>
      <c r="E1647">
        <v>2821</v>
      </c>
      <c r="F1647">
        <v>3100</v>
      </c>
      <c r="G1647" t="s">
        <v>35</v>
      </c>
      <c r="H1647" s="4" t="s">
        <v>688</v>
      </c>
      <c r="I1647" s="199">
        <v>44</v>
      </c>
      <c r="J1647" t="str">
        <f t="shared" si="131"/>
        <v>C-W1-H4-LAM 110 - Exposed Lippings</v>
      </c>
      <c r="K1647" s="6">
        <f t="shared" si="133"/>
        <v>2553</v>
      </c>
      <c r="M1647" t="s">
        <v>751</v>
      </c>
      <c r="Q1647" s="6">
        <v>2496</v>
      </c>
    </row>
    <row r="1648" spans="1:17" hidden="1">
      <c r="A1648" t="s">
        <v>14</v>
      </c>
      <c r="B1648" t="s">
        <v>17</v>
      </c>
      <c r="C1648" s="191">
        <v>999</v>
      </c>
      <c r="D1648" s="191" t="s">
        <v>28</v>
      </c>
      <c r="E1648">
        <v>1981</v>
      </c>
      <c r="F1648">
        <v>2150</v>
      </c>
      <c r="G1648" t="s">
        <v>32</v>
      </c>
      <c r="H1648" s="4" t="s">
        <v>688</v>
      </c>
      <c r="I1648" s="199">
        <v>44</v>
      </c>
      <c r="J1648" t="str">
        <f t="shared" si="131"/>
        <v>A-W2-H1-LAM 110 - Exposed Lippings</v>
      </c>
      <c r="K1648" s="6">
        <f>+K496+Exp_Lip</f>
        <v>1318.5</v>
      </c>
      <c r="M1648" t="s">
        <v>751</v>
      </c>
      <c r="Q1648" s="6">
        <v>1277.5</v>
      </c>
    </row>
    <row r="1649" spans="1:17" hidden="1">
      <c r="A1649" t="s">
        <v>14</v>
      </c>
      <c r="B1649" t="s">
        <v>16</v>
      </c>
      <c r="C1649" s="191">
        <v>999</v>
      </c>
      <c r="D1649" s="191" t="s">
        <v>28</v>
      </c>
      <c r="E1649">
        <v>2151</v>
      </c>
      <c r="F1649">
        <v>2450</v>
      </c>
      <c r="G1649" t="s">
        <v>33</v>
      </c>
      <c r="H1649" s="4" t="s">
        <v>688</v>
      </c>
      <c r="I1649" s="199">
        <v>44</v>
      </c>
      <c r="J1649" t="str">
        <f t="shared" si="131"/>
        <v>A-W2-H2-LAM 110 - Exposed Lippings</v>
      </c>
      <c r="K1649" s="6">
        <f>+K497+Exp_Lip</f>
        <v>1432.5</v>
      </c>
      <c r="M1649" t="s">
        <v>751</v>
      </c>
      <c r="Q1649" s="6">
        <v>1393.5</v>
      </c>
    </row>
    <row r="1650" spans="1:17" hidden="1">
      <c r="A1650" t="s">
        <v>14</v>
      </c>
      <c r="B1650" t="s">
        <v>15</v>
      </c>
      <c r="C1650" s="191">
        <v>999</v>
      </c>
      <c r="D1650" s="191" t="s">
        <v>28</v>
      </c>
      <c r="E1650">
        <v>2451</v>
      </c>
      <c r="F1650">
        <v>2820</v>
      </c>
      <c r="G1650" t="s">
        <v>34</v>
      </c>
      <c r="H1650" s="4" t="s">
        <v>688</v>
      </c>
      <c r="I1650" s="199">
        <v>44</v>
      </c>
      <c r="J1650" t="str">
        <f t="shared" si="131"/>
        <v>A-W2-H3-LAM 110 - Exposed Lippings</v>
      </c>
      <c r="K1650" s="6">
        <f>+K498+Exp_Lip</f>
        <v>1569.5</v>
      </c>
      <c r="M1650" t="s">
        <v>751</v>
      </c>
      <c r="Q1650" s="6">
        <v>1526.5</v>
      </c>
    </row>
    <row r="1651" spans="1:17" hidden="1">
      <c r="A1651" t="s">
        <v>14</v>
      </c>
      <c r="B1651" t="s">
        <v>13</v>
      </c>
      <c r="C1651" s="191">
        <v>999</v>
      </c>
      <c r="D1651" s="191" t="s">
        <v>28</v>
      </c>
      <c r="E1651">
        <v>2821</v>
      </c>
      <c r="F1651">
        <v>3070</v>
      </c>
      <c r="G1651" t="s">
        <v>35</v>
      </c>
      <c r="H1651" s="4" t="s">
        <v>688</v>
      </c>
      <c r="I1651" s="199">
        <v>44</v>
      </c>
      <c r="J1651" t="str">
        <f t="shared" si="131"/>
        <v>A-W2-H4-LAM 110 - Exposed Lippings</v>
      </c>
      <c r="K1651" s="6">
        <f>+K499+Exp_Lip</f>
        <v>1562.5</v>
      </c>
      <c r="M1651" t="s">
        <v>751</v>
      </c>
      <c r="Q1651" s="6">
        <v>1526.5</v>
      </c>
    </row>
    <row r="1652" spans="1:17" hidden="1">
      <c r="A1652" t="s">
        <v>9</v>
      </c>
      <c r="B1652" t="s">
        <v>12</v>
      </c>
      <c r="C1652" s="191">
        <v>999</v>
      </c>
      <c r="D1652" s="191" t="s">
        <v>28</v>
      </c>
      <c r="E1652">
        <v>1981</v>
      </c>
      <c r="F1652">
        <v>2150</v>
      </c>
      <c r="G1652" t="s">
        <v>32</v>
      </c>
      <c r="H1652" s="4" t="s">
        <v>688</v>
      </c>
      <c r="I1652" s="199">
        <v>44</v>
      </c>
      <c r="J1652" t="str">
        <f t="shared" si="131"/>
        <v>B-W2-H1-LAM 110 - Exposed Lippings</v>
      </c>
      <c r="K1652" s="6">
        <f t="shared" ref="K1652:K1659" si="134">+K500+Exp_Lip*2</f>
        <v>2636</v>
      </c>
      <c r="M1652" t="s">
        <v>751</v>
      </c>
      <c r="Q1652" s="6">
        <v>2554</v>
      </c>
    </row>
    <row r="1653" spans="1:17" hidden="1">
      <c r="A1653" t="s">
        <v>9</v>
      </c>
      <c r="B1653" t="s">
        <v>11</v>
      </c>
      <c r="C1653" s="191">
        <v>999</v>
      </c>
      <c r="D1653" s="191" t="s">
        <v>28</v>
      </c>
      <c r="E1653">
        <v>2151</v>
      </c>
      <c r="F1653">
        <v>2450</v>
      </c>
      <c r="G1653" t="s">
        <v>33</v>
      </c>
      <c r="H1653" s="4" t="s">
        <v>688</v>
      </c>
      <c r="I1653" s="199">
        <v>44</v>
      </c>
      <c r="J1653" t="str">
        <f t="shared" si="131"/>
        <v>B-W2-H2-LAM 110 - Exposed Lippings</v>
      </c>
      <c r="K1653" s="6">
        <f t="shared" si="134"/>
        <v>2864</v>
      </c>
      <c r="M1653" t="s">
        <v>751</v>
      </c>
      <c r="Q1653" s="6">
        <v>2787</v>
      </c>
    </row>
    <row r="1654" spans="1:17" hidden="1">
      <c r="A1654" t="s">
        <v>9</v>
      </c>
      <c r="B1654" t="s">
        <v>10</v>
      </c>
      <c r="C1654" s="191">
        <v>999</v>
      </c>
      <c r="D1654" s="191" t="s">
        <v>28</v>
      </c>
      <c r="E1654">
        <v>2451</v>
      </c>
      <c r="F1654">
        <v>2820</v>
      </c>
      <c r="G1654" t="s">
        <v>34</v>
      </c>
      <c r="H1654" s="4" t="s">
        <v>688</v>
      </c>
      <c r="I1654" s="199">
        <v>44</v>
      </c>
      <c r="J1654" t="str">
        <f t="shared" si="131"/>
        <v>B-W2-H3-LAM 110 - Exposed Lippings</v>
      </c>
      <c r="K1654" s="6">
        <f t="shared" si="134"/>
        <v>3138</v>
      </c>
      <c r="M1654" t="s">
        <v>751</v>
      </c>
      <c r="Q1654" s="6">
        <v>3053</v>
      </c>
    </row>
    <row r="1655" spans="1:17" hidden="1">
      <c r="A1655" t="s">
        <v>9</v>
      </c>
      <c r="B1655" t="s">
        <v>8</v>
      </c>
      <c r="C1655" s="191">
        <v>999</v>
      </c>
      <c r="D1655" s="191" t="s">
        <v>28</v>
      </c>
      <c r="E1655">
        <v>2821</v>
      </c>
      <c r="F1655">
        <v>3100</v>
      </c>
      <c r="G1655" t="s">
        <v>35</v>
      </c>
      <c r="H1655" s="4" t="s">
        <v>688</v>
      </c>
      <c r="I1655" s="199">
        <v>44</v>
      </c>
      <c r="J1655" t="str">
        <f t="shared" si="131"/>
        <v>B-W2-H4-LAM 110 - Exposed Lippings</v>
      </c>
      <c r="K1655" s="6">
        <f t="shared" si="134"/>
        <v>3124</v>
      </c>
      <c r="M1655" t="s">
        <v>751</v>
      </c>
      <c r="Q1655" s="6">
        <v>3053</v>
      </c>
    </row>
    <row r="1656" spans="1:17" hidden="1">
      <c r="A1656" t="s">
        <v>4</v>
      </c>
      <c r="B1656" t="s">
        <v>7</v>
      </c>
      <c r="C1656" s="191">
        <v>999</v>
      </c>
      <c r="D1656" s="191" t="s">
        <v>28</v>
      </c>
      <c r="E1656">
        <v>1981</v>
      </c>
      <c r="F1656">
        <v>2150</v>
      </c>
      <c r="G1656" t="s">
        <v>32</v>
      </c>
      <c r="H1656" s="4" t="s">
        <v>688</v>
      </c>
      <c r="I1656" s="199">
        <v>44</v>
      </c>
      <c r="J1656" t="str">
        <f t="shared" si="131"/>
        <v>C-W2-H1-LAM 110 - Exposed Lippings</v>
      </c>
      <c r="K1656" s="6">
        <f t="shared" si="134"/>
        <v>2157</v>
      </c>
      <c r="M1656" t="s">
        <v>751</v>
      </c>
      <c r="Q1656" s="6">
        <v>2092</v>
      </c>
    </row>
    <row r="1657" spans="1:17" hidden="1">
      <c r="A1657" t="s">
        <v>4</v>
      </c>
      <c r="B1657" t="s">
        <v>6</v>
      </c>
      <c r="C1657" s="191">
        <v>999</v>
      </c>
      <c r="D1657" s="191" t="s">
        <v>28</v>
      </c>
      <c r="E1657">
        <v>2151</v>
      </c>
      <c r="F1657">
        <v>2450</v>
      </c>
      <c r="G1657" t="s">
        <v>33</v>
      </c>
      <c r="H1657" s="4" t="s">
        <v>688</v>
      </c>
      <c r="I1657" s="199">
        <v>44</v>
      </c>
      <c r="J1657" t="str">
        <f t="shared" ref="J1657:J1684" si="135">A1657&amp;"-"&amp;D1657&amp;"-"&amp;G1657&amp;"-"&amp;H1657</f>
        <v>C-W2-H2-LAM 110 - Exposed Lippings</v>
      </c>
      <c r="K1657" s="6">
        <f t="shared" si="134"/>
        <v>2352</v>
      </c>
      <c r="M1657" t="s">
        <v>751</v>
      </c>
      <c r="Q1657" s="6">
        <v>2290</v>
      </c>
    </row>
    <row r="1658" spans="1:17" hidden="1">
      <c r="A1658" t="s">
        <v>4</v>
      </c>
      <c r="B1658" t="s">
        <v>5</v>
      </c>
      <c r="C1658" s="191">
        <v>999</v>
      </c>
      <c r="D1658" s="191" t="s">
        <v>28</v>
      </c>
      <c r="E1658">
        <v>2451</v>
      </c>
      <c r="F1658">
        <v>2820</v>
      </c>
      <c r="G1658" t="s">
        <v>34</v>
      </c>
      <c r="H1658" s="4" t="s">
        <v>688</v>
      </c>
      <c r="I1658" s="199">
        <v>44</v>
      </c>
      <c r="J1658" t="str">
        <f t="shared" si="135"/>
        <v>C-W2-H3-LAM 110 - Exposed Lippings</v>
      </c>
      <c r="K1658" s="6">
        <f t="shared" si="134"/>
        <v>2590</v>
      </c>
      <c r="M1658" t="s">
        <v>751</v>
      </c>
      <c r="Q1658" s="6">
        <v>2521</v>
      </c>
    </row>
    <row r="1659" spans="1:17" hidden="1">
      <c r="A1659" t="s">
        <v>4</v>
      </c>
      <c r="B1659" t="s">
        <v>3</v>
      </c>
      <c r="C1659" s="191">
        <v>999</v>
      </c>
      <c r="D1659" s="191" t="s">
        <v>28</v>
      </c>
      <c r="E1659">
        <v>2821</v>
      </c>
      <c r="F1659">
        <v>3100</v>
      </c>
      <c r="G1659" t="s">
        <v>35</v>
      </c>
      <c r="H1659" s="4" t="s">
        <v>688</v>
      </c>
      <c r="I1659" s="199">
        <v>44</v>
      </c>
      <c r="J1659" t="str">
        <f t="shared" si="135"/>
        <v>C-W2-H4-LAM 110 - Exposed Lippings</v>
      </c>
      <c r="K1659" s="6">
        <f t="shared" si="134"/>
        <v>2579</v>
      </c>
      <c r="M1659" t="s">
        <v>751</v>
      </c>
      <c r="Q1659" s="6">
        <v>2521</v>
      </c>
    </row>
    <row r="1660" spans="1:17" hidden="1">
      <c r="A1660" t="s">
        <v>14</v>
      </c>
      <c r="B1660" t="s">
        <v>17</v>
      </c>
      <c r="C1660" s="194">
        <v>1099</v>
      </c>
      <c r="D1660" s="194" t="s">
        <v>29</v>
      </c>
      <c r="E1660">
        <v>1981</v>
      </c>
      <c r="F1660">
        <v>2150</v>
      </c>
      <c r="G1660" t="s">
        <v>32</v>
      </c>
      <c r="H1660" s="4" t="s">
        <v>688</v>
      </c>
      <c r="I1660" s="199">
        <v>44</v>
      </c>
      <c r="J1660" t="str">
        <f t="shared" si="135"/>
        <v>A-W3-H1-LAM 110 - Exposed Lippings</v>
      </c>
      <c r="K1660" s="6">
        <f>+K508+Exp_Lip</f>
        <v>1344.5</v>
      </c>
      <c r="M1660" t="s">
        <v>751</v>
      </c>
      <c r="Q1660" s="6">
        <v>1302.5</v>
      </c>
    </row>
    <row r="1661" spans="1:17" hidden="1">
      <c r="A1661" t="s">
        <v>14</v>
      </c>
      <c r="B1661" t="s">
        <v>16</v>
      </c>
      <c r="C1661" s="194">
        <v>1099</v>
      </c>
      <c r="D1661" s="194" t="s">
        <v>29</v>
      </c>
      <c r="E1661">
        <v>2151</v>
      </c>
      <c r="F1661">
        <v>2450</v>
      </c>
      <c r="G1661" t="s">
        <v>33</v>
      </c>
      <c r="H1661" s="4" t="s">
        <v>688</v>
      </c>
      <c r="I1661" s="199">
        <v>44</v>
      </c>
      <c r="J1661" t="str">
        <f t="shared" si="135"/>
        <v>A-W3-H2-LAM 110 - Exposed Lippings</v>
      </c>
      <c r="K1661" s="6">
        <f>+K509+Exp_Lip</f>
        <v>1458.5</v>
      </c>
      <c r="M1661" t="s">
        <v>751</v>
      </c>
      <c r="Q1661" s="6">
        <v>1418.5</v>
      </c>
    </row>
    <row r="1662" spans="1:17" hidden="1">
      <c r="A1662" t="s">
        <v>14</v>
      </c>
      <c r="B1662" t="s">
        <v>15</v>
      </c>
      <c r="C1662" s="194">
        <v>1099</v>
      </c>
      <c r="D1662" s="194" t="s">
        <v>29</v>
      </c>
      <c r="E1662">
        <v>2451</v>
      </c>
      <c r="F1662">
        <v>2820</v>
      </c>
      <c r="G1662" t="s">
        <v>34</v>
      </c>
      <c r="H1662" s="4" t="s">
        <v>688</v>
      </c>
      <c r="I1662" s="199">
        <v>44</v>
      </c>
      <c r="J1662" t="str">
        <f t="shared" si="135"/>
        <v>A-W3-H3-LAM 110 - Exposed Lippings</v>
      </c>
      <c r="K1662" s="6">
        <f>+K510+Exp_Lip</f>
        <v>1595.5</v>
      </c>
      <c r="M1662" t="s">
        <v>751</v>
      </c>
      <c r="Q1662" s="6">
        <v>1551.5</v>
      </c>
    </row>
    <row r="1663" spans="1:17" hidden="1">
      <c r="A1663" t="s">
        <v>14</v>
      </c>
      <c r="B1663" t="s">
        <v>13</v>
      </c>
      <c r="C1663" s="194">
        <v>1099</v>
      </c>
      <c r="D1663" s="194" t="s">
        <v>29</v>
      </c>
      <c r="E1663">
        <v>2821</v>
      </c>
      <c r="F1663">
        <v>3070</v>
      </c>
      <c r="G1663" t="s">
        <v>35</v>
      </c>
      <c r="H1663" s="4" t="s">
        <v>688</v>
      </c>
      <c r="I1663" s="199">
        <v>44</v>
      </c>
      <c r="J1663" t="str">
        <f t="shared" si="135"/>
        <v>A-W3-H4-LAM 110 - Exposed Lippings</v>
      </c>
      <c r="K1663" s="6">
        <f>+K511+Exp_Lip</f>
        <v>1587.5</v>
      </c>
      <c r="M1663" t="s">
        <v>751</v>
      </c>
      <c r="Q1663" s="6">
        <v>1551.5</v>
      </c>
    </row>
    <row r="1664" spans="1:17" hidden="1">
      <c r="A1664" t="s">
        <v>9</v>
      </c>
      <c r="B1664" t="s">
        <v>12</v>
      </c>
      <c r="C1664" s="194">
        <v>1099</v>
      </c>
      <c r="D1664" s="194" t="s">
        <v>29</v>
      </c>
      <c r="E1664">
        <v>1981</v>
      </c>
      <c r="F1664">
        <v>2150</v>
      </c>
      <c r="G1664" t="s">
        <v>32</v>
      </c>
      <c r="H1664" s="4" t="s">
        <v>688</v>
      </c>
      <c r="I1664" s="199">
        <v>44</v>
      </c>
      <c r="J1664" t="str">
        <f t="shared" si="135"/>
        <v>B-W3-H1-LAM 110 - Exposed Lippings</v>
      </c>
      <c r="K1664" s="6">
        <f t="shared" ref="K1664:K1671" si="136">+K512+Exp_Lip*2</f>
        <v>2687</v>
      </c>
      <c r="M1664" t="s">
        <v>751</v>
      </c>
      <c r="Q1664" s="6">
        <v>2604</v>
      </c>
    </row>
    <row r="1665" spans="1:17" hidden="1">
      <c r="A1665" t="s">
        <v>9</v>
      </c>
      <c r="B1665" t="s">
        <v>11</v>
      </c>
      <c r="C1665" s="194">
        <v>1099</v>
      </c>
      <c r="D1665" s="194" t="s">
        <v>29</v>
      </c>
      <c r="E1665">
        <v>2151</v>
      </c>
      <c r="F1665">
        <v>2450</v>
      </c>
      <c r="G1665" t="s">
        <v>33</v>
      </c>
      <c r="H1665" s="4" t="s">
        <v>688</v>
      </c>
      <c r="I1665" s="199">
        <v>44</v>
      </c>
      <c r="J1665" t="str">
        <f t="shared" si="135"/>
        <v>B-W3-H2-LAM 110 - Exposed Lippings</v>
      </c>
      <c r="K1665" s="6">
        <f t="shared" si="136"/>
        <v>2916</v>
      </c>
      <c r="M1665" t="s">
        <v>751</v>
      </c>
      <c r="Q1665" s="6">
        <v>2837</v>
      </c>
    </row>
    <row r="1666" spans="1:17" hidden="1">
      <c r="A1666" t="s">
        <v>9</v>
      </c>
      <c r="B1666" t="s">
        <v>10</v>
      </c>
      <c r="C1666" s="194">
        <v>1099</v>
      </c>
      <c r="D1666" s="194" t="s">
        <v>29</v>
      </c>
      <c r="E1666">
        <v>2451</v>
      </c>
      <c r="F1666">
        <v>2820</v>
      </c>
      <c r="G1666" t="s">
        <v>34</v>
      </c>
      <c r="H1666" s="4" t="s">
        <v>688</v>
      </c>
      <c r="I1666" s="199">
        <v>44</v>
      </c>
      <c r="J1666" t="str">
        <f t="shared" si="135"/>
        <v>B-W3-H3-LAM 110 - Exposed Lippings</v>
      </c>
      <c r="K1666" s="6">
        <f t="shared" si="136"/>
        <v>3190</v>
      </c>
      <c r="M1666" t="s">
        <v>751</v>
      </c>
      <c r="Q1666" s="6">
        <v>3103</v>
      </c>
    </row>
    <row r="1667" spans="1:17" hidden="1">
      <c r="A1667" t="s">
        <v>9</v>
      </c>
      <c r="B1667" t="s">
        <v>8</v>
      </c>
      <c r="C1667" s="194">
        <v>1099</v>
      </c>
      <c r="D1667" s="194" t="s">
        <v>29</v>
      </c>
      <c r="E1667">
        <v>2821</v>
      </c>
      <c r="F1667">
        <v>3100</v>
      </c>
      <c r="G1667" t="s">
        <v>35</v>
      </c>
      <c r="H1667" s="4" t="s">
        <v>688</v>
      </c>
      <c r="I1667" s="199">
        <v>44</v>
      </c>
      <c r="J1667" t="str">
        <f t="shared" si="135"/>
        <v>B-W3-H4-LAM 110 - Exposed Lippings</v>
      </c>
      <c r="K1667" s="6">
        <f t="shared" si="136"/>
        <v>3175</v>
      </c>
      <c r="M1667" t="s">
        <v>751</v>
      </c>
      <c r="Q1667" s="6">
        <v>3103</v>
      </c>
    </row>
    <row r="1668" spans="1:17" hidden="1">
      <c r="A1668" t="s">
        <v>4</v>
      </c>
      <c r="B1668" t="s">
        <v>7</v>
      </c>
      <c r="C1668" s="194">
        <v>1099</v>
      </c>
      <c r="D1668" s="194" t="s">
        <v>29</v>
      </c>
      <c r="E1668">
        <v>1981</v>
      </c>
      <c r="F1668">
        <v>2150</v>
      </c>
      <c r="G1668" t="s">
        <v>32</v>
      </c>
      <c r="H1668" s="4" t="s">
        <v>688</v>
      </c>
      <c r="I1668" s="199">
        <v>44</v>
      </c>
      <c r="J1668" t="str">
        <f t="shared" si="135"/>
        <v>C-W3-H1-LAM 110 - Exposed Lippings</v>
      </c>
      <c r="K1668" s="6">
        <f t="shared" si="136"/>
        <v>2183</v>
      </c>
      <c r="M1668" t="s">
        <v>751</v>
      </c>
      <c r="Q1668" s="6">
        <v>2117</v>
      </c>
    </row>
    <row r="1669" spans="1:17" hidden="1">
      <c r="A1669" t="s">
        <v>4</v>
      </c>
      <c r="B1669" t="s">
        <v>6</v>
      </c>
      <c r="C1669" s="194">
        <v>1099</v>
      </c>
      <c r="D1669" s="194" t="s">
        <v>29</v>
      </c>
      <c r="E1669">
        <v>2151</v>
      </c>
      <c r="F1669">
        <v>2450</v>
      </c>
      <c r="G1669" t="s">
        <v>33</v>
      </c>
      <c r="H1669" s="4" t="s">
        <v>688</v>
      </c>
      <c r="I1669" s="199">
        <v>44</v>
      </c>
      <c r="J1669" t="str">
        <f t="shared" si="135"/>
        <v>C-W3-H2-LAM 110 - Exposed Lippings</v>
      </c>
      <c r="K1669" s="6">
        <f t="shared" si="136"/>
        <v>2378</v>
      </c>
      <c r="M1669" t="s">
        <v>751</v>
      </c>
      <c r="Q1669" s="6">
        <v>2315</v>
      </c>
    </row>
    <row r="1670" spans="1:17" hidden="1">
      <c r="A1670" t="s">
        <v>4</v>
      </c>
      <c r="B1670" t="s">
        <v>5</v>
      </c>
      <c r="C1670" s="194">
        <v>1099</v>
      </c>
      <c r="D1670" s="194" t="s">
        <v>29</v>
      </c>
      <c r="E1670">
        <v>2451</v>
      </c>
      <c r="F1670">
        <v>2820</v>
      </c>
      <c r="G1670" t="s">
        <v>34</v>
      </c>
      <c r="H1670" s="4" t="s">
        <v>688</v>
      </c>
      <c r="I1670" s="199">
        <v>44</v>
      </c>
      <c r="J1670" t="str">
        <f t="shared" si="135"/>
        <v>C-W3-H3-LAM 110 - Exposed Lippings</v>
      </c>
      <c r="K1670" s="6">
        <f t="shared" si="136"/>
        <v>2616</v>
      </c>
      <c r="M1670" t="s">
        <v>751</v>
      </c>
      <c r="Q1670" s="6">
        <v>2546</v>
      </c>
    </row>
    <row r="1671" spans="1:17" hidden="1">
      <c r="A1671" t="s">
        <v>4</v>
      </c>
      <c r="B1671" t="s">
        <v>3</v>
      </c>
      <c r="C1671" s="194">
        <v>1099</v>
      </c>
      <c r="D1671" s="194" t="s">
        <v>29</v>
      </c>
      <c r="E1671">
        <v>2821</v>
      </c>
      <c r="F1671">
        <v>3100</v>
      </c>
      <c r="G1671" t="s">
        <v>35</v>
      </c>
      <c r="H1671" s="4" t="s">
        <v>688</v>
      </c>
      <c r="I1671" s="199">
        <v>44</v>
      </c>
      <c r="J1671" t="str">
        <f t="shared" si="135"/>
        <v>C-W3-H4-LAM 110 - Exposed Lippings</v>
      </c>
      <c r="K1671" s="6">
        <f t="shared" si="136"/>
        <v>2604</v>
      </c>
      <c r="M1671" t="s">
        <v>751</v>
      </c>
      <c r="Q1671" s="6">
        <v>2546</v>
      </c>
    </row>
    <row r="1672" spans="1:17" hidden="1">
      <c r="A1672" t="s">
        <v>14</v>
      </c>
      <c r="B1672" t="s">
        <v>17</v>
      </c>
      <c r="C1672" s="196">
        <v>1240</v>
      </c>
      <c r="D1672" s="196" t="s">
        <v>30</v>
      </c>
      <c r="E1672">
        <v>1981</v>
      </c>
      <c r="F1672">
        <v>2150</v>
      </c>
      <c r="G1672" t="s">
        <v>32</v>
      </c>
      <c r="H1672" s="4" t="s">
        <v>688</v>
      </c>
      <c r="I1672" s="199">
        <v>44</v>
      </c>
      <c r="J1672" t="str">
        <f t="shared" si="135"/>
        <v>A-W4-H1-LAM 110 - Exposed Lippings</v>
      </c>
      <c r="K1672" s="6">
        <f>+K520+Exp_Lip</f>
        <v>1370.5</v>
      </c>
      <c r="M1672" t="s">
        <v>751</v>
      </c>
      <c r="Q1672" s="6">
        <v>1327.5</v>
      </c>
    </row>
    <row r="1673" spans="1:17" hidden="1">
      <c r="A1673" t="s">
        <v>14</v>
      </c>
      <c r="B1673" t="s">
        <v>16</v>
      </c>
      <c r="C1673" s="196">
        <v>1240</v>
      </c>
      <c r="D1673" s="196" t="s">
        <v>30</v>
      </c>
      <c r="E1673">
        <v>2151</v>
      </c>
      <c r="F1673">
        <v>2450</v>
      </c>
      <c r="G1673" t="s">
        <v>33</v>
      </c>
      <c r="H1673" s="4" t="s">
        <v>688</v>
      </c>
      <c r="I1673" s="199">
        <v>44</v>
      </c>
      <c r="J1673" t="str">
        <f t="shared" si="135"/>
        <v>A-W4-H2-LAM 110 - Exposed Lippings</v>
      </c>
      <c r="K1673" s="6">
        <f>+K521+Exp_Lip</f>
        <v>1483.5</v>
      </c>
      <c r="M1673" t="s">
        <v>751</v>
      </c>
      <c r="Q1673" s="6">
        <v>1443.5</v>
      </c>
    </row>
    <row r="1674" spans="1:17" hidden="1">
      <c r="A1674" t="s">
        <v>14</v>
      </c>
      <c r="B1674" t="s">
        <v>15</v>
      </c>
      <c r="C1674" s="196">
        <v>1240</v>
      </c>
      <c r="D1674" s="196" t="s">
        <v>30</v>
      </c>
      <c r="E1674">
        <v>2451</v>
      </c>
      <c r="F1674">
        <v>2820</v>
      </c>
      <c r="G1674" t="s">
        <v>34</v>
      </c>
      <c r="H1674" s="4" t="s">
        <v>688</v>
      </c>
      <c r="I1674" s="199">
        <v>44</v>
      </c>
      <c r="J1674" t="str">
        <f t="shared" si="135"/>
        <v>A-W4-H3-LAM 110 - Exposed Lippings</v>
      </c>
      <c r="K1674" s="6">
        <f>+K522+Exp_Lip</f>
        <v>1620.5</v>
      </c>
      <c r="M1674" t="s">
        <v>751</v>
      </c>
      <c r="Q1674" s="6">
        <v>1576.5</v>
      </c>
    </row>
    <row r="1675" spans="1:17" hidden="1">
      <c r="A1675" t="s">
        <v>14</v>
      </c>
      <c r="B1675" t="s">
        <v>13</v>
      </c>
      <c r="C1675" s="196">
        <v>1240</v>
      </c>
      <c r="D1675" s="196" t="s">
        <v>30</v>
      </c>
      <c r="E1675">
        <v>2821</v>
      </c>
      <c r="F1675">
        <v>3070</v>
      </c>
      <c r="G1675" t="s">
        <v>35</v>
      </c>
      <c r="H1675" s="4" t="s">
        <v>688</v>
      </c>
      <c r="I1675" s="199">
        <v>44</v>
      </c>
      <c r="J1675" t="str">
        <f t="shared" si="135"/>
        <v>A-W4-H4-LAM 110 - Exposed Lippings</v>
      </c>
      <c r="K1675" s="6">
        <f>+K523+Exp_Lip</f>
        <v>1613.5</v>
      </c>
      <c r="M1675" t="s">
        <v>751</v>
      </c>
      <c r="Q1675" s="6">
        <v>1576.5</v>
      </c>
    </row>
    <row r="1676" spans="1:17" hidden="1">
      <c r="A1676" t="s">
        <v>9</v>
      </c>
      <c r="B1676" t="s">
        <v>12</v>
      </c>
      <c r="C1676" s="196">
        <v>1240</v>
      </c>
      <c r="D1676" s="196" t="s">
        <v>30</v>
      </c>
      <c r="E1676">
        <v>1981</v>
      </c>
      <c r="F1676">
        <v>2150</v>
      </c>
      <c r="G1676" t="s">
        <v>32</v>
      </c>
      <c r="H1676" s="4" t="s">
        <v>688</v>
      </c>
      <c r="I1676" s="199">
        <v>44</v>
      </c>
      <c r="J1676" t="str">
        <f t="shared" si="135"/>
        <v>B-W4-H1-LAM 110 - Exposed Lippings</v>
      </c>
      <c r="K1676" s="6">
        <f t="shared" ref="K1676:K1683" si="137">+K524+Exp_Lip*2</f>
        <v>2739</v>
      </c>
      <c r="M1676" t="s">
        <v>751</v>
      </c>
      <c r="Q1676" s="6">
        <v>2654</v>
      </c>
    </row>
    <row r="1677" spans="1:17" hidden="1">
      <c r="A1677" t="s">
        <v>9</v>
      </c>
      <c r="B1677" t="s">
        <v>11</v>
      </c>
      <c r="C1677" s="196">
        <v>1240</v>
      </c>
      <c r="D1677" s="196" t="s">
        <v>30</v>
      </c>
      <c r="E1677">
        <v>2151</v>
      </c>
      <c r="F1677">
        <v>2450</v>
      </c>
      <c r="G1677" t="s">
        <v>33</v>
      </c>
      <c r="H1677" s="4" t="s">
        <v>688</v>
      </c>
      <c r="I1677" s="199">
        <v>44</v>
      </c>
      <c r="J1677" t="str">
        <f t="shared" si="135"/>
        <v>B-W4-H2-LAM 110 - Exposed Lippings</v>
      </c>
      <c r="K1677" s="6">
        <f t="shared" si="137"/>
        <v>2967</v>
      </c>
      <c r="M1677" t="s">
        <v>751</v>
      </c>
      <c r="Q1677" s="6">
        <v>2887</v>
      </c>
    </row>
    <row r="1678" spans="1:17" hidden="1">
      <c r="A1678" t="s">
        <v>9</v>
      </c>
      <c r="B1678" t="s">
        <v>10</v>
      </c>
      <c r="C1678" s="196">
        <v>1240</v>
      </c>
      <c r="D1678" s="196" t="s">
        <v>30</v>
      </c>
      <c r="E1678">
        <v>2451</v>
      </c>
      <c r="F1678">
        <v>2820</v>
      </c>
      <c r="G1678" t="s">
        <v>34</v>
      </c>
      <c r="H1678" s="4" t="s">
        <v>688</v>
      </c>
      <c r="I1678" s="199">
        <v>44</v>
      </c>
      <c r="J1678" t="str">
        <f t="shared" si="135"/>
        <v>B-W4-H3-LAM 110 - Exposed Lippings</v>
      </c>
      <c r="K1678" s="6">
        <f t="shared" si="137"/>
        <v>3241</v>
      </c>
      <c r="M1678" t="s">
        <v>751</v>
      </c>
      <c r="Q1678" s="6">
        <v>3153</v>
      </c>
    </row>
    <row r="1679" spans="1:17" hidden="1">
      <c r="A1679" t="s">
        <v>9</v>
      </c>
      <c r="B1679" t="s">
        <v>8</v>
      </c>
      <c r="C1679" s="196">
        <v>1240</v>
      </c>
      <c r="D1679" s="196" t="s">
        <v>30</v>
      </c>
      <c r="E1679">
        <v>2821</v>
      </c>
      <c r="F1679">
        <v>3100</v>
      </c>
      <c r="G1679" t="s">
        <v>35</v>
      </c>
      <c r="H1679" s="4" t="s">
        <v>688</v>
      </c>
      <c r="I1679" s="199">
        <v>44</v>
      </c>
      <c r="J1679" t="str">
        <f t="shared" si="135"/>
        <v>B-W4-H4-LAM 110 - Exposed Lippings</v>
      </c>
      <c r="K1679" s="6">
        <f t="shared" si="137"/>
        <v>3226</v>
      </c>
      <c r="M1679" t="s">
        <v>751</v>
      </c>
      <c r="Q1679" s="6">
        <v>3153</v>
      </c>
    </row>
    <row r="1680" spans="1:17" hidden="1">
      <c r="A1680" t="s">
        <v>4</v>
      </c>
      <c r="B1680" t="s">
        <v>7</v>
      </c>
      <c r="C1680" s="196">
        <v>1240</v>
      </c>
      <c r="D1680" s="196" t="s">
        <v>30</v>
      </c>
      <c r="E1680">
        <v>1981</v>
      </c>
      <c r="F1680">
        <v>2150</v>
      </c>
      <c r="G1680" t="s">
        <v>32</v>
      </c>
      <c r="H1680" s="4" t="s">
        <v>688</v>
      </c>
      <c r="I1680" s="199">
        <v>44</v>
      </c>
      <c r="J1680" t="str">
        <f t="shared" si="135"/>
        <v>C-W4-H1-LAM 110 - Exposed Lippings</v>
      </c>
      <c r="K1680" s="6">
        <f t="shared" si="137"/>
        <v>2209</v>
      </c>
      <c r="M1680" t="s">
        <v>751</v>
      </c>
      <c r="Q1680" s="6">
        <v>2142</v>
      </c>
    </row>
    <row r="1681" spans="1:17" hidden="1">
      <c r="A1681" t="s">
        <v>4</v>
      </c>
      <c r="B1681" t="s">
        <v>6</v>
      </c>
      <c r="C1681" s="196">
        <v>1240</v>
      </c>
      <c r="D1681" s="196" t="s">
        <v>30</v>
      </c>
      <c r="E1681">
        <v>2151</v>
      </c>
      <c r="F1681">
        <v>2450</v>
      </c>
      <c r="G1681" t="s">
        <v>33</v>
      </c>
      <c r="H1681" s="4" t="s">
        <v>688</v>
      </c>
      <c r="I1681" s="199">
        <v>44</v>
      </c>
      <c r="J1681" t="str">
        <f t="shared" si="135"/>
        <v>C-W4-H2-LAM 110 - Exposed Lippings</v>
      </c>
      <c r="K1681" s="6">
        <f t="shared" si="137"/>
        <v>2404</v>
      </c>
      <c r="M1681" t="s">
        <v>751</v>
      </c>
      <c r="Q1681" s="6">
        <v>2340</v>
      </c>
    </row>
    <row r="1682" spans="1:17" hidden="1">
      <c r="A1682" t="s">
        <v>4</v>
      </c>
      <c r="B1682" t="s">
        <v>5</v>
      </c>
      <c r="C1682" s="196">
        <v>1240</v>
      </c>
      <c r="D1682" s="196" t="s">
        <v>30</v>
      </c>
      <c r="E1682">
        <v>2451</v>
      </c>
      <c r="F1682">
        <v>2820</v>
      </c>
      <c r="G1682" t="s">
        <v>34</v>
      </c>
      <c r="H1682" s="4" t="s">
        <v>688</v>
      </c>
      <c r="I1682" s="199">
        <v>44</v>
      </c>
      <c r="J1682" t="str">
        <f t="shared" si="135"/>
        <v>C-W4-H3-LAM 110 - Exposed Lippings</v>
      </c>
      <c r="K1682" s="6">
        <f t="shared" si="137"/>
        <v>2642</v>
      </c>
      <c r="M1682" t="s">
        <v>751</v>
      </c>
      <c r="Q1682" s="6">
        <v>2571</v>
      </c>
    </row>
    <row r="1683" spans="1:17" hidden="1">
      <c r="A1683" t="s">
        <v>4</v>
      </c>
      <c r="B1683" t="s">
        <v>3</v>
      </c>
      <c r="C1683" s="196">
        <v>1240</v>
      </c>
      <c r="D1683" s="196" t="s">
        <v>30</v>
      </c>
      <c r="E1683">
        <v>2821</v>
      </c>
      <c r="F1683">
        <v>3100</v>
      </c>
      <c r="G1683" t="s">
        <v>35</v>
      </c>
      <c r="H1683" s="4" t="s">
        <v>688</v>
      </c>
      <c r="I1683" s="199">
        <v>44</v>
      </c>
      <c r="J1683" t="str">
        <f t="shared" si="135"/>
        <v>C-W4-H4-LAM 110 - Exposed Lippings</v>
      </c>
      <c r="K1683" s="6">
        <f t="shared" si="137"/>
        <v>2630</v>
      </c>
      <c r="M1683" t="s">
        <v>751</v>
      </c>
      <c r="Q1683" s="6">
        <v>2571</v>
      </c>
    </row>
    <row r="1684" spans="1:17" hidden="1">
      <c r="A1684" t="s">
        <v>14</v>
      </c>
      <c r="B1684" t="s">
        <v>17</v>
      </c>
      <c r="C1684">
        <v>949</v>
      </c>
      <c r="D1684" t="s">
        <v>27</v>
      </c>
      <c r="E1684">
        <v>1981</v>
      </c>
      <c r="F1684">
        <v>2150</v>
      </c>
      <c r="G1684" t="s">
        <v>32</v>
      </c>
      <c r="H1684" s="221" t="s">
        <v>859</v>
      </c>
      <c r="I1684" s="199">
        <v>44</v>
      </c>
      <c r="J1684" t="str">
        <f t="shared" si="135"/>
        <v>A-W1-H1-Sprayed - old</v>
      </c>
      <c r="K1684" s="5">
        <f t="shared" ref="K1684:K1695" si="138">ROUNDUP(Q1684*(1+O1684),0)</f>
        <v>709</v>
      </c>
      <c r="M1684" t="s">
        <v>730</v>
      </c>
      <c r="O1684" s="355">
        <v>2.5000000000000001E-2</v>
      </c>
      <c r="Q1684" s="5">
        <v>691</v>
      </c>
    </row>
    <row r="1685" spans="1:17" hidden="1">
      <c r="A1685" t="s">
        <v>14</v>
      </c>
      <c r="B1685" t="s">
        <v>16</v>
      </c>
      <c r="C1685">
        <v>949</v>
      </c>
      <c r="D1685" t="s">
        <v>27</v>
      </c>
      <c r="E1685">
        <v>2151</v>
      </c>
      <c r="F1685">
        <v>2450</v>
      </c>
      <c r="G1685" t="s">
        <v>33</v>
      </c>
      <c r="H1685" s="221" t="s">
        <v>859</v>
      </c>
      <c r="I1685" s="199">
        <v>44</v>
      </c>
      <c r="J1685" t="str">
        <f t="shared" ref="J1685:J1731" si="139">A1685&amp;"-"&amp;D1685&amp;"-"&amp;G1685&amp;"-"&amp;H1685</f>
        <v>A-W1-H2-Sprayed - old</v>
      </c>
      <c r="K1685" s="5">
        <f t="shared" si="138"/>
        <v>795</v>
      </c>
      <c r="M1685" t="s">
        <v>730</v>
      </c>
      <c r="O1685" s="355">
        <v>0.05</v>
      </c>
      <c r="Q1685" s="5">
        <v>757</v>
      </c>
    </row>
    <row r="1686" spans="1:17" hidden="1">
      <c r="A1686" t="s">
        <v>14</v>
      </c>
      <c r="B1686" t="s">
        <v>15</v>
      </c>
      <c r="C1686">
        <v>949</v>
      </c>
      <c r="D1686" t="s">
        <v>27</v>
      </c>
      <c r="E1686">
        <v>2451</v>
      </c>
      <c r="F1686">
        <v>2820</v>
      </c>
      <c r="G1686" t="s">
        <v>34</v>
      </c>
      <c r="H1686" s="221" t="s">
        <v>859</v>
      </c>
      <c r="I1686" s="199">
        <v>44</v>
      </c>
      <c r="J1686" t="str">
        <f t="shared" si="139"/>
        <v>A-W1-H3-Sprayed - old</v>
      </c>
      <c r="K1686" s="5">
        <f t="shared" si="138"/>
        <v>890</v>
      </c>
      <c r="M1686" t="s">
        <v>730</v>
      </c>
      <c r="O1686" s="355">
        <v>0.05</v>
      </c>
      <c r="Q1686" s="5">
        <v>847</v>
      </c>
    </row>
    <row r="1687" spans="1:17" hidden="1">
      <c r="A1687" t="s">
        <v>14</v>
      </c>
      <c r="B1687" t="s">
        <v>13</v>
      </c>
      <c r="C1687" s="190">
        <v>949</v>
      </c>
      <c r="D1687" t="s">
        <v>27</v>
      </c>
      <c r="E1687">
        <v>2821</v>
      </c>
      <c r="F1687">
        <v>3070</v>
      </c>
      <c r="G1687" t="s">
        <v>35</v>
      </c>
      <c r="H1687" s="221" t="s">
        <v>859</v>
      </c>
      <c r="I1687" s="199">
        <v>44</v>
      </c>
      <c r="J1687" t="str">
        <f t="shared" si="139"/>
        <v>A-W1-H4-Sprayed - old</v>
      </c>
      <c r="K1687" s="5">
        <f t="shared" si="138"/>
        <v>994</v>
      </c>
      <c r="M1687" t="s">
        <v>730</v>
      </c>
      <c r="O1687" s="355">
        <v>0.05</v>
      </c>
      <c r="Q1687" s="5">
        <v>946</v>
      </c>
    </row>
    <row r="1688" spans="1:17" hidden="1">
      <c r="A1688" t="s">
        <v>9</v>
      </c>
      <c r="B1688" t="s">
        <v>12</v>
      </c>
      <c r="C1688">
        <v>949</v>
      </c>
      <c r="D1688" t="s">
        <v>27</v>
      </c>
      <c r="E1688">
        <v>1981</v>
      </c>
      <c r="F1688">
        <v>2150</v>
      </c>
      <c r="G1688" t="s">
        <v>32</v>
      </c>
      <c r="H1688" s="221" t="s">
        <v>859</v>
      </c>
      <c r="I1688" s="199">
        <v>44</v>
      </c>
      <c r="J1688" t="str">
        <f t="shared" si="139"/>
        <v>B-W1-H1-Sprayed - old</v>
      </c>
      <c r="K1688" s="5">
        <f t="shared" si="138"/>
        <v>1433</v>
      </c>
      <c r="M1688" t="s">
        <v>730</v>
      </c>
      <c r="O1688" s="355">
        <v>2.5000000000000001E-2</v>
      </c>
      <c r="Q1688" s="5">
        <v>1398</v>
      </c>
    </row>
    <row r="1689" spans="1:17" hidden="1">
      <c r="A1689" t="s">
        <v>9</v>
      </c>
      <c r="B1689" t="s">
        <v>11</v>
      </c>
      <c r="C1689" s="190">
        <v>949</v>
      </c>
      <c r="D1689" t="s">
        <v>27</v>
      </c>
      <c r="E1689">
        <v>2151</v>
      </c>
      <c r="F1689">
        <v>2450</v>
      </c>
      <c r="G1689" t="s">
        <v>33</v>
      </c>
      <c r="H1689" s="221" t="s">
        <v>859</v>
      </c>
      <c r="I1689" s="199">
        <v>44</v>
      </c>
      <c r="J1689" t="str">
        <f t="shared" si="139"/>
        <v>B-W1-H2-Sprayed - old</v>
      </c>
      <c r="K1689" s="5">
        <f t="shared" si="138"/>
        <v>1607</v>
      </c>
      <c r="M1689" t="s">
        <v>730</v>
      </c>
      <c r="O1689" s="355">
        <v>0.05</v>
      </c>
      <c r="Q1689" s="5">
        <v>1530</v>
      </c>
    </row>
    <row r="1690" spans="1:17" hidden="1">
      <c r="A1690" t="s">
        <v>9</v>
      </c>
      <c r="B1690" t="s">
        <v>10</v>
      </c>
      <c r="C1690">
        <v>949</v>
      </c>
      <c r="D1690" t="s">
        <v>27</v>
      </c>
      <c r="E1690">
        <v>2451</v>
      </c>
      <c r="F1690">
        <v>2820</v>
      </c>
      <c r="G1690" t="s">
        <v>34</v>
      </c>
      <c r="H1690" s="221" t="s">
        <v>859</v>
      </c>
      <c r="I1690" s="199">
        <v>44</v>
      </c>
      <c r="J1690" t="str">
        <f t="shared" si="139"/>
        <v>B-W1-H3-Sprayed - old</v>
      </c>
      <c r="K1690" s="5">
        <f t="shared" si="138"/>
        <v>1797</v>
      </c>
      <c r="M1690" t="s">
        <v>730</v>
      </c>
      <c r="O1690" s="355">
        <v>0.05</v>
      </c>
      <c r="Q1690" s="5">
        <v>1711</v>
      </c>
    </row>
    <row r="1691" spans="1:17" hidden="1">
      <c r="A1691" t="s">
        <v>9</v>
      </c>
      <c r="B1691" t="s">
        <v>8</v>
      </c>
      <c r="C1691" s="190">
        <v>949</v>
      </c>
      <c r="D1691" s="190" t="s">
        <v>27</v>
      </c>
      <c r="E1691">
        <v>2821</v>
      </c>
      <c r="F1691">
        <v>3100</v>
      </c>
      <c r="G1691" t="s">
        <v>35</v>
      </c>
      <c r="H1691" s="221" t="s">
        <v>859</v>
      </c>
      <c r="I1691" s="199">
        <v>44</v>
      </c>
      <c r="J1691" t="str">
        <f t="shared" si="139"/>
        <v>B-W1-H4-Sprayed - old</v>
      </c>
      <c r="K1691" s="5">
        <f t="shared" si="138"/>
        <v>2004</v>
      </c>
      <c r="M1691" t="s">
        <v>730</v>
      </c>
      <c r="O1691" s="355">
        <v>0.05</v>
      </c>
      <c r="Q1691" s="5">
        <v>1908</v>
      </c>
    </row>
    <row r="1692" spans="1:17" hidden="1">
      <c r="A1692" t="s">
        <v>4</v>
      </c>
      <c r="B1692" t="s">
        <v>7</v>
      </c>
      <c r="C1692">
        <v>949</v>
      </c>
      <c r="D1692" t="s">
        <v>27</v>
      </c>
      <c r="E1692">
        <v>1981</v>
      </c>
      <c r="F1692">
        <v>2150</v>
      </c>
      <c r="G1692" t="s">
        <v>32</v>
      </c>
      <c r="H1692" s="221" t="s">
        <v>859</v>
      </c>
      <c r="I1692" s="199">
        <v>44</v>
      </c>
      <c r="J1692" t="str">
        <f t="shared" si="139"/>
        <v>C-W1-H1-Sprayed - old</v>
      </c>
      <c r="K1692" s="5">
        <f t="shared" si="138"/>
        <v>1138</v>
      </c>
      <c r="M1692" t="s">
        <v>730</v>
      </c>
      <c r="O1692" s="355">
        <v>2.5000000000000001E-2</v>
      </c>
      <c r="Q1692" s="5">
        <v>1110</v>
      </c>
    </row>
    <row r="1693" spans="1:17" hidden="1">
      <c r="A1693" t="s">
        <v>4</v>
      </c>
      <c r="B1693" t="s">
        <v>6</v>
      </c>
      <c r="C1693" s="190">
        <v>949</v>
      </c>
      <c r="D1693" t="s">
        <v>27</v>
      </c>
      <c r="E1693">
        <v>2151</v>
      </c>
      <c r="F1693">
        <v>2450</v>
      </c>
      <c r="G1693" t="s">
        <v>33</v>
      </c>
      <c r="H1693" s="221" t="s">
        <v>859</v>
      </c>
      <c r="I1693" s="199">
        <v>44</v>
      </c>
      <c r="J1693" t="str">
        <f t="shared" si="139"/>
        <v>C-W1-H2-Sprayed - old</v>
      </c>
      <c r="K1693" s="5">
        <f t="shared" si="138"/>
        <v>1278</v>
      </c>
      <c r="M1693" t="s">
        <v>730</v>
      </c>
      <c r="O1693" s="355">
        <v>0.05</v>
      </c>
      <c r="Q1693" s="5">
        <v>1217</v>
      </c>
    </row>
    <row r="1694" spans="1:17" hidden="1">
      <c r="A1694" t="s">
        <v>4</v>
      </c>
      <c r="B1694" t="s">
        <v>5</v>
      </c>
      <c r="C1694" s="190">
        <v>949</v>
      </c>
      <c r="D1694" t="s">
        <v>27</v>
      </c>
      <c r="E1694">
        <v>2451</v>
      </c>
      <c r="F1694">
        <v>2820</v>
      </c>
      <c r="G1694" t="s">
        <v>34</v>
      </c>
      <c r="H1694" s="221" t="s">
        <v>859</v>
      </c>
      <c r="I1694" s="199">
        <v>44</v>
      </c>
      <c r="J1694" t="str">
        <f t="shared" si="139"/>
        <v>C-W1-H3-Sprayed - old</v>
      </c>
      <c r="K1694" s="5">
        <f t="shared" si="138"/>
        <v>1417</v>
      </c>
      <c r="M1694" t="s">
        <v>730</v>
      </c>
      <c r="O1694" s="355">
        <v>0.05</v>
      </c>
      <c r="Q1694" s="5">
        <v>1349</v>
      </c>
    </row>
    <row r="1695" spans="1:17" hidden="1">
      <c r="A1695" t="s">
        <v>4</v>
      </c>
      <c r="B1695" t="s">
        <v>3</v>
      </c>
      <c r="C1695" s="190">
        <v>949</v>
      </c>
      <c r="D1695" s="190" t="s">
        <v>27</v>
      </c>
      <c r="E1695">
        <v>2821</v>
      </c>
      <c r="F1695">
        <v>3100</v>
      </c>
      <c r="G1695" t="s">
        <v>35</v>
      </c>
      <c r="H1695" s="221" t="s">
        <v>859</v>
      </c>
      <c r="I1695" s="199">
        <v>44</v>
      </c>
      <c r="J1695" t="str">
        <f t="shared" si="139"/>
        <v>C-W1-H4-Sprayed - old</v>
      </c>
      <c r="K1695" s="5">
        <f t="shared" si="138"/>
        <v>1598</v>
      </c>
      <c r="M1695" t="s">
        <v>730</v>
      </c>
      <c r="O1695" s="355">
        <v>0.05</v>
      </c>
      <c r="Q1695" s="5">
        <v>1521</v>
      </c>
    </row>
    <row r="1696" spans="1:17" hidden="1">
      <c r="A1696" t="s">
        <v>14</v>
      </c>
      <c r="B1696" t="s">
        <v>17</v>
      </c>
      <c r="C1696" s="191">
        <v>999</v>
      </c>
      <c r="D1696" s="191" t="s">
        <v>28</v>
      </c>
      <c r="E1696">
        <v>1981</v>
      </c>
      <c r="F1696">
        <v>2150</v>
      </c>
      <c r="G1696" t="s">
        <v>32</v>
      </c>
      <c r="H1696" s="221" t="s">
        <v>859</v>
      </c>
      <c r="I1696" s="199">
        <v>44</v>
      </c>
      <c r="J1696" t="str">
        <f t="shared" si="139"/>
        <v>A-W2-H1-Sprayed - old</v>
      </c>
      <c r="K1696" s="192">
        <f>+K1684+25</f>
        <v>734</v>
      </c>
      <c r="M1696" t="s">
        <v>751</v>
      </c>
      <c r="Q1696" s="192">
        <v>716</v>
      </c>
    </row>
    <row r="1697" spans="1:17" hidden="1">
      <c r="A1697" t="s">
        <v>14</v>
      </c>
      <c r="B1697" t="s">
        <v>16</v>
      </c>
      <c r="C1697" s="191">
        <v>999</v>
      </c>
      <c r="D1697" s="191" t="s">
        <v>28</v>
      </c>
      <c r="E1697">
        <v>2151</v>
      </c>
      <c r="F1697">
        <v>2450</v>
      </c>
      <c r="G1697" t="s">
        <v>33</v>
      </c>
      <c r="H1697" s="221" t="s">
        <v>859</v>
      </c>
      <c r="I1697" s="199">
        <v>44</v>
      </c>
      <c r="J1697" t="str">
        <f t="shared" si="139"/>
        <v>A-W2-H2-Sprayed - old</v>
      </c>
      <c r="K1697" s="192">
        <f>+K1685+25</f>
        <v>820</v>
      </c>
      <c r="M1697" t="s">
        <v>751</v>
      </c>
      <c r="Q1697" s="192">
        <v>782</v>
      </c>
    </row>
    <row r="1698" spans="1:17" hidden="1">
      <c r="A1698" t="s">
        <v>14</v>
      </c>
      <c r="B1698" t="s">
        <v>15</v>
      </c>
      <c r="C1698" s="191">
        <v>999</v>
      </c>
      <c r="D1698" s="191" t="s">
        <v>28</v>
      </c>
      <c r="E1698">
        <v>2451</v>
      </c>
      <c r="F1698">
        <v>2820</v>
      </c>
      <c r="G1698" t="s">
        <v>34</v>
      </c>
      <c r="H1698" s="221" t="s">
        <v>859</v>
      </c>
      <c r="I1698" s="199">
        <v>44</v>
      </c>
      <c r="J1698" t="str">
        <f t="shared" si="139"/>
        <v>A-W2-H3-Sprayed - old</v>
      </c>
      <c r="K1698" s="192">
        <f t="shared" ref="K1698:K1699" si="140">+K1686+25</f>
        <v>915</v>
      </c>
      <c r="M1698" t="s">
        <v>751</v>
      </c>
      <c r="Q1698" s="192">
        <v>872</v>
      </c>
    </row>
    <row r="1699" spans="1:17" hidden="1">
      <c r="A1699" t="s">
        <v>14</v>
      </c>
      <c r="B1699" t="s">
        <v>13</v>
      </c>
      <c r="C1699" s="191">
        <v>999</v>
      </c>
      <c r="D1699" s="191" t="s">
        <v>28</v>
      </c>
      <c r="E1699">
        <v>2821</v>
      </c>
      <c r="F1699">
        <v>3070</v>
      </c>
      <c r="G1699" t="s">
        <v>35</v>
      </c>
      <c r="H1699" s="221" t="s">
        <v>859</v>
      </c>
      <c r="I1699" s="199">
        <v>44</v>
      </c>
      <c r="J1699" t="str">
        <f t="shared" si="139"/>
        <v>A-W2-H4-Sprayed - old</v>
      </c>
      <c r="K1699" s="192">
        <f t="shared" si="140"/>
        <v>1019</v>
      </c>
      <c r="M1699" t="s">
        <v>751</v>
      </c>
      <c r="Q1699" s="192">
        <v>971</v>
      </c>
    </row>
    <row r="1700" spans="1:17" hidden="1">
      <c r="A1700" t="s">
        <v>9</v>
      </c>
      <c r="B1700" t="s">
        <v>12</v>
      </c>
      <c r="C1700" s="191">
        <v>999</v>
      </c>
      <c r="D1700" s="191" t="s">
        <v>28</v>
      </c>
      <c r="E1700">
        <v>1981</v>
      </c>
      <c r="F1700">
        <v>2150</v>
      </c>
      <c r="G1700" t="s">
        <v>32</v>
      </c>
      <c r="H1700" s="221" t="s">
        <v>859</v>
      </c>
      <c r="I1700" s="199">
        <v>44</v>
      </c>
      <c r="J1700" t="str">
        <f t="shared" si="139"/>
        <v>B-W2-H1-Sprayed - old</v>
      </c>
      <c r="K1700" s="192">
        <f>+K1688+25*2</f>
        <v>1483</v>
      </c>
      <c r="M1700" t="s">
        <v>751</v>
      </c>
      <c r="Q1700" s="192">
        <v>1448</v>
      </c>
    </row>
    <row r="1701" spans="1:17" hidden="1">
      <c r="A1701" t="s">
        <v>9</v>
      </c>
      <c r="B1701" t="s">
        <v>11</v>
      </c>
      <c r="C1701" s="191">
        <v>999</v>
      </c>
      <c r="D1701" s="191" t="s">
        <v>28</v>
      </c>
      <c r="E1701">
        <v>2151</v>
      </c>
      <c r="F1701">
        <v>2450</v>
      </c>
      <c r="G1701" t="s">
        <v>33</v>
      </c>
      <c r="H1701" s="221" t="s">
        <v>859</v>
      </c>
      <c r="I1701" s="199">
        <v>44</v>
      </c>
      <c r="J1701" t="str">
        <f t="shared" si="139"/>
        <v>B-W2-H2-Sprayed - old</v>
      </c>
      <c r="K1701" s="192">
        <f t="shared" ref="K1701:K1707" si="141">+K1689+25*2</f>
        <v>1657</v>
      </c>
      <c r="M1701" t="s">
        <v>751</v>
      </c>
      <c r="Q1701" s="192">
        <v>1580</v>
      </c>
    </row>
    <row r="1702" spans="1:17" hidden="1">
      <c r="A1702" t="s">
        <v>9</v>
      </c>
      <c r="B1702" t="s">
        <v>10</v>
      </c>
      <c r="C1702" s="191">
        <v>999</v>
      </c>
      <c r="D1702" s="191" t="s">
        <v>28</v>
      </c>
      <c r="E1702">
        <v>2451</v>
      </c>
      <c r="F1702">
        <v>2820</v>
      </c>
      <c r="G1702" t="s">
        <v>34</v>
      </c>
      <c r="H1702" s="221" t="s">
        <v>859</v>
      </c>
      <c r="I1702" s="199">
        <v>44</v>
      </c>
      <c r="J1702" t="str">
        <f t="shared" si="139"/>
        <v>B-W2-H3-Sprayed - old</v>
      </c>
      <c r="K1702" s="192">
        <f t="shared" si="141"/>
        <v>1847</v>
      </c>
      <c r="M1702" t="s">
        <v>751</v>
      </c>
      <c r="Q1702" s="192">
        <v>1761</v>
      </c>
    </row>
    <row r="1703" spans="1:17" hidden="1">
      <c r="A1703" t="s">
        <v>9</v>
      </c>
      <c r="B1703" t="s">
        <v>8</v>
      </c>
      <c r="C1703" s="191">
        <v>999</v>
      </c>
      <c r="D1703" s="191" t="s">
        <v>28</v>
      </c>
      <c r="E1703">
        <v>2821</v>
      </c>
      <c r="F1703">
        <v>3100</v>
      </c>
      <c r="G1703" t="s">
        <v>35</v>
      </c>
      <c r="H1703" s="221" t="s">
        <v>859</v>
      </c>
      <c r="I1703" s="199">
        <v>44</v>
      </c>
      <c r="J1703" t="str">
        <f t="shared" si="139"/>
        <v>B-W2-H4-Sprayed - old</v>
      </c>
      <c r="K1703" s="192">
        <f t="shared" si="141"/>
        <v>2054</v>
      </c>
      <c r="M1703" t="s">
        <v>751</v>
      </c>
      <c r="Q1703" s="192">
        <v>1958</v>
      </c>
    </row>
    <row r="1704" spans="1:17" hidden="1">
      <c r="A1704" t="s">
        <v>4</v>
      </c>
      <c r="B1704" t="s">
        <v>7</v>
      </c>
      <c r="C1704" s="191">
        <v>999</v>
      </c>
      <c r="D1704" s="191" t="s">
        <v>28</v>
      </c>
      <c r="E1704">
        <v>1981</v>
      </c>
      <c r="F1704">
        <v>2150</v>
      </c>
      <c r="G1704" t="s">
        <v>32</v>
      </c>
      <c r="H1704" s="221" t="s">
        <v>859</v>
      </c>
      <c r="I1704" s="199">
        <v>44</v>
      </c>
      <c r="J1704" t="str">
        <f t="shared" si="139"/>
        <v>C-W2-H1-Sprayed - old</v>
      </c>
      <c r="K1704" s="192">
        <f t="shared" si="141"/>
        <v>1188</v>
      </c>
      <c r="M1704" t="s">
        <v>751</v>
      </c>
      <c r="Q1704" s="192">
        <v>1160</v>
      </c>
    </row>
    <row r="1705" spans="1:17" hidden="1">
      <c r="A1705" t="s">
        <v>4</v>
      </c>
      <c r="B1705" t="s">
        <v>6</v>
      </c>
      <c r="C1705" s="191">
        <v>999</v>
      </c>
      <c r="D1705" s="191" t="s">
        <v>28</v>
      </c>
      <c r="E1705">
        <v>2151</v>
      </c>
      <c r="F1705">
        <v>2450</v>
      </c>
      <c r="G1705" t="s">
        <v>33</v>
      </c>
      <c r="H1705" s="221" t="s">
        <v>859</v>
      </c>
      <c r="I1705" s="199">
        <v>44</v>
      </c>
      <c r="J1705" t="str">
        <f t="shared" si="139"/>
        <v>C-W2-H2-Sprayed - old</v>
      </c>
      <c r="K1705" s="192">
        <f t="shared" si="141"/>
        <v>1328</v>
      </c>
      <c r="M1705" t="s">
        <v>751</v>
      </c>
      <c r="Q1705" s="192">
        <v>1267</v>
      </c>
    </row>
    <row r="1706" spans="1:17" hidden="1">
      <c r="A1706" t="s">
        <v>4</v>
      </c>
      <c r="B1706" t="s">
        <v>5</v>
      </c>
      <c r="C1706" s="191">
        <v>999</v>
      </c>
      <c r="D1706" s="191" t="s">
        <v>28</v>
      </c>
      <c r="E1706">
        <v>2451</v>
      </c>
      <c r="F1706">
        <v>2820</v>
      </c>
      <c r="G1706" t="s">
        <v>34</v>
      </c>
      <c r="H1706" s="221" t="s">
        <v>859</v>
      </c>
      <c r="I1706" s="199">
        <v>44</v>
      </c>
      <c r="J1706" t="str">
        <f t="shared" si="139"/>
        <v>C-W2-H3-Sprayed - old</v>
      </c>
      <c r="K1706" s="192">
        <f t="shared" si="141"/>
        <v>1467</v>
      </c>
      <c r="M1706" t="s">
        <v>751</v>
      </c>
      <c r="Q1706" s="192">
        <v>1399</v>
      </c>
    </row>
    <row r="1707" spans="1:17" hidden="1">
      <c r="A1707" t="s">
        <v>4</v>
      </c>
      <c r="B1707" t="s">
        <v>3</v>
      </c>
      <c r="C1707" s="191">
        <v>999</v>
      </c>
      <c r="D1707" s="191" t="s">
        <v>28</v>
      </c>
      <c r="E1707">
        <v>2821</v>
      </c>
      <c r="F1707">
        <v>3100</v>
      </c>
      <c r="G1707" t="s">
        <v>35</v>
      </c>
      <c r="H1707" s="221" t="s">
        <v>859</v>
      </c>
      <c r="I1707" s="199">
        <v>44</v>
      </c>
      <c r="J1707" t="str">
        <f t="shared" si="139"/>
        <v>C-W2-H4-Sprayed - old</v>
      </c>
      <c r="K1707" s="192">
        <f t="shared" si="141"/>
        <v>1648</v>
      </c>
      <c r="M1707" t="s">
        <v>751</v>
      </c>
      <c r="Q1707" s="192">
        <v>1571</v>
      </c>
    </row>
    <row r="1708" spans="1:17" hidden="1">
      <c r="A1708" t="s">
        <v>14</v>
      </c>
      <c r="B1708" t="s">
        <v>17</v>
      </c>
      <c r="C1708" s="194">
        <v>1099</v>
      </c>
      <c r="D1708" s="194" t="s">
        <v>29</v>
      </c>
      <c r="E1708">
        <v>1981</v>
      </c>
      <c r="F1708">
        <v>2150</v>
      </c>
      <c r="G1708" t="s">
        <v>32</v>
      </c>
      <c r="H1708" s="221" t="s">
        <v>859</v>
      </c>
      <c r="I1708" s="199">
        <v>44</v>
      </c>
      <c r="J1708" t="str">
        <f t="shared" si="139"/>
        <v>A-W3-H1-Sprayed - old</v>
      </c>
      <c r="K1708" s="193">
        <f>+K1684+50</f>
        <v>759</v>
      </c>
      <c r="M1708" t="s">
        <v>751</v>
      </c>
      <c r="Q1708" s="193">
        <v>741</v>
      </c>
    </row>
    <row r="1709" spans="1:17" hidden="1">
      <c r="A1709" t="s">
        <v>14</v>
      </c>
      <c r="B1709" t="s">
        <v>16</v>
      </c>
      <c r="C1709" s="194">
        <v>1099</v>
      </c>
      <c r="D1709" s="194" t="s">
        <v>29</v>
      </c>
      <c r="E1709">
        <v>2151</v>
      </c>
      <c r="F1709">
        <v>2450</v>
      </c>
      <c r="G1709" t="s">
        <v>33</v>
      </c>
      <c r="H1709" s="221" t="s">
        <v>859</v>
      </c>
      <c r="I1709" s="199">
        <v>44</v>
      </c>
      <c r="J1709" t="str">
        <f t="shared" si="139"/>
        <v>A-W3-H2-Sprayed - old</v>
      </c>
      <c r="K1709" s="193">
        <f t="shared" ref="K1709:K1711" si="142">+K1685+50</f>
        <v>845</v>
      </c>
      <c r="M1709" t="s">
        <v>751</v>
      </c>
      <c r="Q1709" s="193">
        <v>807</v>
      </c>
    </row>
    <row r="1710" spans="1:17" hidden="1">
      <c r="A1710" t="s">
        <v>14</v>
      </c>
      <c r="B1710" t="s">
        <v>15</v>
      </c>
      <c r="C1710" s="194">
        <v>1099</v>
      </c>
      <c r="D1710" s="194" t="s">
        <v>29</v>
      </c>
      <c r="E1710">
        <v>2451</v>
      </c>
      <c r="F1710">
        <v>2820</v>
      </c>
      <c r="G1710" t="s">
        <v>34</v>
      </c>
      <c r="H1710" s="221" t="s">
        <v>859</v>
      </c>
      <c r="I1710" s="199">
        <v>44</v>
      </c>
      <c r="J1710" t="str">
        <f t="shared" si="139"/>
        <v>A-W3-H3-Sprayed - old</v>
      </c>
      <c r="K1710" s="193">
        <f t="shared" si="142"/>
        <v>940</v>
      </c>
      <c r="M1710" t="s">
        <v>751</v>
      </c>
      <c r="Q1710" s="193">
        <v>897</v>
      </c>
    </row>
    <row r="1711" spans="1:17" hidden="1">
      <c r="A1711" t="s">
        <v>14</v>
      </c>
      <c r="B1711" t="s">
        <v>13</v>
      </c>
      <c r="C1711" s="194">
        <v>1099</v>
      </c>
      <c r="D1711" s="194" t="s">
        <v>29</v>
      </c>
      <c r="E1711">
        <v>2821</v>
      </c>
      <c r="F1711">
        <v>3070</v>
      </c>
      <c r="G1711" t="s">
        <v>35</v>
      </c>
      <c r="H1711" s="221" t="s">
        <v>859</v>
      </c>
      <c r="I1711" s="199">
        <v>44</v>
      </c>
      <c r="J1711" t="str">
        <f t="shared" si="139"/>
        <v>A-W3-H4-Sprayed - old</v>
      </c>
      <c r="K1711" s="193">
        <f t="shared" si="142"/>
        <v>1044</v>
      </c>
      <c r="M1711" t="s">
        <v>751</v>
      </c>
      <c r="Q1711" s="193">
        <v>996</v>
      </c>
    </row>
    <row r="1712" spans="1:17" hidden="1">
      <c r="A1712" t="s">
        <v>9</v>
      </c>
      <c r="B1712" t="s">
        <v>12</v>
      </c>
      <c r="C1712" s="194">
        <v>1099</v>
      </c>
      <c r="D1712" s="194" t="s">
        <v>29</v>
      </c>
      <c r="E1712">
        <v>1981</v>
      </c>
      <c r="F1712">
        <v>2150</v>
      </c>
      <c r="G1712" t="s">
        <v>32</v>
      </c>
      <c r="H1712" s="221" t="s">
        <v>859</v>
      </c>
      <c r="I1712" s="199">
        <v>44</v>
      </c>
      <c r="J1712" t="str">
        <f t="shared" si="139"/>
        <v>B-W3-H1-Sprayed - old</v>
      </c>
      <c r="K1712" s="193">
        <f>+K1688+50*2</f>
        <v>1533</v>
      </c>
      <c r="M1712" t="s">
        <v>751</v>
      </c>
      <c r="Q1712" s="193">
        <v>1498</v>
      </c>
    </row>
    <row r="1713" spans="1:17" hidden="1">
      <c r="A1713" t="s">
        <v>9</v>
      </c>
      <c r="B1713" t="s">
        <v>11</v>
      </c>
      <c r="C1713" s="194">
        <v>1099</v>
      </c>
      <c r="D1713" s="194" t="s">
        <v>29</v>
      </c>
      <c r="E1713">
        <v>2151</v>
      </c>
      <c r="F1713">
        <v>2450</v>
      </c>
      <c r="G1713" t="s">
        <v>33</v>
      </c>
      <c r="H1713" s="221" t="s">
        <v>859</v>
      </c>
      <c r="I1713" s="199">
        <v>44</v>
      </c>
      <c r="J1713" t="str">
        <f t="shared" si="139"/>
        <v>B-W3-H2-Sprayed - old</v>
      </c>
      <c r="K1713" s="193">
        <f t="shared" ref="K1713:K1719" si="143">+K1689+50*2</f>
        <v>1707</v>
      </c>
      <c r="M1713" t="s">
        <v>751</v>
      </c>
      <c r="Q1713" s="193">
        <v>1630</v>
      </c>
    </row>
    <row r="1714" spans="1:17" hidden="1">
      <c r="A1714" t="s">
        <v>9</v>
      </c>
      <c r="B1714" t="s">
        <v>10</v>
      </c>
      <c r="C1714" s="194">
        <v>1099</v>
      </c>
      <c r="D1714" s="194" t="s">
        <v>29</v>
      </c>
      <c r="E1714">
        <v>2451</v>
      </c>
      <c r="F1714">
        <v>2820</v>
      </c>
      <c r="G1714" t="s">
        <v>34</v>
      </c>
      <c r="H1714" s="221" t="s">
        <v>859</v>
      </c>
      <c r="I1714" s="199">
        <v>44</v>
      </c>
      <c r="J1714" t="str">
        <f t="shared" si="139"/>
        <v>B-W3-H3-Sprayed - old</v>
      </c>
      <c r="K1714" s="193">
        <f t="shared" si="143"/>
        <v>1897</v>
      </c>
      <c r="M1714" t="s">
        <v>751</v>
      </c>
      <c r="Q1714" s="193">
        <v>1811</v>
      </c>
    </row>
    <row r="1715" spans="1:17" hidden="1">
      <c r="A1715" t="s">
        <v>9</v>
      </c>
      <c r="B1715" t="s">
        <v>8</v>
      </c>
      <c r="C1715" s="194">
        <v>1099</v>
      </c>
      <c r="D1715" s="194" t="s">
        <v>29</v>
      </c>
      <c r="E1715">
        <v>2821</v>
      </c>
      <c r="F1715">
        <v>3100</v>
      </c>
      <c r="G1715" t="s">
        <v>35</v>
      </c>
      <c r="H1715" s="221" t="s">
        <v>859</v>
      </c>
      <c r="I1715" s="199">
        <v>44</v>
      </c>
      <c r="J1715" t="str">
        <f t="shared" si="139"/>
        <v>B-W3-H4-Sprayed - old</v>
      </c>
      <c r="K1715" s="193">
        <f t="shared" si="143"/>
        <v>2104</v>
      </c>
      <c r="M1715" t="s">
        <v>751</v>
      </c>
      <c r="Q1715" s="193">
        <v>2008</v>
      </c>
    </row>
    <row r="1716" spans="1:17" hidden="1">
      <c r="A1716" t="s">
        <v>4</v>
      </c>
      <c r="B1716" t="s">
        <v>7</v>
      </c>
      <c r="C1716" s="194">
        <v>1099</v>
      </c>
      <c r="D1716" s="194" t="s">
        <v>29</v>
      </c>
      <c r="E1716">
        <v>1981</v>
      </c>
      <c r="F1716">
        <v>2150</v>
      </c>
      <c r="G1716" t="s">
        <v>32</v>
      </c>
      <c r="H1716" s="221" t="s">
        <v>859</v>
      </c>
      <c r="I1716" s="199">
        <v>44</v>
      </c>
      <c r="J1716" t="str">
        <f t="shared" si="139"/>
        <v>C-W3-H1-Sprayed - old</v>
      </c>
      <c r="K1716" s="193">
        <f t="shared" si="143"/>
        <v>1238</v>
      </c>
      <c r="M1716" t="s">
        <v>751</v>
      </c>
      <c r="Q1716" s="193">
        <v>1210</v>
      </c>
    </row>
    <row r="1717" spans="1:17" hidden="1">
      <c r="A1717" t="s">
        <v>4</v>
      </c>
      <c r="B1717" t="s">
        <v>6</v>
      </c>
      <c r="C1717" s="194">
        <v>1099</v>
      </c>
      <c r="D1717" s="194" t="s">
        <v>29</v>
      </c>
      <c r="E1717">
        <v>2151</v>
      </c>
      <c r="F1717">
        <v>2450</v>
      </c>
      <c r="G1717" t="s">
        <v>33</v>
      </c>
      <c r="H1717" s="221" t="s">
        <v>859</v>
      </c>
      <c r="I1717" s="199">
        <v>44</v>
      </c>
      <c r="J1717" t="str">
        <f t="shared" si="139"/>
        <v>C-W3-H2-Sprayed - old</v>
      </c>
      <c r="K1717" s="193">
        <f t="shared" si="143"/>
        <v>1378</v>
      </c>
      <c r="M1717" t="s">
        <v>751</v>
      </c>
      <c r="Q1717" s="193">
        <v>1317</v>
      </c>
    </row>
    <row r="1718" spans="1:17" hidden="1">
      <c r="A1718" t="s">
        <v>4</v>
      </c>
      <c r="B1718" t="s">
        <v>5</v>
      </c>
      <c r="C1718" s="194">
        <v>1099</v>
      </c>
      <c r="D1718" s="194" t="s">
        <v>29</v>
      </c>
      <c r="E1718">
        <v>2451</v>
      </c>
      <c r="F1718">
        <v>2820</v>
      </c>
      <c r="G1718" t="s">
        <v>34</v>
      </c>
      <c r="H1718" s="221" t="s">
        <v>859</v>
      </c>
      <c r="I1718" s="199">
        <v>44</v>
      </c>
      <c r="J1718" t="str">
        <f t="shared" si="139"/>
        <v>C-W3-H3-Sprayed - old</v>
      </c>
      <c r="K1718" s="193">
        <f t="shared" si="143"/>
        <v>1517</v>
      </c>
      <c r="M1718" t="s">
        <v>751</v>
      </c>
      <c r="Q1718" s="193">
        <v>1449</v>
      </c>
    </row>
    <row r="1719" spans="1:17" hidden="1">
      <c r="A1719" t="s">
        <v>4</v>
      </c>
      <c r="B1719" t="s">
        <v>3</v>
      </c>
      <c r="C1719" s="194">
        <v>1099</v>
      </c>
      <c r="D1719" s="194" t="s">
        <v>29</v>
      </c>
      <c r="E1719">
        <v>2821</v>
      </c>
      <c r="F1719">
        <v>3100</v>
      </c>
      <c r="G1719" t="s">
        <v>35</v>
      </c>
      <c r="H1719" s="221" t="s">
        <v>859</v>
      </c>
      <c r="I1719" s="199">
        <v>44</v>
      </c>
      <c r="J1719" t="str">
        <f t="shared" si="139"/>
        <v>C-W3-H4-Sprayed - old</v>
      </c>
      <c r="K1719" s="193">
        <f t="shared" si="143"/>
        <v>1698</v>
      </c>
      <c r="M1719" t="s">
        <v>751</v>
      </c>
      <c r="Q1719" s="193">
        <v>1621</v>
      </c>
    </row>
    <row r="1720" spans="1:17" hidden="1">
      <c r="A1720" t="s">
        <v>14</v>
      </c>
      <c r="B1720" t="s">
        <v>17</v>
      </c>
      <c r="C1720" s="196">
        <v>1240</v>
      </c>
      <c r="D1720" s="196" t="s">
        <v>30</v>
      </c>
      <c r="E1720">
        <v>1981</v>
      </c>
      <c r="F1720">
        <v>2150</v>
      </c>
      <c r="G1720" t="s">
        <v>32</v>
      </c>
      <c r="H1720" s="221" t="s">
        <v>859</v>
      </c>
      <c r="I1720" s="199">
        <v>44</v>
      </c>
      <c r="J1720" t="str">
        <f t="shared" si="139"/>
        <v>A-W4-H1-Sprayed - old</v>
      </c>
      <c r="K1720" s="195">
        <f>+K1684+75</f>
        <v>784</v>
      </c>
      <c r="M1720" t="s">
        <v>751</v>
      </c>
      <c r="Q1720" s="195">
        <v>766</v>
      </c>
    </row>
    <row r="1721" spans="1:17" hidden="1">
      <c r="A1721" t="s">
        <v>14</v>
      </c>
      <c r="B1721" t="s">
        <v>16</v>
      </c>
      <c r="C1721" s="196">
        <v>1240</v>
      </c>
      <c r="D1721" s="196" t="s">
        <v>30</v>
      </c>
      <c r="E1721">
        <v>2151</v>
      </c>
      <c r="F1721">
        <v>2450</v>
      </c>
      <c r="G1721" t="s">
        <v>33</v>
      </c>
      <c r="H1721" s="221" t="s">
        <v>859</v>
      </c>
      <c r="I1721" s="199">
        <v>44</v>
      </c>
      <c r="J1721" t="str">
        <f t="shared" si="139"/>
        <v>A-W4-H2-Sprayed - old</v>
      </c>
      <c r="K1721" s="195">
        <f t="shared" ref="K1721:K1723" si="144">+K1685+75</f>
        <v>870</v>
      </c>
      <c r="M1721" t="s">
        <v>751</v>
      </c>
      <c r="Q1721" s="195">
        <v>832</v>
      </c>
    </row>
    <row r="1722" spans="1:17" hidden="1">
      <c r="A1722" t="s">
        <v>14</v>
      </c>
      <c r="B1722" t="s">
        <v>15</v>
      </c>
      <c r="C1722" s="196">
        <v>1240</v>
      </c>
      <c r="D1722" s="196" t="s">
        <v>30</v>
      </c>
      <c r="E1722">
        <v>2451</v>
      </c>
      <c r="F1722">
        <v>2820</v>
      </c>
      <c r="G1722" t="s">
        <v>34</v>
      </c>
      <c r="H1722" s="221" t="s">
        <v>859</v>
      </c>
      <c r="I1722" s="199">
        <v>44</v>
      </c>
      <c r="J1722" t="str">
        <f t="shared" si="139"/>
        <v>A-W4-H3-Sprayed - old</v>
      </c>
      <c r="K1722" s="195">
        <f t="shared" si="144"/>
        <v>965</v>
      </c>
      <c r="M1722" t="s">
        <v>751</v>
      </c>
      <c r="Q1722" s="195">
        <v>922</v>
      </c>
    </row>
    <row r="1723" spans="1:17" hidden="1">
      <c r="A1723" t="s">
        <v>14</v>
      </c>
      <c r="B1723" t="s">
        <v>13</v>
      </c>
      <c r="C1723" s="196">
        <v>1240</v>
      </c>
      <c r="D1723" s="196" t="s">
        <v>30</v>
      </c>
      <c r="E1723">
        <v>2821</v>
      </c>
      <c r="F1723">
        <v>3070</v>
      </c>
      <c r="G1723" t="s">
        <v>35</v>
      </c>
      <c r="H1723" s="221" t="s">
        <v>859</v>
      </c>
      <c r="I1723" s="199">
        <v>44</v>
      </c>
      <c r="J1723" t="str">
        <f t="shared" si="139"/>
        <v>A-W4-H4-Sprayed - old</v>
      </c>
      <c r="K1723" s="195">
        <f t="shared" si="144"/>
        <v>1069</v>
      </c>
      <c r="M1723" t="s">
        <v>751</v>
      </c>
      <c r="Q1723" s="195">
        <v>1021</v>
      </c>
    </row>
    <row r="1724" spans="1:17" hidden="1">
      <c r="A1724" t="s">
        <v>9</v>
      </c>
      <c r="B1724" t="s">
        <v>12</v>
      </c>
      <c r="C1724" s="196">
        <v>1240</v>
      </c>
      <c r="D1724" s="196" t="s">
        <v>30</v>
      </c>
      <c r="E1724">
        <v>1981</v>
      </c>
      <c r="F1724">
        <v>2150</v>
      </c>
      <c r="G1724" t="s">
        <v>32</v>
      </c>
      <c r="H1724" s="221" t="s">
        <v>859</v>
      </c>
      <c r="I1724" s="199">
        <v>44</v>
      </c>
      <c r="J1724" t="str">
        <f t="shared" si="139"/>
        <v>B-W4-H1-Sprayed - old</v>
      </c>
      <c r="K1724" s="195">
        <f>+K1688+75*2</f>
        <v>1583</v>
      </c>
      <c r="M1724" t="s">
        <v>751</v>
      </c>
      <c r="Q1724" s="195">
        <v>1548</v>
      </c>
    </row>
    <row r="1725" spans="1:17" hidden="1">
      <c r="A1725" t="s">
        <v>9</v>
      </c>
      <c r="B1725" t="s">
        <v>11</v>
      </c>
      <c r="C1725" s="196">
        <v>1240</v>
      </c>
      <c r="D1725" s="196" t="s">
        <v>30</v>
      </c>
      <c r="E1725">
        <v>2151</v>
      </c>
      <c r="F1725">
        <v>2450</v>
      </c>
      <c r="G1725" t="s">
        <v>33</v>
      </c>
      <c r="H1725" s="221" t="s">
        <v>859</v>
      </c>
      <c r="I1725" s="199">
        <v>44</v>
      </c>
      <c r="J1725" t="str">
        <f t="shared" si="139"/>
        <v>B-W4-H2-Sprayed - old</v>
      </c>
      <c r="K1725" s="195">
        <f t="shared" ref="K1725:K1731" si="145">+K1689+75*2</f>
        <v>1757</v>
      </c>
      <c r="M1725" t="s">
        <v>751</v>
      </c>
      <c r="Q1725" s="195">
        <v>1680</v>
      </c>
    </row>
    <row r="1726" spans="1:17" hidden="1">
      <c r="A1726" t="s">
        <v>9</v>
      </c>
      <c r="B1726" t="s">
        <v>10</v>
      </c>
      <c r="C1726" s="196">
        <v>1240</v>
      </c>
      <c r="D1726" s="196" t="s">
        <v>30</v>
      </c>
      <c r="E1726">
        <v>2451</v>
      </c>
      <c r="F1726">
        <v>2820</v>
      </c>
      <c r="G1726" t="s">
        <v>34</v>
      </c>
      <c r="H1726" s="221" t="s">
        <v>859</v>
      </c>
      <c r="I1726" s="199">
        <v>44</v>
      </c>
      <c r="J1726" t="str">
        <f t="shared" si="139"/>
        <v>B-W4-H3-Sprayed - old</v>
      </c>
      <c r="K1726" s="195">
        <f t="shared" si="145"/>
        <v>1947</v>
      </c>
      <c r="M1726" t="s">
        <v>751</v>
      </c>
      <c r="Q1726" s="195">
        <v>1861</v>
      </c>
    </row>
    <row r="1727" spans="1:17" hidden="1">
      <c r="A1727" t="s">
        <v>9</v>
      </c>
      <c r="B1727" t="s">
        <v>8</v>
      </c>
      <c r="C1727" s="196">
        <v>1240</v>
      </c>
      <c r="D1727" s="196" t="s">
        <v>30</v>
      </c>
      <c r="E1727">
        <v>2821</v>
      </c>
      <c r="F1727">
        <v>3100</v>
      </c>
      <c r="G1727" t="s">
        <v>35</v>
      </c>
      <c r="H1727" s="221" t="s">
        <v>859</v>
      </c>
      <c r="I1727" s="199">
        <v>44</v>
      </c>
      <c r="J1727" t="str">
        <f t="shared" si="139"/>
        <v>B-W4-H4-Sprayed - old</v>
      </c>
      <c r="K1727" s="195">
        <f t="shared" si="145"/>
        <v>2154</v>
      </c>
      <c r="M1727" t="s">
        <v>751</v>
      </c>
      <c r="Q1727" s="195">
        <v>2058</v>
      </c>
    </row>
    <row r="1728" spans="1:17" hidden="1">
      <c r="A1728" t="s">
        <v>4</v>
      </c>
      <c r="B1728" t="s">
        <v>7</v>
      </c>
      <c r="C1728" s="196">
        <v>1240</v>
      </c>
      <c r="D1728" s="196" t="s">
        <v>30</v>
      </c>
      <c r="E1728">
        <v>1981</v>
      </c>
      <c r="F1728">
        <v>2150</v>
      </c>
      <c r="G1728" t="s">
        <v>32</v>
      </c>
      <c r="H1728" s="221" t="s">
        <v>859</v>
      </c>
      <c r="I1728" s="199">
        <v>44</v>
      </c>
      <c r="J1728" t="str">
        <f t="shared" si="139"/>
        <v>C-W4-H1-Sprayed - old</v>
      </c>
      <c r="K1728" s="195">
        <f t="shared" si="145"/>
        <v>1288</v>
      </c>
      <c r="M1728" t="s">
        <v>751</v>
      </c>
      <c r="Q1728" s="195">
        <v>1260</v>
      </c>
    </row>
    <row r="1729" spans="1:17" hidden="1">
      <c r="A1729" t="s">
        <v>4</v>
      </c>
      <c r="B1729" t="s">
        <v>6</v>
      </c>
      <c r="C1729" s="196">
        <v>1240</v>
      </c>
      <c r="D1729" s="196" t="s">
        <v>30</v>
      </c>
      <c r="E1729">
        <v>2151</v>
      </c>
      <c r="F1729">
        <v>2450</v>
      </c>
      <c r="G1729" t="s">
        <v>33</v>
      </c>
      <c r="H1729" s="221" t="s">
        <v>859</v>
      </c>
      <c r="I1729" s="199">
        <v>44</v>
      </c>
      <c r="J1729" t="str">
        <f t="shared" si="139"/>
        <v>C-W4-H2-Sprayed - old</v>
      </c>
      <c r="K1729" s="195">
        <f t="shared" si="145"/>
        <v>1428</v>
      </c>
      <c r="M1729" t="s">
        <v>751</v>
      </c>
      <c r="Q1729" s="195">
        <v>1367</v>
      </c>
    </row>
    <row r="1730" spans="1:17" hidden="1">
      <c r="A1730" t="s">
        <v>4</v>
      </c>
      <c r="B1730" t="s">
        <v>5</v>
      </c>
      <c r="C1730" s="196">
        <v>1240</v>
      </c>
      <c r="D1730" s="196" t="s">
        <v>30</v>
      </c>
      <c r="E1730">
        <v>2451</v>
      </c>
      <c r="F1730">
        <v>2820</v>
      </c>
      <c r="G1730" t="s">
        <v>34</v>
      </c>
      <c r="H1730" s="221" t="s">
        <v>859</v>
      </c>
      <c r="I1730" s="199">
        <v>44</v>
      </c>
      <c r="J1730" t="str">
        <f t="shared" si="139"/>
        <v>C-W4-H3-Sprayed - old</v>
      </c>
      <c r="K1730" s="195">
        <f t="shared" si="145"/>
        <v>1567</v>
      </c>
      <c r="M1730" t="s">
        <v>751</v>
      </c>
      <c r="Q1730" s="195">
        <v>1499</v>
      </c>
    </row>
    <row r="1731" spans="1:17" hidden="1">
      <c r="A1731" t="s">
        <v>4</v>
      </c>
      <c r="B1731" t="s">
        <v>3</v>
      </c>
      <c r="C1731" s="196">
        <v>1240</v>
      </c>
      <c r="D1731" s="196" t="s">
        <v>30</v>
      </c>
      <c r="E1731">
        <v>2821</v>
      </c>
      <c r="F1731">
        <v>3100</v>
      </c>
      <c r="G1731" t="s">
        <v>35</v>
      </c>
      <c r="H1731" s="221" t="s">
        <v>859</v>
      </c>
      <c r="I1731" s="199">
        <v>44</v>
      </c>
      <c r="J1731" t="str">
        <f t="shared" si="139"/>
        <v>C-W4-H4-Sprayed - old</v>
      </c>
      <c r="K1731" s="195">
        <f t="shared" si="145"/>
        <v>1748</v>
      </c>
      <c r="M1731" t="s">
        <v>751</v>
      </c>
      <c r="Q1731" s="195">
        <v>1671</v>
      </c>
    </row>
    <row r="1732" spans="1:17" hidden="1">
      <c r="A1732" s="299" t="s">
        <v>14</v>
      </c>
      <c r="B1732" s="299" t="s">
        <v>17</v>
      </c>
      <c r="C1732" s="299">
        <v>949</v>
      </c>
      <c r="D1732" s="299" t="s">
        <v>27</v>
      </c>
      <c r="E1732" s="299">
        <v>1981</v>
      </c>
      <c r="F1732" s="299">
        <v>2150</v>
      </c>
      <c r="G1732" s="299" t="s">
        <v>32</v>
      </c>
      <c r="H1732" s="300" t="s">
        <v>738</v>
      </c>
      <c r="I1732" s="301">
        <v>44</v>
      </c>
      <c r="J1732" s="299" t="str">
        <f>A1732&amp;"-"&amp;D1732&amp;"-"&amp;G1732&amp;"-"&amp;H1732</f>
        <v>A-W1-H1-VEN 1 - Stained Lippings</v>
      </c>
      <c r="K1732" s="302" t="e">
        <f>K4+(Spray_Lip/((100-DoorDiscount)/100))</f>
        <v>#REF!</v>
      </c>
      <c r="M1732" t="s">
        <v>751</v>
      </c>
      <c r="Q1732" s="302">
        <v>319.5</v>
      </c>
    </row>
    <row r="1733" spans="1:17" hidden="1">
      <c r="A1733" s="299" t="s">
        <v>14</v>
      </c>
      <c r="B1733" s="299" t="s">
        <v>16</v>
      </c>
      <c r="C1733" s="299">
        <v>949</v>
      </c>
      <c r="D1733" s="299" t="s">
        <v>27</v>
      </c>
      <c r="E1733" s="299">
        <v>2151</v>
      </c>
      <c r="F1733" s="299">
        <v>2450</v>
      </c>
      <c r="G1733" s="299" t="s">
        <v>33</v>
      </c>
      <c r="H1733" s="300" t="s">
        <v>738</v>
      </c>
      <c r="I1733" s="301">
        <v>44</v>
      </c>
      <c r="J1733" s="299" t="str">
        <f t="shared" ref="J1733:J1767" si="146">A1733&amp;"-"&amp;D1733&amp;"-"&amp;G1733&amp;"-"&amp;H1733</f>
        <v>A-W1-H2-VEN 1 - Stained Lippings</v>
      </c>
      <c r="K1733" s="302" t="e">
        <f>K5+(Spray_Lip/((100-DoorDiscount)/100))</f>
        <v>#REF!</v>
      </c>
      <c r="M1733" t="s">
        <v>751</v>
      </c>
      <c r="Q1733" s="302">
        <v>463.5</v>
      </c>
    </row>
    <row r="1734" spans="1:17" hidden="1">
      <c r="A1734" s="299" t="s">
        <v>14</v>
      </c>
      <c r="B1734" s="299" t="s">
        <v>15</v>
      </c>
      <c r="C1734" s="299">
        <v>949</v>
      </c>
      <c r="D1734" s="299" t="s">
        <v>27</v>
      </c>
      <c r="E1734" s="299">
        <v>2451</v>
      </c>
      <c r="F1734" s="299">
        <v>2820</v>
      </c>
      <c r="G1734" s="299" t="s">
        <v>34</v>
      </c>
      <c r="H1734" s="300" t="s">
        <v>738</v>
      </c>
      <c r="I1734" s="301">
        <v>44</v>
      </c>
      <c r="J1734" s="299" t="str">
        <f t="shared" si="146"/>
        <v>A-W1-H3-VEN 1 - Stained Lippings</v>
      </c>
      <c r="K1734" s="302" t="e">
        <f>K6+(Spray_Lip/((100-DoorDiscount)/100))</f>
        <v>#REF!</v>
      </c>
      <c r="M1734" t="s">
        <v>751</v>
      </c>
      <c r="Q1734" s="302">
        <v>627.5</v>
      </c>
    </row>
    <row r="1735" spans="1:17" hidden="1">
      <c r="A1735" s="299" t="s">
        <v>14</v>
      </c>
      <c r="B1735" s="299" t="s">
        <v>13</v>
      </c>
      <c r="C1735" s="299">
        <v>949</v>
      </c>
      <c r="D1735" s="299" t="s">
        <v>27</v>
      </c>
      <c r="E1735" s="299">
        <v>2821</v>
      </c>
      <c r="F1735" s="299">
        <v>3070</v>
      </c>
      <c r="G1735" s="299" t="s">
        <v>35</v>
      </c>
      <c r="H1735" s="300" t="s">
        <v>738</v>
      </c>
      <c r="I1735" s="301">
        <v>44</v>
      </c>
      <c r="J1735" s="299" t="str">
        <f t="shared" si="146"/>
        <v>A-W1-H4-VEN 1 - Stained Lippings</v>
      </c>
      <c r="K1735" s="302" t="e">
        <f>K7+(Spray_Lip/((100-DoorDiscount)/100))</f>
        <v>#REF!</v>
      </c>
      <c r="M1735" t="s">
        <v>751</v>
      </c>
      <c r="Q1735" s="302">
        <v>731.5</v>
      </c>
    </row>
    <row r="1736" spans="1:17" hidden="1">
      <c r="A1736" s="299" t="s">
        <v>9</v>
      </c>
      <c r="B1736" s="299" t="s">
        <v>12</v>
      </c>
      <c r="C1736" s="299">
        <v>949</v>
      </c>
      <c r="D1736" s="299" t="s">
        <v>27</v>
      </c>
      <c r="E1736" s="299">
        <v>1981</v>
      </c>
      <c r="F1736" s="299">
        <v>2150</v>
      </c>
      <c r="G1736" s="299" t="s">
        <v>32</v>
      </c>
      <c r="H1736" s="300" t="s">
        <v>738</v>
      </c>
      <c r="I1736" s="301">
        <v>44</v>
      </c>
      <c r="J1736" s="299" t="str">
        <f t="shared" si="146"/>
        <v>B-W1-H1-VEN 1 - Stained Lippings</v>
      </c>
      <c r="K1736" s="302" t="e">
        <f t="shared" ref="K1736:K1743" si="147">K8+(Spray_Lip/((100-DoorDiscount)/100))*2</f>
        <v>#REF!</v>
      </c>
      <c r="M1736" t="s">
        <v>751</v>
      </c>
      <c r="Q1736" s="302">
        <v>634</v>
      </c>
    </row>
    <row r="1737" spans="1:17" hidden="1">
      <c r="A1737" s="299" t="s">
        <v>9</v>
      </c>
      <c r="B1737" s="299" t="s">
        <v>11</v>
      </c>
      <c r="C1737" s="299">
        <v>949</v>
      </c>
      <c r="D1737" s="299" t="s">
        <v>27</v>
      </c>
      <c r="E1737" s="299">
        <v>2151</v>
      </c>
      <c r="F1737" s="299">
        <v>2450</v>
      </c>
      <c r="G1737" s="299" t="s">
        <v>33</v>
      </c>
      <c r="H1737" s="300" t="s">
        <v>738</v>
      </c>
      <c r="I1737" s="301">
        <v>44</v>
      </c>
      <c r="J1737" s="299" t="str">
        <f t="shared" si="146"/>
        <v>B-W1-H2-VEN 1 - Stained Lippings</v>
      </c>
      <c r="K1737" s="302" t="e">
        <f t="shared" si="147"/>
        <v>#REF!</v>
      </c>
      <c r="M1737" t="s">
        <v>751</v>
      </c>
      <c r="Q1737" s="302">
        <v>923</v>
      </c>
    </row>
    <row r="1738" spans="1:17" hidden="1">
      <c r="A1738" s="299" t="s">
        <v>9</v>
      </c>
      <c r="B1738" s="299" t="s">
        <v>10</v>
      </c>
      <c r="C1738" s="299">
        <v>949</v>
      </c>
      <c r="D1738" s="299" t="s">
        <v>27</v>
      </c>
      <c r="E1738" s="299">
        <v>2451</v>
      </c>
      <c r="F1738" s="299">
        <v>2820</v>
      </c>
      <c r="G1738" s="299" t="s">
        <v>34</v>
      </c>
      <c r="H1738" s="300" t="s">
        <v>738</v>
      </c>
      <c r="I1738" s="301">
        <v>44</v>
      </c>
      <c r="J1738" s="299" t="str">
        <f t="shared" si="146"/>
        <v>B-W1-H3-VEN 1 - Stained Lippings</v>
      </c>
      <c r="K1738" s="302" t="e">
        <f t="shared" si="147"/>
        <v>#REF!</v>
      </c>
      <c r="M1738" t="s">
        <v>751</v>
      </c>
      <c r="Q1738" s="302">
        <v>1225</v>
      </c>
    </row>
    <row r="1739" spans="1:17" hidden="1">
      <c r="A1739" s="299" t="s">
        <v>9</v>
      </c>
      <c r="B1739" s="299" t="s">
        <v>8</v>
      </c>
      <c r="C1739" s="299">
        <v>949</v>
      </c>
      <c r="D1739" s="299" t="s">
        <v>27</v>
      </c>
      <c r="E1739" s="299">
        <v>2821</v>
      </c>
      <c r="F1739" s="299">
        <v>3100</v>
      </c>
      <c r="G1739" s="299" t="s">
        <v>35</v>
      </c>
      <c r="H1739" s="300" t="s">
        <v>738</v>
      </c>
      <c r="I1739" s="301">
        <v>44</v>
      </c>
      <c r="J1739" s="299" t="str">
        <f t="shared" si="146"/>
        <v>B-W1-H4-VEN 1 - Stained Lippings</v>
      </c>
      <c r="K1739" s="302" t="e">
        <f t="shared" si="147"/>
        <v>#REF!</v>
      </c>
      <c r="M1739" t="s">
        <v>751</v>
      </c>
      <c r="Q1739" s="302">
        <v>1459</v>
      </c>
    </row>
    <row r="1740" spans="1:17" hidden="1">
      <c r="A1740" s="299" t="s">
        <v>4</v>
      </c>
      <c r="B1740" s="299" t="s">
        <v>7</v>
      </c>
      <c r="C1740" s="299">
        <v>949</v>
      </c>
      <c r="D1740" s="299" t="s">
        <v>27</v>
      </c>
      <c r="E1740" s="299">
        <v>1981</v>
      </c>
      <c r="F1740" s="299">
        <v>2150</v>
      </c>
      <c r="G1740" s="299" t="s">
        <v>32</v>
      </c>
      <c r="H1740" s="300" t="s">
        <v>738</v>
      </c>
      <c r="I1740" s="301">
        <v>44</v>
      </c>
      <c r="J1740" s="299" t="str">
        <f t="shared" si="146"/>
        <v>C-W1-H1-VEN 1 - Stained Lippings</v>
      </c>
      <c r="K1740" s="302" t="e">
        <f t="shared" si="147"/>
        <v>#REF!</v>
      </c>
      <c r="M1740" t="s">
        <v>751</v>
      </c>
      <c r="Q1740" s="302">
        <v>551</v>
      </c>
    </row>
    <row r="1741" spans="1:17" hidden="1">
      <c r="A1741" s="299" t="s">
        <v>4</v>
      </c>
      <c r="B1741" s="299" t="s">
        <v>6</v>
      </c>
      <c r="C1741" s="299">
        <v>949</v>
      </c>
      <c r="D1741" s="299" t="s">
        <v>27</v>
      </c>
      <c r="E1741" s="299">
        <v>2151</v>
      </c>
      <c r="F1741" s="299">
        <v>2450</v>
      </c>
      <c r="G1741" s="299" t="s">
        <v>33</v>
      </c>
      <c r="H1741" s="300" t="s">
        <v>738</v>
      </c>
      <c r="I1741" s="301">
        <v>44</v>
      </c>
      <c r="J1741" s="299" t="str">
        <f t="shared" si="146"/>
        <v>C-W1-H2-VEN 1 - Stained Lippings</v>
      </c>
      <c r="K1741" s="302" t="e">
        <f t="shared" si="147"/>
        <v>#REF!</v>
      </c>
      <c r="M1741" t="s">
        <v>751</v>
      </c>
      <c r="Q1741" s="302">
        <v>829</v>
      </c>
    </row>
    <row r="1742" spans="1:17" hidden="1">
      <c r="A1742" s="299" t="s">
        <v>4</v>
      </c>
      <c r="B1742" s="299" t="s">
        <v>5</v>
      </c>
      <c r="C1742" s="299">
        <v>949</v>
      </c>
      <c r="D1742" s="299" t="s">
        <v>27</v>
      </c>
      <c r="E1742" s="299">
        <v>2451</v>
      </c>
      <c r="F1742" s="299">
        <v>2820</v>
      </c>
      <c r="G1742" s="299" t="s">
        <v>34</v>
      </c>
      <c r="H1742" s="300" t="s">
        <v>738</v>
      </c>
      <c r="I1742" s="301">
        <v>44</v>
      </c>
      <c r="J1742" s="299" t="str">
        <f t="shared" si="146"/>
        <v>C-W1-H3-VEN 1 - Stained Lippings</v>
      </c>
      <c r="K1742" s="302" t="e">
        <f t="shared" si="147"/>
        <v>#REF!</v>
      </c>
      <c r="M1742" t="s">
        <v>751</v>
      </c>
      <c r="Q1742" s="302">
        <v>1042</v>
      </c>
    </row>
    <row r="1743" spans="1:17" hidden="1">
      <c r="A1743" s="299" t="s">
        <v>4</v>
      </c>
      <c r="B1743" s="299" t="s">
        <v>3</v>
      </c>
      <c r="C1743" s="299">
        <v>949</v>
      </c>
      <c r="D1743" s="299" t="s">
        <v>27</v>
      </c>
      <c r="E1743" s="299">
        <v>2821</v>
      </c>
      <c r="F1743" s="299">
        <v>3100</v>
      </c>
      <c r="G1743" s="299" t="s">
        <v>35</v>
      </c>
      <c r="H1743" s="300" t="s">
        <v>738</v>
      </c>
      <c r="I1743" s="301">
        <v>44</v>
      </c>
      <c r="J1743" s="299" t="str">
        <f t="shared" si="146"/>
        <v>C-W1-H4-VEN 1 - Stained Lippings</v>
      </c>
      <c r="K1743" s="302" t="e">
        <f t="shared" si="147"/>
        <v>#REF!</v>
      </c>
      <c r="M1743" t="s">
        <v>751</v>
      </c>
      <c r="Q1743" s="302">
        <v>1193</v>
      </c>
    </row>
    <row r="1744" spans="1:17" hidden="1">
      <c r="A1744" s="299" t="s">
        <v>14</v>
      </c>
      <c r="B1744" s="299" t="s">
        <v>17</v>
      </c>
      <c r="C1744" s="299">
        <v>999</v>
      </c>
      <c r="D1744" s="299" t="s">
        <v>28</v>
      </c>
      <c r="E1744" s="299">
        <v>1981</v>
      </c>
      <c r="F1744" s="299">
        <v>2150</v>
      </c>
      <c r="G1744" s="299" t="s">
        <v>32</v>
      </c>
      <c r="H1744" s="300" t="s">
        <v>738</v>
      </c>
      <c r="I1744" s="301">
        <v>44</v>
      </c>
      <c r="J1744" s="299" t="str">
        <f t="shared" si="146"/>
        <v>A-W2-H1-VEN 1 - Stained Lippings</v>
      </c>
      <c r="K1744" s="302" t="e">
        <f>K16+(Spray_Lip/((100-DoorDiscount)/100))</f>
        <v>#REF!</v>
      </c>
      <c r="M1744" t="s">
        <v>751</v>
      </c>
      <c r="Q1744" s="302">
        <v>343.5</v>
      </c>
    </row>
    <row r="1745" spans="1:17" hidden="1">
      <c r="A1745" s="299" t="s">
        <v>14</v>
      </c>
      <c r="B1745" s="299" t="s">
        <v>16</v>
      </c>
      <c r="C1745" s="299">
        <v>999</v>
      </c>
      <c r="D1745" s="299" t="s">
        <v>28</v>
      </c>
      <c r="E1745" s="299">
        <v>2151</v>
      </c>
      <c r="F1745" s="299">
        <v>2450</v>
      </c>
      <c r="G1745" s="299" t="s">
        <v>33</v>
      </c>
      <c r="H1745" s="300" t="s">
        <v>738</v>
      </c>
      <c r="I1745" s="301">
        <v>44</v>
      </c>
      <c r="J1745" s="299" t="str">
        <f t="shared" si="146"/>
        <v>A-W2-H2-VEN 1 - Stained Lippings</v>
      </c>
      <c r="K1745" s="302" t="e">
        <f>K17+(Spray_Lip/((100-DoorDiscount)/100))</f>
        <v>#REF!</v>
      </c>
      <c r="M1745" t="s">
        <v>751</v>
      </c>
      <c r="Q1745" s="302">
        <v>488.5</v>
      </c>
    </row>
    <row r="1746" spans="1:17" hidden="1">
      <c r="A1746" s="299" t="s">
        <v>14</v>
      </c>
      <c r="B1746" s="299" t="s">
        <v>15</v>
      </c>
      <c r="C1746" s="299">
        <v>999</v>
      </c>
      <c r="D1746" s="299" t="s">
        <v>28</v>
      </c>
      <c r="E1746" s="299">
        <v>2451</v>
      </c>
      <c r="F1746" s="299">
        <v>2820</v>
      </c>
      <c r="G1746" s="299" t="s">
        <v>34</v>
      </c>
      <c r="H1746" s="300" t="s">
        <v>738</v>
      </c>
      <c r="I1746" s="301">
        <v>44</v>
      </c>
      <c r="J1746" s="299" t="str">
        <f t="shared" si="146"/>
        <v>A-W2-H3-VEN 1 - Stained Lippings</v>
      </c>
      <c r="K1746" s="302" t="e">
        <f>K18+(Spray_Lip/((100-DoorDiscount)/100))</f>
        <v>#REF!</v>
      </c>
      <c r="M1746" t="s">
        <v>751</v>
      </c>
      <c r="Q1746" s="302">
        <v>651.5</v>
      </c>
    </row>
    <row r="1747" spans="1:17" hidden="1">
      <c r="A1747" s="299" t="s">
        <v>14</v>
      </c>
      <c r="B1747" s="299" t="s">
        <v>13</v>
      </c>
      <c r="C1747" s="299">
        <v>999</v>
      </c>
      <c r="D1747" s="299" t="s">
        <v>28</v>
      </c>
      <c r="E1747" s="299">
        <v>2821</v>
      </c>
      <c r="F1747" s="299">
        <v>3070</v>
      </c>
      <c r="G1747" s="299" t="s">
        <v>35</v>
      </c>
      <c r="H1747" s="300" t="s">
        <v>738</v>
      </c>
      <c r="I1747" s="301">
        <v>44</v>
      </c>
      <c r="J1747" s="299" t="str">
        <f t="shared" si="146"/>
        <v>A-W2-H4-VEN 1 - Stained Lippings</v>
      </c>
      <c r="K1747" s="302" t="e">
        <f>K19+(Spray_Lip/((100-DoorDiscount)/100))</f>
        <v>#REF!</v>
      </c>
      <c r="M1747" t="s">
        <v>751</v>
      </c>
      <c r="Q1747" s="302">
        <v>756.5</v>
      </c>
    </row>
    <row r="1748" spans="1:17" hidden="1">
      <c r="A1748" s="299" t="s">
        <v>9</v>
      </c>
      <c r="B1748" s="299" t="s">
        <v>12</v>
      </c>
      <c r="C1748" s="299">
        <v>999</v>
      </c>
      <c r="D1748" s="299" t="s">
        <v>28</v>
      </c>
      <c r="E1748" s="299">
        <v>1981</v>
      </c>
      <c r="F1748" s="299">
        <v>2150</v>
      </c>
      <c r="G1748" s="299" t="s">
        <v>32</v>
      </c>
      <c r="H1748" s="300" t="s">
        <v>738</v>
      </c>
      <c r="I1748" s="301">
        <v>44</v>
      </c>
      <c r="J1748" s="299" t="str">
        <f t="shared" si="146"/>
        <v>B-W2-H1-VEN 1 - Stained Lippings</v>
      </c>
      <c r="K1748" s="302" t="e">
        <f t="shared" ref="K1748:K1755" si="148">K20+(Spray_Lip/((100-DoorDiscount)/100))*2</f>
        <v>#REF!</v>
      </c>
      <c r="M1748" t="s">
        <v>751</v>
      </c>
      <c r="Q1748" s="302">
        <v>683</v>
      </c>
    </row>
    <row r="1749" spans="1:17" hidden="1">
      <c r="A1749" s="299" t="s">
        <v>9</v>
      </c>
      <c r="B1749" s="299" t="s">
        <v>11</v>
      </c>
      <c r="C1749" s="299">
        <v>999</v>
      </c>
      <c r="D1749" s="299" t="s">
        <v>28</v>
      </c>
      <c r="E1749" s="299">
        <v>2151</v>
      </c>
      <c r="F1749" s="299">
        <v>2450</v>
      </c>
      <c r="G1749" s="299" t="s">
        <v>33</v>
      </c>
      <c r="H1749" s="300" t="s">
        <v>738</v>
      </c>
      <c r="I1749" s="301">
        <v>44</v>
      </c>
      <c r="J1749" s="299" t="str">
        <f t="shared" si="146"/>
        <v>B-W2-H2-VEN 1 - Stained Lippings</v>
      </c>
      <c r="K1749" s="302" t="e">
        <f t="shared" si="148"/>
        <v>#REF!</v>
      </c>
      <c r="M1749" t="s">
        <v>751</v>
      </c>
      <c r="Q1749" s="302">
        <v>972</v>
      </c>
    </row>
    <row r="1750" spans="1:17" hidden="1">
      <c r="A1750" s="299" t="s">
        <v>9</v>
      </c>
      <c r="B1750" s="299" t="s">
        <v>10</v>
      </c>
      <c r="C1750" s="299">
        <v>999</v>
      </c>
      <c r="D1750" s="299" t="s">
        <v>28</v>
      </c>
      <c r="E1750" s="299">
        <v>2451</v>
      </c>
      <c r="F1750" s="299">
        <v>2820</v>
      </c>
      <c r="G1750" s="299" t="s">
        <v>34</v>
      </c>
      <c r="H1750" s="300" t="s">
        <v>738</v>
      </c>
      <c r="I1750" s="301">
        <v>44</v>
      </c>
      <c r="J1750" s="299" t="str">
        <f t="shared" si="146"/>
        <v>B-W2-H3-VEN 1 - Stained Lippings</v>
      </c>
      <c r="K1750" s="302" t="e">
        <f t="shared" si="148"/>
        <v>#REF!</v>
      </c>
      <c r="M1750" t="s">
        <v>751</v>
      </c>
      <c r="Q1750" s="302">
        <v>1274</v>
      </c>
    </row>
    <row r="1751" spans="1:17" hidden="1">
      <c r="A1751" s="299" t="s">
        <v>9</v>
      </c>
      <c r="B1751" s="299" t="s">
        <v>8</v>
      </c>
      <c r="C1751" s="299">
        <v>999</v>
      </c>
      <c r="D1751" s="299" t="s">
        <v>28</v>
      </c>
      <c r="E1751" s="299">
        <v>2821</v>
      </c>
      <c r="F1751" s="299">
        <v>3100</v>
      </c>
      <c r="G1751" s="299" t="s">
        <v>35</v>
      </c>
      <c r="H1751" s="300" t="s">
        <v>738</v>
      </c>
      <c r="I1751" s="301">
        <v>44</v>
      </c>
      <c r="J1751" s="299" t="str">
        <f t="shared" si="146"/>
        <v>B-W2-H4-VEN 1 - Stained Lippings</v>
      </c>
      <c r="K1751" s="302" t="e">
        <f t="shared" si="148"/>
        <v>#REF!</v>
      </c>
      <c r="M1751" t="s">
        <v>751</v>
      </c>
      <c r="Q1751" s="302">
        <v>1508</v>
      </c>
    </row>
    <row r="1752" spans="1:17" hidden="1">
      <c r="A1752" s="299" t="s">
        <v>4</v>
      </c>
      <c r="B1752" s="299" t="s">
        <v>7</v>
      </c>
      <c r="C1752" s="299">
        <v>999</v>
      </c>
      <c r="D1752" s="299" t="s">
        <v>28</v>
      </c>
      <c r="E1752" s="299">
        <v>1981</v>
      </c>
      <c r="F1752" s="299">
        <v>2150</v>
      </c>
      <c r="G1752" s="299" t="s">
        <v>32</v>
      </c>
      <c r="H1752" s="300" t="s">
        <v>738</v>
      </c>
      <c r="I1752" s="301">
        <v>44</v>
      </c>
      <c r="J1752" s="299" t="str">
        <f t="shared" si="146"/>
        <v>C-W2-H1-VEN 1 - Stained Lippings</v>
      </c>
      <c r="K1752" s="302" t="e">
        <f t="shared" si="148"/>
        <v>#REF!</v>
      </c>
      <c r="M1752" t="s">
        <v>751</v>
      </c>
      <c r="Q1752" s="302">
        <v>576</v>
      </c>
    </row>
    <row r="1753" spans="1:17" hidden="1">
      <c r="A1753" s="299" t="s">
        <v>4</v>
      </c>
      <c r="B1753" s="299" t="s">
        <v>6</v>
      </c>
      <c r="C1753" s="299">
        <v>999</v>
      </c>
      <c r="D1753" s="299" t="s">
        <v>28</v>
      </c>
      <c r="E1753" s="299">
        <v>2151</v>
      </c>
      <c r="F1753" s="299">
        <v>2450</v>
      </c>
      <c r="G1753" s="299" t="s">
        <v>33</v>
      </c>
      <c r="H1753" s="300" t="s">
        <v>738</v>
      </c>
      <c r="I1753" s="301">
        <v>44</v>
      </c>
      <c r="J1753" s="299" t="str">
        <f t="shared" si="146"/>
        <v>C-W2-H2-VEN 1 - Stained Lippings</v>
      </c>
      <c r="K1753" s="302" t="e">
        <f t="shared" si="148"/>
        <v>#REF!</v>
      </c>
      <c r="M1753" t="s">
        <v>751</v>
      </c>
      <c r="Q1753" s="302">
        <v>853</v>
      </c>
    </row>
    <row r="1754" spans="1:17" hidden="1">
      <c r="A1754" s="299" t="s">
        <v>4</v>
      </c>
      <c r="B1754" s="299" t="s">
        <v>5</v>
      </c>
      <c r="C1754" s="299">
        <v>999</v>
      </c>
      <c r="D1754" s="299" t="s">
        <v>28</v>
      </c>
      <c r="E1754" s="299">
        <v>2451</v>
      </c>
      <c r="F1754" s="299">
        <v>2820</v>
      </c>
      <c r="G1754" s="299" t="s">
        <v>34</v>
      </c>
      <c r="H1754" s="300" t="s">
        <v>738</v>
      </c>
      <c r="I1754" s="301">
        <v>44</v>
      </c>
      <c r="J1754" s="299" t="str">
        <f t="shared" si="146"/>
        <v>C-W2-H3-VEN 1 - Stained Lippings</v>
      </c>
      <c r="K1754" s="302" t="e">
        <f t="shared" si="148"/>
        <v>#REF!</v>
      </c>
      <c r="M1754" t="s">
        <v>751</v>
      </c>
      <c r="Q1754" s="302">
        <v>1066</v>
      </c>
    </row>
    <row r="1755" spans="1:17" hidden="1">
      <c r="A1755" s="299" t="s">
        <v>4</v>
      </c>
      <c r="B1755" s="299" t="s">
        <v>3</v>
      </c>
      <c r="C1755" s="299">
        <v>999</v>
      </c>
      <c r="D1755" s="299" t="s">
        <v>28</v>
      </c>
      <c r="E1755" s="299">
        <v>2821</v>
      </c>
      <c r="F1755" s="299">
        <v>3100</v>
      </c>
      <c r="G1755" s="299" t="s">
        <v>35</v>
      </c>
      <c r="H1755" s="300" t="s">
        <v>738</v>
      </c>
      <c r="I1755" s="301">
        <v>44</v>
      </c>
      <c r="J1755" s="299" t="str">
        <f t="shared" si="146"/>
        <v>C-W2-H4-VEN 1 - Stained Lippings</v>
      </c>
      <c r="K1755" s="302" t="e">
        <f t="shared" si="148"/>
        <v>#REF!</v>
      </c>
      <c r="M1755" t="s">
        <v>751</v>
      </c>
      <c r="Q1755" s="302">
        <v>1217</v>
      </c>
    </row>
    <row r="1756" spans="1:17" hidden="1">
      <c r="A1756" s="299" t="s">
        <v>14</v>
      </c>
      <c r="B1756" s="299" t="s">
        <v>17</v>
      </c>
      <c r="C1756" s="299">
        <v>1099</v>
      </c>
      <c r="D1756" s="299" t="s">
        <v>29</v>
      </c>
      <c r="E1756" s="299">
        <v>1981</v>
      </c>
      <c r="F1756" s="299">
        <v>2150</v>
      </c>
      <c r="G1756" s="299" t="s">
        <v>32</v>
      </c>
      <c r="H1756" s="300" t="s">
        <v>738</v>
      </c>
      <c r="I1756" s="301">
        <v>44</v>
      </c>
      <c r="J1756" s="299" t="str">
        <f t="shared" si="146"/>
        <v>A-W3-H1-VEN 1 - Stained Lippings</v>
      </c>
      <c r="K1756" s="302" t="e">
        <f>K28+(Spray_Lip/((100-DoorDiscount)/100))</f>
        <v>#REF!</v>
      </c>
      <c r="M1756" t="s">
        <v>751</v>
      </c>
      <c r="Q1756" s="302">
        <v>367.5</v>
      </c>
    </row>
    <row r="1757" spans="1:17" hidden="1">
      <c r="A1757" s="299" t="s">
        <v>14</v>
      </c>
      <c r="B1757" s="299" t="s">
        <v>16</v>
      </c>
      <c r="C1757" s="299">
        <v>1099</v>
      </c>
      <c r="D1757" s="299" t="s">
        <v>29</v>
      </c>
      <c r="E1757" s="299">
        <v>2151</v>
      </c>
      <c r="F1757" s="299">
        <v>2450</v>
      </c>
      <c r="G1757" s="299" t="s">
        <v>33</v>
      </c>
      <c r="H1757" s="300" t="s">
        <v>738</v>
      </c>
      <c r="I1757" s="301">
        <v>44</v>
      </c>
      <c r="J1757" s="299" t="str">
        <f t="shared" si="146"/>
        <v>A-W3-H2-VEN 1 - Stained Lippings</v>
      </c>
      <c r="K1757" s="302" t="e">
        <f>K29+(Spray_Lip/((100-DoorDiscount)/100))</f>
        <v>#REF!</v>
      </c>
      <c r="M1757" t="s">
        <v>751</v>
      </c>
      <c r="Q1757" s="302">
        <v>512.5</v>
      </c>
    </row>
    <row r="1758" spans="1:17" hidden="1">
      <c r="A1758" s="299" t="s">
        <v>14</v>
      </c>
      <c r="B1758" s="299" t="s">
        <v>15</v>
      </c>
      <c r="C1758" s="299">
        <v>1099</v>
      </c>
      <c r="D1758" s="299" t="s">
        <v>29</v>
      </c>
      <c r="E1758" s="299">
        <v>2451</v>
      </c>
      <c r="F1758" s="299">
        <v>2820</v>
      </c>
      <c r="G1758" s="299" t="s">
        <v>34</v>
      </c>
      <c r="H1758" s="300" t="s">
        <v>738</v>
      </c>
      <c r="I1758" s="301">
        <v>44</v>
      </c>
      <c r="J1758" s="299" t="str">
        <f t="shared" si="146"/>
        <v>A-W3-H3-VEN 1 - Stained Lippings</v>
      </c>
      <c r="K1758" s="302" t="e">
        <f>K30+(Spray_Lip/((100-DoorDiscount)/100))</f>
        <v>#REF!</v>
      </c>
      <c r="M1758" t="s">
        <v>751</v>
      </c>
      <c r="Q1758" s="302">
        <v>675.5</v>
      </c>
    </row>
    <row r="1759" spans="1:17" hidden="1">
      <c r="A1759" s="299" t="s">
        <v>14</v>
      </c>
      <c r="B1759" s="299" t="s">
        <v>13</v>
      </c>
      <c r="C1759" s="299">
        <v>1099</v>
      </c>
      <c r="D1759" s="299" t="s">
        <v>29</v>
      </c>
      <c r="E1759" s="299">
        <v>2821</v>
      </c>
      <c r="F1759" s="299">
        <v>3070</v>
      </c>
      <c r="G1759" s="299" t="s">
        <v>35</v>
      </c>
      <c r="H1759" s="300" t="s">
        <v>738</v>
      </c>
      <c r="I1759" s="301">
        <v>44</v>
      </c>
      <c r="J1759" s="299" t="str">
        <f t="shared" si="146"/>
        <v>A-W3-H4-VEN 1 - Stained Lippings</v>
      </c>
      <c r="K1759" s="302" t="e">
        <f>K31+(Spray_Lip/((100-DoorDiscount)/100))</f>
        <v>#REF!</v>
      </c>
      <c r="M1759" t="s">
        <v>751</v>
      </c>
      <c r="Q1759" s="302">
        <v>780.5</v>
      </c>
    </row>
    <row r="1760" spans="1:17" hidden="1">
      <c r="A1760" s="299" t="s">
        <v>9</v>
      </c>
      <c r="B1760" s="299" t="s">
        <v>12</v>
      </c>
      <c r="C1760" s="299">
        <v>1099</v>
      </c>
      <c r="D1760" s="299" t="s">
        <v>29</v>
      </c>
      <c r="E1760" s="299">
        <v>1981</v>
      </c>
      <c r="F1760" s="299">
        <v>2150</v>
      </c>
      <c r="G1760" s="299" t="s">
        <v>32</v>
      </c>
      <c r="H1760" s="300" t="s">
        <v>738</v>
      </c>
      <c r="I1760" s="301">
        <v>44</v>
      </c>
      <c r="J1760" s="299" t="str">
        <f t="shared" si="146"/>
        <v>B-W3-H1-VEN 1 - Stained Lippings</v>
      </c>
      <c r="K1760" s="302" t="e">
        <f t="shared" ref="K1760:K1767" si="149">K32+(Spray_Lip/((100-DoorDiscount)/100))*2</f>
        <v>#REF!</v>
      </c>
      <c r="M1760" t="s">
        <v>751</v>
      </c>
      <c r="Q1760" s="302">
        <v>731</v>
      </c>
    </row>
    <row r="1761" spans="1:17" hidden="1">
      <c r="A1761" s="299" t="s">
        <v>9</v>
      </c>
      <c r="B1761" s="299" t="s">
        <v>11</v>
      </c>
      <c r="C1761" s="299">
        <v>1099</v>
      </c>
      <c r="D1761" s="299" t="s">
        <v>29</v>
      </c>
      <c r="E1761" s="299">
        <v>2151</v>
      </c>
      <c r="F1761" s="299">
        <v>2450</v>
      </c>
      <c r="G1761" s="299" t="s">
        <v>33</v>
      </c>
      <c r="H1761" s="300" t="s">
        <v>738</v>
      </c>
      <c r="I1761" s="301">
        <v>44</v>
      </c>
      <c r="J1761" s="299" t="str">
        <f t="shared" si="146"/>
        <v>B-W3-H2-VEN 1 - Stained Lippings</v>
      </c>
      <c r="K1761" s="302" t="e">
        <f t="shared" si="149"/>
        <v>#REF!</v>
      </c>
      <c r="M1761" t="s">
        <v>751</v>
      </c>
      <c r="Q1761" s="302">
        <v>1021</v>
      </c>
    </row>
    <row r="1762" spans="1:17" hidden="1">
      <c r="A1762" s="299" t="s">
        <v>9</v>
      </c>
      <c r="B1762" s="299" t="s">
        <v>10</v>
      </c>
      <c r="C1762" s="299">
        <v>1099</v>
      </c>
      <c r="D1762" s="299" t="s">
        <v>29</v>
      </c>
      <c r="E1762" s="299">
        <v>2451</v>
      </c>
      <c r="F1762" s="299">
        <v>2820</v>
      </c>
      <c r="G1762" s="299" t="s">
        <v>34</v>
      </c>
      <c r="H1762" s="300" t="s">
        <v>738</v>
      </c>
      <c r="I1762" s="301">
        <v>44</v>
      </c>
      <c r="J1762" s="299" t="str">
        <f t="shared" si="146"/>
        <v>B-W3-H3-VEN 1 - Stained Lippings</v>
      </c>
      <c r="K1762" s="302" t="e">
        <f t="shared" si="149"/>
        <v>#REF!</v>
      </c>
      <c r="M1762" t="s">
        <v>751</v>
      </c>
      <c r="Q1762" s="302">
        <v>1323</v>
      </c>
    </row>
    <row r="1763" spans="1:17" hidden="1">
      <c r="A1763" s="299" t="s">
        <v>9</v>
      </c>
      <c r="B1763" s="299" t="s">
        <v>8</v>
      </c>
      <c r="C1763" s="299">
        <v>1099</v>
      </c>
      <c r="D1763" s="299" t="s">
        <v>29</v>
      </c>
      <c r="E1763" s="299">
        <v>2821</v>
      </c>
      <c r="F1763" s="299">
        <v>3100</v>
      </c>
      <c r="G1763" s="299" t="s">
        <v>35</v>
      </c>
      <c r="H1763" s="300" t="s">
        <v>738</v>
      </c>
      <c r="I1763" s="301">
        <v>44</v>
      </c>
      <c r="J1763" s="299" t="str">
        <f t="shared" si="146"/>
        <v>B-W3-H4-VEN 1 - Stained Lippings</v>
      </c>
      <c r="K1763" s="302" t="e">
        <f t="shared" si="149"/>
        <v>#REF!</v>
      </c>
      <c r="M1763" t="s">
        <v>751</v>
      </c>
      <c r="Q1763" s="302">
        <v>1556</v>
      </c>
    </row>
    <row r="1764" spans="1:17" hidden="1">
      <c r="A1764" s="299" t="s">
        <v>4</v>
      </c>
      <c r="B1764" s="299" t="s">
        <v>7</v>
      </c>
      <c r="C1764" s="299">
        <v>1099</v>
      </c>
      <c r="D1764" s="299" t="s">
        <v>29</v>
      </c>
      <c r="E1764" s="299">
        <v>1981</v>
      </c>
      <c r="F1764" s="299">
        <v>2150</v>
      </c>
      <c r="G1764" s="299" t="s">
        <v>32</v>
      </c>
      <c r="H1764" s="300" t="s">
        <v>738</v>
      </c>
      <c r="I1764" s="301">
        <v>44</v>
      </c>
      <c r="J1764" s="299" t="str">
        <f t="shared" si="146"/>
        <v>C-W3-H1-VEN 1 - Stained Lippings</v>
      </c>
      <c r="K1764" s="302" t="e">
        <f t="shared" si="149"/>
        <v>#REF!</v>
      </c>
      <c r="M1764" t="s">
        <v>751</v>
      </c>
      <c r="Q1764" s="302">
        <v>600</v>
      </c>
    </row>
    <row r="1765" spans="1:17" hidden="1">
      <c r="A1765" s="299" t="s">
        <v>4</v>
      </c>
      <c r="B1765" s="299" t="s">
        <v>6</v>
      </c>
      <c r="C1765" s="299">
        <v>1099</v>
      </c>
      <c r="D1765" s="299" t="s">
        <v>29</v>
      </c>
      <c r="E1765" s="299">
        <v>2151</v>
      </c>
      <c r="F1765" s="299">
        <v>2450</v>
      </c>
      <c r="G1765" s="299" t="s">
        <v>33</v>
      </c>
      <c r="H1765" s="300" t="s">
        <v>738</v>
      </c>
      <c r="I1765" s="301">
        <v>44</v>
      </c>
      <c r="J1765" s="299" t="str">
        <f t="shared" si="146"/>
        <v>C-W3-H2-VEN 1 - Stained Lippings</v>
      </c>
      <c r="K1765" s="302" t="e">
        <f t="shared" si="149"/>
        <v>#REF!</v>
      </c>
      <c r="M1765" t="s">
        <v>751</v>
      </c>
      <c r="Q1765" s="302">
        <v>877</v>
      </c>
    </row>
    <row r="1766" spans="1:17" hidden="1">
      <c r="A1766" s="299" t="s">
        <v>4</v>
      </c>
      <c r="B1766" s="299" t="s">
        <v>5</v>
      </c>
      <c r="C1766" s="299">
        <v>1099</v>
      </c>
      <c r="D1766" s="299" t="s">
        <v>29</v>
      </c>
      <c r="E1766" s="299">
        <v>2451</v>
      </c>
      <c r="F1766" s="299">
        <v>2820</v>
      </c>
      <c r="G1766" s="299" t="s">
        <v>34</v>
      </c>
      <c r="H1766" s="300" t="s">
        <v>738</v>
      </c>
      <c r="I1766" s="301">
        <v>44</v>
      </c>
      <c r="J1766" s="299" t="str">
        <f t="shared" si="146"/>
        <v>C-W3-H3-VEN 1 - Stained Lippings</v>
      </c>
      <c r="K1766" s="302" t="e">
        <f t="shared" si="149"/>
        <v>#REF!</v>
      </c>
      <c r="M1766" t="s">
        <v>751</v>
      </c>
      <c r="Q1766" s="302">
        <v>1091</v>
      </c>
    </row>
    <row r="1767" spans="1:17" hidden="1">
      <c r="A1767" s="299" t="s">
        <v>4</v>
      </c>
      <c r="B1767" s="299" t="s">
        <v>3</v>
      </c>
      <c r="C1767" s="299">
        <v>1099</v>
      </c>
      <c r="D1767" s="299" t="s">
        <v>29</v>
      </c>
      <c r="E1767" s="299">
        <v>2821</v>
      </c>
      <c r="F1767" s="299">
        <v>3100</v>
      </c>
      <c r="G1767" s="299" t="s">
        <v>35</v>
      </c>
      <c r="H1767" s="300" t="s">
        <v>738</v>
      </c>
      <c r="I1767" s="301">
        <v>44</v>
      </c>
      <c r="J1767" s="299" t="str">
        <f t="shared" si="146"/>
        <v>C-W3-H4-VEN 1 - Stained Lippings</v>
      </c>
      <c r="K1767" s="302" t="e">
        <f t="shared" si="149"/>
        <v>#REF!</v>
      </c>
      <c r="M1767" t="s">
        <v>751</v>
      </c>
      <c r="Q1767" s="302">
        <v>1242</v>
      </c>
    </row>
    <row r="1768" spans="1:17" hidden="1">
      <c r="A1768" s="299" t="s">
        <v>14</v>
      </c>
      <c r="B1768" s="299" t="s">
        <v>17</v>
      </c>
      <c r="C1768" s="299">
        <v>1240</v>
      </c>
      <c r="D1768" s="299" t="s">
        <v>30</v>
      </c>
      <c r="E1768" s="299">
        <v>1981</v>
      </c>
      <c r="F1768" s="299">
        <v>2150</v>
      </c>
      <c r="G1768" s="299" t="s">
        <v>32</v>
      </c>
      <c r="H1768" s="300" t="s">
        <v>738</v>
      </c>
      <c r="I1768" s="301">
        <v>44</v>
      </c>
      <c r="J1768" s="299" t="str">
        <f t="shared" ref="J1768:J1800" si="150">A1768&amp;"-"&amp;D1768&amp;"-"&amp;G1768&amp;"-"&amp;H1768</f>
        <v>A-W4-H1-VEN 1 - Stained Lippings</v>
      </c>
      <c r="K1768" s="302" t="e">
        <f>K40+(Spray_Lip/((100-DoorDiscount)/100))</f>
        <v>#REF!</v>
      </c>
      <c r="M1768" t="s">
        <v>751</v>
      </c>
      <c r="Q1768" s="302">
        <v>392.5</v>
      </c>
    </row>
    <row r="1769" spans="1:17" hidden="1">
      <c r="A1769" s="299" t="s">
        <v>14</v>
      </c>
      <c r="B1769" s="299" t="s">
        <v>16</v>
      </c>
      <c r="C1769" s="299">
        <v>1240</v>
      </c>
      <c r="D1769" s="299" t="s">
        <v>30</v>
      </c>
      <c r="E1769" s="299">
        <v>2151</v>
      </c>
      <c r="F1769" s="299">
        <v>2450</v>
      </c>
      <c r="G1769" s="299" t="s">
        <v>33</v>
      </c>
      <c r="H1769" s="300" t="s">
        <v>738</v>
      </c>
      <c r="I1769" s="301">
        <v>44</v>
      </c>
      <c r="J1769" s="299" t="str">
        <f t="shared" si="150"/>
        <v>A-W4-H2-VEN 1 - Stained Lippings</v>
      </c>
      <c r="K1769" s="302" t="e">
        <f>K41+(Spray_Lip/((100-DoorDiscount)/100))</f>
        <v>#REF!</v>
      </c>
      <c r="M1769" t="s">
        <v>751</v>
      </c>
      <c r="Q1769" s="302">
        <v>536.5</v>
      </c>
    </row>
    <row r="1770" spans="1:17" hidden="1">
      <c r="A1770" s="299" t="s">
        <v>14</v>
      </c>
      <c r="B1770" s="299" t="s">
        <v>15</v>
      </c>
      <c r="C1770" s="299">
        <v>1240</v>
      </c>
      <c r="D1770" s="299" t="s">
        <v>30</v>
      </c>
      <c r="E1770" s="299">
        <v>2451</v>
      </c>
      <c r="F1770" s="299">
        <v>2820</v>
      </c>
      <c r="G1770" s="299" t="s">
        <v>34</v>
      </c>
      <c r="H1770" s="300" t="s">
        <v>738</v>
      </c>
      <c r="I1770" s="301">
        <v>44</v>
      </c>
      <c r="J1770" s="299" t="str">
        <f t="shared" si="150"/>
        <v>A-W4-H3-VEN 1 - Stained Lippings</v>
      </c>
      <c r="K1770" s="302" t="e">
        <f>K42+(Spray_Lip/((100-DoorDiscount)/100))</f>
        <v>#REF!</v>
      </c>
      <c r="M1770" t="s">
        <v>751</v>
      </c>
      <c r="Q1770" s="302">
        <v>700.5</v>
      </c>
    </row>
    <row r="1771" spans="1:17" hidden="1">
      <c r="A1771" s="299" t="s">
        <v>14</v>
      </c>
      <c r="B1771" s="299" t="s">
        <v>13</v>
      </c>
      <c r="C1771" s="299">
        <v>1240</v>
      </c>
      <c r="D1771" s="299" t="s">
        <v>30</v>
      </c>
      <c r="E1771" s="299">
        <v>2821</v>
      </c>
      <c r="F1771" s="299">
        <v>3070</v>
      </c>
      <c r="G1771" s="299" t="s">
        <v>35</v>
      </c>
      <c r="H1771" s="300" t="s">
        <v>738</v>
      </c>
      <c r="I1771" s="301">
        <v>44</v>
      </c>
      <c r="J1771" s="299" t="str">
        <f t="shared" si="150"/>
        <v>A-W4-H4-VEN 1 - Stained Lippings</v>
      </c>
      <c r="K1771" s="302" t="e">
        <f>K43+(Spray_Lip/((100-DoorDiscount)/100))</f>
        <v>#REF!</v>
      </c>
      <c r="M1771" t="s">
        <v>751</v>
      </c>
      <c r="Q1771" s="302">
        <v>804.5</v>
      </c>
    </row>
    <row r="1772" spans="1:17" hidden="1">
      <c r="A1772" s="299" t="s">
        <v>9</v>
      </c>
      <c r="B1772" s="299" t="s">
        <v>12</v>
      </c>
      <c r="C1772" s="299">
        <v>1240</v>
      </c>
      <c r="D1772" s="299" t="s">
        <v>30</v>
      </c>
      <c r="E1772" s="299">
        <v>1981</v>
      </c>
      <c r="F1772" s="299">
        <v>2150</v>
      </c>
      <c r="G1772" s="299" t="s">
        <v>32</v>
      </c>
      <c r="H1772" s="300" t="s">
        <v>738</v>
      </c>
      <c r="I1772" s="301">
        <v>44</v>
      </c>
      <c r="J1772" s="299" t="str">
        <f t="shared" si="150"/>
        <v>B-W4-H1-VEN 1 - Stained Lippings</v>
      </c>
      <c r="K1772" s="302" t="e">
        <f t="shared" ref="K1772:K1779" si="151">K44+(Spray_Lip/((100-DoorDiscount)/100))*2</f>
        <v>#REF!</v>
      </c>
      <c r="M1772" t="s">
        <v>751</v>
      </c>
      <c r="Q1772" s="302">
        <v>780</v>
      </c>
    </row>
    <row r="1773" spans="1:17" hidden="1">
      <c r="A1773" s="299" t="s">
        <v>9</v>
      </c>
      <c r="B1773" s="299" t="s">
        <v>11</v>
      </c>
      <c r="C1773" s="299">
        <v>1240</v>
      </c>
      <c r="D1773" s="299" t="s">
        <v>30</v>
      </c>
      <c r="E1773" s="299">
        <v>2151</v>
      </c>
      <c r="F1773" s="299">
        <v>2450</v>
      </c>
      <c r="G1773" s="299" t="s">
        <v>33</v>
      </c>
      <c r="H1773" s="300" t="s">
        <v>738</v>
      </c>
      <c r="I1773" s="301">
        <v>44</v>
      </c>
      <c r="J1773" s="299" t="str">
        <f t="shared" si="150"/>
        <v>B-W4-H2-VEN 1 - Stained Lippings</v>
      </c>
      <c r="K1773" s="302" t="e">
        <f t="shared" si="151"/>
        <v>#REF!</v>
      </c>
      <c r="M1773" t="s">
        <v>751</v>
      </c>
      <c r="Q1773" s="302">
        <v>1069</v>
      </c>
    </row>
    <row r="1774" spans="1:17" hidden="1">
      <c r="A1774" s="299" t="s">
        <v>9</v>
      </c>
      <c r="B1774" s="299" t="s">
        <v>10</v>
      </c>
      <c r="C1774" s="299">
        <v>1240</v>
      </c>
      <c r="D1774" s="299" t="s">
        <v>30</v>
      </c>
      <c r="E1774" s="299">
        <v>2451</v>
      </c>
      <c r="F1774" s="299">
        <v>2820</v>
      </c>
      <c r="G1774" s="299" t="s">
        <v>34</v>
      </c>
      <c r="H1774" s="300" t="s">
        <v>738</v>
      </c>
      <c r="I1774" s="301">
        <v>44</v>
      </c>
      <c r="J1774" s="299" t="str">
        <f t="shared" si="150"/>
        <v>B-W4-H3-VEN 1 - Stained Lippings</v>
      </c>
      <c r="K1774" s="302" t="e">
        <f t="shared" si="151"/>
        <v>#REF!</v>
      </c>
      <c r="M1774" t="s">
        <v>751</v>
      </c>
      <c r="Q1774" s="302">
        <v>1372</v>
      </c>
    </row>
    <row r="1775" spans="1:17" hidden="1">
      <c r="A1775" s="299" t="s">
        <v>9</v>
      </c>
      <c r="B1775" s="299" t="s">
        <v>8</v>
      </c>
      <c r="C1775" s="299">
        <v>1240</v>
      </c>
      <c r="D1775" s="299" t="s">
        <v>30</v>
      </c>
      <c r="E1775" s="299">
        <v>2821</v>
      </c>
      <c r="F1775" s="299">
        <v>3100</v>
      </c>
      <c r="G1775" s="299" t="s">
        <v>35</v>
      </c>
      <c r="H1775" s="300" t="s">
        <v>738</v>
      </c>
      <c r="I1775" s="301">
        <v>44</v>
      </c>
      <c r="J1775" s="299" t="str">
        <f t="shared" si="150"/>
        <v>B-W4-H4-VEN 1 - Stained Lippings</v>
      </c>
      <c r="K1775" s="302" t="e">
        <f t="shared" si="151"/>
        <v>#REF!</v>
      </c>
      <c r="M1775" t="s">
        <v>751</v>
      </c>
      <c r="Q1775" s="302">
        <v>1605</v>
      </c>
    </row>
    <row r="1776" spans="1:17" hidden="1">
      <c r="A1776" s="299" t="s">
        <v>4</v>
      </c>
      <c r="B1776" s="299" t="s">
        <v>7</v>
      </c>
      <c r="C1776" s="299">
        <v>1240</v>
      </c>
      <c r="D1776" s="299" t="s">
        <v>30</v>
      </c>
      <c r="E1776" s="299">
        <v>1981</v>
      </c>
      <c r="F1776" s="299">
        <v>2150</v>
      </c>
      <c r="G1776" s="299" t="s">
        <v>32</v>
      </c>
      <c r="H1776" s="300" t="s">
        <v>738</v>
      </c>
      <c r="I1776" s="301">
        <v>44</v>
      </c>
      <c r="J1776" s="299" t="str">
        <f t="shared" si="150"/>
        <v>C-W4-H1-VEN 1 - Stained Lippings</v>
      </c>
      <c r="K1776" s="302" t="e">
        <f t="shared" si="151"/>
        <v>#REF!</v>
      </c>
      <c r="M1776" t="s">
        <v>751</v>
      </c>
      <c r="Q1776" s="302">
        <v>624</v>
      </c>
    </row>
    <row r="1777" spans="1:17" hidden="1">
      <c r="A1777" s="299" t="s">
        <v>4</v>
      </c>
      <c r="B1777" s="299" t="s">
        <v>6</v>
      </c>
      <c r="C1777" s="299">
        <v>1240</v>
      </c>
      <c r="D1777" s="299" t="s">
        <v>30</v>
      </c>
      <c r="E1777" s="299">
        <v>2151</v>
      </c>
      <c r="F1777" s="299">
        <v>2450</v>
      </c>
      <c r="G1777" s="299" t="s">
        <v>33</v>
      </c>
      <c r="H1777" s="300" t="s">
        <v>738</v>
      </c>
      <c r="I1777" s="301">
        <v>44</v>
      </c>
      <c r="J1777" s="299" t="str">
        <f t="shared" si="150"/>
        <v>C-W4-H2-VEN 1 - Stained Lippings</v>
      </c>
      <c r="K1777" s="302" t="e">
        <f t="shared" si="151"/>
        <v>#REF!</v>
      </c>
      <c r="M1777" t="s">
        <v>751</v>
      </c>
      <c r="Q1777" s="302">
        <v>902</v>
      </c>
    </row>
    <row r="1778" spans="1:17" hidden="1">
      <c r="A1778" s="299" t="s">
        <v>4</v>
      </c>
      <c r="B1778" s="299" t="s">
        <v>5</v>
      </c>
      <c r="C1778" s="299">
        <v>1240</v>
      </c>
      <c r="D1778" s="299" t="s">
        <v>30</v>
      </c>
      <c r="E1778" s="299">
        <v>2451</v>
      </c>
      <c r="F1778" s="299">
        <v>2820</v>
      </c>
      <c r="G1778" s="299" t="s">
        <v>34</v>
      </c>
      <c r="H1778" s="300" t="s">
        <v>738</v>
      </c>
      <c r="I1778" s="301">
        <v>44</v>
      </c>
      <c r="J1778" s="299" t="str">
        <f t="shared" si="150"/>
        <v>C-W4-H3-VEN 1 - Stained Lippings</v>
      </c>
      <c r="K1778" s="302" t="e">
        <f t="shared" si="151"/>
        <v>#REF!</v>
      </c>
      <c r="M1778" t="s">
        <v>751</v>
      </c>
      <c r="Q1778" s="302">
        <v>1115</v>
      </c>
    </row>
    <row r="1779" spans="1:17" hidden="1">
      <c r="A1779" s="299" t="s">
        <v>4</v>
      </c>
      <c r="B1779" s="299" t="s">
        <v>3</v>
      </c>
      <c r="C1779" s="299">
        <v>1240</v>
      </c>
      <c r="D1779" s="299" t="s">
        <v>30</v>
      </c>
      <c r="E1779" s="299">
        <v>2821</v>
      </c>
      <c r="F1779" s="299">
        <v>3100</v>
      </c>
      <c r="G1779" s="299" t="s">
        <v>35</v>
      </c>
      <c r="H1779" s="300" t="s">
        <v>738</v>
      </c>
      <c r="I1779" s="301">
        <v>44</v>
      </c>
      <c r="J1779" s="299" t="str">
        <f t="shared" si="150"/>
        <v>C-W4-H4-VEN 1 - Stained Lippings</v>
      </c>
      <c r="K1779" s="302" t="e">
        <f t="shared" si="151"/>
        <v>#REF!</v>
      </c>
      <c r="M1779" t="s">
        <v>751</v>
      </c>
      <c r="Q1779" s="302">
        <v>1266</v>
      </c>
    </row>
    <row r="1780" spans="1:17" hidden="1">
      <c r="A1780" s="299" t="s">
        <v>14</v>
      </c>
      <c r="B1780" s="299" t="s">
        <v>17</v>
      </c>
      <c r="C1780" s="299">
        <v>949</v>
      </c>
      <c r="D1780" s="299" t="s">
        <v>27</v>
      </c>
      <c r="E1780" s="299">
        <v>1981</v>
      </c>
      <c r="F1780" s="299">
        <v>2150</v>
      </c>
      <c r="G1780" s="299" t="s">
        <v>32</v>
      </c>
      <c r="H1780" s="300" t="s">
        <v>739</v>
      </c>
      <c r="I1780" s="301">
        <v>44</v>
      </c>
      <c r="J1780" s="299" t="str">
        <f t="shared" si="150"/>
        <v>A-W1-H1-VEN 2 - Stained Lippings</v>
      </c>
      <c r="K1780" s="302" t="e">
        <f>K52+(Spray_Lip/((100-DoorDiscount)/100))</f>
        <v>#REF!</v>
      </c>
      <c r="M1780" t="s">
        <v>751</v>
      </c>
      <c r="Q1780" s="302">
        <v>420.5</v>
      </c>
    </row>
    <row r="1781" spans="1:17" hidden="1">
      <c r="A1781" s="299" t="s">
        <v>14</v>
      </c>
      <c r="B1781" s="299" t="s">
        <v>16</v>
      </c>
      <c r="C1781" s="299">
        <v>949</v>
      </c>
      <c r="D1781" s="299" t="s">
        <v>27</v>
      </c>
      <c r="E1781" s="299">
        <v>2151</v>
      </c>
      <c r="F1781" s="299">
        <v>2450</v>
      </c>
      <c r="G1781" s="299" t="s">
        <v>33</v>
      </c>
      <c r="H1781" s="300" t="s">
        <v>739</v>
      </c>
      <c r="I1781" s="301">
        <v>44</v>
      </c>
      <c r="J1781" s="299" t="str">
        <f t="shared" si="150"/>
        <v>A-W1-H2-VEN 2 - Stained Lippings</v>
      </c>
      <c r="K1781" s="302" t="e">
        <f>K53+(Spray_Lip/((100-DoorDiscount)/100))</f>
        <v>#REF!</v>
      </c>
      <c r="M1781" t="s">
        <v>751</v>
      </c>
      <c r="Q1781" s="302">
        <v>538.5</v>
      </c>
    </row>
    <row r="1782" spans="1:17" hidden="1">
      <c r="A1782" s="299" t="s">
        <v>14</v>
      </c>
      <c r="B1782" s="299" t="s">
        <v>15</v>
      </c>
      <c r="C1782" s="299">
        <v>949</v>
      </c>
      <c r="D1782" s="299" t="s">
        <v>27</v>
      </c>
      <c r="E1782" s="299">
        <v>2451</v>
      </c>
      <c r="F1782" s="299">
        <v>2820</v>
      </c>
      <c r="G1782" s="299" t="s">
        <v>34</v>
      </c>
      <c r="H1782" s="300" t="s">
        <v>739</v>
      </c>
      <c r="I1782" s="301">
        <v>44</v>
      </c>
      <c r="J1782" s="299" t="str">
        <f t="shared" si="150"/>
        <v>A-W1-H3-VEN 2 - Stained Lippings</v>
      </c>
      <c r="K1782" s="302" t="e">
        <f>K54+(Spray_Lip/((100-DoorDiscount)/100))</f>
        <v>#REF!</v>
      </c>
      <c r="M1782" t="s">
        <v>751</v>
      </c>
      <c r="Q1782" s="302">
        <v>657.5</v>
      </c>
    </row>
    <row r="1783" spans="1:17" hidden="1">
      <c r="A1783" s="299" t="s">
        <v>14</v>
      </c>
      <c r="B1783" s="299" t="s">
        <v>13</v>
      </c>
      <c r="C1783" s="299">
        <v>864</v>
      </c>
      <c r="D1783" s="299" t="s">
        <v>27</v>
      </c>
      <c r="E1783" s="299">
        <v>2821</v>
      </c>
      <c r="F1783" s="299">
        <v>3070</v>
      </c>
      <c r="G1783" s="299" t="s">
        <v>35</v>
      </c>
      <c r="H1783" s="300" t="s">
        <v>739</v>
      </c>
      <c r="I1783" s="301">
        <v>44</v>
      </c>
      <c r="J1783" s="299" t="str">
        <f t="shared" si="150"/>
        <v>A-W1-H4-VEN 2 - Stained Lippings</v>
      </c>
      <c r="K1783" s="302" t="e">
        <f>K55+(Spray_Lip/((100-DoorDiscount)/100))</f>
        <v>#REF!</v>
      </c>
      <c r="M1783" t="s">
        <v>751</v>
      </c>
      <c r="Q1783" s="302">
        <v>772.5</v>
      </c>
    </row>
    <row r="1784" spans="1:17" hidden="1">
      <c r="A1784" s="299" t="s">
        <v>9</v>
      </c>
      <c r="B1784" s="299" t="s">
        <v>12</v>
      </c>
      <c r="C1784" s="299">
        <v>949</v>
      </c>
      <c r="D1784" s="299" t="s">
        <v>27</v>
      </c>
      <c r="E1784" s="299">
        <v>1981</v>
      </c>
      <c r="F1784" s="299">
        <v>2150</v>
      </c>
      <c r="G1784" s="299" t="s">
        <v>32</v>
      </c>
      <c r="H1784" s="300" t="s">
        <v>739</v>
      </c>
      <c r="I1784" s="301">
        <v>44</v>
      </c>
      <c r="J1784" s="299" t="str">
        <f t="shared" si="150"/>
        <v>B-W1-H1-VEN 2 - Stained Lippings</v>
      </c>
      <c r="K1784" s="302" t="e">
        <f t="shared" ref="K1784:K1791" si="152">K56+(Spray_Lip/((100-DoorDiscount)/100))*2</f>
        <v>#REF!</v>
      </c>
      <c r="M1784" t="s">
        <v>751</v>
      </c>
      <c r="Q1784" s="302">
        <v>841</v>
      </c>
    </row>
    <row r="1785" spans="1:17" hidden="1">
      <c r="A1785" s="299" t="s">
        <v>9</v>
      </c>
      <c r="B1785" s="299" t="s">
        <v>11</v>
      </c>
      <c r="C1785" s="299">
        <v>909</v>
      </c>
      <c r="D1785" s="299" t="s">
        <v>27</v>
      </c>
      <c r="E1785" s="299">
        <v>2151</v>
      </c>
      <c r="F1785" s="299">
        <v>2450</v>
      </c>
      <c r="G1785" s="299" t="s">
        <v>33</v>
      </c>
      <c r="H1785" s="300" t="s">
        <v>739</v>
      </c>
      <c r="I1785" s="301">
        <v>44</v>
      </c>
      <c r="J1785" s="299" t="str">
        <f t="shared" si="150"/>
        <v>B-W1-H2-VEN 2 - Stained Lippings</v>
      </c>
      <c r="K1785" s="302" t="e">
        <f t="shared" si="152"/>
        <v>#REF!</v>
      </c>
      <c r="M1785" t="s">
        <v>751</v>
      </c>
      <c r="Q1785" s="302">
        <v>1074</v>
      </c>
    </row>
    <row r="1786" spans="1:17" hidden="1">
      <c r="A1786" s="299" t="s">
        <v>9</v>
      </c>
      <c r="B1786" s="299" t="s">
        <v>10</v>
      </c>
      <c r="C1786" s="299">
        <v>949</v>
      </c>
      <c r="D1786" s="299" t="s">
        <v>27</v>
      </c>
      <c r="E1786" s="299">
        <v>2451</v>
      </c>
      <c r="F1786" s="299">
        <v>2820</v>
      </c>
      <c r="G1786" s="299" t="s">
        <v>34</v>
      </c>
      <c r="H1786" s="300" t="s">
        <v>739</v>
      </c>
      <c r="I1786" s="301">
        <v>44</v>
      </c>
      <c r="J1786" s="299" t="str">
        <f t="shared" si="150"/>
        <v>B-W1-H3-VEN 2 - Stained Lippings</v>
      </c>
      <c r="K1786" s="302" t="e">
        <f t="shared" si="152"/>
        <v>#REF!</v>
      </c>
      <c r="M1786" t="s">
        <v>751</v>
      </c>
      <c r="Q1786" s="302">
        <v>1312</v>
      </c>
    </row>
    <row r="1787" spans="1:17" hidden="1">
      <c r="A1787" s="299" t="s">
        <v>9</v>
      </c>
      <c r="B1787" s="299" t="s">
        <v>8</v>
      </c>
      <c r="C1787" s="299">
        <v>999</v>
      </c>
      <c r="D1787" s="299" t="s">
        <v>27</v>
      </c>
      <c r="E1787" s="299">
        <v>2821</v>
      </c>
      <c r="F1787" s="299">
        <v>3100</v>
      </c>
      <c r="G1787" s="299" t="s">
        <v>35</v>
      </c>
      <c r="H1787" s="300" t="s">
        <v>739</v>
      </c>
      <c r="I1787" s="301">
        <v>44</v>
      </c>
      <c r="J1787" s="299" t="str">
        <f t="shared" si="150"/>
        <v>B-W1-H4-VEN 2 - Stained Lippings</v>
      </c>
      <c r="K1787" s="302" t="e">
        <f t="shared" si="152"/>
        <v>#REF!</v>
      </c>
      <c r="M1787" t="s">
        <v>751</v>
      </c>
      <c r="Q1787" s="302">
        <v>1544</v>
      </c>
    </row>
    <row r="1788" spans="1:17" hidden="1">
      <c r="A1788" s="299" t="s">
        <v>4</v>
      </c>
      <c r="B1788" s="299" t="s">
        <v>7</v>
      </c>
      <c r="C1788" s="299">
        <v>949</v>
      </c>
      <c r="D1788" s="299" t="s">
        <v>27</v>
      </c>
      <c r="E1788" s="299">
        <v>1981</v>
      </c>
      <c r="F1788" s="299">
        <v>2150</v>
      </c>
      <c r="G1788" s="299" t="s">
        <v>32</v>
      </c>
      <c r="H1788" s="300" t="s">
        <v>739</v>
      </c>
      <c r="I1788" s="301">
        <v>44</v>
      </c>
      <c r="J1788" s="299" t="str">
        <f t="shared" si="150"/>
        <v>C-W1-H1-VEN 2 - Stained Lippings</v>
      </c>
      <c r="K1788" s="302" t="e">
        <f t="shared" si="152"/>
        <v>#REF!</v>
      </c>
      <c r="M1788" t="s">
        <v>751</v>
      </c>
      <c r="Q1788" s="302">
        <v>768</v>
      </c>
    </row>
    <row r="1789" spans="1:17" hidden="1">
      <c r="A1789" s="299" t="s">
        <v>4</v>
      </c>
      <c r="B1789" s="299" t="s">
        <v>6</v>
      </c>
      <c r="C1789" s="299">
        <v>909</v>
      </c>
      <c r="D1789" s="299" t="s">
        <v>27</v>
      </c>
      <c r="E1789" s="299">
        <v>2151</v>
      </c>
      <c r="F1789" s="299">
        <v>2450</v>
      </c>
      <c r="G1789" s="299" t="s">
        <v>33</v>
      </c>
      <c r="H1789" s="300" t="s">
        <v>739</v>
      </c>
      <c r="I1789" s="301">
        <v>44</v>
      </c>
      <c r="J1789" s="299" t="str">
        <f t="shared" si="150"/>
        <v>C-W1-H2-VEN 2 - Stained Lippings</v>
      </c>
      <c r="K1789" s="302" t="e">
        <f t="shared" si="152"/>
        <v>#REF!</v>
      </c>
      <c r="M1789" t="s">
        <v>751</v>
      </c>
      <c r="Q1789" s="302">
        <v>966</v>
      </c>
    </row>
    <row r="1790" spans="1:17" hidden="1">
      <c r="A1790" s="299" t="s">
        <v>4</v>
      </c>
      <c r="B1790" s="299" t="s">
        <v>5</v>
      </c>
      <c r="C1790" s="299">
        <v>924</v>
      </c>
      <c r="D1790" s="299" t="s">
        <v>27</v>
      </c>
      <c r="E1790" s="299">
        <v>2451</v>
      </c>
      <c r="F1790" s="299">
        <v>2820</v>
      </c>
      <c r="G1790" s="299" t="s">
        <v>34</v>
      </c>
      <c r="H1790" s="300" t="s">
        <v>739</v>
      </c>
      <c r="I1790" s="301">
        <v>44</v>
      </c>
      <c r="J1790" s="299" t="str">
        <f t="shared" si="150"/>
        <v>C-W1-H3-VEN 2 - Stained Lippings</v>
      </c>
      <c r="K1790" s="302" t="e">
        <f t="shared" si="152"/>
        <v>#REF!</v>
      </c>
      <c r="M1790" t="s">
        <v>751</v>
      </c>
      <c r="Q1790" s="302">
        <v>1171</v>
      </c>
    </row>
    <row r="1791" spans="1:17" hidden="1">
      <c r="A1791" s="299" t="s">
        <v>4</v>
      </c>
      <c r="B1791" s="299" t="s">
        <v>3</v>
      </c>
      <c r="C1791" s="299">
        <v>999</v>
      </c>
      <c r="D1791" s="299" t="s">
        <v>27</v>
      </c>
      <c r="E1791" s="299">
        <v>2821</v>
      </c>
      <c r="F1791" s="299">
        <v>3100</v>
      </c>
      <c r="G1791" s="299" t="s">
        <v>35</v>
      </c>
      <c r="H1791" s="300" t="s">
        <v>739</v>
      </c>
      <c r="I1791" s="301">
        <v>44</v>
      </c>
      <c r="J1791" s="299" t="str">
        <f t="shared" si="150"/>
        <v>C-W1-H4-VEN 2 - Stained Lippings</v>
      </c>
      <c r="K1791" s="302" t="e">
        <f t="shared" si="152"/>
        <v>#REF!</v>
      </c>
      <c r="M1791" t="s">
        <v>751</v>
      </c>
      <c r="Q1791" s="302">
        <v>1274</v>
      </c>
    </row>
    <row r="1792" spans="1:17" hidden="1">
      <c r="A1792" s="299" t="s">
        <v>14</v>
      </c>
      <c r="B1792" s="299" t="s">
        <v>17</v>
      </c>
      <c r="C1792" s="299">
        <v>999</v>
      </c>
      <c r="D1792" s="299" t="s">
        <v>28</v>
      </c>
      <c r="E1792" s="299">
        <v>1981</v>
      </c>
      <c r="F1792" s="299">
        <v>2150</v>
      </c>
      <c r="G1792" s="299" t="s">
        <v>32</v>
      </c>
      <c r="H1792" s="300" t="s">
        <v>739</v>
      </c>
      <c r="I1792" s="301">
        <v>44</v>
      </c>
      <c r="J1792" s="299" t="str">
        <f t="shared" si="150"/>
        <v>A-W2-H1-VEN 2 - Stained Lippings</v>
      </c>
      <c r="K1792" s="302" t="e">
        <f>K64+(Spray_Lip/((100-DoorDiscount)/100))</f>
        <v>#REF!</v>
      </c>
      <c r="M1792" t="s">
        <v>751</v>
      </c>
      <c r="Q1792" s="302">
        <v>445.5</v>
      </c>
    </row>
    <row r="1793" spans="1:17" hidden="1">
      <c r="A1793" s="299" t="s">
        <v>14</v>
      </c>
      <c r="B1793" s="299" t="s">
        <v>16</v>
      </c>
      <c r="C1793" s="299">
        <v>999</v>
      </c>
      <c r="D1793" s="299" t="s">
        <v>28</v>
      </c>
      <c r="E1793" s="299">
        <v>2151</v>
      </c>
      <c r="F1793" s="299">
        <v>2450</v>
      </c>
      <c r="G1793" s="299" t="s">
        <v>33</v>
      </c>
      <c r="H1793" s="300" t="s">
        <v>739</v>
      </c>
      <c r="I1793" s="301">
        <v>44</v>
      </c>
      <c r="J1793" s="299" t="str">
        <f t="shared" si="150"/>
        <v>A-W2-H2-VEN 2 - Stained Lippings</v>
      </c>
      <c r="K1793" s="302" t="e">
        <f>K65+(Spray_Lip/((100-DoorDiscount)/100))</f>
        <v>#REF!</v>
      </c>
      <c r="M1793" t="s">
        <v>751</v>
      </c>
      <c r="Q1793" s="302">
        <v>562.5</v>
      </c>
    </row>
    <row r="1794" spans="1:17" hidden="1">
      <c r="A1794" s="299" t="s">
        <v>14</v>
      </c>
      <c r="B1794" s="299" t="s">
        <v>15</v>
      </c>
      <c r="C1794" s="299">
        <v>999</v>
      </c>
      <c r="D1794" s="299" t="s">
        <v>28</v>
      </c>
      <c r="E1794" s="299">
        <v>2451</v>
      </c>
      <c r="F1794" s="299">
        <v>2820</v>
      </c>
      <c r="G1794" s="299" t="s">
        <v>34</v>
      </c>
      <c r="H1794" s="300" t="s">
        <v>739</v>
      </c>
      <c r="I1794" s="301">
        <v>44</v>
      </c>
      <c r="J1794" s="299" t="str">
        <f t="shared" si="150"/>
        <v>A-W2-H3-VEN 2 - Stained Lippings</v>
      </c>
      <c r="K1794" s="302" t="e">
        <f>K66+(Spray_Lip/((100-DoorDiscount)/100))</f>
        <v>#REF!</v>
      </c>
      <c r="M1794" t="s">
        <v>751</v>
      </c>
      <c r="Q1794" s="302">
        <v>681.5</v>
      </c>
    </row>
    <row r="1795" spans="1:17" hidden="1">
      <c r="A1795" s="299" t="s">
        <v>14</v>
      </c>
      <c r="B1795" s="299" t="s">
        <v>13</v>
      </c>
      <c r="C1795" s="299">
        <v>999</v>
      </c>
      <c r="D1795" s="299" t="s">
        <v>28</v>
      </c>
      <c r="E1795" s="299">
        <v>2821</v>
      </c>
      <c r="F1795" s="299">
        <v>3070</v>
      </c>
      <c r="G1795" s="299" t="s">
        <v>35</v>
      </c>
      <c r="H1795" s="300" t="s">
        <v>739</v>
      </c>
      <c r="I1795" s="301">
        <v>44</v>
      </c>
      <c r="J1795" s="299" t="str">
        <f t="shared" si="150"/>
        <v>A-W2-H4-VEN 2 - Stained Lippings</v>
      </c>
      <c r="K1795" s="302" t="e">
        <f>K67+(Spray_Lip/((100-DoorDiscount)/100))</f>
        <v>#REF!</v>
      </c>
      <c r="M1795" t="s">
        <v>751</v>
      </c>
      <c r="Q1795" s="302">
        <v>796.5</v>
      </c>
    </row>
    <row r="1796" spans="1:17" hidden="1">
      <c r="A1796" s="299" t="s">
        <v>9</v>
      </c>
      <c r="B1796" s="299" t="s">
        <v>12</v>
      </c>
      <c r="C1796" s="299">
        <v>999</v>
      </c>
      <c r="D1796" s="299" t="s">
        <v>28</v>
      </c>
      <c r="E1796" s="299">
        <v>1981</v>
      </c>
      <c r="F1796" s="299">
        <v>2150</v>
      </c>
      <c r="G1796" s="299" t="s">
        <v>32</v>
      </c>
      <c r="H1796" s="300" t="s">
        <v>739</v>
      </c>
      <c r="I1796" s="301">
        <v>44</v>
      </c>
      <c r="J1796" s="299" t="str">
        <f t="shared" si="150"/>
        <v>B-W2-H1-VEN 2 - Stained Lippings</v>
      </c>
      <c r="K1796" s="302" t="e">
        <f t="shared" ref="K1796:K1803" si="153">K68+(Spray_Lip/((100-DoorDiscount)/100))*2</f>
        <v>#REF!</v>
      </c>
      <c r="M1796" t="s">
        <v>751</v>
      </c>
      <c r="Q1796" s="302">
        <v>890</v>
      </c>
    </row>
    <row r="1797" spans="1:17" hidden="1">
      <c r="A1797" s="299" t="s">
        <v>9</v>
      </c>
      <c r="B1797" s="299" t="s">
        <v>11</v>
      </c>
      <c r="C1797" s="299">
        <v>999</v>
      </c>
      <c r="D1797" s="299" t="s">
        <v>28</v>
      </c>
      <c r="E1797" s="299">
        <v>2151</v>
      </c>
      <c r="F1797" s="299">
        <v>2450</v>
      </c>
      <c r="G1797" s="299" t="s">
        <v>33</v>
      </c>
      <c r="H1797" s="300" t="s">
        <v>739</v>
      </c>
      <c r="I1797" s="301">
        <v>44</v>
      </c>
      <c r="J1797" s="299" t="str">
        <f t="shared" si="150"/>
        <v>B-W2-H2-VEN 2 - Stained Lippings</v>
      </c>
      <c r="K1797" s="302" t="e">
        <f t="shared" si="153"/>
        <v>#REF!</v>
      </c>
      <c r="M1797" t="s">
        <v>751</v>
      </c>
      <c r="Q1797" s="302">
        <v>1123</v>
      </c>
    </row>
    <row r="1798" spans="1:17" hidden="1">
      <c r="A1798" s="299" t="s">
        <v>9</v>
      </c>
      <c r="B1798" s="299" t="s">
        <v>10</v>
      </c>
      <c r="C1798" s="299">
        <v>999</v>
      </c>
      <c r="D1798" s="299" t="s">
        <v>28</v>
      </c>
      <c r="E1798" s="299">
        <v>2451</v>
      </c>
      <c r="F1798" s="299">
        <v>2820</v>
      </c>
      <c r="G1798" s="299" t="s">
        <v>34</v>
      </c>
      <c r="H1798" s="300" t="s">
        <v>739</v>
      </c>
      <c r="I1798" s="301">
        <v>44</v>
      </c>
      <c r="J1798" s="299" t="str">
        <f t="shared" si="150"/>
        <v>B-W2-H3-VEN 2 - Stained Lippings</v>
      </c>
      <c r="K1798" s="302" t="e">
        <f t="shared" si="153"/>
        <v>#REF!</v>
      </c>
      <c r="M1798" t="s">
        <v>751</v>
      </c>
      <c r="Q1798" s="302">
        <v>1361</v>
      </c>
    </row>
    <row r="1799" spans="1:17" hidden="1">
      <c r="A1799" s="299" t="s">
        <v>9</v>
      </c>
      <c r="B1799" s="299" t="s">
        <v>8</v>
      </c>
      <c r="C1799" s="299">
        <v>999</v>
      </c>
      <c r="D1799" s="299" t="s">
        <v>28</v>
      </c>
      <c r="E1799" s="299">
        <v>2821</v>
      </c>
      <c r="F1799" s="299">
        <v>3100</v>
      </c>
      <c r="G1799" s="299" t="s">
        <v>35</v>
      </c>
      <c r="H1799" s="300" t="s">
        <v>739</v>
      </c>
      <c r="I1799" s="301">
        <v>44</v>
      </c>
      <c r="J1799" s="299" t="str">
        <f t="shared" si="150"/>
        <v>B-W2-H4-VEN 2 - Stained Lippings</v>
      </c>
      <c r="K1799" s="302" t="e">
        <f t="shared" si="153"/>
        <v>#REF!</v>
      </c>
      <c r="M1799" t="s">
        <v>751</v>
      </c>
      <c r="Q1799" s="302">
        <v>1592</v>
      </c>
    </row>
    <row r="1800" spans="1:17" hidden="1">
      <c r="A1800" s="299" t="s">
        <v>4</v>
      </c>
      <c r="B1800" s="299" t="s">
        <v>7</v>
      </c>
      <c r="C1800" s="299">
        <v>999</v>
      </c>
      <c r="D1800" s="299" t="s">
        <v>28</v>
      </c>
      <c r="E1800" s="299">
        <v>1981</v>
      </c>
      <c r="F1800" s="299">
        <v>2150</v>
      </c>
      <c r="G1800" s="299" t="s">
        <v>32</v>
      </c>
      <c r="H1800" s="300" t="s">
        <v>739</v>
      </c>
      <c r="I1800" s="301">
        <v>44</v>
      </c>
      <c r="J1800" s="299" t="str">
        <f t="shared" si="150"/>
        <v>C-W2-H1-VEN 2 - Stained Lippings</v>
      </c>
      <c r="K1800" s="302" t="e">
        <f t="shared" si="153"/>
        <v>#REF!</v>
      </c>
      <c r="M1800" t="s">
        <v>751</v>
      </c>
      <c r="Q1800" s="302">
        <v>792</v>
      </c>
    </row>
    <row r="1801" spans="1:17" hidden="1">
      <c r="A1801" s="299" t="s">
        <v>4</v>
      </c>
      <c r="B1801" s="299" t="s">
        <v>6</v>
      </c>
      <c r="C1801" s="299">
        <v>999</v>
      </c>
      <c r="D1801" s="299" t="s">
        <v>28</v>
      </c>
      <c r="E1801" s="299">
        <v>2151</v>
      </c>
      <c r="F1801" s="299">
        <v>2450</v>
      </c>
      <c r="G1801" s="299" t="s">
        <v>33</v>
      </c>
      <c r="H1801" s="300" t="s">
        <v>739</v>
      </c>
      <c r="I1801" s="301">
        <v>44</v>
      </c>
      <c r="J1801" s="299" t="str">
        <f t="shared" ref="J1801:J1828" si="154">A1801&amp;"-"&amp;D1801&amp;"-"&amp;G1801&amp;"-"&amp;H1801</f>
        <v>C-W2-H2-VEN 2 - Stained Lippings</v>
      </c>
      <c r="K1801" s="302" t="e">
        <f t="shared" si="153"/>
        <v>#REF!</v>
      </c>
      <c r="M1801" t="s">
        <v>751</v>
      </c>
      <c r="Q1801" s="302">
        <v>990</v>
      </c>
    </row>
    <row r="1802" spans="1:17" hidden="1">
      <c r="A1802" s="299" t="s">
        <v>4</v>
      </c>
      <c r="B1802" s="299" t="s">
        <v>5</v>
      </c>
      <c r="C1802" s="299">
        <v>999</v>
      </c>
      <c r="D1802" s="299" t="s">
        <v>28</v>
      </c>
      <c r="E1802" s="299">
        <v>2451</v>
      </c>
      <c r="F1802" s="299">
        <v>2820</v>
      </c>
      <c r="G1802" s="299" t="s">
        <v>34</v>
      </c>
      <c r="H1802" s="300" t="s">
        <v>739</v>
      </c>
      <c r="I1802" s="301">
        <v>44</v>
      </c>
      <c r="J1802" s="299" t="str">
        <f t="shared" si="154"/>
        <v>C-W2-H3-VEN 2 - Stained Lippings</v>
      </c>
      <c r="K1802" s="302" t="e">
        <f t="shared" si="153"/>
        <v>#REF!</v>
      </c>
      <c r="M1802" t="s">
        <v>751</v>
      </c>
      <c r="Q1802" s="302">
        <v>1195</v>
      </c>
    </row>
    <row r="1803" spans="1:17" hidden="1">
      <c r="A1803" s="299" t="s">
        <v>4</v>
      </c>
      <c r="B1803" s="299" t="s">
        <v>3</v>
      </c>
      <c r="C1803" s="299">
        <v>999</v>
      </c>
      <c r="D1803" s="299" t="s">
        <v>28</v>
      </c>
      <c r="E1803" s="299">
        <v>2821</v>
      </c>
      <c r="F1803" s="299">
        <v>3100</v>
      </c>
      <c r="G1803" s="299" t="s">
        <v>35</v>
      </c>
      <c r="H1803" s="300" t="s">
        <v>739</v>
      </c>
      <c r="I1803" s="301">
        <v>44</v>
      </c>
      <c r="J1803" s="299" t="str">
        <f t="shared" si="154"/>
        <v>C-W2-H4-VEN 2 - Stained Lippings</v>
      </c>
      <c r="K1803" s="302" t="e">
        <f t="shared" si="153"/>
        <v>#REF!</v>
      </c>
      <c r="M1803" t="s">
        <v>751</v>
      </c>
      <c r="Q1803" s="302">
        <v>1298</v>
      </c>
    </row>
    <row r="1804" spans="1:17" hidden="1">
      <c r="A1804" s="299" t="s">
        <v>14</v>
      </c>
      <c r="B1804" s="299" t="s">
        <v>17</v>
      </c>
      <c r="C1804" s="299">
        <v>1099</v>
      </c>
      <c r="D1804" s="299" t="s">
        <v>29</v>
      </c>
      <c r="E1804" s="299">
        <v>1981</v>
      </c>
      <c r="F1804" s="299">
        <v>2150</v>
      </c>
      <c r="G1804" s="299" t="s">
        <v>32</v>
      </c>
      <c r="H1804" s="300" t="s">
        <v>739</v>
      </c>
      <c r="I1804" s="301">
        <v>44</v>
      </c>
      <c r="J1804" s="299" t="str">
        <f t="shared" si="154"/>
        <v>A-W3-H1-VEN 2 - Stained Lippings</v>
      </c>
      <c r="K1804" s="302" t="e">
        <f>K76+(Spray_Lip/((100-DoorDiscount)/100))</f>
        <v>#REF!</v>
      </c>
      <c r="M1804" t="s">
        <v>751</v>
      </c>
      <c r="Q1804" s="302">
        <v>469.5</v>
      </c>
    </row>
    <row r="1805" spans="1:17" hidden="1">
      <c r="A1805" s="299" t="s">
        <v>14</v>
      </c>
      <c r="B1805" s="299" t="s">
        <v>16</v>
      </c>
      <c r="C1805" s="299">
        <v>1099</v>
      </c>
      <c r="D1805" s="299" t="s">
        <v>29</v>
      </c>
      <c r="E1805" s="299">
        <v>2151</v>
      </c>
      <c r="F1805" s="299">
        <v>2450</v>
      </c>
      <c r="G1805" s="299" t="s">
        <v>33</v>
      </c>
      <c r="H1805" s="300" t="s">
        <v>739</v>
      </c>
      <c r="I1805" s="301">
        <v>44</v>
      </c>
      <c r="J1805" s="299" t="str">
        <f t="shared" si="154"/>
        <v>A-W3-H2-VEN 2 - Stained Lippings</v>
      </c>
      <c r="K1805" s="302" t="e">
        <f>K77+(Spray_Lip/((100-DoorDiscount)/100))</f>
        <v>#REF!</v>
      </c>
      <c r="M1805" t="s">
        <v>751</v>
      </c>
      <c r="Q1805" s="302">
        <v>587.5</v>
      </c>
    </row>
    <row r="1806" spans="1:17" hidden="1">
      <c r="A1806" s="299" t="s">
        <v>14</v>
      </c>
      <c r="B1806" s="299" t="s">
        <v>15</v>
      </c>
      <c r="C1806" s="299">
        <v>1099</v>
      </c>
      <c r="D1806" s="299" t="s">
        <v>29</v>
      </c>
      <c r="E1806" s="299">
        <v>2451</v>
      </c>
      <c r="F1806" s="299">
        <v>2820</v>
      </c>
      <c r="G1806" s="299" t="s">
        <v>34</v>
      </c>
      <c r="H1806" s="300" t="s">
        <v>739</v>
      </c>
      <c r="I1806" s="301">
        <v>44</v>
      </c>
      <c r="J1806" s="299" t="str">
        <f t="shared" si="154"/>
        <v>A-W3-H3-VEN 2 - Stained Lippings</v>
      </c>
      <c r="K1806" s="302" t="e">
        <f>K78+(Spray_Lip/((100-DoorDiscount)/100))</f>
        <v>#REF!</v>
      </c>
      <c r="M1806" t="s">
        <v>751</v>
      </c>
      <c r="Q1806" s="302">
        <v>705.5</v>
      </c>
    </row>
    <row r="1807" spans="1:17" hidden="1">
      <c r="A1807" s="299" t="s">
        <v>14</v>
      </c>
      <c r="B1807" s="299" t="s">
        <v>13</v>
      </c>
      <c r="C1807" s="299">
        <v>1099</v>
      </c>
      <c r="D1807" s="299" t="s">
        <v>29</v>
      </c>
      <c r="E1807" s="299">
        <v>2821</v>
      </c>
      <c r="F1807" s="299">
        <v>3070</v>
      </c>
      <c r="G1807" s="299" t="s">
        <v>35</v>
      </c>
      <c r="H1807" s="300" t="s">
        <v>739</v>
      </c>
      <c r="I1807" s="301">
        <v>44</v>
      </c>
      <c r="J1807" s="299" t="str">
        <f t="shared" si="154"/>
        <v>A-W3-H4-VEN 2 - Stained Lippings</v>
      </c>
      <c r="K1807" s="302" t="e">
        <f>K79+(Spray_Lip/((100-DoorDiscount)/100))</f>
        <v>#REF!</v>
      </c>
      <c r="M1807" t="s">
        <v>751</v>
      </c>
      <c r="Q1807" s="302">
        <v>820.5</v>
      </c>
    </row>
    <row r="1808" spans="1:17" hidden="1">
      <c r="A1808" s="299" t="s">
        <v>9</v>
      </c>
      <c r="B1808" s="299" t="s">
        <v>12</v>
      </c>
      <c r="C1808" s="299">
        <v>1099</v>
      </c>
      <c r="D1808" s="299" t="s">
        <v>29</v>
      </c>
      <c r="E1808" s="299">
        <v>1981</v>
      </c>
      <c r="F1808" s="299">
        <v>2150</v>
      </c>
      <c r="G1808" s="299" t="s">
        <v>32</v>
      </c>
      <c r="H1808" s="300" t="s">
        <v>739</v>
      </c>
      <c r="I1808" s="301">
        <v>44</v>
      </c>
      <c r="J1808" s="299" t="str">
        <f t="shared" si="154"/>
        <v>B-W3-H1-VEN 2 - Stained Lippings</v>
      </c>
      <c r="K1808" s="302" t="e">
        <f t="shared" ref="K1808:K1815" si="155">K80+(Spray_Lip/((100-DoorDiscount)/100))*2</f>
        <v>#REF!</v>
      </c>
      <c r="M1808" t="s">
        <v>751</v>
      </c>
      <c r="Q1808" s="302">
        <v>938</v>
      </c>
    </row>
    <row r="1809" spans="1:17" hidden="1">
      <c r="A1809" s="299" t="s">
        <v>9</v>
      </c>
      <c r="B1809" s="299" t="s">
        <v>11</v>
      </c>
      <c r="C1809" s="299">
        <v>1099</v>
      </c>
      <c r="D1809" s="299" t="s">
        <v>29</v>
      </c>
      <c r="E1809" s="299">
        <v>2151</v>
      </c>
      <c r="F1809" s="299">
        <v>2450</v>
      </c>
      <c r="G1809" s="299" t="s">
        <v>33</v>
      </c>
      <c r="H1809" s="300" t="s">
        <v>739</v>
      </c>
      <c r="I1809" s="301">
        <v>44</v>
      </c>
      <c r="J1809" s="299" t="str">
        <f t="shared" si="154"/>
        <v>B-W3-H2-VEN 2 - Stained Lippings</v>
      </c>
      <c r="K1809" s="302" t="e">
        <f t="shared" si="155"/>
        <v>#REF!</v>
      </c>
      <c r="M1809" t="s">
        <v>751</v>
      </c>
      <c r="Q1809" s="302">
        <v>1172</v>
      </c>
    </row>
    <row r="1810" spans="1:17" hidden="1">
      <c r="A1810" s="299" t="s">
        <v>9</v>
      </c>
      <c r="B1810" s="299" t="s">
        <v>10</v>
      </c>
      <c r="C1810" s="299">
        <v>1099</v>
      </c>
      <c r="D1810" s="299" t="s">
        <v>29</v>
      </c>
      <c r="E1810" s="299">
        <v>2451</v>
      </c>
      <c r="F1810" s="299">
        <v>2820</v>
      </c>
      <c r="G1810" s="299" t="s">
        <v>34</v>
      </c>
      <c r="H1810" s="300" t="s">
        <v>739</v>
      </c>
      <c r="I1810" s="301">
        <v>44</v>
      </c>
      <c r="J1810" s="299" t="str">
        <f t="shared" si="154"/>
        <v>B-W3-H3-VEN 2 - Stained Lippings</v>
      </c>
      <c r="K1810" s="302" t="e">
        <f t="shared" si="155"/>
        <v>#REF!</v>
      </c>
      <c r="M1810" t="s">
        <v>751</v>
      </c>
      <c r="Q1810" s="302">
        <v>1409</v>
      </c>
    </row>
    <row r="1811" spans="1:17" hidden="1">
      <c r="A1811" s="299" t="s">
        <v>9</v>
      </c>
      <c r="B1811" s="299" t="s">
        <v>8</v>
      </c>
      <c r="C1811" s="299">
        <v>1099</v>
      </c>
      <c r="D1811" s="299" t="s">
        <v>29</v>
      </c>
      <c r="E1811" s="299">
        <v>2821</v>
      </c>
      <c r="F1811" s="299">
        <v>3100</v>
      </c>
      <c r="G1811" s="299" t="s">
        <v>35</v>
      </c>
      <c r="H1811" s="300" t="s">
        <v>739</v>
      </c>
      <c r="I1811" s="301">
        <v>44</v>
      </c>
      <c r="J1811" s="299" t="str">
        <f t="shared" si="154"/>
        <v>B-W3-H4-VEN 2 - Stained Lippings</v>
      </c>
      <c r="K1811" s="302" t="e">
        <f t="shared" si="155"/>
        <v>#REF!</v>
      </c>
      <c r="M1811" t="s">
        <v>751</v>
      </c>
      <c r="Q1811" s="302">
        <v>1641</v>
      </c>
    </row>
    <row r="1812" spans="1:17" hidden="1">
      <c r="A1812" s="299" t="s">
        <v>4</v>
      </c>
      <c r="B1812" s="299" t="s">
        <v>7</v>
      </c>
      <c r="C1812" s="299">
        <v>1099</v>
      </c>
      <c r="D1812" s="299" t="s">
        <v>29</v>
      </c>
      <c r="E1812" s="299">
        <v>1981</v>
      </c>
      <c r="F1812" s="299">
        <v>2150</v>
      </c>
      <c r="G1812" s="299" t="s">
        <v>32</v>
      </c>
      <c r="H1812" s="300" t="s">
        <v>739</v>
      </c>
      <c r="I1812" s="301">
        <v>44</v>
      </c>
      <c r="J1812" s="299" t="str">
        <f t="shared" si="154"/>
        <v>C-W3-H1-VEN 2 - Stained Lippings</v>
      </c>
      <c r="K1812" s="302" t="e">
        <f t="shared" si="155"/>
        <v>#REF!</v>
      </c>
      <c r="M1812" t="s">
        <v>751</v>
      </c>
      <c r="Q1812" s="302">
        <v>817</v>
      </c>
    </row>
    <row r="1813" spans="1:17" hidden="1">
      <c r="A1813" s="299" t="s">
        <v>4</v>
      </c>
      <c r="B1813" s="299" t="s">
        <v>6</v>
      </c>
      <c r="C1813" s="299">
        <v>1099</v>
      </c>
      <c r="D1813" s="299" t="s">
        <v>29</v>
      </c>
      <c r="E1813" s="299">
        <v>2151</v>
      </c>
      <c r="F1813" s="299">
        <v>2450</v>
      </c>
      <c r="G1813" s="299" t="s">
        <v>33</v>
      </c>
      <c r="H1813" s="300" t="s">
        <v>739</v>
      </c>
      <c r="I1813" s="301">
        <v>44</v>
      </c>
      <c r="J1813" s="299" t="str">
        <f t="shared" si="154"/>
        <v>C-W3-H2-VEN 2 - Stained Lippings</v>
      </c>
      <c r="K1813" s="302" t="e">
        <f t="shared" si="155"/>
        <v>#REF!</v>
      </c>
      <c r="M1813" t="s">
        <v>751</v>
      </c>
      <c r="Q1813" s="302">
        <v>1014</v>
      </c>
    </row>
    <row r="1814" spans="1:17" hidden="1">
      <c r="A1814" s="299" t="s">
        <v>4</v>
      </c>
      <c r="B1814" s="299" t="s">
        <v>5</v>
      </c>
      <c r="C1814" s="299">
        <v>1099</v>
      </c>
      <c r="D1814" s="299" t="s">
        <v>29</v>
      </c>
      <c r="E1814" s="299">
        <v>2451</v>
      </c>
      <c r="F1814" s="299">
        <v>2820</v>
      </c>
      <c r="G1814" s="299" t="s">
        <v>34</v>
      </c>
      <c r="H1814" s="300" t="s">
        <v>739</v>
      </c>
      <c r="I1814" s="301">
        <v>44</v>
      </c>
      <c r="J1814" s="299" t="str">
        <f t="shared" si="154"/>
        <v>C-W3-H3-VEN 2 - Stained Lippings</v>
      </c>
      <c r="K1814" s="302" t="e">
        <f t="shared" si="155"/>
        <v>#REF!</v>
      </c>
      <c r="M1814" t="s">
        <v>751</v>
      </c>
      <c r="Q1814" s="302">
        <v>1220</v>
      </c>
    </row>
    <row r="1815" spans="1:17" hidden="1">
      <c r="A1815" s="299" t="s">
        <v>4</v>
      </c>
      <c r="B1815" s="299" t="s">
        <v>3</v>
      </c>
      <c r="C1815" s="299">
        <v>1099</v>
      </c>
      <c r="D1815" s="299" t="s">
        <v>29</v>
      </c>
      <c r="E1815" s="299">
        <v>2821</v>
      </c>
      <c r="F1815" s="299">
        <v>3100</v>
      </c>
      <c r="G1815" s="299" t="s">
        <v>35</v>
      </c>
      <c r="H1815" s="300" t="s">
        <v>739</v>
      </c>
      <c r="I1815" s="301">
        <v>44</v>
      </c>
      <c r="J1815" s="299" t="str">
        <f t="shared" si="154"/>
        <v>C-W3-H4-VEN 2 - Stained Lippings</v>
      </c>
      <c r="K1815" s="302" t="e">
        <f t="shared" si="155"/>
        <v>#REF!</v>
      </c>
      <c r="M1815" t="s">
        <v>751</v>
      </c>
      <c r="Q1815" s="302">
        <v>1322</v>
      </c>
    </row>
    <row r="1816" spans="1:17" hidden="1">
      <c r="A1816" s="299" t="s">
        <v>14</v>
      </c>
      <c r="B1816" s="299" t="s">
        <v>17</v>
      </c>
      <c r="C1816" s="299">
        <v>1240</v>
      </c>
      <c r="D1816" s="299" t="s">
        <v>30</v>
      </c>
      <c r="E1816" s="299">
        <v>1981</v>
      </c>
      <c r="F1816" s="299">
        <v>2150</v>
      </c>
      <c r="G1816" s="299" t="s">
        <v>32</v>
      </c>
      <c r="H1816" s="300" t="s">
        <v>739</v>
      </c>
      <c r="I1816" s="301">
        <v>44</v>
      </c>
      <c r="J1816" s="299" t="str">
        <f t="shared" si="154"/>
        <v>A-W4-H1-VEN 2 - Stained Lippings</v>
      </c>
      <c r="K1816" s="302" t="e">
        <f>K88+(Spray_Lip/((100-DoorDiscount)/100))</f>
        <v>#REF!</v>
      </c>
      <c r="M1816" t="s">
        <v>751</v>
      </c>
      <c r="Q1816" s="302">
        <v>493.5</v>
      </c>
    </row>
    <row r="1817" spans="1:17" hidden="1">
      <c r="A1817" s="299" t="s">
        <v>14</v>
      </c>
      <c r="B1817" s="299" t="s">
        <v>16</v>
      </c>
      <c r="C1817" s="299">
        <v>1240</v>
      </c>
      <c r="D1817" s="299" t="s">
        <v>30</v>
      </c>
      <c r="E1817" s="299">
        <v>2151</v>
      </c>
      <c r="F1817" s="299">
        <v>2450</v>
      </c>
      <c r="G1817" s="299" t="s">
        <v>33</v>
      </c>
      <c r="H1817" s="300" t="s">
        <v>739</v>
      </c>
      <c r="I1817" s="301">
        <v>44</v>
      </c>
      <c r="J1817" s="299" t="str">
        <f t="shared" si="154"/>
        <v>A-W4-H2-VEN 2 - Stained Lippings</v>
      </c>
      <c r="K1817" s="302" t="e">
        <f>K89+(Spray_Lip/((100-DoorDiscount)/100))</f>
        <v>#REF!</v>
      </c>
      <c r="M1817" t="s">
        <v>751</v>
      </c>
      <c r="Q1817" s="302">
        <v>611.5</v>
      </c>
    </row>
    <row r="1818" spans="1:17" hidden="1">
      <c r="A1818" s="299" t="s">
        <v>14</v>
      </c>
      <c r="B1818" s="299" t="s">
        <v>15</v>
      </c>
      <c r="C1818" s="299">
        <v>1240</v>
      </c>
      <c r="D1818" s="299" t="s">
        <v>30</v>
      </c>
      <c r="E1818" s="299">
        <v>2451</v>
      </c>
      <c r="F1818" s="299">
        <v>2820</v>
      </c>
      <c r="G1818" s="299" t="s">
        <v>34</v>
      </c>
      <c r="H1818" s="300" t="s">
        <v>739</v>
      </c>
      <c r="I1818" s="301">
        <v>44</v>
      </c>
      <c r="J1818" s="299" t="str">
        <f t="shared" si="154"/>
        <v>A-W4-H3-VEN 2 - Stained Lippings</v>
      </c>
      <c r="K1818" s="302" t="e">
        <f>K90+(Spray_Lip/((100-DoorDiscount)/100))</f>
        <v>#REF!</v>
      </c>
      <c r="M1818" t="s">
        <v>751</v>
      </c>
      <c r="Q1818" s="302">
        <v>730.5</v>
      </c>
    </row>
    <row r="1819" spans="1:17" hidden="1">
      <c r="A1819" s="299" t="s">
        <v>14</v>
      </c>
      <c r="B1819" s="299" t="s">
        <v>13</v>
      </c>
      <c r="C1819" s="299">
        <v>1240</v>
      </c>
      <c r="D1819" s="299" t="s">
        <v>30</v>
      </c>
      <c r="E1819" s="299">
        <v>2821</v>
      </c>
      <c r="F1819" s="299">
        <v>3070</v>
      </c>
      <c r="G1819" s="299" t="s">
        <v>35</v>
      </c>
      <c r="H1819" s="300" t="s">
        <v>739</v>
      </c>
      <c r="I1819" s="301">
        <v>44</v>
      </c>
      <c r="J1819" s="299" t="str">
        <f t="shared" si="154"/>
        <v>A-W4-H4-VEN 2 - Stained Lippings</v>
      </c>
      <c r="K1819" s="302" t="e">
        <f>K91+(Spray_Lip/((100-DoorDiscount)/100))</f>
        <v>#REF!</v>
      </c>
      <c r="M1819" t="s">
        <v>751</v>
      </c>
      <c r="Q1819" s="302">
        <v>845.5</v>
      </c>
    </row>
    <row r="1820" spans="1:17" hidden="1">
      <c r="A1820" s="299" t="s">
        <v>9</v>
      </c>
      <c r="B1820" s="299" t="s">
        <v>12</v>
      </c>
      <c r="C1820" s="299">
        <v>1240</v>
      </c>
      <c r="D1820" s="299" t="s">
        <v>30</v>
      </c>
      <c r="E1820" s="299">
        <v>1981</v>
      </c>
      <c r="F1820" s="299">
        <v>2150</v>
      </c>
      <c r="G1820" s="299" t="s">
        <v>32</v>
      </c>
      <c r="H1820" s="300" t="s">
        <v>739</v>
      </c>
      <c r="I1820" s="301">
        <v>44</v>
      </c>
      <c r="J1820" s="299" t="str">
        <f t="shared" si="154"/>
        <v>B-W4-H1-VEN 2 - Stained Lippings</v>
      </c>
      <c r="K1820" s="302" t="e">
        <f t="shared" ref="K1820:K1827" si="156">K92+(Spray_Lip/((100-DoorDiscount)/100))*2</f>
        <v>#REF!</v>
      </c>
      <c r="M1820" t="s">
        <v>751</v>
      </c>
      <c r="Q1820" s="302">
        <v>987</v>
      </c>
    </row>
    <row r="1821" spans="1:17" hidden="1">
      <c r="A1821" s="299" t="s">
        <v>9</v>
      </c>
      <c r="B1821" s="299" t="s">
        <v>11</v>
      </c>
      <c r="C1821" s="299">
        <v>1240</v>
      </c>
      <c r="D1821" s="299" t="s">
        <v>30</v>
      </c>
      <c r="E1821" s="299">
        <v>2151</v>
      </c>
      <c r="F1821" s="299">
        <v>2450</v>
      </c>
      <c r="G1821" s="299" t="s">
        <v>33</v>
      </c>
      <c r="H1821" s="300" t="s">
        <v>739</v>
      </c>
      <c r="I1821" s="301">
        <v>44</v>
      </c>
      <c r="J1821" s="299" t="str">
        <f t="shared" si="154"/>
        <v>B-W4-H2-VEN 2 - Stained Lippings</v>
      </c>
      <c r="K1821" s="302" t="e">
        <f t="shared" si="156"/>
        <v>#REF!</v>
      </c>
      <c r="M1821" t="s">
        <v>751</v>
      </c>
      <c r="Q1821" s="302">
        <v>1220</v>
      </c>
    </row>
    <row r="1822" spans="1:17" hidden="1">
      <c r="A1822" s="299" t="s">
        <v>9</v>
      </c>
      <c r="B1822" s="299" t="s">
        <v>10</v>
      </c>
      <c r="C1822" s="299">
        <v>1240</v>
      </c>
      <c r="D1822" s="299" t="s">
        <v>30</v>
      </c>
      <c r="E1822" s="299">
        <v>2451</v>
      </c>
      <c r="F1822" s="299">
        <v>2820</v>
      </c>
      <c r="G1822" s="299" t="s">
        <v>34</v>
      </c>
      <c r="H1822" s="300" t="s">
        <v>739</v>
      </c>
      <c r="I1822" s="301">
        <v>44</v>
      </c>
      <c r="J1822" s="299" t="str">
        <f t="shared" si="154"/>
        <v>B-W4-H3-VEN 2 - Stained Lippings</v>
      </c>
      <c r="K1822" s="302" t="e">
        <f t="shared" si="156"/>
        <v>#REF!</v>
      </c>
      <c r="M1822" t="s">
        <v>751</v>
      </c>
      <c r="Q1822" s="302">
        <v>1458</v>
      </c>
    </row>
    <row r="1823" spans="1:17" hidden="1">
      <c r="A1823" s="299" t="s">
        <v>9</v>
      </c>
      <c r="B1823" s="299" t="s">
        <v>8</v>
      </c>
      <c r="C1823" s="299">
        <v>1240</v>
      </c>
      <c r="D1823" s="299" t="s">
        <v>30</v>
      </c>
      <c r="E1823" s="299">
        <v>2821</v>
      </c>
      <c r="F1823" s="299">
        <v>3100</v>
      </c>
      <c r="G1823" s="299" t="s">
        <v>35</v>
      </c>
      <c r="H1823" s="300" t="s">
        <v>739</v>
      </c>
      <c r="I1823" s="301">
        <v>44</v>
      </c>
      <c r="J1823" s="299" t="str">
        <f t="shared" si="154"/>
        <v>B-W4-H4-VEN 2 - Stained Lippings</v>
      </c>
      <c r="K1823" s="302" t="e">
        <f t="shared" si="156"/>
        <v>#REF!</v>
      </c>
      <c r="M1823" t="s">
        <v>751</v>
      </c>
      <c r="Q1823" s="302">
        <v>1690</v>
      </c>
    </row>
    <row r="1824" spans="1:17" hidden="1">
      <c r="A1824" s="299" t="s">
        <v>4</v>
      </c>
      <c r="B1824" s="299" t="s">
        <v>7</v>
      </c>
      <c r="C1824" s="299">
        <v>1240</v>
      </c>
      <c r="D1824" s="299" t="s">
        <v>30</v>
      </c>
      <c r="E1824" s="299">
        <v>1981</v>
      </c>
      <c r="F1824" s="299">
        <v>2150</v>
      </c>
      <c r="G1824" s="299" t="s">
        <v>32</v>
      </c>
      <c r="H1824" s="300" t="s">
        <v>739</v>
      </c>
      <c r="I1824" s="301">
        <v>44</v>
      </c>
      <c r="J1824" s="299" t="str">
        <f t="shared" si="154"/>
        <v>C-W4-H1-VEN 2 - Stained Lippings</v>
      </c>
      <c r="K1824" s="302" t="e">
        <f t="shared" si="156"/>
        <v>#REF!</v>
      </c>
      <c r="M1824" t="s">
        <v>751</v>
      </c>
      <c r="Q1824" s="302">
        <v>841</v>
      </c>
    </row>
    <row r="1825" spans="1:17" hidden="1">
      <c r="A1825" s="299" t="s">
        <v>4</v>
      </c>
      <c r="B1825" s="299" t="s">
        <v>6</v>
      </c>
      <c r="C1825" s="299">
        <v>1240</v>
      </c>
      <c r="D1825" s="299" t="s">
        <v>30</v>
      </c>
      <c r="E1825" s="299">
        <v>2151</v>
      </c>
      <c r="F1825" s="299">
        <v>2450</v>
      </c>
      <c r="G1825" s="299" t="s">
        <v>33</v>
      </c>
      <c r="H1825" s="300" t="s">
        <v>739</v>
      </c>
      <c r="I1825" s="301">
        <v>44</v>
      </c>
      <c r="J1825" s="299" t="str">
        <f t="shared" si="154"/>
        <v>C-W4-H2-VEN 2 - Stained Lippings</v>
      </c>
      <c r="K1825" s="302" t="e">
        <f t="shared" si="156"/>
        <v>#REF!</v>
      </c>
      <c r="M1825" t="s">
        <v>751</v>
      </c>
      <c r="Q1825" s="302">
        <v>1039</v>
      </c>
    </row>
    <row r="1826" spans="1:17" hidden="1">
      <c r="A1826" s="299" t="s">
        <v>4</v>
      </c>
      <c r="B1826" s="299" t="s">
        <v>5</v>
      </c>
      <c r="C1826" s="299">
        <v>1240</v>
      </c>
      <c r="D1826" s="299" t="s">
        <v>30</v>
      </c>
      <c r="E1826" s="299">
        <v>2451</v>
      </c>
      <c r="F1826" s="299">
        <v>2820</v>
      </c>
      <c r="G1826" s="299" t="s">
        <v>34</v>
      </c>
      <c r="H1826" s="300" t="s">
        <v>739</v>
      </c>
      <c r="I1826" s="301">
        <v>44</v>
      </c>
      <c r="J1826" s="299" t="str">
        <f t="shared" si="154"/>
        <v>C-W4-H3-VEN 2 - Stained Lippings</v>
      </c>
      <c r="K1826" s="302" t="e">
        <f t="shared" si="156"/>
        <v>#REF!</v>
      </c>
      <c r="M1826" t="s">
        <v>751</v>
      </c>
      <c r="Q1826" s="302">
        <v>1244</v>
      </c>
    </row>
    <row r="1827" spans="1:17" hidden="1">
      <c r="A1827" s="299" t="s">
        <v>4</v>
      </c>
      <c r="B1827" s="299" t="s">
        <v>3</v>
      </c>
      <c r="C1827" s="299">
        <v>1240</v>
      </c>
      <c r="D1827" s="299" t="s">
        <v>30</v>
      </c>
      <c r="E1827" s="299">
        <v>2821</v>
      </c>
      <c r="F1827" s="299">
        <v>3100</v>
      </c>
      <c r="G1827" s="299" t="s">
        <v>35</v>
      </c>
      <c r="H1827" s="300" t="s">
        <v>739</v>
      </c>
      <c r="I1827" s="301">
        <v>44</v>
      </c>
      <c r="J1827" s="299" t="str">
        <f t="shared" si="154"/>
        <v>C-W4-H4-VEN 2 - Stained Lippings</v>
      </c>
      <c r="K1827" s="302" t="e">
        <f t="shared" si="156"/>
        <v>#REF!</v>
      </c>
      <c r="M1827" t="s">
        <v>751</v>
      </c>
      <c r="Q1827" s="302">
        <v>1347</v>
      </c>
    </row>
    <row r="1828" spans="1:17" hidden="1">
      <c r="A1828" s="299" t="s">
        <v>14</v>
      </c>
      <c r="B1828" s="299" t="s">
        <v>17</v>
      </c>
      <c r="C1828" s="299">
        <v>949</v>
      </c>
      <c r="D1828" s="299" t="s">
        <v>27</v>
      </c>
      <c r="E1828" s="299">
        <v>1981</v>
      </c>
      <c r="F1828" s="299">
        <v>2150</v>
      </c>
      <c r="G1828" s="299" t="s">
        <v>32</v>
      </c>
      <c r="H1828" s="300" t="s">
        <v>740</v>
      </c>
      <c r="I1828" s="301">
        <v>44</v>
      </c>
      <c r="J1828" s="299" t="str">
        <f t="shared" si="154"/>
        <v>A-W1-H1-VEN 3 - Stained Lippings</v>
      </c>
      <c r="K1828" s="302" t="e">
        <f>K100+(Spray_Lip/((100-DoorDiscount)/100))</f>
        <v>#REF!</v>
      </c>
      <c r="M1828" t="s">
        <v>751</v>
      </c>
      <c r="Q1828" s="302">
        <v>462.5</v>
      </c>
    </row>
    <row r="1829" spans="1:17" hidden="1">
      <c r="A1829" s="299" t="s">
        <v>14</v>
      </c>
      <c r="B1829" s="299" t="s">
        <v>16</v>
      </c>
      <c r="C1829" s="299">
        <v>949</v>
      </c>
      <c r="D1829" s="299" t="s">
        <v>27</v>
      </c>
      <c r="E1829" s="299">
        <v>2151</v>
      </c>
      <c r="F1829" s="299">
        <v>2450</v>
      </c>
      <c r="G1829" s="299" t="s">
        <v>33</v>
      </c>
      <c r="H1829" s="300" t="s">
        <v>740</v>
      </c>
      <c r="I1829" s="301">
        <v>44</v>
      </c>
      <c r="J1829" s="299" t="str">
        <f t="shared" ref="J1829:J1863" si="157">A1829&amp;"-"&amp;D1829&amp;"-"&amp;G1829&amp;"-"&amp;H1829</f>
        <v>A-W1-H2-VEN 3 - Stained Lippings</v>
      </c>
      <c r="K1829" s="302" t="e">
        <f>K101+(Spray_Lip/((100-DoorDiscount)/100))</f>
        <v>#REF!</v>
      </c>
      <c r="M1829" t="s">
        <v>751</v>
      </c>
      <c r="Q1829" s="302">
        <v>570.5</v>
      </c>
    </row>
    <row r="1830" spans="1:17" hidden="1">
      <c r="A1830" s="299" t="s">
        <v>14</v>
      </c>
      <c r="B1830" s="299" t="s">
        <v>15</v>
      </c>
      <c r="C1830" s="299">
        <v>949</v>
      </c>
      <c r="D1830" s="299" t="s">
        <v>27</v>
      </c>
      <c r="E1830" s="299">
        <v>2451</v>
      </c>
      <c r="F1830" s="299">
        <v>2820</v>
      </c>
      <c r="G1830" s="299" t="s">
        <v>34</v>
      </c>
      <c r="H1830" s="300" t="s">
        <v>740</v>
      </c>
      <c r="I1830" s="301">
        <v>44</v>
      </c>
      <c r="J1830" s="299" t="str">
        <f t="shared" si="157"/>
        <v>A-W1-H3-VEN 3 - Stained Lippings</v>
      </c>
      <c r="K1830" s="302" t="e">
        <f>K102+(Spray_Lip/((100-DoorDiscount)/100))</f>
        <v>#REF!</v>
      </c>
      <c r="M1830" t="s">
        <v>751</v>
      </c>
      <c r="Q1830" s="302">
        <v>699.5</v>
      </c>
    </row>
    <row r="1831" spans="1:17" hidden="1">
      <c r="A1831" s="299" t="s">
        <v>14</v>
      </c>
      <c r="B1831" s="299" t="s">
        <v>13</v>
      </c>
      <c r="C1831" s="299">
        <v>864</v>
      </c>
      <c r="D1831" s="299" t="s">
        <v>27</v>
      </c>
      <c r="E1831" s="299">
        <v>2821</v>
      </c>
      <c r="F1831" s="299">
        <v>3070</v>
      </c>
      <c r="G1831" s="299" t="s">
        <v>35</v>
      </c>
      <c r="H1831" s="300" t="s">
        <v>740</v>
      </c>
      <c r="I1831" s="301">
        <v>44</v>
      </c>
      <c r="J1831" s="299" t="str">
        <f t="shared" si="157"/>
        <v>A-W1-H4-VEN 3 - Stained Lippings</v>
      </c>
      <c r="K1831" s="302" t="e">
        <f>K103+(Spray_Lip/((100-DoorDiscount)/100))</f>
        <v>#REF!</v>
      </c>
      <c r="M1831" t="s">
        <v>751</v>
      </c>
      <c r="Q1831" s="302">
        <v>814.5</v>
      </c>
    </row>
    <row r="1832" spans="1:17" hidden="1">
      <c r="A1832" s="299" t="s">
        <v>9</v>
      </c>
      <c r="B1832" s="299" t="s">
        <v>12</v>
      </c>
      <c r="C1832" s="299">
        <v>949</v>
      </c>
      <c r="D1832" s="299" t="s">
        <v>27</v>
      </c>
      <c r="E1832" s="299">
        <v>1981</v>
      </c>
      <c r="F1832" s="299">
        <v>2150</v>
      </c>
      <c r="G1832" s="299" t="s">
        <v>32</v>
      </c>
      <c r="H1832" s="300" t="s">
        <v>740</v>
      </c>
      <c r="I1832" s="301">
        <v>44</v>
      </c>
      <c r="J1832" s="299" t="str">
        <f t="shared" si="157"/>
        <v>B-W1-H1-VEN 3 - Stained Lippings</v>
      </c>
      <c r="K1832" s="302" t="e">
        <f t="shared" ref="K1832:K1839" si="158">K104+(Spray_Lip/((100-DoorDiscount)/100))*2</f>
        <v>#REF!</v>
      </c>
      <c r="M1832" t="s">
        <v>751</v>
      </c>
      <c r="Q1832" s="302">
        <v>923</v>
      </c>
    </row>
    <row r="1833" spans="1:17" hidden="1">
      <c r="A1833" s="299" t="s">
        <v>9</v>
      </c>
      <c r="B1833" s="299" t="s">
        <v>11</v>
      </c>
      <c r="C1833" s="299">
        <v>909</v>
      </c>
      <c r="D1833" s="299" t="s">
        <v>27</v>
      </c>
      <c r="E1833" s="299">
        <v>2151</v>
      </c>
      <c r="F1833" s="299">
        <v>2450</v>
      </c>
      <c r="G1833" s="299" t="s">
        <v>33</v>
      </c>
      <c r="H1833" s="300" t="s">
        <v>740</v>
      </c>
      <c r="I1833" s="301">
        <v>44</v>
      </c>
      <c r="J1833" s="299" t="str">
        <f t="shared" si="157"/>
        <v>B-W1-H2-VEN 3 - Stained Lippings</v>
      </c>
      <c r="K1833" s="302" t="e">
        <f t="shared" si="158"/>
        <v>#REF!</v>
      </c>
      <c r="M1833" t="s">
        <v>751</v>
      </c>
      <c r="Q1833" s="302">
        <v>1139</v>
      </c>
    </row>
    <row r="1834" spans="1:17" hidden="1">
      <c r="A1834" s="299" t="s">
        <v>9</v>
      </c>
      <c r="B1834" s="299" t="s">
        <v>10</v>
      </c>
      <c r="C1834" s="299">
        <v>949</v>
      </c>
      <c r="D1834" s="299" t="s">
        <v>27</v>
      </c>
      <c r="E1834" s="299">
        <v>2451</v>
      </c>
      <c r="F1834" s="299">
        <v>2820</v>
      </c>
      <c r="G1834" s="299" t="s">
        <v>34</v>
      </c>
      <c r="H1834" s="300" t="s">
        <v>740</v>
      </c>
      <c r="I1834" s="301">
        <v>44</v>
      </c>
      <c r="J1834" s="299" t="str">
        <f t="shared" si="157"/>
        <v>B-W1-H3-VEN 3 - Stained Lippings</v>
      </c>
      <c r="K1834" s="302" t="e">
        <f t="shared" si="158"/>
        <v>#REF!</v>
      </c>
      <c r="M1834" t="s">
        <v>751</v>
      </c>
      <c r="Q1834" s="302">
        <v>1399</v>
      </c>
    </row>
    <row r="1835" spans="1:17" hidden="1">
      <c r="A1835" s="299" t="s">
        <v>9</v>
      </c>
      <c r="B1835" s="299" t="s">
        <v>8</v>
      </c>
      <c r="C1835" s="299">
        <v>999</v>
      </c>
      <c r="D1835" s="299" t="s">
        <v>27</v>
      </c>
      <c r="E1835" s="299">
        <v>2821</v>
      </c>
      <c r="F1835" s="299">
        <v>3100</v>
      </c>
      <c r="G1835" s="299" t="s">
        <v>35</v>
      </c>
      <c r="H1835" s="300" t="s">
        <v>740</v>
      </c>
      <c r="I1835" s="301">
        <v>44</v>
      </c>
      <c r="J1835" s="299" t="str">
        <f t="shared" si="157"/>
        <v>B-W1-H4-VEN 3 - Stained Lippings</v>
      </c>
      <c r="K1835" s="302" t="e">
        <f t="shared" si="158"/>
        <v>#REF!</v>
      </c>
      <c r="M1835" t="s">
        <v>751</v>
      </c>
      <c r="Q1835" s="302">
        <v>1624</v>
      </c>
    </row>
    <row r="1836" spans="1:17" hidden="1">
      <c r="A1836" s="299" t="s">
        <v>4</v>
      </c>
      <c r="B1836" s="299" t="s">
        <v>7</v>
      </c>
      <c r="C1836" s="299">
        <v>949</v>
      </c>
      <c r="D1836" s="299" t="s">
        <v>27</v>
      </c>
      <c r="E1836" s="299">
        <v>1981</v>
      </c>
      <c r="F1836" s="299">
        <v>2150</v>
      </c>
      <c r="G1836" s="299" t="s">
        <v>32</v>
      </c>
      <c r="H1836" s="300" t="s">
        <v>740</v>
      </c>
      <c r="I1836" s="301">
        <v>44</v>
      </c>
      <c r="J1836" s="299" t="str">
        <f t="shared" si="157"/>
        <v>C-W1-H1-VEN 3 - Stained Lippings</v>
      </c>
      <c r="K1836" s="302" t="e">
        <f t="shared" si="158"/>
        <v>#REF!</v>
      </c>
      <c r="M1836" t="s">
        <v>751</v>
      </c>
      <c r="Q1836" s="302">
        <v>862</v>
      </c>
    </row>
    <row r="1837" spans="1:17" hidden="1">
      <c r="A1837" s="299" t="s">
        <v>4</v>
      </c>
      <c r="B1837" s="299" t="s">
        <v>6</v>
      </c>
      <c r="C1837" s="299">
        <v>909</v>
      </c>
      <c r="D1837" s="299" t="s">
        <v>27</v>
      </c>
      <c r="E1837" s="299">
        <v>2151</v>
      </c>
      <c r="F1837" s="299">
        <v>2450</v>
      </c>
      <c r="G1837" s="299" t="s">
        <v>33</v>
      </c>
      <c r="H1837" s="300" t="s">
        <v>740</v>
      </c>
      <c r="I1837" s="301">
        <v>44</v>
      </c>
      <c r="J1837" s="299" t="str">
        <f t="shared" si="157"/>
        <v>C-W1-H2-VEN 3 - Stained Lippings</v>
      </c>
      <c r="K1837" s="302" t="e">
        <f t="shared" si="158"/>
        <v>#REF!</v>
      </c>
      <c r="M1837" t="s">
        <v>751</v>
      </c>
      <c r="Q1837" s="302">
        <v>1062</v>
      </c>
    </row>
    <row r="1838" spans="1:17" hidden="1">
      <c r="A1838" s="299" t="s">
        <v>4</v>
      </c>
      <c r="B1838" s="299" t="s">
        <v>5</v>
      </c>
      <c r="C1838" s="299">
        <v>924</v>
      </c>
      <c r="D1838" s="299" t="s">
        <v>27</v>
      </c>
      <c r="E1838" s="299">
        <v>2451</v>
      </c>
      <c r="F1838" s="299">
        <v>2820</v>
      </c>
      <c r="G1838" s="299" t="s">
        <v>34</v>
      </c>
      <c r="H1838" s="300" t="s">
        <v>740</v>
      </c>
      <c r="I1838" s="301">
        <v>44</v>
      </c>
      <c r="J1838" s="299" t="str">
        <f t="shared" si="157"/>
        <v>C-W1-H3-VEN 3 - Stained Lippings</v>
      </c>
      <c r="K1838" s="302" t="e">
        <f t="shared" si="158"/>
        <v>#REF!</v>
      </c>
      <c r="M1838" t="s">
        <v>751</v>
      </c>
      <c r="Q1838" s="302">
        <v>1312</v>
      </c>
    </row>
    <row r="1839" spans="1:17" hidden="1">
      <c r="A1839" s="299" t="s">
        <v>4</v>
      </c>
      <c r="B1839" s="299" t="s">
        <v>3</v>
      </c>
      <c r="C1839" s="299">
        <v>999</v>
      </c>
      <c r="D1839" s="299" t="s">
        <v>27</v>
      </c>
      <c r="E1839" s="299">
        <v>2821</v>
      </c>
      <c r="F1839" s="299">
        <v>3100</v>
      </c>
      <c r="G1839" s="299" t="s">
        <v>35</v>
      </c>
      <c r="H1839" s="300" t="s">
        <v>740</v>
      </c>
      <c r="I1839" s="301">
        <v>44</v>
      </c>
      <c r="J1839" s="299" t="str">
        <f t="shared" si="157"/>
        <v>C-W1-H4-VEN 3 - Stained Lippings</v>
      </c>
      <c r="K1839" s="302" t="e">
        <f t="shared" si="158"/>
        <v>#REF!</v>
      </c>
      <c r="M1839" t="s">
        <v>751</v>
      </c>
      <c r="Q1839" s="302">
        <v>1471</v>
      </c>
    </row>
    <row r="1840" spans="1:17" hidden="1">
      <c r="A1840" s="299" t="s">
        <v>14</v>
      </c>
      <c r="B1840" s="299" t="s">
        <v>17</v>
      </c>
      <c r="C1840" s="299">
        <v>999</v>
      </c>
      <c r="D1840" s="299" t="s">
        <v>28</v>
      </c>
      <c r="E1840" s="299">
        <v>1981</v>
      </c>
      <c r="F1840" s="299">
        <v>2150</v>
      </c>
      <c r="G1840" s="299" t="s">
        <v>32</v>
      </c>
      <c r="H1840" s="300" t="s">
        <v>740</v>
      </c>
      <c r="I1840" s="301">
        <v>44</v>
      </c>
      <c r="J1840" s="299" t="str">
        <f t="shared" si="157"/>
        <v>A-W2-H1-VEN 3 - Stained Lippings</v>
      </c>
      <c r="K1840" s="302" t="e">
        <f>K112+(Spray_Lip/((100-DoorDiscount)/100))</f>
        <v>#REF!</v>
      </c>
      <c r="M1840" t="s">
        <v>751</v>
      </c>
      <c r="Q1840" s="302">
        <v>487.5</v>
      </c>
    </row>
    <row r="1841" spans="1:17" hidden="1">
      <c r="A1841" s="299" t="s">
        <v>14</v>
      </c>
      <c r="B1841" s="299" t="s">
        <v>16</v>
      </c>
      <c r="C1841" s="299">
        <v>999</v>
      </c>
      <c r="D1841" s="299" t="s">
        <v>28</v>
      </c>
      <c r="E1841" s="299">
        <v>2151</v>
      </c>
      <c r="F1841" s="299">
        <v>2450</v>
      </c>
      <c r="G1841" s="299" t="s">
        <v>33</v>
      </c>
      <c r="H1841" s="300" t="s">
        <v>740</v>
      </c>
      <c r="I1841" s="301">
        <v>44</v>
      </c>
      <c r="J1841" s="299" t="str">
        <f t="shared" si="157"/>
        <v>A-W2-H2-VEN 3 - Stained Lippings</v>
      </c>
      <c r="K1841" s="302" t="e">
        <f>K113+(Spray_Lip/((100-DoorDiscount)/100))</f>
        <v>#REF!</v>
      </c>
      <c r="M1841" t="s">
        <v>751</v>
      </c>
      <c r="Q1841" s="302">
        <v>594.5</v>
      </c>
    </row>
    <row r="1842" spans="1:17" hidden="1">
      <c r="A1842" s="299" t="s">
        <v>14</v>
      </c>
      <c r="B1842" s="299" t="s">
        <v>15</v>
      </c>
      <c r="C1842" s="299">
        <v>999</v>
      </c>
      <c r="D1842" s="299" t="s">
        <v>28</v>
      </c>
      <c r="E1842" s="299">
        <v>2451</v>
      </c>
      <c r="F1842" s="299">
        <v>2820</v>
      </c>
      <c r="G1842" s="299" t="s">
        <v>34</v>
      </c>
      <c r="H1842" s="300" t="s">
        <v>740</v>
      </c>
      <c r="I1842" s="301">
        <v>44</v>
      </c>
      <c r="J1842" s="299" t="str">
        <f t="shared" si="157"/>
        <v>A-W2-H3-VEN 3 - Stained Lippings</v>
      </c>
      <c r="K1842" s="302" t="e">
        <f>K114+(Spray_Lip/((100-DoorDiscount)/100))</f>
        <v>#REF!</v>
      </c>
      <c r="M1842" t="s">
        <v>751</v>
      </c>
      <c r="Q1842" s="302">
        <v>723.5</v>
      </c>
    </row>
    <row r="1843" spans="1:17" hidden="1">
      <c r="A1843" s="299" t="s">
        <v>14</v>
      </c>
      <c r="B1843" s="299" t="s">
        <v>13</v>
      </c>
      <c r="C1843" s="299">
        <v>999</v>
      </c>
      <c r="D1843" s="299" t="s">
        <v>28</v>
      </c>
      <c r="E1843" s="299">
        <v>2821</v>
      </c>
      <c r="F1843" s="299">
        <v>3070</v>
      </c>
      <c r="G1843" s="299" t="s">
        <v>35</v>
      </c>
      <c r="H1843" s="300" t="s">
        <v>740</v>
      </c>
      <c r="I1843" s="301">
        <v>44</v>
      </c>
      <c r="J1843" s="299" t="str">
        <f t="shared" si="157"/>
        <v>A-W2-H4-VEN 3 - Stained Lippings</v>
      </c>
      <c r="K1843" s="302" t="e">
        <f>K115+(Spray_Lip/((100-DoorDiscount)/100))</f>
        <v>#REF!</v>
      </c>
      <c r="M1843" t="s">
        <v>751</v>
      </c>
      <c r="Q1843" s="302">
        <v>838.5</v>
      </c>
    </row>
    <row r="1844" spans="1:17" hidden="1">
      <c r="A1844" s="299" t="s">
        <v>9</v>
      </c>
      <c r="B1844" s="299" t="s">
        <v>12</v>
      </c>
      <c r="C1844" s="299">
        <v>999</v>
      </c>
      <c r="D1844" s="299" t="s">
        <v>28</v>
      </c>
      <c r="E1844" s="299">
        <v>1981</v>
      </c>
      <c r="F1844" s="299">
        <v>2150</v>
      </c>
      <c r="G1844" s="299" t="s">
        <v>32</v>
      </c>
      <c r="H1844" s="300" t="s">
        <v>740</v>
      </c>
      <c r="I1844" s="301">
        <v>44</v>
      </c>
      <c r="J1844" s="299" t="str">
        <f t="shared" si="157"/>
        <v>B-W2-H1-VEN 3 - Stained Lippings</v>
      </c>
      <c r="K1844" s="302" t="e">
        <f t="shared" ref="K1844:K1851" si="159">K116+(Spray_Lip/((100-DoorDiscount)/100))*2</f>
        <v>#REF!</v>
      </c>
      <c r="M1844" t="s">
        <v>751</v>
      </c>
      <c r="Q1844" s="302">
        <v>972</v>
      </c>
    </row>
    <row r="1845" spans="1:17" hidden="1">
      <c r="A1845" s="299" t="s">
        <v>9</v>
      </c>
      <c r="B1845" s="299" t="s">
        <v>11</v>
      </c>
      <c r="C1845" s="299">
        <v>999</v>
      </c>
      <c r="D1845" s="299" t="s">
        <v>28</v>
      </c>
      <c r="E1845" s="299">
        <v>2151</v>
      </c>
      <c r="F1845" s="299">
        <v>2450</v>
      </c>
      <c r="G1845" s="299" t="s">
        <v>33</v>
      </c>
      <c r="H1845" s="300" t="s">
        <v>740</v>
      </c>
      <c r="I1845" s="301">
        <v>44</v>
      </c>
      <c r="J1845" s="299" t="str">
        <f t="shared" si="157"/>
        <v>B-W2-H2-VEN 3 - Stained Lippings</v>
      </c>
      <c r="K1845" s="302" t="e">
        <f t="shared" si="159"/>
        <v>#REF!</v>
      </c>
      <c r="M1845" t="s">
        <v>751</v>
      </c>
      <c r="Q1845" s="302">
        <v>1187</v>
      </c>
    </row>
    <row r="1846" spans="1:17" hidden="1">
      <c r="A1846" s="299" t="s">
        <v>9</v>
      </c>
      <c r="B1846" s="299" t="s">
        <v>10</v>
      </c>
      <c r="C1846" s="299">
        <v>999</v>
      </c>
      <c r="D1846" s="299" t="s">
        <v>28</v>
      </c>
      <c r="E1846" s="299">
        <v>2451</v>
      </c>
      <c r="F1846" s="299">
        <v>2820</v>
      </c>
      <c r="G1846" s="299" t="s">
        <v>34</v>
      </c>
      <c r="H1846" s="300" t="s">
        <v>740</v>
      </c>
      <c r="I1846" s="301">
        <v>44</v>
      </c>
      <c r="J1846" s="299" t="str">
        <f t="shared" si="157"/>
        <v>B-W2-H3-VEN 3 - Stained Lippings</v>
      </c>
      <c r="K1846" s="302" t="e">
        <f t="shared" si="159"/>
        <v>#REF!</v>
      </c>
      <c r="M1846" t="s">
        <v>751</v>
      </c>
      <c r="Q1846" s="302">
        <v>1447</v>
      </c>
    </row>
    <row r="1847" spans="1:17" hidden="1">
      <c r="A1847" s="299" t="s">
        <v>9</v>
      </c>
      <c r="B1847" s="299" t="s">
        <v>8</v>
      </c>
      <c r="C1847" s="299">
        <v>999</v>
      </c>
      <c r="D1847" s="299" t="s">
        <v>28</v>
      </c>
      <c r="E1847" s="299">
        <v>2821</v>
      </c>
      <c r="F1847" s="299">
        <v>3100</v>
      </c>
      <c r="G1847" s="299" t="s">
        <v>35</v>
      </c>
      <c r="H1847" s="300" t="s">
        <v>740</v>
      </c>
      <c r="I1847" s="301">
        <v>44</v>
      </c>
      <c r="J1847" s="299" t="str">
        <f t="shared" si="157"/>
        <v>B-W2-H4-VEN 3 - Stained Lippings</v>
      </c>
      <c r="K1847" s="302" t="e">
        <f t="shared" si="159"/>
        <v>#REF!</v>
      </c>
      <c r="M1847" t="s">
        <v>751</v>
      </c>
      <c r="Q1847" s="302">
        <v>1673</v>
      </c>
    </row>
    <row r="1848" spans="1:17" hidden="1">
      <c r="A1848" s="299" t="s">
        <v>4</v>
      </c>
      <c r="B1848" s="299" t="s">
        <v>7</v>
      </c>
      <c r="C1848" s="299">
        <v>999</v>
      </c>
      <c r="D1848" s="299" t="s">
        <v>28</v>
      </c>
      <c r="E1848" s="299">
        <v>1981</v>
      </c>
      <c r="F1848" s="299">
        <v>2150</v>
      </c>
      <c r="G1848" s="299" t="s">
        <v>32</v>
      </c>
      <c r="H1848" s="300" t="s">
        <v>740</v>
      </c>
      <c r="I1848" s="301">
        <v>44</v>
      </c>
      <c r="J1848" s="299" t="str">
        <f t="shared" si="157"/>
        <v>C-W2-H1-VEN 3 - Stained Lippings</v>
      </c>
      <c r="K1848" s="302" t="e">
        <f t="shared" si="159"/>
        <v>#REF!</v>
      </c>
      <c r="M1848" t="s">
        <v>751</v>
      </c>
      <c r="Q1848" s="302">
        <v>886</v>
      </c>
    </row>
    <row r="1849" spans="1:17" hidden="1">
      <c r="A1849" s="299" t="s">
        <v>4</v>
      </c>
      <c r="B1849" s="299" t="s">
        <v>6</v>
      </c>
      <c r="C1849" s="299">
        <v>999</v>
      </c>
      <c r="D1849" s="299" t="s">
        <v>28</v>
      </c>
      <c r="E1849" s="299">
        <v>2151</v>
      </c>
      <c r="F1849" s="299">
        <v>2450</v>
      </c>
      <c r="G1849" s="299" t="s">
        <v>33</v>
      </c>
      <c r="H1849" s="300" t="s">
        <v>740</v>
      </c>
      <c r="I1849" s="301">
        <v>44</v>
      </c>
      <c r="J1849" s="299" t="str">
        <f t="shared" si="157"/>
        <v>C-W2-H2-VEN 3 - Stained Lippings</v>
      </c>
      <c r="K1849" s="302" t="e">
        <f t="shared" si="159"/>
        <v>#REF!</v>
      </c>
      <c r="M1849" t="s">
        <v>751</v>
      </c>
      <c r="Q1849" s="302">
        <v>1087</v>
      </c>
    </row>
    <row r="1850" spans="1:17" hidden="1">
      <c r="A1850" s="299" t="s">
        <v>4</v>
      </c>
      <c r="B1850" s="299" t="s">
        <v>5</v>
      </c>
      <c r="C1850" s="299">
        <v>999</v>
      </c>
      <c r="D1850" s="299" t="s">
        <v>28</v>
      </c>
      <c r="E1850" s="299">
        <v>2451</v>
      </c>
      <c r="F1850" s="299">
        <v>2820</v>
      </c>
      <c r="G1850" s="299" t="s">
        <v>34</v>
      </c>
      <c r="H1850" s="300" t="s">
        <v>740</v>
      </c>
      <c r="I1850" s="301">
        <v>44</v>
      </c>
      <c r="J1850" s="299" t="str">
        <f t="shared" si="157"/>
        <v>C-W2-H3-VEN 3 - Stained Lippings</v>
      </c>
      <c r="K1850" s="302" t="e">
        <f t="shared" si="159"/>
        <v>#REF!</v>
      </c>
      <c r="M1850" t="s">
        <v>751</v>
      </c>
      <c r="Q1850" s="302">
        <v>1336</v>
      </c>
    </row>
    <row r="1851" spans="1:17" hidden="1">
      <c r="A1851" s="299" t="s">
        <v>4</v>
      </c>
      <c r="B1851" s="299" t="s">
        <v>3</v>
      </c>
      <c r="C1851" s="299">
        <v>999</v>
      </c>
      <c r="D1851" s="299" t="s">
        <v>28</v>
      </c>
      <c r="E1851" s="299">
        <v>2821</v>
      </c>
      <c r="F1851" s="299">
        <v>3100</v>
      </c>
      <c r="G1851" s="299" t="s">
        <v>35</v>
      </c>
      <c r="H1851" s="300" t="s">
        <v>740</v>
      </c>
      <c r="I1851" s="301">
        <v>44</v>
      </c>
      <c r="J1851" s="299" t="str">
        <f t="shared" si="157"/>
        <v>C-W2-H4-VEN 3 - Stained Lippings</v>
      </c>
      <c r="K1851" s="302" t="e">
        <f t="shared" si="159"/>
        <v>#REF!</v>
      </c>
      <c r="M1851" t="s">
        <v>751</v>
      </c>
      <c r="Q1851" s="302">
        <v>1495</v>
      </c>
    </row>
    <row r="1852" spans="1:17" hidden="1">
      <c r="A1852" s="299" t="s">
        <v>14</v>
      </c>
      <c r="B1852" s="299" t="s">
        <v>17</v>
      </c>
      <c r="C1852" s="299">
        <v>1099</v>
      </c>
      <c r="D1852" s="299" t="s">
        <v>29</v>
      </c>
      <c r="E1852" s="299">
        <v>1981</v>
      </c>
      <c r="F1852" s="299">
        <v>2150</v>
      </c>
      <c r="G1852" s="299" t="s">
        <v>32</v>
      </c>
      <c r="H1852" s="300" t="s">
        <v>740</v>
      </c>
      <c r="I1852" s="301">
        <v>44</v>
      </c>
      <c r="J1852" s="299" t="str">
        <f t="shared" si="157"/>
        <v>A-W3-H1-VEN 3 - Stained Lippings</v>
      </c>
      <c r="K1852" s="302" t="e">
        <f>K124+(Spray_Lip/((100-DoorDiscount)/100))</f>
        <v>#REF!</v>
      </c>
      <c r="M1852" t="s">
        <v>751</v>
      </c>
      <c r="Q1852" s="302">
        <v>511.5</v>
      </c>
    </row>
    <row r="1853" spans="1:17" hidden="1">
      <c r="A1853" s="299" t="s">
        <v>14</v>
      </c>
      <c r="B1853" s="299" t="s">
        <v>16</v>
      </c>
      <c r="C1853" s="299">
        <v>1099</v>
      </c>
      <c r="D1853" s="299" t="s">
        <v>29</v>
      </c>
      <c r="E1853" s="299">
        <v>2151</v>
      </c>
      <c r="F1853" s="299">
        <v>2450</v>
      </c>
      <c r="G1853" s="299" t="s">
        <v>33</v>
      </c>
      <c r="H1853" s="300" t="s">
        <v>740</v>
      </c>
      <c r="I1853" s="301">
        <v>44</v>
      </c>
      <c r="J1853" s="299" t="str">
        <f t="shared" si="157"/>
        <v>A-W3-H2-VEN 3 - Stained Lippings</v>
      </c>
      <c r="K1853" s="302" t="e">
        <f>K125+(Spray_Lip/((100-DoorDiscount)/100))</f>
        <v>#REF!</v>
      </c>
      <c r="M1853" t="s">
        <v>751</v>
      </c>
      <c r="Q1853" s="302">
        <v>619.5</v>
      </c>
    </row>
    <row r="1854" spans="1:17" hidden="1">
      <c r="A1854" s="299" t="s">
        <v>14</v>
      </c>
      <c r="B1854" s="299" t="s">
        <v>15</v>
      </c>
      <c r="C1854" s="299">
        <v>1099</v>
      </c>
      <c r="D1854" s="299" t="s">
        <v>29</v>
      </c>
      <c r="E1854" s="299">
        <v>2451</v>
      </c>
      <c r="F1854" s="299">
        <v>2820</v>
      </c>
      <c r="G1854" s="299" t="s">
        <v>34</v>
      </c>
      <c r="H1854" s="300" t="s">
        <v>740</v>
      </c>
      <c r="I1854" s="301">
        <v>44</v>
      </c>
      <c r="J1854" s="299" t="str">
        <f t="shared" si="157"/>
        <v>A-W3-H3-VEN 3 - Stained Lippings</v>
      </c>
      <c r="K1854" s="302" t="e">
        <f>K126+(Spray_Lip/((100-DoorDiscount)/100))</f>
        <v>#REF!</v>
      </c>
      <c r="M1854" t="s">
        <v>751</v>
      </c>
      <c r="Q1854" s="302">
        <v>748.5</v>
      </c>
    </row>
    <row r="1855" spans="1:17" hidden="1">
      <c r="A1855" s="299" t="s">
        <v>14</v>
      </c>
      <c r="B1855" s="299" t="s">
        <v>13</v>
      </c>
      <c r="C1855" s="299">
        <v>1099</v>
      </c>
      <c r="D1855" s="299" t="s">
        <v>29</v>
      </c>
      <c r="E1855" s="299">
        <v>2821</v>
      </c>
      <c r="F1855" s="299">
        <v>3070</v>
      </c>
      <c r="G1855" s="299" t="s">
        <v>35</v>
      </c>
      <c r="H1855" s="300" t="s">
        <v>740</v>
      </c>
      <c r="I1855" s="301">
        <v>44</v>
      </c>
      <c r="J1855" s="299" t="str">
        <f t="shared" si="157"/>
        <v>A-W3-H4-VEN 3 - Stained Lippings</v>
      </c>
      <c r="K1855" s="302" t="e">
        <f>K127+(Spray_Lip/((100-DoorDiscount)/100))</f>
        <v>#REF!</v>
      </c>
      <c r="M1855" t="s">
        <v>751</v>
      </c>
      <c r="Q1855" s="302">
        <v>863.5</v>
      </c>
    </row>
    <row r="1856" spans="1:17" hidden="1">
      <c r="A1856" s="299" t="s">
        <v>9</v>
      </c>
      <c r="B1856" s="299" t="s">
        <v>12</v>
      </c>
      <c r="C1856" s="299">
        <v>1099</v>
      </c>
      <c r="D1856" s="299" t="s">
        <v>29</v>
      </c>
      <c r="E1856" s="299">
        <v>1981</v>
      </c>
      <c r="F1856" s="299">
        <v>2150</v>
      </c>
      <c r="G1856" s="299" t="s">
        <v>32</v>
      </c>
      <c r="H1856" s="300" t="s">
        <v>740</v>
      </c>
      <c r="I1856" s="301">
        <v>44</v>
      </c>
      <c r="J1856" s="299" t="str">
        <f t="shared" si="157"/>
        <v>B-W3-H1-VEN 3 - Stained Lippings</v>
      </c>
      <c r="K1856" s="302" t="e">
        <f t="shared" ref="K1856:K1863" si="160">K128+(Spray_Lip/((100-DoorDiscount)/100))*2</f>
        <v>#REF!</v>
      </c>
      <c r="M1856" t="s">
        <v>751</v>
      </c>
      <c r="Q1856" s="302">
        <v>1021</v>
      </c>
    </row>
    <row r="1857" spans="1:17" hidden="1">
      <c r="A1857" s="299" t="s">
        <v>9</v>
      </c>
      <c r="B1857" s="299" t="s">
        <v>11</v>
      </c>
      <c r="C1857" s="299">
        <v>1099</v>
      </c>
      <c r="D1857" s="299" t="s">
        <v>29</v>
      </c>
      <c r="E1857" s="299">
        <v>2151</v>
      </c>
      <c r="F1857" s="299">
        <v>2450</v>
      </c>
      <c r="G1857" s="299" t="s">
        <v>33</v>
      </c>
      <c r="H1857" s="300" t="s">
        <v>740</v>
      </c>
      <c r="I1857" s="301">
        <v>44</v>
      </c>
      <c r="J1857" s="299" t="str">
        <f t="shared" si="157"/>
        <v>B-W3-H2-VEN 3 - Stained Lippings</v>
      </c>
      <c r="K1857" s="302" t="e">
        <f t="shared" si="160"/>
        <v>#REF!</v>
      </c>
      <c r="M1857" t="s">
        <v>751</v>
      </c>
      <c r="Q1857" s="302">
        <v>1236</v>
      </c>
    </row>
    <row r="1858" spans="1:17" hidden="1">
      <c r="A1858" s="299" t="s">
        <v>9</v>
      </c>
      <c r="B1858" s="299" t="s">
        <v>10</v>
      </c>
      <c r="C1858" s="299">
        <v>1099</v>
      </c>
      <c r="D1858" s="299" t="s">
        <v>29</v>
      </c>
      <c r="E1858" s="299">
        <v>2451</v>
      </c>
      <c r="F1858" s="299">
        <v>2820</v>
      </c>
      <c r="G1858" s="299" t="s">
        <v>34</v>
      </c>
      <c r="H1858" s="300" t="s">
        <v>740</v>
      </c>
      <c r="I1858" s="301">
        <v>44</v>
      </c>
      <c r="J1858" s="299" t="str">
        <f t="shared" si="157"/>
        <v>B-W3-H3-VEN 3 - Stained Lippings</v>
      </c>
      <c r="K1858" s="302" t="e">
        <f t="shared" si="160"/>
        <v>#REF!</v>
      </c>
      <c r="M1858" t="s">
        <v>751</v>
      </c>
      <c r="Q1858" s="302">
        <v>1496</v>
      </c>
    </row>
    <row r="1859" spans="1:17" hidden="1">
      <c r="A1859" s="299" t="s">
        <v>9</v>
      </c>
      <c r="B1859" s="299" t="s">
        <v>8</v>
      </c>
      <c r="C1859" s="299">
        <v>1099</v>
      </c>
      <c r="D1859" s="299" t="s">
        <v>29</v>
      </c>
      <c r="E1859" s="299">
        <v>2821</v>
      </c>
      <c r="F1859" s="299">
        <v>3100</v>
      </c>
      <c r="G1859" s="299" t="s">
        <v>35</v>
      </c>
      <c r="H1859" s="300" t="s">
        <v>740</v>
      </c>
      <c r="I1859" s="301">
        <v>44</v>
      </c>
      <c r="J1859" s="299" t="str">
        <f t="shared" si="157"/>
        <v>B-W3-H4-VEN 3 - Stained Lippings</v>
      </c>
      <c r="K1859" s="302" t="e">
        <f t="shared" si="160"/>
        <v>#REF!</v>
      </c>
      <c r="M1859" t="s">
        <v>751</v>
      </c>
      <c r="Q1859" s="302">
        <v>1722</v>
      </c>
    </row>
    <row r="1860" spans="1:17" hidden="1">
      <c r="A1860" s="299" t="s">
        <v>4</v>
      </c>
      <c r="B1860" s="299" t="s">
        <v>7</v>
      </c>
      <c r="C1860" s="299">
        <v>1099</v>
      </c>
      <c r="D1860" s="299" t="s">
        <v>29</v>
      </c>
      <c r="E1860" s="299">
        <v>1981</v>
      </c>
      <c r="F1860" s="299">
        <v>2150</v>
      </c>
      <c r="G1860" s="299" t="s">
        <v>32</v>
      </c>
      <c r="H1860" s="300" t="s">
        <v>740</v>
      </c>
      <c r="I1860" s="301">
        <v>44</v>
      </c>
      <c r="J1860" s="299" t="str">
        <f t="shared" si="157"/>
        <v>C-W3-H1-VEN 3 - Stained Lippings</v>
      </c>
      <c r="K1860" s="302" t="e">
        <f t="shared" si="160"/>
        <v>#REF!</v>
      </c>
      <c r="M1860" t="s">
        <v>751</v>
      </c>
      <c r="Q1860" s="302">
        <v>911</v>
      </c>
    </row>
    <row r="1861" spans="1:17" hidden="1">
      <c r="A1861" s="299" t="s">
        <v>4</v>
      </c>
      <c r="B1861" s="299" t="s">
        <v>6</v>
      </c>
      <c r="C1861" s="299">
        <v>1099</v>
      </c>
      <c r="D1861" s="299" t="s">
        <v>29</v>
      </c>
      <c r="E1861" s="299">
        <v>2151</v>
      </c>
      <c r="F1861" s="299">
        <v>2450</v>
      </c>
      <c r="G1861" s="299" t="s">
        <v>33</v>
      </c>
      <c r="H1861" s="300" t="s">
        <v>740</v>
      </c>
      <c r="I1861" s="301">
        <v>44</v>
      </c>
      <c r="J1861" s="299" t="str">
        <f t="shared" si="157"/>
        <v>C-W3-H2-VEN 3 - Stained Lippings</v>
      </c>
      <c r="K1861" s="302" t="e">
        <f t="shared" si="160"/>
        <v>#REF!</v>
      </c>
      <c r="M1861" t="s">
        <v>751</v>
      </c>
      <c r="Q1861" s="302">
        <v>1111</v>
      </c>
    </row>
    <row r="1862" spans="1:17" hidden="1">
      <c r="A1862" s="299" t="s">
        <v>4</v>
      </c>
      <c r="B1862" s="299" t="s">
        <v>5</v>
      </c>
      <c r="C1862" s="299">
        <v>1099</v>
      </c>
      <c r="D1862" s="299" t="s">
        <v>29</v>
      </c>
      <c r="E1862" s="299">
        <v>2451</v>
      </c>
      <c r="F1862" s="299">
        <v>2820</v>
      </c>
      <c r="G1862" s="299" t="s">
        <v>34</v>
      </c>
      <c r="H1862" s="300" t="s">
        <v>740</v>
      </c>
      <c r="I1862" s="301">
        <v>44</v>
      </c>
      <c r="J1862" s="299" t="str">
        <f t="shared" si="157"/>
        <v>C-W3-H3-VEN 3 - Stained Lippings</v>
      </c>
      <c r="K1862" s="302" t="e">
        <f t="shared" si="160"/>
        <v>#REF!</v>
      </c>
      <c r="M1862" t="s">
        <v>751</v>
      </c>
      <c r="Q1862" s="302">
        <v>1361</v>
      </c>
    </row>
    <row r="1863" spans="1:17" hidden="1">
      <c r="A1863" s="299" t="s">
        <v>4</v>
      </c>
      <c r="B1863" s="299" t="s">
        <v>3</v>
      </c>
      <c r="C1863" s="299">
        <v>1099</v>
      </c>
      <c r="D1863" s="299" t="s">
        <v>29</v>
      </c>
      <c r="E1863" s="299">
        <v>2821</v>
      </c>
      <c r="F1863" s="299">
        <v>3100</v>
      </c>
      <c r="G1863" s="299" t="s">
        <v>35</v>
      </c>
      <c r="H1863" s="300" t="s">
        <v>740</v>
      </c>
      <c r="I1863" s="301">
        <v>44</v>
      </c>
      <c r="J1863" s="299" t="str">
        <f t="shared" si="157"/>
        <v>C-W3-H4-VEN 3 - Stained Lippings</v>
      </c>
      <c r="K1863" s="302" t="e">
        <f t="shared" si="160"/>
        <v>#REF!</v>
      </c>
      <c r="M1863" t="s">
        <v>751</v>
      </c>
      <c r="Q1863" s="302">
        <v>1520</v>
      </c>
    </row>
    <row r="1864" spans="1:17" hidden="1">
      <c r="A1864" s="299" t="s">
        <v>14</v>
      </c>
      <c r="B1864" s="299" t="s">
        <v>17</v>
      </c>
      <c r="C1864" s="299">
        <v>1240</v>
      </c>
      <c r="D1864" s="299" t="s">
        <v>30</v>
      </c>
      <c r="E1864" s="299">
        <v>1981</v>
      </c>
      <c r="F1864" s="299">
        <v>2150</v>
      </c>
      <c r="G1864" s="299" t="s">
        <v>32</v>
      </c>
      <c r="H1864" s="300" t="s">
        <v>740</v>
      </c>
      <c r="I1864" s="301">
        <v>44</v>
      </c>
      <c r="J1864" s="299" t="str">
        <f t="shared" ref="J1864:J1896" si="161">A1864&amp;"-"&amp;D1864&amp;"-"&amp;G1864&amp;"-"&amp;H1864</f>
        <v>A-W4-H1-VEN 3 - Stained Lippings</v>
      </c>
      <c r="K1864" s="302" t="e">
        <f>K136+(Spray_Lip/((100-DoorDiscount)/100))</f>
        <v>#REF!</v>
      </c>
      <c r="M1864" t="s">
        <v>751</v>
      </c>
      <c r="Q1864" s="302">
        <v>536.5</v>
      </c>
    </row>
    <row r="1865" spans="1:17" hidden="1">
      <c r="A1865" s="299" t="s">
        <v>14</v>
      </c>
      <c r="B1865" s="299" t="s">
        <v>16</v>
      </c>
      <c r="C1865" s="299">
        <v>1240</v>
      </c>
      <c r="D1865" s="299" t="s">
        <v>30</v>
      </c>
      <c r="E1865" s="299">
        <v>2151</v>
      </c>
      <c r="F1865" s="299">
        <v>2450</v>
      </c>
      <c r="G1865" s="299" t="s">
        <v>33</v>
      </c>
      <c r="H1865" s="300" t="s">
        <v>740</v>
      </c>
      <c r="I1865" s="301">
        <v>44</v>
      </c>
      <c r="J1865" s="299" t="str">
        <f t="shared" si="161"/>
        <v>A-W4-H2-VEN 3 - Stained Lippings</v>
      </c>
      <c r="K1865" s="302" t="e">
        <f>K137+(Spray_Lip/((100-DoorDiscount)/100))</f>
        <v>#REF!</v>
      </c>
      <c r="M1865" t="s">
        <v>751</v>
      </c>
      <c r="Q1865" s="302">
        <v>643.5</v>
      </c>
    </row>
    <row r="1866" spans="1:17" hidden="1">
      <c r="A1866" s="299" t="s">
        <v>14</v>
      </c>
      <c r="B1866" s="299" t="s">
        <v>15</v>
      </c>
      <c r="C1866" s="299">
        <v>1240</v>
      </c>
      <c r="D1866" s="299" t="s">
        <v>30</v>
      </c>
      <c r="E1866" s="299">
        <v>2451</v>
      </c>
      <c r="F1866" s="299">
        <v>2820</v>
      </c>
      <c r="G1866" s="299" t="s">
        <v>34</v>
      </c>
      <c r="H1866" s="300" t="s">
        <v>740</v>
      </c>
      <c r="I1866" s="301">
        <v>44</v>
      </c>
      <c r="J1866" s="299" t="str">
        <f t="shared" si="161"/>
        <v>A-W4-H3-VEN 3 - Stained Lippings</v>
      </c>
      <c r="K1866" s="302" t="e">
        <f>K138+(Spray_Lip/((100-DoorDiscount)/100))</f>
        <v>#REF!</v>
      </c>
      <c r="M1866" t="s">
        <v>751</v>
      </c>
      <c r="Q1866" s="302">
        <v>772.5</v>
      </c>
    </row>
    <row r="1867" spans="1:17" hidden="1">
      <c r="A1867" s="299" t="s">
        <v>14</v>
      </c>
      <c r="B1867" s="299" t="s">
        <v>13</v>
      </c>
      <c r="C1867" s="299">
        <v>1240</v>
      </c>
      <c r="D1867" s="299" t="s">
        <v>30</v>
      </c>
      <c r="E1867" s="299">
        <v>2821</v>
      </c>
      <c r="F1867" s="299">
        <v>3070</v>
      </c>
      <c r="G1867" s="299" t="s">
        <v>35</v>
      </c>
      <c r="H1867" s="300" t="s">
        <v>740</v>
      </c>
      <c r="I1867" s="301">
        <v>44</v>
      </c>
      <c r="J1867" s="299" t="str">
        <f t="shared" si="161"/>
        <v>A-W4-H4-VEN 3 - Stained Lippings</v>
      </c>
      <c r="K1867" s="302" t="e">
        <f>K139+(Spray_Lip/((100-DoorDiscount)/100))</f>
        <v>#REF!</v>
      </c>
      <c r="M1867" t="s">
        <v>751</v>
      </c>
      <c r="Q1867" s="302">
        <v>887.5</v>
      </c>
    </row>
    <row r="1868" spans="1:17" hidden="1">
      <c r="A1868" s="299" t="s">
        <v>9</v>
      </c>
      <c r="B1868" s="299" t="s">
        <v>12</v>
      </c>
      <c r="C1868" s="299">
        <v>1240</v>
      </c>
      <c r="D1868" s="299" t="s">
        <v>30</v>
      </c>
      <c r="E1868" s="299">
        <v>1981</v>
      </c>
      <c r="F1868" s="299">
        <v>2150</v>
      </c>
      <c r="G1868" s="299" t="s">
        <v>32</v>
      </c>
      <c r="H1868" s="300" t="s">
        <v>740</v>
      </c>
      <c r="I1868" s="301">
        <v>44</v>
      </c>
      <c r="J1868" s="299" t="str">
        <f t="shared" si="161"/>
        <v>B-W4-H1-VEN 3 - Stained Lippings</v>
      </c>
      <c r="K1868" s="302" t="e">
        <f t="shared" ref="K1868:K1875" si="162">K140+(Spray_Lip/((100-DoorDiscount)/100))*2</f>
        <v>#REF!</v>
      </c>
      <c r="M1868" t="s">
        <v>751</v>
      </c>
      <c r="Q1868" s="302">
        <v>1070</v>
      </c>
    </row>
    <row r="1869" spans="1:17" hidden="1">
      <c r="A1869" s="299" t="s">
        <v>9</v>
      </c>
      <c r="B1869" s="299" t="s">
        <v>11</v>
      </c>
      <c r="C1869" s="299">
        <v>1240</v>
      </c>
      <c r="D1869" s="299" t="s">
        <v>30</v>
      </c>
      <c r="E1869" s="299">
        <v>2151</v>
      </c>
      <c r="F1869" s="299">
        <v>2450</v>
      </c>
      <c r="G1869" s="299" t="s">
        <v>33</v>
      </c>
      <c r="H1869" s="300" t="s">
        <v>740</v>
      </c>
      <c r="I1869" s="301">
        <v>44</v>
      </c>
      <c r="J1869" s="299" t="str">
        <f t="shared" si="161"/>
        <v>B-W4-H2-VEN 3 - Stained Lippings</v>
      </c>
      <c r="K1869" s="302" t="e">
        <f t="shared" si="162"/>
        <v>#REF!</v>
      </c>
      <c r="M1869" t="s">
        <v>751</v>
      </c>
      <c r="Q1869" s="302">
        <v>1285</v>
      </c>
    </row>
    <row r="1870" spans="1:17" hidden="1">
      <c r="A1870" s="299" t="s">
        <v>9</v>
      </c>
      <c r="B1870" s="299" t="s">
        <v>10</v>
      </c>
      <c r="C1870" s="299">
        <v>1240</v>
      </c>
      <c r="D1870" s="299" t="s">
        <v>30</v>
      </c>
      <c r="E1870" s="299">
        <v>2451</v>
      </c>
      <c r="F1870" s="299">
        <v>2820</v>
      </c>
      <c r="G1870" s="299" t="s">
        <v>34</v>
      </c>
      <c r="H1870" s="300" t="s">
        <v>740</v>
      </c>
      <c r="I1870" s="301">
        <v>44</v>
      </c>
      <c r="J1870" s="299" t="str">
        <f t="shared" si="161"/>
        <v>B-W4-H3-VEN 3 - Stained Lippings</v>
      </c>
      <c r="K1870" s="302" t="e">
        <f t="shared" si="162"/>
        <v>#REF!</v>
      </c>
      <c r="M1870" t="s">
        <v>751</v>
      </c>
      <c r="Q1870" s="302">
        <v>1545</v>
      </c>
    </row>
    <row r="1871" spans="1:17" hidden="1">
      <c r="A1871" s="299" t="s">
        <v>9</v>
      </c>
      <c r="B1871" s="299" t="s">
        <v>8</v>
      </c>
      <c r="C1871" s="299">
        <v>1240</v>
      </c>
      <c r="D1871" s="299" t="s">
        <v>30</v>
      </c>
      <c r="E1871" s="299">
        <v>2821</v>
      </c>
      <c r="F1871" s="299">
        <v>3100</v>
      </c>
      <c r="G1871" s="299" t="s">
        <v>35</v>
      </c>
      <c r="H1871" s="300" t="s">
        <v>740</v>
      </c>
      <c r="I1871" s="301">
        <v>44</v>
      </c>
      <c r="J1871" s="299" t="str">
        <f t="shared" si="161"/>
        <v>B-W4-H4-VEN 3 - Stained Lippings</v>
      </c>
      <c r="K1871" s="302" t="e">
        <f t="shared" si="162"/>
        <v>#REF!</v>
      </c>
      <c r="M1871" t="s">
        <v>751</v>
      </c>
      <c r="Q1871" s="302">
        <v>1770</v>
      </c>
    </row>
    <row r="1872" spans="1:17" hidden="1">
      <c r="A1872" s="299" t="s">
        <v>4</v>
      </c>
      <c r="B1872" s="299" t="s">
        <v>7</v>
      </c>
      <c r="C1872" s="299">
        <v>1240</v>
      </c>
      <c r="D1872" s="299" t="s">
        <v>30</v>
      </c>
      <c r="E1872" s="299">
        <v>1981</v>
      </c>
      <c r="F1872" s="299">
        <v>2150</v>
      </c>
      <c r="G1872" s="299" t="s">
        <v>32</v>
      </c>
      <c r="H1872" s="300" t="s">
        <v>740</v>
      </c>
      <c r="I1872" s="301">
        <v>44</v>
      </c>
      <c r="J1872" s="299" t="str">
        <f t="shared" si="161"/>
        <v>C-W4-H1-VEN 3 - Stained Lippings</v>
      </c>
      <c r="K1872" s="302" t="e">
        <f t="shared" si="162"/>
        <v>#REF!</v>
      </c>
      <c r="M1872" t="s">
        <v>751</v>
      </c>
      <c r="Q1872" s="302">
        <v>935</v>
      </c>
    </row>
    <row r="1873" spans="1:17" hidden="1">
      <c r="A1873" s="299" t="s">
        <v>4</v>
      </c>
      <c r="B1873" s="299" t="s">
        <v>6</v>
      </c>
      <c r="C1873" s="299">
        <v>1240</v>
      </c>
      <c r="D1873" s="299" t="s">
        <v>30</v>
      </c>
      <c r="E1873" s="299">
        <v>2151</v>
      </c>
      <c r="F1873" s="299">
        <v>2450</v>
      </c>
      <c r="G1873" s="299" t="s">
        <v>33</v>
      </c>
      <c r="H1873" s="300" t="s">
        <v>740</v>
      </c>
      <c r="I1873" s="301">
        <v>44</v>
      </c>
      <c r="J1873" s="299" t="str">
        <f t="shared" si="161"/>
        <v>C-W4-H2-VEN 3 - Stained Lippings</v>
      </c>
      <c r="K1873" s="302" t="e">
        <f t="shared" si="162"/>
        <v>#REF!</v>
      </c>
      <c r="M1873" t="s">
        <v>751</v>
      </c>
      <c r="Q1873" s="302">
        <v>1135</v>
      </c>
    </row>
    <row r="1874" spans="1:17" hidden="1">
      <c r="A1874" s="299" t="s">
        <v>4</v>
      </c>
      <c r="B1874" s="299" t="s">
        <v>5</v>
      </c>
      <c r="C1874" s="299">
        <v>1240</v>
      </c>
      <c r="D1874" s="299" t="s">
        <v>30</v>
      </c>
      <c r="E1874" s="299">
        <v>2451</v>
      </c>
      <c r="F1874" s="299">
        <v>2820</v>
      </c>
      <c r="G1874" s="299" t="s">
        <v>34</v>
      </c>
      <c r="H1874" s="300" t="s">
        <v>740</v>
      </c>
      <c r="I1874" s="301">
        <v>44</v>
      </c>
      <c r="J1874" s="299" t="str">
        <f t="shared" si="161"/>
        <v>C-W4-H3-VEN 3 - Stained Lippings</v>
      </c>
      <c r="K1874" s="302" t="e">
        <f t="shared" si="162"/>
        <v>#REF!</v>
      </c>
      <c r="M1874" t="s">
        <v>751</v>
      </c>
      <c r="Q1874" s="302">
        <v>1385</v>
      </c>
    </row>
    <row r="1875" spans="1:17" hidden="1">
      <c r="A1875" s="299" t="s">
        <v>4</v>
      </c>
      <c r="B1875" s="299" t="s">
        <v>3</v>
      </c>
      <c r="C1875" s="299">
        <v>1240</v>
      </c>
      <c r="D1875" s="299" t="s">
        <v>30</v>
      </c>
      <c r="E1875" s="299">
        <v>2821</v>
      </c>
      <c r="F1875" s="299">
        <v>3100</v>
      </c>
      <c r="G1875" s="299" t="s">
        <v>35</v>
      </c>
      <c r="H1875" s="300" t="s">
        <v>740</v>
      </c>
      <c r="I1875" s="301">
        <v>44</v>
      </c>
      <c r="J1875" s="299" t="str">
        <f t="shared" si="161"/>
        <v>C-W4-H4-VEN 3 - Stained Lippings</v>
      </c>
      <c r="K1875" s="302" t="e">
        <f t="shared" si="162"/>
        <v>#REF!</v>
      </c>
      <c r="M1875" t="s">
        <v>751</v>
      </c>
      <c r="Q1875" s="302">
        <v>1544</v>
      </c>
    </row>
    <row r="1876" spans="1:17" hidden="1">
      <c r="A1876" s="299" t="s">
        <v>14</v>
      </c>
      <c r="B1876" s="299" t="s">
        <v>17</v>
      </c>
      <c r="C1876" s="299">
        <v>949</v>
      </c>
      <c r="D1876" s="299" t="s">
        <v>27</v>
      </c>
      <c r="E1876" s="299">
        <v>1981</v>
      </c>
      <c r="F1876" s="299">
        <v>2150</v>
      </c>
      <c r="G1876" s="299" t="s">
        <v>32</v>
      </c>
      <c r="H1876" s="300" t="s">
        <v>741</v>
      </c>
      <c r="I1876" s="301">
        <v>44</v>
      </c>
      <c r="J1876" s="299" t="str">
        <f t="shared" si="161"/>
        <v>A-W1-H1-VEN 4 - Stained Lippings</v>
      </c>
      <c r="K1876" s="302" t="e">
        <f>K148+(Spray_Lip/((100-DoorDiscount)/100))</f>
        <v>#REF!</v>
      </c>
      <c r="M1876" t="s">
        <v>751</v>
      </c>
      <c r="Q1876" s="302">
        <v>493.5</v>
      </c>
    </row>
    <row r="1877" spans="1:17" hidden="1">
      <c r="A1877" s="299" t="s">
        <v>14</v>
      </c>
      <c r="B1877" s="299" t="s">
        <v>16</v>
      </c>
      <c r="C1877" s="299">
        <v>949</v>
      </c>
      <c r="D1877" s="299" t="s">
        <v>27</v>
      </c>
      <c r="E1877" s="299">
        <v>2151</v>
      </c>
      <c r="F1877" s="299">
        <v>2450</v>
      </c>
      <c r="G1877" s="299" t="s">
        <v>33</v>
      </c>
      <c r="H1877" s="300" t="s">
        <v>741</v>
      </c>
      <c r="I1877" s="301">
        <v>44</v>
      </c>
      <c r="J1877" s="299" t="str">
        <f t="shared" si="161"/>
        <v>A-W1-H2-VEN 4 - Stained Lippings</v>
      </c>
      <c r="K1877" s="302" t="e">
        <f>K149+(Spray_Lip/((100-DoorDiscount)/100))</f>
        <v>#REF!</v>
      </c>
      <c r="M1877" t="s">
        <v>751</v>
      </c>
      <c r="Q1877" s="302">
        <v>576.5</v>
      </c>
    </row>
    <row r="1878" spans="1:17" hidden="1">
      <c r="A1878" s="299" t="s">
        <v>14</v>
      </c>
      <c r="B1878" s="299" t="s">
        <v>15</v>
      </c>
      <c r="C1878" s="299">
        <v>949</v>
      </c>
      <c r="D1878" s="299" t="s">
        <v>27</v>
      </c>
      <c r="E1878" s="299">
        <v>2451</v>
      </c>
      <c r="F1878" s="299">
        <v>2820</v>
      </c>
      <c r="G1878" s="299" t="s">
        <v>34</v>
      </c>
      <c r="H1878" s="300" t="s">
        <v>741</v>
      </c>
      <c r="I1878" s="301">
        <v>44</v>
      </c>
      <c r="J1878" s="299" t="str">
        <f t="shared" si="161"/>
        <v>A-W1-H3-VEN 4 - Stained Lippings</v>
      </c>
      <c r="K1878" s="302" t="e">
        <f>K150+(Spray_Lip/((100-DoorDiscount)/100))</f>
        <v>#REF!</v>
      </c>
      <c r="M1878" t="s">
        <v>751</v>
      </c>
      <c r="Q1878" s="302">
        <v>700.5</v>
      </c>
    </row>
    <row r="1879" spans="1:17" hidden="1">
      <c r="A1879" s="299" t="s">
        <v>14</v>
      </c>
      <c r="B1879" s="299" t="s">
        <v>13</v>
      </c>
      <c r="C1879" s="299">
        <v>864</v>
      </c>
      <c r="D1879" s="299" t="s">
        <v>27</v>
      </c>
      <c r="E1879" s="299">
        <v>2821</v>
      </c>
      <c r="F1879" s="299">
        <v>3070</v>
      </c>
      <c r="G1879" s="299" t="s">
        <v>35</v>
      </c>
      <c r="H1879" s="300" t="s">
        <v>741</v>
      </c>
      <c r="I1879" s="301">
        <v>44</v>
      </c>
      <c r="J1879" s="299" t="str">
        <f t="shared" si="161"/>
        <v>A-W1-H4-VEN 4 - Stained Lippings</v>
      </c>
      <c r="K1879" s="302" t="e">
        <f>K151+(Spray_Lip/((100-DoorDiscount)/100))</f>
        <v>#REF!</v>
      </c>
      <c r="M1879" t="s">
        <v>751</v>
      </c>
      <c r="Q1879" s="302">
        <v>815.5</v>
      </c>
    </row>
    <row r="1880" spans="1:17" hidden="1">
      <c r="A1880" s="299" t="s">
        <v>9</v>
      </c>
      <c r="B1880" s="299" t="s">
        <v>12</v>
      </c>
      <c r="C1880" s="299">
        <v>949</v>
      </c>
      <c r="D1880" s="299" t="s">
        <v>27</v>
      </c>
      <c r="E1880" s="299">
        <v>1981</v>
      </c>
      <c r="F1880" s="299">
        <v>2150</v>
      </c>
      <c r="G1880" s="299" t="s">
        <v>32</v>
      </c>
      <c r="H1880" s="300" t="s">
        <v>741</v>
      </c>
      <c r="I1880" s="301">
        <v>44</v>
      </c>
      <c r="J1880" s="299" t="str">
        <f t="shared" si="161"/>
        <v>B-W1-H1-VEN 4 - Stained Lippings</v>
      </c>
      <c r="K1880" s="302" t="e">
        <f t="shared" ref="K1880:K1887" si="163">K152+(Spray_Lip/((100-DoorDiscount)/100))*2</f>
        <v>#REF!</v>
      </c>
      <c r="M1880" t="s">
        <v>751</v>
      </c>
      <c r="Q1880" s="302">
        <v>987</v>
      </c>
    </row>
    <row r="1881" spans="1:17" hidden="1">
      <c r="A1881" s="299" t="s">
        <v>9</v>
      </c>
      <c r="B1881" s="299" t="s">
        <v>11</v>
      </c>
      <c r="C1881" s="299">
        <v>909</v>
      </c>
      <c r="D1881" s="299" t="s">
        <v>27</v>
      </c>
      <c r="E1881" s="299">
        <v>2151</v>
      </c>
      <c r="F1881" s="299">
        <v>2450</v>
      </c>
      <c r="G1881" s="299" t="s">
        <v>33</v>
      </c>
      <c r="H1881" s="300" t="s">
        <v>741</v>
      </c>
      <c r="I1881" s="301">
        <v>44</v>
      </c>
      <c r="J1881" s="299" t="str">
        <f t="shared" si="161"/>
        <v>B-W1-H2-VEN 4 - Stained Lippings</v>
      </c>
      <c r="K1881" s="302" t="e">
        <f t="shared" si="163"/>
        <v>#REF!</v>
      </c>
      <c r="M1881" t="s">
        <v>751</v>
      </c>
      <c r="Q1881" s="302">
        <v>1152</v>
      </c>
    </row>
    <row r="1882" spans="1:17" hidden="1">
      <c r="A1882" s="299" t="s">
        <v>9</v>
      </c>
      <c r="B1882" s="299" t="s">
        <v>10</v>
      </c>
      <c r="C1882" s="299">
        <v>949</v>
      </c>
      <c r="D1882" s="299" t="s">
        <v>27</v>
      </c>
      <c r="E1882" s="299">
        <v>2451</v>
      </c>
      <c r="F1882" s="299">
        <v>2820</v>
      </c>
      <c r="G1882" s="299" t="s">
        <v>34</v>
      </c>
      <c r="H1882" s="300" t="s">
        <v>741</v>
      </c>
      <c r="I1882" s="301">
        <v>44</v>
      </c>
      <c r="J1882" s="299" t="str">
        <f t="shared" si="161"/>
        <v>B-W1-H3-VEN 4 - Stained Lippings</v>
      </c>
      <c r="K1882" s="302" t="e">
        <f t="shared" si="163"/>
        <v>#REF!</v>
      </c>
      <c r="M1882" t="s">
        <v>751</v>
      </c>
      <c r="Q1882" s="302">
        <v>1397</v>
      </c>
    </row>
    <row r="1883" spans="1:17" hidden="1">
      <c r="A1883" s="299" t="s">
        <v>9</v>
      </c>
      <c r="B1883" s="299" t="s">
        <v>8</v>
      </c>
      <c r="C1883" s="299">
        <v>999</v>
      </c>
      <c r="D1883" s="299" t="s">
        <v>27</v>
      </c>
      <c r="E1883" s="299">
        <v>2821</v>
      </c>
      <c r="F1883" s="299">
        <v>3100</v>
      </c>
      <c r="G1883" s="299" t="s">
        <v>35</v>
      </c>
      <c r="H1883" s="300" t="s">
        <v>741</v>
      </c>
      <c r="I1883" s="301">
        <v>44</v>
      </c>
      <c r="J1883" s="299" t="str">
        <f t="shared" si="161"/>
        <v>B-W1-H4-VEN 4 - Stained Lippings</v>
      </c>
      <c r="K1883" s="302" t="e">
        <f t="shared" si="163"/>
        <v>#REF!</v>
      </c>
      <c r="M1883" t="s">
        <v>751</v>
      </c>
      <c r="Q1883" s="302">
        <v>1629</v>
      </c>
    </row>
    <row r="1884" spans="1:17" hidden="1">
      <c r="A1884" s="299" t="s">
        <v>4</v>
      </c>
      <c r="B1884" s="299" t="s">
        <v>7</v>
      </c>
      <c r="C1884" s="299">
        <v>949</v>
      </c>
      <c r="D1884" s="299" t="s">
        <v>27</v>
      </c>
      <c r="E1884" s="299">
        <v>1981</v>
      </c>
      <c r="F1884" s="299">
        <v>2150</v>
      </c>
      <c r="G1884" s="299" t="s">
        <v>32</v>
      </c>
      <c r="H1884" s="300" t="s">
        <v>741</v>
      </c>
      <c r="I1884" s="301">
        <v>44</v>
      </c>
      <c r="J1884" s="299" t="str">
        <f t="shared" si="161"/>
        <v>C-W1-H1-VEN 4 - Stained Lippings</v>
      </c>
      <c r="K1884" s="302" t="e">
        <f t="shared" si="163"/>
        <v>#REF!</v>
      </c>
      <c r="M1884" t="s">
        <v>751</v>
      </c>
      <c r="Q1884" s="302">
        <v>904</v>
      </c>
    </row>
    <row r="1885" spans="1:17" hidden="1">
      <c r="A1885" s="299" t="s">
        <v>4</v>
      </c>
      <c r="B1885" s="299" t="s">
        <v>6</v>
      </c>
      <c r="C1885" s="299">
        <v>909</v>
      </c>
      <c r="D1885" s="299" t="s">
        <v>27</v>
      </c>
      <c r="E1885" s="299">
        <v>2151</v>
      </c>
      <c r="F1885" s="299">
        <v>2450</v>
      </c>
      <c r="G1885" s="299" t="s">
        <v>33</v>
      </c>
      <c r="H1885" s="300" t="s">
        <v>741</v>
      </c>
      <c r="I1885" s="301">
        <v>44</v>
      </c>
      <c r="J1885" s="299" t="str">
        <f t="shared" si="161"/>
        <v>C-W1-H2-VEN 4 - Stained Lippings</v>
      </c>
      <c r="K1885" s="302" t="e">
        <f t="shared" si="163"/>
        <v>#REF!</v>
      </c>
      <c r="M1885" t="s">
        <v>751</v>
      </c>
      <c r="Q1885" s="302">
        <v>1069</v>
      </c>
    </row>
    <row r="1886" spans="1:17" hidden="1">
      <c r="A1886" s="299" t="s">
        <v>4</v>
      </c>
      <c r="B1886" s="299" t="s">
        <v>5</v>
      </c>
      <c r="C1886" s="299">
        <v>924</v>
      </c>
      <c r="D1886" s="299" t="s">
        <v>27</v>
      </c>
      <c r="E1886" s="299">
        <v>2451</v>
      </c>
      <c r="F1886" s="299">
        <v>2820</v>
      </c>
      <c r="G1886" s="299" t="s">
        <v>34</v>
      </c>
      <c r="H1886" s="300" t="s">
        <v>741</v>
      </c>
      <c r="I1886" s="301">
        <v>44</v>
      </c>
      <c r="J1886" s="299" t="str">
        <f t="shared" si="161"/>
        <v>C-W1-H3-VEN 4 - Stained Lippings</v>
      </c>
      <c r="K1886" s="302" t="e">
        <f t="shared" si="163"/>
        <v>#REF!</v>
      </c>
      <c r="M1886" t="s">
        <v>751</v>
      </c>
      <c r="Q1886" s="302">
        <v>1296</v>
      </c>
    </row>
    <row r="1887" spans="1:17" hidden="1">
      <c r="A1887" s="299" t="s">
        <v>4</v>
      </c>
      <c r="B1887" s="299" t="s">
        <v>3</v>
      </c>
      <c r="C1887" s="299">
        <v>999</v>
      </c>
      <c r="D1887" s="299" t="s">
        <v>27</v>
      </c>
      <c r="E1887" s="299">
        <v>2821</v>
      </c>
      <c r="F1887" s="299">
        <v>3100</v>
      </c>
      <c r="G1887" s="299" t="s">
        <v>35</v>
      </c>
      <c r="H1887" s="300" t="s">
        <v>741</v>
      </c>
      <c r="I1887" s="301">
        <v>44</v>
      </c>
      <c r="J1887" s="299" t="str">
        <f t="shared" si="161"/>
        <v>C-W1-H4-VEN 4 - Stained Lippings</v>
      </c>
      <c r="K1887" s="302" t="e">
        <f t="shared" si="163"/>
        <v>#REF!</v>
      </c>
      <c r="M1887" t="s">
        <v>751</v>
      </c>
      <c r="Q1887" s="302">
        <v>1514</v>
      </c>
    </row>
    <row r="1888" spans="1:17" hidden="1">
      <c r="A1888" s="299" t="s">
        <v>14</v>
      </c>
      <c r="B1888" s="299" t="s">
        <v>17</v>
      </c>
      <c r="C1888" s="299">
        <v>999</v>
      </c>
      <c r="D1888" s="299" t="s">
        <v>28</v>
      </c>
      <c r="E1888" s="299">
        <v>1981</v>
      </c>
      <c r="F1888" s="299">
        <v>2150</v>
      </c>
      <c r="G1888" s="299" t="s">
        <v>32</v>
      </c>
      <c r="H1888" s="300" t="s">
        <v>741</v>
      </c>
      <c r="I1888" s="301">
        <v>44</v>
      </c>
      <c r="J1888" s="299" t="str">
        <f t="shared" si="161"/>
        <v>A-W2-H1-VEN 4 - Stained Lippings</v>
      </c>
      <c r="K1888" s="302" t="e">
        <f>K160+(Spray_Lip/((100-DoorDiscount)/100))</f>
        <v>#REF!</v>
      </c>
      <c r="M1888" t="s">
        <v>751</v>
      </c>
      <c r="Q1888" s="302">
        <v>518.5</v>
      </c>
    </row>
    <row r="1889" spans="1:17" hidden="1">
      <c r="A1889" s="299" t="s">
        <v>14</v>
      </c>
      <c r="B1889" s="299" t="s">
        <v>16</v>
      </c>
      <c r="C1889" s="299">
        <v>999</v>
      </c>
      <c r="D1889" s="299" t="s">
        <v>28</v>
      </c>
      <c r="E1889" s="299">
        <v>2151</v>
      </c>
      <c r="F1889" s="299">
        <v>2450</v>
      </c>
      <c r="G1889" s="299" t="s">
        <v>33</v>
      </c>
      <c r="H1889" s="300" t="s">
        <v>741</v>
      </c>
      <c r="I1889" s="301">
        <v>44</v>
      </c>
      <c r="J1889" s="299" t="str">
        <f t="shared" si="161"/>
        <v>A-W2-H2-VEN 4 - Stained Lippings</v>
      </c>
      <c r="K1889" s="302" t="e">
        <f>K161+(Spray_Lip/((100-DoorDiscount)/100))</f>
        <v>#REF!</v>
      </c>
      <c r="M1889" t="s">
        <v>751</v>
      </c>
      <c r="Q1889" s="302">
        <v>600.5</v>
      </c>
    </row>
    <row r="1890" spans="1:17" hidden="1">
      <c r="A1890" s="299" t="s">
        <v>14</v>
      </c>
      <c r="B1890" s="299" t="s">
        <v>15</v>
      </c>
      <c r="C1890" s="299">
        <v>999</v>
      </c>
      <c r="D1890" s="299" t="s">
        <v>28</v>
      </c>
      <c r="E1890" s="299">
        <v>2451</v>
      </c>
      <c r="F1890" s="299">
        <v>2820</v>
      </c>
      <c r="G1890" s="299" t="s">
        <v>34</v>
      </c>
      <c r="H1890" s="300" t="s">
        <v>741</v>
      </c>
      <c r="I1890" s="301">
        <v>44</v>
      </c>
      <c r="J1890" s="299" t="str">
        <f t="shared" si="161"/>
        <v>A-W2-H3-VEN 4 - Stained Lippings</v>
      </c>
      <c r="K1890" s="302" t="e">
        <f>K162+(Spray_Lip/((100-DoorDiscount)/100))</f>
        <v>#REF!</v>
      </c>
      <c r="M1890" t="s">
        <v>751</v>
      </c>
      <c r="Q1890" s="302">
        <v>725.5</v>
      </c>
    </row>
    <row r="1891" spans="1:17" hidden="1">
      <c r="A1891" s="299" t="s">
        <v>14</v>
      </c>
      <c r="B1891" s="299" t="s">
        <v>13</v>
      </c>
      <c r="C1891" s="299">
        <v>999</v>
      </c>
      <c r="D1891" s="299" t="s">
        <v>28</v>
      </c>
      <c r="E1891" s="299">
        <v>2821</v>
      </c>
      <c r="F1891" s="299">
        <v>3070</v>
      </c>
      <c r="G1891" s="299" t="s">
        <v>35</v>
      </c>
      <c r="H1891" s="300" t="s">
        <v>741</v>
      </c>
      <c r="I1891" s="301">
        <v>44</v>
      </c>
      <c r="J1891" s="299" t="str">
        <f t="shared" si="161"/>
        <v>A-W2-H4-VEN 4 - Stained Lippings</v>
      </c>
      <c r="K1891" s="302" t="e">
        <f>K163+(Spray_Lip/((100-DoorDiscount)/100))</f>
        <v>#REF!</v>
      </c>
      <c r="M1891" t="s">
        <v>751</v>
      </c>
      <c r="Q1891" s="302">
        <v>840.5</v>
      </c>
    </row>
    <row r="1892" spans="1:17" hidden="1">
      <c r="A1892" s="299" t="s">
        <v>9</v>
      </c>
      <c r="B1892" s="299" t="s">
        <v>12</v>
      </c>
      <c r="C1892" s="299">
        <v>999</v>
      </c>
      <c r="D1892" s="299" t="s">
        <v>28</v>
      </c>
      <c r="E1892" s="299">
        <v>1981</v>
      </c>
      <c r="F1892" s="299">
        <v>2150</v>
      </c>
      <c r="G1892" s="299" t="s">
        <v>32</v>
      </c>
      <c r="H1892" s="300" t="s">
        <v>741</v>
      </c>
      <c r="I1892" s="301">
        <v>44</v>
      </c>
      <c r="J1892" s="299" t="str">
        <f t="shared" si="161"/>
        <v>B-W2-H1-VEN 4 - Stained Lippings</v>
      </c>
      <c r="K1892" s="302" t="e">
        <f t="shared" ref="K1892:K1899" si="164">K164+(Spray_Lip/((100-DoorDiscount)/100))*2</f>
        <v>#REF!</v>
      </c>
      <c r="M1892" t="s">
        <v>751</v>
      </c>
      <c r="Q1892" s="302">
        <v>1036</v>
      </c>
    </row>
    <row r="1893" spans="1:17" hidden="1">
      <c r="A1893" s="299" t="s">
        <v>9</v>
      </c>
      <c r="B1893" s="299" t="s">
        <v>11</v>
      </c>
      <c r="C1893" s="299">
        <v>999</v>
      </c>
      <c r="D1893" s="299" t="s">
        <v>28</v>
      </c>
      <c r="E1893" s="299">
        <v>2151</v>
      </c>
      <c r="F1893" s="299">
        <v>2450</v>
      </c>
      <c r="G1893" s="299" t="s">
        <v>33</v>
      </c>
      <c r="H1893" s="300" t="s">
        <v>741</v>
      </c>
      <c r="I1893" s="301">
        <v>44</v>
      </c>
      <c r="J1893" s="299" t="str">
        <f t="shared" si="161"/>
        <v>B-W2-H2-VEN 4 - Stained Lippings</v>
      </c>
      <c r="K1893" s="302" t="e">
        <f t="shared" si="164"/>
        <v>#REF!</v>
      </c>
      <c r="M1893" t="s">
        <v>751</v>
      </c>
      <c r="Q1893" s="302">
        <v>1200</v>
      </c>
    </row>
    <row r="1894" spans="1:17" hidden="1">
      <c r="A1894" s="299" t="s">
        <v>9</v>
      </c>
      <c r="B1894" s="299" t="s">
        <v>10</v>
      </c>
      <c r="C1894" s="299">
        <v>999</v>
      </c>
      <c r="D1894" s="299" t="s">
        <v>28</v>
      </c>
      <c r="E1894" s="299">
        <v>2451</v>
      </c>
      <c r="F1894" s="299">
        <v>2820</v>
      </c>
      <c r="G1894" s="299" t="s">
        <v>34</v>
      </c>
      <c r="H1894" s="300" t="s">
        <v>741</v>
      </c>
      <c r="I1894" s="301">
        <v>44</v>
      </c>
      <c r="J1894" s="299" t="str">
        <f t="shared" si="161"/>
        <v>B-W2-H3-VEN 4 - Stained Lippings</v>
      </c>
      <c r="K1894" s="302" t="e">
        <f t="shared" si="164"/>
        <v>#REF!</v>
      </c>
      <c r="M1894" t="s">
        <v>751</v>
      </c>
      <c r="Q1894" s="302">
        <v>1446</v>
      </c>
    </row>
    <row r="1895" spans="1:17" hidden="1">
      <c r="A1895" s="299" t="s">
        <v>9</v>
      </c>
      <c r="B1895" s="299" t="s">
        <v>8</v>
      </c>
      <c r="C1895" s="299">
        <v>999</v>
      </c>
      <c r="D1895" s="299" t="s">
        <v>28</v>
      </c>
      <c r="E1895" s="299">
        <v>2821</v>
      </c>
      <c r="F1895" s="299">
        <v>3100</v>
      </c>
      <c r="G1895" s="299" t="s">
        <v>35</v>
      </c>
      <c r="H1895" s="300" t="s">
        <v>741</v>
      </c>
      <c r="I1895" s="301">
        <v>44</v>
      </c>
      <c r="J1895" s="299" t="str">
        <f t="shared" si="161"/>
        <v>B-W2-H4-VEN 4 - Stained Lippings</v>
      </c>
      <c r="K1895" s="302" t="e">
        <f t="shared" si="164"/>
        <v>#REF!</v>
      </c>
      <c r="M1895" t="s">
        <v>751</v>
      </c>
      <c r="Q1895" s="302">
        <v>1678</v>
      </c>
    </row>
    <row r="1896" spans="1:17" hidden="1">
      <c r="A1896" s="299" t="s">
        <v>4</v>
      </c>
      <c r="B1896" s="299" t="s">
        <v>7</v>
      </c>
      <c r="C1896" s="299">
        <v>999</v>
      </c>
      <c r="D1896" s="299" t="s">
        <v>28</v>
      </c>
      <c r="E1896" s="299">
        <v>1981</v>
      </c>
      <c r="F1896" s="299">
        <v>2150</v>
      </c>
      <c r="G1896" s="299" t="s">
        <v>32</v>
      </c>
      <c r="H1896" s="300" t="s">
        <v>741</v>
      </c>
      <c r="I1896" s="301">
        <v>44</v>
      </c>
      <c r="J1896" s="299" t="str">
        <f t="shared" si="161"/>
        <v>C-W2-H1-VEN 4 - Stained Lippings</v>
      </c>
      <c r="K1896" s="302" t="e">
        <f t="shared" si="164"/>
        <v>#REF!</v>
      </c>
      <c r="M1896" t="s">
        <v>751</v>
      </c>
      <c r="Q1896" s="302">
        <v>929</v>
      </c>
    </row>
    <row r="1897" spans="1:17" hidden="1">
      <c r="A1897" s="299" t="s">
        <v>4</v>
      </c>
      <c r="B1897" s="299" t="s">
        <v>6</v>
      </c>
      <c r="C1897" s="299">
        <v>999</v>
      </c>
      <c r="D1897" s="299" t="s">
        <v>28</v>
      </c>
      <c r="E1897" s="299">
        <v>2151</v>
      </c>
      <c r="F1897" s="299">
        <v>2450</v>
      </c>
      <c r="G1897" s="299" t="s">
        <v>33</v>
      </c>
      <c r="H1897" s="300" t="s">
        <v>741</v>
      </c>
      <c r="I1897" s="301">
        <v>44</v>
      </c>
      <c r="J1897" s="299" t="str">
        <f t="shared" ref="J1897:J1923" si="165">A1897&amp;"-"&amp;D1897&amp;"-"&amp;G1897&amp;"-"&amp;H1897</f>
        <v>C-W2-H2-VEN 4 - Stained Lippings</v>
      </c>
      <c r="K1897" s="302" t="e">
        <f t="shared" si="164"/>
        <v>#REF!</v>
      </c>
      <c r="M1897" t="s">
        <v>751</v>
      </c>
      <c r="Q1897" s="302">
        <v>1094</v>
      </c>
    </row>
    <row r="1898" spans="1:17" hidden="1">
      <c r="A1898" s="299" t="s">
        <v>4</v>
      </c>
      <c r="B1898" s="299" t="s">
        <v>5</v>
      </c>
      <c r="C1898" s="299">
        <v>999</v>
      </c>
      <c r="D1898" s="299" t="s">
        <v>28</v>
      </c>
      <c r="E1898" s="299">
        <v>2451</v>
      </c>
      <c r="F1898" s="299">
        <v>2820</v>
      </c>
      <c r="G1898" s="299" t="s">
        <v>34</v>
      </c>
      <c r="H1898" s="300" t="s">
        <v>741</v>
      </c>
      <c r="I1898" s="301">
        <v>44</v>
      </c>
      <c r="J1898" s="299" t="str">
        <f t="shared" si="165"/>
        <v>C-W2-H3-VEN 4 - Stained Lippings</v>
      </c>
      <c r="K1898" s="302" t="e">
        <f t="shared" si="164"/>
        <v>#REF!</v>
      </c>
      <c r="M1898" t="s">
        <v>751</v>
      </c>
      <c r="Q1898" s="302">
        <v>1320</v>
      </c>
    </row>
    <row r="1899" spans="1:17" hidden="1">
      <c r="A1899" s="299" t="s">
        <v>4</v>
      </c>
      <c r="B1899" s="299" t="s">
        <v>3</v>
      </c>
      <c r="C1899" s="299">
        <v>999</v>
      </c>
      <c r="D1899" s="299" t="s">
        <v>28</v>
      </c>
      <c r="E1899" s="299">
        <v>2821</v>
      </c>
      <c r="F1899" s="299">
        <v>3100</v>
      </c>
      <c r="G1899" s="299" t="s">
        <v>35</v>
      </c>
      <c r="H1899" s="300" t="s">
        <v>741</v>
      </c>
      <c r="I1899" s="301">
        <v>44</v>
      </c>
      <c r="J1899" s="299" t="str">
        <f t="shared" si="165"/>
        <v>C-W2-H4-VEN 4 - Stained Lippings</v>
      </c>
      <c r="K1899" s="302" t="e">
        <f t="shared" si="164"/>
        <v>#REF!</v>
      </c>
      <c r="M1899" t="s">
        <v>751</v>
      </c>
      <c r="Q1899" s="302">
        <v>1539</v>
      </c>
    </row>
    <row r="1900" spans="1:17" hidden="1">
      <c r="A1900" s="299" t="s">
        <v>14</v>
      </c>
      <c r="B1900" s="299" t="s">
        <v>17</v>
      </c>
      <c r="C1900" s="299">
        <v>1099</v>
      </c>
      <c r="D1900" s="299" t="s">
        <v>29</v>
      </c>
      <c r="E1900" s="299">
        <v>1981</v>
      </c>
      <c r="F1900" s="299">
        <v>2150</v>
      </c>
      <c r="G1900" s="299" t="s">
        <v>32</v>
      </c>
      <c r="H1900" s="300" t="s">
        <v>741</v>
      </c>
      <c r="I1900" s="301">
        <v>44</v>
      </c>
      <c r="J1900" s="299" t="str">
        <f t="shared" si="165"/>
        <v>A-W3-H1-VEN 4 - Stained Lippings</v>
      </c>
      <c r="K1900" s="302" t="e">
        <f>K172+(Spray_Lip/((100-DoorDiscount)/100))</f>
        <v>#REF!</v>
      </c>
      <c r="M1900" t="s">
        <v>751</v>
      </c>
      <c r="Q1900" s="302">
        <v>542.5</v>
      </c>
    </row>
    <row r="1901" spans="1:17" hidden="1">
      <c r="A1901" s="299" t="s">
        <v>14</v>
      </c>
      <c r="B1901" s="299" t="s">
        <v>16</v>
      </c>
      <c r="C1901" s="299">
        <v>1099</v>
      </c>
      <c r="D1901" s="299" t="s">
        <v>29</v>
      </c>
      <c r="E1901" s="299">
        <v>2151</v>
      </c>
      <c r="F1901" s="299">
        <v>2450</v>
      </c>
      <c r="G1901" s="299" t="s">
        <v>33</v>
      </c>
      <c r="H1901" s="300" t="s">
        <v>741</v>
      </c>
      <c r="I1901" s="301">
        <v>44</v>
      </c>
      <c r="J1901" s="299" t="str">
        <f t="shared" si="165"/>
        <v>A-W3-H2-VEN 4 - Stained Lippings</v>
      </c>
      <c r="K1901" s="302" t="e">
        <f>K173+(Spray_Lip/((100-DoorDiscount)/100))</f>
        <v>#REF!</v>
      </c>
      <c r="M1901" t="s">
        <v>751</v>
      </c>
      <c r="Q1901" s="302">
        <v>624.5</v>
      </c>
    </row>
    <row r="1902" spans="1:17" hidden="1">
      <c r="A1902" s="299" t="s">
        <v>14</v>
      </c>
      <c r="B1902" s="299" t="s">
        <v>15</v>
      </c>
      <c r="C1902" s="299">
        <v>1099</v>
      </c>
      <c r="D1902" s="299" t="s">
        <v>29</v>
      </c>
      <c r="E1902" s="299">
        <v>2451</v>
      </c>
      <c r="F1902" s="299">
        <v>2820</v>
      </c>
      <c r="G1902" s="299" t="s">
        <v>34</v>
      </c>
      <c r="H1902" s="300" t="s">
        <v>741</v>
      </c>
      <c r="I1902" s="301">
        <v>44</v>
      </c>
      <c r="J1902" s="299" t="str">
        <f t="shared" si="165"/>
        <v>A-W3-H3-VEN 4 - Stained Lippings</v>
      </c>
      <c r="K1902" s="302" t="e">
        <f>K174+(Spray_Lip/((100-DoorDiscount)/100))</f>
        <v>#REF!</v>
      </c>
      <c r="M1902" t="s">
        <v>751</v>
      </c>
      <c r="Q1902" s="302">
        <v>749.5</v>
      </c>
    </row>
    <row r="1903" spans="1:17" hidden="1">
      <c r="A1903" s="299" t="s">
        <v>14</v>
      </c>
      <c r="B1903" s="299" t="s">
        <v>13</v>
      </c>
      <c r="C1903" s="299">
        <v>1099</v>
      </c>
      <c r="D1903" s="299" t="s">
        <v>29</v>
      </c>
      <c r="E1903" s="299">
        <v>2821</v>
      </c>
      <c r="F1903" s="299">
        <v>3070</v>
      </c>
      <c r="G1903" s="299" t="s">
        <v>35</v>
      </c>
      <c r="H1903" s="300" t="s">
        <v>741</v>
      </c>
      <c r="I1903" s="301">
        <v>44</v>
      </c>
      <c r="J1903" s="299" t="str">
        <f t="shared" si="165"/>
        <v>A-W3-H4-VEN 4 - Stained Lippings</v>
      </c>
      <c r="K1903" s="302" t="e">
        <f>K175+(Spray_Lip/((100-DoorDiscount)/100))</f>
        <v>#REF!</v>
      </c>
      <c r="M1903" t="s">
        <v>751</v>
      </c>
      <c r="Q1903" s="302">
        <v>864.5</v>
      </c>
    </row>
    <row r="1904" spans="1:17" hidden="1">
      <c r="A1904" s="299" t="s">
        <v>9</v>
      </c>
      <c r="B1904" s="299" t="s">
        <v>12</v>
      </c>
      <c r="C1904" s="299">
        <v>1099</v>
      </c>
      <c r="D1904" s="299" t="s">
        <v>29</v>
      </c>
      <c r="E1904" s="299">
        <v>1981</v>
      </c>
      <c r="F1904" s="299">
        <v>2150</v>
      </c>
      <c r="G1904" s="299" t="s">
        <v>32</v>
      </c>
      <c r="H1904" s="300" t="s">
        <v>741</v>
      </c>
      <c r="I1904" s="301">
        <v>44</v>
      </c>
      <c r="J1904" s="299" t="str">
        <f t="shared" si="165"/>
        <v>B-W3-H1-VEN 4 - Stained Lippings</v>
      </c>
      <c r="K1904" s="302" t="e">
        <f t="shared" ref="K1904:K1911" si="166">K176+(Spray_Lip/((100-DoorDiscount)/100))*2</f>
        <v>#REF!</v>
      </c>
      <c r="M1904" t="s">
        <v>751</v>
      </c>
      <c r="Q1904" s="302">
        <v>1084</v>
      </c>
    </row>
    <row r="1905" spans="1:17" hidden="1">
      <c r="A1905" s="299" t="s">
        <v>9</v>
      </c>
      <c r="B1905" s="299" t="s">
        <v>11</v>
      </c>
      <c r="C1905" s="299">
        <v>1099</v>
      </c>
      <c r="D1905" s="299" t="s">
        <v>29</v>
      </c>
      <c r="E1905" s="299">
        <v>2151</v>
      </c>
      <c r="F1905" s="299">
        <v>2450</v>
      </c>
      <c r="G1905" s="299" t="s">
        <v>33</v>
      </c>
      <c r="H1905" s="300" t="s">
        <v>741</v>
      </c>
      <c r="I1905" s="301">
        <v>44</v>
      </c>
      <c r="J1905" s="299" t="str">
        <f t="shared" si="165"/>
        <v>B-W3-H2-VEN 4 - Stained Lippings</v>
      </c>
      <c r="K1905" s="302" t="e">
        <f t="shared" si="166"/>
        <v>#REF!</v>
      </c>
      <c r="M1905" t="s">
        <v>751</v>
      </c>
      <c r="Q1905" s="302">
        <v>1249</v>
      </c>
    </row>
    <row r="1906" spans="1:17" hidden="1">
      <c r="A1906" s="299" t="s">
        <v>9</v>
      </c>
      <c r="B1906" s="299" t="s">
        <v>10</v>
      </c>
      <c r="C1906" s="299">
        <v>1099</v>
      </c>
      <c r="D1906" s="299" t="s">
        <v>29</v>
      </c>
      <c r="E1906" s="299">
        <v>2451</v>
      </c>
      <c r="F1906" s="299">
        <v>2820</v>
      </c>
      <c r="G1906" s="299" t="s">
        <v>34</v>
      </c>
      <c r="H1906" s="300" t="s">
        <v>741</v>
      </c>
      <c r="I1906" s="301">
        <v>44</v>
      </c>
      <c r="J1906" s="299" t="str">
        <f t="shared" si="165"/>
        <v>B-W3-H3-VEN 4 - Stained Lippings</v>
      </c>
      <c r="K1906" s="302" t="e">
        <f t="shared" si="166"/>
        <v>#REF!</v>
      </c>
      <c r="M1906" t="s">
        <v>751</v>
      </c>
      <c r="Q1906" s="302">
        <v>1495</v>
      </c>
    </row>
    <row r="1907" spans="1:17" hidden="1">
      <c r="A1907" s="299" t="s">
        <v>9</v>
      </c>
      <c r="B1907" s="299" t="s">
        <v>8</v>
      </c>
      <c r="C1907" s="299">
        <v>1099</v>
      </c>
      <c r="D1907" s="299" t="s">
        <v>29</v>
      </c>
      <c r="E1907" s="299">
        <v>2821</v>
      </c>
      <c r="F1907" s="299">
        <v>3100</v>
      </c>
      <c r="G1907" s="299" t="s">
        <v>35</v>
      </c>
      <c r="H1907" s="300" t="s">
        <v>741</v>
      </c>
      <c r="I1907" s="301">
        <v>44</v>
      </c>
      <c r="J1907" s="299" t="str">
        <f t="shared" si="165"/>
        <v>B-W3-H4-VEN 4 - Stained Lippings</v>
      </c>
      <c r="K1907" s="302" t="e">
        <f t="shared" si="166"/>
        <v>#REF!</v>
      </c>
      <c r="M1907" t="s">
        <v>751</v>
      </c>
      <c r="Q1907" s="302">
        <v>1727</v>
      </c>
    </row>
    <row r="1908" spans="1:17" hidden="1">
      <c r="A1908" s="299" t="s">
        <v>4</v>
      </c>
      <c r="B1908" s="299" t="s">
        <v>7</v>
      </c>
      <c r="C1908" s="299">
        <v>1099</v>
      </c>
      <c r="D1908" s="299" t="s">
        <v>29</v>
      </c>
      <c r="E1908" s="299">
        <v>1981</v>
      </c>
      <c r="F1908" s="299">
        <v>2150</v>
      </c>
      <c r="G1908" s="299" t="s">
        <v>32</v>
      </c>
      <c r="H1908" s="300" t="s">
        <v>741</v>
      </c>
      <c r="I1908" s="301">
        <v>44</v>
      </c>
      <c r="J1908" s="299" t="str">
        <f t="shared" si="165"/>
        <v>C-W3-H1-VEN 4 - Stained Lippings</v>
      </c>
      <c r="K1908" s="302" t="e">
        <f t="shared" si="166"/>
        <v>#REF!</v>
      </c>
      <c r="M1908" t="s">
        <v>751</v>
      </c>
      <c r="Q1908" s="302">
        <v>953</v>
      </c>
    </row>
    <row r="1909" spans="1:17" hidden="1">
      <c r="A1909" s="299" t="s">
        <v>4</v>
      </c>
      <c r="B1909" s="299" t="s">
        <v>6</v>
      </c>
      <c r="C1909" s="299">
        <v>1099</v>
      </c>
      <c r="D1909" s="299" t="s">
        <v>29</v>
      </c>
      <c r="E1909" s="299">
        <v>2151</v>
      </c>
      <c r="F1909" s="299">
        <v>2450</v>
      </c>
      <c r="G1909" s="299" t="s">
        <v>33</v>
      </c>
      <c r="H1909" s="300" t="s">
        <v>741</v>
      </c>
      <c r="I1909" s="301">
        <v>44</v>
      </c>
      <c r="J1909" s="299" t="str">
        <f t="shared" si="165"/>
        <v>C-W3-H2-VEN 4 - Stained Lippings</v>
      </c>
      <c r="K1909" s="302" t="e">
        <f t="shared" si="166"/>
        <v>#REF!</v>
      </c>
      <c r="M1909" t="s">
        <v>751</v>
      </c>
      <c r="Q1909" s="302">
        <v>1118</v>
      </c>
    </row>
    <row r="1910" spans="1:17" hidden="1">
      <c r="A1910" s="299" t="s">
        <v>4</v>
      </c>
      <c r="B1910" s="299" t="s">
        <v>5</v>
      </c>
      <c r="C1910" s="299">
        <v>1099</v>
      </c>
      <c r="D1910" s="299" t="s">
        <v>29</v>
      </c>
      <c r="E1910" s="299">
        <v>2451</v>
      </c>
      <c r="F1910" s="299">
        <v>2820</v>
      </c>
      <c r="G1910" s="299" t="s">
        <v>34</v>
      </c>
      <c r="H1910" s="300" t="s">
        <v>741</v>
      </c>
      <c r="I1910" s="301">
        <v>44</v>
      </c>
      <c r="J1910" s="299" t="str">
        <f t="shared" si="165"/>
        <v>C-W3-H3-VEN 4 - Stained Lippings</v>
      </c>
      <c r="K1910" s="302" t="e">
        <f t="shared" si="166"/>
        <v>#REF!</v>
      </c>
      <c r="M1910" t="s">
        <v>751</v>
      </c>
      <c r="Q1910" s="302">
        <v>1344</v>
      </c>
    </row>
    <row r="1911" spans="1:17" hidden="1">
      <c r="A1911" s="299" t="s">
        <v>4</v>
      </c>
      <c r="B1911" s="299" t="s">
        <v>3</v>
      </c>
      <c r="C1911" s="299">
        <v>1099</v>
      </c>
      <c r="D1911" s="299" t="s">
        <v>29</v>
      </c>
      <c r="E1911" s="299">
        <v>2821</v>
      </c>
      <c r="F1911" s="299">
        <v>3100</v>
      </c>
      <c r="G1911" s="299" t="s">
        <v>35</v>
      </c>
      <c r="H1911" s="300" t="s">
        <v>741</v>
      </c>
      <c r="I1911" s="301">
        <v>44</v>
      </c>
      <c r="J1911" s="299" t="str">
        <f t="shared" si="165"/>
        <v>C-W3-H4-VEN 4 - Stained Lippings</v>
      </c>
      <c r="K1911" s="302" t="e">
        <f t="shared" si="166"/>
        <v>#REF!</v>
      </c>
      <c r="M1911" t="s">
        <v>751</v>
      </c>
      <c r="Q1911" s="302">
        <v>1563</v>
      </c>
    </row>
    <row r="1912" spans="1:17" hidden="1">
      <c r="A1912" s="299" t="s">
        <v>14</v>
      </c>
      <c r="B1912" s="299" t="s">
        <v>17</v>
      </c>
      <c r="C1912" s="299">
        <v>1240</v>
      </c>
      <c r="D1912" s="299" t="s">
        <v>30</v>
      </c>
      <c r="E1912" s="299">
        <v>1981</v>
      </c>
      <c r="F1912" s="299">
        <v>2150</v>
      </c>
      <c r="G1912" s="299" t="s">
        <v>32</v>
      </c>
      <c r="H1912" s="300" t="s">
        <v>741</v>
      </c>
      <c r="I1912" s="301">
        <v>44</v>
      </c>
      <c r="J1912" s="299" t="str">
        <f t="shared" si="165"/>
        <v>A-W4-H1-VEN 4 - Stained Lippings</v>
      </c>
      <c r="K1912" s="302" t="e">
        <f>K184+(Spray_Lip/((100-DoorDiscount)/100))</f>
        <v>#REF!</v>
      </c>
      <c r="M1912" t="s">
        <v>751</v>
      </c>
      <c r="Q1912" s="302">
        <v>566.5</v>
      </c>
    </row>
    <row r="1913" spans="1:17" hidden="1">
      <c r="A1913" s="299" t="s">
        <v>14</v>
      </c>
      <c r="B1913" s="299" t="s">
        <v>16</v>
      </c>
      <c r="C1913" s="299">
        <v>1240</v>
      </c>
      <c r="D1913" s="299" t="s">
        <v>30</v>
      </c>
      <c r="E1913" s="299">
        <v>2151</v>
      </c>
      <c r="F1913" s="299">
        <v>2450</v>
      </c>
      <c r="G1913" s="299" t="s">
        <v>33</v>
      </c>
      <c r="H1913" s="300" t="s">
        <v>741</v>
      </c>
      <c r="I1913" s="301">
        <v>44</v>
      </c>
      <c r="J1913" s="299" t="str">
        <f t="shared" si="165"/>
        <v>A-W4-H2-VEN 4 - Stained Lippings</v>
      </c>
      <c r="K1913" s="302" t="e">
        <f>K185+(Spray_Lip/((100-DoorDiscount)/100))</f>
        <v>#REF!</v>
      </c>
      <c r="M1913" t="s">
        <v>751</v>
      </c>
      <c r="Q1913" s="302">
        <v>649.5</v>
      </c>
    </row>
    <row r="1914" spans="1:17" hidden="1">
      <c r="A1914" s="299" t="s">
        <v>14</v>
      </c>
      <c r="B1914" s="299" t="s">
        <v>15</v>
      </c>
      <c r="C1914" s="299">
        <v>1240</v>
      </c>
      <c r="D1914" s="299" t="s">
        <v>30</v>
      </c>
      <c r="E1914" s="299">
        <v>2451</v>
      </c>
      <c r="F1914" s="299">
        <v>2820</v>
      </c>
      <c r="G1914" s="299" t="s">
        <v>34</v>
      </c>
      <c r="H1914" s="300" t="s">
        <v>741</v>
      </c>
      <c r="I1914" s="301">
        <v>44</v>
      </c>
      <c r="J1914" s="299" t="str">
        <f t="shared" si="165"/>
        <v>A-W4-H3-VEN 4 - Stained Lippings</v>
      </c>
      <c r="K1914" s="302" t="e">
        <f>K186+(Spray_Lip/((100-DoorDiscount)/100))</f>
        <v>#REF!</v>
      </c>
      <c r="M1914" t="s">
        <v>751</v>
      </c>
      <c r="Q1914" s="302">
        <v>773.5</v>
      </c>
    </row>
    <row r="1915" spans="1:17" hidden="1">
      <c r="A1915" s="299" t="s">
        <v>14</v>
      </c>
      <c r="B1915" s="299" t="s">
        <v>13</v>
      </c>
      <c r="C1915" s="299">
        <v>1240</v>
      </c>
      <c r="D1915" s="299" t="s">
        <v>30</v>
      </c>
      <c r="E1915" s="299">
        <v>2821</v>
      </c>
      <c r="F1915" s="299">
        <v>3070</v>
      </c>
      <c r="G1915" s="299" t="s">
        <v>35</v>
      </c>
      <c r="H1915" s="300" t="s">
        <v>741</v>
      </c>
      <c r="I1915" s="301">
        <v>44</v>
      </c>
      <c r="J1915" s="299" t="str">
        <f t="shared" si="165"/>
        <v>A-W4-H4-VEN 4 - Stained Lippings</v>
      </c>
      <c r="K1915" s="302" t="e">
        <f>K187+(Spray_Lip/((100-DoorDiscount)/100))</f>
        <v>#REF!</v>
      </c>
      <c r="M1915" t="s">
        <v>751</v>
      </c>
      <c r="Q1915" s="302">
        <v>889.5</v>
      </c>
    </row>
    <row r="1916" spans="1:17" hidden="1">
      <c r="A1916" s="299" t="s">
        <v>9</v>
      </c>
      <c r="B1916" s="299" t="s">
        <v>12</v>
      </c>
      <c r="C1916" s="299">
        <v>1240</v>
      </c>
      <c r="D1916" s="299" t="s">
        <v>30</v>
      </c>
      <c r="E1916" s="299">
        <v>1981</v>
      </c>
      <c r="F1916" s="299">
        <v>2150</v>
      </c>
      <c r="G1916" s="299" t="s">
        <v>32</v>
      </c>
      <c r="H1916" s="300" t="s">
        <v>741</v>
      </c>
      <c r="I1916" s="301">
        <v>44</v>
      </c>
      <c r="J1916" s="299" t="str">
        <f t="shared" si="165"/>
        <v>B-W4-H1-VEN 4 - Stained Lippings</v>
      </c>
      <c r="K1916" s="302" t="e">
        <f t="shared" ref="K1916:K1923" si="167">K188+(Spray_Lip/((100-DoorDiscount)/100))*2</f>
        <v>#REF!</v>
      </c>
      <c r="M1916" t="s">
        <v>751</v>
      </c>
      <c r="Q1916" s="302">
        <v>1133</v>
      </c>
    </row>
    <row r="1917" spans="1:17" hidden="1">
      <c r="A1917" s="299" t="s">
        <v>9</v>
      </c>
      <c r="B1917" s="299" t="s">
        <v>11</v>
      </c>
      <c r="C1917" s="299">
        <v>1240</v>
      </c>
      <c r="D1917" s="299" t="s">
        <v>30</v>
      </c>
      <c r="E1917" s="299">
        <v>2151</v>
      </c>
      <c r="F1917" s="299">
        <v>2450</v>
      </c>
      <c r="G1917" s="299" t="s">
        <v>33</v>
      </c>
      <c r="H1917" s="300" t="s">
        <v>741</v>
      </c>
      <c r="I1917" s="301">
        <v>44</v>
      </c>
      <c r="J1917" s="299" t="str">
        <f t="shared" si="165"/>
        <v>B-W4-H2-VEN 4 - Stained Lippings</v>
      </c>
      <c r="K1917" s="302" t="e">
        <f t="shared" si="167"/>
        <v>#REF!</v>
      </c>
      <c r="M1917" t="s">
        <v>751</v>
      </c>
      <c r="Q1917" s="302">
        <v>1298</v>
      </c>
    </row>
    <row r="1918" spans="1:17" hidden="1">
      <c r="A1918" s="299" t="s">
        <v>9</v>
      </c>
      <c r="B1918" s="299" t="s">
        <v>10</v>
      </c>
      <c r="C1918" s="299">
        <v>1240</v>
      </c>
      <c r="D1918" s="299" t="s">
        <v>30</v>
      </c>
      <c r="E1918" s="299">
        <v>2451</v>
      </c>
      <c r="F1918" s="299">
        <v>2820</v>
      </c>
      <c r="G1918" s="299" t="s">
        <v>34</v>
      </c>
      <c r="H1918" s="300" t="s">
        <v>741</v>
      </c>
      <c r="I1918" s="301">
        <v>44</v>
      </c>
      <c r="J1918" s="299" t="str">
        <f t="shared" si="165"/>
        <v>B-W4-H3-VEN 4 - Stained Lippings</v>
      </c>
      <c r="K1918" s="302" t="e">
        <f t="shared" si="167"/>
        <v>#REF!</v>
      </c>
      <c r="M1918" t="s">
        <v>751</v>
      </c>
      <c r="Q1918" s="302">
        <v>1543</v>
      </c>
    </row>
    <row r="1919" spans="1:17" hidden="1">
      <c r="A1919" s="299" t="s">
        <v>9</v>
      </c>
      <c r="B1919" s="299" t="s">
        <v>8</v>
      </c>
      <c r="C1919" s="299">
        <v>1240</v>
      </c>
      <c r="D1919" s="299" t="s">
        <v>30</v>
      </c>
      <c r="E1919" s="299">
        <v>2821</v>
      </c>
      <c r="F1919" s="299">
        <v>3100</v>
      </c>
      <c r="G1919" s="299" t="s">
        <v>35</v>
      </c>
      <c r="H1919" s="300" t="s">
        <v>741</v>
      </c>
      <c r="I1919" s="301">
        <v>44</v>
      </c>
      <c r="J1919" s="299" t="str">
        <f t="shared" si="165"/>
        <v>B-W4-H4-VEN 4 - Stained Lippings</v>
      </c>
      <c r="K1919" s="302" t="e">
        <f t="shared" si="167"/>
        <v>#REF!</v>
      </c>
      <c r="M1919" t="s">
        <v>751</v>
      </c>
      <c r="Q1919" s="302">
        <v>1776</v>
      </c>
    </row>
    <row r="1920" spans="1:17" hidden="1">
      <c r="A1920" s="299" t="s">
        <v>4</v>
      </c>
      <c r="B1920" s="299" t="s">
        <v>7</v>
      </c>
      <c r="C1920" s="299">
        <v>1240</v>
      </c>
      <c r="D1920" s="299" t="s">
        <v>30</v>
      </c>
      <c r="E1920" s="299">
        <v>1981</v>
      </c>
      <c r="F1920" s="299">
        <v>2150</v>
      </c>
      <c r="G1920" s="299" t="s">
        <v>32</v>
      </c>
      <c r="H1920" s="300" t="s">
        <v>741</v>
      </c>
      <c r="I1920" s="301">
        <v>44</v>
      </c>
      <c r="J1920" s="299" t="str">
        <f t="shared" si="165"/>
        <v>C-W4-H1-VEN 4 - Stained Lippings</v>
      </c>
      <c r="K1920" s="302" t="e">
        <f t="shared" si="167"/>
        <v>#REF!</v>
      </c>
      <c r="M1920" t="s">
        <v>751</v>
      </c>
      <c r="Q1920" s="302">
        <v>977</v>
      </c>
    </row>
    <row r="1921" spans="1:17" hidden="1">
      <c r="A1921" s="299" t="s">
        <v>4</v>
      </c>
      <c r="B1921" s="299" t="s">
        <v>6</v>
      </c>
      <c r="C1921" s="299">
        <v>1240</v>
      </c>
      <c r="D1921" s="299" t="s">
        <v>30</v>
      </c>
      <c r="E1921" s="299">
        <v>2151</v>
      </c>
      <c r="F1921" s="299">
        <v>2450</v>
      </c>
      <c r="G1921" s="299" t="s">
        <v>33</v>
      </c>
      <c r="H1921" s="300" t="s">
        <v>741</v>
      </c>
      <c r="I1921" s="301">
        <v>44</v>
      </c>
      <c r="J1921" s="299" t="str">
        <f t="shared" si="165"/>
        <v>C-W4-H2-VEN 4 - Stained Lippings</v>
      </c>
      <c r="K1921" s="302" t="e">
        <f t="shared" si="167"/>
        <v>#REF!</v>
      </c>
      <c r="M1921" t="s">
        <v>751</v>
      </c>
      <c r="Q1921" s="302">
        <v>1142</v>
      </c>
    </row>
    <row r="1922" spans="1:17" hidden="1">
      <c r="A1922" s="299" t="s">
        <v>4</v>
      </c>
      <c r="B1922" s="299" t="s">
        <v>5</v>
      </c>
      <c r="C1922" s="299">
        <v>1240</v>
      </c>
      <c r="D1922" s="299" t="s">
        <v>30</v>
      </c>
      <c r="E1922" s="299">
        <v>2451</v>
      </c>
      <c r="F1922" s="299">
        <v>2820</v>
      </c>
      <c r="G1922" s="299" t="s">
        <v>34</v>
      </c>
      <c r="H1922" s="300" t="s">
        <v>741</v>
      </c>
      <c r="I1922" s="301">
        <v>44</v>
      </c>
      <c r="J1922" s="299" t="str">
        <f t="shared" si="165"/>
        <v>C-W4-H3-VEN 4 - Stained Lippings</v>
      </c>
      <c r="K1922" s="302" t="e">
        <f t="shared" si="167"/>
        <v>#REF!</v>
      </c>
      <c r="M1922" t="s">
        <v>751</v>
      </c>
      <c r="Q1922" s="302">
        <v>1369</v>
      </c>
    </row>
    <row r="1923" spans="1:17" hidden="1">
      <c r="A1923" s="299" t="s">
        <v>4</v>
      </c>
      <c r="B1923" s="299" t="s">
        <v>3</v>
      </c>
      <c r="C1923" s="299">
        <v>1240</v>
      </c>
      <c r="D1923" s="299" t="s">
        <v>30</v>
      </c>
      <c r="E1923" s="299">
        <v>2821</v>
      </c>
      <c r="F1923" s="299">
        <v>3100</v>
      </c>
      <c r="G1923" s="299" t="s">
        <v>35</v>
      </c>
      <c r="H1923" s="300" t="s">
        <v>741</v>
      </c>
      <c r="I1923" s="301">
        <v>44</v>
      </c>
      <c r="J1923" s="299" t="str">
        <f t="shared" si="165"/>
        <v>C-W4-H4-VEN 4 - Stained Lippings</v>
      </c>
      <c r="K1923" s="302" t="e">
        <f t="shared" si="167"/>
        <v>#REF!</v>
      </c>
      <c r="M1923" t="s">
        <v>751</v>
      </c>
      <c r="Q1923" s="302">
        <v>1587</v>
      </c>
    </row>
    <row r="1924" spans="1:17" hidden="1">
      <c r="A1924" s="303" t="s">
        <v>14</v>
      </c>
      <c r="B1924" s="303" t="s">
        <v>17</v>
      </c>
      <c r="C1924" s="303">
        <v>949</v>
      </c>
      <c r="D1924" s="303" t="s">
        <v>27</v>
      </c>
      <c r="E1924" s="303">
        <v>1981</v>
      </c>
      <c r="F1924" s="303">
        <v>2150</v>
      </c>
      <c r="G1924" s="303" t="s">
        <v>32</v>
      </c>
      <c r="H1924" s="304" t="s">
        <v>742</v>
      </c>
      <c r="I1924" s="305">
        <v>44</v>
      </c>
      <c r="J1924" s="303" t="str">
        <f>A1924&amp;"-"&amp;D1924&amp;"-"&amp;G1924&amp;"-"&amp;H1924</f>
        <v>A-W1-H1-VEN 1 - Polished Lippings</v>
      </c>
      <c r="K1924" s="306" t="e">
        <f>K4+(Spray_Lip/((100-DoorDiscount)/100))</f>
        <v>#REF!</v>
      </c>
      <c r="M1924" t="s">
        <v>751</v>
      </c>
      <c r="Q1924" s="306">
        <v>319.5</v>
      </c>
    </row>
    <row r="1925" spans="1:17" hidden="1">
      <c r="A1925" s="303" t="s">
        <v>14</v>
      </c>
      <c r="B1925" s="303" t="s">
        <v>16</v>
      </c>
      <c r="C1925" s="303">
        <v>949</v>
      </c>
      <c r="D1925" s="303" t="s">
        <v>27</v>
      </c>
      <c r="E1925" s="303">
        <v>2151</v>
      </c>
      <c r="F1925" s="303">
        <v>2450</v>
      </c>
      <c r="G1925" s="303" t="s">
        <v>33</v>
      </c>
      <c r="H1925" s="304" t="s">
        <v>742</v>
      </c>
      <c r="I1925" s="305">
        <v>44</v>
      </c>
      <c r="J1925" s="303" t="str">
        <f t="shared" ref="J1925:J1959" si="168">A1925&amp;"-"&amp;D1925&amp;"-"&amp;G1925&amp;"-"&amp;H1925</f>
        <v>A-W1-H2-VEN 1 - Polished Lippings</v>
      </c>
      <c r="K1925" s="306" t="e">
        <f>K5+(Spray_Lip/((100-DoorDiscount)/100))</f>
        <v>#REF!</v>
      </c>
      <c r="M1925" t="s">
        <v>751</v>
      </c>
      <c r="Q1925" s="306">
        <v>463.5</v>
      </c>
    </row>
    <row r="1926" spans="1:17" hidden="1">
      <c r="A1926" s="303" t="s">
        <v>14</v>
      </c>
      <c r="B1926" s="303" t="s">
        <v>15</v>
      </c>
      <c r="C1926" s="303">
        <v>949</v>
      </c>
      <c r="D1926" s="303" t="s">
        <v>27</v>
      </c>
      <c r="E1926" s="303">
        <v>2451</v>
      </c>
      <c r="F1926" s="303">
        <v>2820</v>
      </c>
      <c r="G1926" s="303" t="s">
        <v>34</v>
      </c>
      <c r="H1926" s="304" t="s">
        <v>742</v>
      </c>
      <c r="I1926" s="305">
        <v>44</v>
      </c>
      <c r="J1926" s="303" t="str">
        <f t="shared" si="168"/>
        <v>A-W1-H3-VEN 1 - Polished Lippings</v>
      </c>
      <c r="K1926" s="306" t="e">
        <f>K6+(Spray_Lip/((100-DoorDiscount)/100))</f>
        <v>#REF!</v>
      </c>
      <c r="M1926" t="s">
        <v>751</v>
      </c>
      <c r="Q1926" s="306">
        <v>627.5</v>
      </c>
    </row>
    <row r="1927" spans="1:17" hidden="1">
      <c r="A1927" s="303" t="s">
        <v>14</v>
      </c>
      <c r="B1927" s="303" t="s">
        <v>13</v>
      </c>
      <c r="C1927" s="303">
        <v>949</v>
      </c>
      <c r="D1927" s="303" t="s">
        <v>27</v>
      </c>
      <c r="E1927" s="303">
        <v>2821</v>
      </c>
      <c r="F1927" s="303">
        <v>3070</v>
      </c>
      <c r="G1927" s="303" t="s">
        <v>35</v>
      </c>
      <c r="H1927" s="304" t="s">
        <v>742</v>
      </c>
      <c r="I1927" s="305">
        <v>44</v>
      </c>
      <c r="J1927" s="303" t="str">
        <f t="shared" si="168"/>
        <v>A-W1-H4-VEN 1 - Polished Lippings</v>
      </c>
      <c r="K1927" s="306" t="e">
        <f>K7+(Spray_Lip/((100-DoorDiscount)/100))</f>
        <v>#REF!</v>
      </c>
      <c r="M1927" t="s">
        <v>751</v>
      </c>
      <c r="Q1927" s="306">
        <v>731.5</v>
      </c>
    </row>
    <row r="1928" spans="1:17" hidden="1">
      <c r="A1928" s="303" t="s">
        <v>9</v>
      </c>
      <c r="B1928" s="303" t="s">
        <v>12</v>
      </c>
      <c r="C1928" s="303">
        <v>949</v>
      </c>
      <c r="D1928" s="303" t="s">
        <v>27</v>
      </c>
      <c r="E1928" s="303">
        <v>1981</v>
      </c>
      <c r="F1928" s="303">
        <v>2150</v>
      </c>
      <c r="G1928" s="303" t="s">
        <v>32</v>
      </c>
      <c r="H1928" s="304" t="s">
        <v>742</v>
      </c>
      <c r="I1928" s="305">
        <v>44</v>
      </c>
      <c r="J1928" s="303" t="str">
        <f t="shared" si="168"/>
        <v>B-W1-H1-VEN 1 - Polished Lippings</v>
      </c>
      <c r="K1928" s="306" t="e">
        <f t="shared" ref="K1928:K1935" si="169">K8+(Spray_Lip/((100-DoorDiscount)/100))*2</f>
        <v>#REF!</v>
      </c>
      <c r="M1928" t="s">
        <v>751</v>
      </c>
      <c r="Q1928" s="306">
        <v>634</v>
      </c>
    </row>
    <row r="1929" spans="1:17" hidden="1">
      <c r="A1929" s="303" t="s">
        <v>9</v>
      </c>
      <c r="B1929" s="303" t="s">
        <v>11</v>
      </c>
      <c r="C1929" s="303">
        <v>949</v>
      </c>
      <c r="D1929" s="303" t="s">
        <v>27</v>
      </c>
      <c r="E1929" s="303">
        <v>2151</v>
      </c>
      <c r="F1929" s="303">
        <v>2450</v>
      </c>
      <c r="G1929" s="303" t="s">
        <v>33</v>
      </c>
      <c r="H1929" s="304" t="s">
        <v>742</v>
      </c>
      <c r="I1929" s="305">
        <v>44</v>
      </c>
      <c r="J1929" s="303" t="str">
        <f t="shared" si="168"/>
        <v>B-W1-H2-VEN 1 - Polished Lippings</v>
      </c>
      <c r="K1929" s="306" t="e">
        <f t="shared" si="169"/>
        <v>#REF!</v>
      </c>
      <c r="M1929" t="s">
        <v>751</v>
      </c>
      <c r="Q1929" s="306">
        <v>923</v>
      </c>
    </row>
    <row r="1930" spans="1:17" hidden="1">
      <c r="A1930" s="303" t="s">
        <v>9</v>
      </c>
      <c r="B1930" s="303" t="s">
        <v>10</v>
      </c>
      <c r="C1930" s="303">
        <v>949</v>
      </c>
      <c r="D1930" s="303" t="s">
        <v>27</v>
      </c>
      <c r="E1930" s="303">
        <v>2451</v>
      </c>
      <c r="F1930" s="303">
        <v>2820</v>
      </c>
      <c r="G1930" s="303" t="s">
        <v>34</v>
      </c>
      <c r="H1930" s="304" t="s">
        <v>742</v>
      </c>
      <c r="I1930" s="305">
        <v>44</v>
      </c>
      <c r="J1930" s="303" t="str">
        <f t="shared" si="168"/>
        <v>B-W1-H3-VEN 1 - Polished Lippings</v>
      </c>
      <c r="K1930" s="306" t="e">
        <f t="shared" si="169"/>
        <v>#REF!</v>
      </c>
      <c r="M1930" t="s">
        <v>751</v>
      </c>
      <c r="Q1930" s="306">
        <v>1225</v>
      </c>
    </row>
    <row r="1931" spans="1:17" hidden="1">
      <c r="A1931" s="303" t="s">
        <v>9</v>
      </c>
      <c r="B1931" s="303" t="s">
        <v>8</v>
      </c>
      <c r="C1931" s="303">
        <v>949</v>
      </c>
      <c r="D1931" s="303" t="s">
        <v>27</v>
      </c>
      <c r="E1931" s="303">
        <v>2821</v>
      </c>
      <c r="F1931" s="303">
        <v>3100</v>
      </c>
      <c r="G1931" s="303" t="s">
        <v>35</v>
      </c>
      <c r="H1931" s="304" t="s">
        <v>742</v>
      </c>
      <c r="I1931" s="305">
        <v>44</v>
      </c>
      <c r="J1931" s="303" t="str">
        <f t="shared" si="168"/>
        <v>B-W1-H4-VEN 1 - Polished Lippings</v>
      </c>
      <c r="K1931" s="306" t="e">
        <f t="shared" si="169"/>
        <v>#REF!</v>
      </c>
      <c r="M1931" t="s">
        <v>751</v>
      </c>
      <c r="Q1931" s="306">
        <v>1459</v>
      </c>
    </row>
    <row r="1932" spans="1:17" hidden="1">
      <c r="A1932" s="303" t="s">
        <v>4</v>
      </c>
      <c r="B1932" s="303" t="s">
        <v>7</v>
      </c>
      <c r="C1932" s="303">
        <v>949</v>
      </c>
      <c r="D1932" s="303" t="s">
        <v>27</v>
      </c>
      <c r="E1932" s="303">
        <v>1981</v>
      </c>
      <c r="F1932" s="303">
        <v>2150</v>
      </c>
      <c r="G1932" s="303" t="s">
        <v>32</v>
      </c>
      <c r="H1932" s="304" t="s">
        <v>742</v>
      </c>
      <c r="I1932" s="305">
        <v>44</v>
      </c>
      <c r="J1932" s="303" t="str">
        <f t="shared" si="168"/>
        <v>C-W1-H1-VEN 1 - Polished Lippings</v>
      </c>
      <c r="K1932" s="306" t="e">
        <f t="shared" si="169"/>
        <v>#REF!</v>
      </c>
      <c r="M1932" t="s">
        <v>751</v>
      </c>
      <c r="Q1932" s="306">
        <v>551</v>
      </c>
    </row>
    <row r="1933" spans="1:17" hidden="1">
      <c r="A1933" s="303" t="s">
        <v>4</v>
      </c>
      <c r="B1933" s="303" t="s">
        <v>6</v>
      </c>
      <c r="C1933" s="303">
        <v>949</v>
      </c>
      <c r="D1933" s="303" t="s">
        <v>27</v>
      </c>
      <c r="E1933" s="303">
        <v>2151</v>
      </c>
      <c r="F1933" s="303">
        <v>2450</v>
      </c>
      <c r="G1933" s="303" t="s">
        <v>33</v>
      </c>
      <c r="H1933" s="304" t="s">
        <v>742</v>
      </c>
      <c r="I1933" s="305">
        <v>44</v>
      </c>
      <c r="J1933" s="303" t="str">
        <f t="shared" si="168"/>
        <v>C-W1-H2-VEN 1 - Polished Lippings</v>
      </c>
      <c r="K1933" s="306" t="e">
        <f t="shared" si="169"/>
        <v>#REF!</v>
      </c>
      <c r="M1933" t="s">
        <v>751</v>
      </c>
      <c r="Q1933" s="306">
        <v>829</v>
      </c>
    </row>
    <row r="1934" spans="1:17" hidden="1">
      <c r="A1934" s="303" t="s">
        <v>4</v>
      </c>
      <c r="B1934" s="303" t="s">
        <v>5</v>
      </c>
      <c r="C1934" s="303">
        <v>949</v>
      </c>
      <c r="D1934" s="303" t="s">
        <v>27</v>
      </c>
      <c r="E1934" s="303">
        <v>2451</v>
      </c>
      <c r="F1934" s="303">
        <v>2820</v>
      </c>
      <c r="G1934" s="303" t="s">
        <v>34</v>
      </c>
      <c r="H1934" s="304" t="s">
        <v>742</v>
      </c>
      <c r="I1934" s="305">
        <v>44</v>
      </c>
      <c r="J1934" s="303" t="str">
        <f t="shared" si="168"/>
        <v>C-W1-H3-VEN 1 - Polished Lippings</v>
      </c>
      <c r="K1934" s="306" t="e">
        <f t="shared" si="169"/>
        <v>#REF!</v>
      </c>
      <c r="M1934" t="s">
        <v>751</v>
      </c>
      <c r="Q1934" s="306">
        <v>1042</v>
      </c>
    </row>
    <row r="1935" spans="1:17" hidden="1">
      <c r="A1935" s="303" t="s">
        <v>4</v>
      </c>
      <c r="B1935" s="303" t="s">
        <v>3</v>
      </c>
      <c r="C1935" s="303">
        <v>949</v>
      </c>
      <c r="D1935" s="303" t="s">
        <v>27</v>
      </c>
      <c r="E1935" s="303">
        <v>2821</v>
      </c>
      <c r="F1935" s="303">
        <v>3100</v>
      </c>
      <c r="G1935" s="303" t="s">
        <v>35</v>
      </c>
      <c r="H1935" s="304" t="s">
        <v>742</v>
      </c>
      <c r="I1935" s="305">
        <v>44</v>
      </c>
      <c r="J1935" s="303" t="str">
        <f t="shared" si="168"/>
        <v>C-W1-H4-VEN 1 - Polished Lippings</v>
      </c>
      <c r="K1935" s="306" t="e">
        <f t="shared" si="169"/>
        <v>#REF!</v>
      </c>
      <c r="M1935" t="s">
        <v>751</v>
      </c>
      <c r="Q1935" s="306">
        <v>1193</v>
      </c>
    </row>
    <row r="1936" spans="1:17" hidden="1">
      <c r="A1936" s="303" t="s">
        <v>14</v>
      </c>
      <c r="B1936" s="303" t="s">
        <v>17</v>
      </c>
      <c r="C1936" s="303">
        <v>999</v>
      </c>
      <c r="D1936" s="303" t="s">
        <v>28</v>
      </c>
      <c r="E1936" s="303">
        <v>1981</v>
      </c>
      <c r="F1936" s="303">
        <v>2150</v>
      </c>
      <c r="G1936" s="303" t="s">
        <v>32</v>
      </c>
      <c r="H1936" s="304" t="s">
        <v>742</v>
      </c>
      <c r="I1936" s="305">
        <v>44</v>
      </c>
      <c r="J1936" s="303" t="str">
        <f t="shared" si="168"/>
        <v>A-W2-H1-VEN 1 - Polished Lippings</v>
      </c>
      <c r="K1936" s="306" t="e">
        <f>K16+(Spray_Lip/((100-DoorDiscount)/100))</f>
        <v>#REF!</v>
      </c>
      <c r="M1936" t="s">
        <v>751</v>
      </c>
      <c r="Q1936" s="306">
        <v>343.5</v>
      </c>
    </row>
    <row r="1937" spans="1:17" hidden="1">
      <c r="A1937" s="303" t="s">
        <v>14</v>
      </c>
      <c r="B1937" s="303" t="s">
        <v>16</v>
      </c>
      <c r="C1937" s="303">
        <v>999</v>
      </c>
      <c r="D1937" s="303" t="s">
        <v>28</v>
      </c>
      <c r="E1937" s="303">
        <v>2151</v>
      </c>
      <c r="F1937" s="303">
        <v>2450</v>
      </c>
      <c r="G1937" s="303" t="s">
        <v>33</v>
      </c>
      <c r="H1937" s="304" t="s">
        <v>742</v>
      </c>
      <c r="I1937" s="305">
        <v>44</v>
      </c>
      <c r="J1937" s="303" t="str">
        <f t="shared" si="168"/>
        <v>A-W2-H2-VEN 1 - Polished Lippings</v>
      </c>
      <c r="K1937" s="306" t="e">
        <f>K17+(Spray_Lip/((100-DoorDiscount)/100))</f>
        <v>#REF!</v>
      </c>
      <c r="M1937" t="s">
        <v>751</v>
      </c>
      <c r="Q1937" s="306">
        <v>488.5</v>
      </c>
    </row>
    <row r="1938" spans="1:17" hidden="1">
      <c r="A1938" s="303" t="s">
        <v>14</v>
      </c>
      <c r="B1938" s="303" t="s">
        <v>15</v>
      </c>
      <c r="C1938" s="303">
        <v>999</v>
      </c>
      <c r="D1938" s="303" t="s">
        <v>28</v>
      </c>
      <c r="E1938" s="303">
        <v>2451</v>
      </c>
      <c r="F1938" s="303">
        <v>2820</v>
      </c>
      <c r="G1938" s="303" t="s">
        <v>34</v>
      </c>
      <c r="H1938" s="304" t="s">
        <v>742</v>
      </c>
      <c r="I1938" s="305">
        <v>44</v>
      </c>
      <c r="J1938" s="303" t="str">
        <f t="shared" si="168"/>
        <v>A-W2-H3-VEN 1 - Polished Lippings</v>
      </c>
      <c r="K1938" s="306" t="e">
        <f>K18+(Spray_Lip/((100-DoorDiscount)/100))</f>
        <v>#REF!</v>
      </c>
      <c r="M1938" t="s">
        <v>751</v>
      </c>
      <c r="Q1938" s="306">
        <v>651.5</v>
      </c>
    </row>
    <row r="1939" spans="1:17" hidden="1">
      <c r="A1939" s="303" t="s">
        <v>14</v>
      </c>
      <c r="B1939" s="303" t="s">
        <v>13</v>
      </c>
      <c r="C1939" s="303">
        <v>999</v>
      </c>
      <c r="D1939" s="303" t="s">
        <v>28</v>
      </c>
      <c r="E1939" s="303">
        <v>2821</v>
      </c>
      <c r="F1939" s="303">
        <v>3070</v>
      </c>
      <c r="G1939" s="303" t="s">
        <v>35</v>
      </c>
      <c r="H1939" s="304" t="s">
        <v>742</v>
      </c>
      <c r="I1939" s="305">
        <v>44</v>
      </c>
      <c r="J1939" s="303" t="str">
        <f t="shared" si="168"/>
        <v>A-W2-H4-VEN 1 - Polished Lippings</v>
      </c>
      <c r="K1939" s="306" t="e">
        <f>K19+(Spray_Lip/((100-DoorDiscount)/100))</f>
        <v>#REF!</v>
      </c>
      <c r="M1939" t="s">
        <v>751</v>
      </c>
      <c r="Q1939" s="306">
        <v>756.5</v>
      </c>
    </row>
    <row r="1940" spans="1:17" hidden="1">
      <c r="A1940" s="303" t="s">
        <v>9</v>
      </c>
      <c r="B1940" s="303" t="s">
        <v>12</v>
      </c>
      <c r="C1940" s="303">
        <v>999</v>
      </c>
      <c r="D1940" s="303" t="s">
        <v>28</v>
      </c>
      <c r="E1940" s="303">
        <v>1981</v>
      </c>
      <c r="F1940" s="303">
        <v>2150</v>
      </c>
      <c r="G1940" s="303" t="s">
        <v>32</v>
      </c>
      <c r="H1940" s="304" t="s">
        <v>742</v>
      </c>
      <c r="I1940" s="305">
        <v>44</v>
      </c>
      <c r="J1940" s="303" t="str">
        <f t="shared" si="168"/>
        <v>B-W2-H1-VEN 1 - Polished Lippings</v>
      </c>
      <c r="K1940" s="306" t="e">
        <f t="shared" ref="K1940:K1947" si="170">K20+(Spray_Lip/((100-DoorDiscount)/100))*2</f>
        <v>#REF!</v>
      </c>
      <c r="M1940" t="s">
        <v>751</v>
      </c>
      <c r="Q1940" s="306">
        <v>683</v>
      </c>
    </row>
    <row r="1941" spans="1:17" hidden="1">
      <c r="A1941" s="303" t="s">
        <v>9</v>
      </c>
      <c r="B1941" s="303" t="s">
        <v>11</v>
      </c>
      <c r="C1941" s="303">
        <v>999</v>
      </c>
      <c r="D1941" s="303" t="s">
        <v>28</v>
      </c>
      <c r="E1941" s="303">
        <v>2151</v>
      </c>
      <c r="F1941" s="303">
        <v>2450</v>
      </c>
      <c r="G1941" s="303" t="s">
        <v>33</v>
      </c>
      <c r="H1941" s="304" t="s">
        <v>742</v>
      </c>
      <c r="I1941" s="305">
        <v>44</v>
      </c>
      <c r="J1941" s="303" t="str">
        <f t="shared" si="168"/>
        <v>B-W2-H2-VEN 1 - Polished Lippings</v>
      </c>
      <c r="K1941" s="306" t="e">
        <f t="shared" si="170"/>
        <v>#REF!</v>
      </c>
      <c r="M1941" t="s">
        <v>751</v>
      </c>
      <c r="Q1941" s="306">
        <v>972</v>
      </c>
    </row>
    <row r="1942" spans="1:17" hidden="1">
      <c r="A1942" s="303" t="s">
        <v>9</v>
      </c>
      <c r="B1942" s="303" t="s">
        <v>10</v>
      </c>
      <c r="C1942" s="303">
        <v>999</v>
      </c>
      <c r="D1942" s="303" t="s">
        <v>28</v>
      </c>
      <c r="E1942" s="303">
        <v>2451</v>
      </c>
      <c r="F1942" s="303">
        <v>2820</v>
      </c>
      <c r="G1942" s="303" t="s">
        <v>34</v>
      </c>
      <c r="H1942" s="304" t="s">
        <v>742</v>
      </c>
      <c r="I1942" s="305">
        <v>44</v>
      </c>
      <c r="J1942" s="303" t="str">
        <f t="shared" si="168"/>
        <v>B-W2-H3-VEN 1 - Polished Lippings</v>
      </c>
      <c r="K1942" s="306" t="e">
        <f t="shared" si="170"/>
        <v>#REF!</v>
      </c>
      <c r="M1942" t="s">
        <v>751</v>
      </c>
      <c r="Q1942" s="306">
        <v>1274</v>
      </c>
    </row>
    <row r="1943" spans="1:17" hidden="1">
      <c r="A1943" s="303" t="s">
        <v>9</v>
      </c>
      <c r="B1943" s="303" t="s">
        <v>8</v>
      </c>
      <c r="C1943" s="303">
        <v>999</v>
      </c>
      <c r="D1943" s="303" t="s">
        <v>28</v>
      </c>
      <c r="E1943" s="303">
        <v>2821</v>
      </c>
      <c r="F1943" s="303">
        <v>3100</v>
      </c>
      <c r="G1943" s="303" t="s">
        <v>35</v>
      </c>
      <c r="H1943" s="304" t="s">
        <v>742</v>
      </c>
      <c r="I1943" s="305">
        <v>44</v>
      </c>
      <c r="J1943" s="303" t="str">
        <f t="shared" si="168"/>
        <v>B-W2-H4-VEN 1 - Polished Lippings</v>
      </c>
      <c r="K1943" s="306" t="e">
        <f t="shared" si="170"/>
        <v>#REF!</v>
      </c>
      <c r="M1943" t="s">
        <v>751</v>
      </c>
      <c r="Q1943" s="306">
        <v>1508</v>
      </c>
    </row>
    <row r="1944" spans="1:17" hidden="1">
      <c r="A1944" s="303" t="s">
        <v>4</v>
      </c>
      <c r="B1944" s="303" t="s">
        <v>7</v>
      </c>
      <c r="C1944" s="303">
        <v>999</v>
      </c>
      <c r="D1944" s="303" t="s">
        <v>28</v>
      </c>
      <c r="E1944" s="303">
        <v>1981</v>
      </c>
      <c r="F1944" s="303">
        <v>2150</v>
      </c>
      <c r="G1944" s="303" t="s">
        <v>32</v>
      </c>
      <c r="H1944" s="304" t="s">
        <v>742</v>
      </c>
      <c r="I1944" s="305">
        <v>44</v>
      </c>
      <c r="J1944" s="303" t="str">
        <f t="shared" si="168"/>
        <v>C-W2-H1-VEN 1 - Polished Lippings</v>
      </c>
      <c r="K1944" s="306" t="e">
        <f t="shared" si="170"/>
        <v>#REF!</v>
      </c>
      <c r="M1944" t="s">
        <v>751</v>
      </c>
      <c r="Q1944" s="306">
        <v>576</v>
      </c>
    </row>
    <row r="1945" spans="1:17" hidden="1">
      <c r="A1945" s="303" t="s">
        <v>4</v>
      </c>
      <c r="B1945" s="303" t="s">
        <v>6</v>
      </c>
      <c r="C1945" s="303">
        <v>999</v>
      </c>
      <c r="D1945" s="303" t="s">
        <v>28</v>
      </c>
      <c r="E1945" s="303">
        <v>2151</v>
      </c>
      <c r="F1945" s="303">
        <v>2450</v>
      </c>
      <c r="G1945" s="303" t="s">
        <v>33</v>
      </c>
      <c r="H1945" s="304" t="s">
        <v>742</v>
      </c>
      <c r="I1945" s="305">
        <v>44</v>
      </c>
      <c r="J1945" s="303" t="str">
        <f t="shared" si="168"/>
        <v>C-W2-H2-VEN 1 - Polished Lippings</v>
      </c>
      <c r="K1945" s="306" t="e">
        <f t="shared" si="170"/>
        <v>#REF!</v>
      </c>
      <c r="M1945" t="s">
        <v>751</v>
      </c>
      <c r="Q1945" s="306">
        <v>853</v>
      </c>
    </row>
    <row r="1946" spans="1:17" hidden="1">
      <c r="A1946" s="303" t="s">
        <v>4</v>
      </c>
      <c r="B1946" s="303" t="s">
        <v>5</v>
      </c>
      <c r="C1946" s="303">
        <v>999</v>
      </c>
      <c r="D1946" s="303" t="s">
        <v>28</v>
      </c>
      <c r="E1946" s="303">
        <v>2451</v>
      </c>
      <c r="F1946" s="303">
        <v>2820</v>
      </c>
      <c r="G1946" s="303" t="s">
        <v>34</v>
      </c>
      <c r="H1946" s="304" t="s">
        <v>742</v>
      </c>
      <c r="I1946" s="305">
        <v>44</v>
      </c>
      <c r="J1946" s="303" t="str">
        <f t="shared" si="168"/>
        <v>C-W2-H3-VEN 1 - Polished Lippings</v>
      </c>
      <c r="K1946" s="306" t="e">
        <f t="shared" si="170"/>
        <v>#REF!</v>
      </c>
      <c r="M1946" t="s">
        <v>751</v>
      </c>
      <c r="Q1946" s="306">
        <v>1066</v>
      </c>
    </row>
    <row r="1947" spans="1:17" hidden="1">
      <c r="A1947" s="303" t="s">
        <v>4</v>
      </c>
      <c r="B1947" s="303" t="s">
        <v>3</v>
      </c>
      <c r="C1947" s="303">
        <v>999</v>
      </c>
      <c r="D1947" s="303" t="s">
        <v>28</v>
      </c>
      <c r="E1947" s="303">
        <v>2821</v>
      </c>
      <c r="F1947" s="303">
        <v>3100</v>
      </c>
      <c r="G1947" s="303" t="s">
        <v>35</v>
      </c>
      <c r="H1947" s="304" t="s">
        <v>742</v>
      </c>
      <c r="I1947" s="305">
        <v>44</v>
      </c>
      <c r="J1947" s="303" t="str">
        <f t="shared" si="168"/>
        <v>C-W2-H4-VEN 1 - Polished Lippings</v>
      </c>
      <c r="K1947" s="306" t="e">
        <f t="shared" si="170"/>
        <v>#REF!</v>
      </c>
      <c r="M1947" t="s">
        <v>751</v>
      </c>
      <c r="Q1947" s="306">
        <v>1217</v>
      </c>
    </row>
    <row r="1948" spans="1:17" hidden="1">
      <c r="A1948" s="303" t="s">
        <v>14</v>
      </c>
      <c r="B1948" s="303" t="s">
        <v>17</v>
      </c>
      <c r="C1948" s="303">
        <v>1099</v>
      </c>
      <c r="D1948" s="303" t="s">
        <v>29</v>
      </c>
      <c r="E1948" s="303">
        <v>1981</v>
      </c>
      <c r="F1948" s="303">
        <v>2150</v>
      </c>
      <c r="G1948" s="303" t="s">
        <v>32</v>
      </c>
      <c r="H1948" s="304" t="s">
        <v>742</v>
      </c>
      <c r="I1948" s="305">
        <v>44</v>
      </c>
      <c r="J1948" s="303" t="str">
        <f t="shared" si="168"/>
        <v>A-W3-H1-VEN 1 - Polished Lippings</v>
      </c>
      <c r="K1948" s="306" t="e">
        <f>K28+(Spray_Lip/((100-DoorDiscount)/100))</f>
        <v>#REF!</v>
      </c>
      <c r="M1948" t="s">
        <v>751</v>
      </c>
      <c r="Q1948" s="306">
        <v>367.5</v>
      </c>
    </row>
    <row r="1949" spans="1:17" hidden="1">
      <c r="A1949" s="303" t="s">
        <v>14</v>
      </c>
      <c r="B1949" s="303" t="s">
        <v>16</v>
      </c>
      <c r="C1949" s="303">
        <v>1099</v>
      </c>
      <c r="D1949" s="303" t="s">
        <v>29</v>
      </c>
      <c r="E1949" s="303">
        <v>2151</v>
      </c>
      <c r="F1949" s="303">
        <v>2450</v>
      </c>
      <c r="G1949" s="303" t="s">
        <v>33</v>
      </c>
      <c r="H1949" s="304" t="s">
        <v>742</v>
      </c>
      <c r="I1949" s="305">
        <v>44</v>
      </c>
      <c r="J1949" s="303" t="str">
        <f t="shared" si="168"/>
        <v>A-W3-H2-VEN 1 - Polished Lippings</v>
      </c>
      <c r="K1949" s="306" t="e">
        <f>K29+(Spray_Lip/((100-DoorDiscount)/100))</f>
        <v>#REF!</v>
      </c>
      <c r="M1949" t="s">
        <v>751</v>
      </c>
      <c r="Q1949" s="306">
        <v>512.5</v>
      </c>
    </row>
    <row r="1950" spans="1:17" hidden="1">
      <c r="A1950" s="303" t="s">
        <v>14</v>
      </c>
      <c r="B1950" s="303" t="s">
        <v>15</v>
      </c>
      <c r="C1950" s="303">
        <v>1099</v>
      </c>
      <c r="D1950" s="303" t="s">
        <v>29</v>
      </c>
      <c r="E1950" s="303">
        <v>2451</v>
      </c>
      <c r="F1950" s="303">
        <v>2820</v>
      </c>
      <c r="G1950" s="303" t="s">
        <v>34</v>
      </c>
      <c r="H1950" s="304" t="s">
        <v>742</v>
      </c>
      <c r="I1950" s="305">
        <v>44</v>
      </c>
      <c r="J1950" s="303" t="str">
        <f t="shared" si="168"/>
        <v>A-W3-H3-VEN 1 - Polished Lippings</v>
      </c>
      <c r="K1950" s="306" t="e">
        <f>K30+(Spray_Lip/((100-DoorDiscount)/100))</f>
        <v>#REF!</v>
      </c>
      <c r="M1950" t="s">
        <v>751</v>
      </c>
      <c r="Q1950" s="306">
        <v>675.5</v>
      </c>
    </row>
    <row r="1951" spans="1:17" hidden="1">
      <c r="A1951" s="303" t="s">
        <v>14</v>
      </c>
      <c r="B1951" s="303" t="s">
        <v>13</v>
      </c>
      <c r="C1951" s="303">
        <v>1099</v>
      </c>
      <c r="D1951" s="303" t="s">
        <v>29</v>
      </c>
      <c r="E1951" s="303">
        <v>2821</v>
      </c>
      <c r="F1951" s="303">
        <v>3070</v>
      </c>
      <c r="G1951" s="303" t="s">
        <v>35</v>
      </c>
      <c r="H1951" s="304" t="s">
        <v>742</v>
      </c>
      <c r="I1951" s="305">
        <v>44</v>
      </c>
      <c r="J1951" s="303" t="str">
        <f t="shared" si="168"/>
        <v>A-W3-H4-VEN 1 - Polished Lippings</v>
      </c>
      <c r="K1951" s="306" t="e">
        <f>K31+(Spray_Lip/((100-DoorDiscount)/100))</f>
        <v>#REF!</v>
      </c>
      <c r="M1951" t="s">
        <v>751</v>
      </c>
      <c r="Q1951" s="306">
        <v>780.5</v>
      </c>
    </row>
    <row r="1952" spans="1:17" hidden="1">
      <c r="A1952" s="303" t="s">
        <v>9</v>
      </c>
      <c r="B1952" s="303" t="s">
        <v>12</v>
      </c>
      <c r="C1952" s="303">
        <v>1099</v>
      </c>
      <c r="D1952" s="303" t="s">
        <v>29</v>
      </c>
      <c r="E1952" s="303">
        <v>1981</v>
      </c>
      <c r="F1952" s="303">
        <v>2150</v>
      </c>
      <c r="G1952" s="303" t="s">
        <v>32</v>
      </c>
      <c r="H1952" s="304" t="s">
        <v>742</v>
      </c>
      <c r="I1952" s="305">
        <v>44</v>
      </c>
      <c r="J1952" s="303" t="str">
        <f t="shared" si="168"/>
        <v>B-W3-H1-VEN 1 - Polished Lippings</v>
      </c>
      <c r="K1952" s="306" t="e">
        <f t="shared" ref="K1952:K1959" si="171">K32+(Spray_Lip/((100-DoorDiscount)/100))*2</f>
        <v>#REF!</v>
      </c>
      <c r="M1952" t="s">
        <v>751</v>
      </c>
      <c r="Q1952" s="306">
        <v>731</v>
      </c>
    </row>
    <row r="1953" spans="1:17" hidden="1">
      <c r="A1953" s="303" t="s">
        <v>9</v>
      </c>
      <c r="B1953" s="303" t="s">
        <v>11</v>
      </c>
      <c r="C1953" s="303">
        <v>1099</v>
      </c>
      <c r="D1953" s="303" t="s">
        <v>29</v>
      </c>
      <c r="E1953" s="303">
        <v>2151</v>
      </c>
      <c r="F1953" s="303">
        <v>2450</v>
      </c>
      <c r="G1953" s="303" t="s">
        <v>33</v>
      </c>
      <c r="H1953" s="304" t="s">
        <v>742</v>
      </c>
      <c r="I1953" s="305">
        <v>44</v>
      </c>
      <c r="J1953" s="303" t="str">
        <f t="shared" si="168"/>
        <v>B-W3-H2-VEN 1 - Polished Lippings</v>
      </c>
      <c r="K1953" s="306" t="e">
        <f t="shared" si="171"/>
        <v>#REF!</v>
      </c>
      <c r="M1953" t="s">
        <v>751</v>
      </c>
      <c r="Q1953" s="306">
        <v>1021</v>
      </c>
    </row>
    <row r="1954" spans="1:17" hidden="1">
      <c r="A1954" s="303" t="s">
        <v>9</v>
      </c>
      <c r="B1954" s="303" t="s">
        <v>10</v>
      </c>
      <c r="C1954" s="303">
        <v>1099</v>
      </c>
      <c r="D1954" s="303" t="s">
        <v>29</v>
      </c>
      <c r="E1954" s="303">
        <v>2451</v>
      </c>
      <c r="F1954" s="303">
        <v>2820</v>
      </c>
      <c r="G1954" s="303" t="s">
        <v>34</v>
      </c>
      <c r="H1954" s="304" t="s">
        <v>742</v>
      </c>
      <c r="I1954" s="305">
        <v>44</v>
      </c>
      <c r="J1954" s="303" t="str">
        <f t="shared" si="168"/>
        <v>B-W3-H3-VEN 1 - Polished Lippings</v>
      </c>
      <c r="K1954" s="306" t="e">
        <f t="shared" si="171"/>
        <v>#REF!</v>
      </c>
      <c r="M1954" t="s">
        <v>751</v>
      </c>
      <c r="Q1954" s="306">
        <v>1323</v>
      </c>
    </row>
    <row r="1955" spans="1:17" hidden="1">
      <c r="A1955" s="303" t="s">
        <v>9</v>
      </c>
      <c r="B1955" s="303" t="s">
        <v>8</v>
      </c>
      <c r="C1955" s="303">
        <v>1099</v>
      </c>
      <c r="D1955" s="303" t="s">
        <v>29</v>
      </c>
      <c r="E1955" s="303">
        <v>2821</v>
      </c>
      <c r="F1955" s="303">
        <v>3100</v>
      </c>
      <c r="G1955" s="303" t="s">
        <v>35</v>
      </c>
      <c r="H1955" s="304" t="s">
        <v>742</v>
      </c>
      <c r="I1955" s="305">
        <v>44</v>
      </c>
      <c r="J1955" s="303" t="str">
        <f t="shared" si="168"/>
        <v>B-W3-H4-VEN 1 - Polished Lippings</v>
      </c>
      <c r="K1955" s="306" t="e">
        <f t="shared" si="171"/>
        <v>#REF!</v>
      </c>
      <c r="M1955" t="s">
        <v>751</v>
      </c>
      <c r="Q1955" s="306">
        <v>1556</v>
      </c>
    </row>
    <row r="1956" spans="1:17" hidden="1">
      <c r="A1956" s="303" t="s">
        <v>4</v>
      </c>
      <c r="B1956" s="303" t="s">
        <v>7</v>
      </c>
      <c r="C1956" s="303">
        <v>1099</v>
      </c>
      <c r="D1956" s="303" t="s">
        <v>29</v>
      </c>
      <c r="E1956" s="303">
        <v>1981</v>
      </c>
      <c r="F1956" s="303">
        <v>2150</v>
      </c>
      <c r="G1956" s="303" t="s">
        <v>32</v>
      </c>
      <c r="H1956" s="304" t="s">
        <v>742</v>
      </c>
      <c r="I1956" s="305">
        <v>44</v>
      </c>
      <c r="J1956" s="303" t="str">
        <f t="shared" si="168"/>
        <v>C-W3-H1-VEN 1 - Polished Lippings</v>
      </c>
      <c r="K1956" s="306" t="e">
        <f t="shared" si="171"/>
        <v>#REF!</v>
      </c>
      <c r="M1956" t="s">
        <v>751</v>
      </c>
      <c r="Q1956" s="306">
        <v>600</v>
      </c>
    </row>
    <row r="1957" spans="1:17" hidden="1">
      <c r="A1957" s="303" t="s">
        <v>4</v>
      </c>
      <c r="B1957" s="303" t="s">
        <v>6</v>
      </c>
      <c r="C1957" s="303">
        <v>1099</v>
      </c>
      <c r="D1957" s="303" t="s">
        <v>29</v>
      </c>
      <c r="E1957" s="303">
        <v>2151</v>
      </c>
      <c r="F1957" s="303">
        <v>2450</v>
      </c>
      <c r="G1957" s="303" t="s">
        <v>33</v>
      </c>
      <c r="H1957" s="304" t="s">
        <v>742</v>
      </c>
      <c r="I1957" s="305">
        <v>44</v>
      </c>
      <c r="J1957" s="303" t="str">
        <f t="shared" si="168"/>
        <v>C-W3-H2-VEN 1 - Polished Lippings</v>
      </c>
      <c r="K1957" s="306" t="e">
        <f t="shared" si="171"/>
        <v>#REF!</v>
      </c>
      <c r="M1957" t="s">
        <v>751</v>
      </c>
      <c r="Q1957" s="306">
        <v>877</v>
      </c>
    </row>
    <row r="1958" spans="1:17" hidden="1">
      <c r="A1958" s="303" t="s">
        <v>4</v>
      </c>
      <c r="B1958" s="303" t="s">
        <v>5</v>
      </c>
      <c r="C1958" s="303">
        <v>1099</v>
      </c>
      <c r="D1958" s="303" t="s">
        <v>29</v>
      </c>
      <c r="E1958" s="303">
        <v>2451</v>
      </c>
      <c r="F1958" s="303">
        <v>2820</v>
      </c>
      <c r="G1958" s="303" t="s">
        <v>34</v>
      </c>
      <c r="H1958" s="304" t="s">
        <v>742</v>
      </c>
      <c r="I1958" s="305">
        <v>44</v>
      </c>
      <c r="J1958" s="303" t="str">
        <f t="shared" si="168"/>
        <v>C-W3-H3-VEN 1 - Polished Lippings</v>
      </c>
      <c r="K1958" s="306" t="e">
        <f t="shared" si="171"/>
        <v>#REF!</v>
      </c>
      <c r="M1958" t="s">
        <v>751</v>
      </c>
      <c r="Q1958" s="306">
        <v>1091</v>
      </c>
    </row>
    <row r="1959" spans="1:17" hidden="1">
      <c r="A1959" s="303" t="s">
        <v>4</v>
      </c>
      <c r="B1959" s="303" t="s">
        <v>3</v>
      </c>
      <c r="C1959" s="303">
        <v>1099</v>
      </c>
      <c r="D1959" s="303" t="s">
        <v>29</v>
      </c>
      <c r="E1959" s="303">
        <v>2821</v>
      </c>
      <c r="F1959" s="303">
        <v>3100</v>
      </c>
      <c r="G1959" s="303" t="s">
        <v>35</v>
      </c>
      <c r="H1959" s="304" t="s">
        <v>742</v>
      </c>
      <c r="I1959" s="305">
        <v>44</v>
      </c>
      <c r="J1959" s="303" t="str">
        <f t="shared" si="168"/>
        <v>C-W3-H4-VEN 1 - Polished Lippings</v>
      </c>
      <c r="K1959" s="306" t="e">
        <f t="shared" si="171"/>
        <v>#REF!</v>
      </c>
      <c r="M1959" t="s">
        <v>751</v>
      </c>
      <c r="Q1959" s="306">
        <v>1242</v>
      </c>
    </row>
    <row r="1960" spans="1:17" hidden="1">
      <c r="A1960" s="303" t="s">
        <v>14</v>
      </c>
      <c r="B1960" s="303" t="s">
        <v>17</v>
      </c>
      <c r="C1960" s="303">
        <v>1240</v>
      </c>
      <c r="D1960" s="303" t="s">
        <v>30</v>
      </c>
      <c r="E1960" s="303">
        <v>1981</v>
      </c>
      <c r="F1960" s="303">
        <v>2150</v>
      </c>
      <c r="G1960" s="303" t="s">
        <v>32</v>
      </c>
      <c r="H1960" s="304" t="s">
        <v>742</v>
      </c>
      <c r="I1960" s="305">
        <v>44</v>
      </c>
      <c r="J1960" s="303" t="str">
        <f t="shared" ref="J1960:J1992" si="172">A1960&amp;"-"&amp;D1960&amp;"-"&amp;G1960&amp;"-"&amp;H1960</f>
        <v>A-W4-H1-VEN 1 - Polished Lippings</v>
      </c>
      <c r="K1960" s="306" t="e">
        <f>K40+(Spray_Lip/((100-DoorDiscount)/100))</f>
        <v>#REF!</v>
      </c>
      <c r="M1960" t="s">
        <v>751</v>
      </c>
      <c r="Q1960" s="306">
        <v>392.5</v>
      </c>
    </row>
    <row r="1961" spans="1:17" hidden="1">
      <c r="A1961" s="303" t="s">
        <v>14</v>
      </c>
      <c r="B1961" s="303" t="s">
        <v>16</v>
      </c>
      <c r="C1961" s="303">
        <v>1240</v>
      </c>
      <c r="D1961" s="303" t="s">
        <v>30</v>
      </c>
      <c r="E1961" s="303">
        <v>2151</v>
      </c>
      <c r="F1961" s="303">
        <v>2450</v>
      </c>
      <c r="G1961" s="303" t="s">
        <v>33</v>
      </c>
      <c r="H1961" s="304" t="s">
        <v>742</v>
      </c>
      <c r="I1961" s="305">
        <v>44</v>
      </c>
      <c r="J1961" s="303" t="str">
        <f t="shared" si="172"/>
        <v>A-W4-H2-VEN 1 - Polished Lippings</v>
      </c>
      <c r="K1961" s="306" t="e">
        <f>K41+(Spray_Lip/((100-DoorDiscount)/100))</f>
        <v>#REF!</v>
      </c>
      <c r="M1961" t="s">
        <v>751</v>
      </c>
      <c r="Q1961" s="306">
        <v>536.5</v>
      </c>
    </row>
    <row r="1962" spans="1:17" hidden="1">
      <c r="A1962" s="303" t="s">
        <v>14</v>
      </c>
      <c r="B1962" s="303" t="s">
        <v>15</v>
      </c>
      <c r="C1962" s="303">
        <v>1240</v>
      </c>
      <c r="D1962" s="303" t="s">
        <v>30</v>
      </c>
      <c r="E1962" s="303">
        <v>2451</v>
      </c>
      <c r="F1962" s="303">
        <v>2820</v>
      </c>
      <c r="G1962" s="303" t="s">
        <v>34</v>
      </c>
      <c r="H1962" s="304" t="s">
        <v>742</v>
      </c>
      <c r="I1962" s="305">
        <v>44</v>
      </c>
      <c r="J1962" s="303" t="str">
        <f t="shared" si="172"/>
        <v>A-W4-H3-VEN 1 - Polished Lippings</v>
      </c>
      <c r="K1962" s="306" t="e">
        <f>K42+(Spray_Lip/((100-DoorDiscount)/100))</f>
        <v>#REF!</v>
      </c>
      <c r="M1962" t="s">
        <v>751</v>
      </c>
      <c r="Q1962" s="306">
        <v>700.5</v>
      </c>
    </row>
    <row r="1963" spans="1:17" hidden="1">
      <c r="A1963" s="303" t="s">
        <v>14</v>
      </c>
      <c r="B1963" s="303" t="s">
        <v>13</v>
      </c>
      <c r="C1963" s="303">
        <v>1240</v>
      </c>
      <c r="D1963" s="303" t="s">
        <v>30</v>
      </c>
      <c r="E1963" s="303">
        <v>2821</v>
      </c>
      <c r="F1963" s="303">
        <v>3070</v>
      </c>
      <c r="G1963" s="303" t="s">
        <v>35</v>
      </c>
      <c r="H1963" s="304" t="s">
        <v>742</v>
      </c>
      <c r="I1963" s="305">
        <v>44</v>
      </c>
      <c r="J1963" s="303" t="str">
        <f t="shared" si="172"/>
        <v>A-W4-H4-VEN 1 - Polished Lippings</v>
      </c>
      <c r="K1963" s="306" t="e">
        <f>K43+(Spray_Lip/((100-DoorDiscount)/100))</f>
        <v>#REF!</v>
      </c>
      <c r="M1963" t="s">
        <v>751</v>
      </c>
      <c r="Q1963" s="306">
        <v>804.5</v>
      </c>
    </row>
    <row r="1964" spans="1:17" hidden="1">
      <c r="A1964" s="303" t="s">
        <v>9</v>
      </c>
      <c r="B1964" s="303" t="s">
        <v>12</v>
      </c>
      <c r="C1964" s="303">
        <v>1240</v>
      </c>
      <c r="D1964" s="303" t="s">
        <v>30</v>
      </c>
      <c r="E1964" s="303">
        <v>1981</v>
      </c>
      <c r="F1964" s="303">
        <v>2150</v>
      </c>
      <c r="G1964" s="303" t="s">
        <v>32</v>
      </c>
      <c r="H1964" s="304" t="s">
        <v>742</v>
      </c>
      <c r="I1964" s="305">
        <v>44</v>
      </c>
      <c r="J1964" s="303" t="str">
        <f t="shared" si="172"/>
        <v>B-W4-H1-VEN 1 - Polished Lippings</v>
      </c>
      <c r="K1964" s="306" t="e">
        <f t="shared" ref="K1964:K1971" si="173">K44+(Spray_Lip/((100-DoorDiscount)/100))*2</f>
        <v>#REF!</v>
      </c>
      <c r="M1964" t="s">
        <v>751</v>
      </c>
      <c r="Q1964" s="306">
        <v>780</v>
      </c>
    </row>
    <row r="1965" spans="1:17" hidden="1">
      <c r="A1965" s="303" t="s">
        <v>9</v>
      </c>
      <c r="B1965" s="303" t="s">
        <v>11</v>
      </c>
      <c r="C1965" s="303">
        <v>1240</v>
      </c>
      <c r="D1965" s="303" t="s">
        <v>30</v>
      </c>
      <c r="E1965" s="303">
        <v>2151</v>
      </c>
      <c r="F1965" s="303">
        <v>2450</v>
      </c>
      <c r="G1965" s="303" t="s">
        <v>33</v>
      </c>
      <c r="H1965" s="304" t="s">
        <v>742</v>
      </c>
      <c r="I1965" s="305">
        <v>44</v>
      </c>
      <c r="J1965" s="303" t="str">
        <f t="shared" si="172"/>
        <v>B-W4-H2-VEN 1 - Polished Lippings</v>
      </c>
      <c r="K1965" s="306" t="e">
        <f t="shared" si="173"/>
        <v>#REF!</v>
      </c>
      <c r="M1965" t="s">
        <v>751</v>
      </c>
      <c r="Q1965" s="306">
        <v>1069</v>
      </c>
    </row>
    <row r="1966" spans="1:17" hidden="1">
      <c r="A1966" s="303" t="s">
        <v>9</v>
      </c>
      <c r="B1966" s="303" t="s">
        <v>10</v>
      </c>
      <c r="C1966" s="303">
        <v>1240</v>
      </c>
      <c r="D1966" s="303" t="s">
        <v>30</v>
      </c>
      <c r="E1966" s="303">
        <v>2451</v>
      </c>
      <c r="F1966" s="303">
        <v>2820</v>
      </c>
      <c r="G1966" s="303" t="s">
        <v>34</v>
      </c>
      <c r="H1966" s="304" t="s">
        <v>742</v>
      </c>
      <c r="I1966" s="305">
        <v>44</v>
      </c>
      <c r="J1966" s="303" t="str">
        <f t="shared" si="172"/>
        <v>B-W4-H3-VEN 1 - Polished Lippings</v>
      </c>
      <c r="K1966" s="306" t="e">
        <f t="shared" si="173"/>
        <v>#REF!</v>
      </c>
      <c r="M1966" t="s">
        <v>751</v>
      </c>
      <c r="Q1966" s="306">
        <v>1372</v>
      </c>
    </row>
    <row r="1967" spans="1:17" hidden="1">
      <c r="A1967" s="303" t="s">
        <v>9</v>
      </c>
      <c r="B1967" s="303" t="s">
        <v>8</v>
      </c>
      <c r="C1967" s="303">
        <v>1240</v>
      </c>
      <c r="D1967" s="303" t="s">
        <v>30</v>
      </c>
      <c r="E1967" s="303">
        <v>2821</v>
      </c>
      <c r="F1967" s="303">
        <v>3100</v>
      </c>
      <c r="G1967" s="303" t="s">
        <v>35</v>
      </c>
      <c r="H1967" s="304" t="s">
        <v>742</v>
      </c>
      <c r="I1967" s="305">
        <v>44</v>
      </c>
      <c r="J1967" s="303" t="str">
        <f t="shared" si="172"/>
        <v>B-W4-H4-VEN 1 - Polished Lippings</v>
      </c>
      <c r="K1967" s="306" t="e">
        <f t="shared" si="173"/>
        <v>#REF!</v>
      </c>
      <c r="M1967" t="s">
        <v>751</v>
      </c>
      <c r="Q1967" s="306">
        <v>1605</v>
      </c>
    </row>
    <row r="1968" spans="1:17" hidden="1">
      <c r="A1968" s="303" t="s">
        <v>4</v>
      </c>
      <c r="B1968" s="303" t="s">
        <v>7</v>
      </c>
      <c r="C1968" s="303">
        <v>1240</v>
      </c>
      <c r="D1968" s="303" t="s">
        <v>30</v>
      </c>
      <c r="E1968" s="303">
        <v>1981</v>
      </c>
      <c r="F1968" s="303">
        <v>2150</v>
      </c>
      <c r="G1968" s="303" t="s">
        <v>32</v>
      </c>
      <c r="H1968" s="304" t="s">
        <v>742</v>
      </c>
      <c r="I1968" s="305">
        <v>44</v>
      </c>
      <c r="J1968" s="303" t="str">
        <f t="shared" si="172"/>
        <v>C-W4-H1-VEN 1 - Polished Lippings</v>
      </c>
      <c r="K1968" s="306" t="e">
        <f t="shared" si="173"/>
        <v>#REF!</v>
      </c>
      <c r="M1968" t="s">
        <v>751</v>
      </c>
      <c r="Q1968" s="306">
        <v>624</v>
      </c>
    </row>
    <row r="1969" spans="1:17" hidden="1">
      <c r="A1969" s="303" t="s">
        <v>4</v>
      </c>
      <c r="B1969" s="303" t="s">
        <v>6</v>
      </c>
      <c r="C1969" s="303">
        <v>1240</v>
      </c>
      <c r="D1969" s="303" t="s">
        <v>30</v>
      </c>
      <c r="E1969" s="303">
        <v>2151</v>
      </c>
      <c r="F1969" s="303">
        <v>2450</v>
      </c>
      <c r="G1969" s="303" t="s">
        <v>33</v>
      </c>
      <c r="H1969" s="304" t="s">
        <v>742</v>
      </c>
      <c r="I1969" s="305">
        <v>44</v>
      </c>
      <c r="J1969" s="303" t="str">
        <f t="shared" si="172"/>
        <v>C-W4-H2-VEN 1 - Polished Lippings</v>
      </c>
      <c r="K1969" s="306" t="e">
        <f t="shared" si="173"/>
        <v>#REF!</v>
      </c>
      <c r="M1969" t="s">
        <v>751</v>
      </c>
      <c r="Q1969" s="306">
        <v>902</v>
      </c>
    </row>
    <row r="1970" spans="1:17" hidden="1">
      <c r="A1970" s="303" t="s">
        <v>4</v>
      </c>
      <c r="B1970" s="303" t="s">
        <v>5</v>
      </c>
      <c r="C1970" s="303">
        <v>1240</v>
      </c>
      <c r="D1970" s="303" t="s">
        <v>30</v>
      </c>
      <c r="E1970" s="303">
        <v>2451</v>
      </c>
      <c r="F1970" s="303">
        <v>2820</v>
      </c>
      <c r="G1970" s="303" t="s">
        <v>34</v>
      </c>
      <c r="H1970" s="304" t="s">
        <v>742</v>
      </c>
      <c r="I1970" s="305">
        <v>44</v>
      </c>
      <c r="J1970" s="303" t="str">
        <f t="shared" si="172"/>
        <v>C-W4-H3-VEN 1 - Polished Lippings</v>
      </c>
      <c r="K1970" s="306" t="e">
        <f t="shared" si="173"/>
        <v>#REF!</v>
      </c>
      <c r="M1970" t="s">
        <v>751</v>
      </c>
      <c r="Q1970" s="306">
        <v>1115</v>
      </c>
    </row>
    <row r="1971" spans="1:17" hidden="1">
      <c r="A1971" s="303" t="s">
        <v>4</v>
      </c>
      <c r="B1971" s="303" t="s">
        <v>3</v>
      </c>
      <c r="C1971" s="303">
        <v>1240</v>
      </c>
      <c r="D1971" s="303" t="s">
        <v>30</v>
      </c>
      <c r="E1971" s="303">
        <v>2821</v>
      </c>
      <c r="F1971" s="303">
        <v>3100</v>
      </c>
      <c r="G1971" s="303" t="s">
        <v>35</v>
      </c>
      <c r="H1971" s="304" t="s">
        <v>742</v>
      </c>
      <c r="I1971" s="305">
        <v>44</v>
      </c>
      <c r="J1971" s="303" t="str">
        <f t="shared" si="172"/>
        <v>C-W4-H4-VEN 1 - Polished Lippings</v>
      </c>
      <c r="K1971" s="306" t="e">
        <f t="shared" si="173"/>
        <v>#REF!</v>
      </c>
      <c r="M1971" t="s">
        <v>751</v>
      </c>
      <c r="Q1971" s="306">
        <v>1266</v>
      </c>
    </row>
    <row r="1972" spans="1:17" hidden="1">
      <c r="A1972" s="303" t="s">
        <v>14</v>
      </c>
      <c r="B1972" s="303" t="s">
        <v>17</v>
      </c>
      <c r="C1972" s="303">
        <v>949</v>
      </c>
      <c r="D1972" s="303" t="s">
        <v>27</v>
      </c>
      <c r="E1972" s="303">
        <v>1981</v>
      </c>
      <c r="F1972" s="303">
        <v>2150</v>
      </c>
      <c r="G1972" s="303" t="s">
        <v>32</v>
      </c>
      <c r="H1972" s="304" t="s">
        <v>743</v>
      </c>
      <c r="I1972" s="305">
        <v>44</v>
      </c>
      <c r="J1972" s="303" t="str">
        <f t="shared" si="172"/>
        <v>A-W1-H1-VEN 2 - Polished Lippings</v>
      </c>
      <c r="K1972" s="306" t="e">
        <f>K52+(Spray_Lip/((100-DoorDiscount)/100))</f>
        <v>#REF!</v>
      </c>
      <c r="M1972" t="s">
        <v>751</v>
      </c>
      <c r="Q1972" s="306">
        <v>420.5</v>
      </c>
    </row>
    <row r="1973" spans="1:17" hidden="1">
      <c r="A1973" s="303" t="s">
        <v>14</v>
      </c>
      <c r="B1973" s="303" t="s">
        <v>16</v>
      </c>
      <c r="C1973" s="303">
        <v>949</v>
      </c>
      <c r="D1973" s="303" t="s">
        <v>27</v>
      </c>
      <c r="E1973" s="303">
        <v>2151</v>
      </c>
      <c r="F1973" s="303">
        <v>2450</v>
      </c>
      <c r="G1973" s="303" t="s">
        <v>33</v>
      </c>
      <c r="H1973" s="304" t="s">
        <v>743</v>
      </c>
      <c r="I1973" s="305">
        <v>44</v>
      </c>
      <c r="J1973" s="303" t="str">
        <f t="shared" si="172"/>
        <v>A-W1-H2-VEN 2 - Polished Lippings</v>
      </c>
      <c r="K1973" s="306" t="e">
        <f>K53+(Spray_Lip/((100-DoorDiscount)/100))</f>
        <v>#REF!</v>
      </c>
      <c r="M1973" t="s">
        <v>751</v>
      </c>
      <c r="Q1973" s="306">
        <v>538.5</v>
      </c>
    </row>
    <row r="1974" spans="1:17" hidden="1">
      <c r="A1974" s="303" t="s">
        <v>14</v>
      </c>
      <c r="B1974" s="303" t="s">
        <v>15</v>
      </c>
      <c r="C1974" s="303">
        <v>949</v>
      </c>
      <c r="D1974" s="303" t="s">
        <v>27</v>
      </c>
      <c r="E1974" s="303">
        <v>2451</v>
      </c>
      <c r="F1974" s="303">
        <v>2820</v>
      </c>
      <c r="G1974" s="303" t="s">
        <v>34</v>
      </c>
      <c r="H1974" s="304" t="s">
        <v>743</v>
      </c>
      <c r="I1974" s="305">
        <v>44</v>
      </c>
      <c r="J1974" s="303" t="str">
        <f t="shared" si="172"/>
        <v>A-W1-H3-VEN 2 - Polished Lippings</v>
      </c>
      <c r="K1974" s="306" t="e">
        <f>K54+(Spray_Lip/((100-DoorDiscount)/100))</f>
        <v>#REF!</v>
      </c>
      <c r="M1974" t="s">
        <v>751</v>
      </c>
      <c r="Q1974" s="306">
        <v>657.5</v>
      </c>
    </row>
    <row r="1975" spans="1:17" hidden="1">
      <c r="A1975" s="303" t="s">
        <v>14</v>
      </c>
      <c r="B1975" s="303" t="s">
        <v>13</v>
      </c>
      <c r="C1975" s="303">
        <v>864</v>
      </c>
      <c r="D1975" s="303" t="s">
        <v>27</v>
      </c>
      <c r="E1975" s="303">
        <v>2821</v>
      </c>
      <c r="F1975" s="303">
        <v>3070</v>
      </c>
      <c r="G1975" s="303" t="s">
        <v>35</v>
      </c>
      <c r="H1975" s="304" t="s">
        <v>743</v>
      </c>
      <c r="I1975" s="305">
        <v>44</v>
      </c>
      <c r="J1975" s="303" t="str">
        <f t="shared" si="172"/>
        <v>A-W1-H4-VEN 2 - Polished Lippings</v>
      </c>
      <c r="K1975" s="306" t="e">
        <f>K55+(Spray_Lip/((100-DoorDiscount)/100))</f>
        <v>#REF!</v>
      </c>
      <c r="M1975" t="s">
        <v>751</v>
      </c>
      <c r="Q1975" s="306">
        <v>772.5</v>
      </c>
    </row>
    <row r="1976" spans="1:17" hidden="1">
      <c r="A1976" s="303" t="s">
        <v>9</v>
      </c>
      <c r="B1976" s="303" t="s">
        <v>12</v>
      </c>
      <c r="C1976" s="303">
        <v>949</v>
      </c>
      <c r="D1976" s="303" t="s">
        <v>27</v>
      </c>
      <c r="E1976" s="303">
        <v>1981</v>
      </c>
      <c r="F1976" s="303">
        <v>2150</v>
      </c>
      <c r="G1976" s="303" t="s">
        <v>32</v>
      </c>
      <c r="H1976" s="304" t="s">
        <v>743</v>
      </c>
      <c r="I1976" s="305">
        <v>44</v>
      </c>
      <c r="J1976" s="303" t="str">
        <f t="shared" si="172"/>
        <v>B-W1-H1-VEN 2 - Polished Lippings</v>
      </c>
      <c r="K1976" s="306" t="e">
        <f t="shared" ref="K1976:K1983" si="174">K56+(Spray_Lip/((100-DoorDiscount)/100))*2</f>
        <v>#REF!</v>
      </c>
      <c r="M1976" t="s">
        <v>751</v>
      </c>
      <c r="Q1976" s="306">
        <v>841</v>
      </c>
    </row>
    <row r="1977" spans="1:17" hidden="1">
      <c r="A1977" s="303" t="s">
        <v>9</v>
      </c>
      <c r="B1977" s="303" t="s">
        <v>11</v>
      </c>
      <c r="C1977" s="303">
        <v>909</v>
      </c>
      <c r="D1977" s="303" t="s">
        <v>27</v>
      </c>
      <c r="E1977" s="303">
        <v>2151</v>
      </c>
      <c r="F1977" s="303">
        <v>2450</v>
      </c>
      <c r="G1977" s="303" t="s">
        <v>33</v>
      </c>
      <c r="H1977" s="304" t="s">
        <v>743</v>
      </c>
      <c r="I1977" s="305">
        <v>44</v>
      </c>
      <c r="J1977" s="303" t="str">
        <f t="shared" si="172"/>
        <v>B-W1-H2-VEN 2 - Polished Lippings</v>
      </c>
      <c r="K1977" s="306" t="e">
        <f t="shared" si="174"/>
        <v>#REF!</v>
      </c>
      <c r="M1977" t="s">
        <v>751</v>
      </c>
      <c r="Q1977" s="306">
        <v>1074</v>
      </c>
    </row>
    <row r="1978" spans="1:17" hidden="1">
      <c r="A1978" s="303" t="s">
        <v>9</v>
      </c>
      <c r="B1978" s="303" t="s">
        <v>10</v>
      </c>
      <c r="C1978" s="303">
        <v>949</v>
      </c>
      <c r="D1978" s="303" t="s">
        <v>27</v>
      </c>
      <c r="E1978" s="303">
        <v>2451</v>
      </c>
      <c r="F1978" s="303">
        <v>2820</v>
      </c>
      <c r="G1978" s="303" t="s">
        <v>34</v>
      </c>
      <c r="H1978" s="304" t="s">
        <v>743</v>
      </c>
      <c r="I1978" s="305">
        <v>44</v>
      </c>
      <c r="J1978" s="303" t="str">
        <f t="shared" si="172"/>
        <v>B-W1-H3-VEN 2 - Polished Lippings</v>
      </c>
      <c r="K1978" s="306" t="e">
        <f t="shared" si="174"/>
        <v>#REF!</v>
      </c>
      <c r="M1978" t="s">
        <v>751</v>
      </c>
      <c r="Q1978" s="306">
        <v>1312</v>
      </c>
    </row>
    <row r="1979" spans="1:17" hidden="1">
      <c r="A1979" s="303" t="s">
        <v>9</v>
      </c>
      <c r="B1979" s="303" t="s">
        <v>8</v>
      </c>
      <c r="C1979" s="303">
        <v>999</v>
      </c>
      <c r="D1979" s="303" t="s">
        <v>27</v>
      </c>
      <c r="E1979" s="303">
        <v>2821</v>
      </c>
      <c r="F1979" s="303">
        <v>3100</v>
      </c>
      <c r="G1979" s="303" t="s">
        <v>35</v>
      </c>
      <c r="H1979" s="304" t="s">
        <v>743</v>
      </c>
      <c r="I1979" s="305">
        <v>44</v>
      </c>
      <c r="J1979" s="303" t="str">
        <f t="shared" si="172"/>
        <v>B-W1-H4-VEN 2 - Polished Lippings</v>
      </c>
      <c r="K1979" s="306" t="e">
        <f t="shared" si="174"/>
        <v>#REF!</v>
      </c>
      <c r="M1979" t="s">
        <v>751</v>
      </c>
      <c r="Q1979" s="306">
        <v>1544</v>
      </c>
    </row>
    <row r="1980" spans="1:17" hidden="1">
      <c r="A1980" s="303" t="s">
        <v>4</v>
      </c>
      <c r="B1980" s="303" t="s">
        <v>7</v>
      </c>
      <c r="C1980" s="303">
        <v>949</v>
      </c>
      <c r="D1980" s="303" t="s">
        <v>27</v>
      </c>
      <c r="E1980" s="303">
        <v>1981</v>
      </c>
      <c r="F1980" s="303">
        <v>2150</v>
      </c>
      <c r="G1980" s="303" t="s">
        <v>32</v>
      </c>
      <c r="H1980" s="304" t="s">
        <v>743</v>
      </c>
      <c r="I1980" s="305">
        <v>44</v>
      </c>
      <c r="J1980" s="303" t="str">
        <f t="shared" si="172"/>
        <v>C-W1-H1-VEN 2 - Polished Lippings</v>
      </c>
      <c r="K1980" s="306" t="e">
        <f t="shared" si="174"/>
        <v>#REF!</v>
      </c>
      <c r="M1980" t="s">
        <v>751</v>
      </c>
      <c r="Q1980" s="306">
        <v>768</v>
      </c>
    </row>
    <row r="1981" spans="1:17" hidden="1">
      <c r="A1981" s="303" t="s">
        <v>4</v>
      </c>
      <c r="B1981" s="303" t="s">
        <v>6</v>
      </c>
      <c r="C1981" s="303">
        <v>909</v>
      </c>
      <c r="D1981" s="303" t="s">
        <v>27</v>
      </c>
      <c r="E1981" s="303">
        <v>2151</v>
      </c>
      <c r="F1981" s="303">
        <v>2450</v>
      </c>
      <c r="G1981" s="303" t="s">
        <v>33</v>
      </c>
      <c r="H1981" s="304" t="s">
        <v>743</v>
      </c>
      <c r="I1981" s="305">
        <v>44</v>
      </c>
      <c r="J1981" s="303" t="str">
        <f t="shared" si="172"/>
        <v>C-W1-H2-VEN 2 - Polished Lippings</v>
      </c>
      <c r="K1981" s="306" t="e">
        <f t="shared" si="174"/>
        <v>#REF!</v>
      </c>
      <c r="M1981" t="s">
        <v>751</v>
      </c>
      <c r="Q1981" s="306">
        <v>966</v>
      </c>
    </row>
    <row r="1982" spans="1:17" hidden="1">
      <c r="A1982" s="303" t="s">
        <v>4</v>
      </c>
      <c r="B1982" s="303" t="s">
        <v>5</v>
      </c>
      <c r="C1982" s="303">
        <v>924</v>
      </c>
      <c r="D1982" s="303" t="s">
        <v>27</v>
      </c>
      <c r="E1982" s="303">
        <v>2451</v>
      </c>
      <c r="F1982" s="303">
        <v>2820</v>
      </c>
      <c r="G1982" s="303" t="s">
        <v>34</v>
      </c>
      <c r="H1982" s="304" t="s">
        <v>743</v>
      </c>
      <c r="I1982" s="305">
        <v>44</v>
      </c>
      <c r="J1982" s="303" t="str">
        <f t="shared" si="172"/>
        <v>C-W1-H3-VEN 2 - Polished Lippings</v>
      </c>
      <c r="K1982" s="306" t="e">
        <f t="shared" si="174"/>
        <v>#REF!</v>
      </c>
      <c r="M1982" t="s">
        <v>751</v>
      </c>
      <c r="Q1982" s="306">
        <v>1171</v>
      </c>
    </row>
    <row r="1983" spans="1:17" hidden="1">
      <c r="A1983" s="303" t="s">
        <v>4</v>
      </c>
      <c r="B1983" s="303" t="s">
        <v>3</v>
      </c>
      <c r="C1983" s="303">
        <v>999</v>
      </c>
      <c r="D1983" s="303" t="s">
        <v>27</v>
      </c>
      <c r="E1983" s="303">
        <v>2821</v>
      </c>
      <c r="F1983" s="303">
        <v>3100</v>
      </c>
      <c r="G1983" s="303" t="s">
        <v>35</v>
      </c>
      <c r="H1983" s="304" t="s">
        <v>743</v>
      </c>
      <c r="I1983" s="305">
        <v>44</v>
      </c>
      <c r="J1983" s="303" t="str">
        <f t="shared" si="172"/>
        <v>C-W1-H4-VEN 2 - Polished Lippings</v>
      </c>
      <c r="K1983" s="306" t="e">
        <f t="shared" si="174"/>
        <v>#REF!</v>
      </c>
      <c r="M1983" t="s">
        <v>751</v>
      </c>
      <c r="Q1983" s="306">
        <v>1274</v>
      </c>
    </row>
    <row r="1984" spans="1:17" hidden="1">
      <c r="A1984" s="303" t="s">
        <v>14</v>
      </c>
      <c r="B1984" s="303" t="s">
        <v>17</v>
      </c>
      <c r="C1984" s="303">
        <v>999</v>
      </c>
      <c r="D1984" s="303" t="s">
        <v>28</v>
      </c>
      <c r="E1984" s="303">
        <v>1981</v>
      </c>
      <c r="F1984" s="303">
        <v>2150</v>
      </c>
      <c r="G1984" s="303" t="s">
        <v>32</v>
      </c>
      <c r="H1984" s="304" t="s">
        <v>743</v>
      </c>
      <c r="I1984" s="305">
        <v>44</v>
      </c>
      <c r="J1984" s="303" t="str">
        <f t="shared" si="172"/>
        <v>A-W2-H1-VEN 2 - Polished Lippings</v>
      </c>
      <c r="K1984" s="306" t="e">
        <f>K64+(Spray_Lip/((100-DoorDiscount)/100))</f>
        <v>#REF!</v>
      </c>
      <c r="M1984" t="s">
        <v>751</v>
      </c>
      <c r="Q1984" s="306">
        <v>445.5</v>
      </c>
    </row>
    <row r="1985" spans="1:17" hidden="1">
      <c r="A1985" s="303" t="s">
        <v>14</v>
      </c>
      <c r="B1985" s="303" t="s">
        <v>16</v>
      </c>
      <c r="C1985" s="303">
        <v>999</v>
      </c>
      <c r="D1985" s="303" t="s">
        <v>28</v>
      </c>
      <c r="E1985" s="303">
        <v>2151</v>
      </c>
      <c r="F1985" s="303">
        <v>2450</v>
      </c>
      <c r="G1985" s="303" t="s">
        <v>33</v>
      </c>
      <c r="H1985" s="304" t="s">
        <v>743</v>
      </c>
      <c r="I1985" s="305">
        <v>44</v>
      </c>
      <c r="J1985" s="303" t="str">
        <f t="shared" si="172"/>
        <v>A-W2-H2-VEN 2 - Polished Lippings</v>
      </c>
      <c r="K1985" s="306" t="e">
        <f>K65+(Spray_Lip/((100-DoorDiscount)/100))</f>
        <v>#REF!</v>
      </c>
      <c r="M1985" t="s">
        <v>751</v>
      </c>
      <c r="Q1985" s="306">
        <v>562.5</v>
      </c>
    </row>
    <row r="1986" spans="1:17" hidden="1">
      <c r="A1986" s="303" t="s">
        <v>14</v>
      </c>
      <c r="B1986" s="303" t="s">
        <v>15</v>
      </c>
      <c r="C1986" s="303">
        <v>999</v>
      </c>
      <c r="D1986" s="303" t="s">
        <v>28</v>
      </c>
      <c r="E1986" s="303">
        <v>2451</v>
      </c>
      <c r="F1986" s="303">
        <v>2820</v>
      </c>
      <c r="G1986" s="303" t="s">
        <v>34</v>
      </c>
      <c r="H1986" s="304" t="s">
        <v>743</v>
      </c>
      <c r="I1986" s="305">
        <v>44</v>
      </c>
      <c r="J1986" s="303" t="str">
        <f t="shared" si="172"/>
        <v>A-W2-H3-VEN 2 - Polished Lippings</v>
      </c>
      <c r="K1986" s="306" t="e">
        <f>K66+(Spray_Lip/((100-DoorDiscount)/100))</f>
        <v>#REF!</v>
      </c>
      <c r="M1986" t="s">
        <v>751</v>
      </c>
      <c r="Q1986" s="306">
        <v>681.5</v>
      </c>
    </row>
    <row r="1987" spans="1:17" hidden="1">
      <c r="A1987" s="303" t="s">
        <v>14</v>
      </c>
      <c r="B1987" s="303" t="s">
        <v>13</v>
      </c>
      <c r="C1987" s="303">
        <v>999</v>
      </c>
      <c r="D1987" s="303" t="s">
        <v>28</v>
      </c>
      <c r="E1987" s="303">
        <v>2821</v>
      </c>
      <c r="F1987" s="303">
        <v>3070</v>
      </c>
      <c r="G1987" s="303" t="s">
        <v>35</v>
      </c>
      <c r="H1987" s="304" t="s">
        <v>743</v>
      </c>
      <c r="I1987" s="305">
        <v>44</v>
      </c>
      <c r="J1987" s="303" t="str">
        <f t="shared" si="172"/>
        <v>A-W2-H4-VEN 2 - Polished Lippings</v>
      </c>
      <c r="K1987" s="306" t="e">
        <f>K67+(Spray_Lip/((100-DoorDiscount)/100))</f>
        <v>#REF!</v>
      </c>
      <c r="M1987" t="s">
        <v>751</v>
      </c>
      <c r="Q1987" s="306">
        <v>796.5</v>
      </c>
    </row>
    <row r="1988" spans="1:17" hidden="1">
      <c r="A1988" s="303" t="s">
        <v>9</v>
      </c>
      <c r="B1988" s="303" t="s">
        <v>12</v>
      </c>
      <c r="C1988" s="303">
        <v>999</v>
      </c>
      <c r="D1988" s="303" t="s">
        <v>28</v>
      </c>
      <c r="E1988" s="303">
        <v>1981</v>
      </c>
      <c r="F1988" s="303">
        <v>2150</v>
      </c>
      <c r="G1988" s="303" t="s">
        <v>32</v>
      </c>
      <c r="H1988" s="304" t="s">
        <v>743</v>
      </c>
      <c r="I1988" s="305">
        <v>44</v>
      </c>
      <c r="J1988" s="303" t="str">
        <f t="shared" si="172"/>
        <v>B-W2-H1-VEN 2 - Polished Lippings</v>
      </c>
      <c r="K1988" s="306" t="e">
        <f t="shared" ref="K1988:K1995" si="175">K68+(Spray_Lip/((100-DoorDiscount)/100))*2</f>
        <v>#REF!</v>
      </c>
      <c r="M1988" t="s">
        <v>751</v>
      </c>
      <c r="Q1988" s="306">
        <v>890</v>
      </c>
    </row>
    <row r="1989" spans="1:17" hidden="1">
      <c r="A1989" s="303" t="s">
        <v>9</v>
      </c>
      <c r="B1989" s="303" t="s">
        <v>11</v>
      </c>
      <c r="C1989" s="303">
        <v>999</v>
      </c>
      <c r="D1989" s="303" t="s">
        <v>28</v>
      </c>
      <c r="E1989" s="303">
        <v>2151</v>
      </c>
      <c r="F1989" s="303">
        <v>2450</v>
      </c>
      <c r="G1989" s="303" t="s">
        <v>33</v>
      </c>
      <c r="H1989" s="304" t="s">
        <v>743</v>
      </c>
      <c r="I1989" s="305">
        <v>44</v>
      </c>
      <c r="J1989" s="303" t="str">
        <f t="shared" si="172"/>
        <v>B-W2-H2-VEN 2 - Polished Lippings</v>
      </c>
      <c r="K1989" s="306" t="e">
        <f t="shared" si="175"/>
        <v>#REF!</v>
      </c>
      <c r="M1989" t="s">
        <v>751</v>
      </c>
      <c r="Q1989" s="306">
        <v>1123</v>
      </c>
    </row>
    <row r="1990" spans="1:17" hidden="1">
      <c r="A1990" s="303" t="s">
        <v>9</v>
      </c>
      <c r="B1990" s="303" t="s">
        <v>10</v>
      </c>
      <c r="C1990" s="303">
        <v>999</v>
      </c>
      <c r="D1990" s="303" t="s">
        <v>28</v>
      </c>
      <c r="E1990" s="303">
        <v>2451</v>
      </c>
      <c r="F1990" s="303">
        <v>2820</v>
      </c>
      <c r="G1990" s="303" t="s">
        <v>34</v>
      </c>
      <c r="H1990" s="304" t="s">
        <v>743</v>
      </c>
      <c r="I1990" s="305">
        <v>44</v>
      </c>
      <c r="J1990" s="303" t="str">
        <f t="shared" si="172"/>
        <v>B-W2-H3-VEN 2 - Polished Lippings</v>
      </c>
      <c r="K1990" s="306" t="e">
        <f t="shared" si="175"/>
        <v>#REF!</v>
      </c>
      <c r="M1990" t="s">
        <v>751</v>
      </c>
      <c r="Q1990" s="306">
        <v>1361</v>
      </c>
    </row>
    <row r="1991" spans="1:17" hidden="1">
      <c r="A1991" s="303" t="s">
        <v>9</v>
      </c>
      <c r="B1991" s="303" t="s">
        <v>8</v>
      </c>
      <c r="C1991" s="303">
        <v>999</v>
      </c>
      <c r="D1991" s="303" t="s">
        <v>28</v>
      </c>
      <c r="E1991" s="303">
        <v>2821</v>
      </c>
      <c r="F1991" s="303">
        <v>3100</v>
      </c>
      <c r="G1991" s="303" t="s">
        <v>35</v>
      </c>
      <c r="H1991" s="304" t="s">
        <v>743</v>
      </c>
      <c r="I1991" s="305">
        <v>44</v>
      </c>
      <c r="J1991" s="303" t="str">
        <f t="shared" si="172"/>
        <v>B-W2-H4-VEN 2 - Polished Lippings</v>
      </c>
      <c r="K1991" s="306" t="e">
        <f t="shared" si="175"/>
        <v>#REF!</v>
      </c>
      <c r="M1991" t="s">
        <v>751</v>
      </c>
      <c r="Q1991" s="306">
        <v>1592</v>
      </c>
    </row>
    <row r="1992" spans="1:17" hidden="1">
      <c r="A1992" s="303" t="s">
        <v>4</v>
      </c>
      <c r="B1992" s="303" t="s">
        <v>7</v>
      </c>
      <c r="C1992" s="303">
        <v>999</v>
      </c>
      <c r="D1992" s="303" t="s">
        <v>28</v>
      </c>
      <c r="E1992" s="303">
        <v>1981</v>
      </c>
      <c r="F1992" s="303">
        <v>2150</v>
      </c>
      <c r="G1992" s="303" t="s">
        <v>32</v>
      </c>
      <c r="H1992" s="304" t="s">
        <v>743</v>
      </c>
      <c r="I1992" s="305">
        <v>44</v>
      </c>
      <c r="J1992" s="303" t="str">
        <f t="shared" si="172"/>
        <v>C-W2-H1-VEN 2 - Polished Lippings</v>
      </c>
      <c r="K1992" s="306" t="e">
        <f t="shared" si="175"/>
        <v>#REF!</v>
      </c>
      <c r="M1992" t="s">
        <v>751</v>
      </c>
      <c r="Q1992" s="306">
        <v>792</v>
      </c>
    </row>
    <row r="1993" spans="1:17" hidden="1">
      <c r="A1993" s="303" t="s">
        <v>4</v>
      </c>
      <c r="B1993" s="303" t="s">
        <v>6</v>
      </c>
      <c r="C1993" s="303">
        <v>999</v>
      </c>
      <c r="D1993" s="303" t="s">
        <v>28</v>
      </c>
      <c r="E1993" s="303">
        <v>2151</v>
      </c>
      <c r="F1993" s="303">
        <v>2450</v>
      </c>
      <c r="G1993" s="303" t="s">
        <v>33</v>
      </c>
      <c r="H1993" s="304" t="s">
        <v>743</v>
      </c>
      <c r="I1993" s="305">
        <v>44</v>
      </c>
      <c r="J1993" s="303" t="str">
        <f t="shared" ref="J1993:J2020" si="176">A1993&amp;"-"&amp;D1993&amp;"-"&amp;G1993&amp;"-"&amp;H1993</f>
        <v>C-W2-H2-VEN 2 - Polished Lippings</v>
      </c>
      <c r="K1993" s="306" t="e">
        <f t="shared" si="175"/>
        <v>#REF!</v>
      </c>
      <c r="M1993" t="s">
        <v>751</v>
      </c>
      <c r="Q1993" s="306">
        <v>990</v>
      </c>
    </row>
    <row r="1994" spans="1:17" hidden="1">
      <c r="A1994" s="303" t="s">
        <v>4</v>
      </c>
      <c r="B1994" s="303" t="s">
        <v>5</v>
      </c>
      <c r="C1994" s="303">
        <v>999</v>
      </c>
      <c r="D1994" s="303" t="s">
        <v>28</v>
      </c>
      <c r="E1994" s="303">
        <v>2451</v>
      </c>
      <c r="F1994" s="303">
        <v>2820</v>
      </c>
      <c r="G1994" s="303" t="s">
        <v>34</v>
      </c>
      <c r="H1994" s="304" t="s">
        <v>743</v>
      </c>
      <c r="I1994" s="305">
        <v>44</v>
      </c>
      <c r="J1994" s="303" t="str">
        <f t="shared" si="176"/>
        <v>C-W2-H3-VEN 2 - Polished Lippings</v>
      </c>
      <c r="K1994" s="306" t="e">
        <f t="shared" si="175"/>
        <v>#REF!</v>
      </c>
      <c r="M1994" t="s">
        <v>751</v>
      </c>
      <c r="Q1994" s="306">
        <v>1195</v>
      </c>
    </row>
    <row r="1995" spans="1:17" hidden="1">
      <c r="A1995" s="303" t="s">
        <v>4</v>
      </c>
      <c r="B1995" s="303" t="s">
        <v>3</v>
      </c>
      <c r="C1995" s="303">
        <v>999</v>
      </c>
      <c r="D1995" s="303" t="s">
        <v>28</v>
      </c>
      <c r="E1995" s="303">
        <v>2821</v>
      </c>
      <c r="F1995" s="303">
        <v>3100</v>
      </c>
      <c r="G1995" s="303" t="s">
        <v>35</v>
      </c>
      <c r="H1995" s="304" t="s">
        <v>743</v>
      </c>
      <c r="I1995" s="305">
        <v>44</v>
      </c>
      <c r="J1995" s="303" t="str">
        <f t="shared" si="176"/>
        <v>C-W2-H4-VEN 2 - Polished Lippings</v>
      </c>
      <c r="K1995" s="306" t="e">
        <f t="shared" si="175"/>
        <v>#REF!</v>
      </c>
      <c r="M1995" t="s">
        <v>751</v>
      </c>
      <c r="Q1995" s="306">
        <v>1298</v>
      </c>
    </row>
    <row r="1996" spans="1:17" hidden="1">
      <c r="A1996" s="303" t="s">
        <v>14</v>
      </c>
      <c r="B1996" s="303" t="s">
        <v>17</v>
      </c>
      <c r="C1996" s="303">
        <v>1099</v>
      </c>
      <c r="D1996" s="303" t="s">
        <v>29</v>
      </c>
      <c r="E1996" s="303">
        <v>1981</v>
      </c>
      <c r="F1996" s="303">
        <v>2150</v>
      </c>
      <c r="G1996" s="303" t="s">
        <v>32</v>
      </c>
      <c r="H1996" s="304" t="s">
        <v>743</v>
      </c>
      <c r="I1996" s="305">
        <v>44</v>
      </c>
      <c r="J1996" s="303" t="str">
        <f t="shared" si="176"/>
        <v>A-W3-H1-VEN 2 - Polished Lippings</v>
      </c>
      <c r="K1996" s="306" t="e">
        <f>K76+(Spray_Lip/((100-DoorDiscount)/100))</f>
        <v>#REF!</v>
      </c>
      <c r="M1996" t="s">
        <v>751</v>
      </c>
      <c r="Q1996" s="306">
        <v>469.5</v>
      </c>
    </row>
    <row r="1997" spans="1:17" hidden="1">
      <c r="A1997" s="303" t="s">
        <v>14</v>
      </c>
      <c r="B1997" s="303" t="s">
        <v>16</v>
      </c>
      <c r="C1997" s="303">
        <v>1099</v>
      </c>
      <c r="D1997" s="303" t="s">
        <v>29</v>
      </c>
      <c r="E1997" s="303">
        <v>2151</v>
      </c>
      <c r="F1997" s="303">
        <v>2450</v>
      </c>
      <c r="G1997" s="303" t="s">
        <v>33</v>
      </c>
      <c r="H1997" s="304" t="s">
        <v>743</v>
      </c>
      <c r="I1997" s="305">
        <v>44</v>
      </c>
      <c r="J1997" s="303" t="str">
        <f t="shared" si="176"/>
        <v>A-W3-H2-VEN 2 - Polished Lippings</v>
      </c>
      <c r="K1997" s="306" t="e">
        <f>K77+(Spray_Lip/((100-DoorDiscount)/100))</f>
        <v>#REF!</v>
      </c>
      <c r="M1997" t="s">
        <v>751</v>
      </c>
      <c r="Q1997" s="306">
        <v>587.5</v>
      </c>
    </row>
    <row r="1998" spans="1:17" hidden="1">
      <c r="A1998" s="303" t="s">
        <v>14</v>
      </c>
      <c r="B1998" s="303" t="s">
        <v>15</v>
      </c>
      <c r="C1998" s="303">
        <v>1099</v>
      </c>
      <c r="D1998" s="303" t="s">
        <v>29</v>
      </c>
      <c r="E1998" s="303">
        <v>2451</v>
      </c>
      <c r="F1998" s="303">
        <v>2820</v>
      </c>
      <c r="G1998" s="303" t="s">
        <v>34</v>
      </c>
      <c r="H1998" s="304" t="s">
        <v>743</v>
      </c>
      <c r="I1998" s="305">
        <v>44</v>
      </c>
      <c r="J1998" s="303" t="str">
        <f t="shared" si="176"/>
        <v>A-W3-H3-VEN 2 - Polished Lippings</v>
      </c>
      <c r="K1998" s="306" t="e">
        <f>K78+(Spray_Lip/((100-DoorDiscount)/100))</f>
        <v>#REF!</v>
      </c>
      <c r="M1998" t="s">
        <v>751</v>
      </c>
      <c r="Q1998" s="306">
        <v>705.5</v>
      </c>
    </row>
    <row r="1999" spans="1:17" hidden="1">
      <c r="A1999" s="303" t="s">
        <v>14</v>
      </c>
      <c r="B1999" s="303" t="s">
        <v>13</v>
      </c>
      <c r="C1999" s="303">
        <v>1099</v>
      </c>
      <c r="D1999" s="303" t="s">
        <v>29</v>
      </c>
      <c r="E1999" s="303">
        <v>2821</v>
      </c>
      <c r="F1999" s="303">
        <v>3070</v>
      </c>
      <c r="G1999" s="303" t="s">
        <v>35</v>
      </c>
      <c r="H1999" s="304" t="s">
        <v>743</v>
      </c>
      <c r="I1999" s="305">
        <v>44</v>
      </c>
      <c r="J1999" s="303" t="str">
        <f t="shared" si="176"/>
        <v>A-W3-H4-VEN 2 - Polished Lippings</v>
      </c>
      <c r="K1999" s="306" t="e">
        <f>K79+(Spray_Lip/((100-DoorDiscount)/100))</f>
        <v>#REF!</v>
      </c>
      <c r="M1999" t="s">
        <v>751</v>
      </c>
      <c r="Q1999" s="306">
        <v>820.5</v>
      </c>
    </row>
    <row r="2000" spans="1:17" hidden="1">
      <c r="A2000" s="303" t="s">
        <v>9</v>
      </c>
      <c r="B2000" s="303" t="s">
        <v>12</v>
      </c>
      <c r="C2000" s="303">
        <v>1099</v>
      </c>
      <c r="D2000" s="303" t="s">
        <v>29</v>
      </c>
      <c r="E2000" s="303">
        <v>1981</v>
      </c>
      <c r="F2000" s="303">
        <v>2150</v>
      </c>
      <c r="G2000" s="303" t="s">
        <v>32</v>
      </c>
      <c r="H2000" s="304" t="s">
        <v>743</v>
      </c>
      <c r="I2000" s="305">
        <v>44</v>
      </c>
      <c r="J2000" s="303" t="str">
        <f t="shared" si="176"/>
        <v>B-W3-H1-VEN 2 - Polished Lippings</v>
      </c>
      <c r="K2000" s="306" t="e">
        <f t="shared" ref="K2000:K2007" si="177">K80+(Spray_Lip/((100-DoorDiscount)/100))*2</f>
        <v>#REF!</v>
      </c>
      <c r="M2000" t="s">
        <v>751</v>
      </c>
      <c r="Q2000" s="306">
        <v>938</v>
      </c>
    </row>
    <row r="2001" spans="1:17" hidden="1">
      <c r="A2001" s="303" t="s">
        <v>9</v>
      </c>
      <c r="B2001" s="303" t="s">
        <v>11</v>
      </c>
      <c r="C2001" s="303">
        <v>1099</v>
      </c>
      <c r="D2001" s="303" t="s">
        <v>29</v>
      </c>
      <c r="E2001" s="303">
        <v>2151</v>
      </c>
      <c r="F2001" s="303">
        <v>2450</v>
      </c>
      <c r="G2001" s="303" t="s">
        <v>33</v>
      </c>
      <c r="H2001" s="304" t="s">
        <v>743</v>
      </c>
      <c r="I2001" s="305">
        <v>44</v>
      </c>
      <c r="J2001" s="303" t="str">
        <f t="shared" si="176"/>
        <v>B-W3-H2-VEN 2 - Polished Lippings</v>
      </c>
      <c r="K2001" s="306" t="e">
        <f t="shared" si="177"/>
        <v>#REF!</v>
      </c>
      <c r="M2001" t="s">
        <v>751</v>
      </c>
      <c r="Q2001" s="306">
        <v>1172</v>
      </c>
    </row>
    <row r="2002" spans="1:17" hidden="1">
      <c r="A2002" s="303" t="s">
        <v>9</v>
      </c>
      <c r="B2002" s="303" t="s">
        <v>10</v>
      </c>
      <c r="C2002" s="303">
        <v>1099</v>
      </c>
      <c r="D2002" s="303" t="s">
        <v>29</v>
      </c>
      <c r="E2002" s="303">
        <v>2451</v>
      </c>
      <c r="F2002" s="303">
        <v>2820</v>
      </c>
      <c r="G2002" s="303" t="s">
        <v>34</v>
      </c>
      <c r="H2002" s="304" t="s">
        <v>743</v>
      </c>
      <c r="I2002" s="305">
        <v>44</v>
      </c>
      <c r="J2002" s="303" t="str">
        <f t="shared" si="176"/>
        <v>B-W3-H3-VEN 2 - Polished Lippings</v>
      </c>
      <c r="K2002" s="306" t="e">
        <f t="shared" si="177"/>
        <v>#REF!</v>
      </c>
      <c r="M2002" t="s">
        <v>751</v>
      </c>
      <c r="Q2002" s="306">
        <v>1409</v>
      </c>
    </row>
    <row r="2003" spans="1:17" hidden="1">
      <c r="A2003" s="303" t="s">
        <v>9</v>
      </c>
      <c r="B2003" s="303" t="s">
        <v>8</v>
      </c>
      <c r="C2003" s="303">
        <v>1099</v>
      </c>
      <c r="D2003" s="303" t="s">
        <v>29</v>
      </c>
      <c r="E2003" s="303">
        <v>2821</v>
      </c>
      <c r="F2003" s="303">
        <v>3100</v>
      </c>
      <c r="G2003" s="303" t="s">
        <v>35</v>
      </c>
      <c r="H2003" s="304" t="s">
        <v>743</v>
      </c>
      <c r="I2003" s="305">
        <v>44</v>
      </c>
      <c r="J2003" s="303" t="str">
        <f t="shared" si="176"/>
        <v>B-W3-H4-VEN 2 - Polished Lippings</v>
      </c>
      <c r="K2003" s="306" t="e">
        <f t="shared" si="177"/>
        <v>#REF!</v>
      </c>
      <c r="M2003" t="s">
        <v>751</v>
      </c>
      <c r="Q2003" s="306">
        <v>1641</v>
      </c>
    </row>
    <row r="2004" spans="1:17" hidden="1">
      <c r="A2004" s="303" t="s">
        <v>4</v>
      </c>
      <c r="B2004" s="303" t="s">
        <v>7</v>
      </c>
      <c r="C2004" s="303">
        <v>1099</v>
      </c>
      <c r="D2004" s="303" t="s">
        <v>29</v>
      </c>
      <c r="E2004" s="303">
        <v>1981</v>
      </c>
      <c r="F2004" s="303">
        <v>2150</v>
      </c>
      <c r="G2004" s="303" t="s">
        <v>32</v>
      </c>
      <c r="H2004" s="304" t="s">
        <v>743</v>
      </c>
      <c r="I2004" s="305">
        <v>44</v>
      </c>
      <c r="J2004" s="303" t="str">
        <f t="shared" si="176"/>
        <v>C-W3-H1-VEN 2 - Polished Lippings</v>
      </c>
      <c r="K2004" s="306" t="e">
        <f t="shared" si="177"/>
        <v>#REF!</v>
      </c>
      <c r="M2004" t="s">
        <v>751</v>
      </c>
      <c r="Q2004" s="306">
        <v>817</v>
      </c>
    </row>
    <row r="2005" spans="1:17" hidden="1">
      <c r="A2005" s="303" t="s">
        <v>4</v>
      </c>
      <c r="B2005" s="303" t="s">
        <v>6</v>
      </c>
      <c r="C2005" s="303">
        <v>1099</v>
      </c>
      <c r="D2005" s="303" t="s">
        <v>29</v>
      </c>
      <c r="E2005" s="303">
        <v>2151</v>
      </c>
      <c r="F2005" s="303">
        <v>2450</v>
      </c>
      <c r="G2005" s="303" t="s">
        <v>33</v>
      </c>
      <c r="H2005" s="304" t="s">
        <v>743</v>
      </c>
      <c r="I2005" s="305">
        <v>44</v>
      </c>
      <c r="J2005" s="303" t="str">
        <f t="shared" si="176"/>
        <v>C-W3-H2-VEN 2 - Polished Lippings</v>
      </c>
      <c r="K2005" s="306" t="e">
        <f t="shared" si="177"/>
        <v>#REF!</v>
      </c>
      <c r="M2005" t="s">
        <v>751</v>
      </c>
      <c r="Q2005" s="306">
        <v>1014</v>
      </c>
    </row>
    <row r="2006" spans="1:17" hidden="1">
      <c r="A2006" s="303" t="s">
        <v>4</v>
      </c>
      <c r="B2006" s="303" t="s">
        <v>5</v>
      </c>
      <c r="C2006" s="303">
        <v>1099</v>
      </c>
      <c r="D2006" s="303" t="s">
        <v>29</v>
      </c>
      <c r="E2006" s="303">
        <v>2451</v>
      </c>
      <c r="F2006" s="303">
        <v>2820</v>
      </c>
      <c r="G2006" s="303" t="s">
        <v>34</v>
      </c>
      <c r="H2006" s="304" t="s">
        <v>743</v>
      </c>
      <c r="I2006" s="305">
        <v>44</v>
      </c>
      <c r="J2006" s="303" t="str">
        <f t="shared" si="176"/>
        <v>C-W3-H3-VEN 2 - Polished Lippings</v>
      </c>
      <c r="K2006" s="306" t="e">
        <f t="shared" si="177"/>
        <v>#REF!</v>
      </c>
      <c r="M2006" t="s">
        <v>751</v>
      </c>
      <c r="Q2006" s="306">
        <v>1220</v>
      </c>
    </row>
    <row r="2007" spans="1:17" hidden="1">
      <c r="A2007" s="303" t="s">
        <v>4</v>
      </c>
      <c r="B2007" s="303" t="s">
        <v>3</v>
      </c>
      <c r="C2007" s="303">
        <v>1099</v>
      </c>
      <c r="D2007" s="303" t="s">
        <v>29</v>
      </c>
      <c r="E2007" s="303">
        <v>2821</v>
      </c>
      <c r="F2007" s="303">
        <v>3100</v>
      </c>
      <c r="G2007" s="303" t="s">
        <v>35</v>
      </c>
      <c r="H2007" s="304" t="s">
        <v>743</v>
      </c>
      <c r="I2007" s="305">
        <v>44</v>
      </c>
      <c r="J2007" s="303" t="str">
        <f t="shared" si="176"/>
        <v>C-W3-H4-VEN 2 - Polished Lippings</v>
      </c>
      <c r="K2007" s="306" t="e">
        <f t="shared" si="177"/>
        <v>#REF!</v>
      </c>
      <c r="M2007" t="s">
        <v>751</v>
      </c>
      <c r="Q2007" s="306">
        <v>1322</v>
      </c>
    </row>
    <row r="2008" spans="1:17" hidden="1">
      <c r="A2008" s="303" t="s">
        <v>14</v>
      </c>
      <c r="B2008" s="303" t="s">
        <v>17</v>
      </c>
      <c r="C2008" s="303">
        <v>1240</v>
      </c>
      <c r="D2008" s="303" t="s">
        <v>30</v>
      </c>
      <c r="E2008" s="303">
        <v>1981</v>
      </c>
      <c r="F2008" s="303">
        <v>2150</v>
      </c>
      <c r="G2008" s="303" t="s">
        <v>32</v>
      </c>
      <c r="H2008" s="304" t="s">
        <v>743</v>
      </c>
      <c r="I2008" s="305">
        <v>44</v>
      </c>
      <c r="J2008" s="303" t="str">
        <f t="shared" si="176"/>
        <v>A-W4-H1-VEN 2 - Polished Lippings</v>
      </c>
      <c r="K2008" s="306" t="e">
        <f>K88+(Spray_Lip/((100-DoorDiscount)/100))</f>
        <v>#REF!</v>
      </c>
      <c r="M2008" t="s">
        <v>751</v>
      </c>
      <c r="Q2008" s="306">
        <v>493.5</v>
      </c>
    </row>
    <row r="2009" spans="1:17" hidden="1">
      <c r="A2009" s="303" t="s">
        <v>14</v>
      </c>
      <c r="B2009" s="303" t="s">
        <v>16</v>
      </c>
      <c r="C2009" s="303">
        <v>1240</v>
      </c>
      <c r="D2009" s="303" t="s">
        <v>30</v>
      </c>
      <c r="E2009" s="303">
        <v>2151</v>
      </c>
      <c r="F2009" s="303">
        <v>2450</v>
      </c>
      <c r="G2009" s="303" t="s">
        <v>33</v>
      </c>
      <c r="H2009" s="304" t="s">
        <v>743</v>
      </c>
      <c r="I2009" s="305">
        <v>44</v>
      </c>
      <c r="J2009" s="303" t="str">
        <f t="shared" si="176"/>
        <v>A-W4-H2-VEN 2 - Polished Lippings</v>
      </c>
      <c r="K2009" s="306" t="e">
        <f>K89+(Spray_Lip/((100-DoorDiscount)/100))</f>
        <v>#REF!</v>
      </c>
      <c r="M2009" t="s">
        <v>751</v>
      </c>
      <c r="Q2009" s="306">
        <v>611.5</v>
      </c>
    </row>
    <row r="2010" spans="1:17" hidden="1">
      <c r="A2010" s="303" t="s">
        <v>14</v>
      </c>
      <c r="B2010" s="303" t="s">
        <v>15</v>
      </c>
      <c r="C2010" s="303">
        <v>1240</v>
      </c>
      <c r="D2010" s="303" t="s">
        <v>30</v>
      </c>
      <c r="E2010" s="303">
        <v>2451</v>
      </c>
      <c r="F2010" s="303">
        <v>2820</v>
      </c>
      <c r="G2010" s="303" t="s">
        <v>34</v>
      </c>
      <c r="H2010" s="304" t="s">
        <v>743</v>
      </c>
      <c r="I2010" s="305">
        <v>44</v>
      </c>
      <c r="J2010" s="303" t="str">
        <f t="shared" si="176"/>
        <v>A-W4-H3-VEN 2 - Polished Lippings</v>
      </c>
      <c r="K2010" s="306" t="e">
        <f>K90+(Spray_Lip/((100-DoorDiscount)/100))</f>
        <v>#REF!</v>
      </c>
      <c r="M2010" t="s">
        <v>751</v>
      </c>
      <c r="Q2010" s="306">
        <v>730.5</v>
      </c>
    </row>
    <row r="2011" spans="1:17" hidden="1">
      <c r="A2011" s="303" t="s">
        <v>14</v>
      </c>
      <c r="B2011" s="303" t="s">
        <v>13</v>
      </c>
      <c r="C2011" s="303">
        <v>1240</v>
      </c>
      <c r="D2011" s="303" t="s">
        <v>30</v>
      </c>
      <c r="E2011" s="303">
        <v>2821</v>
      </c>
      <c r="F2011" s="303">
        <v>3070</v>
      </c>
      <c r="G2011" s="303" t="s">
        <v>35</v>
      </c>
      <c r="H2011" s="304" t="s">
        <v>743</v>
      </c>
      <c r="I2011" s="305">
        <v>44</v>
      </c>
      <c r="J2011" s="303" t="str">
        <f t="shared" si="176"/>
        <v>A-W4-H4-VEN 2 - Polished Lippings</v>
      </c>
      <c r="K2011" s="306" t="e">
        <f>K91+(Spray_Lip/((100-DoorDiscount)/100))</f>
        <v>#REF!</v>
      </c>
      <c r="M2011" t="s">
        <v>751</v>
      </c>
      <c r="Q2011" s="306">
        <v>845.5</v>
      </c>
    </row>
    <row r="2012" spans="1:17" hidden="1">
      <c r="A2012" s="303" t="s">
        <v>9</v>
      </c>
      <c r="B2012" s="303" t="s">
        <v>12</v>
      </c>
      <c r="C2012" s="303">
        <v>1240</v>
      </c>
      <c r="D2012" s="303" t="s">
        <v>30</v>
      </c>
      <c r="E2012" s="303">
        <v>1981</v>
      </c>
      <c r="F2012" s="303">
        <v>2150</v>
      </c>
      <c r="G2012" s="303" t="s">
        <v>32</v>
      </c>
      <c r="H2012" s="304" t="s">
        <v>743</v>
      </c>
      <c r="I2012" s="305">
        <v>44</v>
      </c>
      <c r="J2012" s="303" t="str">
        <f t="shared" si="176"/>
        <v>B-W4-H1-VEN 2 - Polished Lippings</v>
      </c>
      <c r="K2012" s="306" t="e">
        <f t="shared" ref="K2012:K2019" si="178">K92+(Spray_Lip/((100-DoorDiscount)/100))*2</f>
        <v>#REF!</v>
      </c>
      <c r="M2012" t="s">
        <v>751</v>
      </c>
      <c r="Q2012" s="306">
        <v>987</v>
      </c>
    </row>
    <row r="2013" spans="1:17" hidden="1">
      <c r="A2013" s="303" t="s">
        <v>9</v>
      </c>
      <c r="B2013" s="303" t="s">
        <v>11</v>
      </c>
      <c r="C2013" s="303">
        <v>1240</v>
      </c>
      <c r="D2013" s="303" t="s">
        <v>30</v>
      </c>
      <c r="E2013" s="303">
        <v>2151</v>
      </c>
      <c r="F2013" s="303">
        <v>2450</v>
      </c>
      <c r="G2013" s="303" t="s">
        <v>33</v>
      </c>
      <c r="H2013" s="304" t="s">
        <v>743</v>
      </c>
      <c r="I2013" s="305">
        <v>44</v>
      </c>
      <c r="J2013" s="303" t="str">
        <f t="shared" si="176"/>
        <v>B-W4-H2-VEN 2 - Polished Lippings</v>
      </c>
      <c r="K2013" s="306" t="e">
        <f t="shared" si="178"/>
        <v>#REF!</v>
      </c>
      <c r="M2013" t="s">
        <v>751</v>
      </c>
      <c r="Q2013" s="306">
        <v>1220</v>
      </c>
    </row>
    <row r="2014" spans="1:17" hidden="1">
      <c r="A2014" s="303" t="s">
        <v>9</v>
      </c>
      <c r="B2014" s="303" t="s">
        <v>10</v>
      </c>
      <c r="C2014" s="303">
        <v>1240</v>
      </c>
      <c r="D2014" s="303" t="s">
        <v>30</v>
      </c>
      <c r="E2014" s="303">
        <v>2451</v>
      </c>
      <c r="F2014" s="303">
        <v>2820</v>
      </c>
      <c r="G2014" s="303" t="s">
        <v>34</v>
      </c>
      <c r="H2014" s="304" t="s">
        <v>743</v>
      </c>
      <c r="I2014" s="305">
        <v>44</v>
      </c>
      <c r="J2014" s="303" t="str">
        <f t="shared" si="176"/>
        <v>B-W4-H3-VEN 2 - Polished Lippings</v>
      </c>
      <c r="K2014" s="306" t="e">
        <f t="shared" si="178"/>
        <v>#REF!</v>
      </c>
      <c r="M2014" t="s">
        <v>751</v>
      </c>
      <c r="Q2014" s="306">
        <v>1458</v>
      </c>
    </row>
    <row r="2015" spans="1:17" hidden="1">
      <c r="A2015" s="303" t="s">
        <v>9</v>
      </c>
      <c r="B2015" s="303" t="s">
        <v>8</v>
      </c>
      <c r="C2015" s="303">
        <v>1240</v>
      </c>
      <c r="D2015" s="303" t="s">
        <v>30</v>
      </c>
      <c r="E2015" s="303">
        <v>2821</v>
      </c>
      <c r="F2015" s="303">
        <v>3100</v>
      </c>
      <c r="G2015" s="303" t="s">
        <v>35</v>
      </c>
      <c r="H2015" s="304" t="s">
        <v>743</v>
      </c>
      <c r="I2015" s="305">
        <v>44</v>
      </c>
      <c r="J2015" s="303" t="str">
        <f t="shared" si="176"/>
        <v>B-W4-H4-VEN 2 - Polished Lippings</v>
      </c>
      <c r="K2015" s="306" t="e">
        <f t="shared" si="178"/>
        <v>#REF!</v>
      </c>
      <c r="M2015" t="s">
        <v>751</v>
      </c>
      <c r="Q2015" s="306">
        <v>1690</v>
      </c>
    </row>
    <row r="2016" spans="1:17" hidden="1">
      <c r="A2016" s="303" t="s">
        <v>4</v>
      </c>
      <c r="B2016" s="303" t="s">
        <v>7</v>
      </c>
      <c r="C2016" s="303">
        <v>1240</v>
      </c>
      <c r="D2016" s="303" t="s">
        <v>30</v>
      </c>
      <c r="E2016" s="303">
        <v>1981</v>
      </c>
      <c r="F2016" s="303">
        <v>2150</v>
      </c>
      <c r="G2016" s="303" t="s">
        <v>32</v>
      </c>
      <c r="H2016" s="304" t="s">
        <v>743</v>
      </c>
      <c r="I2016" s="305">
        <v>44</v>
      </c>
      <c r="J2016" s="303" t="str">
        <f t="shared" si="176"/>
        <v>C-W4-H1-VEN 2 - Polished Lippings</v>
      </c>
      <c r="K2016" s="306" t="e">
        <f t="shared" si="178"/>
        <v>#REF!</v>
      </c>
      <c r="M2016" t="s">
        <v>751</v>
      </c>
      <c r="Q2016" s="306">
        <v>841</v>
      </c>
    </row>
    <row r="2017" spans="1:17" hidden="1">
      <c r="A2017" s="303" t="s">
        <v>4</v>
      </c>
      <c r="B2017" s="303" t="s">
        <v>6</v>
      </c>
      <c r="C2017" s="303">
        <v>1240</v>
      </c>
      <c r="D2017" s="303" t="s">
        <v>30</v>
      </c>
      <c r="E2017" s="303">
        <v>2151</v>
      </c>
      <c r="F2017" s="303">
        <v>2450</v>
      </c>
      <c r="G2017" s="303" t="s">
        <v>33</v>
      </c>
      <c r="H2017" s="304" t="s">
        <v>743</v>
      </c>
      <c r="I2017" s="305">
        <v>44</v>
      </c>
      <c r="J2017" s="303" t="str">
        <f t="shared" si="176"/>
        <v>C-W4-H2-VEN 2 - Polished Lippings</v>
      </c>
      <c r="K2017" s="306" t="e">
        <f t="shared" si="178"/>
        <v>#REF!</v>
      </c>
      <c r="M2017" t="s">
        <v>751</v>
      </c>
      <c r="Q2017" s="306">
        <v>1039</v>
      </c>
    </row>
    <row r="2018" spans="1:17" hidden="1">
      <c r="A2018" s="303" t="s">
        <v>4</v>
      </c>
      <c r="B2018" s="303" t="s">
        <v>5</v>
      </c>
      <c r="C2018" s="303">
        <v>1240</v>
      </c>
      <c r="D2018" s="303" t="s">
        <v>30</v>
      </c>
      <c r="E2018" s="303">
        <v>2451</v>
      </c>
      <c r="F2018" s="303">
        <v>2820</v>
      </c>
      <c r="G2018" s="303" t="s">
        <v>34</v>
      </c>
      <c r="H2018" s="304" t="s">
        <v>743</v>
      </c>
      <c r="I2018" s="305">
        <v>44</v>
      </c>
      <c r="J2018" s="303" t="str">
        <f t="shared" si="176"/>
        <v>C-W4-H3-VEN 2 - Polished Lippings</v>
      </c>
      <c r="K2018" s="306" t="e">
        <f t="shared" si="178"/>
        <v>#REF!</v>
      </c>
      <c r="M2018" t="s">
        <v>751</v>
      </c>
      <c r="Q2018" s="306">
        <v>1244</v>
      </c>
    </row>
    <row r="2019" spans="1:17" hidden="1">
      <c r="A2019" s="303" t="s">
        <v>4</v>
      </c>
      <c r="B2019" s="303" t="s">
        <v>3</v>
      </c>
      <c r="C2019" s="303">
        <v>1240</v>
      </c>
      <c r="D2019" s="303" t="s">
        <v>30</v>
      </c>
      <c r="E2019" s="303">
        <v>2821</v>
      </c>
      <c r="F2019" s="303">
        <v>3100</v>
      </c>
      <c r="G2019" s="303" t="s">
        <v>35</v>
      </c>
      <c r="H2019" s="304" t="s">
        <v>743</v>
      </c>
      <c r="I2019" s="305">
        <v>44</v>
      </c>
      <c r="J2019" s="303" t="str">
        <f t="shared" si="176"/>
        <v>C-W4-H4-VEN 2 - Polished Lippings</v>
      </c>
      <c r="K2019" s="306" t="e">
        <f t="shared" si="178"/>
        <v>#REF!</v>
      </c>
      <c r="M2019" t="s">
        <v>751</v>
      </c>
      <c r="Q2019" s="306">
        <v>1347</v>
      </c>
    </row>
    <row r="2020" spans="1:17" hidden="1">
      <c r="A2020" s="303" t="s">
        <v>14</v>
      </c>
      <c r="B2020" s="303" t="s">
        <v>17</v>
      </c>
      <c r="C2020" s="303">
        <v>949</v>
      </c>
      <c r="D2020" s="303" t="s">
        <v>27</v>
      </c>
      <c r="E2020" s="303">
        <v>1981</v>
      </c>
      <c r="F2020" s="303">
        <v>2150</v>
      </c>
      <c r="G2020" s="303" t="s">
        <v>32</v>
      </c>
      <c r="H2020" s="304" t="s">
        <v>744</v>
      </c>
      <c r="I2020" s="305">
        <v>44</v>
      </c>
      <c r="J2020" s="303" t="str">
        <f t="shared" si="176"/>
        <v>A-W1-H1-VEN 3 - Polished Lippings</v>
      </c>
      <c r="K2020" s="306" t="e">
        <f>K100+(Spray_Lip/((100-DoorDiscount)/100))</f>
        <v>#REF!</v>
      </c>
      <c r="M2020" t="s">
        <v>751</v>
      </c>
      <c r="Q2020" s="306">
        <v>462.5</v>
      </c>
    </row>
    <row r="2021" spans="1:17" hidden="1">
      <c r="A2021" s="303" t="s">
        <v>14</v>
      </c>
      <c r="B2021" s="303" t="s">
        <v>16</v>
      </c>
      <c r="C2021" s="303">
        <v>949</v>
      </c>
      <c r="D2021" s="303" t="s">
        <v>27</v>
      </c>
      <c r="E2021" s="303">
        <v>2151</v>
      </c>
      <c r="F2021" s="303">
        <v>2450</v>
      </c>
      <c r="G2021" s="303" t="s">
        <v>33</v>
      </c>
      <c r="H2021" s="304" t="s">
        <v>744</v>
      </c>
      <c r="I2021" s="305">
        <v>44</v>
      </c>
      <c r="J2021" s="303" t="str">
        <f t="shared" ref="J2021:J2055" si="179">A2021&amp;"-"&amp;D2021&amp;"-"&amp;G2021&amp;"-"&amp;H2021</f>
        <v>A-W1-H2-VEN 3 - Polished Lippings</v>
      </c>
      <c r="K2021" s="306" t="e">
        <f>K101+(Spray_Lip/((100-DoorDiscount)/100))</f>
        <v>#REF!</v>
      </c>
      <c r="M2021" t="s">
        <v>751</v>
      </c>
      <c r="Q2021" s="306">
        <v>570.5</v>
      </c>
    </row>
    <row r="2022" spans="1:17" hidden="1">
      <c r="A2022" s="303" t="s">
        <v>14</v>
      </c>
      <c r="B2022" s="303" t="s">
        <v>15</v>
      </c>
      <c r="C2022" s="303">
        <v>949</v>
      </c>
      <c r="D2022" s="303" t="s">
        <v>27</v>
      </c>
      <c r="E2022" s="303">
        <v>2451</v>
      </c>
      <c r="F2022" s="303">
        <v>2820</v>
      </c>
      <c r="G2022" s="303" t="s">
        <v>34</v>
      </c>
      <c r="H2022" s="304" t="s">
        <v>744</v>
      </c>
      <c r="I2022" s="305">
        <v>44</v>
      </c>
      <c r="J2022" s="303" t="str">
        <f t="shared" si="179"/>
        <v>A-W1-H3-VEN 3 - Polished Lippings</v>
      </c>
      <c r="K2022" s="306" t="e">
        <f>K102+(Spray_Lip/((100-DoorDiscount)/100))</f>
        <v>#REF!</v>
      </c>
      <c r="M2022" t="s">
        <v>751</v>
      </c>
      <c r="Q2022" s="306">
        <v>699.5</v>
      </c>
    </row>
    <row r="2023" spans="1:17" hidden="1">
      <c r="A2023" s="303" t="s">
        <v>14</v>
      </c>
      <c r="B2023" s="303" t="s">
        <v>13</v>
      </c>
      <c r="C2023" s="303">
        <v>864</v>
      </c>
      <c r="D2023" s="303" t="s">
        <v>27</v>
      </c>
      <c r="E2023" s="303">
        <v>2821</v>
      </c>
      <c r="F2023" s="303">
        <v>3070</v>
      </c>
      <c r="G2023" s="303" t="s">
        <v>35</v>
      </c>
      <c r="H2023" s="304" t="s">
        <v>744</v>
      </c>
      <c r="I2023" s="305">
        <v>44</v>
      </c>
      <c r="J2023" s="303" t="str">
        <f t="shared" si="179"/>
        <v>A-W1-H4-VEN 3 - Polished Lippings</v>
      </c>
      <c r="K2023" s="306" t="e">
        <f>K103+(Spray_Lip/((100-DoorDiscount)/100))</f>
        <v>#REF!</v>
      </c>
      <c r="M2023" t="s">
        <v>751</v>
      </c>
      <c r="Q2023" s="306">
        <v>814.5</v>
      </c>
    </row>
    <row r="2024" spans="1:17" hidden="1">
      <c r="A2024" s="303" t="s">
        <v>9</v>
      </c>
      <c r="B2024" s="303" t="s">
        <v>12</v>
      </c>
      <c r="C2024" s="303">
        <v>949</v>
      </c>
      <c r="D2024" s="303" t="s">
        <v>27</v>
      </c>
      <c r="E2024" s="303">
        <v>1981</v>
      </c>
      <c r="F2024" s="303">
        <v>2150</v>
      </c>
      <c r="G2024" s="303" t="s">
        <v>32</v>
      </c>
      <c r="H2024" s="304" t="s">
        <v>744</v>
      </c>
      <c r="I2024" s="305">
        <v>44</v>
      </c>
      <c r="J2024" s="303" t="str">
        <f t="shared" si="179"/>
        <v>B-W1-H1-VEN 3 - Polished Lippings</v>
      </c>
      <c r="K2024" s="306" t="e">
        <f t="shared" ref="K2024:K2031" si="180">K104+(Spray_Lip/((100-DoorDiscount)/100))*2</f>
        <v>#REF!</v>
      </c>
      <c r="M2024" t="s">
        <v>751</v>
      </c>
      <c r="Q2024" s="306">
        <v>923</v>
      </c>
    </row>
    <row r="2025" spans="1:17" hidden="1">
      <c r="A2025" s="303" t="s">
        <v>9</v>
      </c>
      <c r="B2025" s="303" t="s">
        <v>11</v>
      </c>
      <c r="C2025" s="303">
        <v>909</v>
      </c>
      <c r="D2025" s="303" t="s">
        <v>27</v>
      </c>
      <c r="E2025" s="303">
        <v>2151</v>
      </c>
      <c r="F2025" s="303">
        <v>2450</v>
      </c>
      <c r="G2025" s="303" t="s">
        <v>33</v>
      </c>
      <c r="H2025" s="304" t="s">
        <v>744</v>
      </c>
      <c r="I2025" s="305">
        <v>44</v>
      </c>
      <c r="J2025" s="303" t="str">
        <f t="shared" si="179"/>
        <v>B-W1-H2-VEN 3 - Polished Lippings</v>
      </c>
      <c r="K2025" s="306" t="e">
        <f t="shared" si="180"/>
        <v>#REF!</v>
      </c>
      <c r="M2025" t="s">
        <v>751</v>
      </c>
      <c r="Q2025" s="306">
        <v>1139</v>
      </c>
    </row>
    <row r="2026" spans="1:17" hidden="1">
      <c r="A2026" s="303" t="s">
        <v>9</v>
      </c>
      <c r="B2026" s="303" t="s">
        <v>10</v>
      </c>
      <c r="C2026" s="303">
        <v>949</v>
      </c>
      <c r="D2026" s="303" t="s">
        <v>27</v>
      </c>
      <c r="E2026" s="303">
        <v>2451</v>
      </c>
      <c r="F2026" s="303">
        <v>2820</v>
      </c>
      <c r="G2026" s="303" t="s">
        <v>34</v>
      </c>
      <c r="H2026" s="304" t="s">
        <v>744</v>
      </c>
      <c r="I2026" s="305">
        <v>44</v>
      </c>
      <c r="J2026" s="303" t="str">
        <f t="shared" si="179"/>
        <v>B-W1-H3-VEN 3 - Polished Lippings</v>
      </c>
      <c r="K2026" s="306" t="e">
        <f t="shared" si="180"/>
        <v>#REF!</v>
      </c>
      <c r="M2026" t="s">
        <v>751</v>
      </c>
      <c r="Q2026" s="306">
        <v>1399</v>
      </c>
    </row>
    <row r="2027" spans="1:17" hidden="1">
      <c r="A2027" s="303" t="s">
        <v>9</v>
      </c>
      <c r="B2027" s="303" t="s">
        <v>8</v>
      </c>
      <c r="C2027" s="303">
        <v>999</v>
      </c>
      <c r="D2027" s="303" t="s">
        <v>27</v>
      </c>
      <c r="E2027" s="303">
        <v>2821</v>
      </c>
      <c r="F2027" s="303">
        <v>3100</v>
      </c>
      <c r="G2027" s="303" t="s">
        <v>35</v>
      </c>
      <c r="H2027" s="304" t="s">
        <v>744</v>
      </c>
      <c r="I2027" s="305">
        <v>44</v>
      </c>
      <c r="J2027" s="303" t="str">
        <f t="shared" si="179"/>
        <v>B-W1-H4-VEN 3 - Polished Lippings</v>
      </c>
      <c r="K2027" s="306" t="e">
        <f t="shared" si="180"/>
        <v>#REF!</v>
      </c>
      <c r="M2027" t="s">
        <v>751</v>
      </c>
      <c r="Q2027" s="306">
        <v>1624</v>
      </c>
    </row>
    <row r="2028" spans="1:17" hidden="1">
      <c r="A2028" s="303" t="s">
        <v>4</v>
      </c>
      <c r="B2028" s="303" t="s">
        <v>7</v>
      </c>
      <c r="C2028" s="303">
        <v>949</v>
      </c>
      <c r="D2028" s="303" t="s">
        <v>27</v>
      </c>
      <c r="E2028" s="303">
        <v>1981</v>
      </c>
      <c r="F2028" s="303">
        <v>2150</v>
      </c>
      <c r="G2028" s="303" t="s">
        <v>32</v>
      </c>
      <c r="H2028" s="304" t="s">
        <v>744</v>
      </c>
      <c r="I2028" s="305">
        <v>44</v>
      </c>
      <c r="J2028" s="303" t="str">
        <f t="shared" si="179"/>
        <v>C-W1-H1-VEN 3 - Polished Lippings</v>
      </c>
      <c r="K2028" s="306" t="e">
        <f t="shared" si="180"/>
        <v>#REF!</v>
      </c>
      <c r="M2028" t="s">
        <v>751</v>
      </c>
      <c r="Q2028" s="306">
        <v>862</v>
      </c>
    </row>
    <row r="2029" spans="1:17" hidden="1">
      <c r="A2029" s="303" t="s">
        <v>4</v>
      </c>
      <c r="B2029" s="303" t="s">
        <v>6</v>
      </c>
      <c r="C2029" s="303">
        <v>909</v>
      </c>
      <c r="D2029" s="303" t="s">
        <v>27</v>
      </c>
      <c r="E2029" s="303">
        <v>2151</v>
      </c>
      <c r="F2029" s="303">
        <v>2450</v>
      </c>
      <c r="G2029" s="303" t="s">
        <v>33</v>
      </c>
      <c r="H2029" s="304" t="s">
        <v>744</v>
      </c>
      <c r="I2029" s="305">
        <v>44</v>
      </c>
      <c r="J2029" s="303" t="str">
        <f t="shared" si="179"/>
        <v>C-W1-H2-VEN 3 - Polished Lippings</v>
      </c>
      <c r="K2029" s="306" t="e">
        <f t="shared" si="180"/>
        <v>#REF!</v>
      </c>
      <c r="M2029" t="s">
        <v>751</v>
      </c>
      <c r="Q2029" s="306">
        <v>1062</v>
      </c>
    </row>
    <row r="2030" spans="1:17" hidden="1">
      <c r="A2030" s="303" t="s">
        <v>4</v>
      </c>
      <c r="B2030" s="303" t="s">
        <v>5</v>
      </c>
      <c r="C2030" s="303">
        <v>924</v>
      </c>
      <c r="D2030" s="303" t="s">
        <v>27</v>
      </c>
      <c r="E2030" s="303">
        <v>2451</v>
      </c>
      <c r="F2030" s="303">
        <v>2820</v>
      </c>
      <c r="G2030" s="303" t="s">
        <v>34</v>
      </c>
      <c r="H2030" s="304" t="s">
        <v>744</v>
      </c>
      <c r="I2030" s="305">
        <v>44</v>
      </c>
      <c r="J2030" s="303" t="str">
        <f t="shared" si="179"/>
        <v>C-W1-H3-VEN 3 - Polished Lippings</v>
      </c>
      <c r="K2030" s="306" t="e">
        <f t="shared" si="180"/>
        <v>#REF!</v>
      </c>
      <c r="M2030" t="s">
        <v>751</v>
      </c>
      <c r="Q2030" s="306">
        <v>1312</v>
      </c>
    </row>
    <row r="2031" spans="1:17" hidden="1">
      <c r="A2031" s="303" t="s">
        <v>4</v>
      </c>
      <c r="B2031" s="303" t="s">
        <v>3</v>
      </c>
      <c r="C2031" s="303">
        <v>999</v>
      </c>
      <c r="D2031" s="303" t="s">
        <v>27</v>
      </c>
      <c r="E2031" s="303">
        <v>2821</v>
      </c>
      <c r="F2031" s="303">
        <v>3100</v>
      </c>
      <c r="G2031" s="303" t="s">
        <v>35</v>
      </c>
      <c r="H2031" s="304" t="s">
        <v>744</v>
      </c>
      <c r="I2031" s="305">
        <v>44</v>
      </c>
      <c r="J2031" s="303" t="str">
        <f t="shared" si="179"/>
        <v>C-W1-H4-VEN 3 - Polished Lippings</v>
      </c>
      <c r="K2031" s="306" t="e">
        <f t="shared" si="180"/>
        <v>#REF!</v>
      </c>
      <c r="M2031" t="s">
        <v>751</v>
      </c>
      <c r="Q2031" s="306">
        <v>1471</v>
      </c>
    </row>
    <row r="2032" spans="1:17" hidden="1">
      <c r="A2032" s="303" t="s">
        <v>14</v>
      </c>
      <c r="B2032" s="303" t="s">
        <v>17</v>
      </c>
      <c r="C2032" s="303">
        <v>999</v>
      </c>
      <c r="D2032" s="303" t="s">
        <v>28</v>
      </c>
      <c r="E2032" s="303">
        <v>1981</v>
      </c>
      <c r="F2032" s="303">
        <v>2150</v>
      </c>
      <c r="G2032" s="303" t="s">
        <v>32</v>
      </c>
      <c r="H2032" s="304" t="s">
        <v>744</v>
      </c>
      <c r="I2032" s="305">
        <v>44</v>
      </c>
      <c r="J2032" s="303" t="str">
        <f t="shared" si="179"/>
        <v>A-W2-H1-VEN 3 - Polished Lippings</v>
      </c>
      <c r="K2032" s="306" t="e">
        <f>K112+(Spray_Lip/((100-DoorDiscount)/100))</f>
        <v>#REF!</v>
      </c>
      <c r="M2032" t="s">
        <v>751</v>
      </c>
      <c r="Q2032" s="306">
        <v>487.5</v>
      </c>
    </row>
    <row r="2033" spans="1:17" hidden="1">
      <c r="A2033" s="303" t="s">
        <v>14</v>
      </c>
      <c r="B2033" s="303" t="s">
        <v>16</v>
      </c>
      <c r="C2033" s="303">
        <v>999</v>
      </c>
      <c r="D2033" s="303" t="s">
        <v>28</v>
      </c>
      <c r="E2033" s="303">
        <v>2151</v>
      </c>
      <c r="F2033" s="303">
        <v>2450</v>
      </c>
      <c r="G2033" s="303" t="s">
        <v>33</v>
      </c>
      <c r="H2033" s="304" t="s">
        <v>744</v>
      </c>
      <c r="I2033" s="305">
        <v>44</v>
      </c>
      <c r="J2033" s="303" t="str">
        <f t="shared" si="179"/>
        <v>A-W2-H2-VEN 3 - Polished Lippings</v>
      </c>
      <c r="K2033" s="306" t="e">
        <f>K113+(Spray_Lip/((100-DoorDiscount)/100))</f>
        <v>#REF!</v>
      </c>
      <c r="M2033" t="s">
        <v>751</v>
      </c>
      <c r="Q2033" s="306">
        <v>594.5</v>
      </c>
    </row>
    <row r="2034" spans="1:17" hidden="1">
      <c r="A2034" s="303" t="s">
        <v>14</v>
      </c>
      <c r="B2034" s="303" t="s">
        <v>15</v>
      </c>
      <c r="C2034" s="303">
        <v>999</v>
      </c>
      <c r="D2034" s="303" t="s">
        <v>28</v>
      </c>
      <c r="E2034" s="303">
        <v>2451</v>
      </c>
      <c r="F2034" s="303">
        <v>2820</v>
      </c>
      <c r="G2034" s="303" t="s">
        <v>34</v>
      </c>
      <c r="H2034" s="304" t="s">
        <v>744</v>
      </c>
      <c r="I2034" s="305">
        <v>44</v>
      </c>
      <c r="J2034" s="303" t="str">
        <f t="shared" si="179"/>
        <v>A-W2-H3-VEN 3 - Polished Lippings</v>
      </c>
      <c r="K2034" s="306" t="e">
        <f>K114+(Spray_Lip/((100-DoorDiscount)/100))</f>
        <v>#REF!</v>
      </c>
      <c r="M2034" t="s">
        <v>751</v>
      </c>
      <c r="Q2034" s="306">
        <v>723.5</v>
      </c>
    </row>
    <row r="2035" spans="1:17" hidden="1">
      <c r="A2035" s="303" t="s">
        <v>14</v>
      </c>
      <c r="B2035" s="303" t="s">
        <v>13</v>
      </c>
      <c r="C2035" s="303">
        <v>999</v>
      </c>
      <c r="D2035" s="303" t="s">
        <v>28</v>
      </c>
      <c r="E2035" s="303">
        <v>2821</v>
      </c>
      <c r="F2035" s="303">
        <v>3070</v>
      </c>
      <c r="G2035" s="303" t="s">
        <v>35</v>
      </c>
      <c r="H2035" s="304" t="s">
        <v>744</v>
      </c>
      <c r="I2035" s="305">
        <v>44</v>
      </c>
      <c r="J2035" s="303" t="str">
        <f t="shared" si="179"/>
        <v>A-W2-H4-VEN 3 - Polished Lippings</v>
      </c>
      <c r="K2035" s="306" t="e">
        <f>K115+(Spray_Lip/((100-DoorDiscount)/100))</f>
        <v>#REF!</v>
      </c>
      <c r="M2035" t="s">
        <v>751</v>
      </c>
      <c r="Q2035" s="306">
        <v>838.5</v>
      </c>
    </row>
    <row r="2036" spans="1:17" hidden="1">
      <c r="A2036" s="303" t="s">
        <v>9</v>
      </c>
      <c r="B2036" s="303" t="s">
        <v>12</v>
      </c>
      <c r="C2036" s="303">
        <v>999</v>
      </c>
      <c r="D2036" s="303" t="s">
        <v>28</v>
      </c>
      <c r="E2036" s="303">
        <v>1981</v>
      </c>
      <c r="F2036" s="303">
        <v>2150</v>
      </c>
      <c r="G2036" s="303" t="s">
        <v>32</v>
      </c>
      <c r="H2036" s="304" t="s">
        <v>744</v>
      </c>
      <c r="I2036" s="305">
        <v>44</v>
      </c>
      <c r="J2036" s="303" t="str">
        <f t="shared" si="179"/>
        <v>B-W2-H1-VEN 3 - Polished Lippings</v>
      </c>
      <c r="K2036" s="306" t="e">
        <f t="shared" ref="K2036:K2043" si="181">K116+(Spray_Lip/((100-DoorDiscount)/100))*2</f>
        <v>#REF!</v>
      </c>
      <c r="M2036" t="s">
        <v>751</v>
      </c>
      <c r="Q2036" s="306">
        <v>972</v>
      </c>
    </row>
    <row r="2037" spans="1:17" hidden="1">
      <c r="A2037" s="303" t="s">
        <v>9</v>
      </c>
      <c r="B2037" s="303" t="s">
        <v>11</v>
      </c>
      <c r="C2037" s="303">
        <v>999</v>
      </c>
      <c r="D2037" s="303" t="s">
        <v>28</v>
      </c>
      <c r="E2037" s="303">
        <v>2151</v>
      </c>
      <c r="F2037" s="303">
        <v>2450</v>
      </c>
      <c r="G2037" s="303" t="s">
        <v>33</v>
      </c>
      <c r="H2037" s="304" t="s">
        <v>744</v>
      </c>
      <c r="I2037" s="305">
        <v>44</v>
      </c>
      <c r="J2037" s="303" t="str">
        <f t="shared" si="179"/>
        <v>B-W2-H2-VEN 3 - Polished Lippings</v>
      </c>
      <c r="K2037" s="306" t="e">
        <f t="shared" si="181"/>
        <v>#REF!</v>
      </c>
      <c r="M2037" t="s">
        <v>751</v>
      </c>
      <c r="Q2037" s="306">
        <v>1187</v>
      </c>
    </row>
    <row r="2038" spans="1:17" hidden="1">
      <c r="A2038" s="303" t="s">
        <v>9</v>
      </c>
      <c r="B2038" s="303" t="s">
        <v>10</v>
      </c>
      <c r="C2038" s="303">
        <v>999</v>
      </c>
      <c r="D2038" s="303" t="s">
        <v>28</v>
      </c>
      <c r="E2038" s="303">
        <v>2451</v>
      </c>
      <c r="F2038" s="303">
        <v>2820</v>
      </c>
      <c r="G2038" s="303" t="s">
        <v>34</v>
      </c>
      <c r="H2038" s="304" t="s">
        <v>744</v>
      </c>
      <c r="I2038" s="305">
        <v>44</v>
      </c>
      <c r="J2038" s="303" t="str">
        <f t="shared" si="179"/>
        <v>B-W2-H3-VEN 3 - Polished Lippings</v>
      </c>
      <c r="K2038" s="306" t="e">
        <f t="shared" si="181"/>
        <v>#REF!</v>
      </c>
      <c r="M2038" t="s">
        <v>751</v>
      </c>
      <c r="Q2038" s="306">
        <v>1447</v>
      </c>
    </row>
    <row r="2039" spans="1:17" hidden="1">
      <c r="A2039" s="303" t="s">
        <v>9</v>
      </c>
      <c r="B2039" s="303" t="s">
        <v>8</v>
      </c>
      <c r="C2039" s="303">
        <v>999</v>
      </c>
      <c r="D2039" s="303" t="s">
        <v>28</v>
      </c>
      <c r="E2039" s="303">
        <v>2821</v>
      </c>
      <c r="F2039" s="303">
        <v>3100</v>
      </c>
      <c r="G2039" s="303" t="s">
        <v>35</v>
      </c>
      <c r="H2039" s="304" t="s">
        <v>744</v>
      </c>
      <c r="I2039" s="305">
        <v>44</v>
      </c>
      <c r="J2039" s="303" t="str">
        <f t="shared" si="179"/>
        <v>B-W2-H4-VEN 3 - Polished Lippings</v>
      </c>
      <c r="K2039" s="306" t="e">
        <f t="shared" si="181"/>
        <v>#REF!</v>
      </c>
      <c r="M2039" t="s">
        <v>751</v>
      </c>
      <c r="Q2039" s="306">
        <v>1673</v>
      </c>
    </row>
    <row r="2040" spans="1:17" hidden="1">
      <c r="A2040" s="303" t="s">
        <v>4</v>
      </c>
      <c r="B2040" s="303" t="s">
        <v>7</v>
      </c>
      <c r="C2040" s="303">
        <v>999</v>
      </c>
      <c r="D2040" s="303" t="s">
        <v>28</v>
      </c>
      <c r="E2040" s="303">
        <v>1981</v>
      </c>
      <c r="F2040" s="303">
        <v>2150</v>
      </c>
      <c r="G2040" s="303" t="s">
        <v>32</v>
      </c>
      <c r="H2040" s="304" t="s">
        <v>744</v>
      </c>
      <c r="I2040" s="305">
        <v>44</v>
      </c>
      <c r="J2040" s="303" t="str">
        <f t="shared" si="179"/>
        <v>C-W2-H1-VEN 3 - Polished Lippings</v>
      </c>
      <c r="K2040" s="306" t="e">
        <f t="shared" si="181"/>
        <v>#REF!</v>
      </c>
      <c r="M2040" t="s">
        <v>751</v>
      </c>
      <c r="Q2040" s="306">
        <v>886</v>
      </c>
    </row>
    <row r="2041" spans="1:17" hidden="1">
      <c r="A2041" s="303" t="s">
        <v>4</v>
      </c>
      <c r="B2041" s="303" t="s">
        <v>6</v>
      </c>
      <c r="C2041" s="303">
        <v>999</v>
      </c>
      <c r="D2041" s="303" t="s">
        <v>28</v>
      </c>
      <c r="E2041" s="303">
        <v>2151</v>
      </c>
      <c r="F2041" s="303">
        <v>2450</v>
      </c>
      <c r="G2041" s="303" t="s">
        <v>33</v>
      </c>
      <c r="H2041" s="304" t="s">
        <v>744</v>
      </c>
      <c r="I2041" s="305">
        <v>44</v>
      </c>
      <c r="J2041" s="303" t="str">
        <f t="shared" si="179"/>
        <v>C-W2-H2-VEN 3 - Polished Lippings</v>
      </c>
      <c r="K2041" s="306" t="e">
        <f t="shared" si="181"/>
        <v>#REF!</v>
      </c>
      <c r="M2041" t="s">
        <v>751</v>
      </c>
      <c r="Q2041" s="306">
        <v>1087</v>
      </c>
    </row>
    <row r="2042" spans="1:17" hidden="1">
      <c r="A2042" s="303" t="s">
        <v>4</v>
      </c>
      <c r="B2042" s="303" t="s">
        <v>5</v>
      </c>
      <c r="C2042" s="303">
        <v>999</v>
      </c>
      <c r="D2042" s="303" t="s">
        <v>28</v>
      </c>
      <c r="E2042" s="303">
        <v>2451</v>
      </c>
      <c r="F2042" s="303">
        <v>2820</v>
      </c>
      <c r="G2042" s="303" t="s">
        <v>34</v>
      </c>
      <c r="H2042" s="304" t="s">
        <v>744</v>
      </c>
      <c r="I2042" s="305">
        <v>44</v>
      </c>
      <c r="J2042" s="303" t="str">
        <f t="shared" si="179"/>
        <v>C-W2-H3-VEN 3 - Polished Lippings</v>
      </c>
      <c r="K2042" s="306" t="e">
        <f t="shared" si="181"/>
        <v>#REF!</v>
      </c>
      <c r="M2042" t="s">
        <v>751</v>
      </c>
      <c r="Q2042" s="306">
        <v>1336</v>
      </c>
    </row>
    <row r="2043" spans="1:17" hidden="1">
      <c r="A2043" s="303" t="s">
        <v>4</v>
      </c>
      <c r="B2043" s="303" t="s">
        <v>3</v>
      </c>
      <c r="C2043" s="303">
        <v>999</v>
      </c>
      <c r="D2043" s="303" t="s">
        <v>28</v>
      </c>
      <c r="E2043" s="303">
        <v>2821</v>
      </c>
      <c r="F2043" s="303">
        <v>3100</v>
      </c>
      <c r="G2043" s="303" t="s">
        <v>35</v>
      </c>
      <c r="H2043" s="304" t="s">
        <v>744</v>
      </c>
      <c r="I2043" s="305">
        <v>44</v>
      </c>
      <c r="J2043" s="303" t="str">
        <f t="shared" si="179"/>
        <v>C-W2-H4-VEN 3 - Polished Lippings</v>
      </c>
      <c r="K2043" s="306" t="e">
        <f t="shared" si="181"/>
        <v>#REF!</v>
      </c>
      <c r="M2043" t="s">
        <v>751</v>
      </c>
      <c r="Q2043" s="306">
        <v>1495</v>
      </c>
    </row>
    <row r="2044" spans="1:17" hidden="1">
      <c r="A2044" s="303" t="s">
        <v>14</v>
      </c>
      <c r="B2044" s="303" t="s">
        <v>17</v>
      </c>
      <c r="C2044" s="303">
        <v>1099</v>
      </c>
      <c r="D2044" s="303" t="s">
        <v>29</v>
      </c>
      <c r="E2044" s="303">
        <v>1981</v>
      </c>
      <c r="F2044" s="303">
        <v>2150</v>
      </c>
      <c r="G2044" s="303" t="s">
        <v>32</v>
      </c>
      <c r="H2044" s="304" t="s">
        <v>744</v>
      </c>
      <c r="I2044" s="305">
        <v>44</v>
      </c>
      <c r="J2044" s="303" t="str">
        <f t="shared" si="179"/>
        <v>A-W3-H1-VEN 3 - Polished Lippings</v>
      </c>
      <c r="K2044" s="306" t="e">
        <f>K124+(Spray_Lip/((100-DoorDiscount)/100))</f>
        <v>#REF!</v>
      </c>
      <c r="M2044" t="s">
        <v>751</v>
      </c>
      <c r="Q2044" s="306">
        <v>511.5</v>
      </c>
    </row>
    <row r="2045" spans="1:17" hidden="1">
      <c r="A2045" s="303" t="s">
        <v>14</v>
      </c>
      <c r="B2045" s="303" t="s">
        <v>16</v>
      </c>
      <c r="C2045" s="303">
        <v>1099</v>
      </c>
      <c r="D2045" s="303" t="s">
        <v>29</v>
      </c>
      <c r="E2045" s="303">
        <v>2151</v>
      </c>
      <c r="F2045" s="303">
        <v>2450</v>
      </c>
      <c r="G2045" s="303" t="s">
        <v>33</v>
      </c>
      <c r="H2045" s="304" t="s">
        <v>744</v>
      </c>
      <c r="I2045" s="305">
        <v>44</v>
      </c>
      <c r="J2045" s="303" t="str">
        <f t="shared" si="179"/>
        <v>A-W3-H2-VEN 3 - Polished Lippings</v>
      </c>
      <c r="K2045" s="306" t="e">
        <f>K125+(Spray_Lip/((100-DoorDiscount)/100))</f>
        <v>#REF!</v>
      </c>
      <c r="M2045" t="s">
        <v>751</v>
      </c>
      <c r="Q2045" s="306">
        <v>619.5</v>
      </c>
    </row>
    <row r="2046" spans="1:17" hidden="1">
      <c r="A2046" s="303" t="s">
        <v>14</v>
      </c>
      <c r="B2046" s="303" t="s">
        <v>15</v>
      </c>
      <c r="C2046" s="303">
        <v>1099</v>
      </c>
      <c r="D2046" s="303" t="s">
        <v>29</v>
      </c>
      <c r="E2046" s="303">
        <v>2451</v>
      </c>
      <c r="F2046" s="303">
        <v>2820</v>
      </c>
      <c r="G2046" s="303" t="s">
        <v>34</v>
      </c>
      <c r="H2046" s="304" t="s">
        <v>744</v>
      </c>
      <c r="I2046" s="305">
        <v>44</v>
      </c>
      <c r="J2046" s="303" t="str">
        <f t="shared" si="179"/>
        <v>A-W3-H3-VEN 3 - Polished Lippings</v>
      </c>
      <c r="K2046" s="306" t="e">
        <f>K126+(Spray_Lip/((100-DoorDiscount)/100))</f>
        <v>#REF!</v>
      </c>
      <c r="M2046" t="s">
        <v>751</v>
      </c>
      <c r="Q2046" s="306">
        <v>748.5</v>
      </c>
    </row>
    <row r="2047" spans="1:17" hidden="1">
      <c r="A2047" s="303" t="s">
        <v>14</v>
      </c>
      <c r="B2047" s="303" t="s">
        <v>13</v>
      </c>
      <c r="C2047" s="303">
        <v>1099</v>
      </c>
      <c r="D2047" s="303" t="s">
        <v>29</v>
      </c>
      <c r="E2047" s="303">
        <v>2821</v>
      </c>
      <c r="F2047" s="303">
        <v>3070</v>
      </c>
      <c r="G2047" s="303" t="s">
        <v>35</v>
      </c>
      <c r="H2047" s="304" t="s">
        <v>744</v>
      </c>
      <c r="I2047" s="305">
        <v>44</v>
      </c>
      <c r="J2047" s="303" t="str">
        <f t="shared" si="179"/>
        <v>A-W3-H4-VEN 3 - Polished Lippings</v>
      </c>
      <c r="K2047" s="306" t="e">
        <f>K127+(Spray_Lip/((100-DoorDiscount)/100))</f>
        <v>#REF!</v>
      </c>
      <c r="M2047" t="s">
        <v>751</v>
      </c>
      <c r="Q2047" s="306">
        <v>863.5</v>
      </c>
    </row>
    <row r="2048" spans="1:17" hidden="1">
      <c r="A2048" s="303" t="s">
        <v>9</v>
      </c>
      <c r="B2048" s="303" t="s">
        <v>12</v>
      </c>
      <c r="C2048" s="303">
        <v>1099</v>
      </c>
      <c r="D2048" s="303" t="s">
        <v>29</v>
      </c>
      <c r="E2048" s="303">
        <v>1981</v>
      </c>
      <c r="F2048" s="303">
        <v>2150</v>
      </c>
      <c r="G2048" s="303" t="s">
        <v>32</v>
      </c>
      <c r="H2048" s="304" t="s">
        <v>744</v>
      </c>
      <c r="I2048" s="305">
        <v>44</v>
      </c>
      <c r="J2048" s="303" t="str">
        <f t="shared" si="179"/>
        <v>B-W3-H1-VEN 3 - Polished Lippings</v>
      </c>
      <c r="K2048" s="306" t="e">
        <f t="shared" ref="K2048:K2055" si="182">K128+(Spray_Lip/((100-DoorDiscount)/100))*2</f>
        <v>#REF!</v>
      </c>
      <c r="M2048" t="s">
        <v>751</v>
      </c>
      <c r="Q2048" s="306">
        <v>1021</v>
      </c>
    </row>
    <row r="2049" spans="1:17" hidden="1">
      <c r="A2049" s="303" t="s">
        <v>9</v>
      </c>
      <c r="B2049" s="303" t="s">
        <v>11</v>
      </c>
      <c r="C2049" s="303">
        <v>1099</v>
      </c>
      <c r="D2049" s="303" t="s">
        <v>29</v>
      </c>
      <c r="E2049" s="303">
        <v>2151</v>
      </c>
      <c r="F2049" s="303">
        <v>2450</v>
      </c>
      <c r="G2049" s="303" t="s">
        <v>33</v>
      </c>
      <c r="H2049" s="304" t="s">
        <v>744</v>
      </c>
      <c r="I2049" s="305">
        <v>44</v>
      </c>
      <c r="J2049" s="303" t="str">
        <f t="shared" si="179"/>
        <v>B-W3-H2-VEN 3 - Polished Lippings</v>
      </c>
      <c r="K2049" s="306" t="e">
        <f t="shared" si="182"/>
        <v>#REF!</v>
      </c>
      <c r="M2049" t="s">
        <v>751</v>
      </c>
      <c r="Q2049" s="306">
        <v>1236</v>
      </c>
    </row>
    <row r="2050" spans="1:17" hidden="1">
      <c r="A2050" s="303" t="s">
        <v>9</v>
      </c>
      <c r="B2050" s="303" t="s">
        <v>10</v>
      </c>
      <c r="C2050" s="303">
        <v>1099</v>
      </c>
      <c r="D2050" s="303" t="s">
        <v>29</v>
      </c>
      <c r="E2050" s="303">
        <v>2451</v>
      </c>
      <c r="F2050" s="303">
        <v>2820</v>
      </c>
      <c r="G2050" s="303" t="s">
        <v>34</v>
      </c>
      <c r="H2050" s="304" t="s">
        <v>744</v>
      </c>
      <c r="I2050" s="305">
        <v>44</v>
      </c>
      <c r="J2050" s="303" t="str">
        <f t="shared" si="179"/>
        <v>B-W3-H3-VEN 3 - Polished Lippings</v>
      </c>
      <c r="K2050" s="306" t="e">
        <f t="shared" si="182"/>
        <v>#REF!</v>
      </c>
      <c r="M2050" t="s">
        <v>751</v>
      </c>
      <c r="Q2050" s="306">
        <v>1496</v>
      </c>
    </row>
    <row r="2051" spans="1:17" hidden="1">
      <c r="A2051" s="303" t="s">
        <v>9</v>
      </c>
      <c r="B2051" s="303" t="s">
        <v>8</v>
      </c>
      <c r="C2051" s="303">
        <v>1099</v>
      </c>
      <c r="D2051" s="303" t="s">
        <v>29</v>
      </c>
      <c r="E2051" s="303">
        <v>2821</v>
      </c>
      <c r="F2051" s="303">
        <v>3100</v>
      </c>
      <c r="G2051" s="303" t="s">
        <v>35</v>
      </c>
      <c r="H2051" s="304" t="s">
        <v>744</v>
      </c>
      <c r="I2051" s="305">
        <v>44</v>
      </c>
      <c r="J2051" s="303" t="str">
        <f t="shared" si="179"/>
        <v>B-W3-H4-VEN 3 - Polished Lippings</v>
      </c>
      <c r="K2051" s="306" t="e">
        <f t="shared" si="182"/>
        <v>#REF!</v>
      </c>
      <c r="M2051" t="s">
        <v>751</v>
      </c>
      <c r="Q2051" s="306">
        <v>1722</v>
      </c>
    </row>
    <row r="2052" spans="1:17" hidden="1">
      <c r="A2052" s="303" t="s">
        <v>4</v>
      </c>
      <c r="B2052" s="303" t="s">
        <v>7</v>
      </c>
      <c r="C2052" s="303">
        <v>1099</v>
      </c>
      <c r="D2052" s="303" t="s">
        <v>29</v>
      </c>
      <c r="E2052" s="303">
        <v>1981</v>
      </c>
      <c r="F2052" s="303">
        <v>2150</v>
      </c>
      <c r="G2052" s="303" t="s">
        <v>32</v>
      </c>
      <c r="H2052" s="304" t="s">
        <v>744</v>
      </c>
      <c r="I2052" s="305">
        <v>44</v>
      </c>
      <c r="J2052" s="303" t="str">
        <f t="shared" si="179"/>
        <v>C-W3-H1-VEN 3 - Polished Lippings</v>
      </c>
      <c r="K2052" s="306" t="e">
        <f t="shared" si="182"/>
        <v>#REF!</v>
      </c>
      <c r="M2052" t="s">
        <v>751</v>
      </c>
      <c r="Q2052" s="306">
        <v>911</v>
      </c>
    </row>
    <row r="2053" spans="1:17" hidden="1">
      <c r="A2053" s="303" t="s">
        <v>4</v>
      </c>
      <c r="B2053" s="303" t="s">
        <v>6</v>
      </c>
      <c r="C2053" s="303">
        <v>1099</v>
      </c>
      <c r="D2053" s="303" t="s">
        <v>29</v>
      </c>
      <c r="E2053" s="303">
        <v>2151</v>
      </c>
      <c r="F2053" s="303">
        <v>2450</v>
      </c>
      <c r="G2053" s="303" t="s">
        <v>33</v>
      </c>
      <c r="H2053" s="304" t="s">
        <v>744</v>
      </c>
      <c r="I2053" s="305">
        <v>44</v>
      </c>
      <c r="J2053" s="303" t="str">
        <f t="shared" si="179"/>
        <v>C-W3-H2-VEN 3 - Polished Lippings</v>
      </c>
      <c r="K2053" s="306" t="e">
        <f t="shared" si="182"/>
        <v>#REF!</v>
      </c>
      <c r="M2053" t="s">
        <v>751</v>
      </c>
      <c r="Q2053" s="306">
        <v>1111</v>
      </c>
    </row>
    <row r="2054" spans="1:17" hidden="1">
      <c r="A2054" s="303" t="s">
        <v>4</v>
      </c>
      <c r="B2054" s="303" t="s">
        <v>5</v>
      </c>
      <c r="C2054" s="303">
        <v>1099</v>
      </c>
      <c r="D2054" s="303" t="s">
        <v>29</v>
      </c>
      <c r="E2054" s="303">
        <v>2451</v>
      </c>
      <c r="F2054" s="303">
        <v>2820</v>
      </c>
      <c r="G2054" s="303" t="s">
        <v>34</v>
      </c>
      <c r="H2054" s="304" t="s">
        <v>744</v>
      </c>
      <c r="I2054" s="305">
        <v>44</v>
      </c>
      <c r="J2054" s="303" t="str">
        <f t="shared" si="179"/>
        <v>C-W3-H3-VEN 3 - Polished Lippings</v>
      </c>
      <c r="K2054" s="306" t="e">
        <f t="shared" si="182"/>
        <v>#REF!</v>
      </c>
      <c r="M2054" t="s">
        <v>751</v>
      </c>
      <c r="Q2054" s="306">
        <v>1361</v>
      </c>
    </row>
    <row r="2055" spans="1:17" hidden="1">
      <c r="A2055" s="303" t="s">
        <v>4</v>
      </c>
      <c r="B2055" s="303" t="s">
        <v>3</v>
      </c>
      <c r="C2055" s="303">
        <v>1099</v>
      </c>
      <c r="D2055" s="303" t="s">
        <v>29</v>
      </c>
      <c r="E2055" s="303">
        <v>2821</v>
      </c>
      <c r="F2055" s="303">
        <v>3100</v>
      </c>
      <c r="G2055" s="303" t="s">
        <v>35</v>
      </c>
      <c r="H2055" s="304" t="s">
        <v>744</v>
      </c>
      <c r="I2055" s="305">
        <v>44</v>
      </c>
      <c r="J2055" s="303" t="str">
        <f t="shared" si="179"/>
        <v>C-W3-H4-VEN 3 - Polished Lippings</v>
      </c>
      <c r="K2055" s="306" t="e">
        <f t="shared" si="182"/>
        <v>#REF!</v>
      </c>
      <c r="M2055" t="s">
        <v>751</v>
      </c>
      <c r="Q2055" s="306">
        <v>1520</v>
      </c>
    </row>
    <row r="2056" spans="1:17" hidden="1">
      <c r="A2056" s="303" t="s">
        <v>14</v>
      </c>
      <c r="B2056" s="303" t="s">
        <v>17</v>
      </c>
      <c r="C2056" s="303">
        <v>1240</v>
      </c>
      <c r="D2056" s="303" t="s">
        <v>30</v>
      </c>
      <c r="E2056" s="303">
        <v>1981</v>
      </c>
      <c r="F2056" s="303">
        <v>2150</v>
      </c>
      <c r="G2056" s="303" t="s">
        <v>32</v>
      </c>
      <c r="H2056" s="304" t="s">
        <v>744</v>
      </c>
      <c r="I2056" s="305">
        <v>44</v>
      </c>
      <c r="J2056" s="303" t="str">
        <f t="shared" ref="J2056:J2088" si="183">A2056&amp;"-"&amp;D2056&amp;"-"&amp;G2056&amp;"-"&amp;H2056</f>
        <v>A-W4-H1-VEN 3 - Polished Lippings</v>
      </c>
      <c r="K2056" s="306" t="e">
        <f>K136+(Spray_Lip/((100-DoorDiscount)/100))</f>
        <v>#REF!</v>
      </c>
      <c r="M2056" t="s">
        <v>751</v>
      </c>
      <c r="Q2056" s="306">
        <v>536.5</v>
      </c>
    </row>
    <row r="2057" spans="1:17" hidden="1">
      <c r="A2057" s="303" t="s">
        <v>14</v>
      </c>
      <c r="B2057" s="303" t="s">
        <v>16</v>
      </c>
      <c r="C2057" s="303">
        <v>1240</v>
      </c>
      <c r="D2057" s="303" t="s">
        <v>30</v>
      </c>
      <c r="E2057" s="303">
        <v>2151</v>
      </c>
      <c r="F2057" s="303">
        <v>2450</v>
      </c>
      <c r="G2057" s="303" t="s">
        <v>33</v>
      </c>
      <c r="H2057" s="304" t="s">
        <v>744</v>
      </c>
      <c r="I2057" s="305">
        <v>44</v>
      </c>
      <c r="J2057" s="303" t="str">
        <f t="shared" si="183"/>
        <v>A-W4-H2-VEN 3 - Polished Lippings</v>
      </c>
      <c r="K2057" s="306" t="e">
        <f>K137+(Spray_Lip/((100-DoorDiscount)/100))</f>
        <v>#REF!</v>
      </c>
      <c r="M2057" t="s">
        <v>751</v>
      </c>
      <c r="Q2057" s="306">
        <v>643.5</v>
      </c>
    </row>
    <row r="2058" spans="1:17" hidden="1">
      <c r="A2058" s="303" t="s">
        <v>14</v>
      </c>
      <c r="B2058" s="303" t="s">
        <v>15</v>
      </c>
      <c r="C2058" s="303">
        <v>1240</v>
      </c>
      <c r="D2058" s="303" t="s">
        <v>30</v>
      </c>
      <c r="E2058" s="303">
        <v>2451</v>
      </c>
      <c r="F2058" s="303">
        <v>2820</v>
      </c>
      <c r="G2058" s="303" t="s">
        <v>34</v>
      </c>
      <c r="H2058" s="304" t="s">
        <v>744</v>
      </c>
      <c r="I2058" s="305">
        <v>44</v>
      </c>
      <c r="J2058" s="303" t="str">
        <f t="shared" si="183"/>
        <v>A-W4-H3-VEN 3 - Polished Lippings</v>
      </c>
      <c r="K2058" s="306" t="e">
        <f>K138+(Spray_Lip/((100-DoorDiscount)/100))</f>
        <v>#REF!</v>
      </c>
      <c r="M2058" t="s">
        <v>751</v>
      </c>
      <c r="Q2058" s="306">
        <v>772.5</v>
      </c>
    </row>
    <row r="2059" spans="1:17" hidden="1">
      <c r="A2059" s="303" t="s">
        <v>14</v>
      </c>
      <c r="B2059" s="303" t="s">
        <v>13</v>
      </c>
      <c r="C2059" s="303">
        <v>1240</v>
      </c>
      <c r="D2059" s="303" t="s">
        <v>30</v>
      </c>
      <c r="E2059" s="303">
        <v>2821</v>
      </c>
      <c r="F2059" s="303">
        <v>3070</v>
      </c>
      <c r="G2059" s="303" t="s">
        <v>35</v>
      </c>
      <c r="H2059" s="304" t="s">
        <v>744</v>
      </c>
      <c r="I2059" s="305">
        <v>44</v>
      </c>
      <c r="J2059" s="303" t="str">
        <f t="shared" si="183"/>
        <v>A-W4-H4-VEN 3 - Polished Lippings</v>
      </c>
      <c r="K2059" s="306" t="e">
        <f>K139+(Spray_Lip/((100-DoorDiscount)/100))</f>
        <v>#REF!</v>
      </c>
      <c r="M2059" t="s">
        <v>751</v>
      </c>
      <c r="Q2059" s="306">
        <v>887.5</v>
      </c>
    </row>
    <row r="2060" spans="1:17" hidden="1">
      <c r="A2060" s="303" t="s">
        <v>9</v>
      </c>
      <c r="B2060" s="303" t="s">
        <v>12</v>
      </c>
      <c r="C2060" s="303">
        <v>1240</v>
      </c>
      <c r="D2060" s="303" t="s">
        <v>30</v>
      </c>
      <c r="E2060" s="303">
        <v>1981</v>
      </c>
      <c r="F2060" s="303">
        <v>2150</v>
      </c>
      <c r="G2060" s="303" t="s">
        <v>32</v>
      </c>
      <c r="H2060" s="304" t="s">
        <v>744</v>
      </c>
      <c r="I2060" s="305">
        <v>44</v>
      </c>
      <c r="J2060" s="303" t="str">
        <f t="shared" si="183"/>
        <v>B-W4-H1-VEN 3 - Polished Lippings</v>
      </c>
      <c r="K2060" s="306" t="e">
        <f t="shared" ref="K2060:K2067" si="184">K140+(Spray_Lip/((100-DoorDiscount)/100))*2</f>
        <v>#REF!</v>
      </c>
      <c r="M2060" t="s">
        <v>751</v>
      </c>
      <c r="Q2060" s="306">
        <v>1070</v>
      </c>
    </row>
    <row r="2061" spans="1:17" hidden="1">
      <c r="A2061" s="303" t="s">
        <v>9</v>
      </c>
      <c r="B2061" s="303" t="s">
        <v>11</v>
      </c>
      <c r="C2061" s="303">
        <v>1240</v>
      </c>
      <c r="D2061" s="303" t="s">
        <v>30</v>
      </c>
      <c r="E2061" s="303">
        <v>2151</v>
      </c>
      <c r="F2061" s="303">
        <v>2450</v>
      </c>
      <c r="G2061" s="303" t="s">
        <v>33</v>
      </c>
      <c r="H2061" s="304" t="s">
        <v>744</v>
      </c>
      <c r="I2061" s="305">
        <v>44</v>
      </c>
      <c r="J2061" s="303" t="str">
        <f t="shared" si="183"/>
        <v>B-W4-H2-VEN 3 - Polished Lippings</v>
      </c>
      <c r="K2061" s="306" t="e">
        <f t="shared" si="184"/>
        <v>#REF!</v>
      </c>
      <c r="M2061" t="s">
        <v>751</v>
      </c>
      <c r="Q2061" s="306">
        <v>1285</v>
      </c>
    </row>
    <row r="2062" spans="1:17" hidden="1">
      <c r="A2062" s="303" t="s">
        <v>9</v>
      </c>
      <c r="B2062" s="303" t="s">
        <v>10</v>
      </c>
      <c r="C2062" s="303">
        <v>1240</v>
      </c>
      <c r="D2062" s="303" t="s">
        <v>30</v>
      </c>
      <c r="E2062" s="303">
        <v>2451</v>
      </c>
      <c r="F2062" s="303">
        <v>2820</v>
      </c>
      <c r="G2062" s="303" t="s">
        <v>34</v>
      </c>
      <c r="H2062" s="304" t="s">
        <v>744</v>
      </c>
      <c r="I2062" s="305">
        <v>44</v>
      </c>
      <c r="J2062" s="303" t="str">
        <f t="shared" si="183"/>
        <v>B-W4-H3-VEN 3 - Polished Lippings</v>
      </c>
      <c r="K2062" s="306" t="e">
        <f t="shared" si="184"/>
        <v>#REF!</v>
      </c>
      <c r="M2062" t="s">
        <v>751</v>
      </c>
      <c r="Q2062" s="306">
        <v>1545</v>
      </c>
    </row>
    <row r="2063" spans="1:17" hidden="1">
      <c r="A2063" s="303" t="s">
        <v>9</v>
      </c>
      <c r="B2063" s="303" t="s">
        <v>8</v>
      </c>
      <c r="C2063" s="303">
        <v>1240</v>
      </c>
      <c r="D2063" s="303" t="s">
        <v>30</v>
      </c>
      <c r="E2063" s="303">
        <v>2821</v>
      </c>
      <c r="F2063" s="303">
        <v>3100</v>
      </c>
      <c r="G2063" s="303" t="s">
        <v>35</v>
      </c>
      <c r="H2063" s="304" t="s">
        <v>744</v>
      </c>
      <c r="I2063" s="305">
        <v>44</v>
      </c>
      <c r="J2063" s="303" t="str">
        <f t="shared" si="183"/>
        <v>B-W4-H4-VEN 3 - Polished Lippings</v>
      </c>
      <c r="K2063" s="306" t="e">
        <f t="shared" si="184"/>
        <v>#REF!</v>
      </c>
      <c r="M2063" t="s">
        <v>751</v>
      </c>
      <c r="Q2063" s="306">
        <v>1770</v>
      </c>
    </row>
    <row r="2064" spans="1:17" hidden="1">
      <c r="A2064" s="303" t="s">
        <v>4</v>
      </c>
      <c r="B2064" s="303" t="s">
        <v>7</v>
      </c>
      <c r="C2064" s="303">
        <v>1240</v>
      </c>
      <c r="D2064" s="303" t="s">
        <v>30</v>
      </c>
      <c r="E2064" s="303">
        <v>1981</v>
      </c>
      <c r="F2064" s="303">
        <v>2150</v>
      </c>
      <c r="G2064" s="303" t="s">
        <v>32</v>
      </c>
      <c r="H2064" s="304" t="s">
        <v>744</v>
      </c>
      <c r="I2064" s="305">
        <v>44</v>
      </c>
      <c r="J2064" s="303" t="str">
        <f t="shared" si="183"/>
        <v>C-W4-H1-VEN 3 - Polished Lippings</v>
      </c>
      <c r="K2064" s="306" t="e">
        <f t="shared" si="184"/>
        <v>#REF!</v>
      </c>
      <c r="M2064" t="s">
        <v>751</v>
      </c>
      <c r="Q2064" s="306">
        <v>935</v>
      </c>
    </row>
    <row r="2065" spans="1:17" hidden="1">
      <c r="A2065" s="303" t="s">
        <v>4</v>
      </c>
      <c r="B2065" s="303" t="s">
        <v>6</v>
      </c>
      <c r="C2065" s="303">
        <v>1240</v>
      </c>
      <c r="D2065" s="303" t="s">
        <v>30</v>
      </c>
      <c r="E2065" s="303">
        <v>2151</v>
      </c>
      <c r="F2065" s="303">
        <v>2450</v>
      </c>
      <c r="G2065" s="303" t="s">
        <v>33</v>
      </c>
      <c r="H2065" s="304" t="s">
        <v>744</v>
      </c>
      <c r="I2065" s="305">
        <v>44</v>
      </c>
      <c r="J2065" s="303" t="str">
        <f t="shared" si="183"/>
        <v>C-W4-H2-VEN 3 - Polished Lippings</v>
      </c>
      <c r="K2065" s="306" t="e">
        <f t="shared" si="184"/>
        <v>#REF!</v>
      </c>
      <c r="M2065" t="s">
        <v>751</v>
      </c>
      <c r="Q2065" s="306">
        <v>1135</v>
      </c>
    </row>
    <row r="2066" spans="1:17" hidden="1">
      <c r="A2066" s="303" t="s">
        <v>4</v>
      </c>
      <c r="B2066" s="303" t="s">
        <v>5</v>
      </c>
      <c r="C2066" s="303">
        <v>1240</v>
      </c>
      <c r="D2066" s="303" t="s">
        <v>30</v>
      </c>
      <c r="E2066" s="303">
        <v>2451</v>
      </c>
      <c r="F2066" s="303">
        <v>2820</v>
      </c>
      <c r="G2066" s="303" t="s">
        <v>34</v>
      </c>
      <c r="H2066" s="304" t="s">
        <v>744</v>
      </c>
      <c r="I2066" s="305">
        <v>44</v>
      </c>
      <c r="J2066" s="303" t="str">
        <f t="shared" si="183"/>
        <v>C-W4-H3-VEN 3 - Polished Lippings</v>
      </c>
      <c r="K2066" s="306" t="e">
        <f t="shared" si="184"/>
        <v>#REF!</v>
      </c>
      <c r="M2066" t="s">
        <v>751</v>
      </c>
      <c r="Q2066" s="306">
        <v>1385</v>
      </c>
    </row>
    <row r="2067" spans="1:17" hidden="1">
      <c r="A2067" s="303" t="s">
        <v>4</v>
      </c>
      <c r="B2067" s="303" t="s">
        <v>3</v>
      </c>
      <c r="C2067" s="303">
        <v>1240</v>
      </c>
      <c r="D2067" s="303" t="s">
        <v>30</v>
      </c>
      <c r="E2067" s="303">
        <v>2821</v>
      </c>
      <c r="F2067" s="303">
        <v>3100</v>
      </c>
      <c r="G2067" s="303" t="s">
        <v>35</v>
      </c>
      <c r="H2067" s="304" t="s">
        <v>744</v>
      </c>
      <c r="I2067" s="305">
        <v>44</v>
      </c>
      <c r="J2067" s="303" t="str">
        <f t="shared" si="183"/>
        <v>C-W4-H4-VEN 3 - Polished Lippings</v>
      </c>
      <c r="K2067" s="306" t="e">
        <f t="shared" si="184"/>
        <v>#REF!</v>
      </c>
      <c r="M2067" t="s">
        <v>751</v>
      </c>
      <c r="Q2067" s="306">
        <v>1544</v>
      </c>
    </row>
    <row r="2068" spans="1:17" hidden="1">
      <c r="A2068" s="303" t="s">
        <v>14</v>
      </c>
      <c r="B2068" s="303" t="s">
        <v>17</v>
      </c>
      <c r="C2068" s="303">
        <v>949</v>
      </c>
      <c r="D2068" s="303" t="s">
        <v>27</v>
      </c>
      <c r="E2068" s="303">
        <v>1981</v>
      </c>
      <c r="F2068" s="303">
        <v>2150</v>
      </c>
      <c r="G2068" s="303" t="s">
        <v>32</v>
      </c>
      <c r="H2068" s="304" t="s">
        <v>745</v>
      </c>
      <c r="I2068" s="305">
        <v>44</v>
      </c>
      <c r="J2068" s="303" t="str">
        <f t="shared" si="183"/>
        <v>A-W1-H1-VEN 4 - Polished Lippings</v>
      </c>
      <c r="K2068" s="306" t="e">
        <f>K148+(Spray_Lip/((100-DoorDiscount)/100))</f>
        <v>#REF!</v>
      </c>
      <c r="M2068" t="s">
        <v>751</v>
      </c>
      <c r="Q2068" s="306">
        <v>493.5</v>
      </c>
    </row>
    <row r="2069" spans="1:17" hidden="1">
      <c r="A2069" s="303" t="s">
        <v>14</v>
      </c>
      <c r="B2069" s="303" t="s">
        <v>16</v>
      </c>
      <c r="C2069" s="303">
        <v>949</v>
      </c>
      <c r="D2069" s="303" t="s">
        <v>27</v>
      </c>
      <c r="E2069" s="303">
        <v>2151</v>
      </c>
      <c r="F2069" s="303">
        <v>2450</v>
      </c>
      <c r="G2069" s="303" t="s">
        <v>33</v>
      </c>
      <c r="H2069" s="304" t="s">
        <v>745</v>
      </c>
      <c r="I2069" s="305">
        <v>44</v>
      </c>
      <c r="J2069" s="303" t="str">
        <f t="shared" si="183"/>
        <v>A-W1-H2-VEN 4 - Polished Lippings</v>
      </c>
      <c r="K2069" s="306" t="e">
        <f>K149+(Spray_Lip/((100-DoorDiscount)/100))</f>
        <v>#REF!</v>
      </c>
      <c r="M2069" t="s">
        <v>751</v>
      </c>
      <c r="Q2069" s="306">
        <v>576.5</v>
      </c>
    </row>
    <row r="2070" spans="1:17" hidden="1">
      <c r="A2070" s="303" t="s">
        <v>14</v>
      </c>
      <c r="B2070" s="303" t="s">
        <v>15</v>
      </c>
      <c r="C2070" s="303">
        <v>949</v>
      </c>
      <c r="D2070" s="303" t="s">
        <v>27</v>
      </c>
      <c r="E2070" s="303">
        <v>2451</v>
      </c>
      <c r="F2070" s="303">
        <v>2820</v>
      </c>
      <c r="G2070" s="303" t="s">
        <v>34</v>
      </c>
      <c r="H2070" s="304" t="s">
        <v>745</v>
      </c>
      <c r="I2070" s="305">
        <v>44</v>
      </c>
      <c r="J2070" s="303" t="str">
        <f t="shared" si="183"/>
        <v>A-W1-H3-VEN 4 - Polished Lippings</v>
      </c>
      <c r="K2070" s="306" t="e">
        <f>K150+(Spray_Lip/((100-DoorDiscount)/100))</f>
        <v>#REF!</v>
      </c>
      <c r="M2070" t="s">
        <v>751</v>
      </c>
      <c r="Q2070" s="306">
        <v>700.5</v>
      </c>
    </row>
    <row r="2071" spans="1:17" hidden="1">
      <c r="A2071" s="303" t="s">
        <v>14</v>
      </c>
      <c r="B2071" s="303" t="s">
        <v>13</v>
      </c>
      <c r="C2071" s="303">
        <v>864</v>
      </c>
      <c r="D2071" s="303" t="s">
        <v>27</v>
      </c>
      <c r="E2071" s="303">
        <v>2821</v>
      </c>
      <c r="F2071" s="303">
        <v>3070</v>
      </c>
      <c r="G2071" s="303" t="s">
        <v>35</v>
      </c>
      <c r="H2071" s="304" t="s">
        <v>745</v>
      </c>
      <c r="I2071" s="305">
        <v>44</v>
      </c>
      <c r="J2071" s="303" t="str">
        <f t="shared" si="183"/>
        <v>A-W1-H4-VEN 4 - Polished Lippings</v>
      </c>
      <c r="K2071" s="306" t="e">
        <f>K151+(Spray_Lip/((100-DoorDiscount)/100))</f>
        <v>#REF!</v>
      </c>
      <c r="M2071" t="s">
        <v>751</v>
      </c>
      <c r="Q2071" s="306">
        <v>815.5</v>
      </c>
    </row>
    <row r="2072" spans="1:17" hidden="1">
      <c r="A2072" s="303" t="s">
        <v>9</v>
      </c>
      <c r="B2072" s="303" t="s">
        <v>12</v>
      </c>
      <c r="C2072" s="303">
        <v>949</v>
      </c>
      <c r="D2072" s="303" t="s">
        <v>27</v>
      </c>
      <c r="E2072" s="303">
        <v>1981</v>
      </c>
      <c r="F2072" s="303">
        <v>2150</v>
      </c>
      <c r="G2072" s="303" t="s">
        <v>32</v>
      </c>
      <c r="H2072" s="304" t="s">
        <v>745</v>
      </c>
      <c r="I2072" s="305">
        <v>44</v>
      </c>
      <c r="J2072" s="303" t="str">
        <f t="shared" si="183"/>
        <v>B-W1-H1-VEN 4 - Polished Lippings</v>
      </c>
      <c r="K2072" s="306" t="e">
        <f t="shared" ref="K2072:K2079" si="185">K152+(Spray_Lip/((100-DoorDiscount)/100))*2</f>
        <v>#REF!</v>
      </c>
      <c r="M2072" t="s">
        <v>751</v>
      </c>
      <c r="Q2072" s="306">
        <v>987</v>
      </c>
    </row>
    <row r="2073" spans="1:17" hidden="1">
      <c r="A2073" s="303" t="s">
        <v>9</v>
      </c>
      <c r="B2073" s="303" t="s">
        <v>11</v>
      </c>
      <c r="C2073" s="303">
        <v>909</v>
      </c>
      <c r="D2073" s="303" t="s">
        <v>27</v>
      </c>
      <c r="E2073" s="303">
        <v>2151</v>
      </c>
      <c r="F2073" s="303">
        <v>2450</v>
      </c>
      <c r="G2073" s="303" t="s">
        <v>33</v>
      </c>
      <c r="H2073" s="304" t="s">
        <v>745</v>
      </c>
      <c r="I2073" s="305">
        <v>44</v>
      </c>
      <c r="J2073" s="303" t="str">
        <f t="shared" si="183"/>
        <v>B-W1-H2-VEN 4 - Polished Lippings</v>
      </c>
      <c r="K2073" s="306" t="e">
        <f t="shared" si="185"/>
        <v>#REF!</v>
      </c>
      <c r="M2073" t="s">
        <v>751</v>
      </c>
      <c r="Q2073" s="306">
        <v>1152</v>
      </c>
    </row>
    <row r="2074" spans="1:17" hidden="1">
      <c r="A2074" s="303" t="s">
        <v>9</v>
      </c>
      <c r="B2074" s="303" t="s">
        <v>10</v>
      </c>
      <c r="C2074" s="303">
        <v>949</v>
      </c>
      <c r="D2074" s="303" t="s">
        <v>27</v>
      </c>
      <c r="E2074" s="303">
        <v>2451</v>
      </c>
      <c r="F2074" s="303">
        <v>2820</v>
      </c>
      <c r="G2074" s="303" t="s">
        <v>34</v>
      </c>
      <c r="H2074" s="304" t="s">
        <v>745</v>
      </c>
      <c r="I2074" s="305">
        <v>44</v>
      </c>
      <c r="J2074" s="303" t="str">
        <f t="shared" si="183"/>
        <v>B-W1-H3-VEN 4 - Polished Lippings</v>
      </c>
      <c r="K2074" s="306" t="e">
        <f t="shared" si="185"/>
        <v>#REF!</v>
      </c>
      <c r="M2074" t="s">
        <v>751</v>
      </c>
      <c r="Q2074" s="306">
        <v>1397</v>
      </c>
    </row>
    <row r="2075" spans="1:17" hidden="1">
      <c r="A2075" s="303" t="s">
        <v>9</v>
      </c>
      <c r="B2075" s="303" t="s">
        <v>8</v>
      </c>
      <c r="C2075" s="303">
        <v>999</v>
      </c>
      <c r="D2075" s="303" t="s">
        <v>27</v>
      </c>
      <c r="E2075" s="303">
        <v>2821</v>
      </c>
      <c r="F2075" s="303">
        <v>3100</v>
      </c>
      <c r="G2075" s="303" t="s">
        <v>35</v>
      </c>
      <c r="H2075" s="304" t="s">
        <v>745</v>
      </c>
      <c r="I2075" s="305">
        <v>44</v>
      </c>
      <c r="J2075" s="303" t="str">
        <f t="shared" si="183"/>
        <v>B-W1-H4-VEN 4 - Polished Lippings</v>
      </c>
      <c r="K2075" s="306" t="e">
        <f t="shared" si="185"/>
        <v>#REF!</v>
      </c>
      <c r="M2075" t="s">
        <v>751</v>
      </c>
      <c r="Q2075" s="306">
        <v>1629</v>
      </c>
    </row>
    <row r="2076" spans="1:17" hidden="1">
      <c r="A2076" s="303" t="s">
        <v>4</v>
      </c>
      <c r="B2076" s="303" t="s">
        <v>7</v>
      </c>
      <c r="C2076" s="303">
        <v>949</v>
      </c>
      <c r="D2076" s="303" t="s">
        <v>27</v>
      </c>
      <c r="E2076" s="303">
        <v>1981</v>
      </c>
      <c r="F2076" s="303">
        <v>2150</v>
      </c>
      <c r="G2076" s="303" t="s">
        <v>32</v>
      </c>
      <c r="H2076" s="304" t="s">
        <v>745</v>
      </c>
      <c r="I2076" s="305">
        <v>44</v>
      </c>
      <c r="J2076" s="303" t="str">
        <f t="shared" si="183"/>
        <v>C-W1-H1-VEN 4 - Polished Lippings</v>
      </c>
      <c r="K2076" s="306" t="e">
        <f t="shared" si="185"/>
        <v>#REF!</v>
      </c>
      <c r="M2076" t="s">
        <v>751</v>
      </c>
      <c r="Q2076" s="306">
        <v>904</v>
      </c>
    </row>
    <row r="2077" spans="1:17" hidden="1">
      <c r="A2077" s="303" t="s">
        <v>4</v>
      </c>
      <c r="B2077" s="303" t="s">
        <v>6</v>
      </c>
      <c r="C2077" s="303">
        <v>909</v>
      </c>
      <c r="D2077" s="303" t="s">
        <v>27</v>
      </c>
      <c r="E2077" s="303">
        <v>2151</v>
      </c>
      <c r="F2077" s="303">
        <v>2450</v>
      </c>
      <c r="G2077" s="303" t="s">
        <v>33</v>
      </c>
      <c r="H2077" s="304" t="s">
        <v>745</v>
      </c>
      <c r="I2077" s="305">
        <v>44</v>
      </c>
      <c r="J2077" s="303" t="str">
        <f t="shared" si="183"/>
        <v>C-W1-H2-VEN 4 - Polished Lippings</v>
      </c>
      <c r="K2077" s="306" t="e">
        <f t="shared" si="185"/>
        <v>#REF!</v>
      </c>
      <c r="M2077" t="s">
        <v>751</v>
      </c>
      <c r="Q2077" s="306">
        <v>1069</v>
      </c>
    </row>
    <row r="2078" spans="1:17" hidden="1">
      <c r="A2078" s="303" t="s">
        <v>4</v>
      </c>
      <c r="B2078" s="303" t="s">
        <v>5</v>
      </c>
      <c r="C2078" s="303">
        <v>924</v>
      </c>
      <c r="D2078" s="303" t="s">
        <v>27</v>
      </c>
      <c r="E2078" s="303">
        <v>2451</v>
      </c>
      <c r="F2078" s="303">
        <v>2820</v>
      </c>
      <c r="G2078" s="303" t="s">
        <v>34</v>
      </c>
      <c r="H2078" s="304" t="s">
        <v>745</v>
      </c>
      <c r="I2078" s="305">
        <v>44</v>
      </c>
      <c r="J2078" s="303" t="str">
        <f t="shared" si="183"/>
        <v>C-W1-H3-VEN 4 - Polished Lippings</v>
      </c>
      <c r="K2078" s="306" t="e">
        <f t="shared" si="185"/>
        <v>#REF!</v>
      </c>
      <c r="M2078" t="s">
        <v>751</v>
      </c>
      <c r="Q2078" s="306">
        <v>1296</v>
      </c>
    </row>
    <row r="2079" spans="1:17" hidden="1">
      <c r="A2079" s="303" t="s">
        <v>4</v>
      </c>
      <c r="B2079" s="303" t="s">
        <v>3</v>
      </c>
      <c r="C2079" s="303">
        <v>999</v>
      </c>
      <c r="D2079" s="303" t="s">
        <v>27</v>
      </c>
      <c r="E2079" s="303">
        <v>2821</v>
      </c>
      <c r="F2079" s="303">
        <v>3100</v>
      </c>
      <c r="G2079" s="303" t="s">
        <v>35</v>
      </c>
      <c r="H2079" s="304" t="s">
        <v>745</v>
      </c>
      <c r="I2079" s="305">
        <v>44</v>
      </c>
      <c r="J2079" s="303" t="str">
        <f t="shared" si="183"/>
        <v>C-W1-H4-VEN 4 - Polished Lippings</v>
      </c>
      <c r="K2079" s="306" t="e">
        <f t="shared" si="185"/>
        <v>#REF!</v>
      </c>
      <c r="M2079" t="s">
        <v>751</v>
      </c>
      <c r="Q2079" s="306">
        <v>1514</v>
      </c>
    </row>
    <row r="2080" spans="1:17" hidden="1">
      <c r="A2080" s="303" t="s">
        <v>14</v>
      </c>
      <c r="B2080" s="303" t="s">
        <v>17</v>
      </c>
      <c r="C2080" s="303">
        <v>999</v>
      </c>
      <c r="D2080" s="303" t="s">
        <v>28</v>
      </c>
      <c r="E2080" s="303">
        <v>1981</v>
      </c>
      <c r="F2080" s="303">
        <v>2150</v>
      </c>
      <c r="G2080" s="303" t="s">
        <v>32</v>
      </c>
      <c r="H2080" s="304" t="s">
        <v>745</v>
      </c>
      <c r="I2080" s="305">
        <v>44</v>
      </c>
      <c r="J2080" s="303" t="str">
        <f t="shared" si="183"/>
        <v>A-W2-H1-VEN 4 - Polished Lippings</v>
      </c>
      <c r="K2080" s="306" t="e">
        <f>K160+(Spray_Lip/((100-DoorDiscount)/100))</f>
        <v>#REF!</v>
      </c>
      <c r="M2080" t="s">
        <v>751</v>
      </c>
      <c r="Q2080" s="306">
        <v>518.5</v>
      </c>
    </row>
    <row r="2081" spans="1:17" hidden="1">
      <c r="A2081" s="303" t="s">
        <v>14</v>
      </c>
      <c r="B2081" s="303" t="s">
        <v>16</v>
      </c>
      <c r="C2081" s="303">
        <v>999</v>
      </c>
      <c r="D2081" s="303" t="s">
        <v>28</v>
      </c>
      <c r="E2081" s="303">
        <v>2151</v>
      </c>
      <c r="F2081" s="303">
        <v>2450</v>
      </c>
      <c r="G2081" s="303" t="s">
        <v>33</v>
      </c>
      <c r="H2081" s="304" t="s">
        <v>745</v>
      </c>
      <c r="I2081" s="305">
        <v>44</v>
      </c>
      <c r="J2081" s="303" t="str">
        <f t="shared" si="183"/>
        <v>A-W2-H2-VEN 4 - Polished Lippings</v>
      </c>
      <c r="K2081" s="306" t="e">
        <f>K161+(Spray_Lip/((100-DoorDiscount)/100))</f>
        <v>#REF!</v>
      </c>
      <c r="M2081" t="s">
        <v>751</v>
      </c>
      <c r="Q2081" s="306">
        <v>600.5</v>
      </c>
    </row>
    <row r="2082" spans="1:17" hidden="1">
      <c r="A2082" s="303" t="s">
        <v>14</v>
      </c>
      <c r="B2082" s="303" t="s">
        <v>15</v>
      </c>
      <c r="C2082" s="303">
        <v>999</v>
      </c>
      <c r="D2082" s="303" t="s">
        <v>28</v>
      </c>
      <c r="E2082" s="303">
        <v>2451</v>
      </c>
      <c r="F2082" s="303">
        <v>2820</v>
      </c>
      <c r="G2082" s="303" t="s">
        <v>34</v>
      </c>
      <c r="H2082" s="304" t="s">
        <v>745</v>
      </c>
      <c r="I2082" s="305">
        <v>44</v>
      </c>
      <c r="J2082" s="303" t="str">
        <f t="shared" si="183"/>
        <v>A-W2-H3-VEN 4 - Polished Lippings</v>
      </c>
      <c r="K2082" s="306" t="e">
        <f>K162+(Spray_Lip/((100-DoorDiscount)/100))</f>
        <v>#REF!</v>
      </c>
      <c r="M2082" t="s">
        <v>751</v>
      </c>
      <c r="Q2082" s="306">
        <v>725.5</v>
      </c>
    </row>
    <row r="2083" spans="1:17" hidden="1">
      <c r="A2083" s="303" t="s">
        <v>14</v>
      </c>
      <c r="B2083" s="303" t="s">
        <v>13</v>
      </c>
      <c r="C2083" s="303">
        <v>999</v>
      </c>
      <c r="D2083" s="303" t="s">
        <v>28</v>
      </c>
      <c r="E2083" s="303">
        <v>2821</v>
      </c>
      <c r="F2083" s="303">
        <v>3070</v>
      </c>
      <c r="G2083" s="303" t="s">
        <v>35</v>
      </c>
      <c r="H2083" s="304" t="s">
        <v>745</v>
      </c>
      <c r="I2083" s="305">
        <v>44</v>
      </c>
      <c r="J2083" s="303" t="str">
        <f t="shared" si="183"/>
        <v>A-W2-H4-VEN 4 - Polished Lippings</v>
      </c>
      <c r="K2083" s="306" t="e">
        <f>K163+(Spray_Lip/((100-DoorDiscount)/100))</f>
        <v>#REF!</v>
      </c>
      <c r="M2083" t="s">
        <v>751</v>
      </c>
      <c r="Q2083" s="306">
        <v>840.5</v>
      </c>
    </row>
    <row r="2084" spans="1:17" hidden="1">
      <c r="A2084" s="303" t="s">
        <v>9</v>
      </c>
      <c r="B2084" s="303" t="s">
        <v>12</v>
      </c>
      <c r="C2084" s="303">
        <v>999</v>
      </c>
      <c r="D2084" s="303" t="s">
        <v>28</v>
      </c>
      <c r="E2084" s="303">
        <v>1981</v>
      </c>
      <c r="F2084" s="303">
        <v>2150</v>
      </c>
      <c r="G2084" s="303" t="s">
        <v>32</v>
      </c>
      <c r="H2084" s="304" t="s">
        <v>745</v>
      </c>
      <c r="I2084" s="305">
        <v>44</v>
      </c>
      <c r="J2084" s="303" t="str">
        <f t="shared" si="183"/>
        <v>B-W2-H1-VEN 4 - Polished Lippings</v>
      </c>
      <c r="K2084" s="306" t="e">
        <f t="shared" ref="K2084:K2091" si="186">K164+(Spray_Lip/((100-DoorDiscount)/100))*2</f>
        <v>#REF!</v>
      </c>
      <c r="M2084" t="s">
        <v>751</v>
      </c>
      <c r="Q2084" s="306">
        <v>1036</v>
      </c>
    </row>
    <row r="2085" spans="1:17" hidden="1">
      <c r="A2085" s="303" t="s">
        <v>9</v>
      </c>
      <c r="B2085" s="303" t="s">
        <v>11</v>
      </c>
      <c r="C2085" s="303">
        <v>999</v>
      </c>
      <c r="D2085" s="303" t="s">
        <v>28</v>
      </c>
      <c r="E2085" s="303">
        <v>2151</v>
      </c>
      <c r="F2085" s="303">
        <v>2450</v>
      </c>
      <c r="G2085" s="303" t="s">
        <v>33</v>
      </c>
      <c r="H2085" s="304" t="s">
        <v>745</v>
      </c>
      <c r="I2085" s="305">
        <v>44</v>
      </c>
      <c r="J2085" s="303" t="str">
        <f t="shared" si="183"/>
        <v>B-W2-H2-VEN 4 - Polished Lippings</v>
      </c>
      <c r="K2085" s="306" t="e">
        <f t="shared" si="186"/>
        <v>#REF!</v>
      </c>
      <c r="M2085" t="s">
        <v>751</v>
      </c>
      <c r="Q2085" s="306">
        <v>1200</v>
      </c>
    </row>
    <row r="2086" spans="1:17" hidden="1">
      <c r="A2086" s="303" t="s">
        <v>9</v>
      </c>
      <c r="B2086" s="303" t="s">
        <v>10</v>
      </c>
      <c r="C2086" s="303">
        <v>999</v>
      </c>
      <c r="D2086" s="303" t="s">
        <v>28</v>
      </c>
      <c r="E2086" s="303">
        <v>2451</v>
      </c>
      <c r="F2086" s="303">
        <v>2820</v>
      </c>
      <c r="G2086" s="303" t="s">
        <v>34</v>
      </c>
      <c r="H2086" s="304" t="s">
        <v>745</v>
      </c>
      <c r="I2086" s="305">
        <v>44</v>
      </c>
      <c r="J2086" s="303" t="str">
        <f t="shared" si="183"/>
        <v>B-W2-H3-VEN 4 - Polished Lippings</v>
      </c>
      <c r="K2086" s="306" t="e">
        <f t="shared" si="186"/>
        <v>#REF!</v>
      </c>
      <c r="M2086" t="s">
        <v>751</v>
      </c>
      <c r="Q2086" s="306">
        <v>1446</v>
      </c>
    </row>
    <row r="2087" spans="1:17" hidden="1">
      <c r="A2087" s="303" t="s">
        <v>9</v>
      </c>
      <c r="B2087" s="303" t="s">
        <v>8</v>
      </c>
      <c r="C2087" s="303">
        <v>999</v>
      </c>
      <c r="D2087" s="303" t="s">
        <v>28</v>
      </c>
      <c r="E2087" s="303">
        <v>2821</v>
      </c>
      <c r="F2087" s="303">
        <v>3100</v>
      </c>
      <c r="G2087" s="303" t="s">
        <v>35</v>
      </c>
      <c r="H2087" s="304" t="s">
        <v>745</v>
      </c>
      <c r="I2087" s="305">
        <v>44</v>
      </c>
      <c r="J2087" s="303" t="str">
        <f t="shared" si="183"/>
        <v>B-W2-H4-VEN 4 - Polished Lippings</v>
      </c>
      <c r="K2087" s="306" t="e">
        <f t="shared" si="186"/>
        <v>#REF!</v>
      </c>
      <c r="M2087" t="s">
        <v>751</v>
      </c>
      <c r="Q2087" s="306">
        <v>1678</v>
      </c>
    </row>
    <row r="2088" spans="1:17" hidden="1">
      <c r="A2088" s="303" t="s">
        <v>4</v>
      </c>
      <c r="B2088" s="303" t="s">
        <v>7</v>
      </c>
      <c r="C2088" s="303">
        <v>999</v>
      </c>
      <c r="D2088" s="303" t="s">
        <v>28</v>
      </c>
      <c r="E2088" s="303">
        <v>1981</v>
      </c>
      <c r="F2088" s="303">
        <v>2150</v>
      </c>
      <c r="G2088" s="303" t="s">
        <v>32</v>
      </c>
      <c r="H2088" s="304" t="s">
        <v>745</v>
      </c>
      <c r="I2088" s="305">
        <v>44</v>
      </c>
      <c r="J2088" s="303" t="str">
        <f t="shared" si="183"/>
        <v>C-W2-H1-VEN 4 - Polished Lippings</v>
      </c>
      <c r="K2088" s="306" t="e">
        <f t="shared" si="186"/>
        <v>#REF!</v>
      </c>
      <c r="M2088" t="s">
        <v>751</v>
      </c>
      <c r="Q2088" s="306">
        <v>929</v>
      </c>
    </row>
    <row r="2089" spans="1:17" hidden="1">
      <c r="A2089" s="303" t="s">
        <v>4</v>
      </c>
      <c r="B2089" s="303" t="s">
        <v>6</v>
      </c>
      <c r="C2089" s="303">
        <v>999</v>
      </c>
      <c r="D2089" s="303" t="s">
        <v>28</v>
      </c>
      <c r="E2089" s="303">
        <v>2151</v>
      </c>
      <c r="F2089" s="303">
        <v>2450</v>
      </c>
      <c r="G2089" s="303" t="s">
        <v>33</v>
      </c>
      <c r="H2089" s="304" t="s">
        <v>745</v>
      </c>
      <c r="I2089" s="305">
        <v>44</v>
      </c>
      <c r="J2089" s="303" t="str">
        <f t="shared" ref="J2089:J2115" si="187">A2089&amp;"-"&amp;D2089&amp;"-"&amp;G2089&amp;"-"&amp;H2089</f>
        <v>C-W2-H2-VEN 4 - Polished Lippings</v>
      </c>
      <c r="K2089" s="306" t="e">
        <f t="shared" si="186"/>
        <v>#REF!</v>
      </c>
      <c r="M2089" t="s">
        <v>751</v>
      </c>
      <c r="Q2089" s="306">
        <v>1094</v>
      </c>
    </row>
    <row r="2090" spans="1:17" hidden="1">
      <c r="A2090" s="303" t="s">
        <v>4</v>
      </c>
      <c r="B2090" s="303" t="s">
        <v>5</v>
      </c>
      <c r="C2090" s="303">
        <v>999</v>
      </c>
      <c r="D2090" s="303" t="s">
        <v>28</v>
      </c>
      <c r="E2090" s="303">
        <v>2451</v>
      </c>
      <c r="F2090" s="303">
        <v>2820</v>
      </c>
      <c r="G2090" s="303" t="s">
        <v>34</v>
      </c>
      <c r="H2090" s="304" t="s">
        <v>745</v>
      </c>
      <c r="I2090" s="305">
        <v>44</v>
      </c>
      <c r="J2090" s="303" t="str">
        <f t="shared" si="187"/>
        <v>C-W2-H3-VEN 4 - Polished Lippings</v>
      </c>
      <c r="K2090" s="306" t="e">
        <f t="shared" si="186"/>
        <v>#REF!</v>
      </c>
      <c r="M2090" t="s">
        <v>751</v>
      </c>
      <c r="Q2090" s="306">
        <v>1320</v>
      </c>
    </row>
    <row r="2091" spans="1:17" hidden="1">
      <c r="A2091" s="303" t="s">
        <v>4</v>
      </c>
      <c r="B2091" s="303" t="s">
        <v>3</v>
      </c>
      <c r="C2091" s="303">
        <v>999</v>
      </c>
      <c r="D2091" s="303" t="s">
        <v>28</v>
      </c>
      <c r="E2091" s="303">
        <v>2821</v>
      </c>
      <c r="F2091" s="303">
        <v>3100</v>
      </c>
      <c r="G2091" s="303" t="s">
        <v>35</v>
      </c>
      <c r="H2091" s="304" t="s">
        <v>745</v>
      </c>
      <c r="I2091" s="305">
        <v>44</v>
      </c>
      <c r="J2091" s="303" t="str">
        <f t="shared" si="187"/>
        <v>C-W2-H4-VEN 4 - Polished Lippings</v>
      </c>
      <c r="K2091" s="306" t="e">
        <f t="shared" si="186"/>
        <v>#REF!</v>
      </c>
      <c r="M2091" t="s">
        <v>751</v>
      </c>
      <c r="Q2091" s="306">
        <v>1539</v>
      </c>
    </row>
    <row r="2092" spans="1:17" hidden="1">
      <c r="A2092" s="303" t="s">
        <v>14</v>
      </c>
      <c r="B2092" s="303" t="s">
        <v>17</v>
      </c>
      <c r="C2092" s="303">
        <v>1099</v>
      </c>
      <c r="D2092" s="303" t="s">
        <v>29</v>
      </c>
      <c r="E2092" s="303">
        <v>1981</v>
      </c>
      <c r="F2092" s="303">
        <v>2150</v>
      </c>
      <c r="G2092" s="303" t="s">
        <v>32</v>
      </c>
      <c r="H2092" s="304" t="s">
        <v>745</v>
      </c>
      <c r="I2092" s="305">
        <v>44</v>
      </c>
      <c r="J2092" s="303" t="str">
        <f t="shared" si="187"/>
        <v>A-W3-H1-VEN 4 - Polished Lippings</v>
      </c>
      <c r="K2092" s="306" t="e">
        <f>K172+(Spray_Lip/((100-DoorDiscount)/100))</f>
        <v>#REF!</v>
      </c>
      <c r="M2092" t="s">
        <v>751</v>
      </c>
      <c r="Q2092" s="306">
        <v>542.5</v>
      </c>
    </row>
    <row r="2093" spans="1:17" hidden="1">
      <c r="A2093" s="303" t="s">
        <v>14</v>
      </c>
      <c r="B2093" s="303" t="s">
        <v>16</v>
      </c>
      <c r="C2093" s="303">
        <v>1099</v>
      </c>
      <c r="D2093" s="303" t="s">
        <v>29</v>
      </c>
      <c r="E2093" s="303">
        <v>2151</v>
      </c>
      <c r="F2093" s="303">
        <v>2450</v>
      </c>
      <c r="G2093" s="303" t="s">
        <v>33</v>
      </c>
      <c r="H2093" s="304" t="s">
        <v>745</v>
      </c>
      <c r="I2093" s="305">
        <v>44</v>
      </c>
      <c r="J2093" s="303" t="str">
        <f t="shared" si="187"/>
        <v>A-W3-H2-VEN 4 - Polished Lippings</v>
      </c>
      <c r="K2093" s="306" t="e">
        <f>K173+(Spray_Lip/((100-DoorDiscount)/100))</f>
        <v>#REF!</v>
      </c>
      <c r="M2093" t="s">
        <v>751</v>
      </c>
      <c r="Q2093" s="306">
        <v>624.5</v>
      </c>
    </row>
    <row r="2094" spans="1:17" hidden="1">
      <c r="A2094" s="303" t="s">
        <v>14</v>
      </c>
      <c r="B2094" s="303" t="s">
        <v>15</v>
      </c>
      <c r="C2094" s="303">
        <v>1099</v>
      </c>
      <c r="D2094" s="303" t="s">
        <v>29</v>
      </c>
      <c r="E2094" s="303">
        <v>2451</v>
      </c>
      <c r="F2094" s="303">
        <v>2820</v>
      </c>
      <c r="G2094" s="303" t="s">
        <v>34</v>
      </c>
      <c r="H2094" s="304" t="s">
        <v>745</v>
      </c>
      <c r="I2094" s="305">
        <v>44</v>
      </c>
      <c r="J2094" s="303" t="str">
        <f t="shared" si="187"/>
        <v>A-W3-H3-VEN 4 - Polished Lippings</v>
      </c>
      <c r="K2094" s="306" t="e">
        <f>K174+(Spray_Lip/((100-DoorDiscount)/100))</f>
        <v>#REF!</v>
      </c>
      <c r="M2094" t="s">
        <v>751</v>
      </c>
      <c r="Q2094" s="306">
        <v>749.5</v>
      </c>
    </row>
    <row r="2095" spans="1:17" hidden="1">
      <c r="A2095" s="303" t="s">
        <v>14</v>
      </c>
      <c r="B2095" s="303" t="s">
        <v>13</v>
      </c>
      <c r="C2095" s="303">
        <v>1099</v>
      </c>
      <c r="D2095" s="303" t="s">
        <v>29</v>
      </c>
      <c r="E2095" s="303">
        <v>2821</v>
      </c>
      <c r="F2095" s="303">
        <v>3070</v>
      </c>
      <c r="G2095" s="303" t="s">
        <v>35</v>
      </c>
      <c r="H2095" s="304" t="s">
        <v>745</v>
      </c>
      <c r="I2095" s="305">
        <v>44</v>
      </c>
      <c r="J2095" s="303" t="str">
        <f t="shared" si="187"/>
        <v>A-W3-H4-VEN 4 - Polished Lippings</v>
      </c>
      <c r="K2095" s="306" t="e">
        <f>K175+(Spray_Lip/((100-DoorDiscount)/100))</f>
        <v>#REF!</v>
      </c>
      <c r="M2095" t="s">
        <v>751</v>
      </c>
      <c r="Q2095" s="306">
        <v>864.5</v>
      </c>
    </row>
    <row r="2096" spans="1:17" hidden="1">
      <c r="A2096" s="303" t="s">
        <v>9</v>
      </c>
      <c r="B2096" s="303" t="s">
        <v>12</v>
      </c>
      <c r="C2096" s="303">
        <v>1099</v>
      </c>
      <c r="D2096" s="303" t="s">
        <v>29</v>
      </c>
      <c r="E2096" s="303">
        <v>1981</v>
      </c>
      <c r="F2096" s="303">
        <v>2150</v>
      </c>
      <c r="G2096" s="303" t="s">
        <v>32</v>
      </c>
      <c r="H2096" s="304" t="s">
        <v>745</v>
      </c>
      <c r="I2096" s="305">
        <v>44</v>
      </c>
      <c r="J2096" s="303" t="str">
        <f t="shared" si="187"/>
        <v>B-W3-H1-VEN 4 - Polished Lippings</v>
      </c>
      <c r="K2096" s="306" t="e">
        <f t="shared" ref="K2096:K2103" si="188">K176+(Spray_Lip/((100-DoorDiscount)/100))*2</f>
        <v>#REF!</v>
      </c>
      <c r="M2096" t="s">
        <v>751</v>
      </c>
      <c r="Q2096" s="306">
        <v>1084</v>
      </c>
    </row>
    <row r="2097" spans="1:17" hidden="1">
      <c r="A2097" s="303" t="s">
        <v>9</v>
      </c>
      <c r="B2097" s="303" t="s">
        <v>11</v>
      </c>
      <c r="C2097" s="303">
        <v>1099</v>
      </c>
      <c r="D2097" s="303" t="s">
        <v>29</v>
      </c>
      <c r="E2097" s="303">
        <v>2151</v>
      </c>
      <c r="F2097" s="303">
        <v>2450</v>
      </c>
      <c r="G2097" s="303" t="s">
        <v>33</v>
      </c>
      <c r="H2097" s="304" t="s">
        <v>745</v>
      </c>
      <c r="I2097" s="305">
        <v>44</v>
      </c>
      <c r="J2097" s="303" t="str">
        <f t="shared" si="187"/>
        <v>B-W3-H2-VEN 4 - Polished Lippings</v>
      </c>
      <c r="K2097" s="306" t="e">
        <f t="shared" si="188"/>
        <v>#REF!</v>
      </c>
      <c r="M2097" t="s">
        <v>751</v>
      </c>
      <c r="Q2097" s="306">
        <v>1249</v>
      </c>
    </row>
    <row r="2098" spans="1:17" hidden="1">
      <c r="A2098" s="303" t="s">
        <v>9</v>
      </c>
      <c r="B2098" s="303" t="s">
        <v>10</v>
      </c>
      <c r="C2098" s="303">
        <v>1099</v>
      </c>
      <c r="D2098" s="303" t="s">
        <v>29</v>
      </c>
      <c r="E2098" s="303">
        <v>2451</v>
      </c>
      <c r="F2098" s="303">
        <v>2820</v>
      </c>
      <c r="G2098" s="303" t="s">
        <v>34</v>
      </c>
      <c r="H2098" s="304" t="s">
        <v>745</v>
      </c>
      <c r="I2098" s="305">
        <v>44</v>
      </c>
      <c r="J2098" s="303" t="str">
        <f t="shared" si="187"/>
        <v>B-W3-H3-VEN 4 - Polished Lippings</v>
      </c>
      <c r="K2098" s="306" t="e">
        <f t="shared" si="188"/>
        <v>#REF!</v>
      </c>
      <c r="M2098" t="s">
        <v>751</v>
      </c>
      <c r="Q2098" s="306">
        <v>1495</v>
      </c>
    </row>
    <row r="2099" spans="1:17" hidden="1">
      <c r="A2099" s="303" t="s">
        <v>9</v>
      </c>
      <c r="B2099" s="303" t="s">
        <v>8</v>
      </c>
      <c r="C2099" s="303">
        <v>1099</v>
      </c>
      <c r="D2099" s="303" t="s">
        <v>29</v>
      </c>
      <c r="E2099" s="303">
        <v>2821</v>
      </c>
      <c r="F2099" s="303">
        <v>3100</v>
      </c>
      <c r="G2099" s="303" t="s">
        <v>35</v>
      </c>
      <c r="H2099" s="304" t="s">
        <v>745</v>
      </c>
      <c r="I2099" s="305">
        <v>44</v>
      </c>
      <c r="J2099" s="303" t="str">
        <f t="shared" si="187"/>
        <v>B-W3-H4-VEN 4 - Polished Lippings</v>
      </c>
      <c r="K2099" s="306" t="e">
        <f t="shared" si="188"/>
        <v>#REF!</v>
      </c>
      <c r="M2099" t="s">
        <v>751</v>
      </c>
      <c r="Q2099" s="306">
        <v>1727</v>
      </c>
    </row>
    <row r="2100" spans="1:17" hidden="1">
      <c r="A2100" s="303" t="s">
        <v>4</v>
      </c>
      <c r="B2100" s="303" t="s">
        <v>7</v>
      </c>
      <c r="C2100" s="303">
        <v>1099</v>
      </c>
      <c r="D2100" s="303" t="s">
        <v>29</v>
      </c>
      <c r="E2100" s="303">
        <v>1981</v>
      </c>
      <c r="F2100" s="303">
        <v>2150</v>
      </c>
      <c r="G2100" s="303" t="s">
        <v>32</v>
      </c>
      <c r="H2100" s="304" t="s">
        <v>745</v>
      </c>
      <c r="I2100" s="305">
        <v>44</v>
      </c>
      <c r="J2100" s="303" t="str">
        <f t="shared" si="187"/>
        <v>C-W3-H1-VEN 4 - Polished Lippings</v>
      </c>
      <c r="K2100" s="306" t="e">
        <f t="shared" si="188"/>
        <v>#REF!</v>
      </c>
      <c r="M2100" t="s">
        <v>751</v>
      </c>
      <c r="Q2100" s="306">
        <v>953</v>
      </c>
    </row>
    <row r="2101" spans="1:17" hidden="1">
      <c r="A2101" s="303" t="s">
        <v>4</v>
      </c>
      <c r="B2101" s="303" t="s">
        <v>6</v>
      </c>
      <c r="C2101" s="303">
        <v>1099</v>
      </c>
      <c r="D2101" s="303" t="s">
        <v>29</v>
      </c>
      <c r="E2101" s="303">
        <v>2151</v>
      </c>
      <c r="F2101" s="303">
        <v>2450</v>
      </c>
      <c r="G2101" s="303" t="s">
        <v>33</v>
      </c>
      <c r="H2101" s="304" t="s">
        <v>745</v>
      </c>
      <c r="I2101" s="305">
        <v>44</v>
      </c>
      <c r="J2101" s="303" t="str">
        <f t="shared" si="187"/>
        <v>C-W3-H2-VEN 4 - Polished Lippings</v>
      </c>
      <c r="K2101" s="306" t="e">
        <f t="shared" si="188"/>
        <v>#REF!</v>
      </c>
      <c r="M2101" t="s">
        <v>751</v>
      </c>
      <c r="Q2101" s="306">
        <v>1118</v>
      </c>
    </row>
    <row r="2102" spans="1:17" hidden="1">
      <c r="A2102" s="303" t="s">
        <v>4</v>
      </c>
      <c r="B2102" s="303" t="s">
        <v>5</v>
      </c>
      <c r="C2102" s="303">
        <v>1099</v>
      </c>
      <c r="D2102" s="303" t="s">
        <v>29</v>
      </c>
      <c r="E2102" s="303">
        <v>2451</v>
      </c>
      <c r="F2102" s="303">
        <v>2820</v>
      </c>
      <c r="G2102" s="303" t="s">
        <v>34</v>
      </c>
      <c r="H2102" s="304" t="s">
        <v>745</v>
      </c>
      <c r="I2102" s="305">
        <v>44</v>
      </c>
      <c r="J2102" s="303" t="str">
        <f t="shared" si="187"/>
        <v>C-W3-H3-VEN 4 - Polished Lippings</v>
      </c>
      <c r="K2102" s="306" t="e">
        <f t="shared" si="188"/>
        <v>#REF!</v>
      </c>
      <c r="M2102" t="s">
        <v>751</v>
      </c>
      <c r="Q2102" s="306">
        <v>1344</v>
      </c>
    </row>
    <row r="2103" spans="1:17" hidden="1">
      <c r="A2103" s="303" t="s">
        <v>4</v>
      </c>
      <c r="B2103" s="303" t="s">
        <v>3</v>
      </c>
      <c r="C2103" s="303">
        <v>1099</v>
      </c>
      <c r="D2103" s="303" t="s">
        <v>29</v>
      </c>
      <c r="E2103" s="303">
        <v>2821</v>
      </c>
      <c r="F2103" s="303">
        <v>3100</v>
      </c>
      <c r="G2103" s="303" t="s">
        <v>35</v>
      </c>
      <c r="H2103" s="304" t="s">
        <v>745</v>
      </c>
      <c r="I2103" s="305">
        <v>44</v>
      </c>
      <c r="J2103" s="303" t="str">
        <f t="shared" si="187"/>
        <v>C-W3-H4-VEN 4 - Polished Lippings</v>
      </c>
      <c r="K2103" s="306" t="e">
        <f t="shared" si="188"/>
        <v>#REF!</v>
      </c>
      <c r="M2103" t="s">
        <v>751</v>
      </c>
      <c r="Q2103" s="306">
        <v>1563</v>
      </c>
    </row>
    <row r="2104" spans="1:17" hidden="1">
      <c r="A2104" s="303" t="s">
        <v>14</v>
      </c>
      <c r="B2104" s="303" t="s">
        <v>17</v>
      </c>
      <c r="C2104" s="303">
        <v>1240</v>
      </c>
      <c r="D2104" s="303" t="s">
        <v>30</v>
      </c>
      <c r="E2104" s="303">
        <v>1981</v>
      </c>
      <c r="F2104" s="303">
        <v>2150</v>
      </c>
      <c r="G2104" s="303" t="s">
        <v>32</v>
      </c>
      <c r="H2104" s="304" t="s">
        <v>745</v>
      </c>
      <c r="I2104" s="305">
        <v>44</v>
      </c>
      <c r="J2104" s="303" t="str">
        <f t="shared" si="187"/>
        <v>A-W4-H1-VEN 4 - Polished Lippings</v>
      </c>
      <c r="K2104" s="306" t="e">
        <f>K184+(Spray_Lip/((100-DoorDiscount)/100))</f>
        <v>#REF!</v>
      </c>
      <c r="M2104" t="s">
        <v>751</v>
      </c>
      <c r="Q2104" s="306">
        <v>566.5</v>
      </c>
    </row>
    <row r="2105" spans="1:17" hidden="1">
      <c r="A2105" s="303" t="s">
        <v>14</v>
      </c>
      <c r="B2105" s="303" t="s">
        <v>16</v>
      </c>
      <c r="C2105" s="303">
        <v>1240</v>
      </c>
      <c r="D2105" s="303" t="s">
        <v>30</v>
      </c>
      <c r="E2105" s="303">
        <v>2151</v>
      </c>
      <c r="F2105" s="303">
        <v>2450</v>
      </c>
      <c r="G2105" s="303" t="s">
        <v>33</v>
      </c>
      <c r="H2105" s="304" t="s">
        <v>745</v>
      </c>
      <c r="I2105" s="305">
        <v>44</v>
      </c>
      <c r="J2105" s="303" t="str">
        <f t="shared" si="187"/>
        <v>A-W4-H2-VEN 4 - Polished Lippings</v>
      </c>
      <c r="K2105" s="306" t="e">
        <f>K185+(Spray_Lip/((100-DoorDiscount)/100))</f>
        <v>#REF!</v>
      </c>
      <c r="M2105" t="s">
        <v>751</v>
      </c>
      <c r="Q2105" s="306">
        <v>649.5</v>
      </c>
    </row>
    <row r="2106" spans="1:17" hidden="1">
      <c r="A2106" s="303" t="s">
        <v>14</v>
      </c>
      <c r="B2106" s="303" t="s">
        <v>15</v>
      </c>
      <c r="C2106" s="303">
        <v>1240</v>
      </c>
      <c r="D2106" s="303" t="s">
        <v>30</v>
      </c>
      <c r="E2106" s="303">
        <v>2451</v>
      </c>
      <c r="F2106" s="303">
        <v>2820</v>
      </c>
      <c r="G2106" s="303" t="s">
        <v>34</v>
      </c>
      <c r="H2106" s="304" t="s">
        <v>745</v>
      </c>
      <c r="I2106" s="305">
        <v>44</v>
      </c>
      <c r="J2106" s="303" t="str">
        <f t="shared" si="187"/>
        <v>A-W4-H3-VEN 4 - Polished Lippings</v>
      </c>
      <c r="K2106" s="306" t="e">
        <f>K186+(Spray_Lip/((100-DoorDiscount)/100))</f>
        <v>#REF!</v>
      </c>
      <c r="M2106" t="s">
        <v>751</v>
      </c>
      <c r="Q2106" s="306">
        <v>773.5</v>
      </c>
    </row>
    <row r="2107" spans="1:17" hidden="1">
      <c r="A2107" s="303" t="s">
        <v>14</v>
      </c>
      <c r="B2107" s="303" t="s">
        <v>13</v>
      </c>
      <c r="C2107" s="303">
        <v>1240</v>
      </c>
      <c r="D2107" s="303" t="s">
        <v>30</v>
      </c>
      <c r="E2107" s="303">
        <v>2821</v>
      </c>
      <c r="F2107" s="303">
        <v>3070</v>
      </c>
      <c r="G2107" s="303" t="s">
        <v>35</v>
      </c>
      <c r="H2107" s="304" t="s">
        <v>745</v>
      </c>
      <c r="I2107" s="305">
        <v>44</v>
      </c>
      <c r="J2107" s="303" t="str">
        <f t="shared" si="187"/>
        <v>A-W4-H4-VEN 4 - Polished Lippings</v>
      </c>
      <c r="K2107" s="306" t="e">
        <f>K187+(Spray_Lip/((100-DoorDiscount)/100))</f>
        <v>#REF!</v>
      </c>
      <c r="M2107" t="s">
        <v>751</v>
      </c>
      <c r="Q2107" s="306">
        <v>889.5</v>
      </c>
    </row>
    <row r="2108" spans="1:17" hidden="1">
      <c r="A2108" s="303" t="s">
        <v>9</v>
      </c>
      <c r="B2108" s="303" t="s">
        <v>12</v>
      </c>
      <c r="C2108" s="303">
        <v>1240</v>
      </c>
      <c r="D2108" s="303" t="s">
        <v>30</v>
      </c>
      <c r="E2108" s="303">
        <v>1981</v>
      </c>
      <c r="F2108" s="303">
        <v>2150</v>
      </c>
      <c r="G2108" s="303" t="s">
        <v>32</v>
      </c>
      <c r="H2108" s="304" t="s">
        <v>745</v>
      </c>
      <c r="I2108" s="305">
        <v>44</v>
      </c>
      <c r="J2108" s="303" t="str">
        <f t="shared" si="187"/>
        <v>B-W4-H1-VEN 4 - Polished Lippings</v>
      </c>
      <c r="K2108" s="306" t="e">
        <f t="shared" ref="K2108:K2115" si="189">K188+(Spray_Lip/((100-DoorDiscount)/100))*2</f>
        <v>#REF!</v>
      </c>
      <c r="M2108" t="s">
        <v>751</v>
      </c>
      <c r="Q2108" s="306">
        <v>1133</v>
      </c>
    </row>
    <row r="2109" spans="1:17" hidden="1">
      <c r="A2109" s="303" t="s">
        <v>9</v>
      </c>
      <c r="B2109" s="303" t="s">
        <v>11</v>
      </c>
      <c r="C2109" s="303">
        <v>1240</v>
      </c>
      <c r="D2109" s="303" t="s">
        <v>30</v>
      </c>
      <c r="E2109" s="303">
        <v>2151</v>
      </c>
      <c r="F2109" s="303">
        <v>2450</v>
      </c>
      <c r="G2109" s="303" t="s">
        <v>33</v>
      </c>
      <c r="H2109" s="304" t="s">
        <v>745</v>
      </c>
      <c r="I2109" s="305">
        <v>44</v>
      </c>
      <c r="J2109" s="303" t="str">
        <f t="shared" si="187"/>
        <v>B-W4-H2-VEN 4 - Polished Lippings</v>
      </c>
      <c r="K2109" s="306" t="e">
        <f t="shared" si="189"/>
        <v>#REF!</v>
      </c>
      <c r="M2109" t="s">
        <v>751</v>
      </c>
      <c r="Q2109" s="306">
        <v>1298</v>
      </c>
    </row>
    <row r="2110" spans="1:17" hidden="1">
      <c r="A2110" s="303" t="s">
        <v>9</v>
      </c>
      <c r="B2110" s="303" t="s">
        <v>10</v>
      </c>
      <c r="C2110" s="303">
        <v>1240</v>
      </c>
      <c r="D2110" s="303" t="s">
        <v>30</v>
      </c>
      <c r="E2110" s="303">
        <v>2451</v>
      </c>
      <c r="F2110" s="303">
        <v>2820</v>
      </c>
      <c r="G2110" s="303" t="s">
        <v>34</v>
      </c>
      <c r="H2110" s="304" t="s">
        <v>745</v>
      </c>
      <c r="I2110" s="305">
        <v>44</v>
      </c>
      <c r="J2110" s="303" t="str">
        <f t="shared" si="187"/>
        <v>B-W4-H3-VEN 4 - Polished Lippings</v>
      </c>
      <c r="K2110" s="306" t="e">
        <f t="shared" si="189"/>
        <v>#REF!</v>
      </c>
      <c r="M2110" t="s">
        <v>751</v>
      </c>
      <c r="Q2110" s="306">
        <v>1543</v>
      </c>
    </row>
    <row r="2111" spans="1:17" hidden="1">
      <c r="A2111" s="303" t="s">
        <v>9</v>
      </c>
      <c r="B2111" s="303" t="s">
        <v>8</v>
      </c>
      <c r="C2111" s="303">
        <v>1240</v>
      </c>
      <c r="D2111" s="303" t="s">
        <v>30</v>
      </c>
      <c r="E2111" s="303">
        <v>2821</v>
      </c>
      <c r="F2111" s="303">
        <v>3100</v>
      </c>
      <c r="G2111" s="303" t="s">
        <v>35</v>
      </c>
      <c r="H2111" s="304" t="s">
        <v>745</v>
      </c>
      <c r="I2111" s="305">
        <v>44</v>
      </c>
      <c r="J2111" s="303" t="str">
        <f t="shared" si="187"/>
        <v>B-W4-H4-VEN 4 - Polished Lippings</v>
      </c>
      <c r="K2111" s="306" t="e">
        <f t="shared" si="189"/>
        <v>#REF!</v>
      </c>
      <c r="M2111" t="s">
        <v>751</v>
      </c>
      <c r="Q2111" s="306">
        <v>1776</v>
      </c>
    </row>
    <row r="2112" spans="1:17" hidden="1">
      <c r="A2112" s="303" t="s">
        <v>4</v>
      </c>
      <c r="B2112" s="303" t="s">
        <v>7</v>
      </c>
      <c r="C2112" s="303">
        <v>1240</v>
      </c>
      <c r="D2112" s="303" t="s">
        <v>30</v>
      </c>
      <c r="E2112" s="303">
        <v>1981</v>
      </c>
      <c r="F2112" s="303">
        <v>2150</v>
      </c>
      <c r="G2112" s="303" t="s">
        <v>32</v>
      </c>
      <c r="H2112" s="304" t="s">
        <v>745</v>
      </c>
      <c r="I2112" s="305">
        <v>44</v>
      </c>
      <c r="J2112" s="303" t="str">
        <f t="shared" si="187"/>
        <v>C-W4-H1-VEN 4 - Polished Lippings</v>
      </c>
      <c r="K2112" s="306" t="e">
        <f t="shared" si="189"/>
        <v>#REF!</v>
      </c>
      <c r="M2112" t="s">
        <v>751</v>
      </c>
      <c r="Q2112" s="306">
        <v>977</v>
      </c>
    </row>
    <row r="2113" spans="1:17" hidden="1">
      <c r="A2113" s="303" t="s">
        <v>4</v>
      </c>
      <c r="B2113" s="303" t="s">
        <v>6</v>
      </c>
      <c r="C2113" s="303">
        <v>1240</v>
      </c>
      <c r="D2113" s="303" t="s">
        <v>30</v>
      </c>
      <c r="E2113" s="303">
        <v>2151</v>
      </c>
      <c r="F2113" s="303">
        <v>2450</v>
      </c>
      <c r="G2113" s="303" t="s">
        <v>33</v>
      </c>
      <c r="H2113" s="304" t="s">
        <v>745</v>
      </c>
      <c r="I2113" s="305">
        <v>44</v>
      </c>
      <c r="J2113" s="303" t="str">
        <f t="shared" si="187"/>
        <v>C-W4-H2-VEN 4 - Polished Lippings</v>
      </c>
      <c r="K2113" s="306" t="e">
        <f t="shared" si="189"/>
        <v>#REF!</v>
      </c>
      <c r="M2113" t="s">
        <v>751</v>
      </c>
      <c r="Q2113" s="306">
        <v>1142</v>
      </c>
    </row>
    <row r="2114" spans="1:17" hidden="1">
      <c r="A2114" s="303" t="s">
        <v>4</v>
      </c>
      <c r="B2114" s="303" t="s">
        <v>5</v>
      </c>
      <c r="C2114" s="303">
        <v>1240</v>
      </c>
      <c r="D2114" s="303" t="s">
        <v>30</v>
      </c>
      <c r="E2114" s="303">
        <v>2451</v>
      </c>
      <c r="F2114" s="303">
        <v>2820</v>
      </c>
      <c r="G2114" s="303" t="s">
        <v>34</v>
      </c>
      <c r="H2114" s="304" t="s">
        <v>745</v>
      </c>
      <c r="I2114" s="305">
        <v>44</v>
      </c>
      <c r="J2114" s="303" t="str">
        <f t="shared" si="187"/>
        <v>C-W4-H3-VEN 4 - Polished Lippings</v>
      </c>
      <c r="K2114" s="306" t="e">
        <f t="shared" si="189"/>
        <v>#REF!</v>
      </c>
      <c r="M2114" t="s">
        <v>751</v>
      </c>
      <c r="Q2114" s="306">
        <v>1369</v>
      </c>
    </row>
    <row r="2115" spans="1:17" hidden="1">
      <c r="A2115" s="303" t="s">
        <v>4</v>
      </c>
      <c r="B2115" s="303" t="s">
        <v>3</v>
      </c>
      <c r="C2115" s="303">
        <v>1240</v>
      </c>
      <c r="D2115" s="303" t="s">
        <v>30</v>
      </c>
      <c r="E2115" s="303">
        <v>2821</v>
      </c>
      <c r="F2115" s="303">
        <v>3100</v>
      </c>
      <c r="G2115" s="303" t="s">
        <v>35</v>
      </c>
      <c r="H2115" s="304" t="s">
        <v>745</v>
      </c>
      <c r="I2115" s="305">
        <v>44</v>
      </c>
      <c r="J2115" s="303" t="str">
        <f t="shared" si="187"/>
        <v>C-W4-H4-VEN 4 - Polished Lippings</v>
      </c>
      <c r="K2115" s="306" t="e">
        <f t="shared" si="189"/>
        <v>#REF!</v>
      </c>
      <c r="M2115" t="s">
        <v>751</v>
      </c>
      <c r="Q2115" s="306">
        <v>1587</v>
      </c>
    </row>
    <row r="2116" spans="1:17">
      <c r="A2116" t="s">
        <v>2</v>
      </c>
      <c r="B2116" t="s">
        <v>17</v>
      </c>
      <c r="C2116">
        <v>949</v>
      </c>
      <c r="D2116" t="s">
        <v>27</v>
      </c>
      <c r="E2116">
        <v>1981</v>
      </c>
      <c r="F2116">
        <v>2150</v>
      </c>
      <c r="G2116" t="s">
        <v>32</v>
      </c>
      <c r="H2116" s="3" t="s">
        <v>657</v>
      </c>
      <c r="I2116" s="199">
        <v>44</v>
      </c>
      <c r="J2116" t="str">
        <f>A2116&amp;"-"&amp;D2116&amp;"-"&amp;G2116&amp;"-"&amp;H2116</f>
        <v>D-W1-H1-VEN 1</v>
      </c>
      <c r="K2116" s="5">
        <f t="shared" ref="K2116:K2179" si="190">ROUNDUP(Q2116*(1+O2116),0)</f>
        <v>291</v>
      </c>
      <c r="M2116" t="s">
        <v>730</v>
      </c>
      <c r="O2116" s="355">
        <v>3.5000000000000003E-2</v>
      </c>
      <c r="Q2116" s="5">
        <v>281</v>
      </c>
    </row>
    <row r="2117" spans="1:17">
      <c r="A2117" t="s">
        <v>2</v>
      </c>
      <c r="B2117" t="s">
        <v>16</v>
      </c>
      <c r="C2117">
        <v>949</v>
      </c>
      <c r="D2117" t="s">
        <v>27</v>
      </c>
      <c r="E2117">
        <v>2151</v>
      </c>
      <c r="F2117">
        <v>2450</v>
      </c>
      <c r="G2117" t="s">
        <v>33</v>
      </c>
      <c r="H2117" s="3" t="s">
        <v>657</v>
      </c>
      <c r="I2117" s="199">
        <v>44</v>
      </c>
      <c r="J2117" t="str">
        <f t="shared" ref="J2117:J2180" si="191">A2117&amp;"-"&amp;D2117&amp;"-"&amp;G2117&amp;"-"&amp;H2117</f>
        <v>D-W1-H2-VEN 1</v>
      </c>
      <c r="K2117" s="5">
        <f t="shared" si="190"/>
        <v>438</v>
      </c>
      <c r="M2117" t="s">
        <v>730</v>
      </c>
      <c r="O2117" s="355">
        <v>0.03</v>
      </c>
      <c r="Q2117" s="5">
        <v>425</v>
      </c>
    </row>
    <row r="2118" spans="1:17">
      <c r="A2118" t="s">
        <v>2</v>
      </c>
      <c r="B2118" t="s">
        <v>15</v>
      </c>
      <c r="C2118">
        <v>949</v>
      </c>
      <c r="D2118" t="s">
        <v>27</v>
      </c>
      <c r="E2118">
        <v>2451</v>
      </c>
      <c r="F2118">
        <v>2820</v>
      </c>
      <c r="G2118" t="s">
        <v>34</v>
      </c>
      <c r="H2118" s="3" t="s">
        <v>657</v>
      </c>
      <c r="I2118" s="199">
        <v>44</v>
      </c>
      <c r="J2118" t="str">
        <f t="shared" si="191"/>
        <v>D-W1-H3-VEN 1</v>
      </c>
      <c r="K2118" s="5">
        <f t="shared" si="190"/>
        <v>607</v>
      </c>
      <c r="M2118" t="s">
        <v>730</v>
      </c>
      <c r="O2118" s="355">
        <v>0.03</v>
      </c>
      <c r="Q2118" s="5">
        <v>589</v>
      </c>
    </row>
    <row r="2119" spans="1:17">
      <c r="A2119" t="s">
        <v>2</v>
      </c>
      <c r="B2119" t="s">
        <v>13</v>
      </c>
      <c r="C2119" s="190">
        <v>949</v>
      </c>
      <c r="D2119" t="s">
        <v>27</v>
      </c>
      <c r="E2119">
        <v>2821</v>
      </c>
      <c r="F2119">
        <v>3070</v>
      </c>
      <c r="G2119" t="s">
        <v>35</v>
      </c>
      <c r="H2119" s="3" t="s">
        <v>657</v>
      </c>
      <c r="I2119" s="199">
        <v>44</v>
      </c>
      <c r="J2119" t="str">
        <f t="shared" si="191"/>
        <v>D-W1-H4-VEN 1</v>
      </c>
      <c r="K2119" s="5">
        <f t="shared" si="190"/>
        <v>711</v>
      </c>
      <c r="M2119" t="s">
        <v>730</v>
      </c>
      <c r="O2119" s="355">
        <v>2.5000000000000001E-2</v>
      </c>
      <c r="Q2119" s="5">
        <v>693</v>
      </c>
    </row>
    <row r="2120" spans="1:17">
      <c r="A2120" t="s">
        <v>1</v>
      </c>
      <c r="B2120" t="s">
        <v>12</v>
      </c>
      <c r="C2120">
        <v>949</v>
      </c>
      <c r="D2120" t="s">
        <v>27</v>
      </c>
      <c r="E2120">
        <v>1981</v>
      </c>
      <c r="F2120">
        <v>2150</v>
      </c>
      <c r="G2120" t="s">
        <v>32</v>
      </c>
      <c r="H2120" s="3" t="s">
        <v>657</v>
      </c>
      <c r="I2120" s="199">
        <v>44</v>
      </c>
      <c r="J2120" t="str">
        <f t="shared" si="191"/>
        <v>E-W1-H1-VEN 1</v>
      </c>
      <c r="K2120" s="5">
        <f t="shared" si="190"/>
        <v>577</v>
      </c>
      <c r="M2120" t="s">
        <v>730</v>
      </c>
      <c r="O2120" s="355">
        <v>3.5000000000000003E-2</v>
      </c>
      <c r="Q2120" s="5">
        <v>557</v>
      </c>
    </row>
    <row r="2121" spans="1:17">
      <c r="A2121" t="s">
        <v>1</v>
      </c>
      <c r="B2121" t="s">
        <v>11</v>
      </c>
      <c r="C2121" s="190">
        <v>949</v>
      </c>
      <c r="D2121" t="s">
        <v>27</v>
      </c>
      <c r="E2121">
        <v>2151</v>
      </c>
      <c r="F2121">
        <v>2450</v>
      </c>
      <c r="G2121" t="s">
        <v>33</v>
      </c>
      <c r="H2121" s="3" t="s">
        <v>657</v>
      </c>
      <c r="I2121" s="199">
        <v>44</v>
      </c>
      <c r="J2121" t="str">
        <f t="shared" si="191"/>
        <v>E-W1-H2-VEN 1</v>
      </c>
      <c r="K2121" s="5">
        <f t="shared" si="190"/>
        <v>872</v>
      </c>
      <c r="M2121" t="s">
        <v>730</v>
      </c>
      <c r="O2121" s="355">
        <v>0.03</v>
      </c>
      <c r="Q2121" s="5">
        <v>846</v>
      </c>
    </row>
    <row r="2122" spans="1:17">
      <c r="A2122" t="s">
        <v>1</v>
      </c>
      <c r="B2122" t="s">
        <v>10</v>
      </c>
      <c r="C2122">
        <v>949</v>
      </c>
      <c r="D2122" t="s">
        <v>27</v>
      </c>
      <c r="E2122">
        <v>2451</v>
      </c>
      <c r="F2122">
        <v>2820</v>
      </c>
      <c r="G2122" t="s">
        <v>34</v>
      </c>
      <c r="H2122" s="3" t="s">
        <v>657</v>
      </c>
      <c r="I2122" s="199">
        <v>44</v>
      </c>
      <c r="J2122" t="str">
        <f t="shared" si="191"/>
        <v>E-W1-H3-VEN 1</v>
      </c>
      <c r="K2122" s="5">
        <f t="shared" si="190"/>
        <v>1183</v>
      </c>
      <c r="M2122" t="s">
        <v>730</v>
      </c>
      <c r="O2122" s="355">
        <v>0.03</v>
      </c>
      <c r="Q2122" s="5">
        <v>1148</v>
      </c>
    </row>
    <row r="2123" spans="1:17">
      <c r="A2123" t="s">
        <v>1</v>
      </c>
      <c r="B2123" t="s">
        <v>8</v>
      </c>
      <c r="C2123" s="190">
        <v>949</v>
      </c>
      <c r="D2123" s="190" t="s">
        <v>27</v>
      </c>
      <c r="E2123">
        <v>2821</v>
      </c>
      <c r="F2123">
        <v>3100</v>
      </c>
      <c r="G2123" t="s">
        <v>35</v>
      </c>
      <c r="H2123" s="3" t="s">
        <v>657</v>
      </c>
      <c r="I2123" s="199">
        <v>44</v>
      </c>
      <c r="J2123" t="str">
        <f t="shared" si="191"/>
        <v>E-W1-H4-VEN 1</v>
      </c>
      <c r="K2123" s="5">
        <f t="shared" si="190"/>
        <v>1417</v>
      </c>
      <c r="M2123" t="s">
        <v>730</v>
      </c>
      <c r="O2123" s="355">
        <v>2.5000000000000001E-2</v>
      </c>
      <c r="Q2123" s="5">
        <v>1382</v>
      </c>
    </row>
    <row r="2124" spans="1:17">
      <c r="A2124" t="s">
        <v>0</v>
      </c>
      <c r="B2124" t="s">
        <v>7</v>
      </c>
      <c r="C2124">
        <v>949</v>
      </c>
      <c r="D2124" t="s">
        <v>27</v>
      </c>
      <c r="E2124">
        <v>1981</v>
      </c>
      <c r="F2124">
        <v>2150</v>
      </c>
      <c r="G2124" t="s">
        <v>32</v>
      </c>
      <c r="H2124" s="3" t="s">
        <v>657</v>
      </c>
      <c r="I2124" s="199">
        <v>44</v>
      </c>
      <c r="J2124" t="str">
        <f t="shared" si="191"/>
        <v>F-W1-H1-VEN 1</v>
      </c>
      <c r="K2124" s="5">
        <f t="shared" si="190"/>
        <v>491</v>
      </c>
      <c r="M2124" t="s">
        <v>730</v>
      </c>
      <c r="O2124" s="355">
        <v>3.5000000000000003E-2</v>
      </c>
      <c r="Q2124" s="5">
        <v>474</v>
      </c>
    </row>
    <row r="2125" spans="1:17">
      <c r="A2125" t="s">
        <v>0</v>
      </c>
      <c r="B2125" t="s">
        <v>6</v>
      </c>
      <c r="C2125" s="190">
        <v>949</v>
      </c>
      <c r="D2125" t="s">
        <v>27</v>
      </c>
      <c r="E2125">
        <v>2151</v>
      </c>
      <c r="F2125">
        <v>2450</v>
      </c>
      <c r="G2125" t="s">
        <v>33</v>
      </c>
      <c r="H2125" s="3" t="s">
        <v>657</v>
      </c>
      <c r="I2125" s="199">
        <v>44</v>
      </c>
      <c r="J2125" t="str">
        <f t="shared" si="191"/>
        <v>F-W1-H2-VEN 1</v>
      </c>
      <c r="K2125" s="5">
        <f t="shared" si="190"/>
        <v>775</v>
      </c>
      <c r="M2125" t="s">
        <v>730</v>
      </c>
      <c r="O2125" s="355">
        <v>0.03</v>
      </c>
      <c r="Q2125" s="5">
        <v>752</v>
      </c>
    </row>
    <row r="2126" spans="1:17">
      <c r="A2126" t="s">
        <v>0</v>
      </c>
      <c r="B2126" t="s">
        <v>5</v>
      </c>
      <c r="C2126" s="190">
        <v>949</v>
      </c>
      <c r="D2126" t="s">
        <v>27</v>
      </c>
      <c r="E2126">
        <v>2451</v>
      </c>
      <c r="F2126">
        <v>2820</v>
      </c>
      <c r="G2126" t="s">
        <v>34</v>
      </c>
      <c r="H2126" s="3" t="s">
        <v>657</v>
      </c>
      <c r="I2126" s="199">
        <v>44</v>
      </c>
      <c r="J2126" t="str">
        <f t="shared" si="191"/>
        <v>F-W1-H3-VEN 1</v>
      </c>
      <c r="K2126" s="5">
        <f t="shared" si="190"/>
        <v>994</v>
      </c>
      <c r="M2126" t="s">
        <v>730</v>
      </c>
      <c r="O2126" s="355">
        <v>0.03</v>
      </c>
      <c r="Q2126" s="5">
        <v>965</v>
      </c>
    </row>
    <row r="2127" spans="1:17">
      <c r="A2127" t="s">
        <v>0</v>
      </c>
      <c r="B2127" t="s">
        <v>3</v>
      </c>
      <c r="C2127" s="190">
        <v>949</v>
      </c>
      <c r="D2127" s="190" t="s">
        <v>27</v>
      </c>
      <c r="E2127">
        <v>2821</v>
      </c>
      <c r="F2127">
        <v>3100</v>
      </c>
      <c r="G2127" t="s">
        <v>35</v>
      </c>
      <c r="H2127" s="3" t="s">
        <v>657</v>
      </c>
      <c r="I2127" s="199">
        <v>44</v>
      </c>
      <c r="J2127" t="str">
        <f t="shared" si="191"/>
        <v>F-W1-H4-VEN 1</v>
      </c>
      <c r="K2127" s="5">
        <f t="shared" si="190"/>
        <v>1144</v>
      </c>
      <c r="M2127" t="s">
        <v>730</v>
      </c>
      <c r="O2127" s="355">
        <v>2.5000000000000001E-2</v>
      </c>
      <c r="Q2127" s="5">
        <v>1116</v>
      </c>
    </row>
    <row r="2128" spans="1:17">
      <c r="A2128" t="s">
        <v>2</v>
      </c>
      <c r="B2128" t="s">
        <v>17</v>
      </c>
      <c r="C2128" s="191">
        <v>999</v>
      </c>
      <c r="D2128" s="191" t="s">
        <v>28</v>
      </c>
      <c r="E2128">
        <v>1981</v>
      </c>
      <c r="F2128">
        <v>2150</v>
      </c>
      <c r="G2128" t="s">
        <v>32</v>
      </c>
      <c r="H2128" s="3" t="s">
        <v>657</v>
      </c>
      <c r="I2128" s="199">
        <v>44</v>
      </c>
      <c r="J2128" t="str">
        <f t="shared" si="191"/>
        <v>D-W2-H1-VEN 1</v>
      </c>
      <c r="K2128" s="5">
        <f t="shared" si="190"/>
        <v>316</v>
      </c>
      <c r="M2128" t="s">
        <v>730</v>
      </c>
      <c r="O2128" s="355">
        <v>3.5000000000000003E-2</v>
      </c>
      <c r="Q2128" s="192">
        <v>305</v>
      </c>
    </row>
    <row r="2129" spans="1:17">
      <c r="A2129" t="s">
        <v>2</v>
      </c>
      <c r="B2129" t="s">
        <v>16</v>
      </c>
      <c r="C2129" s="191">
        <v>999</v>
      </c>
      <c r="D2129" s="191" t="s">
        <v>28</v>
      </c>
      <c r="E2129">
        <v>2151</v>
      </c>
      <c r="F2129">
        <v>2450</v>
      </c>
      <c r="G2129" t="s">
        <v>33</v>
      </c>
      <c r="H2129" s="3" t="s">
        <v>657</v>
      </c>
      <c r="I2129" s="199">
        <v>44</v>
      </c>
      <c r="J2129" t="str">
        <f t="shared" si="191"/>
        <v>D-W2-H2-VEN 1</v>
      </c>
      <c r="K2129" s="5">
        <f t="shared" si="190"/>
        <v>464</v>
      </c>
      <c r="M2129" t="s">
        <v>730</v>
      </c>
      <c r="O2129" s="355">
        <v>0.03</v>
      </c>
      <c r="Q2129" s="192">
        <v>450</v>
      </c>
    </row>
    <row r="2130" spans="1:17">
      <c r="A2130" t="s">
        <v>2</v>
      </c>
      <c r="B2130" t="s">
        <v>15</v>
      </c>
      <c r="C2130" s="191">
        <v>999</v>
      </c>
      <c r="D2130" s="191" t="s">
        <v>28</v>
      </c>
      <c r="E2130">
        <v>2451</v>
      </c>
      <c r="F2130">
        <v>2820</v>
      </c>
      <c r="G2130" t="s">
        <v>34</v>
      </c>
      <c r="H2130" s="3" t="s">
        <v>657</v>
      </c>
      <c r="I2130" s="199">
        <v>44</v>
      </c>
      <c r="J2130" t="str">
        <f t="shared" si="191"/>
        <v>D-W2-H3-VEN 1</v>
      </c>
      <c r="K2130" s="5">
        <f t="shared" si="190"/>
        <v>632</v>
      </c>
      <c r="M2130" t="s">
        <v>730</v>
      </c>
      <c r="O2130" s="355">
        <v>0.03</v>
      </c>
      <c r="Q2130" s="192">
        <v>613</v>
      </c>
    </row>
    <row r="2131" spans="1:17">
      <c r="A2131" t="s">
        <v>2</v>
      </c>
      <c r="B2131" t="s">
        <v>13</v>
      </c>
      <c r="C2131" s="191">
        <v>999</v>
      </c>
      <c r="D2131" s="191" t="s">
        <v>28</v>
      </c>
      <c r="E2131">
        <v>2821</v>
      </c>
      <c r="F2131">
        <v>3070</v>
      </c>
      <c r="G2131" t="s">
        <v>35</v>
      </c>
      <c r="H2131" s="3" t="s">
        <v>657</v>
      </c>
      <c r="I2131" s="199">
        <v>44</v>
      </c>
      <c r="J2131" t="str">
        <f t="shared" si="191"/>
        <v>D-W2-H4-VEN 1</v>
      </c>
      <c r="K2131" s="5">
        <f t="shared" si="190"/>
        <v>736</v>
      </c>
      <c r="M2131" t="s">
        <v>730</v>
      </c>
      <c r="O2131" s="355">
        <v>2.5000000000000001E-2</v>
      </c>
      <c r="Q2131" s="192">
        <v>718</v>
      </c>
    </row>
    <row r="2132" spans="1:17">
      <c r="A2132" t="s">
        <v>1</v>
      </c>
      <c r="B2132" t="s">
        <v>12</v>
      </c>
      <c r="C2132" s="191">
        <v>999</v>
      </c>
      <c r="D2132" s="191" t="s">
        <v>28</v>
      </c>
      <c r="E2132">
        <v>1981</v>
      </c>
      <c r="F2132">
        <v>2150</v>
      </c>
      <c r="G2132" t="s">
        <v>32</v>
      </c>
      <c r="H2132" s="3" t="s">
        <v>657</v>
      </c>
      <c r="I2132" s="199">
        <v>44</v>
      </c>
      <c r="J2132" t="str">
        <f t="shared" si="191"/>
        <v>E-W2-H1-VEN 1</v>
      </c>
      <c r="K2132" s="5">
        <f t="shared" si="190"/>
        <v>628</v>
      </c>
      <c r="M2132" t="s">
        <v>730</v>
      </c>
      <c r="O2132" s="355">
        <v>3.5000000000000003E-2</v>
      </c>
      <c r="Q2132" s="192">
        <v>606</v>
      </c>
    </row>
    <row r="2133" spans="1:17">
      <c r="A2133" t="s">
        <v>1</v>
      </c>
      <c r="B2133" t="s">
        <v>11</v>
      </c>
      <c r="C2133" s="191">
        <v>999</v>
      </c>
      <c r="D2133" s="191" t="s">
        <v>28</v>
      </c>
      <c r="E2133">
        <v>2151</v>
      </c>
      <c r="F2133">
        <v>2450</v>
      </c>
      <c r="G2133" t="s">
        <v>33</v>
      </c>
      <c r="H2133" s="3" t="s">
        <v>657</v>
      </c>
      <c r="I2133" s="199">
        <v>44</v>
      </c>
      <c r="J2133" t="str">
        <f t="shared" si="191"/>
        <v>E-W2-H2-VEN 1</v>
      </c>
      <c r="K2133" s="5">
        <f t="shared" si="190"/>
        <v>922</v>
      </c>
      <c r="M2133" t="s">
        <v>730</v>
      </c>
      <c r="O2133" s="355">
        <v>0.03</v>
      </c>
      <c r="Q2133" s="192">
        <v>895</v>
      </c>
    </row>
    <row r="2134" spans="1:17">
      <c r="A2134" t="s">
        <v>1</v>
      </c>
      <c r="B2134" t="s">
        <v>10</v>
      </c>
      <c r="C2134" s="191">
        <v>999</v>
      </c>
      <c r="D2134" s="191" t="s">
        <v>28</v>
      </c>
      <c r="E2134">
        <v>2451</v>
      </c>
      <c r="F2134">
        <v>2820</v>
      </c>
      <c r="G2134" t="s">
        <v>34</v>
      </c>
      <c r="H2134" s="3" t="s">
        <v>657</v>
      </c>
      <c r="I2134" s="199">
        <v>44</v>
      </c>
      <c r="J2134" t="str">
        <f t="shared" si="191"/>
        <v>E-W2-H3-VEN 1</v>
      </c>
      <c r="K2134" s="5">
        <f t="shared" si="190"/>
        <v>1233</v>
      </c>
      <c r="M2134" t="s">
        <v>730</v>
      </c>
      <c r="O2134" s="355">
        <v>0.03</v>
      </c>
      <c r="Q2134" s="192">
        <v>1197</v>
      </c>
    </row>
    <row r="2135" spans="1:17">
      <c r="A2135" t="s">
        <v>1</v>
      </c>
      <c r="B2135" t="s">
        <v>8</v>
      </c>
      <c r="C2135" s="191">
        <v>999</v>
      </c>
      <c r="D2135" s="191" t="s">
        <v>28</v>
      </c>
      <c r="E2135">
        <v>2821</v>
      </c>
      <c r="F2135">
        <v>3100</v>
      </c>
      <c r="G2135" t="s">
        <v>35</v>
      </c>
      <c r="H2135" s="3" t="s">
        <v>657</v>
      </c>
      <c r="I2135" s="199">
        <v>44</v>
      </c>
      <c r="J2135" t="str">
        <f t="shared" si="191"/>
        <v>E-W2-H4-VEN 1</v>
      </c>
      <c r="K2135" s="5">
        <f t="shared" si="190"/>
        <v>1467</v>
      </c>
      <c r="M2135" t="s">
        <v>730</v>
      </c>
      <c r="O2135" s="355">
        <v>2.5000000000000001E-2</v>
      </c>
      <c r="Q2135" s="192">
        <v>1431</v>
      </c>
    </row>
    <row r="2136" spans="1:17">
      <c r="A2136" t="s">
        <v>0</v>
      </c>
      <c r="B2136" t="s">
        <v>7</v>
      </c>
      <c r="C2136" s="191">
        <v>999</v>
      </c>
      <c r="D2136" s="191" t="s">
        <v>28</v>
      </c>
      <c r="E2136">
        <v>1981</v>
      </c>
      <c r="F2136">
        <v>2150</v>
      </c>
      <c r="G2136" t="s">
        <v>32</v>
      </c>
      <c r="H2136" s="3" t="s">
        <v>657</v>
      </c>
      <c r="I2136" s="199">
        <v>44</v>
      </c>
      <c r="J2136" t="str">
        <f t="shared" si="191"/>
        <v>F-W2-H1-VEN 1</v>
      </c>
      <c r="K2136" s="5">
        <f t="shared" si="190"/>
        <v>517</v>
      </c>
      <c r="M2136" t="s">
        <v>730</v>
      </c>
      <c r="O2136" s="355">
        <v>3.5000000000000003E-2</v>
      </c>
      <c r="Q2136" s="192">
        <v>499</v>
      </c>
    </row>
    <row r="2137" spans="1:17">
      <c r="A2137" t="s">
        <v>0</v>
      </c>
      <c r="B2137" t="s">
        <v>6</v>
      </c>
      <c r="C2137" s="191">
        <v>999</v>
      </c>
      <c r="D2137" s="191" t="s">
        <v>28</v>
      </c>
      <c r="E2137">
        <v>2151</v>
      </c>
      <c r="F2137">
        <v>2450</v>
      </c>
      <c r="G2137" t="s">
        <v>33</v>
      </c>
      <c r="H2137" s="3" t="s">
        <v>657</v>
      </c>
      <c r="I2137" s="199">
        <v>44</v>
      </c>
      <c r="J2137" t="str">
        <f t="shared" si="191"/>
        <v>F-W2-H2-VEN 1</v>
      </c>
      <c r="K2137" s="5">
        <f t="shared" si="190"/>
        <v>800</v>
      </c>
      <c r="M2137" t="s">
        <v>730</v>
      </c>
      <c r="O2137" s="355">
        <v>0.03</v>
      </c>
      <c r="Q2137" s="192">
        <v>776</v>
      </c>
    </row>
    <row r="2138" spans="1:17">
      <c r="A2138" t="s">
        <v>0</v>
      </c>
      <c r="B2138" t="s">
        <v>5</v>
      </c>
      <c r="C2138" s="191">
        <v>999</v>
      </c>
      <c r="D2138" s="191" t="s">
        <v>28</v>
      </c>
      <c r="E2138">
        <v>2451</v>
      </c>
      <c r="F2138">
        <v>2820</v>
      </c>
      <c r="G2138" t="s">
        <v>34</v>
      </c>
      <c r="H2138" s="3" t="s">
        <v>657</v>
      </c>
      <c r="I2138" s="199">
        <v>44</v>
      </c>
      <c r="J2138" t="str">
        <f t="shared" si="191"/>
        <v>F-W2-H3-VEN 1</v>
      </c>
      <c r="K2138" s="5">
        <f t="shared" si="190"/>
        <v>1019</v>
      </c>
      <c r="M2138" t="s">
        <v>730</v>
      </c>
      <c r="O2138" s="355">
        <v>0.03</v>
      </c>
      <c r="Q2138" s="192">
        <v>989</v>
      </c>
    </row>
    <row r="2139" spans="1:17">
      <c r="A2139" t="s">
        <v>0</v>
      </c>
      <c r="B2139" t="s">
        <v>3</v>
      </c>
      <c r="C2139" s="191">
        <v>999</v>
      </c>
      <c r="D2139" s="191" t="s">
        <v>28</v>
      </c>
      <c r="E2139">
        <v>2821</v>
      </c>
      <c r="F2139">
        <v>3100</v>
      </c>
      <c r="G2139" t="s">
        <v>35</v>
      </c>
      <c r="H2139" s="3" t="s">
        <v>657</v>
      </c>
      <c r="I2139" s="199">
        <v>44</v>
      </c>
      <c r="J2139" t="str">
        <f t="shared" si="191"/>
        <v>F-W2-H4-VEN 1</v>
      </c>
      <c r="K2139" s="5">
        <f t="shared" si="190"/>
        <v>1169</v>
      </c>
      <c r="M2139" t="s">
        <v>730</v>
      </c>
      <c r="O2139" s="355">
        <v>2.5000000000000001E-2</v>
      </c>
      <c r="Q2139" s="192">
        <v>1140</v>
      </c>
    </row>
    <row r="2140" spans="1:17">
      <c r="A2140" t="s">
        <v>2</v>
      </c>
      <c r="B2140" t="s">
        <v>17</v>
      </c>
      <c r="C2140" s="194">
        <v>1099</v>
      </c>
      <c r="D2140" s="194" t="s">
        <v>29</v>
      </c>
      <c r="E2140">
        <v>1981</v>
      </c>
      <c r="F2140">
        <v>2150</v>
      </c>
      <c r="G2140" t="s">
        <v>32</v>
      </c>
      <c r="H2140" s="3" t="s">
        <v>657</v>
      </c>
      <c r="I2140" s="199">
        <v>44</v>
      </c>
      <c r="J2140" t="str">
        <f t="shared" si="191"/>
        <v>D-W3-H1-VEN 1</v>
      </c>
      <c r="K2140" s="5">
        <f t="shared" si="190"/>
        <v>341</v>
      </c>
      <c r="M2140" t="s">
        <v>730</v>
      </c>
      <c r="O2140" s="355">
        <v>3.5000000000000003E-2</v>
      </c>
      <c r="Q2140" s="193">
        <v>329</v>
      </c>
    </row>
    <row r="2141" spans="1:17">
      <c r="A2141" t="s">
        <v>2</v>
      </c>
      <c r="B2141" t="s">
        <v>16</v>
      </c>
      <c r="C2141" s="194">
        <v>1099</v>
      </c>
      <c r="D2141" s="194" t="s">
        <v>29</v>
      </c>
      <c r="E2141">
        <v>2151</v>
      </c>
      <c r="F2141">
        <v>2450</v>
      </c>
      <c r="G2141" t="s">
        <v>33</v>
      </c>
      <c r="H2141" s="3" t="s">
        <v>657</v>
      </c>
      <c r="I2141" s="199">
        <v>44</v>
      </c>
      <c r="J2141" t="str">
        <f t="shared" si="191"/>
        <v>D-W3-H2-VEN 1</v>
      </c>
      <c r="K2141" s="5">
        <f t="shared" si="190"/>
        <v>489</v>
      </c>
      <c r="M2141" t="s">
        <v>730</v>
      </c>
      <c r="O2141" s="355">
        <v>0.03</v>
      </c>
      <c r="Q2141" s="193">
        <v>474</v>
      </c>
    </row>
    <row r="2142" spans="1:17">
      <c r="A2142" t="s">
        <v>2</v>
      </c>
      <c r="B2142" t="s">
        <v>15</v>
      </c>
      <c r="C2142" s="194">
        <v>1099</v>
      </c>
      <c r="D2142" s="194" t="s">
        <v>29</v>
      </c>
      <c r="E2142">
        <v>2451</v>
      </c>
      <c r="F2142">
        <v>2820</v>
      </c>
      <c r="G2142" t="s">
        <v>34</v>
      </c>
      <c r="H2142" s="3" t="s">
        <v>657</v>
      </c>
      <c r="I2142" s="199">
        <v>44</v>
      </c>
      <c r="J2142" t="str">
        <f t="shared" si="191"/>
        <v>D-W3-H3-VEN 1</v>
      </c>
      <c r="K2142" s="5">
        <f t="shared" si="190"/>
        <v>657</v>
      </c>
      <c r="M2142" t="s">
        <v>730</v>
      </c>
      <c r="O2142" s="355">
        <v>0.03</v>
      </c>
      <c r="Q2142" s="193">
        <v>637</v>
      </c>
    </row>
    <row r="2143" spans="1:17">
      <c r="A2143" t="s">
        <v>2</v>
      </c>
      <c r="B2143" t="s">
        <v>13</v>
      </c>
      <c r="C2143" s="194">
        <v>1099</v>
      </c>
      <c r="D2143" s="194" t="s">
        <v>29</v>
      </c>
      <c r="E2143">
        <v>2821</v>
      </c>
      <c r="F2143">
        <v>3070</v>
      </c>
      <c r="G2143" t="s">
        <v>35</v>
      </c>
      <c r="H2143" s="3" t="s">
        <v>657</v>
      </c>
      <c r="I2143" s="199">
        <v>44</v>
      </c>
      <c r="J2143" t="str">
        <f t="shared" si="191"/>
        <v>D-W3-H4-VEN 1</v>
      </c>
      <c r="K2143" s="5">
        <f t="shared" si="190"/>
        <v>761</v>
      </c>
      <c r="M2143" t="s">
        <v>730</v>
      </c>
      <c r="O2143" s="355">
        <v>2.5000000000000001E-2</v>
      </c>
      <c r="Q2143" s="193">
        <v>742</v>
      </c>
    </row>
    <row r="2144" spans="1:17">
      <c r="A2144" t="s">
        <v>1</v>
      </c>
      <c r="B2144" t="s">
        <v>12</v>
      </c>
      <c r="C2144" s="194">
        <v>1099</v>
      </c>
      <c r="D2144" s="194" t="s">
        <v>29</v>
      </c>
      <c r="E2144">
        <v>1981</v>
      </c>
      <c r="F2144">
        <v>2150</v>
      </c>
      <c r="G2144" t="s">
        <v>32</v>
      </c>
      <c r="H2144" s="3" t="s">
        <v>657</v>
      </c>
      <c r="I2144" s="199">
        <v>44</v>
      </c>
      <c r="J2144" t="str">
        <f t="shared" si="191"/>
        <v>E-W3-H1-VEN 1</v>
      </c>
      <c r="K2144" s="5">
        <f t="shared" si="190"/>
        <v>677</v>
      </c>
      <c r="M2144" t="s">
        <v>730</v>
      </c>
      <c r="O2144" s="355">
        <v>3.5000000000000003E-2</v>
      </c>
      <c r="Q2144" s="193">
        <v>654</v>
      </c>
    </row>
    <row r="2145" spans="1:17">
      <c r="A2145" t="s">
        <v>1</v>
      </c>
      <c r="B2145" t="s">
        <v>11</v>
      </c>
      <c r="C2145" s="194">
        <v>1099</v>
      </c>
      <c r="D2145" s="194" t="s">
        <v>29</v>
      </c>
      <c r="E2145">
        <v>2151</v>
      </c>
      <c r="F2145">
        <v>2450</v>
      </c>
      <c r="G2145" t="s">
        <v>33</v>
      </c>
      <c r="H2145" s="3" t="s">
        <v>657</v>
      </c>
      <c r="I2145" s="199">
        <v>44</v>
      </c>
      <c r="J2145" t="str">
        <f t="shared" si="191"/>
        <v>E-W3-H2-VEN 1</v>
      </c>
      <c r="K2145" s="5">
        <f t="shared" si="190"/>
        <v>973</v>
      </c>
      <c r="M2145" t="s">
        <v>730</v>
      </c>
      <c r="O2145" s="355">
        <v>0.03</v>
      </c>
      <c r="Q2145" s="193">
        <v>944</v>
      </c>
    </row>
    <row r="2146" spans="1:17">
      <c r="A2146" t="s">
        <v>1</v>
      </c>
      <c r="B2146" t="s">
        <v>10</v>
      </c>
      <c r="C2146" s="194">
        <v>1099</v>
      </c>
      <c r="D2146" s="194" t="s">
        <v>29</v>
      </c>
      <c r="E2146">
        <v>2451</v>
      </c>
      <c r="F2146">
        <v>2820</v>
      </c>
      <c r="G2146" t="s">
        <v>34</v>
      </c>
      <c r="H2146" s="3" t="s">
        <v>657</v>
      </c>
      <c r="I2146" s="199">
        <v>44</v>
      </c>
      <c r="J2146" t="str">
        <f t="shared" si="191"/>
        <v>E-W3-H3-VEN 1</v>
      </c>
      <c r="K2146" s="5">
        <f t="shared" si="190"/>
        <v>1284</v>
      </c>
      <c r="M2146" t="s">
        <v>730</v>
      </c>
      <c r="O2146" s="355">
        <v>0.03</v>
      </c>
      <c r="Q2146" s="193">
        <v>1246</v>
      </c>
    </row>
    <row r="2147" spans="1:17">
      <c r="A2147" t="s">
        <v>1</v>
      </c>
      <c r="B2147" t="s">
        <v>8</v>
      </c>
      <c r="C2147" s="194">
        <v>1099</v>
      </c>
      <c r="D2147" s="194" t="s">
        <v>29</v>
      </c>
      <c r="E2147">
        <v>2821</v>
      </c>
      <c r="F2147">
        <v>3100</v>
      </c>
      <c r="G2147" t="s">
        <v>35</v>
      </c>
      <c r="H2147" s="3" t="s">
        <v>657</v>
      </c>
      <c r="I2147" s="199">
        <v>44</v>
      </c>
      <c r="J2147" t="str">
        <f t="shared" si="191"/>
        <v>E-W3-H4-VEN 1</v>
      </c>
      <c r="K2147" s="5">
        <f t="shared" si="190"/>
        <v>1516</v>
      </c>
      <c r="M2147" t="s">
        <v>730</v>
      </c>
      <c r="O2147" s="355">
        <v>2.5000000000000001E-2</v>
      </c>
      <c r="Q2147" s="193">
        <v>1479</v>
      </c>
    </row>
    <row r="2148" spans="1:17">
      <c r="A2148" t="s">
        <v>0</v>
      </c>
      <c r="B2148" t="s">
        <v>7</v>
      </c>
      <c r="C2148" s="194">
        <v>1099</v>
      </c>
      <c r="D2148" s="194" t="s">
        <v>29</v>
      </c>
      <c r="E2148">
        <v>1981</v>
      </c>
      <c r="F2148">
        <v>2150</v>
      </c>
      <c r="G2148" t="s">
        <v>32</v>
      </c>
      <c r="H2148" s="3" t="s">
        <v>657</v>
      </c>
      <c r="I2148" s="199">
        <v>44</v>
      </c>
      <c r="J2148" t="str">
        <f t="shared" si="191"/>
        <v>F-W3-H1-VEN 1</v>
      </c>
      <c r="K2148" s="5">
        <f t="shared" si="190"/>
        <v>542</v>
      </c>
      <c r="M2148" t="s">
        <v>730</v>
      </c>
      <c r="O2148" s="355">
        <v>3.5000000000000003E-2</v>
      </c>
      <c r="Q2148" s="193">
        <v>523</v>
      </c>
    </row>
    <row r="2149" spans="1:17">
      <c r="A2149" t="s">
        <v>0</v>
      </c>
      <c r="B2149" t="s">
        <v>6</v>
      </c>
      <c r="C2149" s="194">
        <v>1099</v>
      </c>
      <c r="D2149" s="194" t="s">
        <v>29</v>
      </c>
      <c r="E2149">
        <v>2151</v>
      </c>
      <c r="F2149">
        <v>2450</v>
      </c>
      <c r="G2149" t="s">
        <v>33</v>
      </c>
      <c r="H2149" s="3" t="s">
        <v>657</v>
      </c>
      <c r="I2149" s="199">
        <v>44</v>
      </c>
      <c r="J2149" t="str">
        <f t="shared" si="191"/>
        <v>F-W3-H2-VEN 1</v>
      </c>
      <c r="K2149" s="5">
        <f t="shared" si="190"/>
        <v>824</v>
      </c>
      <c r="M2149" t="s">
        <v>730</v>
      </c>
      <c r="O2149" s="355">
        <v>0.03</v>
      </c>
      <c r="Q2149" s="193">
        <v>800</v>
      </c>
    </row>
    <row r="2150" spans="1:17">
      <c r="A2150" t="s">
        <v>0</v>
      </c>
      <c r="B2150" t="s">
        <v>5</v>
      </c>
      <c r="C2150" s="194">
        <v>1099</v>
      </c>
      <c r="D2150" s="194" t="s">
        <v>29</v>
      </c>
      <c r="E2150">
        <v>2451</v>
      </c>
      <c r="F2150">
        <v>2820</v>
      </c>
      <c r="G2150" t="s">
        <v>34</v>
      </c>
      <c r="H2150" s="3" t="s">
        <v>657</v>
      </c>
      <c r="I2150" s="199">
        <v>44</v>
      </c>
      <c r="J2150" t="str">
        <f t="shared" si="191"/>
        <v>F-W3-H3-VEN 1</v>
      </c>
      <c r="K2150" s="5">
        <f t="shared" si="190"/>
        <v>1045</v>
      </c>
      <c r="M2150" t="s">
        <v>730</v>
      </c>
      <c r="O2150" s="355">
        <v>0.03</v>
      </c>
      <c r="Q2150" s="193">
        <v>1014</v>
      </c>
    </row>
    <row r="2151" spans="1:17">
      <c r="A2151" t="s">
        <v>0</v>
      </c>
      <c r="B2151" t="s">
        <v>3</v>
      </c>
      <c r="C2151" s="194">
        <v>1099</v>
      </c>
      <c r="D2151" s="194" t="s">
        <v>29</v>
      </c>
      <c r="E2151">
        <v>2821</v>
      </c>
      <c r="F2151">
        <v>3100</v>
      </c>
      <c r="G2151" t="s">
        <v>35</v>
      </c>
      <c r="H2151" s="3" t="s">
        <v>657</v>
      </c>
      <c r="I2151" s="199">
        <v>44</v>
      </c>
      <c r="J2151" t="str">
        <f t="shared" si="191"/>
        <v>F-W3-H4-VEN 1</v>
      </c>
      <c r="K2151" s="5">
        <f t="shared" si="190"/>
        <v>1195</v>
      </c>
      <c r="M2151" t="s">
        <v>730</v>
      </c>
      <c r="O2151" s="355">
        <v>2.5000000000000001E-2</v>
      </c>
      <c r="Q2151" s="193">
        <v>1165</v>
      </c>
    </row>
    <row r="2152" spans="1:17">
      <c r="A2152" t="s">
        <v>2</v>
      </c>
      <c r="B2152" t="s">
        <v>17</v>
      </c>
      <c r="C2152" s="196">
        <v>1240</v>
      </c>
      <c r="D2152" s="196" t="s">
        <v>30</v>
      </c>
      <c r="E2152">
        <v>1981</v>
      </c>
      <c r="F2152">
        <v>2150</v>
      </c>
      <c r="G2152" t="s">
        <v>32</v>
      </c>
      <c r="H2152" s="3" t="s">
        <v>657</v>
      </c>
      <c r="I2152" s="199">
        <v>44</v>
      </c>
      <c r="J2152" t="str">
        <f t="shared" si="191"/>
        <v>D-W4-H1-VEN 1</v>
      </c>
      <c r="K2152" s="5">
        <f t="shared" si="190"/>
        <v>367</v>
      </c>
      <c r="M2152" t="s">
        <v>730</v>
      </c>
      <c r="O2152" s="355">
        <v>3.5000000000000003E-2</v>
      </c>
      <c r="Q2152" s="195">
        <v>354</v>
      </c>
    </row>
    <row r="2153" spans="1:17">
      <c r="A2153" t="s">
        <v>2</v>
      </c>
      <c r="B2153" t="s">
        <v>16</v>
      </c>
      <c r="C2153" s="196">
        <v>1240</v>
      </c>
      <c r="D2153" s="196" t="s">
        <v>30</v>
      </c>
      <c r="E2153">
        <v>2151</v>
      </c>
      <c r="F2153">
        <v>2450</v>
      </c>
      <c r="G2153" t="s">
        <v>33</v>
      </c>
      <c r="H2153" s="3" t="s">
        <v>657</v>
      </c>
      <c r="I2153" s="199">
        <v>44</v>
      </c>
      <c r="J2153" t="str">
        <f t="shared" si="191"/>
        <v>D-W4-H2-VEN 1</v>
      </c>
      <c r="K2153" s="5">
        <f t="shared" si="190"/>
        <v>513</v>
      </c>
      <c r="M2153" t="s">
        <v>730</v>
      </c>
      <c r="O2153" s="355">
        <v>0.03</v>
      </c>
      <c r="Q2153" s="195">
        <v>498</v>
      </c>
    </row>
    <row r="2154" spans="1:17">
      <c r="A2154" t="s">
        <v>2</v>
      </c>
      <c r="B2154" t="s">
        <v>15</v>
      </c>
      <c r="C2154" s="196">
        <v>1240</v>
      </c>
      <c r="D2154" s="196" t="s">
        <v>30</v>
      </c>
      <c r="E2154">
        <v>2451</v>
      </c>
      <c r="F2154">
        <v>2820</v>
      </c>
      <c r="G2154" t="s">
        <v>34</v>
      </c>
      <c r="H2154" s="3" t="s">
        <v>657</v>
      </c>
      <c r="I2154" s="199">
        <v>44</v>
      </c>
      <c r="J2154" t="str">
        <f t="shared" si="191"/>
        <v>D-W4-H3-VEN 1</v>
      </c>
      <c r="K2154" s="5">
        <f t="shared" si="190"/>
        <v>682</v>
      </c>
      <c r="M2154" t="s">
        <v>730</v>
      </c>
      <c r="O2154" s="355">
        <v>0.03</v>
      </c>
      <c r="Q2154" s="195">
        <v>662</v>
      </c>
    </row>
    <row r="2155" spans="1:17">
      <c r="A2155" t="s">
        <v>2</v>
      </c>
      <c r="B2155" t="s">
        <v>13</v>
      </c>
      <c r="C2155" s="196">
        <v>1240</v>
      </c>
      <c r="D2155" s="196" t="s">
        <v>30</v>
      </c>
      <c r="E2155">
        <v>2821</v>
      </c>
      <c r="F2155">
        <v>3070</v>
      </c>
      <c r="G2155" t="s">
        <v>35</v>
      </c>
      <c r="H2155" s="3" t="s">
        <v>657</v>
      </c>
      <c r="I2155" s="199">
        <v>44</v>
      </c>
      <c r="J2155" t="str">
        <f t="shared" si="191"/>
        <v>D-W4-H4-VEN 1</v>
      </c>
      <c r="K2155" s="5">
        <f t="shared" si="190"/>
        <v>786</v>
      </c>
      <c r="M2155" t="s">
        <v>730</v>
      </c>
      <c r="O2155" s="355">
        <v>2.5000000000000001E-2</v>
      </c>
      <c r="Q2155" s="195">
        <v>766</v>
      </c>
    </row>
    <row r="2156" spans="1:17">
      <c r="A2156" t="s">
        <v>1</v>
      </c>
      <c r="B2156" t="s">
        <v>12</v>
      </c>
      <c r="C2156" s="196">
        <v>1240</v>
      </c>
      <c r="D2156" s="196" t="s">
        <v>30</v>
      </c>
      <c r="E2156">
        <v>1981</v>
      </c>
      <c r="F2156">
        <v>2150</v>
      </c>
      <c r="G2156" t="s">
        <v>32</v>
      </c>
      <c r="H2156" s="3" t="s">
        <v>657</v>
      </c>
      <c r="I2156" s="199">
        <v>44</v>
      </c>
      <c r="J2156" t="str">
        <f t="shared" si="191"/>
        <v>E-W4-H1-VEN 1</v>
      </c>
      <c r="K2156" s="5">
        <f t="shared" si="190"/>
        <v>728</v>
      </c>
      <c r="M2156" t="s">
        <v>730</v>
      </c>
      <c r="O2156" s="355">
        <v>3.5000000000000003E-2</v>
      </c>
      <c r="Q2156" s="195">
        <v>703</v>
      </c>
    </row>
    <row r="2157" spans="1:17">
      <c r="A2157" t="s">
        <v>1</v>
      </c>
      <c r="B2157" t="s">
        <v>11</v>
      </c>
      <c r="C2157" s="196">
        <v>1240</v>
      </c>
      <c r="D2157" s="196" t="s">
        <v>30</v>
      </c>
      <c r="E2157">
        <v>2151</v>
      </c>
      <c r="F2157">
        <v>2450</v>
      </c>
      <c r="G2157" t="s">
        <v>33</v>
      </c>
      <c r="H2157" s="3" t="s">
        <v>657</v>
      </c>
      <c r="I2157" s="199">
        <v>44</v>
      </c>
      <c r="J2157" t="str">
        <f t="shared" si="191"/>
        <v>E-W4-H2-VEN 1</v>
      </c>
      <c r="K2157" s="5">
        <f t="shared" si="190"/>
        <v>1022</v>
      </c>
      <c r="M2157" t="s">
        <v>730</v>
      </c>
      <c r="O2157" s="355">
        <v>0.03</v>
      </c>
      <c r="Q2157" s="195">
        <v>992</v>
      </c>
    </row>
    <row r="2158" spans="1:17">
      <c r="A2158" t="s">
        <v>1</v>
      </c>
      <c r="B2158" t="s">
        <v>10</v>
      </c>
      <c r="C2158" s="196">
        <v>1240</v>
      </c>
      <c r="D2158" s="196" t="s">
        <v>30</v>
      </c>
      <c r="E2158">
        <v>2451</v>
      </c>
      <c r="F2158">
        <v>2820</v>
      </c>
      <c r="G2158" t="s">
        <v>34</v>
      </c>
      <c r="H2158" s="3" t="s">
        <v>657</v>
      </c>
      <c r="I2158" s="199">
        <v>44</v>
      </c>
      <c r="J2158" t="str">
        <f t="shared" si="191"/>
        <v>E-W4-H3-VEN 1</v>
      </c>
      <c r="K2158" s="5">
        <f t="shared" si="190"/>
        <v>1334</v>
      </c>
      <c r="M2158" t="s">
        <v>730</v>
      </c>
      <c r="O2158" s="355">
        <v>0.03</v>
      </c>
      <c r="Q2158" s="195">
        <v>1295</v>
      </c>
    </row>
    <row r="2159" spans="1:17">
      <c r="A2159" t="s">
        <v>1</v>
      </c>
      <c r="B2159" t="s">
        <v>8</v>
      </c>
      <c r="C2159" s="196">
        <v>1240</v>
      </c>
      <c r="D2159" s="196" t="s">
        <v>30</v>
      </c>
      <c r="E2159">
        <v>2821</v>
      </c>
      <c r="F2159">
        <v>3100</v>
      </c>
      <c r="G2159" t="s">
        <v>35</v>
      </c>
      <c r="H2159" s="3" t="s">
        <v>657</v>
      </c>
      <c r="I2159" s="199">
        <v>44</v>
      </c>
      <c r="J2159" t="str">
        <f t="shared" si="191"/>
        <v>E-W4-H4-VEN 1</v>
      </c>
      <c r="K2159" s="5">
        <f t="shared" si="190"/>
        <v>1567</v>
      </c>
      <c r="M2159" t="s">
        <v>730</v>
      </c>
      <c r="O2159" s="355">
        <v>2.5000000000000001E-2</v>
      </c>
      <c r="Q2159" s="195">
        <v>1528</v>
      </c>
    </row>
    <row r="2160" spans="1:17">
      <c r="A2160" t="s">
        <v>0</v>
      </c>
      <c r="B2160" t="s">
        <v>7</v>
      </c>
      <c r="C2160" s="196">
        <v>1240</v>
      </c>
      <c r="D2160" s="196" t="s">
        <v>30</v>
      </c>
      <c r="E2160">
        <v>1981</v>
      </c>
      <c r="F2160">
        <v>2150</v>
      </c>
      <c r="G2160" t="s">
        <v>32</v>
      </c>
      <c r="H2160" s="3" t="s">
        <v>657</v>
      </c>
      <c r="I2160" s="199">
        <v>44</v>
      </c>
      <c r="J2160" t="str">
        <f t="shared" si="191"/>
        <v>F-W4-H1-VEN 1</v>
      </c>
      <c r="K2160" s="5">
        <f t="shared" si="190"/>
        <v>567</v>
      </c>
      <c r="M2160" t="s">
        <v>730</v>
      </c>
      <c r="O2160" s="355">
        <v>3.5000000000000003E-2</v>
      </c>
      <c r="Q2160" s="195">
        <v>547</v>
      </c>
    </row>
    <row r="2161" spans="1:17">
      <c r="A2161" t="s">
        <v>0</v>
      </c>
      <c r="B2161" t="s">
        <v>6</v>
      </c>
      <c r="C2161" s="196">
        <v>1240</v>
      </c>
      <c r="D2161" s="196" t="s">
        <v>30</v>
      </c>
      <c r="E2161">
        <v>2151</v>
      </c>
      <c r="F2161">
        <v>2450</v>
      </c>
      <c r="G2161" t="s">
        <v>33</v>
      </c>
      <c r="H2161" s="3" t="s">
        <v>657</v>
      </c>
      <c r="I2161" s="199">
        <v>44</v>
      </c>
      <c r="J2161" t="str">
        <f t="shared" si="191"/>
        <v>F-W4-H2-VEN 1</v>
      </c>
      <c r="K2161" s="5">
        <f t="shared" si="190"/>
        <v>850</v>
      </c>
      <c r="M2161" t="s">
        <v>730</v>
      </c>
      <c r="O2161" s="355">
        <v>0.03</v>
      </c>
      <c r="Q2161" s="195">
        <v>825</v>
      </c>
    </row>
    <row r="2162" spans="1:17">
      <c r="A2162" t="s">
        <v>0</v>
      </c>
      <c r="B2162" t="s">
        <v>5</v>
      </c>
      <c r="C2162" s="196">
        <v>1240</v>
      </c>
      <c r="D2162" s="196" t="s">
        <v>30</v>
      </c>
      <c r="E2162">
        <v>2451</v>
      </c>
      <c r="F2162">
        <v>2820</v>
      </c>
      <c r="G2162" t="s">
        <v>34</v>
      </c>
      <c r="H2162" s="3" t="s">
        <v>657</v>
      </c>
      <c r="I2162" s="199">
        <v>44</v>
      </c>
      <c r="J2162" t="str">
        <f t="shared" si="191"/>
        <v>F-W4-H3-VEN 1</v>
      </c>
      <c r="K2162" s="5">
        <f t="shared" si="190"/>
        <v>1070</v>
      </c>
      <c r="M2162" t="s">
        <v>730</v>
      </c>
      <c r="O2162" s="355">
        <v>0.03</v>
      </c>
      <c r="Q2162" s="195">
        <v>1038</v>
      </c>
    </row>
    <row r="2163" spans="1:17">
      <c r="A2163" t="s">
        <v>0</v>
      </c>
      <c r="B2163" t="s">
        <v>3</v>
      </c>
      <c r="C2163" s="196">
        <v>1240</v>
      </c>
      <c r="D2163" s="196" t="s">
        <v>30</v>
      </c>
      <c r="E2163">
        <v>2821</v>
      </c>
      <c r="F2163">
        <v>3100</v>
      </c>
      <c r="G2163" t="s">
        <v>35</v>
      </c>
      <c r="H2163" s="3" t="s">
        <v>657</v>
      </c>
      <c r="I2163" s="199">
        <v>44</v>
      </c>
      <c r="J2163" t="str">
        <f t="shared" si="191"/>
        <v>F-W4-H4-VEN 1</v>
      </c>
      <c r="K2163" s="5">
        <f t="shared" si="190"/>
        <v>1219</v>
      </c>
      <c r="M2163" t="s">
        <v>730</v>
      </c>
      <c r="O2163" s="355">
        <v>2.5000000000000001E-2</v>
      </c>
      <c r="Q2163" s="195">
        <v>1189</v>
      </c>
    </row>
    <row r="2164" spans="1:17" hidden="1">
      <c r="A2164" t="s">
        <v>2</v>
      </c>
      <c r="B2164" t="s">
        <v>17</v>
      </c>
      <c r="C2164">
        <v>949</v>
      </c>
      <c r="D2164" t="s">
        <v>27</v>
      </c>
      <c r="E2164">
        <v>1981</v>
      </c>
      <c r="F2164">
        <v>2150</v>
      </c>
      <c r="G2164" t="s">
        <v>32</v>
      </c>
      <c r="H2164" s="3" t="s">
        <v>658</v>
      </c>
      <c r="I2164" s="199">
        <v>44</v>
      </c>
      <c r="J2164" t="str">
        <f t="shared" si="191"/>
        <v>D-W1-H1-VEN 2</v>
      </c>
      <c r="K2164" s="5">
        <f t="shared" si="190"/>
        <v>396</v>
      </c>
      <c r="M2164" t="s">
        <v>730</v>
      </c>
      <c r="O2164" s="355">
        <v>3.5000000000000003E-2</v>
      </c>
      <c r="Q2164" s="5">
        <v>382</v>
      </c>
    </row>
    <row r="2165" spans="1:17" hidden="1">
      <c r="A2165" t="s">
        <v>2</v>
      </c>
      <c r="B2165" t="s">
        <v>16</v>
      </c>
      <c r="C2165">
        <v>949</v>
      </c>
      <c r="D2165" t="s">
        <v>27</v>
      </c>
      <c r="E2165">
        <v>2151</v>
      </c>
      <c r="F2165">
        <v>2450</v>
      </c>
      <c r="G2165" t="s">
        <v>33</v>
      </c>
      <c r="H2165" s="3" t="s">
        <v>658</v>
      </c>
      <c r="I2165" s="199">
        <v>44</v>
      </c>
      <c r="J2165" t="str">
        <f t="shared" si="191"/>
        <v>D-W1-H2-VEN 2</v>
      </c>
      <c r="K2165" s="5">
        <f t="shared" si="190"/>
        <v>515</v>
      </c>
      <c r="M2165" t="s">
        <v>730</v>
      </c>
      <c r="O2165" s="355">
        <v>0.03</v>
      </c>
      <c r="Q2165" s="5">
        <v>500</v>
      </c>
    </row>
    <row r="2166" spans="1:17" hidden="1">
      <c r="A2166" t="s">
        <v>2</v>
      </c>
      <c r="B2166" t="s">
        <v>15</v>
      </c>
      <c r="C2166">
        <v>949</v>
      </c>
      <c r="D2166" t="s">
        <v>27</v>
      </c>
      <c r="E2166">
        <v>2451</v>
      </c>
      <c r="F2166">
        <v>2820</v>
      </c>
      <c r="G2166" t="s">
        <v>34</v>
      </c>
      <c r="H2166" s="3" t="s">
        <v>658</v>
      </c>
      <c r="I2166" s="199">
        <v>44</v>
      </c>
      <c r="J2166" t="str">
        <f t="shared" si="191"/>
        <v>D-W1-H3-VEN 2</v>
      </c>
      <c r="K2166" s="5">
        <f t="shared" si="190"/>
        <v>638</v>
      </c>
      <c r="M2166" t="s">
        <v>730</v>
      </c>
      <c r="O2166" s="355">
        <v>0.03</v>
      </c>
      <c r="Q2166" s="5">
        <v>619</v>
      </c>
    </row>
    <row r="2167" spans="1:17" hidden="1">
      <c r="A2167" t="s">
        <v>2</v>
      </c>
      <c r="B2167" t="s">
        <v>13</v>
      </c>
      <c r="C2167">
        <v>864</v>
      </c>
      <c r="D2167" t="s">
        <v>27</v>
      </c>
      <c r="E2167">
        <v>2821</v>
      </c>
      <c r="F2167">
        <v>3070</v>
      </c>
      <c r="G2167" t="s">
        <v>35</v>
      </c>
      <c r="H2167" s="3" t="s">
        <v>658</v>
      </c>
      <c r="I2167" s="199">
        <v>44</v>
      </c>
      <c r="J2167" t="str">
        <f t="shared" si="191"/>
        <v>D-W1-H4-VEN 2</v>
      </c>
      <c r="K2167" s="5">
        <f t="shared" si="190"/>
        <v>753</v>
      </c>
      <c r="M2167" t="s">
        <v>730</v>
      </c>
      <c r="O2167" s="355">
        <v>2.5000000000000001E-2</v>
      </c>
      <c r="Q2167" s="5">
        <v>734</v>
      </c>
    </row>
    <row r="2168" spans="1:17" hidden="1">
      <c r="A2168" t="s">
        <v>1</v>
      </c>
      <c r="B2168" t="s">
        <v>12</v>
      </c>
      <c r="C2168">
        <v>949</v>
      </c>
      <c r="D2168" t="s">
        <v>27</v>
      </c>
      <c r="E2168">
        <v>1981</v>
      </c>
      <c r="F2168">
        <v>2150</v>
      </c>
      <c r="G2168" t="s">
        <v>32</v>
      </c>
      <c r="H2168" s="3" t="s">
        <v>658</v>
      </c>
      <c r="I2168" s="199">
        <v>44</v>
      </c>
      <c r="J2168" t="str">
        <f t="shared" si="191"/>
        <v>E-W1-H1-VEN 2</v>
      </c>
      <c r="K2168" s="5">
        <f t="shared" si="190"/>
        <v>791</v>
      </c>
      <c r="M2168" t="s">
        <v>730</v>
      </c>
      <c r="O2168" s="355">
        <v>3.5000000000000003E-2</v>
      </c>
      <c r="Q2168" s="5">
        <v>764</v>
      </c>
    </row>
    <row r="2169" spans="1:17" hidden="1">
      <c r="A2169" t="s">
        <v>1</v>
      </c>
      <c r="B2169" t="s">
        <v>11</v>
      </c>
      <c r="C2169">
        <v>909</v>
      </c>
      <c r="D2169" t="s">
        <v>27</v>
      </c>
      <c r="E2169">
        <v>2151</v>
      </c>
      <c r="F2169">
        <v>2450</v>
      </c>
      <c r="G2169" t="s">
        <v>33</v>
      </c>
      <c r="H2169" s="3" t="s">
        <v>658</v>
      </c>
      <c r="I2169" s="199">
        <v>44</v>
      </c>
      <c r="J2169" t="str">
        <f t="shared" si="191"/>
        <v>E-W1-H2-VEN 2</v>
      </c>
      <c r="K2169" s="5">
        <f t="shared" si="190"/>
        <v>1027</v>
      </c>
      <c r="M2169" t="s">
        <v>730</v>
      </c>
      <c r="O2169" s="355">
        <v>0.03</v>
      </c>
      <c r="Q2169" s="5">
        <v>997</v>
      </c>
    </row>
    <row r="2170" spans="1:17" hidden="1">
      <c r="A2170" t="s">
        <v>1</v>
      </c>
      <c r="B2170" t="s">
        <v>10</v>
      </c>
      <c r="C2170">
        <v>949</v>
      </c>
      <c r="D2170" t="s">
        <v>27</v>
      </c>
      <c r="E2170">
        <v>2451</v>
      </c>
      <c r="F2170">
        <v>2820</v>
      </c>
      <c r="G2170" t="s">
        <v>34</v>
      </c>
      <c r="H2170" s="3" t="s">
        <v>658</v>
      </c>
      <c r="I2170" s="199">
        <v>44</v>
      </c>
      <c r="J2170" t="str">
        <f t="shared" si="191"/>
        <v>E-W1-H3-VEN 2</v>
      </c>
      <c r="K2170" s="5">
        <f t="shared" si="190"/>
        <v>1273</v>
      </c>
      <c r="M2170" t="s">
        <v>730</v>
      </c>
      <c r="O2170" s="355">
        <v>0.03</v>
      </c>
      <c r="Q2170" s="5">
        <v>1235</v>
      </c>
    </row>
    <row r="2171" spans="1:17" hidden="1">
      <c r="A2171" t="s">
        <v>1</v>
      </c>
      <c r="B2171" t="s">
        <v>8</v>
      </c>
      <c r="C2171">
        <v>999</v>
      </c>
      <c r="D2171" t="s">
        <v>27</v>
      </c>
      <c r="E2171">
        <v>2821</v>
      </c>
      <c r="F2171">
        <v>3100</v>
      </c>
      <c r="G2171" t="s">
        <v>35</v>
      </c>
      <c r="H2171" s="3" t="s">
        <v>658</v>
      </c>
      <c r="I2171" s="199">
        <v>44</v>
      </c>
      <c r="J2171" t="str">
        <f t="shared" si="191"/>
        <v>E-W1-H4-VEN 2</v>
      </c>
      <c r="K2171" s="5">
        <f t="shared" si="190"/>
        <v>1504</v>
      </c>
      <c r="M2171" t="s">
        <v>730</v>
      </c>
      <c r="O2171" s="355">
        <v>2.5000000000000001E-2</v>
      </c>
      <c r="Q2171" s="5">
        <v>1467</v>
      </c>
    </row>
    <row r="2172" spans="1:17" hidden="1">
      <c r="A2172" t="s">
        <v>0</v>
      </c>
      <c r="B2172" t="s">
        <v>7</v>
      </c>
      <c r="C2172">
        <v>949</v>
      </c>
      <c r="D2172" t="s">
        <v>27</v>
      </c>
      <c r="E2172">
        <v>1981</v>
      </c>
      <c r="F2172">
        <v>2150</v>
      </c>
      <c r="G2172" t="s">
        <v>32</v>
      </c>
      <c r="H2172" s="3" t="s">
        <v>658</v>
      </c>
      <c r="I2172" s="199">
        <v>44</v>
      </c>
      <c r="J2172" t="str">
        <f t="shared" si="191"/>
        <v>F-W1-H1-VEN 2</v>
      </c>
      <c r="K2172" s="5">
        <f t="shared" si="190"/>
        <v>716</v>
      </c>
      <c r="M2172" t="s">
        <v>730</v>
      </c>
      <c r="O2172" s="355">
        <v>3.5000000000000003E-2</v>
      </c>
      <c r="Q2172" s="5">
        <v>691</v>
      </c>
    </row>
    <row r="2173" spans="1:17" hidden="1">
      <c r="A2173" t="s">
        <v>0</v>
      </c>
      <c r="B2173" t="s">
        <v>6</v>
      </c>
      <c r="C2173">
        <v>909</v>
      </c>
      <c r="D2173" t="s">
        <v>27</v>
      </c>
      <c r="E2173">
        <v>2151</v>
      </c>
      <c r="F2173">
        <v>2450</v>
      </c>
      <c r="G2173" t="s">
        <v>33</v>
      </c>
      <c r="H2173" s="3" t="s">
        <v>658</v>
      </c>
      <c r="I2173" s="199">
        <v>44</v>
      </c>
      <c r="J2173" t="str">
        <f t="shared" si="191"/>
        <v>F-W1-H2-VEN 2</v>
      </c>
      <c r="K2173" s="5">
        <f t="shared" si="190"/>
        <v>916</v>
      </c>
      <c r="M2173" t="s">
        <v>730</v>
      </c>
      <c r="O2173" s="355">
        <v>0.03</v>
      </c>
      <c r="Q2173" s="5">
        <v>889</v>
      </c>
    </row>
    <row r="2174" spans="1:17" hidden="1">
      <c r="A2174" t="s">
        <v>0</v>
      </c>
      <c r="B2174" t="s">
        <v>5</v>
      </c>
      <c r="C2174">
        <v>924</v>
      </c>
      <c r="D2174" t="s">
        <v>27</v>
      </c>
      <c r="E2174">
        <v>2451</v>
      </c>
      <c r="F2174">
        <v>2820</v>
      </c>
      <c r="G2174" t="s">
        <v>34</v>
      </c>
      <c r="H2174" s="3" t="s">
        <v>658</v>
      </c>
      <c r="I2174" s="199">
        <v>44</v>
      </c>
      <c r="J2174" t="str">
        <f t="shared" si="191"/>
        <v>F-W1-H3-VEN 2</v>
      </c>
      <c r="K2174" s="5">
        <f t="shared" si="190"/>
        <v>1127</v>
      </c>
      <c r="M2174" t="s">
        <v>730</v>
      </c>
      <c r="O2174" s="355">
        <v>0.03</v>
      </c>
      <c r="Q2174" s="5">
        <v>1094</v>
      </c>
    </row>
    <row r="2175" spans="1:17" hidden="1">
      <c r="A2175" t="s">
        <v>0</v>
      </c>
      <c r="B2175" t="s">
        <v>3</v>
      </c>
      <c r="C2175">
        <v>999</v>
      </c>
      <c r="D2175" t="s">
        <v>27</v>
      </c>
      <c r="E2175">
        <v>2821</v>
      </c>
      <c r="F2175">
        <v>3100</v>
      </c>
      <c r="G2175" t="s">
        <v>35</v>
      </c>
      <c r="H2175" s="3" t="s">
        <v>658</v>
      </c>
      <c r="I2175" s="199">
        <v>44</v>
      </c>
      <c r="J2175" t="str">
        <f t="shared" si="191"/>
        <v>F-W1-H4-VEN 2</v>
      </c>
      <c r="K2175" s="5">
        <f t="shared" si="190"/>
        <v>1227</v>
      </c>
      <c r="M2175" t="s">
        <v>730</v>
      </c>
      <c r="O2175" s="355">
        <v>2.5000000000000001E-2</v>
      </c>
      <c r="Q2175" s="5">
        <v>1197</v>
      </c>
    </row>
    <row r="2176" spans="1:17" hidden="1">
      <c r="A2176" t="s">
        <v>2</v>
      </c>
      <c r="B2176" t="s">
        <v>17</v>
      </c>
      <c r="C2176" s="191">
        <v>999</v>
      </c>
      <c r="D2176" s="191" t="s">
        <v>28</v>
      </c>
      <c r="E2176">
        <v>1981</v>
      </c>
      <c r="F2176">
        <v>2150</v>
      </c>
      <c r="G2176" t="s">
        <v>32</v>
      </c>
      <c r="H2176" s="3" t="s">
        <v>658</v>
      </c>
      <c r="I2176" s="199">
        <v>44</v>
      </c>
      <c r="J2176" t="str">
        <f t="shared" si="191"/>
        <v>D-W2-H1-VEN 2</v>
      </c>
      <c r="K2176" s="5">
        <f t="shared" si="190"/>
        <v>422</v>
      </c>
      <c r="M2176" t="s">
        <v>730</v>
      </c>
      <c r="O2176" s="355">
        <v>3.5000000000000003E-2</v>
      </c>
      <c r="Q2176" s="192">
        <v>407</v>
      </c>
    </row>
    <row r="2177" spans="1:17" hidden="1">
      <c r="A2177" t="s">
        <v>2</v>
      </c>
      <c r="B2177" t="s">
        <v>16</v>
      </c>
      <c r="C2177" s="191">
        <v>999</v>
      </c>
      <c r="D2177" s="191" t="s">
        <v>28</v>
      </c>
      <c r="E2177">
        <v>2151</v>
      </c>
      <c r="F2177">
        <v>2450</v>
      </c>
      <c r="G2177" t="s">
        <v>33</v>
      </c>
      <c r="H2177" s="3" t="s">
        <v>658</v>
      </c>
      <c r="I2177" s="199">
        <v>44</v>
      </c>
      <c r="J2177" t="str">
        <f t="shared" si="191"/>
        <v>D-W2-H2-VEN 2</v>
      </c>
      <c r="K2177" s="5">
        <f t="shared" si="190"/>
        <v>540</v>
      </c>
      <c r="M2177" t="s">
        <v>730</v>
      </c>
      <c r="O2177" s="355">
        <v>0.03</v>
      </c>
      <c r="Q2177" s="192">
        <v>524</v>
      </c>
    </row>
    <row r="2178" spans="1:17" hidden="1">
      <c r="A2178" t="s">
        <v>2</v>
      </c>
      <c r="B2178" t="s">
        <v>15</v>
      </c>
      <c r="C2178" s="191">
        <v>999</v>
      </c>
      <c r="D2178" s="191" t="s">
        <v>28</v>
      </c>
      <c r="E2178">
        <v>2451</v>
      </c>
      <c r="F2178">
        <v>2820</v>
      </c>
      <c r="G2178" t="s">
        <v>34</v>
      </c>
      <c r="H2178" s="3" t="s">
        <v>658</v>
      </c>
      <c r="I2178" s="199">
        <v>44</v>
      </c>
      <c r="J2178" t="str">
        <f t="shared" si="191"/>
        <v>D-W2-H3-VEN 2</v>
      </c>
      <c r="K2178" s="5">
        <f t="shared" si="190"/>
        <v>663</v>
      </c>
      <c r="M2178" t="s">
        <v>730</v>
      </c>
      <c r="O2178" s="355">
        <v>0.03</v>
      </c>
      <c r="Q2178" s="192">
        <v>643</v>
      </c>
    </row>
    <row r="2179" spans="1:17" hidden="1">
      <c r="A2179" t="s">
        <v>2</v>
      </c>
      <c r="B2179" t="s">
        <v>13</v>
      </c>
      <c r="C2179" s="191">
        <v>999</v>
      </c>
      <c r="D2179" s="191" t="s">
        <v>28</v>
      </c>
      <c r="E2179">
        <v>2821</v>
      </c>
      <c r="F2179">
        <v>3070</v>
      </c>
      <c r="G2179" t="s">
        <v>35</v>
      </c>
      <c r="H2179" s="3" t="s">
        <v>658</v>
      </c>
      <c r="I2179" s="199">
        <v>44</v>
      </c>
      <c r="J2179" t="str">
        <f t="shared" si="191"/>
        <v>D-W2-H4-VEN 2</v>
      </c>
      <c r="K2179" s="5">
        <f t="shared" si="190"/>
        <v>777</v>
      </c>
      <c r="M2179" t="s">
        <v>730</v>
      </c>
      <c r="O2179" s="355">
        <v>2.5000000000000001E-2</v>
      </c>
      <c r="Q2179" s="192">
        <v>758</v>
      </c>
    </row>
    <row r="2180" spans="1:17" hidden="1">
      <c r="A2180" t="s">
        <v>1</v>
      </c>
      <c r="B2180" t="s">
        <v>12</v>
      </c>
      <c r="C2180" s="191">
        <v>999</v>
      </c>
      <c r="D2180" s="191" t="s">
        <v>28</v>
      </c>
      <c r="E2180">
        <v>1981</v>
      </c>
      <c r="F2180">
        <v>2150</v>
      </c>
      <c r="G2180" t="s">
        <v>32</v>
      </c>
      <c r="H2180" s="3" t="s">
        <v>658</v>
      </c>
      <c r="I2180" s="199">
        <v>44</v>
      </c>
      <c r="J2180" t="str">
        <f t="shared" si="191"/>
        <v>E-W2-H1-VEN 2</v>
      </c>
      <c r="K2180" s="5">
        <f t="shared" ref="K2180:K2243" si="192">ROUNDUP(Q2180*(1+O2180),0)</f>
        <v>842</v>
      </c>
      <c r="M2180" t="s">
        <v>730</v>
      </c>
      <c r="O2180" s="355">
        <v>3.5000000000000003E-2</v>
      </c>
      <c r="Q2180" s="6">
        <v>813</v>
      </c>
    </row>
    <row r="2181" spans="1:17" hidden="1">
      <c r="A2181" t="s">
        <v>1</v>
      </c>
      <c r="B2181" t="s">
        <v>11</v>
      </c>
      <c r="C2181" s="191">
        <v>999</v>
      </c>
      <c r="D2181" s="191" t="s">
        <v>28</v>
      </c>
      <c r="E2181">
        <v>2151</v>
      </c>
      <c r="F2181">
        <v>2450</v>
      </c>
      <c r="G2181" t="s">
        <v>33</v>
      </c>
      <c r="H2181" s="3" t="s">
        <v>658</v>
      </c>
      <c r="I2181" s="199">
        <v>44</v>
      </c>
      <c r="J2181" t="str">
        <f t="shared" ref="J2181:J2244" si="193">A2181&amp;"-"&amp;D2181&amp;"-"&amp;G2181&amp;"-"&amp;H2181</f>
        <v>E-W2-H2-VEN 2</v>
      </c>
      <c r="K2181" s="5">
        <f t="shared" si="192"/>
        <v>1078</v>
      </c>
      <c r="M2181" t="s">
        <v>730</v>
      </c>
      <c r="O2181" s="355">
        <v>0.03</v>
      </c>
      <c r="Q2181" s="6">
        <v>1046</v>
      </c>
    </row>
    <row r="2182" spans="1:17" hidden="1">
      <c r="A2182" t="s">
        <v>1</v>
      </c>
      <c r="B2182" t="s">
        <v>10</v>
      </c>
      <c r="C2182" s="191">
        <v>999</v>
      </c>
      <c r="D2182" s="191" t="s">
        <v>28</v>
      </c>
      <c r="E2182">
        <v>2451</v>
      </c>
      <c r="F2182">
        <v>2820</v>
      </c>
      <c r="G2182" t="s">
        <v>34</v>
      </c>
      <c r="H2182" s="3" t="s">
        <v>658</v>
      </c>
      <c r="I2182" s="199">
        <v>44</v>
      </c>
      <c r="J2182" t="str">
        <f t="shared" si="193"/>
        <v>E-W2-H3-VEN 2</v>
      </c>
      <c r="K2182" s="5">
        <f t="shared" si="192"/>
        <v>1323</v>
      </c>
      <c r="M2182" t="s">
        <v>730</v>
      </c>
      <c r="O2182" s="355">
        <v>0.03</v>
      </c>
      <c r="Q2182" s="6">
        <v>1284</v>
      </c>
    </row>
    <row r="2183" spans="1:17" hidden="1">
      <c r="A2183" t="s">
        <v>1</v>
      </c>
      <c r="B2183" t="s">
        <v>8</v>
      </c>
      <c r="C2183" s="191">
        <v>999</v>
      </c>
      <c r="D2183" s="191" t="s">
        <v>28</v>
      </c>
      <c r="E2183">
        <v>2821</v>
      </c>
      <c r="F2183">
        <v>3100</v>
      </c>
      <c r="G2183" t="s">
        <v>35</v>
      </c>
      <c r="H2183" s="3" t="s">
        <v>658</v>
      </c>
      <c r="I2183" s="199">
        <v>44</v>
      </c>
      <c r="J2183" t="str">
        <f t="shared" si="193"/>
        <v>E-W2-H4-VEN 2</v>
      </c>
      <c r="K2183" s="5">
        <f t="shared" si="192"/>
        <v>1553</v>
      </c>
      <c r="M2183" t="s">
        <v>730</v>
      </c>
      <c r="O2183" s="355">
        <v>2.5000000000000001E-2</v>
      </c>
      <c r="Q2183" s="6">
        <v>1515</v>
      </c>
    </row>
    <row r="2184" spans="1:17" hidden="1">
      <c r="A2184" t="s">
        <v>0</v>
      </c>
      <c r="B2184" t="s">
        <v>7</v>
      </c>
      <c r="C2184" s="191">
        <v>999</v>
      </c>
      <c r="D2184" s="191" t="s">
        <v>28</v>
      </c>
      <c r="E2184">
        <v>1981</v>
      </c>
      <c r="F2184">
        <v>2150</v>
      </c>
      <c r="G2184" t="s">
        <v>32</v>
      </c>
      <c r="H2184" s="3" t="s">
        <v>658</v>
      </c>
      <c r="I2184" s="199">
        <v>44</v>
      </c>
      <c r="J2184" t="str">
        <f t="shared" si="193"/>
        <v>F-W2-H1-VEN 2</v>
      </c>
      <c r="K2184" s="5">
        <f t="shared" si="192"/>
        <v>741</v>
      </c>
      <c r="M2184" t="s">
        <v>730</v>
      </c>
      <c r="O2184" s="355">
        <v>3.5000000000000003E-2</v>
      </c>
      <c r="Q2184" s="192">
        <v>715</v>
      </c>
    </row>
    <row r="2185" spans="1:17" hidden="1">
      <c r="A2185" t="s">
        <v>0</v>
      </c>
      <c r="B2185" t="s">
        <v>6</v>
      </c>
      <c r="C2185" s="191">
        <v>999</v>
      </c>
      <c r="D2185" s="191" t="s">
        <v>28</v>
      </c>
      <c r="E2185">
        <v>2151</v>
      </c>
      <c r="F2185">
        <v>2450</v>
      </c>
      <c r="G2185" t="s">
        <v>33</v>
      </c>
      <c r="H2185" s="3" t="s">
        <v>658</v>
      </c>
      <c r="I2185" s="199">
        <v>44</v>
      </c>
      <c r="J2185" t="str">
        <f t="shared" si="193"/>
        <v>F-W2-H2-VEN 2</v>
      </c>
      <c r="K2185" s="5">
        <f t="shared" si="192"/>
        <v>941</v>
      </c>
      <c r="M2185" t="s">
        <v>730</v>
      </c>
      <c r="O2185" s="355">
        <v>0.03</v>
      </c>
      <c r="Q2185" s="192">
        <v>913</v>
      </c>
    </row>
    <row r="2186" spans="1:17" hidden="1">
      <c r="A2186" t="s">
        <v>0</v>
      </c>
      <c r="B2186" t="s">
        <v>5</v>
      </c>
      <c r="C2186" s="191">
        <v>999</v>
      </c>
      <c r="D2186" s="191" t="s">
        <v>28</v>
      </c>
      <c r="E2186">
        <v>2451</v>
      </c>
      <c r="F2186">
        <v>2820</v>
      </c>
      <c r="G2186" t="s">
        <v>34</v>
      </c>
      <c r="H2186" s="3" t="s">
        <v>658</v>
      </c>
      <c r="I2186" s="199">
        <v>44</v>
      </c>
      <c r="J2186" t="str">
        <f t="shared" si="193"/>
        <v>F-W2-H3-VEN 2</v>
      </c>
      <c r="K2186" s="5">
        <f t="shared" si="192"/>
        <v>1152</v>
      </c>
      <c r="M2186" t="s">
        <v>730</v>
      </c>
      <c r="O2186" s="355">
        <v>0.03</v>
      </c>
      <c r="Q2186" s="192">
        <v>1118</v>
      </c>
    </row>
    <row r="2187" spans="1:17" hidden="1">
      <c r="A2187" t="s">
        <v>0</v>
      </c>
      <c r="B2187" t="s">
        <v>3</v>
      </c>
      <c r="C2187" s="191">
        <v>999</v>
      </c>
      <c r="D2187" s="191" t="s">
        <v>28</v>
      </c>
      <c r="E2187">
        <v>2821</v>
      </c>
      <c r="F2187">
        <v>3100</v>
      </c>
      <c r="G2187" t="s">
        <v>35</v>
      </c>
      <c r="H2187" s="3" t="s">
        <v>658</v>
      </c>
      <c r="I2187" s="199">
        <v>44</v>
      </c>
      <c r="J2187" t="str">
        <f t="shared" si="193"/>
        <v>F-W2-H4-VEN 2</v>
      </c>
      <c r="K2187" s="5">
        <f t="shared" si="192"/>
        <v>1252</v>
      </c>
      <c r="M2187" t="s">
        <v>730</v>
      </c>
      <c r="O2187" s="355">
        <v>2.5000000000000001E-2</v>
      </c>
      <c r="Q2187" s="192">
        <v>1221</v>
      </c>
    </row>
    <row r="2188" spans="1:17" hidden="1">
      <c r="A2188" t="s">
        <v>2</v>
      </c>
      <c r="B2188" t="s">
        <v>17</v>
      </c>
      <c r="C2188" s="194">
        <v>1099</v>
      </c>
      <c r="D2188" s="194" t="s">
        <v>29</v>
      </c>
      <c r="E2188">
        <v>1981</v>
      </c>
      <c r="F2188">
        <v>2150</v>
      </c>
      <c r="G2188" t="s">
        <v>32</v>
      </c>
      <c r="H2188" s="3" t="s">
        <v>658</v>
      </c>
      <c r="I2188" s="199">
        <v>44</v>
      </c>
      <c r="J2188" t="str">
        <f t="shared" si="193"/>
        <v>D-W3-H1-VEN 2</v>
      </c>
      <c r="K2188" s="5">
        <f t="shared" si="192"/>
        <v>447</v>
      </c>
      <c r="M2188" t="s">
        <v>730</v>
      </c>
      <c r="O2188" s="355">
        <v>3.5000000000000003E-2</v>
      </c>
      <c r="Q2188" s="193">
        <v>431</v>
      </c>
    </row>
    <row r="2189" spans="1:17" hidden="1">
      <c r="A2189" t="s">
        <v>2</v>
      </c>
      <c r="B2189" t="s">
        <v>16</v>
      </c>
      <c r="C2189" s="194">
        <v>1099</v>
      </c>
      <c r="D2189" s="194" t="s">
        <v>29</v>
      </c>
      <c r="E2189">
        <v>2151</v>
      </c>
      <c r="F2189">
        <v>2450</v>
      </c>
      <c r="G2189" t="s">
        <v>33</v>
      </c>
      <c r="H2189" s="3" t="s">
        <v>658</v>
      </c>
      <c r="I2189" s="199">
        <v>44</v>
      </c>
      <c r="J2189" t="str">
        <f t="shared" si="193"/>
        <v>D-W3-H2-VEN 2</v>
      </c>
      <c r="K2189" s="5">
        <f t="shared" si="192"/>
        <v>566</v>
      </c>
      <c r="M2189" t="s">
        <v>730</v>
      </c>
      <c r="O2189" s="355">
        <v>0.03</v>
      </c>
      <c r="Q2189" s="193">
        <v>549</v>
      </c>
    </row>
    <row r="2190" spans="1:17" hidden="1">
      <c r="A2190" t="s">
        <v>2</v>
      </c>
      <c r="B2190" t="s">
        <v>15</v>
      </c>
      <c r="C2190" s="194">
        <v>1099</v>
      </c>
      <c r="D2190" s="194" t="s">
        <v>29</v>
      </c>
      <c r="E2190">
        <v>2451</v>
      </c>
      <c r="F2190">
        <v>2820</v>
      </c>
      <c r="G2190" t="s">
        <v>34</v>
      </c>
      <c r="H2190" s="3" t="s">
        <v>658</v>
      </c>
      <c r="I2190" s="199">
        <v>44</v>
      </c>
      <c r="J2190" t="str">
        <f t="shared" si="193"/>
        <v>D-W3-H3-VEN 2</v>
      </c>
      <c r="K2190" s="5">
        <f t="shared" si="192"/>
        <v>688</v>
      </c>
      <c r="M2190" t="s">
        <v>730</v>
      </c>
      <c r="O2190" s="355">
        <v>0.03</v>
      </c>
      <c r="Q2190" s="193">
        <v>667</v>
      </c>
    </row>
    <row r="2191" spans="1:17" hidden="1">
      <c r="A2191" t="s">
        <v>2</v>
      </c>
      <c r="B2191" t="s">
        <v>13</v>
      </c>
      <c r="C2191" s="194">
        <v>1099</v>
      </c>
      <c r="D2191" s="194" t="s">
        <v>29</v>
      </c>
      <c r="E2191">
        <v>2821</v>
      </c>
      <c r="F2191">
        <v>3070</v>
      </c>
      <c r="G2191" t="s">
        <v>35</v>
      </c>
      <c r="H2191" s="3" t="s">
        <v>658</v>
      </c>
      <c r="I2191" s="199">
        <v>44</v>
      </c>
      <c r="J2191" t="str">
        <f t="shared" si="193"/>
        <v>D-W3-H4-VEN 2</v>
      </c>
      <c r="K2191" s="5">
        <f t="shared" si="192"/>
        <v>802</v>
      </c>
      <c r="M2191" t="s">
        <v>730</v>
      </c>
      <c r="O2191" s="355">
        <v>2.5000000000000001E-2</v>
      </c>
      <c r="Q2191" s="193">
        <v>782</v>
      </c>
    </row>
    <row r="2192" spans="1:17" hidden="1">
      <c r="A2192" t="s">
        <v>1</v>
      </c>
      <c r="B2192" t="s">
        <v>12</v>
      </c>
      <c r="C2192" s="194">
        <v>1099</v>
      </c>
      <c r="D2192" s="194" t="s">
        <v>29</v>
      </c>
      <c r="E2192">
        <v>1981</v>
      </c>
      <c r="F2192">
        <v>2150</v>
      </c>
      <c r="G2192" t="s">
        <v>32</v>
      </c>
      <c r="H2192" s="3" t="s">
        <v>658</v>
      </c>
      <c r="I2192" s="199">
        <v>44</v>
      </c>
      <c r="J2192" t="str">
        <f t="shared" si="193"/>
        <v>E-W3-H1-VEN 2</v>
      </c>
      <c r="K2192" s="5">
        <f t="shared" si="192"/>
        <v>892</v>
      </c>
      <c r="M2192" t="s">
        <v>730</v>
      </c>
      <c r="O2192" s="355">
        <v>3.5000000000000003E-2</v>
      </c>
      <c r="Q2192" s="6">
        <v>861</v>
      </c>
    </row>
    <row r="2193" spans="1:17" hidden="1">
      <c r="A2193" t="s">
        <v>1</v>
      </c>
      <c r="B2193" t="s">
        <v>11</v>
      </c>
      <c r="C2193" s="194">
        <v>1099</v>
      </c>
      <c r="D2193" s="194" t="s">
        <v>29</v>
      </c>
      <c r="E2193">
        <v>2151</v>
      </c>
      <c r="F2193">
        <v>2450</v>
      </c>
      <c r="G2193" t="s">
        <v>33</v>
      </c>
      <c r="H2193" s="3" t="s">
        <v>658</v>
      </c>
      <c r="I2193" s="199">
        <v>44</v>
      </c>
      <c r="J2193" t="str">
        <f t="shared" si="193"/>
        <v>E-W3-H2-VEN 2</v>
      </c>
      <c r="K2193" s="5">
        <f t="shared" si="192"/>
        <v>1128</v>
      </c>
      <c r="M2193" t="s">
        <v>730</v>
      </c>
      <c r="O2193" s="355">
        <v>0.03</v>
      </c>
      <c r="Q2193" s="6">
        <v>1095</v>
      </c>
    </row>
    <row r="2194" spans="1:17" hidden="1">
      <c r="A2194" t="s">
        <v>1</v>
      </c>
      <c r="B2194" t="s">
        <v>10</v>
      </c>
      <c r="C2194" s="194">
        <v>1099</v>
      </c>
      <c r="D2194" s="194" t="s">
        <v>29</v>
      </c>
      <c r="E2194">
        <v>2451</v>
      </c>
      <c r="F2194">
        <v>2820</v>
      </c>
      <c r="G2194" t="s">
        <v>34</v>
      </c>
      <c r="H2194" s="3" t="s">
        <v>658</v>
      </c>
      <c r="I2194" s="199">
        <v>44</v>
      </c>
      <c r="J2194" t="str">
        <f t="shared" si="193"/>
        <v>E-W3-H3-VEN 2</v>
      </c>
      <c r="K2194" s="5">
        <f t="shared" si="192"/>
        <v>1372</v>
      </c>
      <c r="M2194" t="s">
        <v>730</v>
      </c>
      <c r="O2194" s="355">
        <v>0.03</v>
      </c>
      <c r="Q2194" s="6">
        <v>1332</v>
      </c>
    </row>
    <row r="2195" spans="1:17" hidden="1">
      <c r="A2195" t="s">
        <v>1</v>
      </c>
      <c r="B2195" t="s">
        <v>8</v>
      </c>
      <c r="C2195" s="194">
        <v>1099</v>
      </c>
      <c r="D2195" s="194" t="s">
        <v>29</v>
      </c>
      <c r="E2195">
        <v>2821</v>
      </c>
      <c r="F2195">
        <v>3100</v>
      </c>
      <c r="G2195" t="s">
        <v>35</v>
      </c>
      <c r="H2195" s="3" t="s">
        <v>658</v>
      </c>
      <c r="I2195" s="199">
        <v>44</v>
      </c>
      <c r="J2195" t="str">
        <f t="shared" si="193"/>
        <v>E-W3-H4-VEN 2</v>
      </c>
      <c r="K2195" s="5">
        <f t="shared" si="192"/>
        <v>1604</v>
      </c>
      <c r="M2195" t="s">
        <v>730</v>
      </c>
      <c r="O2195" s="355">
        <v>2.5000000000000001E-2</v>
      </c>
      <c r="Q2195" s="6">
        <v>1564</v>
      </c>
    </row>
    <row r="2196" spans="1:17" hidden="1">
      <c r="A2196" t="s">
        <v>0</v>
      </c>
      <c r="B2196" t="s">
        <v>7</v>
      </c>
      <c r="C2196" s="194">
        <v>1099</v>
      </c>
      <c r="D2196" s="194" t="s">
        <v>29</v>
      </c>
      <c r="E2196">
        <v>1981</v>
      </c>
      <c r="F2196">
        <v>2150</v>
      </c>
      <c r="G2196" t="s">
        <v>32</v>
      </c>
      <c r="H2196" s="3" t="s">
        <v>658</v>
      </c>
      <c r="I2196" s="199">
        <v>44</v>
      </c>
      <c r="J2196" t="str">
        <f t="shared" si="193"/>
        <v>F-W3-H1-VEN 2</v>
      </c>
      <c r="K2196" s="5">
        <f t="shared" si="192"/>
        <v>766</v>
      </c>
      <c r="M2196" t="s">
        <v>730</v>
      </c>
      <c r="O2196" s="355">
        <v>3.5000000000000003E-2</v>
      </c>
      <c r="Q2196" s="193">
        <v>740</v>
      </c>
    </row>
    <row r="2197" spans="1:17" hidden="1">
      <c r="A2197" t="s">
        <v>0</v>
      </c>
      <c r="B2197" t="s">
        <v>6</v>
      </c>
      <c r="C2197" s="194">
        <v>1099</v>
      </c>
      <c r="D2197" s="194" t="s">
        <v>29</v>
      </c>
      <c r="E2197">
        <v>2151</v>
      </c>
      <c r="F2197">
        <v>2450</v>
      </c>
      <c r="G2197" t="s">
        <v>33</v>
      </c>
      <c r="H2197" s="3" t="s">
        <v>658</v>
      </c>
      <c r="I2197" s="199">
        <v>44</v>
      </c>
      <c r="J2197" t="str">
        <f t="shared" si="193"/>
        <v>F-W3-H2-VEN 2</v>
      </c>
      <c r="K2197" s="5">
        <f t="shared" si="192"/>
        <v>966</v>
      </c>
      <c r="M2197" t="s">
        <v>730</v>
      </c>
      <c r="O2197" s="355">
        <v>0.03</v>
      </c>
      <c r="Q2197" s="193">
        <v>937</v>
      </c>
    </row>
    <row r="2198" spans="1:17" hidden="1">
      <c r="A2198" t="s">
        <v>0</v>
      </c>
      <c r="B2198" t="s">
        <v>5</v>
      </c>
      <c r="C2198" s="194">
        <v>1099</v>
      </c>
      <c r="D2198" s="194" t="s">
        <v>29</v>
      </c>
      <c r="E2198">
        <v>2451</v>
      </c>
      <c r="F2198">
        <v>2820</v>
      </c>
      <c r="G2198" t="s">
        <v>34</v>
      </c>
      <c r="H2198" s="3" t="s">
        <v>658</v>
      </c>
      <c r="I2198" s="199">
        <v>44</v>
      </c>
      <c r="J2198" t="str">
        <f t="shared" si="193"/>
        <v>F-W3-H3-VEN 2</v>
      </c>
      <c r="K2198" s="5">
        <f t="shared" si="192"/>
        <v>1178</v>
      </c>
      <c r="M2198" t="s">
        <v>730</v>
      </c>
      <c r="O2198" s="355">
        <v>0.03</v>
      </c>
      <c r="Q2198" s="193">
        <v>1143</v>
      </c>
    </row>
    <row r="2199" spans="1:17" hidden="1">
      <c r="A2199" t="s">
        <v>0</v>
      </c>
      <c r="B2199" t="s">
        <v>3</v>
      </c>
      <c r="C2199" s="194">
        <v>1099</v>
      </c>
      <c r="D2199" s="194" t="s">
        <v>29</v>
      </c>
      <c r="E2199">
        <v>2821</v>
      </c>
      <c r="F2199">
        <v>3100</v>
      </c>
      <c r="G2199" t="s">
        <v>35</v>
      </c>
      <c r="H2199" s="3" t="s">
        <v>658</v>
      </c>
      <c r="I2199" s="199">
        <v>44</v>
      </c>
      <c r="J2199" t="str">
        <f t="shared" si="193"/>
        <v>F-W3-H4-VEN 2</v>
      </c>
      <c r="K2199" s="5">
        <f t="shared" si="192"/>
        <v>1277</v>
      </c>
      <c r="M2199" t="s">
        <v>730</v>
      </c>
      <c r="O2199" s="355">
        <v>2.5000000000000001E-2</v>
      </c>
      <c r="Q2199" s="193">
        <v>1245</v>
      </c>
    </row>
    <row r="2200" spans="1:17" hidden="1">
      <c r="A2200" t="s">
        <v>2</v>
      </c>
      <c r="B2200" t="s">
        <v>17</v>
      </c>
      <c r="C2200" s="196">
        <v>1240</v>
      </c>
      <c r="D2200" s="196" t="s">
        <v>30</v>
      </c>
      <c r="E2200">
        <v>1981</v>
      </c>
      <c r="F2200">
        <v>2150</v>
      </c>
      <c r="G2200" t="s">
        <v>32</v>
      </c>
      <c r="H2200" s="3" t="s">
        <v>658</v>
      </c>
      <c r="I2200" s="199">
        <v>44</v>
      </c>
      <c r="J2200" t="str">
        <f t="shared" si="193"/>
        <v>D-W4-H1-VEN 2</v>
      </c>
      <c r="K2200" s="5">
        <f t="shared" si="192"/>
        <v>471</v>
      </c>
      <c r="M2200" t="s">
        <v>730</v>
      </c>
      <c r="O2200" s="355">
        <v>3.5000000000000003E-2</v>
      </c>
      <c r="Q2200" s="195">
        <v>455</v>
      </c>
    </row>
    <row r="2201" spans="1:17" hidden="1">
      <c r="A2201" t="s">
        <v>2</v>
      </c>
      <c r="B2201" t="s">
        <v>16</v>
      </c>
      <c r="C2201" s="196">
        <v>1240</v>
      </c>
      <c r="D2201" s="196" t="s">
        <v>30</v>
      </c>
      <c r="E2201">
        <v>2151</v>
      </c>
      <c r="F2201">
        <v>2450</v>
      </c>
      <c r="G2201" t="s">
        <v>33</v>
      </c>
      <c r="H2201" s="3" t="s">
        <v>658</v>
      </c>
      <c r="I2201" s="199">
        <v>44</v>
      </c>
      <c r="J2201" t="str">
        <f t="shared" si="193"/>
        <v>D-W4-H2-VEN 2</v>
      </c>
      <c r="K2201" s="5">
        <f t="shared" si="192"/>
        <v>591</v>
      </c>
      <c r="M2201" t="s">
        <v>730</v>
      </c>
      <c r="O2201" s="355">
        <v>0.03</v>
      </c>
      <c r="Q2201" s="195">
        <v>573</v>
      </c>
    </row>
    <row r="2202" spans="1:17" hidden="1">
      <c r="A2202" t="s">
        <v>2</v>
      </c>
      <c r="B2202" t="s">
        <v>15</v>
      </c>
      <c r="C2202" s="196">
        <v>1240</v>
      </c>
      <c r="D2202" s="196" t="s">
        <v>30</v>
      </c>
      <c r="E2202">
        <v>2451</v>
      </c>
      <c r="F2202">
        <v>2820</v>
      </c>
      <c r="G2202" t="s">
        <v>34</v>
      </c>
      <c r="H2202" s="3" t="s">
        <v>658</v>
      </c>
      <c r="I2202" s="199">
        <v>44</v>
      </c>
      <c r="J2202" t="str">
        <f t="shared" si="193"/>
        <v>D-W4-H3-VEN 2</v>
      </c>
      <c r="K2202" s="5">
        <f t="shared" si="192"/>
        <v>713</v>
      </c>
      <c r="M2202" t="s">
        <v>730</v>
      </c>
      <c r="O2202" s="355">
        <v>0.03</v>
      </c>
      <c r="Q2202" s="195">
        <v>692</v>
      </c>
    </row>
    <row r="2203" spans="1:17" hidden="1">
      <c r="A2203" t="s">
        <v>2</v>
      </c>
      <c r="B2203" t="s">
        <v>13</v>
      </c>
      <c r="C2203" s="196">
        <v>1240</v>
      </c>
      <c r="D2203" s="196" t="s">
        <v>30</v>
      </c>
      <c r="E2203">
        <v>2821</v>
      </c>
      <c r="F2203">
        <v>3070</v>
      </c>
      <c r="G2203" t="s">
        <v>35</v>
      </c>
      <c r="H2203" s="3" t="s">
        <v>658</v>
      </c>
      <c r="I2203" s="199">
        <v>44</v>
      </c>
      <c r="J2203" t="str">
        <f t="shared" si="193"/>
        <v>D-W4-H4-VEN 2</v>
      </c>
      <c r="K2203" s="5">
        <f t="shared" si="192"/>
        <v>828</v>
      </c>
      <c r="M2203" t="s">
        <v>730</v>
      </c>
      <c r="O2203" s="355">
        <v>2.5000000000000001E-2</v>
      </c>
      <c r="Q2203" s="195">
        <v>807</v>
      </c>
    </row>
    <row r="2204" spans="1:17" hidden="1">
      <c r="A2204" t="s">
        <v>1</v>
      </c>
      <c r="B2204" t="s">
        <v>12</v>
      </c>
      <c r="C2204" s="196">
        <v>1240</v>
      </c>
      <c r="D2204" s="196" t="s">
        <v>30</v>
      </c>
      <c r="E2204">
        <v>1981</v>
      </c>
      <c r="F2204">
        <v>2150</v>
      </c>
      <c r="G2204" t="s">
        <v>32</v>
      </c>
      <c r="H2204" s="3" t="s">
        <v>658</v>
      </c>
      <c r="I2204" s="199">
        <v>44</v>
      </c>
      <c r="J2204" t="str">
        <f t="shared" si="193"/>
        <v>E-W4-H1-VEN 2</v>
      </c>
      <c r="K2204" s="5">
        <f t="shared" si="192"/>
        <v>942</v>
      </c>
      <c r="M2204" t="s">
        <v>730</v>
      </c>
      <c r="O2204" s="355">
        <v>3.5000000000000003E-2</v>
      </c>
      <c r="Q2204" s="195">
        <v>910</v>
      </c>
    </row>
    <row r="2205" spans="1:17" hidden="1">
      <c r="A2205" t="s">
        <v>1</v>
      </c>
      <c r="B2205" t="s">
        <v>11</v>
      </c>
      <c r="C2205" s="196">
        <v>1240</v>
      </c>
      <c r="D2205" s="196" t="s">
        <v>30</v>
      </c>
      <c r="E2205">
        <v>2151</v>
      </c>
      <c r="F2205">
        <v>2450</v>
      </c>
      <c r="G2205" t="s">
        <v>33</v>
      </c>
      <c r="H2205" s="3" t="s">
        <v>658</v>
      </c>
      <c r="I2205" s="199">
        <v>44</v>
      </c>
      <c r="J2205" t="str">
        <f t="shared" si="193"/>
        <v>E-W4-H2-VEN 2</v>
      </c>
      <c r="K2205" s="5">
        <f t="shared" si="192"/>
        <v>1178</v>
      </c>
      <c r="M2205" t="s">
        <v>730</v>
      </c>
      <c r="O2205" s="355">
        <v>0.03</v>
      </c>
      <c r="Q2205" s="195">
        <v>1143</v>
      </c>
    </row>
    <row r="2206" spans="1:17" hidden="1">
      <c r="A2206" t="s">
        <v>1</v>
      </c>
      <c r="B2206" t="s">
        <v>10</v>
      </c>
      <c r="C2206" s="196">
        <v>1240</v>
      </c>
      <c r="D2206" s="196" t="s">
        <v>30</v>
      </c>
      <c r="E2206">
        <v>2451</v>
      </c>
      <c r="F2206">
        <v>2820</v>
      </c>
      <c r="G2206" t="s">
        <v>34</v>
      </c>
      <c r="H2206" s="3" t="s">
        <v>658</v>
      </c>
      <c r="I2206" s="199">
        <v>44</v>
      </c>
      <c r="J2206" t="str">
        <f t="shared" si="193"/>
        <v>E-W4-H3-VEN 2</v>
      </c>
      <c r="K2206" s="5">
        <f t="shared" si="192"/>
        <v>1423</v>
      </c>
      <c r="M2206" t="s">
        <v>730</v>
      </c>
      <c r="O2206" s="355">
        <v>0.03</v>
      </c>
      <c r="Q2206" s="195">
        <v>1381</v>
      </c>
    </row>
    <row r="2207" spans="1:17" hidden="1">
      <c r="A2207" t="s">
        <v>1</v>
      </c>
      <c r="B2207" t="s">
        <v>8</v>
      </c>
      <c r="C2207" s="196">
        <v>1240</v>
      </c>
      <c r="D2207" s="196" t="s">
        <v>30</v>
      </c>
      <c r="E2207">
        <v>2821</v>
      </c>
      <c r="F2207">
        <v>3100</v>
      </c>
      <c r="G2207" t="s">
        <v>35</v>
      </c>
      <c r="H2207" s="3" t="s">
        <v>658</v>
      </c>
      <c r="I2207" s="199">
        <v>44</v>
      </c>
      <c r="J2207" t="str">
        <f t="shared" si="193"/>
        <v>E-W4-H4-VEN 2</v>
      </c>
      <c r="K2207" s="5">
        <f t="shared" si="192"/>
        <v>1654</v>
      </c>
      <c r="M2207" t="s">
        <v>730</v>
      </c>
      <c r="O2207" s="355">
        <v>2.5000000000000001E-2</v>
      </c>
      <c r="Q2207" s="195">
        <v>1613</v>
      </c>
    </row>
    <row r="2208" spans="1:17" hidden="1">
      <c r="A2208" t="s">
        <v>0</v>
      </c>
      <c r="B2208" t="s">
        <v>7</v>
      </c>
      <c r="C2208" s="196">
        <v>1240</v>
      </c>
      <c r="D2208" s="196" t="s">
        <v>30</v>
      </c>
      <c r="E2208">
        <v>1981</v>
      </c>
      <c r="F2208">
        <v>2150</v>
      </c>
      <c r="G2208" t="s">
        <v>32</v>
      </c>
      <c r="H2208" s="3" t="s">
        <v>658</v>
      </c>
      <c r="I2208" s="199">
        <v>44</v>
      </c>
      <c r="J2208" t="str">
        <f t="shared" si="193"/>
        <v>F-W4-H1-VEN 2</v>
      </c>
      <c r="K2208" s="5">
        <f t="shared" si="192"/>
        <v>791</v>
      </c>
      <c r="M2208" t="s">
        <v>730</v>
      </c>
      <c r="O2208" s="355">
        <v>3.5000000000000003E-2</v>
      </c>
      <c r="Q2208" s="195">
        <v>764</v>
      </c>
    </row>
    <row r="2209" spans="1:17" hidden="1">
      <c r="A2209" t="s">
        <v>0</v>
      </c>
      <c r="B2209" t="s">
        <v>6</v>
      </c>
      <c r="C2209" s="196">
        <v>1240</v>
      </c>
      <c r="D2209" s="196" t="s">
        <v>30</v>
      </c>
      <c r="E2209">
        <v>2151</v>
      </c>
      <c r="F2209">
        <v>2450</v>
      </c>
      <c r="G2209" t="s">
        <v>33</v>
      </c>
      <c r="H2209" s="3" t="s">
        <v>658</v>
      </c>
      <c r="I2209" s="199">
        <v>44</v>
      </c>
      <c r="J2209" t="str">
        <f t="shared" si="193"/>
        <v>F-W4-H2-VEN 2</v>
      </c>
      <c r="K2209" s="5">
        <f t="shared" si="192"/>
        <v>991</v>
      </c>
      <c r="M2209" t="s">
        <v>730</v>
      </c>
      <c r="O2209" s="355">
        <v>0.03</v>
      </c>
      <c r="Q2209" s="195">
        <v>962</v>
      </c>
    </row>
    <row r="2210" spans="1:17" hidden="1">
      <c r="A2210" t="s">
        <v>0</v>
      </c>
      <c r="B2210" t="s">
        <v>5</v>
      </c>
      <c r="C2210" s="196">
        <v>1240</v>
      </c>
      <c r="D2210" s="196" t="s">
        <v>30</v>
      </c>
      <c r="E2210">
        <v>2451</v>
      </c>
      <c r="F2210">
        <v>2820</v>
      </c>
      <c r="G2210" t="s">
        <v>34</v>
      </c>
      <c r="H2210" s="3" t="s">
        <v>658</v>
      </c>
      <c r="I2210" s="199">
        <v>44</v>
      </c>
      <c r="J2210" t="str">
        <f t="shared" si="193"/>
        <v>F-W4-H3-VEN 2</v>
      </c>
      <c r="K2210" s="5">
        <f t="shared" si="192"/>
        <v>1203</v>
      </c>
      <c r="M2210" t="s">
        <v>730</v>
      </c>
      <c r="O2210" s="355">
        <v>0.03</v>
      </c>
      <c r="Q2210" s="195">
        <v>1167</v>
      </c>
    </row>
    <row r="2211" spans="1:17" hidden="1">
      <c r="A2211" t="s">
        <v>0</v>
      </c>
      <c r="B2211" t="s">
        <v>3</v>
      </c>
      <c r="C2211" s="196">
        <v>1240</v>
      </c>
      <c r="D2211" s="196" t="s">
        <v>30</v>
      </c>
      <c r="E2211">
        <v>2821</v>
      </c>
      <c r="F2211">
        <v>3100</v>
      </c>
      <c r="G2211" t="s">
        <v>35</v>
      </c>
      <c r="H2211" s="3" t="s">
        <v>658</v>
      </c>
      <c r="I2211" s="199">
        <v>44</v>
      </c>
      <c r="J2211" t="str">
        <f t="shared" si="193"/>
        <v>F-W4-H4-VEN 2</v>
      </c>
      <c r="K2211" s="5">
        <f t="shared" si="192"/>
        <v>1302</v>
      </c>
      <c r="M2211" t="s">
        <v>730</v>
      </c>
      <c r="O2211" s="355">
        <v>2.5000000000000001E-2</v>
      </c>
      <c r="Q2211" s="195">
        <v>1270</v>
      </c>
    </row>
    <row r="2212" spans="1:17" hidden="1">
      <c r="A2212" t="s">
        <v>2</v>
      </c>
      <c r="B2212" t="s">
        <v>17</v>
      </c>
      <c r="C2212">
        <v>949</v>
      </c>
      <c r="D2212" t="s">
        <v>27</v>
      </c>
      <c r="E2212">
        <v>1981</v>
      </c>
      <c r="F2212">
        <v>2150</v>
      </c>
      <c r="G2212" t="s">
        <v>32</v>
      </c>
      <c r="H2212" s="3" t="s">
        <v>659</v>
      </c>
      <c r="I2212" s="199">
        <v>44</v>
      </c>
      <c r="J2212" t="str">
        <f t="shared" si="193"/>
        <v>D-W1-H1-VEN 3</v>
      </c>
      <c r="K2212" s="5">
        <f t="shared" si="192"/>
        <v>439</v>
      </c>
      <c r="M2212" t="s">
        <v>730</v>
      </c>
      <c r="O2212" s="355">
        <v>3.5000000000000003E-2</v>
      </c>
      <c r="Q2212" s="6">
        <v>424</v>
      </c>
    </row>
    <row r="2213" spans="1:17" hidden="1">
      <c r="A2213" t="s">
        <v>2</v>
      </c>
      <c r="B2213" t="s">
        <v>16</v>
      </c>
      <c r="C2213">
        <v>949</v>
      </c>
      <c r="D2213" t="s">
        <v>27</v>
      </c>
      <c r="E2213">
        <v>2151</v>
      </c>
      <c r="F2213">
        <v>2450</v>
      </c>
      <c r="G2213" t="s">
        <v>33</v>
      </c>
      <c r="H2213" s="3" t="s">
        <v>659</v>
      </c>
      <c r="I2213" s="199">
        <v>44</v>
      </c>
      <c r="J2213" t="str">
        <f t="shared" si="193"/>
        <v>D-W1-H2-VEN 3</v>
      </c>
      <c r="K2213" s="5">
        <f t="shared" si="192"/>
        <v>548</v>
      </c>
      <c r="M2213" t="s">
        <v>730</v>
      </c>
      <c r="O2213" s="355">
        <v>0.03</v>
      </c>
      <c r="Q2213" s="5">
        <v>532</v>
      </c>
    </row>
    <row r="2214" spans="1:17" hidden="1">
      <c r="A2214" t="s">
        <v>2</v>
      </c>
      <c r="B2214" t="s">
        <v>15</v>
      </c>
      <c r="C2214">
        <v>949</v>
      </c>
      <c r="D2214" t="s">
        <v>27</v>
      </c>
      <c r="E2214">
        <v>2451</v>
      </c>
      <c r="F2214">
        <v>2820</v>
      </c>
      <c r="G2214" t="s">
        <v>34</v>
      </c>
      <c r="H2214" s="3" t="s">
        <v>659</v>
      </c>
      <c r="I2214" s="199">
        <v>44</v>
      </c>
      <c r="J2214" t="str">
        <f t="shared" si="193"/>
        <v>D-W1-H3-VEN 3</v>
      </c>
      <c r="K2214" s="5">
        <f t="shared" si="192"/>
        <v>681</v>
      </c>
      <c r="M2214" t="s">
        <v>730</v>
      </c>
      <c r="O2214" s="355">
        <v>0.03</v>
      </c>
      <c r="Q2214" s="5">
        <v>661</v>
      </c>
    </row>
    <row r="2215" spans="1:17" hidden="1">
      <c r="A2215" t="s">
        <v>2</v>
      </c>
      <c r="B2215" t="s">
        <v>13</v>
      </c>
      <c r="C2215">
        <v>864</v>
      </c>
      <c r="D2215" t="s">
        <v>27</v>
      </c>
      <c r="E2215">
        <v>2821</v>
      </c>
      <c r="F2215">
        <v>3070</v>
      </c>
      <c r="G2215" t="s">
        <v>35</v>
      </c>
      <c r="H2215" s="3" t="s">
        <v>659</v>
      </c>
      <c r="I2215" s="199">
        <v>44</v>
      </c>
      <c r="J2215" t="str">
        <f t="shared" si="193"/>
        <v>D-W1-H4-VEN 3</v>
      </c>
      <c r="K2215" s="5">
        <f t="shared" si="192"/>
        <v>796</v>
      </c>
      <c r="M2215" t="s">
        <v>730</v>
      </c>
      <c r="O2215" s="355">
        <v>2.5000000000000001E-2</v>
      </c>
      <c r="Q2215" s="5">
        <v>776</v>
      </c>
    </row>
    <row r="2216" spans="1:17" hidden="1">
      <c r="A2216" t="s">
        <v>1</v>
      </c>
      <c r="B2216" t="s">
        <v>12</v>
      </c>
      <c r="C2216">
        <v>949</v>
      </c>
      <c r="D2216" t="s">
        <v>27</v>
      </c>
      <c r="E2216">
        <v>1981</v>
      </c>
      <c r="F2216">
        <v>2150</v>
      </c>
      <c r="G2216" t="s">
        <v>32</v>
      </c>
      <c r="H2216" s="3" t="s">
        <v>659</v>
      </c>
      <c r="I2216" s="199">
        <v>44</v>
      </c>
      <c r="J2216" t="str">
        <f t="shared" si="193"/>
        <v>E-W1-H1-VEN 3</v>
      </c>
      <c r="K2216" s="5">
        <f t="shared" si="192"/>
        <v>876</v>
      </c>
      <c r="M2216" t="s">
        <v>730</v>
      </c>
      <c r="O2216" s="355">
        <v>3.5000000000000003E-2</v>
      </c>
      <c r="Q2216" s="5">
        <v>846</v>
      </c>
    </row>
    <row r="2217" spans="1:17" hidden="1">
      <c r="A2217" t="s">
        <v>1</v>
      </c>
      <c r="B2217" t="s">
        <v>11</v>
      </c>
      <c r="C2217">
        <v>909</v>
      </c>
      <c r="D2217" t="s">
        <v>27</v>
      </c>
      <c r="E2217">
        <v>2151</v>
      </c>
      <c r="F2217">
        <v>2450</v>
      </c>
      <c r="G2217" t="s">
        <v>33</v>
      </c>
      <c r="H2217" s="3" t="s">
        <v>659</v>
      </c>
      <c r="I2217" s="199">
        <v>44</v>
      </c>
      <c r="J2217" t="str">
        <f t="shared" si="193"/>
        <v>E-W1-H2-VEN 3</v>
      </c>
      <c r="K2217" s="5">
        <f t="shared" si="192"/>
        <v>1094</v>
      </c>
      <c r="M2217" t="s">
        <v>730</v>
      </c>
      <c r="O2217" s="355">
        <v>0.03</v>
      </c>
      <c r="Q2217" s="5">
        <v>1062</v>
      </c>
    </row>
    <row r="2218" spans="1:17" hidden="1">
      <c r="A2218" t="s">
        <v>1</v>
      </c>
      <c r="B2218" t="s">
        <v>10</v>
      </c>
      <c r="C2218">
        <v>949</v>
      </c>
      <c r="D2218" t="s">
        <v>27</v>
      </c>
      <c r="E2218">
        <v>2451</v>
      </c>
      <c r="F2218">
        <v>2820</v>
      </c>
      <c r="G2218" t="s">
        <v>34</v>
      </c>
      <c r="H2218" s="3" t="s">
        <v>659</v>
      </c>
      <c r="I2218" s="199">
        <v>44</v>
      </c>
      <c r="J2218" t="str">
        <f t="shared" si="193"/>
        <v>E-W1-H3-VEN 3</v>
      </c>
      <c r="K2218" s="5">
        <f t="shared" si="192"/>
        <v>1362</v>
      </c>
      <c r="M2218" t="s">
        <v>730</v>
      </c>
      <c r="O2218" s="355">
        <v>0.03</v>
      </c>
      <c r="Q2218" s="5">
        <v>1322</v>
      </c>
    </row>
    <row r="2219" spans="1:17" hidden="1">
      <c r="A2219" t="s">
        <v>1</v>
      </c>
      <c r="B2219" t="s">
        <v>8</v>
      </c>
      <c r="C2219">
        <v>999</v>
      </c>
      <c r="D2219" t="s">
        <v>27</v>
      </c>
      <c r="E2219">
        <v>2821</v>
      </c>
      <c r="F2219">
        <v>3100</v>
      </c>
      <c r="G2219" t="s">
        <v>35</v>
      </c>
      <c r="H2219" s="3" t="s">
        <v>659</v>
      </c>
      <c r="I2219" s="199">
        <v>44</v>
      </c>
      <c r="J2219" t="str">
        <f t="shared" si="193"/>
        <v>E-W1-H4-VEN 3</v>
      </c>
      <c r="K2219" s="5">
        <f t="shared" si="192"/>
        <v>1586</v>
      </c>
      <c r="M2219" t="s">
        <v>730</v>
      </c>
      <c r="O2219" s="355">
        <v>2.5000000000000001E-2</v>
      </c>
      <c r="Q2219" s="5">
        <v>1547</v>
      </c>
    </row>
    <row r="2220" spans="1:17" hidden="1">
      <c r="A2220" t="s">
        <v>0</v>
      </c>
      <c r="B2220" t="s">
        <v>7</v>
      </c>
      <c r="C2220">
        <v>949</v>
      </c>
      <c r="D2220" t="s">
        <v>27</v>
      </c>
      <c r="E2220">
        <v>1981</v>
      </c>
      <c r="F2220">
        <v>2150</v>
      </c>
      <c r="G2220" t="s">
        <v>32</v>
      </c>
      <c r="H2220" s="3" t="s">
        <v>659</v>
      </c>
      <c r="I2220" s="199">
        <v>44</v>
      </c>
      <c r="J2220" t="str">
        <f t="shared" si="193"/>
        <v>F-W1-H1-VEN 3</v>
      </c>
      <c r="K2220" s="5">
        <f t="shared" si="192"/>
        <v>813</v>
      </c>
      <c r="M2220" t="s">
        <v>730</v>
      </c>
      <c r="O2220" s="355">
        <v>3.5000000000000003E-2</v>
      </c>
      <c r="Q2220" s="5">
        <v>785</v>
      </c>
    </row>
    <row r="2221" spans="1:17" hidden="1">
      <c r="A2221" t="s">
        <v>0</v>
      </c>
      <c r="B2221" t="s">
        <v>6</v>
      </c>
      <c r="C2221">
        <v>909</v>
      </c>
      <c r="D2221" t="s">
        <v>27</v>
      </c>
      <c r="E2221">
        <v>2151</v>
      </c>
      <c r="F2221">
        <v>2450</v>
      </c>
      <c r="G2221" t="s">
        <v>33</v>
      </c>
      <c r="H2221" s="3" t="s">
        <v>659</v>
      </c>
      <c r="I2221" s="199">
        <v>44</v>
      </c>
      <c r="J2221" t="str">
        <f t="shared" si="193"/>
        <v>F-W1-H2-VEN 3</v>
      </c>
      <c r="K2221" s="5">
        <f t="shared" si="192"/>
        <v>1015</v>
      </c>
      <c r="M2221" t="s">
        <v>730</v>
      </c>
      <c r="O2221" s="355">
        <v>0.03</v>
      </c>
      <c r="Q2221" s="5">
        <v>985</v>
      </c>
    </row>
    <row r="2222" spans="1:17" hidden="1">
      <c r="A2222" t="s">
        <v>0</v>
      </c>
      <c r="B2222" t="s">
        <v>5</v>
      </c>
      <c r="C2222">
        <v>924</v>
      </c>
      <c r="D2222" t="s">
        <v>27</v>
      </c>
      <c r="E2222">
        <v>2451</v>
      </c>
      <c r="F2222">
        <v>2820</v>
      </c>
      <c r="G2222" t="s">
        <v>34</v>
      </c>
      <c r="H2222" s="3" t="s">
        <v>659</v>
      </c>
      <c r="I2222" s="199">
        <v>44</v>
      </c>
      <c r="J2222" t="str">
        <f t="shared" si="193"/>
        <v>F-W1-H3-VEN 3</v>
      </c>
      <c r="K2222" s="5">
        <f t="shared" si="192"/>
        <v>1273</v>
      </c>
      <c r="M2222" t="s">
        <v>730</v>
      </c>
      <c r="O2222" s="355">
        <v>0.03</v>
      </c>
      <c r="Q2222" s="5">
        <v>1235</v>
      </c>
    </row>
    <row r="2223" spans="1:17" hidden="1">
      <c r="A2223" t="s">
        <v>0</v>
      </c>
      <c r="B2223" t="s">
        <v>3</v>
      </c>
      <c r="C2223">
        <v>999</v>
      </c>
      <c r="D2223" t="s">
        <v>27</v>
      </c>
      <c r="E2223">
        <v>2821</v>
      </c>
      <c r="F2223">
        <v>3100</v>
      </c>
      <c r="G2223" t="s">
        <v>35</v>
      </c>
      <c r="H2223" s="3" t="s">
        <v>659</v>
      </c>
      <c r="I2223" s="199">
        <v>44</v>
      </c>
      <c r="J2223" t="str">
        <f t="shared" si="193"/>
        <v>F-W1-H4-VEN 3</v>
      </c>
      <c r="K2223" s="5">
        <f t="shared" si="192"/>
        <v>1429</v>
      </c>
      <c r="M2223" t="s">
        <v>730</v>
      </c>
      <c r="O2223" s="355">
        <v>2.5000000000000001E-2</v>
      </c>
      <c r="Q2223" s="5">
        <v>1394</v>
      </c>
    </row>
    <row r="2224" spans="1:17" hidden="1">
      <c r="A2224" t="s">
        <v>2</v>
      </c>
      <c r="B2224" t="s">
        <v>17</v>
      </c>
      <c r="C2224" s="191">
        <v>999</v>
      </c>
      <c r="D2224" s="191" t="s">
        <v>28</v>
      </c>
      <c r="E2224">
        <v>1981</v>
      </c>
      <c r="F2224">
        <v>2150</v>
      </c>
      <c r="G2224" t="s">
        <v>32</v>
      </c>
      <c r="H2224" s="3" t="s">
        <v>659</v>
      </c>
      <c r="I2224" s="199">
        <v>44</v>
      </c>
      <c r="J2224" t="str">
        <f t="shared" si="193"/>
        <v>D-W2-H1-VEN 3</v>
      </c>
      <c r="K2224" s="5">
        <f t="shared" si="192"/>
        <v>465</v>
      </c>
      <c r="M2224" t="s">
        <v>730</v>
      </c>
      <c r="O2224" s="355">
        <v>3.5000000000000003E-2</v>
      </c>
      <c r="Q2224" s="192">
        <v>449</v>
      </c>
    </row>
    <row r="2225" spans="1:17" hidden="1">
      <c r="A2225" t="s">
        <v>2</v>
      </c>
      <c r="B2225" t="s">
        <v>16</v>
      </c>
      <c r="C2225" s="191">
        <v>999</v>
      </c>
      <c r="D2225" s="191" t="s">
        <v>28</v>
      </c>
      <c r="E2225">
        <v>2151</v>
      </c>
      <c r="F2225">
        <v>2450</v>
      </c>
      <c r="G2225" t="s">
        <v>33</v>
      </c>
      <c r="H2225" s="3" t="s">
        <v>659</v>
      </c>
      <c r="I2225" s="199">
        <v>44</v>
      </c>
      <c r="J2225" t="str">
        <f t="shared" si="193"/>
        <v>D-W2-H2-VEN 3</v>
      </c>
      <c r="K2225" s="5">
        <f t="shared" si="192"/>
        <v>573</v>
      </c>
      <c r="M2225" t="s">
        <v>730</v>
      </c>
      <c r="O2225" s="355">
        <v>0.03</v>
      </c>
      <c r="Q2225" s="192">
        <v>556</v>
      </c>
    </row>
    <row r="2226" spans="1:17" hidden="1">
      <c r="A2226" t="s">
        <v>2</v>
      </c>
      <c r="B2226" t="s">
        <v>15</v>
      </c>
      <c r="C2226" s="191">
        <v>999</v>
      </c>
      <c r="D2226" s="191" t="s">
        <v>28</v>
      </c>
      <c r="E2226">
        <v>2451</v>
      </c>
      <c r="F2226">
        <v>2820</v>
      </c>
      <c r="G2226" t="s">
        <v>34</v>
      </c>
      <c r="H2226" s="3" t="s">
        <v>659</v>
      </c>
      <c r="I2226" s="199">
        <v>44</v>
      </c>
      <c r="J2226" t="str">
        <f t="shared" si="193"/>
        <v>D-W2-H3-VEN 3</v>
      </c>
      <c r="K2226" s="5">
        <f t="shared" si="192"/>
        <v>706</v>
      </c>
      <c r="M2226" t="s">
        <v>730</v>
      </c>
      <c r="O2226" s="355">
        <v>0.03</v>
      </c>
      <c r="Q2226" s="192">
        <v>685</v>
      </c>
    </row>
    <row r="2227" spans="1:17" hidden="1">
      <c r="A2227" t="s">
        <v>2</v>
      </c>
      <c r="B2227" t="s">
        <v>13</v>
      </c>
      <c r="C2227" s="191">
        <v>999</v>
      </c>
      <c r="D2227" s="191" t="s">
        <v>28</v>
      </c>
      <c r="E2227">
        <v>2821</v>
      </c>
      <c r="F2227">
        <v>3070</v>
      </c>
      <c r="G2227" t="s">
        <v>35</v>
      </c>
      <c r="H2227" s="3" t="s">
        <v>659</v>
      </c>
      <c r="I2227" s="199">
        <v>44</v>
      </c>
      <c r="J2227" t="str">
        <f t="shared" si="193"/>
        <v>D-W2-H4-VEN 3</v>
      </c>
      <c r="K2227" s="5">
        <f t="shared" si="192"/>
        <v>820</v>
      </c>
      <c r="M2227" t="s">
        <v>730</v>
      </c>
      <c r="O2227" s="355">
        <v>2.5000000000000001E-2</v>
      </c>
      <c r="Q2227" s="192">
        <v>800</v>
      </c>
    </row>
    <row r="2228" spans="1:17" hidden="1">
      <c r="A2228" t="s">
        <v>1</v>
      </c>
      <c r="B2228" t="s">
        <v>12</v>
      </c>
      <c r="C2228" s="191">
        <v>999</v>
      </c>
      <c r="D2228" s="191" t="s">
        <v>28</v>
      </c>
      <c r="E2228">
        <v>1981</v>
      </c>
      <c r="F2228">
        <v>2150</v>
      </c>
      <c r="G2228" t="s">
        <v>32</v>
      </c>
      <c r="H2228" s="3" t="s">
        <v>659</v>
      </c>
      <c r="I2228" s="199">
        <v>44</v>
      </c>
      <c r="J2228" t="str">
        <f t="shared" si="193"/>
        <v>E-W2-H1-VEN 3</v>
      </c>
      <c r="K2228" s="5">
        <f t="shared" si="192"/>
        <v>927</v>
      </c>
      <c r="M2228" t="s">
        <v>730</v>
      </c>
      <c r="O2228" s="355">
        <v>3.5000000000000003E-2</v>
      </c>
      <c r="Q2228" s="192">
        <v>895</v>
      </c>
    </row>
    <row r="2229" spans="1:17" hidden="1">
      <c r="A2229" t="s">
        <v>1</v>
      </c>
      <c r="B2229" t="s">
        <v>11</v>
      </c>
      <c r="C2229" s="191">
        <v>999</v>
      </c>
      <c r="D2229" s="191" t="s">
        <v>28</v>
      </c>
      <c r="E2229">
        <v>2151</v>
      </c>
      <c r="F2229">
        <v>2450</v>
      </c>
      <c r="G2229" t="s">
        <v>33</v>
      </c>
      <c r="H2229" s="3" t="s">
        <v>659</v>
      </c>
      <c r="I2229" s="199">
        <v>44</v>
      </c>
      <c r="J2229" t="str">
        <f t="shared" si="193"/>
        <v>E-W2-H2-VEN 3</v>
      </c>
      <c r="K2229" s="5">
        <f t="shared" si="192"/>
        <v>1144</v>
      </c>
      <c r="M2229" t="s">
        <v>730</v>
      </c>
      <c r="O2229" s="355">
        <v>0.03</v>
      </c>
      <c r="Q2229" s="192">
        <v>1110</v>
      </c>
    </row>
    <row r="2230" spans="1:17" hidden="1">
      <c r="A2230" t="s">
        <v>1</v>
      </c>
      <c r="B2230" t="s">
        <v>10</v>
      </c>
      <c r="C2230" s="191">
        <v>999</v>
      </c>
      <c r="D2230" s="191" t="s">
        <v>28</v>
      </c>
      <c r="E2230">
        <v>2451</v>
      </c>
      <c r="F2230">
        <v>2820</v>
      </c>
      <c r="G2230" t="s">
        <v>34</v>
      </c>
      <c r="H2230" s="3" t="s">
        <v>659</v>
      </c>
      <c r="I2230" s="199">
        <v>44</v>
      </c>
      <c r="J2230" t="str">
        <f t="shared" si="193"/>
        <v>E-W2-H3-VEN 3</v>
      </c>
      <c r="K2230" s="5">
        <f t="shared" si="192"/>
        <v>1412</v>
      </c>
      <c r="M2230" t="s">
        <v>730</v>
      </c>
      <c r="O2230" s="355">
        <v>0.03</v>
      </c>
      <c r="Q2230" s="192">
        <v>1370</v>
      </c>
    </row>
    <row r="2231" spans="1:17" hidden="1">
      <c r="A2231" t="s">
        <v>1</v>
      </c>
      <c r="B2231" t="s">
        <v>8</v>
      </c>
      <c r="C2231" s="191">
        <v>999</v>
      </c>
      <c r="D2231" s="191" t="s">
        <v>28</v>
      </c>
      <c r="E2231">
        <v>2821</v>
      </c>
      <c r="F2231">
        <v>3100</v>
      </c>
      <c r="G2231" t="s">
        <v>35</v>
      </c>
      <c r="H2231" s="3" t="s">
        <v>659</v>
      </c>
      <c r="I2231" s="199">
        <v>44</v>
      </c>
      <c r="J2231" t="str">
        <f t="shared" si="193"/>
        <v>E-W2-H4-VEN 3</v>
      </c>
      <c r="K2231" s="5">
        <f t="shared" si="192"/>
        <v>1636</v>
      </c>
      <c r="M2231" t="s">
        <v>730</v>
      </c>
      <c r="O2231" s="355">
        <v>2.5000000000000001E-2</v>
      </c>
      <c r="Q2231" s="192">
        <v>1596</v>
      </c>
    </row>
    <row r="2232" spans="1:17" hidden="1">
      <c r="A2232" t="s">
        <v>0</v>
      </c>
      <c r="B2232" t="s">
        <v>7</v>
      </c>
      <c r="C2232" s="191">
        <v>999</v>
      </c>
      <c r="D2232" s="191" t="s">
        <v>28</v>
      </c>
      <c r="E2232">
        <v>1981</v>
      </c>
      <c r="F2232">
        <v>2150</v>
      </c>
      <c r="G2232" t="s">
        <v>32</v>
      </c>
      <c r="H2232" s="3" t="s">
        <v>659</v>
      </c>
      <c r="I2232" s="199">
        <v>44</v>
      </c>
      <c r="J2232" t="str">
        <f t="shared" si="193"/>
        <v>F-W2-H1-VEN 3</v>
      </c>
      <c r="K2232" s="5">
        <f t="shared" si="192"/>
        <v>838</v>
      </c>
      <c r="M2232" t="s">
        <v>730</v>
      </c>
      <c r="O2232" s="355">
        <v>3.5000000000000003E-2</v>
      </c>
      <c r="Q2232" s="192">
        <v>809</v>
      </c>
    </row>
    <row r="2233" spans="1:17" hidden="1">
      <c r="A2233" t="s">
        <v>0</v>
      </c>
      <c r="B2233" t="s">
        <v>6</v>
      </c>
      <c r="C2233" s="191">
        <v>999</v>
      </c>
      <c r="D2233" s="191" t="s">
        <v>28</v>
      </c>
      <c r="E2233">
        <v>2151</v>
      </c>
      <c r="F2233">
        <v>2450</v>
      </c>
      <c r="G2233" t="s">
        <v>33</v>
      </c>
      <c r="H2233" s="3" t="s">
        <v>659</v>
      </c>
      <c r="I2233" s="199">
        <v>44</v>
      </c>
      <c r="J2233" t="str">
        <f t="shared" si="193"/>
        <v>F-W2-H2-VEN 3</v>
      </c>
      <c r="K2233" s="5">
        <f t="shared" si="192"/>
        <v>1041</v>
      </c>
      <c r="M2233" t="s">
        <v>730</v>
      </c>
      <c r="O2233" s="355">
        <v>0.03</v>
      </c>
      <c r="Q2233" s="192">
        <v>1010</v>
      </c>
    </row>
    <row r="2234" spans="1:17" hidden="1">
      <c r="A2234" t="s">
        <v>0</v>
      </c>
      <c r="B2234" t="s">
        <v>5</v>
      </c>
      <c r="C2234" s="191">
        <v>999</v>
      </c>
      <c r="D2234" s="191" t="s">
        <v>28</v>
      </c>
      <c r="E2234">
        <v>2451</v>
      </c>
      <c r="F2234">
        <v>2820</v>
      </c>
      <c r="G2234" t="s">
        <v>34</v>
      </c>
      <c r="H2234" s="3" t="s">
        <v>659</v>
      </c>
      <c r="I2234" s="199">
        <v>44</v>
      </c>
      <c r="J2234" t="str">
        <f t="shared" si="193"/>
        <v>F-W2-H3-VEN 3</v>
      </c>
      <c r="K2234" s="5">
        <f t="shared" si="192"/>
        <v>1297</v>
      </c>
      <c r="M2234" t="s">
        <v>730</v>
      </c>
      <c r="O2234" s="355">
        <v>0.03</v>
      </c>
      <c r="Q2234" s="192">
        <v>1259</v>
      </c>
    </row>
    <row r="2235" spans="1:17" hidden="1">
      <c r="A2235" t="s">
        <v>0</v>
      </c>
      <c r="B2235" t="s">
        <v>3</v>
      </c>
      <c r="C2235" s="191">
        <v>999</v>
      </c>
      <c r="D2235" s="191" t="s">
        <v>28</v>
      </c>
      <c r="E2235">
        <v>2821</v>
      </c>
      <c r="F2235">
        <v>3100</v>
      </c>
      <c r="G2235" t="s">
        <v>35</v>
      </c>
      <c r="H2235" s="3" t="s">
        <v>659</v>
      </c>
      <c r="I2235" s="199">
        <v>44</v>
      </c>
      <c r="J2235" t="str">
        <f t="shared" si="193"/>
        <v>F-W2-H4-VEN 3</v>
      </c>
      <c r="K2235" s="5">
        <f t="shared" si="192"/>
        <v>1454</v>
      </c>
      <c r="M2235" t="s">
        <v>730</v>
      </c>
      <c r="O2235" s="355">
        <v>2.5000000000000001E-2</v>
      </c>
      <c r="Q2235" s="192">
        <v>1418</v>
      </c>
    </row>
    <row r="2236" spans="1:17" hidden="1">
      <c r="A2236" t="s">
        <v>2</v>
      </c>
      <c r="B2236" t="s">
        <v>17</v>
      </c>
      <c r="C2236" s="194">
        <v>1099</v>
      </c>
      <c r="D2236" s="194" t="s">
        <v>29</v>
      </c>
      <c r="E2236">
        <v>1981</v>
      </c>
      <c r="F2236">
        <v>2150</v>
      </c>
      <c r="G2236" t="s">
        <v>32</v>
      </c>
      <c r="H2236" s="3" t="s">
        <v>659</v>
      </c>
      <c r="I2236" s="199">
        <v>44</v>
      </c>
      <c r="J2236" t="str">
        <f t="shared" si="193"/>
        <v>D-W3-H1-VEN 3</v>
      </c>
      <c r="K2236" s="5">
        <f t="shared" si="192"/>
        <v>490</v>
      </c>
      <c r="M2236" t="s">
        <v>730</v>
      </c>
      <c r="O2236" s="355">
        <v>3.5000000000000003E-2</v>
      </c>
      <c r="Q2236" s="193">
        <v>473</v>
      </c>
    </row>
    <row r="2237" spans="1:17" hidden="1">
      <c r="A2237" t="s">
        <v>2</v>
      </c>
      <c r="B2237" t="s">
        <v>16</v>
      </c>
      <c r="C2237" s="194">
        <v>1099</v>
      </c>
      <c r="D2237" s="194" t="s">
        <v>29</v>
      </c>
      <c r="E2237">
        <v>2151</v>
      </c>
      <c r="F2237">
        <v>2450</v>
      </c>
      <c r="G2237" t="s">
        <v>33</v>
      </c>
      <c r="H2237" s="3" t="s">
        <v>659</v>
      </c>
      <c r="I2237" s="199">
        <v>44</v>
      </c>
      <c r="J2237" t="str">
        <f t="shared" si="193"/>
        <v>D-W3-H2-VEN 3</v>
      </c>
      <c r="K2237" s="5">
        <f t="shared" si="192"/>
        <v>599</v>
      </c>
      <c r="M2237" t="s">
        <v>730</v>
      </c>
      <c r="O2237" s="355">
        <v>0.03</v>
      </c>
      <c r="Q2237" s="193">
        <v>581</v>
      </c>
    </row>
    <row r="2238" spans="1:17" hidden="1">
      <c r="A2238" t="s">
        <v>2</v>
      </c>
      <c r="B2238" t="s">
        <v>15</v>
      </c>
      <c r="C2238" s="194">
        <v>1099</v>
      </c>
      <c r="D2238" s="194" t="s">
        <v>29</v>
      </c>
      <c r="E2238">
        <v>2451</v>
      </c>
      <c r="F2238">
        <v>2820</v>
      </c>
      <c r="G2238" t="s">
        <v>34</v>
      </c>
      <c r="H2238" s="3" t="s">
        <v>659</v>
      </c>
      <c r="I2238" s="199">
        <v>44</v>
      </c>
      <c r="J2238" t="str">
        <f t="shared" si="193"/>
        <v>D-W3-H3-VEN 3</v>
      </c>
      <c r="K2238" s="5">
        <f t="shared" si="192"/>
        <v>732</v>
      </c>
      <c r="M2238" t="s">
        <v>730</v>
      </c>
      <c r="O2238" s="355">
        <v>0.03</v>
      </c>
      <c r="Q2238" s="193">
        <v>710</v>
      </c>
    </row>
    <row r="2239" spans="1:17" hidden="1">
      <c r="A2239" t="s">
        <v>2</v>
      </c>
      <c r="B2239" t="s">
        <v>13</v>
      </c>
      <c r="C2239" s="194">
        <v>1099</v>
      </c>
      <c r="D2239" s="194" t="s">
        <v>29</v>
      </c>
      <c r="E2239">
        <v>2821</v>
      </c>
      <c r="F2239">
        <v>3070</v>
      </c>
      <c r="G2239" t="s">
        <v>35</v>
      </c>
      <c r="H2239" s="3" t="s">
        <v>659</v>
      </c>
      <c r="I2239" s="199">
        <v>44</v>
      </c>
      <c r="J2239" t="str">
        <f t="shared" si="193"/>
        <v>D-W3-H4-VEN 3</v>
      </c>
      <c r="K2239" s="5">
        <f t="shared" si="192"/>
        <v>846</v>
      </c>
      <c r="M2239" t="s">
        <v>730</v>
      </c>
      <c r="O2239" s="355">
        <v>2.5000000000000001E-2</v>
      </c>
      <c r="Q2239" s="193">
        <v>825</v>
      </c>
    </row>
    <row r="2240" spans="1:17" hidden="1">
      <c r="A2240" t="s">
        <v>1</v>
      </c>
      <c r="B2240" t="s">
        <v>12</v>
      </c>
      <c r="C2240" s="194">
        <v>1099</v>
      </c>
      <c r="D2240" s="194" t="s">
        <v>29</v>
      </c>
      <c r="E2240">
        <v>1981</v>
      </c>
      <c r="F2240">
        <v>2150</v>
      </c>
      <c r="G2240" t="s">
        <v>32</v>
      </c>
      <c r="H2240" s="3" t="s">
        <v>659</v>
      </c>
      <c r="I2240" s="199">
        <v>44</v>
      </c>
      <c r="J2240" t="str">
        <f t="shared" si="193"/>
        <v>E-W3-H1-VEN 3</v>
      </c>
      <c r="K2240" s="5">
        <f t="shared" si="192"/>
        <v>978</v>
      </c>
      <c r="M2240" t="s">
        <v>730</v>
      </c>
      <c r="O2240" s="355">
        <v>3.5000000000000003E-2</v>
      </c>
      <c r="Q2240" s="193">
        <v>944</v>
      </c>
    </row>
    <row r="2241" spans="1:17" hidden="1">
      <c r="A2241" t="s">
        <v>1</v>
      </c>
      <c r="B2241" t="s">
        <v>11</v>
      </c>
      <c r="C2241" s="194">
        <v>1099</v>
      </c>
      <c r="D2241" s="194" t="s">
        <v>29</v>
      </c>
      <c r="E2241">
        <v>2151</v>
      </c>
      <c r="F2241">
        <v>2450</v>
      </c>
      <c r="G2241" t="s">
        <v>33</v>
      </c>
      <c r="H2241" s="3" t="s">
        <v>659</v>
      </c>
      <c r="I2241" s="199">
        <v>44</v>
      </c>
      <c r="J2241" t="str">
        <f t="shared" si="193"/>
        <v>E-W3-H2-VEN 3</v>
      </c>
      <c r="K2241" s="5">
        <f t="shared" si="192"/>
        <v>1194</v>
      </c>
      <c r="M2241" t="s">
        <v>730</v>
      </c>
      <c r="O2241" s="355">
        <v>0.03</v>
      </c>
      <c r="Q2241" s="193">
        <v>1159</v>
      </c>
    </row>
    <row r="2242" spans="1:17" hidden="1">
      <c r="A2242" t="s">
        <v>1</v>
      </c>
      <c r="B2242" t="s">
        <v>10</v>
      </c>
      <c r="C2242" s="194">
        <v>1099</v>
      </c>
      <c r="D2242" s="194" t="s">
        <v>29</v>
      </c>
      <c r="E2242">
        <v>2451</v>
      </c>
      <c r="F2242">
        <v>2820</v>
      </c>
      <c r="G2242" t="s">
        <v>34</v>
      </c>
      <c r="H2242" s="3" t="s">
        <v>659</v>
      </c>
      <c r="I2242" s="199">
        <v>44</v>
      </c>
      <c r="J2242" t="str">
        <f t="shared" si="193"/>
        <v>E-W3-H3-VEN 3</v>
      </c>
      <c r="K2242" s="5">
        <f t="shared" si="192"/>
        <v>1462</v>
      </c>
      <c r="M2242" t="s">
        <v>730</v>
      </c>
      <c r="O2242" s="355">
        <v>0.03</v>
      </c>
      <c r="Q2242" s="193">
        <v>1419</v>
      </c>
    </row>
    <row r="2243" spans="1:17" hidden="1">
      <c r="A2243" t="s">
        <v>1</v>
      </c>
      <c r="B2243" t="s">
        <v>8</v>
      </c>
      <c r="C2243" s="194">
        <v>1099</v>
      </c>
      <c r="D2243" s="194" t="s">
        <v>29</v>
      </c>
      <c r="E2243">
        <v>2821</v>
      </c>
      <c r="F2243">
        <v>3100</v>
      </c>
      <c r="G2243" t="s">
        <v>35</v>
      </c>
      <c r="H2243" s="3" t="s">
        <v>659</v>
      </c>
      <c r="I2243" s="199">
        <v>44</v>
      </c>
      <c r="J2243" t="str">
        <f t="shared" si="193"/>
        <v>E-W3-H4-VEN 3</v>
      </c>
      <c r="K2243" s="5">
        <f t="shared" si="192"/>
        <v>1687</v>
      </c>
      <c r="M2243" t="s">
        <v>730</v>
      </c>
      <c r="O2243" s="355">
        <v>2.5000000000000001E-2</v>
      </c>
      <c r="Q2243" s="193">
        <v>1645</v>
      </c>
    </row>
    <row r="2244" spans="1:17" hidden="1">
      <c r="A2244" t="s">
        <v>0</v>
      </c>
      <c r="B2244" t="s">
        <v>7</v>
      </c>
      <c r="C2244" s="194">
        <v>1099</v>
      </c>
      <c r="D2244" s="194" t="s">
        <v>29</v>
      </c>
      <c r="E2244">
        <v>1981</v>
      </c>
      <c r="F2244">
        <v>2150</v>
      </c>
      <c r="G2244" t="s">
        <v>32</v>
      </c>
      <c r="H2244" s="3" t="s">
        <v>659</v>
      </c>
      <c r="I2244" s="199">
        <v>44</v>
      </c>
      <c r="J2244" t="str">
        <f t="shared" si="193"/>
        <v>F-W3-H1-VEN 3</v>
      </c>
      <c r="K2244" s="5">
        <f t="shared" ref="K2244:K2307" si="194">ROUNDUP(Q2244*(1+O2244),0)</f>
        <v>864</v>
      </c>
      <c r="M2244" t="s">
        <v>730</v>
      </c>
      <c r="O2244" s="355">
        <v>3.5000000000000003E-2</v>
      </c>
      <c r="Q2244" s="193">
        <v>834</v>
      </c>
    </row>
    <row r="2245" spans="1:17" hidden="1">
      <c r="A2245" t="s">
        <v>0</v>
      </c>
      <c r="B2245" t="s">
        <v>6</v>
      </c>
      <c r="C2245" s="194">
        <v>1099</v>
      </c>
      <c r="D2245" s="194" t="s">
        <v>29</v>
      </c>
      <c r="E2245">
        <v>2151</v>
      </c>
      <c r="F2245">
        <v>2450</v>
      </c>
      <c r="G2245" t="s">
        <v>33</v>
      </c>
      <c r="H2245" s="3" t="s">
        <v>659</v>
      </c>
      <c r="I2245" s="199">
        <v>44</v>
      </c>
      <c r="J2245" t="str">
        <f t="shared" ref="J2245:J2308" si="195">A2245&amp;"-"&amp;D2245&amp;"-"&amp;G2245&amp;"-"&amp;H2245</f>
        <v>F-W3-H2-VEN 3</v>
      </c>
      <c r="K2245" s="5">
        <f t="shared" si="194"/>
        <v>1066</v>
      </c>
      <c r="M2245" t="s">
        <v>730</v>
      </c>
      <c r="O2245" s="355">
        <v>0.03</v>
      </c>
      <c r="Q2245" s="193">
        <v>1034</v>
      </c>
    </row>
    <row r="2246" spans="1:17" hidden="1">
      <c r="A2246" t="s">
        <v>0</v>
      </c>
      <c r="B2246" t="s">
        <v>5</v>
      </c>
      <c r="C2246" s="194">
        <v>1099</v>
      </c>
      <c r="D2246" s="194" t="s">
        <v>29</v>
      </c>
      <c r="E2246">
        <v>2451</v>
      </c>
      <c r="F2246">
        <v>2820</v>
      </c>
      <c r="G2246" t="s">
        <v>34</v>
      </c>
      <c r="H2246" s="3" t="s">
        <v>659</v>
      </c>
      <c r="I2246" s="199">
        <v>44</v>
      </c>
      <c r="J2246" t="str">
        <f t="shared" si="195"/>
        <v>F-W3-H3-VEN 3</v>
      </c>
      <c r="K2246" s="5">
        <f t="shared" si="194"/>
        <v>1323</v>
      </c>
      <c r="M2246" t="s">
        <v>730</v>
      </c>
      <c r="O2246" s="355">
        <v>0.03</v>
      </c>
      <c r="Q2246" s="193">
        <v>1284</v>
      </c>
    </row>
    <row r="2247" spans="1:17" hidden="1">
      <c r="A2247" t="s">
        <v>0</v>
      </c>
      <c r="B2247" t="s">
        <v>3</v>
      </c>
      <c r="C2247" s="194">
        <v>1099</v>
      </c>
      <c r="D2247" s="194" t="s">
        <v>29</v>
      </c>
      <c r="E2247">
        <v>2821</v>
      </c>
      <c r="F2247">
        <v>3100</v>
      </c>
      <c r="G2247" t="s">
        <v>35</v>
      </c>
      <c r="H2247" s="3" t="s">
        <v>659</v>
      </c>
      <c r="I2247" s="199">
        <v>44</v>
      </c>
      <c r="J2247" t="str">
        <f t="shared" si="195"/>
        <v>F-W3-H4-VEN 3</v>
      </c>
      <c r="K2247" s="5">
        <f t="shared" si="194"/>
        <v>1480</v>
      </c>
      <c r="M2247" t="s">
        <v>730</v>
      </c>
      <c r="O2247" s="355">
        <v>2.5000000000000001E-2</v>
      </c>
      <c r="Q2247" s="193">
        <v>1443</v>
      </c>
    </row>
    <row r="2248" spans="1:17" hidden="1">
      <c r="A2248" t="s">
        <v>2</v>
      </c>
      <c r="B2248" t="s">
        <v>17</v>
      </c>
      <c r="C2248" s="196">
        <v>1240</v>
      </c>
      <c r="D2248" s="196" t="s">
        <v>30</v>
      </c>
      <c r="E2248">
        <v>1981</v>
      </c>
      <c r="F2248">
        <v>2150</v>
      </c>
      <c r="G2248" t="s">
        <v>32</v>
      </c>
      <c r="H2248" s="3" t="s">
        <v>659</v>
      </c>
      <c r="I2248" s="199">
        <v>44</v>
      </c>
      <c r="J2248" t="str">
        <f t="shared" si="195"/>
        <v>D-W4-H1-VEN 3</v>
      </c>
      <c r="K2248" s="5">
        <f t="shared" si="194"/>
        <v>516</v>
      </c>
      <c r="M2248" t="s">
        <v>730</v>
      </c>
      <c r="O2248" s="355">
        <v>3.5000000000000003E-2</v>
      </c>
      <c r="Q2248" s="195">
        <v>498</v>
      </c>
    </row>
    <row r="2249" spans="1:17" hidden="1">
      <c r="A2249" t="s">
        <v>2</v>
      </c>
      <c r="B2249" t="s">
        <v>16</v>
      </c>
      <c r="C2249" s="196">
        <v>1240</v>
      </c>
      <c r="D2249" s="196" t="s">
        <v>30</v>
      </c>
      <c r="E2249">
        <v>2151</v>
      </c>
      <c r="F2249">
        <v>2450</v>
      </c>
      <c r="G2249" t="s">
        <v>33</v>
      </c>
      <c r="H2249" s="3" t="s">
        <v>659</v>
      </c>
      <c r="I2249" s="199">
        <v>44</v>
      </c>
      <c r="J2249" t="str">
        <f t="shared" si="195"/>
        <v>D-W4-H2-VEN 3</v>
      </c>
      <c r="K2249" s="5">
        <f t="shared" si="194"/>
        <v>624</v>
      </c>
      <c r="M2249" t="s">
        <v>730</v>
      </c>
      <c r="O2249" s="355">
        <v>0.03</v>
      </c>
      <c r="Q2249" s="195">
        <v>605</v>
      </c>
    </row>
    <row r="2250" spans="1:17" hidden="1">
      <c r="A2250" t="s">
        <v>2</v>
      </c>
      <c r="B2250" t="s">
        <v>15</v>
      </c>
      <c r="C2250" s="196">
        <v>1240</v>
      </c>
      <c r="D2250" s="196" t="s">
        <v>30</v>
      </c>
      <c r="E2250">
        <v>2451</v>
      </c>
      <c r="F2250">
        <v>2820</v>
      </c>
      <c r="G2250" t="s">
        <v>34</v>
      </c>
      <c r="H2250" s="3" t="s">
        <v>659</v>
      </c>
      <c r="I2250" s="199">
        <v>44</v>
      </c>
      <c r="J2250" t="str">
        <f t="shared" si="195"/>
        <v>D-W4-H3-VEN 3</v>
      </c>
      <c r="K2250" s="5">
        <f t="shared" si="194"/>
        <v>757</v>
      </c>
      <c r="M2250" t="s">
        <v>730</v>
      </c>
      <c r="O2250" s="355">
        <v>0.03</v>
      </c>
      <c r="Q2250" s="195">
        <v>734</v>
      </c>
    </row>
    <row r="2251" spans="1:17" hidden="1">
      <c r="A2251" t="s">
        <v>2</v>
      </c>
      <c r="B2251" t="s">
        <v>13</v>
      </c>
      <c r="C2251" s="196">
        <v>1240</v>
      </c>
      <c r="D2251" s="196" t="s">
        <v>30</v>
      </c>
      <c r="E2251">
        <v>2821</v>
      </c>
      <c r="F2251">
        <v>3070</v>
      </c>
      <c r="G2251" t="s">
        <v>35</v>
      </c>
      <c r="H2251" s="3" t="s">
        <v>659</v>
      </c>
      <c r="I2251" s="199">
        <v>44</v>
      </c>
      <c r="J2251" t="str">
        <f t="shared" si="195"/>
        <v>D-W4-H4-VEN 3</v>
      </c>
      <c r="K2251" s="5">
        <f t="shared" si="194"/>
        <v>871</v>
      </c>
      <c r="M2251" t="s">
        <v>730</v>
      </c>
      <c r="O2251" s="355">
        <v>2.5000000000000001E-2</v>
      </c>
      <c r="Q2251" s="195">
        <v>849</v>
      </c>
    </row>
    <row r="2252" spans="1:17" hidden="1">
      <c r="A2252" t="s">
        <v>1</v>
      </c>
      <c r="B2252" t="s">
        <v>12</v>
      </c>
      <c r="C2252" s="196">
        <v>1240</v>
      </c>
      <c r="D2252" s="196" t="s">
        <v>30</v>
      </c>
      <c r="E2252">
        <v>1981</v>
      </c>
      <c r="F2252">
        <v>2150</v>
      </c>
      <c r="G2252" t="s">
        <v>32</v>
      </c>
      <c r="H2252" s="3" t="s">
        <v>659</v>
      </c>
      <c r="I2252" s="199">
        <v>44</v>
      </c>
      <c r="J2252" t="str">
        <f t="shared" si="195"/>
        <v>E-W4-H1-VEN 3</v>
      </c>
      <c r="K2252" s="5">
        <f t="shared" si="194"/>
        <v>1028</v>
      </c>
      <c r="M2252" t="s">
        <v>730</v>
      </c>
      <c r="O2252" s="355">
        <v>3.5000000000000003E-2</v>
      </c>
      <c r="Q2252" s="195">
        <v>993</v>
      </c>
    </row>
    <row r="2253" spans="1:17" hidden="1">
      <c r="A2253" t="s">
        <v>1</v>
      </c>
      <c r="B2253" t="s">
        <v>11</v>
      </c>
      <c r="C2253" s="196">
        <v>1240</v>
      </c>
      <c r="D2253" s="196" t="s">
        <v>30</v>
      </c>
      <c r="E2253">
        <v>2151</v>
      </c>
      <c r="F2253">
        <v>2450</v>
      </c>
      <c r="G2253" t="s">
        <v>33</v>
      </c>
      <c r="H2253" s="3" t="s">
        <v>659</v>
      </c>
      <c r="I2253" s="199">
        <v>44</v>
      </c>
      <c r="J2253" t="str">
        <f t="shared" si="195"/>
        <v>E-W4-H2-VEN 3</v>
      </c>
      <c r="K2253" s="5">
        <f t="shared" si="194"/>
        <v>1245</v>
      </c>
      <c r="M2253" t="s">
        <v>730</v>
      </c>
      <c r="O2253" s="355">
        <v>0.03</v>
      </c>
      <c r="Q2253" s="195">
        <v>1208</v>
      </c>
    </row>
    <row r="2254" spans="1:17" hidden="1">
      <c r="A2254" t="s">
        <v>1</v>
      </c>
      <c r="B2254" t="s">
        <v>10</v>
      </c>
      <c r="C2254" s="196">
        <v>1240</v>
      </c>
      <c r="D2254" s="196" t="s">
        <v>30</v>
      </c>
      <c r="E2254">
        <v>2451</v>
      </c>
      <c r="F2254">
        <v>2820</v>
      </c>
      <c r="G2254" t="s">
        <v>34</v>
      </c>
      <c r="H2254" s="3" t="s">
        <v>659</v>
      </c>
      <c r="I2254" s="199">
        <v>44</v>
      </c>
      <c r="J2254" t="str">
        <f t="shared" si="195"/>
        <v>E-W4-H3-VEN 3</v>
      </c>
      <c r="K2254" s="5">
        <f t="shared" si="194"/>
        <v>1513</v>
      </c>
      <c r="M2254" t="s">
        <v>730</v>
      </c>
      <c r="O2254" s="355">
        <v>0.03</v>
      </c>
      <c r="Q2254" s="195">
        <v>1468</v>
      </c>
    </row>
    <row r="2255" spans="1:17" hidden="1">
      <c r="A2255" t="s">
        <v>1</v>
      </c>
      <c r="B2255" t="s">
        <v>8</v>
      </c>
      <c r="C2255" s="196">
        <v>1240</v>
      </c>
      <c r="D2255" s="196" t="s">
        <v>30</v>
      </c>
      <c r="E2255">
        <v>2821</v>
      </c>
      <c r="F2255">
        <v>3100</v>
      </c>
      <c r="G2255" t="s">
        <v>35</v>
      </c>
      <c r="H2255" s="3" t="s">
        <v>659</v>
      </c>
      <c r="I2255" s="199">
        <v>44</v>
      </c>
      <c r="J2255" t="str">
        <f t="shared" si="195"/>
        <v>E-W4-H4-VEN 3</v>
      </c>
      <c r="K2255" s="5">
        <f t="shared" si="194"/>
        <v>1736</v>
      </c>
      <c r="M2255" t="s">
        <v>730</v>
      </c>
      <c r="O2255" s="355">
        <v>2.5000000000000001E-2</v>
      </c>
      <c r="Q2255" s="195">
        <v>1693</v>
      </c>
    </row>
    <row r="2256" spans="1:17" hidden="1">
      <c r="A2256" t="s">
        <v>0</v>
      </c>
      <c r="B2256" t="s">
        <v>7</v>
      </c>
      <c r="C2256" s="196">
        <v>1240</v>
      </c>
      <c r="D2256" s="196" t="s">
        <v>30</v>
      </c>
      <c r="E2256">
        <v>1981</v>
      </c>
      <c r="F2256">
        <v>2150</v>
      </c>
      <c r="G2256" t="s">
        <v>32</v>
      </c>
      <c r="H2256" s="3" t="s">
        <v>659</v>
      </c>
      <c r="I2256" s="199">
        <v>44</v>
      </c>
      <c r="J2256" t="str">
        <f t="shared" si="195"/>
        <v>F-W4-H1-VEN 3</v>
      </c>
      <c r="K2256" s="5">
        <f t="shared" si="194"/>
        <v>889</v>
      </c>
      <c r="M2256" t="s">
        <v>730</v>
      </c>
      <c r="O2256" s="355">
        <v>3.5000000000000003E-2</v>
      </c>
      <c r="Q2256" s="195">
        <v>858</v>
      </c>
    </row>
    <row r="2257" spans="1:17" hidden="1">
      <c r="A2257" t="s">
        <v>0</v>
      </c>
      <c r="B2257" t="s">
        <v>6</v>
      </c>
      <c r="C2257" s="196">
        <v>1240</v>
      </c>
      <c r="D2257" s="196" t="s">
        <v>30</v>
      </c>
      <c r="E2257">
        <v>2151</v>
      </c>
      <c r="F2257">
        <v>2450</v>
      </c>
      <c r="G2257" t="s">
        <v>33</v>
      </c>
      <c r="H2257" s="3" t="s">
        <v>659</v>
      </c>
      <c r="I2257" s="199">
        <v>44</v>
      </c>
      <c r="J2257" t="str">
        <f t="shared" si="195"/>
        <v>F-W4-H2-VEN 3</v>
      </c>
      <c r="K2257" s="5">
        <f t="shared" si="194"/>
        <v>1090</v>
      </c>
      <c r="M2257" t="s">
        <v>730</v>
      </c>
      <c r="O2257" s="355">
        <v>0.03</v>
      </c>
      <c r="Q2257" s="195">
        <v>1058</v>
      </c>
    </row>
    <row r="2258" spans="1:17" hidden="1">
      <c r="A2258" t="s">
        <v>0</v>
      </c>
      <c r="B2258" t="s">
        <v>5</v>
      </c>
      <c r="C2258" s="196">
        <v>1240</v>
      </c>
      <c r="D2258" s="196" t="s">
        <v>30</v>
      </c>
      <c r="E2258">
        <v>2451</v>
      </c>
      <c r="F2258">
        <v>2820</v>
      </c>
      <c r="G2258" t="s">
        <v>34</v>
      </c>
      <c r="H2258" s="3" t="s">
        <v>659</v>
      </c>
      <c r="I2258" s="199">
        <v>44</v>
      </c>
      <c r="J2258" t="str">
        <f t="shared" si="195"/>
        <v>F-W4-H3-VEN 3</v>
      </c>
      <c r="K2258" s="5">
        <f t="shared" si="194"/>
        <v>1348</v>
      </c>
      <c r="M2258" t="s">
        <v>730</v>
      </c>
      <c r="O2258" s="355">
        <v>0.03</v>
      </c>
      <c r="Q2258" s="195">
        <v>1308</v>
      </c>
    </row>
    <row r="2259" spans="1:17" hidden="1">
      <c r="A2259" t="s">
        <v>0</v>
      </c>
      <c r="B2259" t="s">
        <v>3</v>
      </c>
      <c r="C2259" s="196">
        <v>1240</v>
      </c>
      <c r="D2259" s="196" t="s">
        <v>30</v>
      </c>
      <c r="E2259">
        <v>2821</v>
      </c>
      <c r="F2259">
        <v>3100</v>
      </c>
      <c r="G2259" t="s">
        <v>35</v>
      </c>
      <c r="H2259" s="3" t="s">
        <v>659</v>
      </c>
      <c r="I2259" s="199">
        <v>44</v>
      </c>
      <c r="J2259" t="str">
        <f t="shared" si="195"/>
        <v>F-W4-H4-VEN 3</v>
      </c>
      <c r="K2259" s="5">
        <f t="shared" si="194"/>
        <v>1504</v>
      </c>
      <c r="M2259" t="s">
        <v>730</v>
      </c>
      <c r="O2259" s="355">
        <v>2.5000000000000001E-2</v>
      </c>
      <c r="Q2259" s="195">
        <v>1467</v>
      </c>
    </row>
    <row r="2260" spans="1:17" hidden="1">
      <c r="A2260" t="s">
        <v>2</v>
      </c>
      <c r="B2260" t="s">
        <v>17</v>
      </c>
      <c r="C2260">
        <v>949</v>
      </c>
      <c r="D2260" t="s">
        <v>27</v>
      </c>
      <c r="E2260">
        <v>1981</v>
      </c>
      <c r="F2260">
        <v>2150</v>
      </c>
      <c r="G2260" t="s">
        <v>32</v>
      </c>
      <c r="H2260" s="3" t="s">
        <v>660</v>
      </c>
      <c r="I2260" s="199">
        <v>44</v>
      </c>
      <c r="J2260" t="str">
        <f t="shared" si="195"/>
        <v>D-W1-H1-VEN 4</v>
      </c>
      <c r="K2260" s="5">
        <f t="shared" si="194"/>
        <v>483</v>
      </c>
      <c r="M2260" t="s">
        <v>730</v>
      </c>
      <c r="O2260" s="355">
        <v>0.06</v>
      </c>
      <c r="Q2260" s="6">
        <v>455</v>
      </c>
    </row>
    <row r="2261" spans="1:17" hidden="1">
      <c r="A2261" t="s">
        <v>2</v>
      </c>
      <c r="B2261" t="s">
        <v>16</v>
      </c>
      <c r="C2261">
        <v>949</v>
      </c>
      <c r="D2261" t="s">
        <v>27</v>
      </c>
      <c r="E2261">
        <v>2151</v>
      </c>
      <c r="F2261">
        <v>2450</v>
      </c>
      <c r="G2261" t="s">
        <v>33</v>
      </c>
      <c r="H2261" s="3" t="s">
        <v>660</v>
      </c>
      <c r="I2261" s="199">
        <v>44</v>
      </c>
      <c r="J2261" t="str">
        <f t="shared" si="195"/>
        <v>D-W1-H2-VEN 4</v>
      </c>
      <c r="K2261" s="5">
        <f t="shared" si="194"/>
        <v>571</v>
      </c>
      <c r="M2261" t="s">
        <v>730</v>
      </c>
      <c r="O2261" s="355">
        <v>0.06</v>
      </c>
      <c r="Q2261" s="5">
        <v>538</v>
      </c>
    </row>
    <row r="2262" spans="1:17" hidden="1">
      <c r="A2262" t="s">
        <v>2</v>
      </c>
      <c r="B2262" t="s">
        <v>15</v>
      </c>
      <c r="C2262">
        <v>949</v>
      </c>
      <c r="D2262" t="s">
        <v>27</v>
      </c>
      <c r="E2262">
        <v>2451</v>
      </c>
      <c r="F2262">
        <v>2820</v>
      </c>
      <c r="G2262" t="s">
        <v>34</v>
      </c>
      <c r="H2262" s="3" t="s">
        <v>660</v>
      </c>
      <c r="I2262" s="199">
        <v>44</v>
      </c>
      <c r="J2262" t="str">
        <f t="shared" si="195"/>
        <v>D-W1-H3-VEN 4</v>
      </c>
      <c r="K2262" s="5">
        <f t="shared" si="194"/>
        <v>702</v>
      </c>
      <c r="M2262" t="s">
        <v>730</v>
      </c>
      <c r="O2262" s="355">
        <v>0.06</v>
      </c>
      <c r="Q2262" s="5">
        <v>662</v>
      </c>
    </row>
    <row r="2263" spans="1:17" hidden="1">
      <c r="A2263" t="s">
        <v>2</v>
      </c>
      <c r="B2263" t="s">
        <v>13</v>
      </c>
      <c r="C2263">
        <v>864</v>
      </c>
      <c r="D2263" t="s">
        <v>27</v>
      </c>
      <c r="E2263">
        <v>2821</v>
      </c>
      <c r="F2263">
        <v>3070</v>
      </c>
      <c r="G2263" t="s">
        <v>35</v>
      </c>
      <c r="H2263" s="3" t="s">
        <v>660</v>
      </c>
      <c r="I2263" s="199">
        <v>44</v>
      </c>
      <c r="J2263" t="str">
        <f t="shared" si="195"/>
        <v>D-W1-H4-VEN 4</v>
      </c>
      <c r="K2263" s="5">
        <f t="shared" si="194"/>
        <v>824</v>
      </c>
      <c r="M2263" t="s">
        <v>730</v>
      </c>
      <c r="O2263" s="355">
        <v>0.06</v>
      </c>
      <c r="Q2263" s="5">
        <v>777</v>
      </c>
    </row>
    <row r="2264" spans="1:17" hidden="1">
      <c r="A2264" t="s">
        <v>1</v>
      </c>
      <c r="B2264" t="s">
        <v>12</v>
      </c>
      <c r="C2264">
        <v>949</v>
      </c>
      <c r="D2264" t="s">
        <v>27</v>
      </c>
      <c r="E2264">
        <v>1981</v>
      </c>
      <c r="F2264">
        <v>2150</v>
      </c>
      <c r="G2264" t="s">
        <v>32</v>
      </c>
      <c r="H2264" s="3" t="s">
        <v>660</v>
      </c>
      <c r="I2264" s="199">
        <v>44</v>
      </c>
      <c r="J2264" t="str">
        <f t="shared" si="195"/>
        <v>E-W1-H1-VEN 4</v>
      </c>
      <c r="K2264" s="5">
        <f t="shared" si="194"/>
        <v>965</v>
      </c>
      <c r="M2264" t="s">
        <v>730</v>
      </c>
      <c r="O2264" s="355">
        <v>0.06</v>
      </c>
      <c r="Q2264" s="5">
        <v>910</v>
      </c>
    </row>
    <row r="2265" spans="1:17" hidden="1">
      <c r="A2265" t="s">
        <v>1</v>
      </c>
      <c r="B2265" t="s">
        <v>11</v>
      </c>
      <c r="C2265">
        <v>909</v>
      </c>
      <c r="D2265" t="s">
        <v>27</v>
      </c>
      <c r="E2265">
        <v>2151</v>
      </c>
      <c r="F2265">
        <v>2450</v>
      </c>
      <c r="G2265" t="s">
        <v>33</v>
      </c>
      <c r="H2265" s="3" t="s">
        <v>660</v>
      </c>
      <c r="I2265" s="199">
        <v>44</v>
      </c>
      <c r="J2265" t="str">
        <f t="shared" si="195"/>
        <v>E-W1-H2-VEN 4</v>
      </c>
      <c r="K2265" s="5">
        <f t="shared" si="194"/>
        <v>1140</v>
      </c>
      <c r="M2265" t="s">
        <v>730</v>
      </c>
      <c r="O2265" s="355">
        <v>0.06</v>
      </c>
      <c r="Q2265" s="5">
        <v>1075</v>
      </c>
    </row>
    <row r="2266" spans="1:17" hidden="1">
      <c r="A2266" t="s">
        <v>1</v>
      </c>
      <c r="B2266" t="s">
        <v>10</v>
      </c>
      <c r="C2266">
        <v>949</v>
      </c>
      <c r="D2266" t="s">
        <v>27</v>
      </c>
      <c r="E2266">
        <v>2451</v>
      </c>
      <c r="F2266">
        <v>2820</v>
      </c>
      <c r="G2266" t="s">
        <v>34</v>
      </c>
      <c r="H2266" s="3" t="s">
        <v>660</v>
      </c>
      <c r="I2266" s="199">
        <v>44</v>
      </c>
      <c r="J2266" t="str">
        <f t="shared" si="195"/>
        <v>E-W1-H3-VEN 4</v>
      </c>
      <c r="K2266" s="5">
        <f t="shared" si="194"/>
        <v>1400</v>
      </c>
      <c r="M2266" t="s">
        <v>730</v>
      </c>
      <c r="O2266" s="355">
        <v>0.06</v>
      </c>
      <c r="Q2266" s="5">
        <v>1320</v>
      </c>
    </row>
    <row r="2267" spans="1:17" hidden="1">
      <c r="A2267" t="s">
        <v>1</v>
      </c>
      <c r="B2267" t="s">
        <v>8</v>
      </c>
      <c r="C2267">
        <v>999</v>
      </c>
      <c r="D2267" t="s">
        <v>27</v>
      </c>
      <c r="E2267">
        <v>2821</v>
      </c>
      <c r="F2267">
        <v>3100</v>
      </c>
      <c r="G2267" t="s">
        <v>35</v>
      </c>
      <c r="H2267" s="3" t="s">
        <v>660</v>
      </c>
      <c r="I2267" s="199">
        <v>44</v>
      </c>
      <c r="J2267" t="str">
        <f t="shared" si="195"/>
        <v>E-W1-H4-VEN 4</v>
      </c>
      <c r="K2267" s="5">
        <f t="shared" si="194"/>
        <v>1646</v>
      </c>
      <c r="M2267" t="s">
        <v>730</v>
      </c>
      <c r="O2267" s="355">
        <v>0.06</v>
      </c>
      <c r="Q2267" s="5">
        <v>1552</v>
      </c>
    </row>
    <row r="2268" spans="1:17" hidden="1">
      <c r="A2268" t="s">
        <v>0</v>
      </c>
      <c r="B2268" t="s">
        <v>7</v>
      </c>
      <c r="C2268">
        <v>949</v>
      </c>
      <c r="D2268" t="s">
        <v>27</v>
      </c>
      <c r="E2268">
        <v>1981</v>
      </c>
      <c r="F2268">
        <v>2150</v>
      </c>
      <c r="G2268" t="s">
        <v>32</v>
      </c>
      <c r="H2268" s="3" t="s">
        <v>660</v>
      </c>
      <c r="I2268" s="199">
        <v>44</v>
      </c>
      <c r="J2268" t="str">
        <f t="shared" si="195"/>
        <v>F-W1-H1-VEN 4</v>
      </c>
      <c r="K2268" s="5">
        <f t="shared" si="194"/>
        <v>877</v>
      </c>
      <c r="M2268" t="s">
        <v>730</v>
      </c>
      <c r="O2268" s="355">
        <v>0.06</v>
      </c>
      <c r="Q2268" s="5">
        <v>827</v>
      </c>
    </row>
    <row r="2269" spans="1:17" hidden="1">
      <c r="A2269" t="s">
        <v>0</v>
      </c>
      <c r="B2269" t="s">
        <v>6</v>
      </c>
      <c r="C2269">
        <v>909</v>
      </c>
      <c r="D2269" t="s">
        <v>27</v>
      </c>
      <c r="E2269">
        <v>2151</v>
      </c>
      <c r="F2269">
        <v>2450</v>
      </c>
      <c r="G2269" t="s">
        <v>33</v>
      </c>
      <c r="H2269" s="3" t="s">
        <v>660</v>
      </c>
      <c r="I2269" s="199">
        <v>44</v>
      </c>
      <c r="J2269" t="str">
        <f t="shared" si="195"/>
        <v>F-W1-H2-VEN 4</v>
      </c>
      <c r="K2269" s="5">
        <f t="shared" si="194"/>
        <v>1052</v>
      </c>
      <c r="M2269" t="s">
        <v>730</v>
      </c>
      <c r="O2269" s="355">
        <v>0.06</v>
      </c>
      <c r="Q2269" s="5">
        <v>992</v>
      </c>
    </row>
    <row r="2270" spans="1:17" hidden="1">
      <c r="A2270" t="s">
        <v>0</v>
      </c>
      <c r="B2270" t="s">
        <v>5</v>
      </c>
      <c r="C2270">
        <v>924</v>
      </c>
      <c r="D2270" t="s">
        <v>27</v>
      </c>
      <c r="E2270">
        <v>2451</v>
      </c>
      <c r="F2270">
        <v>2820</v>
      </c>
      <c r="G2270" t="s">
        <v>34</v>
      </c>
      <c r="H2270" s="3" t="s">
        <v>660</v>
      </c>
      <c r="I2270" s="199">
        <v>44</v>
      </c>
      <c r="J2270" t="str">
        <f t="shared" si="195"/>
        <v>F-W1-H3-VEN 4</v>
      </c>
      <c r="K2270" s="5">
        <f t="shared" si="194"/>
        <v>1293</v>
      </c>
      <c r="M2270" t="s">
        <v>730</v>
      </c>
      <c r="O2270" s="355">
        <v>0.06</v>
      </c>
      <c r="Q2270" s="5">
        <v>1219</v>
      </c>
    </row>
    <row r="2271" spans="1:17" hidden="1">
      <c r="A2271" t="s">
        <v>0</v>
      </c>
      <c r="B2271" t="s">
        <v>3</v>
      </c>
      <c r="C2271">
        <v>999</v>
      </c>
      <c r="D2271" t="s">
        <v>27</v>
      </c>
      <c r="E2271">
        <v>2821</v>
      </c>
      <c r="F2271">
        <v>3100</v>
      </c>
      <c r="G2271" t="s">
        <v>35</v>
      </c>
      <c r="H2271" s="3" t="s">
        <v>660</v>
      </c>
      <c r="I2271" s="199">
        <v>44</v>
      </c>
      <c r="J2271" t="str">
        <f t="shared" si="195"/>
        <v>F-W1-H4-VEN 4</v>
      </c>
      <c r="K2271" s="5">
        <f t="shared" si="194"/>
        <v>1524</v>
      </c>
      <c r="M2271" t="s">
        <v>730</v>
      </c>
      <c r="O2271" s="355">
        <v>0.06</v>
      </c>
      <c r="Q2271" s="5">
        <v>1437</v>
      </c>
    </row>
    <row r="2272" spans="1:17" hidden="1">
      <c r="A2272" t="s">
        <v>2</v>
      </c>
      <c r="B2272" t="s">
        <v>17</v>
      </c>
      <c r="C2272" s="191">
        <v>999</v>
      </c>
      <c r="D2272" s="191" t="s">
        <v>28</v>
      </c>
      <c r="E2272">
        <v>1981</v>
      </c>
      <c r="F2272">
        <v>2150</v>
      </c>
      <c r="G2272" t="s">
        <v>32</v>
      </c>
      <c r="H2272" s="3" t="s">
        <v>660</v>
      </c>
      <c r="I2272" s="199">
        <v>44</v>
      </c>
      <c r="J2272" t="str">
        <f t="shared" si="195"/>
        <v>D-W2-H1-VEN 4</v>
      </c>
      <c r="K2272" s="5">
        <f t="shared" si="194"/>
        <v>509</v>
      </c>
      <c r="M2272" t="s">
        <v>730</v>
      </c>
      <c r="O2272" s="355">
        <v>0.06</v>
      </c>
      <c r="Q2272" s="192">
        <v>480</v>
      </c>
    </row>
    <row r="2273" spans="1:17" hidden="1">
      <c r="A2273" t="s">
        <v>2</v>
      </c>
      <c r="B2273" t="s">
        <v>16</v>
      </c>
      <c r="C2273" s="191">
        <v>999</v>
      </c>
      <c r="D2273" s="191" t="s">
        <v>28</v>
      </c>
      <c r="E2273">
        <v>2151</v>
      </c>
      <c r="F2273">
        <v>2450</v>
      </c>
      <c r="G2273" t="s">
        <v>33</v>
      </c>
      <c r="H2273" s="3" t="s">
        <v>660</v>
      </c>
      <c r="I2273" s="199">
        <v>44</v>
      </c>
      <c r="J2273" t="str">
        <f t="shared" si="195"/>
        <v>D-W2-H2-VEN 4</v>
      </c>
      <c r="K2273" s="5">
        <f t="shared" si="194"/>
        <v>596</v>
      </c>
      <c r="M2273" t="s">
        <v>730</v>
      </c>
      <c r="O2273" s="355">
        <v>0.06</v>
      </c>
      <c r="Q2273" s="192">
        <v>562</v>
      </c>
    </row>
    <row r="2274" spans="1:17" hidden="1">
      <c r="A2274" t="s">
        <v>2</v>
      </c>
      <c r="B2274" t="s">
        <v>15</v>
      </c>
      <c r="C2274" s="191">
        <v>999</v>
      </c>
      <c r="D2274" s="191" t="s">
        <v>28</v>
      </c>
      <c r="E2274">
        <v>2451</v>
      </c>
      <c r="F2274">
        <v>2820</v>
      </c>
      <c r="G2274" t="s">
        <v>34</v>
      </c>
      <c r="H2274" s="3" t="s">
        <v>660</v>
      </c>
      <c r="I2274" s="199">
        <v>44</v>
      </c>
      <c r="J2274" t="str">
        <f t="shared" si="195"/>
        <v>D-W2-H3-VEN 4</v>
      </c>
      <c r="K2274" s="5">
        <f t="shared" si="194"/>
        <v>729</v>
      </c>
      <c r="M2274" t="s">
        <v>730</v>
      </c>
      <c r="O2274" s="355">
        <v>0.06</v>
      </c>
      <c r="Q2274" s="192">
        <v>687</v>
      </c>
    </row>
    <row r="2275" spans="1:17" hidden="1">
      <c r="A2275" t="s">
        <v>2</v>
      </c>
      <c r="B2275" t="s">
        <v>13</v>
      </c>
      <c r="C2275" s="191">
        <v>999</v>
      </c>
      <c r="D2275" s="191" t="s">
        <v>28</v>
      </c>
      <c r="E2275">
        <v>2821</v>
      </c>
      <c r="F2275">
        <v>3070</v>
      </c>
      <c r="G2275" t="s">
        <v>35</v>
      </c>
      <c r="H2275" s="3" t="s">
        <v>660</v>
      </c>
      <c r="I2275" s="199">
        <v>44</v>
      </c>
      <c r="J2275" t="str">
        <f t="shared" si="195"/>
        <v>D-W2-H4-VEN 4</v>
      </c>
      <c r="K2275" s="5">
        <f t="shared" si="194"/>
        <v>851</v>
      </c>
      <c r="M2275" t="s">
        <v>730</v>
      </c>
      <c r="O2275" s="355">
        <v>0.06</v>
      </c>
      <c r="Q2275" s="192">
        <v>802</v>
      </c>
    </row>
    <row r="2276" spans="1:17" hidden="1">
      <c r="A2276" t="s">
        <v>1</v>
      </c>
      <c r="B2276" t="s">
        <v>12</v>
      </c>
      <c r="C2276" s="191">
        <v>999</v>
      </c>
      <c r="D2276" s="191" t="s">
        <v>28</v>
      </c>
      <c r="E2276">
        <v>1981</v>
      </c>
      <c r="F2276">
        <v>2150</v>
      </c>
      <c r="G2276" t="s">
        <v>32</v>
      </c>
      <c r="H2276" s="3" t="s">
        <v>660</v>
      </c>
      <c r="I2276" s="199">
        <v>44</v>
      </c>
      <c r="J2276" t="str">
        <f t="shared" si="195"/>
        <v>E-W2-H1-VEN 4</v>
      </c>
      <c r="K2276" s="5">
        <f t="shared" si="194"/>
        <v>1017</v>
      </c>
      <c r="M2276" t="s">
        <v>730</v>
      </c>
      <c r="O2276" s="355">
        <v>0.06</v>
      </c>
      <c r="Q2276" s="192">
        <v>959</v>
      </c>
    </row>
    <row r="2277" spans="1:17" hidden="1">
      <c r="A2277" t="s">
        <v>1</v>
      </c>
      <c r="B2277" t="s">
        <v>11</v>
      </c>
      <c r="C2277" s="191">
        <v>999</v>
      </c>
      <c r="D2277" s="191" t="s">
        <v>28</v>
      </c>
      <c r="E2277">
        <v>2151</v>
      </c>
      <c r="F2277">
        <v>2450</v>
      </c>
      <c r="G2277" t="s">
        <v>33</v>
      </c>
      <c r="H2277" s="3" t="s">
        <v>660</v>
      </c>
      <c r="I2277" s="199">
        <v>44</v>
      </c>
      <c r="J2277" t="str">
        <f t="shared" si="195"/>
        <v>E-W2-H2-VEN 4</v>
      </c>
      <c r="K2277" s="5">
        <f t="shared" si="194"/>
        <v>1191</v>
      </c>
      <c r="M2277" t="s">
        <v>730</v>
      </c>
      <c r="O2277" s="355">
        <v>0.06</v>
      </c>
      <c r="Q2277" s="192">
        <v>1123</v>
      </c>
    </row>
    <row r="2278" spans="1:17" hidden="1">
      <c r="A2278" t="s">
        <v>1</v>
      </c>
      <c r="B2278" t="s">
        <v>10</v>
      </c>
      <c r="C2278" s="191">
        <v>999</v>
      </c>
      <c r="D2278" s="191" t="s">
        <v>28</v>
      </c>
      <c r="E2278">
        <v>2451</v>
      </c>
      <c r="F2278">
        <v>2820</v>
      </c>
      <c r="G2278" t="s">
        <v>34</v>
      </c>
      <c r="H2278" s="3" t="s">
        <v>660</v>
      </c>
      <c r="I2278" s="199">
        <v>44</v>
      </c>
      <c r="J2278" t="str">
        <f t="shared" si="195"/>
        <v>E-W2-H3-VEN 4</v>
      </c>
      <c r="K2278" s="5">
        <f t="shared" si="194"/>
        <v>1452</v>
      </c>
      <c r="M2278" t="s">
        <v>730</v>
      </c>
      <c r="O2278" s="355">
        <v>0.06</v>
      </c>
      <c r="Q2278" s="192">
        <v>1369</v>
      </c>
    </row>
    <row r="2279" spans="1:17" hidden="1">
      <c r="A2279" t="s">
        <v>1</v>
      </c>
      <c r="B2279" t="s">
        <v>8</v>
      </c>
      <c r="C2279" s="191">
        <v>999</v>
      </c>
      <c r="D2279" s="191" t="s">
        <v>28</v>
      </c>
      <c r="E2279">
        <v>2821</v>
      </c>
      <c r="F2279">
        <v>3100</v>
      </c>
      <c r="G2279" t="s">
        <v>35</v>
      </c>
      <c r="H2279" s="3" t="s">
        <v>660</v>
      </c>
      <c r="I2279" s="199">
        <v>44</v>
      </c>
      <c r="J2279" t="str">
        <f t="shared" si="195"/>
        <v>E-W2-H4-VEN 4</v>
      </c>
      <c r="K2279" s="5">
        <f t="shared" si="194"/>
        <v>1698</v>
      </c>
      <c r="M2279" t="s">
        <v>730</v>
      </c>
      <c r="O2279" s="355">
        <v>0.06</v>
      </c>
      <c r="Q2279" s="192">
        <v>1601</v>
      </c>
    </row>
    <row r="2280" spans="1:17" hidden="1">
      <c r="A2280" t="s">
        <v>0</v>
      </c>
      <c r="B2280" t="s">
        <v>7</v>
      </c>
      <c r="C2280" s="191">
        <v>999</v>
      </c>
      <c r="D2280" s="191" t="s">
        <v>28</v>
      </c>
      <c r="E2280">
        <v>1981</v>
      </c>
      <c r="F2280">
        <v>2150</v>
      </c>
      <c r="G2280" t="s">
        <v>32</v>
      </c>
      <c r="H2280" s="3" t="s">
        <v>660</v>
      </c>
      <c r="I2280" s="199">
        <v>44</v>
      </c>
      <c r="J2280" t="str">
        <f t="shared" si="195"/>
        <v>F-W2-H1-VEN 4</v>
      </c>
      <c r="K2280" s="5">
        <f t="shared" si="194"/>
        <v>904</v>
      </c>
      <c r="M2280" t="s">
        <v>730</v>
      </c>
      <c r="O2280" s="355">
        <v>0.06</v>
      </c>
      <c r="Q2280" s="192">
        <v>852</v>
      </c>
    </row>
    <row r="2281" spans="1:17" hidden="1">
      <c r="A2281" t="s">
        <v>0</v>
      </c>
      <c r="B2281" t="s">
        <v>6</v>
      </c>
      <c r="C2281" s="191">
        <v>999</v>
      </c>
      <c r="D2281" s="191" t="s">
        <v>28</v>
      </c>
      <c r="E2281">
        <v>2151</v>
      </c>
      <c r="F2281">
        <v>2450</v>
      </c>
      <c r="G2281" t="s">
        <v>33</v>
      </c>
      <c r="H2281" s="3" t="s">
        <v>660</v>
      </c>
      <c r="I2281" s="199">
        <v>44</v>
      </c>
      <c r="J2281" t="str">
        <f t="shared" si="195"/>
        <v>F-W2-H2-VEN 4</v>
      </c>
      <c r="K2281" s="5">
        <f t="shared" si="194"/>
        <v>1079</v>
      </c>
      <c r="M2281" t="s">
        <v>730</v>
      </c>
      <c r="O2281" s="355">
        <v>0.06</v>
      </c>
      <c r="Q2281" s="192">
        <v>1017</v>
      </c>
    </row>
    <row r="2282" spans="1:17" hidden="1">
      <c r="A2282" t="s">
        <v>0</v>
      </c>
      <c r="B2282" t="s">
        <v>5</v>
      </c>
      <c r="C2282" s="191">
        <v>999</v>
      </c>
      <c r="D2282" s="191" t="s">
        <v>28</v>
      </c>
      <c r="E2282">
        <v>2451</v>
      </c>
      <c r="F2282">
        <v>2820</v>
      </c>
      <c r="G2282" t="s">
        <v>34</v>
      </c>
      <c r="H2282" s="3" t="s">
        <v>660</v>
      </c>
      <c r="I2282" s="199">
        <v>44</v>
      </c>
      <c r="J2282" t="str">
        <f t="shared" si="195"/>
        <v>F-W2-H3-VEN 4</v>
      </c>
      <c r="K2282" s="5">
        <f t="shared" si="194"/>
        <v>1318</v>
      </c>
      <c r="M2282" t="s">
        <v>730</v>
      </c>
      <c r="O2282" s="355">
        <v>0.06</v>
      </c>
      <c r="Q2282" s="192">
        <v>1243</v>
      </c>
    </row>
    <row r="2283" spans="1:17" hidden="1">
      <c r="A2283" t="s">
        <v>0</v>
      </c>
      <c r="B2283" t="s">
        <v>3</v>
      </c>
      <c r="C2283" s="191">
        <v>999</v>
      </c>
      <c r="D2283" s="191" t="s">
        <v>28</v>
      </c>
      <c r="E2283">
        <v>2821</v>
      </c>
      <c r="F2283">
        <v>3100</v>
      </c>
      <c r="G2283" t="s">
        <v>35</v>
      </c>
      <c r="H2283" s="3" t="s">
        <v>660</v>
      </c>
      <c r="I2283" s="199">
        <v>44</v>
      </c>
      <c r="J2283" t="str">
        <f t="shared" si="195"/>
        <v>F-W2-H4-VEN 4</v>
      </c>
      <c r="K2283" s="5">
        <f t="shared" si="194"/>
        <v>1550</v>
      </c>
      <c r="M2283" t="s">
        <v>730</v>
      </c>
      <c r="O2283" s="355">
        <v>0.06</v>
      </c>
      <c r="Q2283" s="192">
        <v>1462</v>
      </c>
    </row>
    <row r="2284" spans="1:17" hidden="1">
      <c r="A2284" t="s">
        <v>2</v>
      </c>
      <c r="B2284" t="s">
        <v>17</v>
      </c>
      <c r="C2284" s="194">
        <v>1099</v>
      </c>
      <c r="D2284" s="194" t="s">
        <v>29</v>
      </c>
      <c r="E2284">
        <v>1981</v>
      </c>
      <c r="F2284">
        <v>2150</v>
      </c>
      <c r="G2284" t="s">
        <v>32</v>
      </c>
      <c r="H2284" s="3" t="s">
        <v>660</v>
      </c>
      <c r="I2284" s="199">
        <v>44</v>
      </c>
      <c r="J2284" t="str">
        <f t="shared" si="195"/>
        <v>D-W3-H1-VEN 4</v>
      </c>
      <c r="K2284" s="5">
        <f t="shared" si="194"/>
        <v>535</v>
      </c>
      <c r="M2284" t="s">
        <v>730</v>
      </c>
      <c r="O2284" s="355">
        <v>0.06</v>
      </c>
      <c r="Q2284" s="193">
        <v>504</v>
      </c>
    </row>
    <row r="2285" spans="1:17" hidden="1">
      <c r="A2285" t="s">
        <v>2</v>
      </c>
      <c r="B2285" t="s">
        <v>16</v>
      </c>
      <c r="C2285" s="194">
        <v>1099</v>
      </c>
      <c r="D2285" s="194" t="s">
        <v>29</v>
      </c>
      <c r="E2285">
        <v>2151</v>
      </c>
      <c r="F2285">
        <v>2450</v>
      </c>
      <c r="G2285" t="s">
        <v>33</v>
      </c>
      <c r="H2285" s="3" t="s">
        <v>660</v>
      </c>
      <c r="I2285" s="199">
        <v>44</v>
      </c>
      <c r="J2285" t="str">
        <f t="shared" si="195"/>
        <v>D-W3-H2-VEN 4</v>
      </c>
      <c r="K2285" s="5">
        <f t="shared" si="194"/>
        <v>622</v>
      </c>
      <c r="M2285" t="s">
        <v>730</v>
      </c>
      <c r="O2285" s="355">
        <v>0.06</v>
      </c>
      <c r="Q2285" s="193">
        <v>586</v>
      </c>
    </row>
    <row r="2286" spans="1:17" hidden="1">
      <c r="A2286" t="s">
        <v>2</v>
      </c>
      <c r="B2286" t="s">
        <v>15</v>
      </c>
      <c r="C2286" s="194">
        <v>1099</v>
      </c>
      <c r="D2286" s="194" t="s">
        <v>29</v>
      </c>
      <c r="E2286">
        <v>2451</v>
      </c>
      <c r="F2286">
        <v>2820</v>
      </c>
      <c r="G2286" t="s">
        <v>34</v>
      </c>
      <c r="H2286" s="3" t="s">
        <v>660</v>
      </c>
      <c r="I2286" s="199">
        <v>44</v>
      </c>
      <c r="J2286" t="str">
        <f t="shared" si="195"/>
        <v>D-W3-H3-VEN 4</v>
      </c>
      <c r="K2286" s="5">
        <f t="shared" si="194"/>
        <v>754</v>
      </c>
      <c r="M2286" t="s">
        <v>730</v>
      </c>
      <c r="O2286" s="355">
        <v>0.06</v>
      </c>
      <c r="Q2286" s="193">
        <v>711</v>
      </c>
    </row>
    <row r="2287" spans="1:17" hidden="1">
      <c r="A2287" t="s">
        <v>2</v>
      </c>
      <c r="B2287" t="s">
        <v>13</v>
      </c>
      <c r="C2287" s="194">
        <v>1099</v>
      </c>
      <c r="D2287" s="194" t="s">
        <v>29</v>
      </c>
      <c r="E2287">
        <v>2821</v>
      </c>
      <c r="F2287">
        <v>3070</v>
      </c>
      <c r="G2287" t="s">
        <v>35</v>
      </c>
      <c r="H2287" s="3" t="s">
        <v>660</v>
      </c>
      <c r="I2287" s="199">
        <v>44</v>
      </c>
      <c r="J2287" t="str">
        <f t="shared" si="195"/>
        <v>D-W3-H4-VEN 4</v>
      </c>
      <c r="K2287" s="5">
        <f t="shared" si="194"/>
        <v>876</v>
      </c>
      <c r="M2287" t="s">
        <v>730</v>
      </c>
      <c r="O2287" s="355">
        <v>0.06</v>
      </c>
      <c r="Q2287" s="193">
        <v>826</v>
      </c>
    </row>
    <row r="2288" spans="1:17" hidden="1">
      <c r="A2288" t="s">
        <v>1</v>
      </c>
      <c r="B2288" t="s">
        <v>12</v>
      </c>
      <c r="C2288" s="194">
        <v>1099</v>
      </c>
      <c r="D2288" s="194" t="s">
        <v>29</v>
      </c>
      <c r="E2288">
        <v>1981</v>
      </c>
      <c r="F2288">
        <v>2150</v>
      </c>
      <c r="G2288" t="s">
        <v>32</v>
      </c>
      <c r="H2288" s="3" t="s">
        <v>660</v>
      </c>
      <c r="I2288" s="199">
        <v>44</v>
      </c>
      <c r="J2288" t="str">
        <f t="shared" si="195"/>
        <v>E-W3-H1-VEN 4</v>
      </c>
      <c r="K2288" s="5">
        <f t="shared" si="194"/>
        <v>1068</v>
      </c>
      <c r="M2288" t="s">
        <v>730</v>
      </c>
      <c r="O2288" s="355">
        <v>0.06</v>
      </c>
      <c r="Q2288" s="193">
        <v>1007</v>
      </c>
    </row>
    <row r="2289" spans="1:17" hidden="1">
      <c r="A2289" t="s">
        <v>1</v>
      </c>
      <c r="B2289" t="s">
        <v>11</v>
      </c>
      <c r="C2289" s="194">
        <v>1099</v>
      </c>
      <c r="D2289" s="194" t="s">
        <v>29</v>
      </c>
      <c r="E2289">
        <v>2151</v>
      </c>
      <c r="F2289">
        <v>2450</v>
      </c>
      <c r="G2289" t="s">
        <v>33</v>
      </c>
      <c r="H2289" s="3" t="s">
        <v>660</v>
      </c>
      <c r="I2289" s="199">
        <v>44</v>
      </c>
      <c r="J2289" t="str">
        <f t="shared" si="195"/>
        <v>E-W3-H2-VEN 4</v>
      </c>
      <c r="K2289" s="5">
        <f t="shared" si="194"/>
        <v>1243</v>
      </c>
      <c r="M2289" t="s">
        <v>730</v>
      </c>
      <c r="O2289" s="355">
        <v>0.06</v>
      </c>
      <c r="Q2289" s="193">
        <v>1172</v>
      </c>
    </row>
    <row r="2290" spans="1:17" hidden="1">
      <c r="A2290" t="s">
        <v>1</v>
      </c>
      <c r="B2290" t="s">
        <v>10</v>
      </c>
      <c r="C2290" s="194">
        <v>1099</v>
      </c>
      <c r="D2290" s="194" t="s">
        <v>29</v>
      </c>
      <c r="E2290">
        <v>2451</v>
      </c>
      <c r="F2290">
        <v>2820</v>
      </c>
      <c r="G2290" t="s">
        <v>34</v>
      </c>
      <c r="H2290" s="3" t="s">
        <v>660</v>
      </c>
      <c r="I2290" s="199">
        <v>44</v>
      </c>
      <c r="J2290" t="str">
        <f t="shared" si="195"/>
        <v>E-W3-H3-VEN 4</v>
      </c>
      <c r="K2290" s="5">
        <f t="shared" si="194"/>
        <v>1504</v>
      </c>
      <c r="M2290" t="s">
        <v>730</v>
      </c>
      <c r="O2290" s="355">
        <v>0.06</v>
      </c>
      <c r="Q2290" s="193">
        <v>1418</v>
      </c>
    </row>
    <row r="2291" spans="1:17" hidden="1">
      <c r="A2291" t="s">
        <v>1</v>
      </c>
      <c r="B2291" t="s">
        <v>8</v>
      </c>
      <c r="C2291" s="194">
        <v>1099</v>
      </c>
      <c r="D2291" s="194" t="s">
        <v>29</v>
      </c>
      <c r="E2291">
        <v>2821</v>
      </c>
      <c r="F2291">
        <v>3100</v>
      </c>
      <c r="G2291" t="s">
        <v>35</v>
      </c>
      <c r="H2291" s="3" t="s">
        <v>660</v>
      </c>
      <c r="I2291" s="199">
        <v>44</v>
      </c>
      <c r="J2291" t="str">
        <f t="shared" si="195"/>
        <v>E-W3-H4-VEN 4</v>
      </c>
      <c r="K2291" s="5">
        <f t="shared" si="194"/>
        <v>1749</v>
      </c>
      <c r="M2291" t="s">
        <v>730</v>
      </c>
      <c r="O2291" s="355">
        <v>0.06</v>
      </c>
      <c r="Q2291" s="193">
        <v>1650</v>
      </c>
    </row>
    <row r="2292" spans="1:17" hidden="1">
      <c r="A2292" t="s">
        <v>0</v>
      </c>
      <c r="B2292" t="s">
        <v>7</v>
      </c>
      <c r="C2292" s="194">
        <v>1099</v>
      </c>
      <c r="D2292" s="194" t="s">
        <v>29</v>
      </c>
      <c r="E2292">
        <v>1981</v>
      </c>
      <c r="F2292">
        <v>2150</v>
      </c>
      <c r="G2292" t="s">
        <v>32</v>
      </c>
      <c r="H2292" s="3" t="s">
        <v>660</v>
      </c>
      <c r="I2292" s="199">
        <v>44</v>
      </c>
      <c r="J2292" t="str">
        <f t="shared" si="195"/>
        <v>F-W3-H1-VEN 4</v>
      </c>
      <c r="K2292" s="5">
        <f t="shared" si="194"/>
        <v>929</v>
      </c>
      <c r="M2292" t="s">
        <v>730</v>
      </c>
      <c r="O2292" s="355">
        <v>0.06</v>
      </c>
      <c r="Q2292" s="193">
        <v>876</v>
      </c>
    </row>
    <row r="2293" spans="1:17" hidden="1">
      <c r="A2293" t="s">
        <v>0</v>
      </c>
      <c r="B2293" t="s">
        <v>6</v>
      </c>
      <c r="C2293" s="194">
        <v>1099</v>
      </c>
      <c r="D2293" s="194" t="s">
        <v>29</v>
      </c>
      <c r="E2293">
        <v>2151</v>
      </c>
      <c r="F2293">
        <v>2450</v>
      </c>
      <c r="G2293" t="s">
        <v>33</v>
      </c>
      <c r="H2293" s="3" t="s">
        <v>660</v>
      </c>
      <c r="I2293" s="199">
        <v>44</v>
      </c>
      <c r="J2293" t="str">
        <f t="shared" si="195"/>
        <v>F-W3-H2-VEN 4</v>
      </c>
      <c r="K2293" s="5">
        <f t="shared" si="194"/>
        <v>1104</v>
      </c>
      <c r="M2293" t="s">
        <v>730</v>
      </c>
      <c r="O2293" s="355">
        <v>0.06</v>
      </c>
      <c r="Q2293" s="193">
        <v>1041</v>
      </c>
    </row>
    <row r="2294" spans="1:17" hidden="1">
      <c r="A2294" t="s">
        <v>0</v>
      </c>
      <c r="B2294" t="s">
        <v>5</v>
      </c>
      <c r="C2294" s="194">
        <v>1099</v>
      </c>
      <c r="D2294" s="194" t="s">
        <v>29</v>
      </c>
      <c r="E2294">
        <v>2451</v>
      </c>
      <c r="F2294">
        <v>2820</v>
      </c>
      <c r="G2294" t="s">
        <v>34</v>
      </c>
      <c r="H2294" s="3" t="s">
        <v>660</v>
      </c>
      <c r="I2294" s="199">
        <v>44</v>
      </c>
      <c r="J2294" t="str">
        <f t="shared" si="195"/>
        <v>F-W3-H3-VEN 4</v>
      </c>
      <c r="K2294" s="5">
        <f t="shared" si="194"/>
        <v>1344</v>
      </c>
      <c r="M2294" t="s">
        <v>730</v>
      </c>
      <c r="O2294" s="355">
        <v>0.06</v>
      </c>
      <c r="Q2294" s="193">
        <v>1267</v>
      </c>
    </row>
    <row r="2295" spans="1:17" hidden="1">
      <c r="A2295" t="s">
        <v>0</v>
      </c>
      <c r="B2295" t="s">
        <v>3</v>
      </c>
      <c r="C2295" s="194">
        <v>1099</v>
      </c>
      <c r="D2295" s="194" t="s">
        <v>29</v>
      </c>
      <c r="E2295">
        <v>2821</v>
      </c>
      <c r="F2295">
        <v>3100</v>
      </c>
      <c r="G2295" t="s">
        <v>35</v>
      </c>
      <c r="H2295" s="3" t="s">
        <v>660</v>
      </c>
      <c r="I2295" s="199">
        <v>44</v>
      </c>
      <c r="J2295" t="str">
        <f t="shared" si="195"/>
        <v>F-W3-H4-VEN 4</v>
      </c>
      <c r="K2295" s="5">
        <f t="shared" si="194"/>
        <v>1576</v>
      </c>
      <c r="M2295" t="s">
        <v>730</v>
      </c>
      <c r="O2295" s="355">
        <v>0.06</v>
      </c>
      <c r="Q2295" s="193">
        <v>1486</v>
      </c>
    </row>
    <row r="2296" spans="1:17" hidden="1">
      <c r="A2296" t="s">
        <v>2</v>
      </c>
      <c r="B2296" t="s">
        <v>17</v>
      </c>
      <c r="C2296" s="196">
        <v>1240</v>
      </c>
      <c r="D2296" s="196" t="s">
        <v>30</v>
      </c>
      <c r="E2296">
        <v>1981</v>
      </c>
      <c r="F2296">
        <v>2150</v>
      </c>
      <c r="G2296" t="s">
        <v>32</v>
      </c>
      <c r="H2296" s="3" t="s">
        <v>660</v>
      </c>
      <c r="I2296" s="199">
        <v>44</v>
      </c>
      <c r="J2296" t="str">
        <f t="shared" si="195"/>
        <v>D-W4-H1-VEN 4</v>
      </c>
      <c r="K2296" s="5">
        <f t="shared" si="194"/>
        <v>560</v>
      </c>
      <c r="M2296" t="s">
        <v>730</v>
      </c>
      <c r="O2296" s="355">
        <v>0.06</v>
      </c>
      <c r="Q2296" s="195">
        <v>528</v>
      </c>
    </row>
    <row r="2297" spans="1:17" hidden="1">
      <c r="A2297" t="s">
        <v>2</v>
      </c>
      <c r="B2297" t="s">
        <v>16</v>
      </c>
      <c r="C2297" s="196">
        <v>1240</v>
      </c>
      <c r="D2297" s="196" t="s">
        <v>30</v>
      </c>
      <c r="E2297">
        <v>2151</v>
      </c>
      <c r="F2297">
        <v>2450</v>
      </c>
      <c r="G2297" t="s">
        <v>33</v>
      </c>
      <c r="H2297" s="3" t="s">
        <v>660</v>
      </c>
      <c r="I2297" s="199">
        <v>44</v>
      </c>
      <c r="J2297" t="str">
        <f t="shared" si="195"/>
        <v>D-W4-H2-VEN 4</v>
      </c>
      <c r="K2297" s="5">
        <f t="shared" si="194"/>
        <v>648</v>
      </c>
      <c r="M2297" t="s">
        <v>730</v>
      </c>
      <c r="O2297" s="355">
        <v>0.06</v>
      </c>
      <c r="Q2297" s="195">
        <v>611</v>
      </c>
    </row>
    <row r="2298" spans="1:17" hidden="1">
      <c r="A2298" t="s">
        <v>2</v>
      </c>
      <c r="B2298" t="s">
        <v>15</v>
      </c>
      <c r="C2298" s="196">
        <v>1240</v>
      </c>
      <c r="D2298" s="196" t="s">
        <v>30</v>
      </c>
      <c r="E2298">
        <v>2451</v>
      </c>
      <c r="F2298">
        <v>2820</v>
      </c>
      <c r="G2298" t="s">
        <v>34</v>
      </c>
      <c r="H2298" s="3" t="s">
        <v>660</v>
      </c>
      <c r="I2298" s="199">
        <v>44</v>
      </c>
      <c r="J2298" t="str">
        <f t="shared" si="195"/>
        <v>D-W4-H3-VEN 4</v>
      </c>
      <c r="K2298" s="5">
        <f t="shared" si="194"/>
        <v>780</v>
      </c>
      <c r="M2298" t="s">
        <v>730</v>
      </c>
      <c r="O2298" s="355">
        <v>0.06</v>
      </c>
      <c r="Q2298" s="195">
        <v>735</v>
      </c>
    </row>
    <row r="2299" spans="1:17" hidden="1">
      <c r="A2299" t="s">
        <v>2</v>
      </c>
      <c r="B2299" t="s">
        <v>13</v>
      </c>
      <c r="C2299" s="196">
        <v>1240</v>
      </c>
      <c r="D2299" s="196" t="s">
        <v>30</v>
      </c>
      <c r="E2299">
        <v>2821</v>
      </c>
      <c r="F2299">
        <v>3070</v>
      </c>
      <c r="G2299" t="s">
        <v>35</v>
      </c>
      <c r="H2299" s="3" t="s">
        <v>660</v>
      </c>
      <c r="I2299" s="199">
        <v>44</v>
      </c>
      <c r="J2299" t="str">
        <f t="shared" si="195"/>
        <v>D-W4-H4-VEN 4</v>
      </c>
      <c r="K2299" s="5">
        <f t="shared" si="194"/>
        <v>903</v>
      </c>
      <c r="M2299" t="s">
        <v>730</v>
      </c>
      <c r="O2299" s="355">
        <v>0.06</v>
      </c>
      <c r="Q2299" s="195">
        <v>851</v>
      </c>
    </row>
    <row r="2300" spans="1:17" hidden="1">
      <c r="A2300" t="s">
        <v>1</v>
      </c>
      <c r="B2300" t="s">
        <v>12</v>
      </c>
      <c r="C2300" s="196">
        <v>1240</v>
      </c>
      <c r="D2300" s="196" t="s">
        <v>30</v>
      </c>
      <c r="E2300">
        <v>1981</v>
      </c>
      <c r="F2300">
        <v>2150</v>
      </c>
      <c r="G2300" t="s">
        <v>32</v>
      </c>
      <c r="H2300" s="3" t="s">
        <v>660</v>
      </c>
      <c r="I2300" s="199">
        <v>44</v>
      </c>
      <c r="J2300" t="str">
        <f t="shared" si="195"/>
        <v>E-W4-H1-VEN 4</v>
      </c>
      <c r="K2300" s="5">
        <f t="shared" si="194"/>
        <v>1120</v>
      </c>
      <c r="M2300" t="s">
        <v>730</v>
      </c>
      <c r="O2300" s="355">
        <v>0.06</v>
      </c>
      <c r="Q2300" s="195">
        <v>1056</v>
      </c>
    </row>
    <row r="2301" spans="1:17" hidden="1">
      <c r="A2301" t="s">
        <v>1</v>
      </c>
      <c r="B2301" t="s">
        <v>11</v>
      </c>
      <c r="C2301" s="196">
        <v>1240</v>
      </c>
      <c r="D2301" s="196" t="s">
        <v>30</v>
      </c>
      <c r="E2301">
        <v>2151</v>
      </c>
      <c r="F2301">
        <v>2450</v>
      </c>
      <c r="G2301" t="s">
        <v>33</v>
      </c>
      <c r="H2301" s="3" t="s">
        <v>660</v>
      </c>
      <c r="I2301" s="199">
        <v>44</v>
      </c>
      <c r="J2301" t="str">
        <f t="shared" si="195"/>
        <v>E-W4-H2-VEN 4</v>
      </c>
      <c r="K2301" s="5">
        <f t="shared" si="194"/>
        <v>1295</v>
      </c>
      <c r="M2301" t="s">
        <v>730</v>
      </c>
      <c r="O2301" s="355">
        <v>0.06</v>
      </c>
      <c r="Q2301" s="195">
        <v>1221</v>
      </c>
    </row>
    <row r="2302" spans="1:17" hidden="1">
      <c r="A2302" t="s">
        <v>1</v>
      </c>
      <c r="B2302" t="s">
        <v>10</v>
      </c>
      <c r="C2302" s="196">
        <v>1240</v>
      </c>
      <c r="D2302" s="196" t="s">
        <v>30</v>
      </c>
      <c r="E2302">
        <v>2451</v>
      </c>
      <c r="F2302">
        <v>2820</v>
      </c>
      <c r="G2302" t="s">
        <v>34</v>
      </c>
      <c r="H2302" s="3" t="s">
        <v>660</v>
      </c>
      <c r="I2302" s="199">
        <v>44</v>
      </c>
      <c r="J2302" t="str">
        <f t="shared" si="195"/>
        <v>E-W4-H3-VEN 4</v>
      </c>
      <c r="K2302" s="5">
        <f t="shared" si="194"/>
        <v>1554</v>
      </c>
      <c r="M2302" t="s">
        <v>730</v>
      </c>
      <c r="O2302" s="355">
        <v>0.06</v>
      </c>
      <c r="Q2302" s="195">
        <v>1466</v>
      </c>
    </row>
    <row r="2303" spans="1:17" hidden="1">
      <c r="A2303" t="s">
        <v>1</v>
      </c>
      <c r="B2303" t="s">
        <v>8</v>
      </c>
      <c r="C2303" s="196">
        <v>1240</v>
      </c>
      <c r="D2303" s="196" t="s">
        <v>30</v>
      </c>
      <c r="E2303">
        <v>2821</v>
      </c>
      <c r="F2303">
        <v>3100</v>
      </c>
      <c r="G2303" t="s">
        <v>35</v>
      </c>
      <c r="H2303" s="3" t="s">
        <v>660</v>
      </c>
      <c r="I2303" s="199">
        <v>44</v>
      </c>
      <c r="J2303" t="str">
        <f t="shared" si="195"/>
        <v>E-W4-H4-VEN 4</v>
      </c>
      <c r="K2303" s="5">
        <f t="shared" si="194"/>
        <v>1801</v>
      </c>
      <c r="M2303" t="s">
        <v>730</v>
      </c>
      <c r="O2303" s="355">
        <v>0.06</v>
      </c>
      <c r="Q2303" s="195">
        <v>1699</v>
      </c>
    </row>
    <row r="2304" spans="1:17" hidden="1">
      <c r="A2304" t="s">
        <v>0</v>
      </c>
      <c r="B2304" t="s">
        <v>7</v>
      </c>
      <c r="C2304" s="196">
        <v>1240</v>
      </c>
      <c r="D2304" s="196" t="s">
        <v>30</v>
      </c>
      <c r="E2304">
        <v>1981</v>
      </c>
      <c r="F2304">
        <v>2150</v>
      </c>
      <c r="G2304" t="s">
        <v>32</v>
      </c>
      <c r="H2304" s="3" t="s">
        <v>660</v>
      </c>
      <c r="I2304" s="199">
        <v>44</v>
      </c>
      <c r="J2304" t="str">
        <f t="shared" si="195"/>
        <v>F-W4-H1-VEN 4</v>
      </c>
      <c r="K2304" s="5">
        <f t="shared" si="194"/>
        <v>954</v>
      </c>
      <c r="M2304" t="s">
        <v>730</v>
      </c>
      <c r="O2304" s="355">
        <v>0.06</v>
      </c>
      <c r="Q2304" s="195">
        <v>900</v>
      </c>
    </row>
    <row r="2305" spans="1:17" hidden="1">
      <c r="A2305" t="s">
        <v>0</v>
      </c>
      <c r="B2305" t="s">
        <v>6</v>
      </c>
      <c r="C2305" s="196">
        <v>1240</v>
      </c>
      <c r="D2305" s="196" t="s">
        <v>30</v>
      </c>
      <c r="E2305">
        <v>2151</v>
      </c>
      <c r="F2305">
        <v>2450</v>
      </c>
      <c r="G2305" t="s">
        <v>33</v>
      </c>
      <c r="H2305" s="3" t="s">
        <v>660</v>
      </c>
      <c r="I2305" s="199">
        <v>44</v>
      </c>
      <c r="J2305" t="str">
        <f t="shared" si="195"/>
        <v>F-W4-H2-VEN 4</v>
      </c>
      <c r="K2305" s="5">
        <f t="shared" si="194"/>
        <v>1129</v>
      </c>
      <c r="M2305" t="s">
        <v>730</v>
      </c>
      <c r="O2305" s="355">
        <v>0.06</v>
      </c>
      <c r="Q2305" s="195">
        <v>1065</v>
      </c>
    </row>
    <row r="2306" spans="1:17" hidden="1">
      <c r="A2306" t="s">
        <v>0</v>
      </c>
      <c r="B2306" t="s">
        <v>5</v>
      </c>
      <c r="C2306" s="196">
        <v>1240</v>
      </c>
      <c r="D2306" s="196" t="s">
        <v>30</v>
      </c>
      <c r="E2306">
        <v>2451</v>
      </c>
      <c r="F2306">
        <v>2820</v>
      </c>
      <c r="G2306" t="s">
        <v>34</v>
      </c>
      <c r="H2306" s="3" t="s">
        <v>660</v>
      </c>
      <c r="I2306" s="199">
        <v>44</v>
      </c>
      <c r="J2306" t="str">
        <f t="shared" si="195"/>
        <v>F-W4-H3-VEN 4</v>
      </c>
      <c r="K2306" s="5">
        <f t="shared" si="194"/>
        <v>1370</v>
      </c>
      <c r="M2306" t="s">
        <v>730</v>
      </c>
      <c r="O2306" s="355">
        <v>0.06</v>
      </c>
      <c r="Q2306" s="195">
        <v>1292</v>
      </c>
    </row>
    <row r="2307" spans="1:17" hidden="1">
      <c r="A2307" t="s">
        <v>0</v>
      </c>
      <c r="B2307" t="s">
        <v>3</v>
      </c>
      <c r="C2307" s="196">
        <v>1240</v>
      </c>
      <c r="D2307" s="196" t="s">
        <v>30</v>
      </c>
      <c r="E2307">
        <v>2821</v>
      </c>
      <c r="F2307">
        <v>3100</v>
      </c>
      <c r="G2307" t="s">
        <v>35</v>
      </c>
      <c r="H2307" s="3" t="s">
        <v>660</v>
      </c>
      <c r="I2307" s="199">
        <v>44</v>
      </c>
      <c r="J2307" t="str">
        <f t="shared" si="195"/>
        <v>F-W4-H4-VEN 4</v>
      </c>
      <c r="K2307" s="5">
        <f t="shared" si="194"/>
        <v>1601</v>
      </c>
      <c r="M2307" t="s">
        <v>730</v>
      </c>
      <c r="O2307" s="355">
        <v>0.06</v>
      </c>
      <c r="Q2307" s="195">
        <v>1510</v>
      </c>
    </row>
    <row r="2308" spans="1:17" hidden="1">
      <c r="A2308" t="s">
        <v>2</v>
      </c>
      <c r="B2308" t="s">
        <v>17</v>
      </c>
      <c r="C2308">
        <v>949</v>
      </c>
      <c r="D2308" t="s">
        <v>27</v>
      </c>
      <c r="E2308">
        <v>1981</v>
      </c>
      <c r="F2308">
        <v>2150</v>
      </c>
      <c r="G2308" t="s">
        <v>32</v>
      </c>
      <c r="H2308" s="4" t="s">
        <v>802</v>
      </c>
      <c r="I2308" s="199">
        <v>44</v>
      </c>
      <c r="J2308" t="str">
        <f t="shared" si="195"/>
        <v>D-W1-H1-LAM 28</v>
      </c>
      <c r="K2308" s="5">
        <f t="shared" ref="K2308:K2371" si="196">ROUNDUP(Q2308*(1+O2308),0)</f>
        <v>493</v>
      </c>
      <c r="M2308" t="s">
        <v>730</v>
      </c>
      <c r="O2308" s="355">
        <v>3.5000000000000003E-2</v>
      </c>
      <c r="Q2308" s="6">
        <v>476</v>
      </c>
    </row>
    <row r="2309" spans="1:17" hidden="1">
      <c r="A2309" t="s">
        <v>2</v>
      </c>
      <c r="B2309" t="s">
        <v>16</v>
      </c>
      <c r="C2309">
        <v>949</v>
      </c>
      <c r="D2309" t="s">
        <v>27</v>
      </c>
      <c r="E2309">
        <v>2151</v>
      </c>
      <c r="F2309">
        <v>2450</v>
      </c>
      <c r="G2309" t="s">
        <v>33</v>
      </c>
      <c r="H2309" s="4" t="s">
        <v>802</v>
      </c>
      <c r="I2309" s="199">
        <v>44</v>
      </c>
      <c r="J2309" t="str">
        <f t="shared" ref="J2309:J2372" si="197">A2309&amp;"-"&amp;D2309&amp;"-"&amp;G2309&amp;"-"&amp;H2309</f>
        <v>D-W1-H2-LAM 28</v>
      </c>
      <c r="K2309" s="5">
        <f t="shared" si="196"/>
        <v>609</v>
      </c>
      <c r="M2309" t="s">
        <v>730</v>
      </c>
      <c r="O2309" s="355">
        <v>0.03</v>
      </c>
      <c r="Q2309" s="5">
        <v>591</v>
      </c>
    </row>
    <row r="2310" spans="1:17" hidden="1">
      <c r="A2310" t="s">
        <v>2</v>
      </c>
      <c r="B2310" t="s">
        <v>15</v>
      </c>
      <c r="C2310">
        <v>949</v>
      </c>
      <c r="D2310" t="s">
        <v>27</v>
      </c>
      <c r="E2310">
        <v>2451</v>
      </c>
      <c r="F2310">
        <v>2820</v>
      </c>
      <c r="G2310" t="s">
        <v>34</v>
      </c>
      <c r="H2310" s="4" t="s">
        <v>802</v>
      </c>
      <c r="I2310" s="199">
        <v>44</v>
      </c>
      <c r="J2310" t="str">
        <f t="shared" si="197"/>
        <v>D-W1-H3-LAM 28</v>
      </c>
      <c r="K2310" s="5">
        <f t="shared" si="196"/>
        <v>746</v>
      </c>
      <c r="M2310" t="s">
        <v>730</v>
      </c>
      <c r="O2310" s="355">
        <v>0.03</v>
      </c>
      <c r="Q2310" s="5">
        <v>724</v>
      </c>
    </row>
    <row r="2311" spans="1:17" hidden="1">
      <c r="A2311" t="s">
        <v>2</v>
      </c>
      <c r="B2311" t="s">
        <v>13</v>
      </c>
      <c r="C2311">
        <v>864</v>
      </c>
      <c r="D2311" t="s">
        <v>27</v>
      </c>
      <c r="E2311">
        <v>2821</v>
      </c>
      <c r="F2311">
        <v>3070</v>
      </c>
      <c r="G2311" t="s">
        <v>35</v>
      </c>
      <c r="H2311" s="4" t="s">
        <v>802</v>
      </c>
      <c r="I2311" s="199">
        <v>44</v>
      </c>
      <c r="J2311" t="str">
        <f t="shared" si="197"/>
        <v>D-W1-H4-LAM 28</v>
      </c>
      <c r="K2311" s="5">
        <f t="shared" si="196"/>
        <v>882</v>
      </c>
      <c r="M2311" t="s">
        <v>730</v>
      </c>
      <c r="O2311" s="355">
        <v>2.5000000000000001E-2</v>
      </c>
      <c r="Q2311" s="5">
        <v>860</v>
      </c>
    </row>
    <row r="2312" spans="1:17" hidden="1">
      <c r="A2312" t="s">
        <v>1</v>
      </c>
      <c r="B2312" t="s">
        <v>12</v>
      </c>
      <c r="C2312">
        <v>949</v>
      </c>
      <c r="D2312" t="s">
        <v>27</v>
      </c>
      <c r="E2312">
        <v>1981</v>
      </c>
      <c r="F2312">
        <v>2150</v>
      </c>
      <c r="G2312" t="s">
        <v>32</v>
      </c>
      <c r="H2312" s="4" t="s">
        <v>802</v>
      </c>
      <c r="I2312" s="199">
        <v>44</v>
      </c>
      <c r="J2312" t="str">
        <f t="shared" si="197"/>
        <v>E-W1-H1-LAM 28</v>
      </c>
      <c r="K2312" s="5">
        <f t="shared" si="196"/>
        <v>980</v>
      </c>
      <c r="M2312" t="s">
        <v>730</v>
      </c>
      <c r="O2312" s="355">
        <v>3.5000000000000003E-2</v>
      </c>
      <c r="Q2312" s="5">
        <v>946</v>
      </c>
    </row>
    <row r="2313" spans="1:17" hidden="1">
      <c r="A2313" t="s">
        <v>1</v>
      </c>
      <c r="B2313" t="s">
        <v>11</v>
      </c>
      <c r="C2313">
        <v>909</v>
      </c>
      <c r="D2313" t="s">
        <v>27</v>
      </c>
      <c r="E2313">
        <v>2151</v>
      </c>
      <c r="F2313">
        <v>2450</v>
      </c>
      <c r="G2313" t="s">
        <v>33</v>
      </c>
      <c r="H2313" s="4" t="s">
        <v>802</v>
      </c>
      <c r="I2313" s="199">
        <v>44</v>
      </c>
      <c r="J2313" t="str">
        <f t="shared" si="197"/>
        <v>E-W1-H2-LAM 28</v>
      </c>
      <c r="K2313" s="5">
        <f t="shared" si="196"/>
        <v>1215</v>
      </c>
      <c r="M2313" t="s">
        <v>730</v>
      </c>
      <c r="O2313" s="355">
        <v>0.03</v>
      </c>
      <c r="Q2313" s="5">
        <v>1179</v>
      </c>
    </row>
    <row r="2314" spans="1:17" hidden="1">
      <c r="A2314" t="s">
        <v>1</v>
      </c>
      <c r="B2314" t="s">
        <v>10</v>
      </c>
      <c r="C2314">
        <v>949</v>
      </c>
      <c r="D2314" t="s">
        <v>27</v>
      </c>
      <c r="E2314">
        <v>2451</v>
      </c>
      <c r="F2314">
        <v>2820</v>
      </c>
      <c r="G2314" t="s">
        <v>34</v>
      </c>
      <c r="H2314" s="4" t="s">
        <v>802</v>
      </c>
      <c r="I2314" s="199">
        <v>44</v>
      </c>
      <c r="J2314" t="str">
        <f t="shared" si="197"/>
        <v>E-W1-H3-LAM 28</v>
      </c>
      <c r="K2314" s="5">
        <f t="shared" si="196"/>
        <v>1493</v>
      </c>
      <c r="M2314" t="s">
        <v>730</v>
      </c>
      <c r="O2314" s="355">
        <v>0.03</v>
      </c>
      <c r="Q2314" s="5">
        <v>1449</v>
      </c>
    </row>
    <row r="2315" spans="1:17" hidden="1">
      <c r="A2315" t="s">
        <v>1</v>
      </c>
      <c r="B2315" t="s">
        <v>8</v>
      </c>
      <c r="C2315">
        <v>999</v>
      </c>
      <c r="D2315" t="s">
        <v>27</v>
      </c>
      <c r="E2315">
        <v>2821</v>
      </c>
      <c r="F2315">
        <v>3100</v>
      </c>
      <c r="G2315" t="s">
        <v>35</v>
      </c>
      <c r="H2315" s="4" t="s">
        <v>802</v>
      </c>
      <c r="I2315" s="199">
        <v>44</v>
      </c>
      <c r="J2315" t="str">
        <f t="shared" si="197"/>
        <v>E-W1-H4-LAM 28</v>
      </c>
      <c r="K2315" s="5">
        <f t="shared" si="196"/>
        <v>1763</v>
      </c>
      <c r="M2315" t="s">
        <v>730</v>
      </c>
      <c r="O2315" s="355">
        <v>2.5000000000000001E-2</v>
      </c>
      <c r="Q2315" s="5">
        <v>1720</v>
      </c>
    </row>
    <row r="2316" spans="1:17" hidden="1">
      <c r="A2316" t="s">
        <v>0</v>
      </c>
      <c r="B2316" t="s">
        <v>7</v>
      </c>
      <c r="C2316">
        <v>949</v>
      </c>
      <c r="D2316" t="s">
        <v>27</v>
      </c>
      <c r="E2316">
        <v>1981</v>
      </c>
      <c r="F2316">
        <v>2150</v>
      </c>
      <c r="G2316" t="s">
        <v>32</v>
      </c>
      <c r="H2316" s="4" t="s">
        <v>802</v>
      </c>
      <c r="I2316" s="199">
        <v>44</v>
      </c>
      <c r="J2316" t="str">
        <f t="shared" si="197"/>
        <v>F-W1-H1-LAM 28</v>
      </c>
      <c r="K2316" s="5">
        <f t="shared" si="196"/>
        <v>870</v>
      </c>
      <c r="M2316" t="s">
        <v>730</v>
      </c>
      <c r="O2316" s="355">
        <v>3.5000000000000003E-2</v>
      </c>
      <c r="Q2316" s="5">
        <v>840</v>
      </c>
    </row>
    <row r="2317" spans="1:17" hidden="1">
      <c r="A2317" t="s">
        <v>0</v>
      </c>
      <c r="B2317" t="s">
        <v>6</v>
      </c>
      <c r="C2317">
        <v>909</v>
      </c>
      <c r="D2317" t="s">
        <v>27</v>
      </c>
      <c r="E2317">
        <v>2151</v>
      </c>
      <c r="F2317">
        <v>2450</v>
      </c>
      <c r="G2317" t="s">
        <v>33</v>
      </c>
      <c r="H2317" s="4" t="s">
        <v>802</v>
      </c>
      <c r="I2317" s="199">
        <v>44</v>
      </c>
      <c r="J2317" t="str">
        <f t="shared" si="197"/>
        <v>F-W1-H2-LAM 28</v>
      </c>
      <c r="K2317" s="5">
        <f t="shared" si="196"/>
        <v>1070</v>
      </c>
      <c r="M2317" t="s">
        <v>730</v>
      </c>
      <c r="O2317" s="355">
        <v>0.03</v>
      </c>
      <c r="Q2317" s="5">
        <v>1038</v>
      </c>
    </row>
    <row r="2318" spans="1:17" hidden="1">
      <c r="A2318" t="s">
        <v>0</v>
      </c>
      <c r="B2318" t="s">
        <v>5</v>
      </c>
      <c r="C2318">
        <v>924</v>
      </c>
      <c r="D2318" t="s">
        <v>27</v>
      </c>
      <c r="E2318">
        <v>2451</v>
      </c>
      <c r="F2318">
        <v>2820</v>
      </c>
      <c r="G2318" t="s">
        <v>34</v>
      </c>
      <c r="H2318" s="4" t="s">
        <v>802</v>
      </c>
      <c r="I2318" s="199">
        <v>44</v>
      </c>
      <c r="J2318" t="str">
        <f t="shared" si="197"/>
        <v>F-W1-H3-LAM 28</v>
      </c>
      <c r="K2318" s="5">
        <f t="shared" si="196"/>
        <v>1310</v>
      </c>
      <c r="M2318" t="s">
        <v>730</v>
      </c>
      <c r="O2318" s="355">
        <v>0.03</v>
      </c>
      <c r="Q2318" s="5">
        <v>1271</v>
      </c>
    </row>
    <row r="2319" spans="1:17" hidden="1">
      <c r="A2319" t="s">
        <v>0</v>
      </c>
      <c r="B2319" t="s">
        <v>3</v>
      </c>
      <c r="C2319">
        <v>999</v>
      </c>
      <c r="D2319" t="s">
        <v>27</v>
      </c>
      <c r="E2319">
        <v>2821</v>
      </c>
      <c r="F2319">
        <v>3100</v>
      </c>
      <c r="G2319" t="s">
        <v>35</v>
      </c>
      <c r="H2319" s="4" t="s">
        <v>802</v>
      </c>
      <c r="I2319" s="199">
        <v>44</v>
      </c>
      <c r="J2319" t="str">
        <f t="shared" si="197"/>
        <v>F-W1-H4-LAM 28</v>
      </c>
      <c r="K2319" s="5">
        <f t="shared" si="196"/>
        <v>1547</v>
      </c>
      <c r="M2319" t="s">
        <v>730</v>
      </c>
      <c r="O2319" s="355">
        <v>2.5000000000000001E-2</v>
      </c>
      <c r="Q2319" s="5">
        <v>1509</v>
      </c>
    </row>
    <row r="2320" spans="1:17" hidden="1">
      <c r="A2320" t="s">
        <v>2</v>
      </c>
      <c r="B2320" t="s">
        <v>17</v>
      </c>
      <c r="C2320" s="191">
        <v>999</v>
      </c>
      <c r="D2320" s="191" t="s">
        <v>28</v>
      </c>
      <c r="E2320">
        <v>1981</v>
      </c>
      <c r="F2320">
        <v>2150</v>
      </c>
      <c r="G2320" t="s">
        <v>32</v>
      </c>
      <c r="H2320" s="4" t="s">
        <v>802</v>
      </c>
      <c r="I2320" s="199">
        <v>44</v>
      </c>
      <c r="J2320" t="str">
        <f t="shared" si="197"/>
        <v>D-W2-H1-LAM 28</v>
      </c>
      <c r="K2320" s="5">
        <f t="shared" si="196"/>
        <v>519</v>
      </c>
      <c r="M2320" t="s">
        <v>730</v>
      </c>
      <c r="O2320" s="355">
        <v>3.5000000000000003E-2</v>
      </c>
      <c r="Q2320" s="192">
        <v>501</v>
      </c>
    </row>
    <row r="2321" spans="1:17" hidden="1">
      <c r="A2321" t="s">
        <v>2</v>
      </c>
      <c r="B2321" t="s">
        <v>16</v>
      </c>
      <c r="C2321" s="191">
        <v>999</v>
      </c>
      <c r="D2321" s="191" t="s">
        <v>28</v>
      </c>
      <c r="E2321">
        <v>2151</v>
      </c>
      <c r="F2321">
        <v>2450</v>
      </c>
      <c r="G2321" t="s">
        <v>33</v>
      </c>
      <c r="H2321" s="4" t="s">
        <v>802</v>
      </c>
      <c r="I2321" s="199">
        <v>44</v>
      </c>
      <c r="J2321" t="str">
        <f t="shared" si="197"/>
        <v>D-W2-H2-LAM 28</v>
      </c>
      <c r="K2321" s="5">
        <f t="shared" si="196"/>
        <v>635</v>
      </c>
      <c r="M2321" t="s">
        <v>730</v>
      </c>
      <c r="O2321" s="355">
        <v>0.03</v>
      </c>
      <c r="Q2321" s="192">
        <v>616</v>
      </c>
    </row>
    <row r="2322" spans="1:17" hidden="1">
      <c r="A2322" t="s">
        <v>2</v>
      </c>
      <c r="B2322" t="s">
        <v>15</v>
      </c>
      <c r="C2322" s="191">
        <v>999</v>
      </c>
      <c r="D2322" s="191" t="s">
        <v>28</v>
      </c>
      <c r="E2322">
        <v>2451</v>
      </c>
      <c r="F2322">
        <v>2820</v>
      </c>
      <c r="G2322" t="s">
        <v>34</v>
      </c>
      <c r="H2322" s="4" t="s">
        <v>802</v>
      </c>
      <c r="I2322" s="199">
        <v>44</v>
      </c>
      <c r="J2322" t="str">
        <f t="shared" si="197"/>
        <v>D-W2-H3-LAM 28</v>
      </c>
      <c r="K2322" s="5">
        <f t="shared" si="196"/>
        <v>772</v>
      </c>
      <c r="M2322" t="s">
        <v>730</v>
      </c>
      <c r="O2322" s="355">
        <v>0.03</v>
      </c>
      <c r="Q2322" s="192">
        <v>749</v>
      </c>
    </row>
    <row r="2323" spans="1:17" hidden="1">
      <c r="A2323" t="s">
        <v>2</v>
      </c>
      <c r="B2323" t="s">
        <v>13</v>
      </c>
      <c r="C2323" s="191">
        <v>999</v>
      </c>
      <c r="D2323" s="191" t="s">
        <v>28</v>
      </c>
      <c r="E2323">
        <v>2821</v>
      </c>
      <c r="F2323">
        <v>3070</v>
      </c>
      <c r="G2323" t="s">
        <v>35</v>
      </c>
      <c r="H2323" s="4" t="s">
        <v>802</v>
      </c>
      <c r="I2323" s="199">
        <v>44</v>
      </c>
      <c r="J2323" t="str">
        <f t="shared" si="197"/>
        <v>D-W2-H4-LAM 28</v>
      </c>
      <c r="K2323" s="5">
        <f t="shared" si="196"/>
        <v>908</v>
      </c>
      <c r="M2323" t="s">
        <v>730</v>
      </c>
      <c r="O2323" s="355">
        <v>2.5000000000000001E-2</v>
      </c>
      <c r="Q2323" s="192">
        <v>885</v>
      </c>
    </row>
    <row r="2324" spans="1:17" hidden="1">
      <c r="A2324" t="s">
        <v>1</v>
      </c>
      <c r="B2324" t="s">
        <v>12</v>
      </c>
      <c r="C2324" s="191">
        <v>999</v>
      </c>
      <c r="D2324" s="191" t="s">
        <v>28</v>
      </c>
      <c r="E2324">
        <v>1981</v>
      </c>
      <c r="F2324">
        <v>2150</v>
      </c>
      <c r="G2324" t="s">
        <v>32</v>
      </c>
      <c r="H2324" s="4" t="s">
        <v>802</v>
      </c>
      <c r="I2324" s="199">
        <v>44</v>
      </c>
      <c r="J2324" t="str">
        <f t="shared" si="197"/>
        <v>E-W2-H1-LAM 28</v>
      </c>
      <c r="K2324" s="5">
        <f t="shared" si="196"/>
        <v>1031</v>
      </c>
      <c r="M2324" t="s">
        <v>730</v>
      </c>
      <c r="O2324" s="355">
        <v>3.5000000000000003E-2</v>
      </c>
      <c r="Q2324" s="192">
        <v>996</v>
      </c>
    </row>
    <row r="2325" spans="1:17" hidden="1">
      <c r="A2325" t="s">
        <v>1</v>
      </c>
      <c r="B2325" t="s">
        <v>11</v>
      </c>
      <c r="C2325" s="191">
        <v>999</v>
      </c>
      <c r="D2325" s="191" t="s">
        <v>28</v>
      </c>
      <c r="E2325">
        <v>2151</v>
      </c>
      <c r="F2325">
        <v>2450</v>
      </c>
      <c r="G2325" t="s">
        <v>33</v>
      </c>
      <c r="H2325" s="4" t="s">
        <v>802</v>
      </c>
      <c r="I2325" s="199">
        <v>44</v>
      </c>
      <c r="J2325" t="str">
        <f t="shared" si="197"/>
        <v>E-W2-H2-LAM 28</v>
      </c>
      <c r="K2325" s="5">
        <f t="shared" si="196"/>
        <v>1266</v>
      </c>
      <c r="M2325" t="s">
        <v>730</v>
      </c>
      <c r="O2325" s="355">
        <v>0.03</v>
      </c>
      <c r="Q2325" s="192">
        <v>1229</v>
      </c>
    </row>
    <row r="2326" spans="1:17" hidden="1">
      <c r="A2326" t="s">
        <v>1</v>
      </c>
      <c r="B2326" t="s">
        <v>10</v>
      </c>
      <c r="C2326" s="191">
        <v>999</v>
      </c>
      <c r="D2326" s="191" t="s">
        <v>28</v>
      </c>
      <c r="E2326">
        <v>2451</v>
      </c>
      <c r="F2326">
        <v>2820</v>
      </c>
      <c r="G2326" t="s">
        <v>34</v>
      </c>
      <c r="H2326" s="4" t="s">
        <v>802</v>
      </c>
      <c r="I2326" s="199">
        <v>44</v>
      </c>
      <c r="J2326" t="str">
        <f t="shared" si="197"/>
        <v>E-W2-H3-LAM 28</v>
      </c>
      <c r="K2326" s="5">
        <f t="shared" si="196"/>
        <v>1544</v>
      </c>
      <c r="M2326" t="s">
        <v>730</v>
      </c>
      <c r="O2326" s="355">
        <v>0.03</v>
      </c>
      <c r="Q2326" s="192">
        <v>1499</v>
      </c>
    </row>
    <row r="2327" spans="1:17" hidden="1">
      <c r="A2327" t="s">
        <v>1</v>
      </c>
      <c r="B2327" t="s">
        <v>8</v>
      </c>
      <c r="C2327" s="191">
        <v>999</v>
      </c>
      <c r="D2327" s="191" t="s">
        <v>28</v>
      </c>
      <c r="E2327">
        <v>2821</v>
      </c>
      <c r="F2327">
        <v>3100</v>
      </c>
      <c r="G2327" t="s">
        <v>35</v>
      </c>
      <c r="H2327" s="4" t="s">
        <v>802</v>
      </c>
      <c r="I2327" s="199">
        <v>44</v>
      </c>
      <c r="J2327" t="str">
        <f t="shared" si="197"/>
        <v>E-W2-H4-LAM 28</v>
      </c>
      <c r="K2327" s="5">
        <f t="shared" si="196"/>
        <v>1815</v>
      </c>
      <c r="M2327" t="s">
        <v>730</v>
      </c>
      <c r="O2327" s="355">
        <v>2.5000000000000001E-2</v>
      </c>
      <c r="Q2327" s="192">
        <v>1770</v>
      </c>
    </row>
    <row r="2328" spans="1:17" hidden="1">
      <c r="A2328" t="s">
        <v>0</v>
      </c>
      <c r="B2328" t="s">
        <v>7</v>
      </c>
      <c r="C2328" s="191">
        <v>999</v>
      </c>
      <c r="D2328" s="191" t="s">
        <v>28</v>
      </c>
      <c r="E2328">
        <v>1981</v>
      </c>
      <c r="F2328">
        <v>2150</v>
      </c>
      <c r="G2328" t="s">
        <v>32</v>
      </c>
      <c r="H2328" s="4" t="s">
        <v>802</v>
      </c>
      <c r="I2328" s="199">
        <v>44</v>
      </c>
      <c r="J2328" t="str">
        <f t="shared" si="197"/>
        <v>F-W2-H1-LAM 28</v>
      </c>
      <c r="K2328" s="5">
        <f t="shared" si="196"/>
        <v>896</v>
      </c>
      <c r="M2328" t="s">
        <v>730</v>
      </c>
      <c r="O2328" s="355">
        <v>3.5000000000000003E-2</v>
      </c>
      <c r="Q2328" s="192">
        <v>865</v>
      </c>
    </row>
    <row r="2329" spans="1:17" hidden="1">
      <c r="A2329" t="s">
        <v>0</v>
      </c>
      <c r="B2329" t="s">
        <v>6</v>
      </c>
      <c r="C2329" s="191">
        <v>999</v>
      </c>
      <c r="D2329" s="191" t="s">
        <v>28</v>
      </c>
      <c r="E2329">
        <v>2151</v>
      </c>
      <c r="F2329">
        <v>2450</v>
      </c>
      <c r="G2329" t="s">
        <v>33</v>
      </c>
      <c r="H2329" s="4" t="s">
        <v>802</v>
      </c>
      <c r="I2329" s="199">
        <v>44</v>
      </c>
      <c r="J2329" t="str">
        <f t="shared" si="197"/>
        <v>F-W2-H2-LAM 28</v>
      </c>
      <c r="K2329" s="5">
        <f t="shared" si="196"/>
        <v>1095</v>
      </c>
      <c r="M2329" t="s">
        <v>730</v>
      </c>
      <c r="O2329" s="355">
        <v>0.03</v>
      </c>
      <c r="Q2329" s="192">
        <v>1063</v>
      </c>
    </row>
    <row r="2330" spans="1:17" hidden="1">
      <c r="A2330" t="s">
        <v>0</v>
      </c>
      <c r="B2330" t="s">
        <v>5</v>
      </c>
      <c r="C2330" s="191">
        <v>999</v>
      </c>
      <c r="D2330" s="191" t="s">
        <v>28</v>
      </c>
      <c r="E2330">
        <v>2451</v>
      </c>
      <c r="F2330">
        <v>2820</v>
      </c>
      <c r="G2330" t="s">
        <v>34</v>
      </c>
      <c r="H2330" s="4" t="s">
        <v>802</v>
      </c>
      <c r="I2330" s="199">
        <v>44</v>
      </c>
      <c r="J2330" t="str">
        <f t="shared" si="197"/>
        <v>F-W2-H3-LAM 28</v>
      </c>
      <c r="K2330" s="5">
        <f t="shared" si="196"/>
        <v>1335</v>
      </c>
      <c r="M2330" t="s">
        <v>730</v>
      </c>
      <c r="O2330" s="355">
        <v>0.03</v>
      </c>
      <c r="Q2330" s="192">
        <v>1296</v>
      </c>
    </row>
    <row r="2331" spans="1:17" hidden="1">
      <c r="A2331" t="s">
        <v>0</v>
      </c>
      <c r="B2331" t="s">
        <v>3</v>
      </c>
      <c r="C2331" s="191">
        <v>999</v>
      </c>
      <c r="D2331" s="191" t="s">
        <v>28</v>
      </c>
      <c r="E2331">
        <v>2821</v>
      </c>
      <c r="F2331">
        <v>3100</v>
      </c>
      <c r="G2331" t="s">
        <v>35</v>
      </c>
      <c r="H2331" s="4" t="s">
        <v>802</v>
      </c>
      <c r="I2331" s="199">
        <v>44</v>
      </c>
      <c r="J2331" t="str">
        <f t="shared" si="197"/>
        <v>F-W2-H4-LAM 28</v>
      </c>
      <c r="K2331" s="5">
        <f t="shared" si="196"/>
        <v>1573</v>
      </c>
      <c r="M2331" t="s">
        <v>730</v>
      </c>
      <c r="O2331" s="355">
        <v>2.5000000000000001E-2</v>
      </c>
      <c r="Q2331" s="192">
        <v>1534</v>
      </c>
    </row>
    <row r="2332" spans="1:17" hidden="1">
      <c r="A2332" t="s">
        <v>2</v>
      </c>
      <c r="B2332" t="s">
        <v>17</v>
      </c>
      <c r="C2332" s="194">
        <v>1099</v>
      </c>
      <c r="D2332" s="194" t="s">
        <v>29</v>
      </c>
      <c r="E2332">
        <v>1981</v>
      </c>
      <c r="F2332">
        <v>2150</v>
      </c>
      <c r="G2332" t="s">
        <v>32</v>
      </c>
      <c r="H2332" s="4" t="s">
        <v>802</v>
      </c>
      <c r="I2332" s="199">
        <v>44</v>
      </c>
      <c r="J2332" t="str">
        <f t="shared" si="197"/>
        <v>D-W3-H1-LAM 28</v>
      </c>
      <c r="K2332" s="5">
        <f t="shared" si="196"/>
        <v>545</v>
      </c>
      <c r="M2332" t="s">
        <v>730</v>
      </c>
      <c r="O2332" s="355">
        <v>3.5000000000000003E-2</v>
      </c>
      <c r="Q2332" s="193">
        <v>526</v>
      </c>
    </row>
    <row r="2333" spans="1:17" hidden="1">
      <c r="A2333" t="s">
        <v>2</v>
      </c>
      <c r="B2333" t="s">
        <v>16</v>
      </c>
      <c r="C2333" s="194">
        <v>1099</v>
      </c>
      <c r="D2333" s="194" t="s">
        <v>29</v>
      </c>
      <c r="E2333">
        <v>2151</v>
      </c>
      <c r="F2333">
        <v>2450</v>
      </c>
      <c r="G2333" t="s">
        <v>33</v>
      </c>
      <c r="H2333" s="4" t="s">
        <v>802</v>
      </c>
      <c r="I2333" s="199">
        <v>44</v>
      </c>
      <c r="J2333" t="str">
        <f t="shared" si="197"/>
        <v>D-W3-H2-LAM 28</v>
      </c>
      <c r="K2333" s="5">
        <f t="shared" si="196"/>
        <v>661</v>
      </c>
      <c r="M2333" t="s">
        <v>730</v>
      </c>
      <c r="O2333" s="355">
        <v>0.03</v>
      </c>
      <c r="Q2333" s="193">
        <v>641</v>
      </c>
    </row>
    <row r="2334" spans="1:17" hidden="1">
      <c r="A2334" t="s">
        <v>2</v>
      </c>
      <c r="B2334" t="s">
        <v>15</v>
      </c>
      <c r="C2334" s="194">
        <v>1099</v>
      </c>
      <c r="D2334" s="194" t="s">
        <v>29</v>
      </c>
      <c r="E2334">
        <v>2451</v>
      </c>
      <c r="F2334">
        <v>2820</v>
      </c>
      <c r="G2334" t="s">
        <v>34</v>
      </c>
      <c r="H2334" s="4" t="s">
        <v>802</v>
      </c>
      <c r="I2334" s="199">
        <v>44</v>
      </c>
      <c r="J2334" t="str">
        <f t="shared" si="197"/>
        <v>D-W3-H3-LAM 28</v>
      </c>
      <c r="K2334" s="5">
        <f t="shared" si="196"/>
        <v>798</v>
      </c>
      <c r="M2334" t="s">
        <v>730</v>
      </c>
      <c r="O2334" s="355">
        <v>0.03</v>
      </c>
      <c r="Q2334" s="193">
        <v>774</v>
      </c>
    </row>
    <row r="2335" spans="1:17" hidden="1">
      <c r="A2335" t="s">
        <v>2</v>
      </c>
      <c r="B2335" t="s">
        <v>13</v>
      </c>
      <c r="C2335" s="194">
        <v>1099</v>
      </c>
      <c r="D2335" s="194" t="s">
        <v>29</v>
      </c>
      <c r="E2335">
        <v>2821</v>
      </c>
      <c r="F2335">
        <v>3070</v>
      </c>
      <c r="G2335" t="s">
        <v>35</v>
      </c>
      <c r="H2335" s="4" t="s">
        <v>802</v>
      </c>
      <c r="I2335" s="199">
        <v>44</v>
      </c>
      <c r="J2335" t="str">
        <f t="shared" si="197"/>
        <v>D-W3-H4-LAM 28</v>
      </c>
      <c r="K2335" s="5">
        <f t="shared" si="196"/>
        <v>933</v>
      </c>
      <c r="M2335" t="s">
        <v>730</v>
      </c>
      <c r="O2335" s="355">
        <v>2.5000000000000001E-2</v>
      </c>
      <c r="Q2335" s="193">
        <v>910</v>
      </c>
    </row>
    <row r="2336" spans="1:17" hidden="1">
      <c r="A2336" t="s">
        <v>1</v>
      </c>
      <c r="B2336" t="s">
        <v>12</v>
      </c>
      <c r="C2336" s="194">
        <v>1099</v>
      </c>
      <c r="D2336" s="194" t="s">
        <v>29</v>
      </c>
      <c r="E2336">
        <v>1981</v>
      </c>
      <c r="F2336">
        <v>2150</v>
      </c>
      <c r="G2336" t="s">
        <v>32</v>
      </c>
      <c r="H2336" s="4" t="s">
        <v>802</v>
      </c>
      <c r="I2336" s="199">
        <v>44</v>
      </c>
      <c r="J2336" t="str">
        <f t="shared" si="197"/>
        <v>E-W3-H1-LAM 28</v>
      </c>
      <c r="K2336" s="5">
        <f t="shared" si="196"/>
        <v>1083</v>
      </c>
      <c r="M2336" t="s">
        <v>730</v>
      </c>
      <c r="O2336" s="355">
        <v>3.5000000000000003E-2</v>
      </c>
      <c r="Q2336" s="193">
        <v>1046</v>
      </c>
    </row>
    <row r="2337" spans="1:17" hidden="1">
      <c r="A2337" t="s">
        <v>1</v>
      </c>
      <c r="B2337" t="s">
        <v>11</v>
      </c>
      <c r="C2337" s="194">
        <v>1099</v>
      </c>
      <c r="D2337" s="194" t="s">
        <v>29</v>
      </c>
      <c r="E2337">
        <v>2151</v>
      </c>
      <c r="F2337">
        <v>2450</v>
      </c>
      <c r="G2337" t="s">
        <v>33</v>
      </c>
      <c r="H2337" s="4" t="s">
        <v>802</v>
      </c>
      <c r="I2337" s="199">
        <v>44</v>
      </c>
      <c r="J2337" t="str">
        <f t="shared" si="197"/>
        <v>E-W3-H2-LAM 28</v>
      </c>
      <c r="K2337" s="5">
        <f t="shared" si="196"/>
        <v>1318</v>
      </c>
      <c r="M2337" t="s">
        <v>730</v>
      </c>
      <c r="O2337" s="355">
        <v>0.03</v>
      </c>
      <c r="Q2337" s="193">
        <v>1279</v>
      </c>
    </row>
    <row r="2338" spans="1:17" hidden="1">
      <c r="A2338" t="s">
        <v>1</v>
      </c>
      <c r="B2338" t="s">
        <v>10</v>
      </c>
      <c r="C2338" s="194">
        <v>1099</v>
      </c>
      <c r="D2338" s="194" t="s">
        <v>29</v>
      </c>
      <c r="E2338">
        <v>2451</v>
      </c>
      <c r="F2338">
        <v>2820</v>
      </c>
      <c r="G2338" t="s">
        <v>34</v>
      </c>
      <c r="H2338" s="4" t="s">
        <v>802</v>
      </c>
      <c r="I2338" s="199">
        <v>44</v>
      </c>
      <c r="J2338" t="str">
        <f t="shared" si="197"/>
        <v>E-W3-H3-LAM 28</v>
      </c>
      <c r="K2338" s="5">
        <f t="shared" si="196"/>
        <v>1596</v>
      </c>
      <c r="M2338" t="s">
        <v>730</v>
      </c>
      <c r="O2338" s="355">
        <v>0.03</v>
      </c>
      <c r="Q2338" s="193">
        <v>1549</v>
      </c>
    </row>
    <row r="2339" spans="1:17" hidden="1">
      <c r="A2339" t="s">
        <v>1</v>
      </c>
      <c r="B2339" t="s">
        <v>8</v>
      </c>
      <c r="C2339" s="194">
        <v>1099</v>
      </c>
      <c r="D2339" s="194" t="s">
        <v>29</v>
      </c>
      <c r="E2339">
        <v>2821</v>
      </c>
      <c r="F2339">
        <v>3100</v>
      </c>
      <c r="G2339" t="s">
        <v>35</v>
      </c>
      <c r="H2339" s="4" t="s">
        <v>802</v>
      </c>
      <c r="I2339" s="199">
        <v>44</v>
      </c>
      <c r="J2339" t="str">
        <f t="shared" si="197"/>
        <v>E-W3-H4-LAM 28</v>
      </c>
      <c r="K2339" s="5">
        <f t="shared" si="196"/>
        <v>1866</v>
      </c>
      <c r="M2339" t="s">
        <v>730</v>
      </c>
      <c r="O2339" s="355">
        <v>2.5000000000000001E-2</v>
      </c>
      <c r="Q2339" s="193">
        <v>1820</v>
      </c>
    </row>
    <row r="2340" spans="1:17" hidden="1">
      <c r="A2340" t="s">
        <v>0</v>
      </c>
      <c r="B2340" t="s">
        <v>7</v>
      </c>
      <c r="C2340" s="194">
        <v>1099</v>
      </c>
      <c r="D2340" s="194" t="s">
        <v>29</v>
      </c>
      <c r="E2340">
        <v>1981</v>
      </c>
      <c r="F2340">
        <v>2150</v>
      </c>
      <c r="G2340" t="s">
        <v>32</v>
      </c>
      <c r="H2340" s="4" t="s">
        <v>802</v>
      </c>
      <c r="I2340" s="199">
        <v>44</v>
      </c>
      <c r="J2340" t="str">
        <f t="shared" si="197"/>
        <v>F-W3-H1-LAM 28</v>
      </c>
      <c r="K2340" s="5">
        <f t="shared" si="196"/>
        <v>922</v>
      </c>
      <c r="M2340" t="s">
        <v>730</v>
      </c>
      <c r="O2340" s="355">
        <v>3.5000000000000003E-2</v>
      </c>
      <c r="Q2340" s="193">
        <v>890</v>
      </c>
    </row>
    <row r="2341" spans="1:17" hidden="1">
      <c r="A2341" t="s">
        <v>0</v>
      </c>
      <c r="B2341" t="s">
        <v>6</v>
      </c>
      <c r="C2341" s="194">
        <v>1099</v>
      </c>
      <c r="D2341" s="194" t="s">
        <v>29</v>
      </c>
      <c r="E2341">
        <v>2151</v>
      </c>
      <c r="F2341">
        <v>2450</v>
      </c>
      <c r="G2341" t="s">
        <v>33</v>
      </c>
      <c r="H2341" s="4" t="s">
        <v>802</v>
      </c>
      <c r="I2341" s="199">
        <v>44</v>
      </c>
      <c r="J2341" t="str">
        <f t="shared" si="197"/>
        <v>F-W3-H2-LAM 28</v>
      </c>
      <c r="K2341" s="5">
        <f t="shared" si="196"/>
        <v>1121</v>
      </c>
      <c r="M2341" t="s">
        <v>730</v>
      </c>
      <c r="O2341" s="355">
        <v>0.03</v>
      </c>
      <c r="Q2341" s="193">
        <v>1088</v>
      </c>
    </row>
    <row r="2342" spans="1:17" hidden="1">
      <c r="A2342" t="s">
        <v>0</v>
      </c>
      <c r="B2342" t="s">
        <v>5</v>
      </c>
      <c r="C2342" s="194">
        <v>1099</v>
      </c>
      <c r="D2342" s="194" t="s">
        <v>29</v>
      </c>
      <c r="E2342">
        <v>2451</v>
      </c>
      <c r="F2342">
        <v>2820</v>
      </c>
      <c r="G2342" t="s">
        <v>34</v>
      </c>
      <c r="H2342" s="4" t="s">
        <v>802</v>
      </c>
      <c r="I2342" s="199">
        <v>44</v>
      </c>
      <c r="J2342" t="str">
        <f t="shared" si="197"/>
        <v>F-W3-H3-LAM 28</v>
      </c>
      <c r="K2342" s="5">
        <f t="shared" si="196"/>
        <v>1361</v>
      </c>
      <c r="M2342" t="s">
        <v>730</v>
      </c>
      <c r="O2342" s="355">
        <v>0.03</v>
      </c>
      <c r="Q2342" s="193">
        <v>1321</v>
      </c>
    </row>
    <row r="2343" spans="1:17" hidden="1">
      <c r="A2343" t="s">
        <v>0</v>
      </c>
      <c r="B2343" t="s">
        <v>3</v>
      </c>
      <c r="C2343" s="194">
        <v>1099</v>
      </c>
      <c r="D2343" s="194" t="s">
        <v>29</v>
      </c>
      <c r="E2343">
        <v>2821</v>
      </c>
      <c r="F2343">
        <v>3100</v>
      </c>
      <c r="G2343" t="s">
        <v>35</v>
      </c>
      <c r="H2343" s="4" t="s">
        <v>802</v>
      </c>
      <c r="I2343" s="199">
        <v>44</v>
      </c>
      <c r="J2343" t="str">
        <f t="shared" si="197"/>
        <v>F-W3-H4-LAM 28</v>
      </c>
      <c r="K2343" s="5">
        <f t="shared" si="196"/>
        <v>1598</v>
      </c>
      <c r="M2343" t="s">
        <v>730</v>
      </c>
      <c r="O2343" s="355">
        <v>2.5000000000000001E-2</v>
      </c>
      <c r="Q2343" s="193">
        <v>1559</v>
      </c>
    </row>
    <row r="2344" spans="1:17" hidden="1">
      <c r="A2344" t="s">
        <v>2</v>
      </c>
      <c r="B2344" t="s">
        <v>17</v>
      </c>
      <c r="C2344" s="196">
        <v>1240</v>
      </c>
      <c r="D2344" s="196" t="s">
        <v>30</v>
      </c>
      <c r="E2344">
        <v>1981</v>
      </c>
      <c r="F2344">
        <v>2150</v>
      </c>
      <c r="G2344" t="s">
        <v>32</v>
      </c>
      <c r="H2344" s="4" t="s">
        <v>802</v>
      </c>
      <c r="I2344" s="199">
        <v>44</v>
      </c>
      <c r="J2344" t="str">
        <f t="shared" si="197"/>
        <v>D-W4-H1-LAM 28</v>
      </c>
      <c r="K2344" s="5">
        <f t="shared" si="196"/>
        <v>571</v>
      </c>
      <c r="M2344" t="s">
        <v>730</v>
      </c>
      <c r="O2344" s="355">
        <v>3.5000000000000003E-2</v>
      </c>
      <c r="Q2344" s="195">
        <v>551</v>
      </c>
    </row>
    <row r="2345" spans="1:17" hidden="1">
      <c r="A2345" t="s">
        <v>2</v>
      </c>
      <c r="B2345" t="s">
        <v>16</v>
      </c>
      <c r="C2345" s="196">
        <v>1240</v>
      </c>
      <c r="D2345" s="196" t="s">
        <v>30</v>
      </c>
      <c r="E2345">
        <v>2151</v>
      </c>
      <c r="F2345">
        <v>2450</v>
      </c>
      <c r="G2345" t="s">
        <v>33</v>
      </c>
      <c r="H2345" s="4" t="s">
        <v>802</v>
      </c>
      <c r="I2345" s="199">
        <v>44</v>
      </c>
      <c r="J2345" t="str">
        <f t="shared" si="197"/>
        <v>D-W4-H2-LAM 28</v>
      </c>
      <c r="K2345" s="5">
        <f t="shared" si="196"/>
        <v>686</v>
      </c>
      <c r="M2345" t="s">
        <v>730</v>
      </c>
      <c r="O2345" s="355">
        <v>0.03</v>
      </c>
      <c r="Q2345" s="195">
        <v>666</v>
      </c>
    </row>
    <row r="2346" spans="1:17" hidden="1">
      <c r="A2346" t="s">
        <v>2</v>
      </c>
      <c r="B2346" t="s">
        <v>15</v>
      </c>
      <c r="C2346" s="196">
        <v>1240</v>
      </c>
      <c r="D2346" s="196" t="s">
        <v>30</v>
      </c>
      <c r="E2346">
        <v>2451</v>
      </c>
      <c r="F2346">
        <v>2820</v>
      </c>
      <c r="G2346" t="s">
        <v>34</v>
      </c>
      <c r="H2346" s="4" t="s">
        <v>802</v>
      </c>
      <c r="I2346" s="199">
        <v>44</v>
      </c>
      <c r="J2346" t="str">
        <f t="shared" si="197"/>
        <v>D-W4-H3-LAM 28</v>
      </c>
      <c r="K2346" s="5">
        <f t="shared" si="196"/>
        <v>823</v>
      </c>
      <c r="M2346" t="s">
        <v>730</v>
      </c>
      <c r="O2346" s="355">
        <v>0.03</v>
      </c>
      <c r="Q2346" s="195">
        <v>799</v>
      </c>
    </row>
    <row r="2347" spans="1:17" hidden="1">
      <c r="A2347" t="s">
        <v>2</v>
      </c>
      <c r="B2347" t="s">
        <v>13</v>
      </c>
      <c r="C2347" s="196">
        <v>1240</v>
      </c>
      <c r="D2347" s="196" t="s">
        <v>30</v>
      </c>
      <c r="E2347">
        <v>2821</v>
      </c>
      <c r="F2347">
        <v>3070</v>
      </c>
      <c r="G2347" t="s">
        <v>35</v>
      </c>
      <c r="H2347" s="4" t="s">
        <v>802</v>
      </c>
      <c r="I2347" s="199">
        <v>44</v>
      </c>
      <c r="J2347" t="str">
        <f t="shared" si="197"/>
        <v>D-W4-H4-LAM 28</v>
      </c>
      <c r="K2347" s="5">
        <f t="shared" si="196"/>
        <v>959</v>
      </c>
      <c r="M2347" t="s">
        <v>730</v>
      </c>
      <c r="O2347" s="355">
        <v>2.5000000000000001E-2</v>
      </c>
      <c r="Q2347" s="195">
        <v>935</v>
      </c>
    </row>
    <row r="2348" spans="1:17" hidden="1">
      <c r="A2348" t="s">
        <v>1</v>
      </c>
      <c r="B2348" t="s">
        <v>12</v>
      </c>
      <c r="C2348" s="196">
        <v>1240</v>
      </c>
      <c r="D2348" s="196" t="s">
        <v>30</v>
      </c>
      <c r="E2348">
        <v>1981</v>
      </c>
      <c r="F2348">
        <v>2150</v>
      </c>
      <c r="G2348" t="s">
        <v>32</v>
      </c>
      <c r="H2348" s="4" t="s">
        <v>802</v>
      </c>
      <c r="I2348" s="199">
        <v>44</v>
      </c>
      <c r="J2348" t="str">
        <f t="shared" si="197"/>
        <v>E-W4-H1-LAM 28</v>
      </c>
      <c r="K2348" s="5">
        <f t="shared" si="196"/>
        <v>1135</v>
      </c>
      <c r="M2348" t="s">
        <v>730</v>
      </c>
      <c r="O2348" s="355">
        <v>3.5000000000000003E-2</v>
      </c>
      <c r="Q2348" s="195">
        <v>1096</v>
      </c>
    </row>
    <row r="2349" spans="1:17" hidden="1">
      <c r="A2349" t="s">
        <v>1</v>
      </c>
      <c r="B2349" t="s">
        <v>11</v>
      </c>
      <c r="C2349" s="196">
        <v>1240</v>
      </c>
      <c r="D2349" s="196" t="s">
        <v>30</v>
      </c>
      <c r="E2349">
        <v>2151</v>
      </c>
      <c r="F2349">
        <v>2450</v>
      </c>
      <c r="G2349" t="s">
        <v>33</v>
      </c>
      <c r="H2349" s="4" t="s">
        <v>802</v>
      </c>
      <c r="I2349" s="199">
        <v>44</v>
      </c>
      <c r="J2349" t="str">
        <f t="shared" si="197"/>
        <v>E-W4-H2-LAM 28</v>
      </c>
      <c r="K2349" s="5">
        <f t="shared" si="196"/>
        <v>1369</v>
      </c>
      <c r="M2349" t="s">
        <v>730</v>
      </c>
      <c r="O2349" s="355">
        <v>0.03</v>
      </c>
      <c r="Q2349" s="195">
        <v>1329</v>
      </c>
    </row>
    <row r="2350" spans="1:17" hidden="1">
      <c r="A2350" t="s">
        <v>1</v>
      </c>
      <c r="B2350" t="s">
        <v>10</v>
      </c>
      <c r="C2350" s="196">
        <v>1240</v>
      </c>
      <c r="D2350" s="196" t="s">
        <v>30</v>
      </c>
      <c r="E2350">
        <v>2451</v>
      </c>
      <c r="F2350">
        <v>2820</v>
      </c>
      <c r="G2350" t="s">
        <v>34</v>
      </c>
      <c r="H2350" s="4" t="s">
        <v>802</v>
      </c>
      <c r="I2350" s="199">
        <v>44</v>
      </c>
      <c r="J2350" t="str">
        <f t="shared" si="197"/>
        <v>E-W4-H3-LAM 28</v>
      </c>
      <c r="K2350" s="5">
        <f t="shared" si="196"/>
        <v>1647</v>
      </c>
      <c r="M2350" t="s">
        <v>730</v>
      </c>
      <c r="O2350" s="355">
        <v>0.03</v>
      </c>
      <c r="Q2350" s="195">
        <v>1599</v>
      </c>
    </row>
    <row r="2351" spans="1:17" hidden="1">
      <c r="A2351" t="s">
        <v>1</v>
      </c>
      <c r="B2351" t="s">
        <v>8</v>
      </c>
      <c r="C2351" s="196">
        <v>1240</v>
      </c>
      <c r="D2351" s="196" t="s">
        <v>30</v>
      </c>
      <c r="E2351">
        <v>2821</v>
      </c>
      <c r="F2351">
        <v>3100</v>
      </c>
      <c r="G2351" t="s">
        <v>35</v>
      </c>
      <c r="H2351" s="4" t="s">
        <v>802</v>
      </c>
      <c r="I2351" s="199">
        <v>44</v>
      </c>
      <c r="J2351" t="str">
        <f t="shared" si="197"/>
        <v>E-W4-H4-LAM 28</v>
      </c>
      <c r="K2351" s="5">
        <f t="shared" si="196"/>
        <v>1917</v>
      </c>
      <c r="M2351" t="s">
        <v>730</v>
      </c>
      <c r="O2351" s="355">
        <v>2.5000000000000001E-2</v>
      </c>
      <c r="Q2351" s="195">
        <v>1870</v>
      </c>
    </row>
    <row r="2352" spans="1:17" hidden="1">
      <c r="A2352" t="s">
        <v>0</v>
      </c>
      <c r="B2352" t="s">
        <v>7</v>
      </c>
      <c r="C2352" s="196">
        <v>1240</v>
      </c>
      <c r="D2352" s="196" t="s">
        <v>30</v>
      </c>
      <c r="E2352">
        <v>1981</v>
      </c>
      <c r="F2352">
        <v>2150</v>
      </c>
      <c r="G2352" t="s">
        <v>32</v>
      </c>
      <c r="H2352" s="4" t="s">
        <v>802</v>
      </c>
      <c r="I2352" s="199">
        <v>44</v>
      </c>
      <c r="J2352" t="str">
        <f t="shared" si="197"/>
        <v>F-W4-H1-LAM 28</v>
      </c>
      <c r="K2352" s="5">
        <f t="shared" si="196"/>
        <v>948</v>
      </c>
      <c r="M2352" t="s">
        <v>730</v>
      </c>
      <c r="O2352" s="355">
        <v>3.5000000000000003E-2</v>
      </c>
      <c r="Q2352" s="195">
        <v>915</v>
      </c>
    </row>
    <row r="2353" spans="1:17" hidden="1">
      <c r="A2353" t="s">
        <v>0</v>
      </c>
      <c r="B2353" t="s">
        <v>6</v>
      </c>
      <c r="C2353" s="196">
        <v>1240</v>
      </c>
      <c r="D2353" s="196" t="s">
        <v>30</v>
      </c>
      <c r="E2353">
        <v>2151</v>
      </c>
      <c r="F2353">
        <v>2450</v>
      </c>
      <c r="G2353" t="s">
        <v>33</v>
      </c>
      <c r="H2353" s="4" t="s">
        <v>802</v>
      </c>
      <c r="I2353" s="199">
        <v>44</v>
      </c>
      <c r="J2353" t="str">
        <f t="shared" si="197"/>
        <v>F-W4-H2-LAM 28</v>
      </c>
      <c r="K2353" s="5">
        <f t="shared" si="196"/>
        <v>1147</v>
      </c>
      <c r="M2353" t="s">
        <v>730</v>
      </c>
      <c r="O2353" s="355">
        <v>0.03</v>
      </c>
      <c r="Q2353" s="195">
        <v>1113</v>
      </c>
    </row>
    <row r="2354" spans="1:17" hidden="1">
      <c r="A2354" t="s">
        <v>0</v>
      </c>
      <c r="B2354" t="s">
        <v>5</v>
      </c>
      <c r="C2354" s="196">
        <v>1240</v>
      </c>
      <c r="D2354" s="196" t="s">
        <v>30</v>
      </c>
      <c r="E2354">
        <v>2451</v>
      </c>
      <c r="F2354">
        <v>2820</v>
      </c>
      <c r="G2354" t="s">
        <v>34</v>
      </c>
      <c r="H2354" s="4" t="s">
        <v>802</v>
      </c>
      <c r="I2354" s="199">
        <v>44</v>
      </c>
      <c r="J2354" t="str">
        <f t="shared" si="197"/>
        <v>F-W4-H3-LAM 28</v>
      </c>
      <c r="K2354" s="5">
        <f t="shared" si="196"/>
        <v>1387</v>
      </c>
      <c r="M2354" t="s">
        <v>730</v>
      </c>
      <c r="O2354" s="355">
        <v>0.03</v>
      </c>
      <c r="Q2354" s="195">
        <v>1346</v>
      </c>
    </row>
    <row r="2355" spans="1:17" hidden="1">
      <c r="A2355" t="s">
        <v>0</v>
      </c>
      <c r="B2355" t="s">
        <v>3</v>
      </c>
      <c r="C2355" s="196">
        <v>1240</v>
      </c>
      <c r="D2355" s="196" t="s">
        <v>30</v>
      </c>
      <c r="E2355">
        <v>2821</v>
      </c>
      <c r="F2355">
        <v>3100</v>
      </c>
      <c r="G2355" t="s">
        <v>35</v>
      </c>
      <c r="H2355" s="4" t="s">
        <v>802</v>
      </c>
      <c r="I2355" s="199">
        <v>44</v>
      </c>
      <c r="J2355" t="str">
        <f t="shared" si="197"/>
        <v>F-W4-H4-LAM 28</v>
      </c>
      <c r="K2355" s="5">
        <f t="shared" si="196"/>
        <v>1624</v>
      </c>
      <c r="M2355" t="s">
        <v>730</v>
      </c>
      <c r="O2355" s="355">
        <v>2.5000000000000001E-2</v>
      </c>
      <c r="Q2355" s="195">
        <v>1584</v>
      </c>
    </row>
    <row r="2356" spans="1:17" hidden="1">
      <c r="A2356" t="s">
        <v>2</v>
      </c>
      <c r="B2356" t="s">
        <v>17</v>
      </c>
      <c r="C2356">
        <v>949</v>
      </c>
      <c r="D2356" t="s">
        <v>27</v>
      </c>
      <c r="E2356">
        <v>1981</v>
      </c>
      <c r="F2356">
        <v>2150</v>
      </c>
      <c r="G2356" t="s">
        <v>32</v>
      </c>
      <c r="H2356" s="4" t="s">
        <v>656</v>
      </c>
      <c r="I2356" s="199">
        <v>44</v>
      </c>
      <c r="J2356" t="str">
        <f t="shared" si="197"/>
        <v>D-W1-H1-LAM 45</v>
      </c>
      <c r="K2356" s="5">
        <f t="shared" si="196"/>
        <v>550</v>
      </c>
      <c r="M2356" t="s">
        <v>730</v>
      </c>
      <c r="O2356" s="355">
        <v>3.5000000000000003E-2</v>
      </c>
      <c r="Q2356" s="6">
        <v>531</v>
      </c>
    </row>
    <row r="2357" spans="1:17" hidden="1">
      <c r="A2357" t="s">
        <v>2</v>
      </c>
      <c r="B2357" t="s">
        <v>16</v>
      </c>
      <c r="C2357">
        <v>949</v>
      </c>
      <c r="D2357" t="s">
        <v>27</v>
      </c>
      <c r="E2357">
        <v>2151</v>
      </c>
      <c r="F2357">
        <v>2450</v>
      </c>
      <c r="G2357" t="s">
        <v>33</v>
      </c>
      <c r="H2357" s="4" t="s">
        <v>656</v>
      </c>
      <c r="I2357" s="199">
        <v>44</v>
      </c>
      <c r="J2357" t="str">
        <f t="shared" si="197"/>
        <v>D-W1-H2-LAM 45</v>
      </c>
      <c r="K2357" s="5">
        <f t="shared" si="196"/>
        <v>666</v>
      </c>
      <c r="M2357" t="s">
        <v>730</v>
      </c>
      <c r="O2357" s="355">
        <v>0.03</v>
      </c>
      <c r="Q2357" s="5">
        <v>646</v>
      </c>
    </row>
    <row r="2358" spans="1:17" hidden="1">
      <c r="A2358" t="s">
        <v>2</v>
      </c>
      <c r="B2358" t="s">
        <v>15</v>
      </c>
      <c r="C2358">
        <v>949</v>
      </c>
      <c r="D2358" t="s">
        <v>27</v>
      </c>
      <c r="E2358">
        <v>2451</v>
      </c>
      <c r="F2358">
        <v>2820</v>
      </c>
      <c r="G2358" t="s">
        <v>34</v>
      </c>
      <c r="H2358" s="4" t="s">
        <v>656</v>
      </c>
      <c r="I2358" s="199">
        <v>44</v>
      </c>
      <c r="J2358" t="str">
        <f t="shared" si="197"/>
        <v>D-W1-H3-LAM 45</v>
      </c>
      <c r="K2358" s="5">
        <f t="shared" si="196"/>
        <v>803</v>
      </c>
      <c r="M2358" t="s">
        <v>730</v>
      </c>
      <c r="O2358" s="355">
        <v>0.03</v>
      </c>
      <c r="Q2358" s="5">
        <v>779</v>
      </c>
    </row>
    <row r="2359" spans="1:17" hidden="1">
      <c r="A2359" t="s">
        <v>2</v>
      </c>
      <c r="B2359" t="s">
        <v>13</v>
      </c>
      <c r="C2359">
        <v>864</v>
      </c>
      <c r="D2359" t="s">
        <v>27</v>
      </c>
      <c r="E2359">
        <v>2821</v>
      </c>
      <c r="F2359">
        <v>3070</v>
      </c>
      <c r="G2359" t="s">
        <v>35</v>
      </c>
      <c r="H2359" s="4" t="s">
        <v>656</v>
      </c>
      <c r="I2359" s="199">
        <v>44</v>
      </c>
      <c r="J2359" t="str">
        <f t="shared" si="197"/>
        <v>D-W1-H4-LAM 45</v>
      </c>
      <c r="K2359" s="5">
        <f t="shared" si="196"/>
        <v>938</v>
      </c>
      <c r="M2359" t="s">
        <v>730</v>
      </c>
      <c r="O2359" s="355">
        <v>2.5000000000000001E-2</v>
      </c>
      <c r="Q2359" s="5">
        <v>915</v>
      </c>
    </row>
    <row r="2360" spans="1:17" hidden="1">
      <c r="A2360" t="s">
        <v>1</v>
      </c>
      <c r="B2360" t="s">
        <v>12</v>
      </c>
      <c r="C2360">
        <v>949</v>
      </c>
      <c r="D2360" t="s">
        <v>27</v>
      </c>
      <c r="E2360">
        <v>1981</v>
      </c>
      <c r="F2360">
        <v>2150</v>
      </c>
      <c r="G2360" t="s">
        <v>32</v>
      </c>
      <c r="H2360" s="4" t="s">
        <v>656</v>
      </c>
      <c r="I2360" s="199">
        <v>44</v>
      </c>
      <c r="J2360" t="str">
        <f t="shared" si="197"/>
        <v>E-W1-H1-LAM 45</v>
      </c>
      <c r="K2360" s="5">
        <f t="shared" si="196"/>
        <v>1099</v>
      </c>
      <c r="M2360" t="s">
        <v>730</v>
      </c>
      <c r="O2360" s="355">
        <v>3.5000000000000003E-2</v>
      </c>
      <c r="Q2360" s="5">
        <v>1061</v>
      </c>
    </row>
    <row r="2361" spans="1:17" hidden="1">
      <c r="A2361" t="s">
        <v>1</v>
      </c>
      <c r="B2361" t="s">
        <v>11</v>
      </c>
      <c r="C2361">
        <v>909</v>
      </c>
      <c r="D2361" t="s">
        <v>27</v>
      </c>
      <c r="E2361">
        <v>2151</v>
      </c>
      <c r="F2361">
        <v>2450</v>
      </c>
      <c r="G2361" t="s">
        <v>33</v>
      </c>
      <c r="H2361" s="4" t="s">
        <v>656</v>
      </c>
      <c r="I2361" s="199">
        <v>44</v>
      </c>
      <c r="J2361" t="str">
        <f t="shared" si="197"/>
        <v>E-W1-H2-LAM 45</v>
      </c>
      <c r="K2361" s="5">
        <f t="shared" si="196"/>
        <v>1330</v>
      </c>
      <c r="M2361" t="s">
        <v>730</v>
      </c>
      <c r="O2361" s="355">
        <v>0.03</v>
      </c>
      <c r="Q2361" s="5">
        <v>1291</v>
      </c>
    </row>
    <row r="2362" spans="1:17" hidden="1">
      <c r="A2362" t="s">
        <v>1</v>
      </c>
      <c r="B2362" t="s">
        <v>10</v>
      </c>
      <c r="C2362">
        <v>949</v>
      </c>
      <c r="D2362" t="s">
        <v>27</v>
      </c>
      <c r="E2362">
        <v>2451</v>
      </c>
      <c r="F2362">
        <v>2820</v>
      </c>
      <c r="G2362" t="s">
        <v>34</v>
      </c>
      <c r="H2362" s="4" t="s">
        <v>656</v>
      </c>
      <c r="I2362" s="199">
        <v>44</v>
      </c>
      <c r="J2362" t="str">
        <f t="shared" si="197"/>
        <v>E-W1-H3-LAM 45</v>
      </c>
      <c r="K2362" s="5">
        <f t="shared" si="196"/>
        <v>1605</v>
      </c>
      <c r="M2362" t="s">
        <v>730</v>
      </c>
      <c r="O2362" s="355">
        <v>0.03</v>
      </c>
      <c r="Q2362" s="5">
        <v>1558</v>
      </c>
    </row>
    <row r="2363" spans="1:17" hidden="1">
      <c r="A2363" t="s">
        <v>1</v>
      </c>
      <c r="B2363" t="s">
        <v>8</v>
      </c>
      <c r="C2363">
        <v>999</v>
      </c>
      <c r="D2363" t="s">
        <v>27</v>
      </c>
      <c r="E2363">
        <v>2821</v>
      </c>
      <c r="F2363">
        <v>3100</v>
      </c>
      <c r="G2363" t="s">
        <v>35</v>
      </c>
      <c r="H2363" s="4" t="s">
        <v>656</v>
      </c>
      <c r="I2363" s="199">
        <v>44</v>
      </c>
      <c r="J2363" t="str">
        <f t="shared" si="197"/>
        <v>E-W1-H4-LAM 45</v>
      </c>
      <c r="K2363" s="5">
        <f t="shared" si="196"/>
        <v>1876</v>
      </c>
      <c r="M2363" t="s">
        <v>730</v>
      </c>
      <c r="O2363" s="355">
        <v>2.5000000000000001E-2</v>
      </c>
      <c r="Q2363" s="5">
        <v>1830</v>
      </c>
    </row>
    <row r="2364" spans="1:17" hidden="1">
      <c r="A2364" t="s">
        <v>0</v>
      </c>
      <c r="B2364" t="s">
        <v>7</v>
      </c>
      <c r="C2364">
        <v>949</v>
      </c>
      <c r="D2364" t="s">
        <v>27</v>
      </c>
      <c r="E2364">
        <v>1981</v>
      </c>
      <c r="F2364">
        <v>2150</v>
      </c>
      <c r="G2364" t="s">
        <v>32</v>
      </c>
      <c r="H2364" s="4" t="s">
        <v>656</v>
      </c>
      <c r="I2364" s="199">
        <v>44</v>
      </c>
      <c r="J2364" t="str">
        <f t="shared" si="197"/>
        <v>F-W1-H1-LAM 45</v>
      </c>
      <c r="K2364" s="5">
        <f t="shared" si="196"/>
        <v>941</v>
      </c>
      <c r="M2364" t="s">
        <v>730</v>
      </c>
      <c r="O2364" s="355">
        <v>3.5000000000000003E-2</v>
      </c>
      <c r="Q2364" s="5">
        <v>909</v>
      </c>
    </row>
    <row r="2365" spans="1:17" hidden="1">
      <c r="A2365" t="s">
        <v>0</v>
      </c>
      <c r="B2365" t="s">
        <v>6</v>
      </c>
      <c r="C2365">
        <v>909</v>
      </c>
      <c r="D2365" t="s">
        <v>27</v>
      </c>
      <c r="E2365">
        <v>2151</v>
      </c>
      <c r="F2365">
        <v>2450</v>
      </c>
      <c r="G2365" t="s">
        <v>33</v>
      </c>
      <c r="H2365" s="4" t="s">
        <v>656</v>
      </c>
      <c r="I2365" s="199">
        <v>44</v>
      </c>
      <c r="J2365" t="str">
        <f t="shared" si="197"/>
        <v>F-W1-H2-LAM 45</v>
      </c>
      <c r="K2365" s="5">
        <f t="shared" si="196"/>
        <v>1141</v>
      </c>
      <c r="M2365" t="s">
        <v>730</v>
      </c>
      <c r="O2365" s="355">
        <v>0.03</v>
      </c>
      <c r="Q2365" s="5">
        <v>1107</v>
      </c>
    </row>
    <row r="2366" spans="1:17" hidden="1">
      <c r="A2366" t="s">
        <v>0</v>
      </c>
      <c r="B2366" t="s">
        <v>5</v>
      </c>
      <c r="C2366">
        <v>924</v>
      </c>
      <c r="D2366" t="s">
        <v>27</v>
      </c>
      <c r="E2366">
        <v>2451</v>
      </c>
      <c r="F2366">
        <v>2820</v>
      </c>
      <c r="G2366" t="s">
        <v>34</v>
      </c>
      <c r="H2366" s="4" t="s">
        <v>656</v>
      </c>
      <c r="I2366" s="199">
        <v>44</v>
      </c>
      <c r="J2366" t="str">
        <f t="shared" si="197"/>
        <v>F-W1-H3-LAM 45</v>
      </c>
      <c r="K2366" s="5">
        <f t="shared" si="196"/>
        <v>1381</v>
      </c>
      <c r="M2366" t="s">
        <v>730</v>
      </c>
      <c r="O2366" s="355">
        <v>0.03</v>
      </c>
      <c r="Q2366" s="5">
        <v>1340</v>
      </c>
    </row>
    <row r="2367" spans="1:17" hidden="1">
      <c r="A2367" t="s">
        <v>0</v>
      </c>
      <c r="B2367" t="s">
        <v>3</v>
      </c>
      <c r="C2367">
        <v>999</v>
      </c>
      <c r="D2367" t="s">
        <v>27</v>
      </c>
      <c r="E2367">
        <v>2821</v>
      </c>
      <c r="F2367">
        <v>3100</v>
      </c>
      <c r="G2367" t="s">
        <v>35</v>
      </c>
      <c r="H2367" s="4" t="s">
        <v>656</v>
      </c>
      <c r="I2367" s="199">
        <v>44</v>
      </c>
      <c r="J2367" t="str">
        <f t="shared" si="197"/>
        <v>F-W1-H4-LAM 45</v>
      </c>
      <c r="K2367" s="5">
        <f t="shared" si="196"/>
        <v>1618</v>
      </c>
      <c r="M2367" t="s">
        <v>730</v>
      </c>
      <c r="O2367" s="355">
        <v>2.5000000000000001E-2</v>
      </c>
      <c r="Q2367" s="5">
        <v>1578</v>
      </c>
    </row>
    <row r="2368" spans="1:17" hidden="1">
      <c r="A2368" t="s">
        <v>2</v>
      </c>
      <c r="B2368" t="s">
        <v>17</v>
      </c>
      <c r="C2368" s="191">
        <v>999</v>
      </c>
      <c r="D2368" s="191" t="s">
        <v>28</v>
      </c>
      <c r="E2368">
        <v>1981</v>
      </c>
      <c r="F2368">
        <v>2150</v>
      </c>
      <c r="G2368" t="s">
        <v>32</v>
      </c>
      <c r="H2368" s="4" t="s">
        <v>656</v>
      </c>
      <c r="I2368" s="199">
        <v>44</v>
      </c>
      <c r="J2368" t="str">
        <f t="shared" si="197"/>
        <v>D-W2-H1-LAM 45</v>
      </c>
      <c r="K2368" s="5">
        <f t="shared" si="196"/>
        <v>576</v>
      </c>
      <c r="M2368" t="s">
        <v>730</v>
      </c>
      <c r="N2368" s="189">
        <f t="shared" ref="N2368:N2379" si="198">+K2368-K2356</f>
        <v>26</v>
      </c>
      <c r="O2368" s="355">
        <v>3.5000000000000003E-2</v>
      </c>
      <c r="Q2368" s="192">
        <v>556</v>
      </c>
    </row>
    <row r="2369" spans="1:17" hidden="1">
      <c r="A2369" t="s">
        <v>2</v>
      </c>
      <c r="B2369" t="s">
        <v>16</v>
      </c>
      <c r="C2369" s="191">
        <v>999</v>
      </c>
      <c r="D2369" s="191" t="s">
        <v>28</v>
      </c>
      <c r="E2369">
        <v>2151</v>
      </c>
      <c r="F2369">
        <v>2450</v>
      </c>
      <c r="G2369" t="s">
        <v>33</v>
      </c>
      <c r="H2369" s="4" t="s">
        <v>656</v>
      </c>
      <c r="I2369" s="199">
        <v>44</v>
      </c>
      <c r="J2369" t="str">
        <f t="shared" si="197"/>
        <v>D-W2-H2-LAM 45</v>
      </c>
      <c r="K2369" s="5">
        <f t="shared" si="196"/>
        <v>692</v>
      </c>
      <c r="M2369" t="s">
        <v>730</v>
      </c>
      <c r="N2369" s="189">
        <f t="shared" si="198"/>
        <v>26</v>
      </c>
      <c r="O2369" s="355">
        <v>0.03</v>
      </c>
      <c r="Q2369" s="192">
        <v>671</v>
      </c>
    </row>
    <row r="2370" spans="1:17" hidden="1">
      <c r="A2370" t="s">
        <v>2</v>
      </c>
      <c r="B2370" t="s">
        <v>15</v>
      </c>
      <c r="C2370" s="191">
        <v>999</v>
      </c>
      <c r="D2370" s="191" t="s">
        <v>28</v>
      </c>
      <c r="E2370">
        <v>2451</v>
      </c>
      <c r="F2370">
        <v>2820</v>
      </c>
      <c r="G2370" t="s">
        <v>34</v>
      </c>
      <c r="H2370" s="4" t="s">
        <v>656</v>
      </c>
      <c r="I2370" s="199">
        <v>44</v>
      </c>
      <c r="J2370" t="str">
        <f t="shared" si="197"/>
        <v>D-W2-H3-LAM 45</v>
      </c>
      <c r="K2370" s="5">
        <f t="shared" si="196"/>
        <v>829</v>
      </c>
      <c r="M2370" t="s">
        <v>730</v>
      </c>
      <c r="N2370" s="189">
        <f t="shared" si="198"/>
        <v>26</v>
      </c>
      <c r="O2370" s="355">
        <v>0.03</v>
      </c>
      <c r="Q2370" s="192">
        <v>804</v>
      </c>
    </row>
    <row r="2371" spans="1:17" hidden="1">
      <c r="A2371" t="s">
        <v>2</v>
      </c>
      <c r="B2371" t="s">
        <v>13</v>
      </c>
      <c r="C2371" s="191">
        <v>999</v>
      </c>
      <c r="D2371" s="191" t="s">
        <v>28</v>
      </c>
      <c r="E2371">
        <v>2821</v>
      </c>
      <c r="F2371">
        <v>3070</v>
      </c>
      <c r="G2371" t="s">
        <v>35</v>
      </c>
      <c r="H2371" s="4" t="s">
        <v>656</v>
      </c>
      <c r="I2371" s="199">
        <v>44</v>
      </c>
      <c r="J2371" t="str">
        <f t="shared" si="197"/>
        <v>D-W2-H4-LAM 45</v>
      </c>
      <c r="K2371" s="5">
        <f t="shared" si="196"/>
        <v>964</v>
      </c>
      <c r="M2371" t="s">
        <v>730</v>
      </c>
      <c r="N2371" s="189">
        <f t="shared" si="198"/>
        <v>26</v>
      </c>
      <c r="O2371" s="355">
        <v>2.5000000000000001E-2</v>
      </c>
      <c r="Q2371" s="192">
        <v>940</v>
      </c>
    </row>
    <row r="2372" spans="1:17" hidden="1">
      <c r="A2372" t="s">
        <v>1</v>
      </c>
      <c r="B2372" t="s">
        <v>12</v>
      </c>
      <c r="C2372" s="191">
        <v>999</v>
      </c>
      <c r="D2372" s="191" t="s">
        <v>28</v>
      </c>
      <c r="E2372">
        <v>1981</v>
      </c>
      <c r="F2372">
        <v>2150</v>
      </c>
      <c r="G2372" t="s">
        <v>32</v>
      </c>
      <c r="H2372" s="4" t="s">
        <v>656</v>
      </c>
      <c r="I2372" s="199">
        <v>44</v>
      </c>
      <c r="J2372" t="str">
        <f t="shared" si="197"/>
        <v>E-W2-H1-LAM 45</v>
      </c>
      <c r="K2372" s="5">
        <f t="shared" ref="K2372:K2435" si="199">ROUNDUP(Q2372*(1+O2372),0)</f>
        <v>1150</v>
      </c>
      <c r="M2372" t="s">
        <v>730</v>
      </c>
      <c r="N2372" s="189">
        <f t="shared" si="198"/>
        <v>51</v>
      </c>
      <c r="O2372" s="355">
        <v>3.5000000000000003E-2</v>
      </c>
      <c r="Q2372" s="192">
        <v>1111</v>
      </c>
    </row>
    <row r="2373" spans="1:17" hidden="1">
      <c r="A2373" t="s">
        <v>1</v>
      </c>
      <c r="B2373" t="s">
        <v>11</v>
      </c>
      <c r="C2373" s="191">
        <v>999</v>
      </c>
      <c r="D2373" s="191" t="s">
        <v>28</v>
      </c>
      <c r="E2373">
        <v>2151</v>
      </c>
      <c r="F2373">
        <v>2450</v>
      </c>
      <c r="G2373" t="s">
        <v>33</v>
      </c>
      <c r="H2373" s="4" t="s">
        <v>656</v>
      </c>
      <c r="I2373" s="199">
        <v>44</v>
      </c>
      <c r="J2373" t="str">
        <f t="shared" ref="J2373:J2436" si="200">A2373&amp;"-"&amp;D2373&amp;"-"&amp;G2373&amp;"-"&amp;H2373</f>
        <v>E-W2-H2-LAM 45</v>
      </c>
      <c r="K2373" s="5">
        <f t="shared" si="199"/>
        <v>1382</v>
      </c>
      <c r="M2373" t="s">
        <v>730</v>
      </c>
      <c r="N2373" s="189">
        <f t="shared" si="198"/>
        <v>52</v>
      </c>
      <c r="O2373" s="355">
        <v>0.03</v>
      </c>
      <c r="Q2373" s="192">
        <v>1341</v>
      </c>
    </row>
    <row r="2374" spans="1:17" hidden="1">
      <c r="A2374" t="s">
        <v>1</v>
      </c>
      <c r="B2374" t="s">
        <v>10</v>
      </c>
      <c r="C2374" s="191">
        <v>999</v>
      </c>
      <c r="D2374" s="191" t="s">
        <v>28</v>
      </c>
      <c r="E2374">
        <v>2451</v>
      </c>
      <c r="F2374">
        <v>2820</v>
      </c>
      <c r="G2374" t="s">
        <v>34</v>
      </c>
      <c r="H2374" s="4" t="s">
        <v>656</v>
      </c>
      <c r="I2374" s="199">
        <v>44</v>
      </c>
      <c r="J2374" t="str">
        <f t="shared" si="200"/>
        <v>E-W2-H3-LAM 45</v>
      </c>
      <c r="K2374" s="5">
        <f t="shared" si="199"/>
        <v>1657</v>
      </c>
      <c r="M2374" t="s">
        <v>730</v>
      </c>
      <c r="N2374" s="189">
        <f t="shared" si="198"/>
        <v>52</v>
      </c>
      <c r="O2374" s="355">
        <v>0.03</v>
      </c>
      <c r="Q2374" s="192">
        <v>1608</v>
      </c>
    </row>
    <row r="2375" spans="1:17" hidden="1">
      <c r="A2375" t="s">
        <v>1</v>
      </c>
      <c r="B2375" t="s">
        <v>8</v>
      </c>
      <c r="C2375" s="191">
        <v>999</v>
      </c>
      <c r="D2375" s="191" t="s">
        <v>28</v>
      </c>
      <c r="E2375">
        <v>2821</v>
      </c>
      <c r="F2375">
        <v>3100</v>
      </c>
      <c r="G2375" t="s">
        <v>35</v>
      </c>
      <c r="H2375" s="4" t="s">
        <v>656</v>
      </c>
      <c r="I2375" s="199">
        <v>44</v>
      </c>
      <c r="J2375" t="str">
        <f t="shared" si="200"/>
        <v>E-W2-H4-LAM 45</v>
      </c>
      <c r="K2375" s="5">
        <f t="shared" si="199"/>
        <v>1927</v>
      </c>
      <c r="M2375" t="s">
        <v>730</v>
      </c>
      <c r="N2375" s="189">
        <f t="shared" si="198"/>
        <v>51</v>
      </c>
      <c r="O2375" s="355">
        <v>2.5000000000000001E-2</v>
      </c>
      <c r="Q2375" s="192">
        <v>1880</v>
      </c>
    </row>
    <row r="2376" spans="1:17" hidden="1">
      <c r="A2376" t="s">
        <v>0</v>
      </c>
      <c r="B2376" t="s">
        <v>7</v>
      </c>
      <c r="C2376" s="191">
        <v>999</v>
      </c>
      <c r="D2376" s="191" t="s">
        <v>28</v>
      </c>
      <c r="E2376">
        <v>1981</v>
      </c>
      <c r="F2376">
        <v>2150</v>
      </c>
      <c r="G2376" t="s">
        <v>32</v>
      </c>
      <c r="H2376" s="4" t="s">
        <v>656</v>
      </c>
      <c r="I2376" s="199">
        <v>44</v>
      </c>
      <c r="J2376" t="str">
        <f t="shared" si="200"/>
        <v>F-W2-H1-LAM 45</v>
      </c>
      <c r="K2376" s="5">
        <f t="shared" si="199"/>
        <v>967</v>
      </c>
      <c r="M2376" t="s">
        <v>730</v>
      </c>
      <c r="N2376" s="189">
        <f t="shared" si="198"/>
        <v>26</v>
      </c>
      <c r="O2376" s="355">
        <v>3.5000000000000003E-2</v>
      </c>
      <c r="Q2376" s="192">
        <v>934</v>
      </c>
    </row>
    <row r="2377" spans="1:17" hidden="1">
      <c r="A2377" t="s">
        <v>0</v>
      </c>
      <c r="B2377" t="s">
        <v>6</v>
      </c>
      <c r="C2377" s="191">
        <v>999</v>
      </c>
      <c r="D2377" s="191" t="s">
        <v>28</v>
      </c>
      <c r="E2377">
        <v>2151</v>
      </c>
      <c r="F2377">
        <v>2450</v>
      </c>
      <c r="G2377" t="s">
        <v>33</v>
      </c>
      <c r="H2377" s="4" t="s">
        <v>656</v>
      </c>
      <c r="I2377" s="199">
        <v>44</v>
      </c>
      <c r="J2377" t="str">
        <f t="shared" si="200"/>
        <v>F-W2-H2-LAM 45</v>
      </c>
      <c r="K2377" s="5">
        <f t="shared" si="199"/>
        <v>1166</v>
      </c>
      <c r="M2377" t="s">
        <v>730</v>
      </c>
      <c r="N2377" s="189">
        <f t="shared" si="198"/>
        <v>25</v>
      </c>
      <c r="O2377" s="355">
        <v>0.03</v>
      </c>
      <c r="Q2377" s="192">
        <v>1132</v>
      </c>
    </row>
    <row r="2378" spans="1:17" hidden="1">
      <c r="A2378" t="s">
        <v>0</v>
      </c>
      <c r="B2378" t="s">
        <v>5</v>
      </c>
      <c r="C2378" s="191">
        <v>999</v>
      </c>
      <c r="D2378" s="191" t="s">
        <v>28</v>
      </c>
      <c r="E2378">
        <v>2451</v>
      </c>
      <c r="F2378">
        <v>2820</v>
      </c>
      <c r="G2378" t="s">
        <v>34</v>
      </c>
      <c r="H2378" s="4" t="s">
        <v>656</v>
      </c>
      <c r="I2378" s="199">
        <v>44</v>
      </c>
      <c r="J2378" t="str">
        <f t="shared" si="200"/>
        <v>F-W2-H3-LAM 45</v>
      </c>
      <c r="K2378" s="5">
        <f t="shared" si="199"/>
        <v>1406</v>
      </c>
      <c r="M2378" t="s">
        <v>730</v>
      </c>
      <c r="N2378" s="189">
        <f t="shared" si="198"/>
        <v>25</v>
      </c>
      <c r="O2378" s="355">
        <v>0.03</v>
      </c>
      <c r="Q2378" s="192">
        <v>1365</v>
      </c>
    </row>
    <row r="2379" spans="1:17" hidden="1">
      <c r="A2379" t="s">
        <v>0</v>
      </c>
      <c r="B2379" t="s">
        <v>3</v>
      </c>
      <c r="C2379" s="191">
        <v>999</v>
      </c>
      <c r="D2379" s="191" t="s">
        <v>28</v>
      </c>
      <c r="E2379">
        <v>2821</v>
      </c>
      <c r="F2379">
        <v>3100</v>
      </c>
      <c r="G2379" t="s">
        <v>35</v>
      </c>
      <c r="H2379" s="4" t="s">
        <v>656</v>
      </c>
      <c r="I2379" s="199">
        <v>44</v>
      </c>
      <c r="J2379" t="str">
        <f t="shared" si="200"/>
        <v>F-W2-H4-LAM 45</v>
      </c>
      <c r="K2379" s="5">
        <f t="shared" si="199"/>
        <v>1644</v>
      </c>
      <c r="M2379" t="s">
        <v>730</v>
      </c>
      <c r="N2379" s="189">
        <f t="shared" si="198"/>
        <v>26</v>
      </c>
      <c r="O2379" s="355">
        <v>2.5000000000000001E-2</v>
      </c>
      <c r="Q2379" s="192">
        <v>1603</v>
      </c>
    </row>
    <row r="2380" spans="1:17" hidden="1">
      <c r="A2380" t="s">
        <v>2</v>
      </c>
      <c r="B2380" t="s">
        <v>17</v>
      </c>
      <c r="C2380" s="194">
        <v>1099</v>
      </c>
      <c r="D2380" s="194" t="s">
        <v>29</v>
      </c>
      <c r="E2380">
        <v>1981</v>
      </c>
      <c r="F2380">
        <v>2150</v>
      </c>
      <c r="G2380" t="s">
        <v>32</v>
      </c>
      <c r="H2380" s="4" t="s">
        <v>656</v>
      </c>
      <c r="I2380" s="199">
        <v>44</v>
      </c>
      <c r="J2380" t="str">
        <f t="shared" si="200"/>
        <v>D-W3-H1-LAM 45</v>
      </c>
      <c r="K2380" s="5">
        <f t="shared" si="199"/>
        <v>602</v>
      </c>
      <c r="M2380" t="s">
        <v>730</v>
      </c>
      <c r="O2380" s="355">
        <v>3.5000000000000003E-2</v>
      </c>
      <c r="Q2380" s="193">
        <v>581</v>
      </c>
    </row>
    <row r="2381" spans="1:17" hidden="1">
      <c r="A2381" t="s">
        <v>2</v>
      </c>
      <c r="B2381" t="s">
        <v>16</v>
      </c>
      <c r="C2381" s="194">
        <v>1099</v>
      </c>
      <c r="D2381" s="194" t="s">
        <v>29</v>
      </c>
      <c r="E2381">
        <v>2151</v>
      </c>
      <c r="F2381">
        <v>2450</v>
      </c>
      <c r="G2381" t="s">
        <v>33</v>
      </c>
      <c r="H2381" s="4" t="s">
        <v>656</v>
      </c>
      <c r="I2381" s="199">
        <v>44</v>
      </c>
      <c r="J2381" t="str">
        <f t="shared" si="200"/>
        <v>D-W3-H2-LAM 45</v>
      </c>
      <c r="K2381" s="5">
        <f t="shared" si="199"/>
        <v>717</v>
      </c>
      <c r="M2381" t="s">
        <v>730</v>
      </c>
      <c r="O2381" s="355">
        <v>0.03</v>
      </c>
      <c r="Q2381" s="193">
        <v>696</v>
      </c>
    </row>
    <row r="2382" spans="1:17" hidden="1">
      <c r="A2382" t="s">
        <v>2</v>
      </c>
      <c r="B2382" t="s">
        <v>15</v>
      </c>
      <c r="C2382" s="194">
        <v>1099</v>
      </c>
      <c r="D2382" s="194" t="s">
        <v>29</v>
      </c>
      <c r="E2382">
        <v>2451</v>
      </c>
      <c r="F2382">
        <v>2820</v>
      </c>
      <c r="G2382" t="s">
        <v>34</v>
      </c>
      <c r="H2382" s="4" t="s">
        <v>656</v>
      </c>
      <c r="I2382" s="199">
        <v>44</v>
      </c>
      <c r="J2382" t="str">
        <f t="shared" si="200"/>
        <v>D-W3-H3-LAM 45</v>
      </c>
      <c r="K2382" s="5">
        <f t="shared" si="199"/>
        <v>854</v>
      </c>
      <c r="M2382" t="s">
        <v>730</v>
      </c>
      <c r="O2382" s="355">
        <v>0.03</v>
      </c>
      <c r="Q2382" s="193">
        <v>829</v>
      </c>
    </row>
    <row r="2383" spans="1:17" hidden="1">
      <c r="A2383" t="s">
        <v>2</v>
      </c>
      <c r="B2383" t="s">
        <v>13</v>
      </c>
      <c r="C2383" s="194">
        <v>1099</v>
      </c>
      <c r="D2383" s="194" t="s">
        <v>29</v>
      </c>
      <c r="E2383">
        <v>2821</v>
      </c>
      <c r="F2383">
        <v>3070</v>
      </c>
      <c r="G2383" t="s">
        <v>35</v>
      </c>
      <c r="H2383" s="4" t="s">
        <v>656</v>
      </c>
      <c r="I2383" s="199">
        <v>44</v>
      </c>
      <c r="J2383" t="str">
        <f t="shared" si="200"/>
        <v>D-W3-H4-LAM 45</v>
      </c>
      <c r="K2383" s="5">
        <f t="shared" si="199"/>
        <v>990</v>
      </c>
      <c r="M2383" t="s">
        <v>730</v>
      </c>
      <c r="O2383" s="355">
        <v>2.5000000000000001E-2</v>
      </c>
      <c r="Q2383" s="193">
        <v>965</v>
      </c>
    </row>
    <row r="2384" spans="1:17" hidden="1">
      <c r="A2384" t="s">
        <v>1</v>
      </c>
      <c r="B2384" t="s">
        <v>12</v>
      </c>
      <c r="C2384" s="194">
        <v>1099</v>
      </c>
      <c r="D2384" s="194" t="s">
        <v>29</v>
      </c>
      <c r="E2384">
        <v>1981</v>
      </c>
      <c r="F2384">
        <v>2150</v>
      </c>
      <c r="G2384" t="s">
        <v>32</v>
      </c>
      <c r="H2384" s="4" t="s">
        <v>656</v>
      </c>
      <c r="I2384" s="199">
        <v>44</v>
      </c>
      <c r="J2384" t="str">
        <f t="shared" si="200"/>
        <v>E-W3-H1-LAM 45</v>
      </c>
      <c r="K2384" s="5">
        <f t="shared" si="199"/>
        <v>1202</v>
      </c>
      <c r="M2384" t="s">
        <v>730</v>
      </c>
      <c r="O2384" s="355">
        <v>3.5000000000000003E-2</v>
      </c>
      <c r="Q2384" s="193">
        <v>1161</v>
      </c>
    </row>
    <row r="2385" spans="1:17" hidden="1">
      <c r="A2385" t="s">
        <v>1</v>
      </c>
      <c r="B2385" t="s">
        <v>11</v>
      </c>
      <c r="C2385" s="194">
        <v>1099</v>
      </c>
      <c r="D2385" s="194" t="s">
        <v>29</v>
      </c>
      <c r="E2385">
        <v>2151</v>
      </c>
      <c r="F2385">
        <v>2450</v>
      </c>
      <c r="G2385" t="s">
        <v>33</v>
      </c>
      <c r="H2385" s="4" t="s">
        <v>656</v>
      </c>
      <c r="I2385" s="199">
        <v>44</v>
      </c>
      <c r="J2385" t="str">
        <f t="shared" si="200"/>
        <v>E-W3-H2-LAM 45</v>
      </c>
      <c r="K2385" s="5">
        <f t="shared" si="199"/>
        <v>1433</v>
      </c>
      <c r="M2385" t="s">
        <v>730</v>
      </c>
      <c r="O2385" s="355">
        <v>0.03</v>
      </c>
      <c r="Q2385" s="193">
        <v>1391</v>
      </c>
    </row>
    <row r="2386" spans="1:17" hidden="1">
      <c r="A2386" t="s">
        <v>1</v>
      </c>
      <c r="B2386" t="s">
        <v>10</v>
      </c>
      <c r="C2386" s="194">
        <v>1099</v>
      </c>
      <c r="D2386" s="194" t="s">
        <v>29</v>
      </c>
      <c r="E2386">
        <v>2451</v>
      </c>
      <c r="F2386">
        <v>2820</v>
      </c>
      <c r="G2386" t="s">
        <v>34</v>
      </c>
      <c r="H2386" s="4" t="s">
        <v>656</v>
      </c>
      <c r="I2386" s="199">
        <v>44</v>
      </c>
      <c r="J2386" t="str">
        <f t="shared" si="200"/>
        <v>E-W3-H3-LAM 45</v>
      </c>
      <c r="K2386" s="5">
        <f t="shared" si="199"/>
        <v>1708</v>
      </c>
      <c r="M2386" t="s">
        <v>730</v>
      </c>
      <c r="O2386" s="355">
        <v>0.03</v>
      </c>
      <c r="Q2386" s="193">
        <v>1658</v>
      </c>
    </row>
    <row r="2387" spans="1:17" hidden="1">
      <c r="A2387" t="s">
        <v>1</v>
      </c>
      <c r="B2387" t="s">
        <v>8</v>
      </c>
      <c r="C2387" s="194">
        <v>1099</v>
      </c>
      <c r="D2387" s="194" t="s">
        <v>29</v>
      </c>
      <c r="E2387">
        <v>2821</v>
      </c>
      <c r="F2387">
        <v>3100</v>
      </c>
      <c r="G2387" t="s">
        <v>35</v>
      </c>
      <c r="H2387" s="4" t="s">
        <v>656</v>
      </c>
      <c r="I2387" s="199">
        <v>44</v>
      </c>
      <c r="J2387" t="str">
        <f t="shared" si="200"/>
        <v>E-W3-H4-LAM 45</v>
      </c>
      <c r="K2387" s="5">
        <f t="shared" si="199"/>
        <v>1979</v>
      </c>
      <c r="M2387" t="s">
        <v>730</v>
      </c>
      <c r="O2387" s="355">
        <v>2.5000000000000001E-2</v>
      </c>
      <c r="Q2387" s="193">
        <v>1930</v>
      </c>
    </row>
    <row r="2388" spans="1:17" hidden="1">
      <c r="A2388" t="s">
        <v>0</v>
      </c>
      <c r="B2388" t="s">
        <v>7</v>
      </c>
      <c r="C2388" s="194">
        <v>1099</v>
      </c>
      <c r="D2388" s="194" t="s">
        <v>29</v>
      </c>
      <c r="E2388">
        <v>1981</v>
      </c>
      <c r="F2388">
        <v>2150</v>
      </c>
      <c r="G2388" t="s">
        <v>32</v>
      </c>
      <c r="H2388" s="4" t="s">
        <v>656</v>
      </c>
      <c r="I2388" s="199">
        <v>44</v>
      </c>
      <c r="J2388" t="str">
        <f t="shared" si="200"/>
        <v>F-W3-H1-LAM 45</v>
      </c>
      <c r="K2388" s="5">
        <f t="shared" si="199"/>
        <v>993</v>
      </c>
      <c r="M2388" t="s">
        <v>730</v>
      </c>
      <c r="O2388" s="355">
        <v>3.5000000000000003E-2</v>
      </c>
      <c r="Q2388" s="193">
        <v>959</v>
      </c>
    </row>
    <row r="2389" spans="1:17" hidden="1">
      <c r="A2389" t="s">
        <v>0</v>
      </c>
      <c r="B2389" t="s">
        <v>6</v>
      </c>
      <c r="C2389" s="194">
        <v>1099</v>
      </c>
      <c r="D2389" s="194" t="s">
        <v>29</v>
      </c>
      <c r="E2389">
        <v>2151</v>
      </c>
      <c r="F2389">
        <v>2450</v>
      </c>
      <c r="G2389" t="s">
        <v>33</v>
      </c>
      <c r="H2389" s="4" t="s">
        <v>656</v>
      </c>
      <c r="I2389" s="199">
        <v>44</v>
      </c>
      <c r="J2389" t="str">
        <f t="shared" si="200"/>
        <v>F-W3-H2-LAM 45</v>
      </c>
      <c r="K2389" s="5">
        <f t="shared" si="199"/>
        <v>1192</v>
      </c>
      <c r="M2389" t="s">
        <v>730</v>
      </c>
      <c r="O2389" s="355">
        <v>0.03</v>
      </c>
      <c r="Q2389" s="193">
        <v>1157</v>
      </c>
    </row>
    <row r="2390" spans="1:17" hidden="1">
      <c r="A2390" t="s">
        <v>0</v>
      </c>
      <c r="B2390" t="s">
        <v>5</v>
      </c>
      <c r="C2390" s="194">
        <v>1099</v>
      </c>
      <c r="D2390" s="194" t="s">
        <v>29</v>
      </c>
      <c r="E2390">
        <v>2451</v>
      </c>
      <c r="F2390">
        <v>2820</v>
      </c>
      <c r="G2390" t="s">
        <v>34</v>
      </c>
      <c r="H2390" s="4" t="s">
        <v>656</v>
      </c>
      <c r="I2390" s="199">
        <v>44</v>
      </c>
      <c r="J2390" t="str">
        <f t="shared" si="200"/>
        <v>F-W3-H3-LAM 45</v>
      </c>
      <c r="K2390" s="5">
        <f t="shared" si="199"/>
        <v>1432</v>
      </c>
      <c r="M2390" t="s">
        <v>730</v>
      </c>
      <c r="O2390" s="355">
        <v>0.03</v>
      </c>
      <c r="Q2390" s="193">
        <v>1390</v>
      </c>
    </row>
    <row r="2391" spans="1:17" hidden="1">
      <c r="A2391" t="s">
        <v>0</v>
      </c>
      <c r="B2391" t="s">
        <v>3</v>
      </c>
      <c r="C2391" s="194">
        <v>1099</v>
      </c>
      <c r="D2391" s="194" t="s">
        <v>29</v>
      </c>
      <c r="E2391">
        <v>2821</v>
      </c>
      <c r="F2391">
        <v>3100</v>
      </c>
      <c r="G2391" t="s">
        <v>35</v>
      </c>
      <c r="H2391" s="4" t="s">
        <v>656</v>
      </c>
      <c r="I2391" s="199">
        <v>44</v>
      </c>
      <c r="J2391" t="str">
        <f t="shared" si="200"/>
        <v>F-W3-H4-LAM 45</v>
      </c>
      <c r="K2391" s="5">
        <f t="shared" si="199"/>
        <v>1669</v>
      </c>
      <c r="M2391" t="s">
        <v>730</v>
      </c>
      <c r="O2391" s="355">
        <v>2.5000000000000001E-2</v>
      </c>
      <c r="Q2391" s="193">
        <v>1628</v>
      </c>
    </row>
    <row r="2392" spans="1:17" hidden="1">
      <c r="A2392" t="s">
        <v>2</v>
      </c>
      <c r="B2392" t="s">
        <v>17</v>
      </c>
      <c r="C2392" s="196">
        <v>1240</v>
      </c>
      <c r="D2392" s="196" t="s">
        <v>30</v>
      </c>
      <c r="E2392">
        <v>1981</v>
      </c>
      <c r="F2392">
        <v>2150</v>
      </c>
      <c r="G2392" t="s">
        <v>32</v>
      </c>
      <c r="H2392" s="4" t="s">
        <v>656</v>
      </c>
      <c r="I2392" s="199">
        <v>44</v>
      </c>
      <c r="J2392" t="str">
        <f t="shared" si="200"/>
        <v>D-W4-H1-LAM 45</v>
      </c>
      <c r="K2392" s="5">
        <f t="shared" si="199"/>
        <v>628</v>
      </c>
      <c r="M2392" t="s">
        <v>730</v>
      </c>
      <c r="O2392" s="355">
        <v>3.5000000000000003E-2</v>
      </c>
      <c r="Q2392" s="195">
        <v>606</v>
      </c>
    </row>
    <row r="2393" spans="1:17" hidden="1">
      <c r="A2393" t="s">
        <v>2</v>
      </c>
      <c r="B2393" t="s">
        <v>16</v>
      </c>
      <c r="C2393" s="196">
        <v>1240</v>
      </c>
      <c r="D2393" s="196" t="s">
        <v>30</v>
      </c>
      <c r="E2393">
        <v>2151</v>
      </c>
      <c r="F2393">
        <v>2450</v>
      </c>
      <c r="G2393" t="s">
        <v>33</v>
      </c>
      <c r="H2393" s="4" t="s">
        <v>656</v>
      </c>
      <c r="I2393" s="199">
        <v>44</v>
      </c>
      <c r="J2393" t="str">
        <f t="shared" si="200"/>
        <v>D-W4-H2-LAM 45</v>
      </c>
      <c r="K2393" s="5">
        <f t="shared" si="199"/>
        <v>743</v>
      </c>
      <c r="M2393" t="s">
        <v>730</v>
      </c>
      <c r="O2393" s="355">
        <v>0.03</v>
      </c>
      <c r="Q2393" s="195">
        <v>721</v>
      </c>
    </row>
    <row r="2394" spans="1:17" hidden="1">
      <c r="A2394" t="s">
        <v>2</v>
      </c>
      <c r="B2394" t="s">
        <v>15</v>
      </c>
      <c r="C2394" s="196">
        <v>1240</v>
      </c>
      <c r="D2394" s="196" t="s">
        <v>30</v>
      </c>
      <c r="E2394">
        <v>2451</v>
      </c>
      <c r="F2394">
        <v>2820</v>
      </c>
      <c r="G2394" t="s">
        <v>34</v>
      </c>
      <c r="H2394" s="4" t="s">
        <v>656</v>
      </c>
      <c r="I2394" s="199">
        <v>44</v>
      </c>
      <c r="J2394" t="str">
        <f t="shared" si="200"/>
        <v>D-W4-H3-LAM 45</v>
      </c>
      <c r="K2394" s="5">
        <f t="shared" si="199"/>
        <v>880</v>
      </c>
      <c r="M2394" t="s">
        <v>730</v>
      </c>
      <c r="O2394" s="355">
        <v>0.03</v>
      </c>
      <c r="Q2394" s="195">
        <v>854</v>
      </c>
    </row>
    <row r="2395" spans="1:17" hidden="1">
      <c r="A2395" t="s">
        <v>2</v>
      </c>
      <c r="B2395" t="s">
        <v>13</v>
      </c>
      <c r="C2395" s="196">
        <v>1240</v>
      </c>
      <c r="D2395" s="196" t="s">
        <v>30</v>
      </c>
      <c r="E2395">
        <v>2821</v>
      </c>
      <c r="F2395">
        <v>3070</v>
      </c>
      <c r="G2395" t="s">
        <v>35</v>
      </c>
      <c r="H2395" s="4" t="s">
        <v>656</v>
      </c>
      <c r="I2395" s="199">
        <v>44</v>
      </c>
      <c r="J2395" t="str">
        <f t="shared" si="200"/>
        <v>D-W4-H4-LAM 45</v>
      </c>
      <c r="K2395" s="5">
        <f t="shared" si="199"/>
        <v>1015</v>
      </c>
      <c r="M2395" t="s">
        <v>730</v>
      </c>
      <c r="O2395" s="355">
        <v>2.5000000000000001E-2</v>
      </c>
      <c r="Q2395" s="195">
        <v>990</v>
      </c>
    </row>
    <row r="2396" spans="1:17" hidden="1">
      <c r="A2396" t="s">
        <v>1</v>
      </c>
      <c r="B2396" t="s">
        <v>12</v>
      </c>
      <c r="C2396" s="196">
        <v>1240</v>
      </c>
      <c r="D2396" s="196" t="s">
        <v>30</v>
      </c>
      <c r="E2396">
        <v>1981</v>
      </c>
      <c r="F2396">
        <v>2150</v>
      </c>
      <c r="G2396" t="s">
        <v>32</v>
      </c>
      <c r="H2396" s="4" t="s">
        <v>656</v>
      </c>
      <c r="I2396" s="199">
        <v>44</v>
      </c>
      <c r="J2396" t="str">
        <f t="shared" si="200"/>
        <v>E-W4-H1-LAM 45</v>
      </c>
      <c r="K2396" s="5">
        <f t="shared" si="199"/>
        <v>1254</v>
      </c>
      <c r="M2396" t="s">
        <v>730</v>
      </c>
      <c r="O2396" s="355">
        <v>3.5000000000000003E-2</v>
      </c>
      <c r="Q2396" s="195">
        <v>1211</v>
      </c>
    </row>
    <row r="2397" spans="1:17" hidden="1">
      <c r="A2397" t="s">
        <v>1</v>
      </c>
      <c r="B2397" t="s">
        <v>11</v>
      </c>
      <c r="C2397" s="196">
        <v>1240</v>
      </c>
      <c r="D2397" s="196" t="s">
        <v>30</v>
      </c>
      <c r="E2397">
        <v>2151</v>
      </c>
      <c r="F2397">
        <v>2450</v>
      </c>
      <c r="G2397" t="s">
        <v>33</v>
      </c>
      <c r="H2397" s="4" t="s">
        <v>656</v>
      </c>
      <c r="I2397" s="199">
        <v>44</v>
      </c>
      <c r="J2397" t="str">
        <f t="shared" si="200"/>
        <v>E-W4-H2-LAM 45</v>
      </c>
      <c r="K2397" s="5">
        <f t="shared" si="199"/>
        <v>1485</v>
      </c>
      <c r="M2397" t="s">
        <v>730</v>
      </c>
      <c r="O2397" s="355">
        <v>0.03</v>
      </c>
      <c r="Q2397" s="195">
        <v>1441</v>
      </c>
    </row>
    <row r="2398" spans="1:17" hidden="1">
      <c r="A2398" t="s">
        <v>1</v>
      </c>
      <c r="B2398" t="s">
        <v>10</v>
      </c>
      <c r="C2398" s="196">
        <v>1240</v>
      </c>
      <c r="D2398" s="196" t="s">
        <v>30</v>
      </c>
      <c r="E2398">
        <v>2451</v>
      </c>
      <c r="F2398">
        <v>2820</v>
      </c>
      <c r="G2398" t="s">
        <v>34</v>
      </c>
      <c r="H2398" s="4" t="s">
        <v>656</v>
      </c>
      <c r="I2398" s="199">
        <v>44</v>
      </c>
      <c r="J2398" t="str">
        <f t="shared" si="200"/>
        <v>E-W4-H3-LAM 45</v>
      </c>
      <c r="K2398" s="5">
        <f t="shared" si="199"/>
        <v>1760</v>
      </c>
      <c r="M2398" t="s">
        <v>730</v>
      </c>
      <c r="O2398" s="355">
        <v>0.03</v>
      </c>
      <c r="Q2398" s="195">
        <v>1708</v>
      </c>
    </row>
    <row r="2399" spans="1:17" hidden="1">
      <c r="A2399" t="s">
        <v>1</v>
      </c>
      <c r="B2399" t="s">
        <v>8</v>
      </c>
      <c r="C2399" s="196">
        <v>1240</v>
      </c>
      <c r="D2399" s="196" t="s">
        <v>30</v>
      </c>
      <c r="E2399">
        <v>2821</v>
      </c>
      <c r="F2399">
        <v>3100</v>
      </c>
      <c r="G2399" t="s">
        <v>35</v>
      </c>
      <c r="H2399" s="4" t="s">
        <v>656</v>
      </c>
      <c r="I2399" s="199">
        <v>44</v>
      </c>
      <c r="J2399" t="str">
        <f t="shared" si="200"/>
        <v>E-W4-H4-LAM 45</v>
      </c>
      <c r="K2399" s="5">
        <f t="shared" si="199"/>
        <v>2030</v>
      </c>
      <c r="M2399" t="s">
        <v>730</v>
      </c>
      <c r="O2399" s="355">
        <v>2.5000000000000001E-2</v>
      </c>
      <c r="Q2399" s="195">
        <v>1980</v>
      </c>
    </row>
    <row r="2400" spans="1:17" hidden="1">
      <c r="A2400" t="s">
        <v>0</v>
      </c>
      <c r="B2400" t="s">
        <v>7</v>
      </c>
      <c r="C2400" s="196">
        <v>1240</v>
      </c>
      <c r="D2400" s="196" t="s">
        <v>30</v>
      </c>
      <c r="E2400">
        <v>1981</v>
      </c>
      <c r="F2400">
        <v>2150</v>
      </c>
      <c r="G2400" t="s">
        <v>32</v>
      </c>
      <c r="H2400" s="4" t="s">
        <v>656</v>
      </c>
      <c r="I2400" s="199">
        <v>44</v>
      </c>
      <c r="J2400" t="str">
        <f t="shared" si="200"/>
        <v>F-W4-H1-LAM 45</v>
      </c>
      <c r="K2400" s="5">
        <f t="shared" si="199"/>
        <v>1019</v>
      </c>
      <c r="M2400" t="s">
        <v>730</v>
      </c>
      <c r="O2400" s="355">
        <v>3.5000000000000003E-2</v>
      </c>
      <c r="Q2400" s="195">
        <v>984</v>
      </c>
    </row>
    <row r="2401" spans="1:17" hidden="1">
      <c r="A2401" t="s">
        <v>0</v>
      </c>
      <c r="B2401" t="s">
        <v>6</v>
      </c>
      <c r="C2401" s="196">
        <v>1240</v>
      </c>
      <c r="D2401" s="196" t="s">
        <v>30</v>
      </c>
      <c r="E2401">
        <v>2151</v>
      </c>
      <c r="F2401">
        <v>2450</v>
      </c>
      <c r="G2401" t="s">
        <v>33</v>
      </c>
      <c r="H2401" s="4" t="s">
        <v>656</v>
      </c>
      <c r="I2401" s="199">
        <v>44</v>
      </c>
      <c r="J2401" t="str">
        <f t="shared" si="200"/>
        <v>F-W4-H2-LAM 45</v>
      </c>
      <c r="K2401" s="5">
        <f t="shared" si="199"/>
        <v>1218</v>
      </c>
      <c r="M2401" t="s">
        <v>730</v>
      </c>
      <c r="O2401" s="355">
        <v>0.03</v>
      </c>
      <c r="Q2401" s="195">
        <v>1182</v>
      </c>
    </row>
    <row r="2402" spans="1:17" hidden="1">
      <c r="A2402" t="s">
        <v>0</v>
      </c>
      <c r="B2402" t="s">
        <v>5</v>
      </c>
      <c r="C2402" s="196">
        <v>1240</v>
      </c>
      <c r="D2402" s="196" t="s">
        <v>30</v>
      </c>
      <c r="E2402">
        <v>2451</v>
      </c>
      <c r="F2402">
        <v>2820</v>
      </c>
      <c r="G2402" t="s">
        <v>34</v>
      </c>
      <c r="H2402" s="4" t="s">
        <v>656</v>
      </c>
      <c r="I2402" s="199">
        <v>44</v>
      </c>
      <c r="J2402" t="str">
        <f t="shared" si="200"/>
        <v>F-W4-H3-LAM 45</v>
      </c>
      <c r="K2402" s="5">
        <f t="shared" si="199"/>
        <v>1458</v>
      </c>
      <c r="M2402" t="s">
        <v>730</v>
      </c>
      <c r="O2402" s="355">
        <v>0.03</v>
      </c>
      <c r="Q2402" s="195">
        <v>1415</v>
      </c>
    </row>
    <row r="2403" spans="1:17" hidden="1">
      <c r="A2403" t="s">
        <v>0</v>
      </c>
      <c r="B2403" t="s">
        <v>3</v>
      </c>
      <c r="C2403" s="196">
        <v>1240</v>
      </c>
      <c r="D2403" s="196" t="s">
        <v>30</v>
      </c>
      <c r="E2403">
        <v>2821</v>
      </c>
      <c r="F2403">
        <v>3100</v>
      </c>
      <c r="G2403" t="s">
        <v>35</v>
      </c>
      <c r="H2403" s="4" t="s">
        <v>656</v>
      </c>
      <c r="I2403" s="199">
        <v>44</v>
      </c>
      <c r="J2403" t="str">
        <f t="shared" si="200"/>
        <v>F-W4-H4-LAM 45</v>
      </c>
      <c r="K2403" s="5">
        <f t="shared" si="199"/>
        <v>1695</v>
      </c>
      <c r="M2403" t="s">
        <v>730</v>
      </c>
      <c r="O2403" s="355">
        <v>2.5000000000000001E-2</v>
      </c>
      <c r="Q2403" s="195">
        <v>1653</v>
      </c>
    </row>
    <row r="2404" spans="1:17" hidden="1">
      <c r="A2404" t="s">
        <v>2</v>
      </c>
      <c r="B2404" t="s">
        <v>17</v>
      </c>
      <c r="C2404">
        <v>949</v>
      </c>
      <c r="D2404" t="s">
        <v>27</v>
      </c>
      <c r="E2404">
        <v>1981</v>
      </c>
      <c r="F2404">
        <v>2150</v>
      </c>
      <c r="G2404" t="s">
        <v>32</v>
      </c>
      <c r="H2404" s="4" t="s">
        <v>21</v>
      </c>
      <c r="I2404" s="199">
        <v>44</v>
      </c>
      <c r="J2404" t="str">
        <f t="shared" si="200"/>
        <v>D-W1-H1-LAM 55</v>
      </c>
      <c r="K2404" s="5">
        <f t="shared" si="199"/>
        <v>723</v>
      </c>
      <c r="M2404" t="s">
        <v>730</v>
      </c>
      <c r="O2404" s="355">
        <v>3.5000000000000003E-2</v>
      </c>
      <c r="Q2404" s="6">
        <v>698</v>
      </c>
    </row>
    <row r="2405" spans="1:17" hidden="1">
      <c r="A2405" t="s">
        <v>2</v>
      </c>
      <c r="B2405" t="s">
        <v>16</v>
      </c>
      <c r="C2405">
        <v>949</v>
      </c>
      <c r="D2405" t="s">
        <v>27</v>
      </c>
      <c r="E2405">
        <v>2151</v>
      </c>
      <c r="F2405">
        <v>2450</v>
      </c>
      <c r="G2405" t="s">
        <v>33</v>
      </c>
      <c r="H2405" s="4" t="s">
        <v>21</v>
      </c>
      <c r="I2405" s="199">
        <v>44</v>
      </c>
      <c r="J2405" t="str">
        <f t="shared" si="200"/>
        <v>D-W1-H2-LAM 55</v>
      </c>
      <c r="K2405" s="5">
        <f t="shared" si="199"/>
        <v>838</v>
      </c>
      <c r="M2405" t="s">
        <v>730</v>
      </c>
      <c r="O2405" s="355">
        <v>0.03</v>
      </c>
      <c r="Q2405" s="5">
        <v>813</v>
      </c>
    </row>
    <row r="2406" spans="1:17" hidden="1">
      <c r="A2406" t="s">
        <v>2</v>
      </c>
      <c r="B2406" t="s">
        <v>15</v>
      </c>
      <c r="C2406">
        <v>949</v>
      </c>
      <c r="D2406" t="s">
        <v>27</v>
      </c>
      <c r="E2406">
        <v>2451</v>
      </c>
      <c r="F2406">
        <v>2820</v>
      </c>
      <c r="G2406" t="s">
        <v>34</v>
      </c>
      <c r="H2406" s="4" t="s">
        <v>21</v>
      </c>
      <c r="I2406" s="199">
        <v>44</v>
      </c>
      <c r="J2406" t="str">
        <f t="shared" si="200"/>
        <v>D-W1-H3-LAM 55</v>
      </c>
      <c r="K2406" s="5">
        <f t="shared" si="199"/>
        <v>975</v>
      </c>
      <c r="M2406" t="s">
        <v>730</v>
      </c>
      <c r="O2406" s="355">
        <v>0.03</v>
      </c>
      <c r="Q2406" s="5">
        <v>946</v>
      </c>
    </row>
    <row r="2407" spans="1:17" hidden="1">
      <c r="A2407" t="s">
        <v>2</v>
      </c>
      <c r="B2407" t="s">
        <v>13</v>
      </c>
      <c r="C2407">
        <v>864</v>
      </c>
      <c r="D2407" t="s">
        <v>27</v>
      </c>
      <c r="E2407">
        <v>2821</v>
      </c>
      <c r="F2407">
        <v>3070</v>
      </c>
      <c r="G2407" t="s">
        <v>35</v>
      </c>
      <c r="H2407" s="4" t="s">
        <v>21</v>
      </c>
      <c r="I2407" s="199">
        <v>44</v>
      </c>
      <c r="J2407" t="str">
        <f t="shared" si="200"/>
        <v>D-W1-H4-LAM 55</v>
      </c>
      <c r="K2407" s="5">
        <f t="shared" si="199"/>
        <v>1111</v>
      </c>
      <c r="M2407" t="s">
        <v>730</v>
      </c>
      <c r="O2407" s="355">
        <v>2.5000000000000001E-2</v>
      </c>
      <c r="Q2407" s="5">
        <v>1083</v>
      </c>
    </row>
    <row r="2408" spans="1:17" hidden="1">
      <c r="A2408" t="s">
        <v>1</v>
      </c>
      <c r="B2408" t="s">
        <v>12</v>
      </c>
      <c r="C2408">
        <v>949</v>
      </c>
      <c r="D2408" t="s">
        <v>27</v>
      </c>
      <c r="E2408">
        <v>1981</v>
      </c>
      <c r="F2408">
        <v>2150</v>
      </c>
      <c r="G2408" t="s">
        <v>32</v>
      </c>
      <c r="H2408" s="4" t="s">
        <v>21</v>
      </c>
      <c r="I2408" s="199">
        <v>44</v>
      </c>
      <c r="J2408" t="str">
        <f t="shared" si="200"/>
        <v>E-W1-H1-LAM 55</v>
      </c>
      <c r="K2408" s="5">
        <f t="shared" si="199"/>
        <v>1444</v>
      </c>
      <c r="M2408" t="s">
        <v>730</v>
      </c>
      <c r="O2408" s="355">
        <v>3.5000000000000003E-2</v>
      </c>
      <c r="Q2408" s="5">
        <v>1395</v>
      </c>
    </row>
    <row r="2409" spans="1:17" hidden="1">
      <c r="A2409" t="s">
        <v>1</v>
      </c>
      <c r="B2409" t="s">
        <v>11</v>
      </c>
      <c r="C2409">
        <v>909</v>
      </c>
      <c r="D2409" t="s">
        <v>27</v>
      </c>
      <c r="E2409">
        <v>2151</v>
      </c>
      <c r="F2409">
        <v>2450</v>
      </c>
      <c r="G2409" t="s">
        <v>33</v>
      </c>
      <c r="H2409" s="4" t="s">
        <v>21</v>
      </c>
      <c r="I2409" s="199">
        <v>44</v>
      </c>
      <c r="J2409" t="str">
        <f t="shared" si="200"/>
        <v>E-W1-H2-LAM 55</v>
      </c>
      <c r="K2409" s="5">
        <f t="shared" si="199"/>
        <v>1674</v>
      </c>
      <c r="M2409" t="s">
        <v>730</v>
      </c>
      <c r="O2409" s="355">
        <v>0.03</v>
      </c>
      <c r="Q2409" s="5">
        <v>1625</v>
      </c>
    </row>
    <row r="2410" spans="1:17" hidden="1">
      <c r="A2410" t="s">
        <v>1</v>
      </c>
      <c r="B2410" t="s">
        <v>10</v>
      </c>
      <c r="C2410">
        <v>949</v>
      </c>
      <c r="D2410" t="s">
        <v>27</v>
      </c>
      <c r="E2410">
        <v>2451</v>
      </c>
      <c r="F2410">
        <v>2820</v>
      </c>
      <c r="G2410" t="s">
        <v>34</v>
      </c>
      <c r="H2410" s="4" t="s">
        <v>21</v>
      </c>
      <c r="I2410" s="199">
        <v>44</v>
      </c>
      <c r="J2410" t="str">
        <f t="shared" si="200"/>
        <v>E-W1-H3-LAM 55</v>
      </c>
      <c r="K2410" s="5">
        <f t="shared" si="199"/>
        <v>1949</v>
      </c>
      <c r="M2410" t="s">
        <v>730</v>
      </c>
      <c r="O2410" s="355">
        <v>0.03</v>
      </c>
      <c r="Q2410" s="5">
        <v>1892</v>
      </c>
    </row>
    <row r="2411" spans="1:17" hidden="1">
      <c r="A2411" t="s">
        <v>1</v>
      </c>
      <c r="B2411" t="s">
        <v>8</v>
      </c>
      <c r="C2411">
        <v>999</v>
      </c>
      <c r="D2411" t="s">
        <v>27</v>
      </c>
      <c r="E2411">
        <v>2821</v>
      </c>
      <c r="F2411">
        <v>3100</v>
      </c>
      <c r="G2411" t="s">
        <v>35</v>
      </c>
      <c r="H2411" s="4" t="s">
        <v>21</v>
      </c>
      <c r="I2411" s="199">
        <v>44</v>
      </c>
      <c r="J2411" t="str">
        <f t="shared" si="200"/>
        <v>E-W1-H4-LAM 55</v>
      </c>
      <c r="K2411" s="5">
        <f t="shared" si="199"/>
        <v>2220</v>
      </c>
      <c r="M2411" t="s">
        <v>730</v>
      </c>
      <c r="O2411" s="355">
        <v>2.5000000000000001E-2</v>
      </c>
      <c r="Q2411" s="5">
        <v>2165</v>
      </c>
    </row>
    <row r="2412" spans="1:17" hidden="1">
      <c r="A2412" t="s">
        <v>0</v>
      </c>
      <c r="B2412" t="s">
        <v>7</v>
      </c>
      <c r="C2412">
        <v>949</v>
      </c>
      <c r="D2412" t="s">
        <v>27</v>
      </c>
      <c r="E2412">
        <v>1981</v>
      </c>
      <c r="F2412">
        <v>2150</v>
      </c>
      <c r="G2412" t="s">
        <v>32</v>
      </c>
      <c r="H2412" s="4" t="s">
        <v>21</v>
      </c>
      <c r="I2412" s="199">
        <v>44</v>
      </c>
      <c r="J2412" t="str">
        <f t="shared" si="200"/>
        <v>F-W1-H1-LAM 55</v>
      </c>
      <c r="K2412" s="5">
        <f t="shared" si="199"/>
        <v>1156</v>
      </c>
      <c r="M2412" t="s">
        <v>730</v>
      </c>
      <c r="O2412" s="355">
        <v>3.5000000000000003E-2</v>
      </c>
      <c r="Q2412" s="5">
        <v>1116</v>
      </c>
    </row>
    <row r="2413" spans="1:17" hidden="1">
      <c r="A2413" t="s">
        <v>0</v>
      </c>
      <c r="B2413" t="s">
        <v>6</v>
      </c>
      <c r="C2413">
        <v>909</v>
      </c>
      <c r="D2413" t="s">
        <v>27</v>
      </c>
      <c r="E2413">
        <v>2151</v>
      </c>
      <c r="F2413">
        <v>2450</v>
      </c>
      <c r="G2413" t="s">
        <v>33</v>
      </c>
      <c r="H2413" s="4" t="s">
        <v>21</v>
      </c>
      <c r="I2413" s="199">
        <v>44</v>
      </c>
      <c r="J2413" t="str">
        <f t="shared" si="200"/>
        <v>F-W1-H2-LAM 55</v>
      </c>
      <c r="K2413" s="5">
        <f t="shared" si="199"/>
        <v>1354</v>
      </c>
      <c r="M2413" t="s">
        <v>730</v>
      </c>
      <c r="O2413" s="355">
        <v>0.03</v>
      </c>
      <c r="Q2413" s="5">
        <v>1314</v>
      </c>
    </row>
    <row r="2414" spans="1:17" hidden="1">
      <c r="A2414" t="s">
        <v>0</v>
      </c>
      <c r="B2414" t="s">
        <v>5</v>
      </c>
      <c r="C2414">
        <v>924</v>
      </c>
      <c r="D2414" t="s">
        <v>27</v>
      </c>
      <c r="E2414">
        <v>2451</v>
      </c>
      <c r="F2414">
        <v>2820</v>
      </c>
      <c r="G2414" t="s">
        <v>34</v>
      </c>
      <c r="H2414" s="4" t="s">
        <v>21</v>
      </c>
      <c r="I2414" s="199">
        <v>44</v>
      </c>
      <c r="J2414" t="str">
        <f t="shared" si="200"/>
        <v>F-W1-H3-LAM 55</v>
      </c>
      <c r="K2414" s="5">
        <f t="shared" si="199"/>
        <v>1594</v>
      </c>
      <c r="M2414" t="s">
        <v>730</v>
      </c>
      <c r="O2414" s="355">
        <v>0.03</v>
      </c>
      <c r="Q2414" s="5">
        <v>1547</v>
      </c>
    </row>
    <row r="2415" spans="1:17" hidden="1">
      <c r="A2415" t="s">
        <v>0</v>
      </c>
      <c r="B2415" t="s">
        <v>3</v>
      </c>
      <c r="C2415">
        <v>999</v>
      </c>
      <c r="D2415" t="s">
        <v>27</v>
      </c>
      <c r="E2415">
        <v>2821</v>
      </c>
      <c r="F2415">
        <v>3100</v>
      </c>
      <c r="G2415" t="s">
        <v>35</v>
      </c>
      <c r="H2415" s="4" t="s">
        <v>21</v>
      </c>
      <c r="I2415" s="199">
        <v>44</v>
      </c>
      <c r="J2415" t="str">
        <f t="shared" si="200"/>
        <v>F-W1-H4-LAM 55</v>
      </c>
      <c r="K2415" s="5">
        <f t="shared" si="199"/>
        <v>1830</v>
      </c>
      <c r="M2415" t="s">
        <v>730</v>
      </c>
      <c r="O2415" s="355">
        <v>2.5000000000000001E-2</v>
      </c>
      <c r="Q2415" s="5">
        <v>1785</v>
      </c>
    </row>
    <row r="2416" spans="1:17" hidden="1">
      <c r="A2416" t="s">
        <v>2</v>
      </c>
      <c r="B2416" t="s">
        <v>17</v>
      </c>
      <c r="C2416" s="191">
        <v>999</v>
      </c>
      <c r="D2416" s="191" t="s">
        <v>28</v>
      </c>
      <c r="E2416">
        <v>1981</v>
      </c>
      <c r="F2416">
        <v>2150</v>
      </c>
      <c r="G2416" t="s">
        <v>32</v>
      </c>
      <c r="H2416" s="4" t="s">
        <v>21</v>
      </c>
      <c r="I2416" s="199">
        <v>44</v>
      </c>
      <c r="J2416" t="str">
        <f t="shared" si="200"/>
        <v>D-W2-H1-LAM 55</v>
      </c>
      <c r="K2416" s="5">
        <f t="shared" si="199"/>
        <v>749</v>
      </c>
      <c r="M2416" t="s">
        <v>730</v>
      </c>
      <c r="O2416" s="355">
        <v>3.5000000000000003E-2</v>
      </c>
      <c r="Q2416" s="192">
        <v>723</v>
      </c>
    </row>
    <row r="2417" spans="1:17" hidden="1">
      <c r="A2417" t="s">
        <v>2</v>
      </c>
      <c r="B2417" t="s">
        <v>16</v>
      </c>
      <c r="C2417" s="191">
        <v>999</v>
      </c>
      <c r="D2417" s="191" t="s">
        <v>28</v>
      </c>
      <c r="E2417">
        <v>2151</v>
      </c>
      <c r="F2417">
        <v>2450</v>
      </c>
      <c r="G2417" t="s">
        <v>33</v>
      </c>
      <c r="H2417" s="4" t="s">
        <v>21</v>
      </c>
      <c r="I2417" s="199">
        <v>44</v>
      </c>
      <c r="J2417" t="str">
        <f t="shared" si="200"/>
        <v>D-W2-H2-LAM 55</v>
      </c>
      <c r="K2417" s="5">
        <f t="shared" si="199"/>
        <v>864</v>
      </c>
      <c r="M2417" t="s">
        <v>730</v>
      </c>
      <c r="O2417" s="355">
        <v>0.03</v>
      </c>
      <c r="Q2417" s="192">
        <v>838</v>
      </c>
    </row>
    <row r="2418" spans="1:17" hidden="1">
      <c r="A2418" t="s">
        <v>2</v>
      </c>
      <c r="B2418" t="s">
        <v>15</v>
      </c>
      <c r="C2418" s="191">
        <v>999</v>
      </c>
      <c r="D2418" s="191" t="s">
        <v>28</v>
      </c>
      <c r="E2418">
        <v>2451</v>
      </c>
      <c r="F2418">
        <v>2820</v>
      </c>
      <c r="G2418" t="s">
        <v>34</v>
      </c>
      <c r="H2418" s="4" t="s">
        <v>21</v>
      </c>
      <c r="I2418" s="199">
        <v>44</v>
      </c>
      <c r="J2418" t="str">
        <f t="shared" si="200"/>
        <v>D-W2-H3-LAM 55</v>
      </c>
      <c r="K2418" s="5">
        <f t="shared" si="199"/>
        <v>1001</v>
      </c>
      <c r="M2418" t="s">
        <v>730</v>
      </c>
      <c r="O2418" s="355">
        <v>0.03</v>
      </c>
      <c r="Q2418" s="192">
        <v>971</v>
      </c>
    </row>
    <row r="2419" spans="1:17" hidden="1">
      <c r="A2419" t="s">
        <v>2</v>
      </c>
      <c r="B2419" t="s">
        <v>13</v>
      </c>
      <c r="C2419" s="191">
        <v>999</v>
      </c>
      <c r="D2419" s="191" t="s">
        <v>28</v>
      </c>
      <c r="E2419">
        <v>2821</v>
      </c>
      <c r="F2419">
        <v>3070</v>
      </c>
      <c r="G2419" t="s">
        <v>35</v>
      </c>
      <c r="H2419" s="4" t="s">
        <v>21</v>
      </c>
      <c r="I2419" s="199">
        <v>44</v>
      </c>
      <c r="J2419" t="str">
        <f t="shared" si="200"/>
        <v>D-W2-H4-LAM 55</v>
      </c>
      <c r="K2419" s="5">
        <f t="shared" si="199"/>
        <v>1136</v>
      </c>
      <c r="M2419" t="s">
        <v>730</v>
      </c>
      <c r="O2419" s="355">
        <v>2.5000000000000001E-2</v>
      </c>
      <c r="Q2419" s="192">
        <v>1108</v>
      </c>
    </row>
    <row r="2420" spans="1:17" hidden="1">
      <c r="A2420" t="s">
        <v>1</v>
      </c>
      <c r="B2420" t="s">
        <v>12</v>
      </c>
      <c r="C2420" s="191">
        <v>999</v>
      </c>
      <c r="D2420" s="191" t="s">
        <v>28</v>
      </c>
      <c r="E2420">
        <v>1981</v>
      </c>
      <c r="F2420">
        <v>2150</v>
      </c>
      <c r="G2420" t="s">
        <v>32</v>
      </c>
      <c r="H2420" s="4" t="s">
        <v>21</v>
      </c>
      <c r="I2420" s="199">
        <v>44</v>
      </c>
      <c r="J2420" t="str">
        <f t="shared" si="200"/>
        <v>E-W2-H1-LAM 55</v>
      </c>
      <c r="K2420" s="5">
        <f t="shared" si="199"/>
        <v>1496</v>
      </c>
      <c r="M2420" t="s">
        <v>730</v>
      </c>
      <c r="O2420" s="355">
        <v>3.5000000000000003E-2</v>
      </c>
      <c r="Q2420" s="192">
        <v>1445</v>
      </c>
    </row>
    <row r="2421" spans="1:17" hidden="1">
      <c r="A2421" t="s">
        <v>1</v>
      </c>
      <c r="B2421" t="s">
        <v>11</v>
      </c>
      <c r="C2421" s="191">
        <v>999</v>
      </c>
      <c r="D2421" s="191" t="s">
        <v>28</v>
      </c>
      <c r="E2421">
        <v>2151</v>
      </c>
      <c r="F2421">
        <v>2450</v>
      </c>
      <c r="G2421" t="s">
        <v>33</v>
      </c>
      <c r="H2421" s="4" t="s">
        <v>21</v>
      </c>
      <c r="I2421" s="199">
        <v>44</v>
      </c>
      <c r="J2421" t="str">
        <f t="shared" si="200"/>
        <v>E-W2-H2-LAM 55</v>
      </c>
      <c r="K2421" s="5">
        <f t="shared" si="199"/>
        <v>1726</v>
      </c>
      <c r="M2421" t="s">
        <v>730</v>
      </c>
      <c r="O2421" s="355">
        <v>0.03</v>
      </c>
      <c r="Q2421" s="192">
        <v>1675</v>
      </c>
    </row>
    <row r="2422" spans="1:17" hidden="1">
      <c r="A2422" t="s">
        <v>1</v>
      </c>
      <c r="B2422" t="s">
        <v>10</v>
      </c>
      <c r="C2422" s="191">
        <v>999</v>
      </c>
      <c r="D2422" s="191" t="s">
        <v>28</v>
      </c>
      <c r="E2422">
        <v>2451</v>
      </c>
      <c r="F2422">
        <v>2820</v>
      </c>
      <c r="G2422" t="s">
        <v>34</v>
      </c>
      <c r="H2422" s="4" t="s">
        <v>21</v>
      </c>
      <c r="I2422" s="199">
        <v>44</v>
      </c>
      <c r="J2422" t="str">
        <f t="shared" si="200"/>
        <v>E-W2-H3-LAM 55</v>
      </c>
      <c r="K2422" s="5">
        <f t="shared" si="199"/>
        <v>2001</v>
      </c>
      <c r="M2422" t="s">
        <v>730</v>
      </c>
      <c r="O2422" s="355">
        <v>0.03</v>
      </c>
      <c r="Q2422" s="192">
        <v>1942</v>
      </c>
    </row>
    <row r="2423" spans="1:17" hidden="1">
      <c r="A2423" t="s">
        <v>1</v>
      </c>
      <c r="B2423" t="s">
        <v>8</v>
      </c>
      <c r="C2423" s="191">
        <v>999</v>
      </c>
      <c r="D2423" s="191" t="s">
        <v>28</v>
      </c>
      <c r="E2423">
        <v>2821</v>
      </c>
      <c r="F2423">
        <v>3100</v>
      </c>
      <c r="G2423" t="s">
        <v>35</v>
      </c>
      <c r="H2423" s="4" t="s">
        <v>21</v>
      </c>
      <c r="I2423" s="199">
        <v>44</v>
      </c>
      <c r="J2423" t="str">
        <f t="shared" si="200"/>
        <v>E-W2-H4-LAM 55</v>
      </c>
      <c r="K2423" s="5">
        <f t="shared" si="199"/>
        <v>2271</v>
      </c>
      <c r="M2423" t="s">
        <v>730</v>
      </c>
      <c r="O2423" s="355">
        <v>2.5000000000000001E-2</v>
      </c>
      <c r="Q2423" s="192">
        <v>2215</v>
      </c>
    </row>
    <row r="2424" spans="1:17" hidden="1">
      <c r="A2424" t="s">
        <v>0</v>
      </c>
      <c r="B2424" t="s">
        <v>7</v>
      </c>
      <c r="C2424" s="191">
        <v>999</v>
      </c>
      <c r="D2424" s="191" t="s">
        <v>28</v>
      </c>
      <c r="E2424">
        <v>1981</v>
      </c>
      <c r="F2424">
        <v>2150</v>
      </c>
      <c r="G2424" t="s">
        <v>32</v>
      </c>
      <c r="H2424" s="4" t="s">
        <v>21</v>
      </c>
      <c r="I2424" s="199">
        <v>44</v>
      </c>
      <c r="J2424" t="str">
        <f t="shared" si="200"/>
        <v>F-W2-H1-LAM 55</v>
      </c>
      <c r="K2424" s="5">
        <f t="shared" si="199"/>
        <v>1181</v>
      </c>
      <c r="M2424" t="s">
        <v>730</v>
      </c>
      <c r="O2424" s="355">
        <v>3.5000000000000003E-2</v>
      </c>
      <c r="Q2424" s="192">
        <v>1141</v>
      </c>
    </row>
    <row r="2425" spans="1:17" hidden="1">
      <c r="A2425" t="s">
        <v>0</v>
      </c>
      <c r="B2425" t="s">
        <v>6</v>
      </c>
      <c r="C2425" s="191">
        <v>999</v>
      </c>
      <c r="D2425" s="191" t="s">
        <v>28</v>
      </c>
      <c r="E2425">
        <v>2151</v>
      </c>
      <c r="F2425">
        <v>2450</v>
      </c>
      <c r="G2425" t="s">
        <v>33</v>
      </c>
      <c r="H2425" s="4" t="s">
        <v>21</v>
      </c>
      <c r="I2425" s="199">
        <v>44</v>
      </c>
      <c r="J2425" t="str">
        <f t="shared" si="200"/>
        <v>F-W2-H2-LAM 55</v>
      </c>
      <c r="K2425" s="5">
        <f t="shared" si="199"/>
        <v>1380</v>
      </c>
      <c r="M2425" t="s">
        <v>730</v>
      </c>
      <c r="O2425" s="355">
        <v>0.03</v>
      </c>
      <c r="Q2425" s="192">
        <v>1339</v>
      </c>
    </row>
    <row r="2426" spans="1:17" hidden="1">
      <c r="A2426" t="s">
        <v>0</v>
      </c>
      <c r="B2426" t="s">
        <v>5</v>
      </c>
      <c r="C2426" s="191">
        <v>999</v>
      </c>
      <c r="D2426" s="191" t="s">
        <v>28</v>
      </c>
      <c r="E2426">
        <v>2451</v>
      </c>
      <c r="F2426">
        <v>2820</v>
      </c>
      <c r="G2426" t="s">
        <v>34</v>
      </c>
      <c r="H2426" s="4" t="s">
        <v>21</v>
      </c>
      <c r="I2426" s="199">
        <v>44</v>
      </c>
      <c r="J2426" t="str">
        <f t="shared" si="200"/>
        <v>F-W2-H3-LAM 55</v>
      </c>
      <c r="K2426" s="5">
        <f t="shared" si="199"/>
        <v>1620</v>
      </c>
      <c r="M2426" t="s">
        <v>730</v>
      </c>
      <c r="O2426" s="355">
        <v>0.03</v>
      </c>
      <c r="Q2426" s="192">
        <v>1572</v>
      </c>
    </row>
    <row r="2427" spans="1:17" hidden="1">
      <c r="A2427" t="s">
        <v>0</v>
      </c>
      <c r="B2427" t="s">
        <v>3</v>
      </c>
      <c r="C2427" s="191">
        <v>999</v>
      </c>
      <c r="D2427" s="191" t="s">
        <v>28</v>
      </c>
      <c r="E2427">
        <v>2821</v>
      </c>
      <c r="F2427">
        <v>3100</v>
      </c>
      <c r="G2427" t="s">
        <v>35</v>
      </c>
      <c r="H2427" s="4" t="s">
        <v>21</v>
      </c>
      <c r="I2427" s="199">
        <v>44</v>
      </c>
      <c r="J2427" t="str">
        <f t="shared" si="200"/>
        <v>F-W2-H4-LAM 55</v>
      </c>
      <c r="K2427" s="5">
        <f t="shared" si="199"/>
        <v>1856</v>
      </c>
      <c r="M2427" t="s">
        <v>730</v>
      </c>
      <c r="O2427" s="355">
        <v>2.5000000000000001E-2</v>
      </c>
      <c r="Q2427" s="192">
        <v>1810</v>
      </c>
    </row>
    <row r="2428" spans="1:17" hidden="1">
      <c r="A2428" t="s">
        <v>2</v>
      </c>
      <c r="B2428" t="s">
        <v>17</v>
      </c>
      <c r="C2428" s="194">
        <v>1099</v>
      </c>
      <c r="D2428" s="194" t="s">
        <v>29</v>
      </c>
      <c r="E2428">
        <v>1981</v>
      </c>
      <c r="F2428">
        <v>2150</v>
      </c>
      <c r="G2428" t="s">
        <v>32</v>
      </c>
      <c r="H2428" s="4" t="s">
        <v>21</v>
      </c>
      <c r="I2428" s="199">
        <v>44</v>
      </c>
      <c r="J2428" t="str">
        <f t="shared" si="200"/>
        <v>D-W3-H1-LAM 55</v>
      </c>
      <c r="K2428" s="5">
        <f t="shared" si="199"/>
        <v>775</v>
      </c>
      <c r="M2428" t="s">
        <v>730</v>
      </c>
      <c r="O2428" s="355">
        <v>3.5000000000000003E-2</v>
      </c>
      <c r="Q2428" s="193">
        <v>748</v>
      </c>
    </row>
    <row r="2429" spans="1:17" hidden="1">
      <c r="A2429" t="s">
        <v>2</v>
      </c>
      <c r="B2429" t="s">
        <v>16</v>
      </c>
      <c r="C2429" s="194">
        <v>1099</v>
      </c>
      <c r="D2429" s="194" t="s">
        <v>29</v>
      </c>
      <c r="E2429">
        <v>2151</v>
      </c>
      <c r="F2429">
        <v>2450</v>
      </c>
      <c r="G2429" t="s">
        <v>33</v>
      </c>
      <c r="H2429" s="4" t="s">
        <v>21</v>
      </c>
      <c r="I2429" s="199">
        <v>44</v>
      </c>
      <c r="J2429" t="str">
        <f t="shared" si="200"/>
        <v>D-W3-H2-LAM 55</v>
      </c>
      <c r="K2429" s="5">
        <f t="shared" si="199"/>
        <v>889</v>
      </c>
      <c r="M2429" t="s">
        <v>730</v>
      </c>
      <c r="O2429" s="355">
        <v>0.03</v>
      </c>
      <c r="Q2429" s="193">
        <v>863</v>
      </c>
    </row>
    <row r="2430" spans="1:17" hidden="1">
      <c r="A2430" t="s">
        <v>2</v>
      </c>
      <c r="B2430" t="s">
        <v>15</v>
      </c>
      <c r="C2430" s="194">
        <v>1099</v>
      </c>
      <c r="D2430" s="194" t="s">
        <v>29</v>
      </c>
      <c r="E2430">
        <v>2451</v>
      </c>
      <c r="F2430">
        <v>2820</v>
      </c>
      <c r="G2430" t="s">
        <v>34</v>
      </c>
      <c r="H2430" s="4" t="s">
        <v>21</v>
      </c>
      <c r="I2430" s="199">
        <v>44</v>
      </c>
      <c r="J2430" t="str">
        <f t="shared" si="200"/>
        <v>D-W3-H3-LAM 55</v>
      </c>
      <c r="K2430" s="5">
        <f t="shared" si="199"/>
        <v>1026</v>
      </c>
      <c r="M2430" t="s">
        <v>730</v>
      </c>
      <c r="O2430" s="355">
        <v>0.03</v>
      </c>
      <c r="Q2430" s="193">
        <v>996</v>
      </c>
    </row>
    <row r="2431" spans="1:17" hidden="1">
      <c r="A2431" t="s">
        <v>2</v>
      </c>
      <c r="B2431" t="s">
        <v>13</v>
      </c>
      <c r="C2431" s="194">
        <v>1099</v>
      </c>
      <c r="D2431" s="194" t="s">
        <v>29</v>
      </c>
      <c r="E2431">
        <v>2821</v>
      </c>
      <c r="F2431">
        <v>3070</v>
      </c>
      <c r="G2431" t="s">
        <v>35</v>
      </c>
      <c r="H2431" s="4" t="s">
        <v>21</v>
      </c>
      <c r="I2431" s="199">
        <v>44</v>
      </c>
      <c r="J2431" t="str">
        <f t="shared" si="200"/>
        <v>D-W3-H4-LAM 55</v>
      </c>
      <c r="K2431" s="5">
        <f t="shared" si="199"/>
        <v>1162</v>
      </c>
      <c r="M2431" t="s">
        <v>730</v>
      </c>
      <c r="O2431" s="355">
        <v>2.5000000000000001E-2</v>
      </c>
      <c r="Q2431" s="193">
        <v>1133</v>
      </c>
    </row>
    <row r="2432" spans="1:17" hidden="1">
      <c r="A2432" t="s">
        <v>1</v>
      </c>
      <c r="B2432" t="s">
        <v>12</v>
      </c>
      <c r="C2432" s="194">
        <v>1099</v>
      </c>
      <c r="D2432" s="194" t="s">
        <v>29</v>
      </c>
      <c r="E2432">
        <v>1981</v>
      </c>
      <c r="F2432">
        <v>2150</v>
      </c>
      <c r="G2432" t="s">
        <v>32</v>
      </c>
      <c r="H2432" s="4" t="s">
        <v>21</v>
      </c>
      <c r="I2432" s="199">
        <v>44</v>
      </c>
      <c r="J2432" t="str">
        <f t="shared" si="200"/>
        <v>E-W3-H1-LAM 55</v>
      </c>
      <c r="K2432" s="5">
        <f t="shared" si="199"/>
        <v>1548</v>
      </c>
      <c r="M2432" t="s">
        <v>730</v>
      </c>
      <c r="O2432" s="355">
        <v>3.5000000000000003E-2</v>
      </c>
      <c r="Q2432" s="193">
        <v>1495</v>
      </c>
    </row>
    <row r="2433" spans="1:17" hidden="1">
      <c r="A2433" t="s">
        <v>1</v>
      </c>
      <c r="B2433" t="s">
        <v>11</v>
      </c>
      <c r="C2433" s="194">
        <v>1099</v>
      </c>
      <c r="D2433" s="194" t="s">
        <v>29</v>
      </c>
      <c r="E2433">
        <v>2151</v>
      </c>
      <c r="F2433">
        <v>2450</v>
      </c>
      <c r="G2433" t="s">
        <v>33</v>
      </c>
      <c r="H2433" s="4" t="s">
        <v>21</v>
      </c>
      <c r="I2433" s="199">
        <v>44</v>
      </c>
      <c r="J2433" t="str">
        <f t="shared" si="200"/>
        <v>E-W3-H2-LAM 55</v>
      </c>
      <c r="K2433" s="5">
        <f t="shared" si="199"/>
        <v>1777</v>
      </c>
      <c r="M2433" t="s">
        <v>730</v>
      </c>
      <c r="O2433" s="355">
        <v>0.03</v>
      </c>
      <c r="Q2433" s="193">
        <v>1725</v>
      </c>
    </row>
    <row r="2434" spans="1:17" hidden="1">
      <c r="A2434" t="s">
        <v>1</v>
      </c>
      <c r="B2434" t="s">
        <v>10</v>
      </c>
      <c r="C2434" s="194">
        <v>1099</v>
      </c>
      <c r="D2434" s="194" t="s">
        <v>29</v>
      </c>
      <c r="E2434">
        <v>2451</v>
      </c>
      <c r="F2434">
        <v>2820</v>
      </c>
      <c r="G2434" t="s">
        <v>34</v>
      </c>
      <c r="H2434" s="4" t="s">
        <v>21</v>
      </c>
      <c r="I2434" s="199">
        <v>44</v>
      </c>
      <c r="J2434" t="str">
        <f t="shared" si="200"/>
        <v>E-W3-H3-LAM 55</v>
      </c>
      <c r="K2434" s="5">
        <f t="shared" si="199"/>
        <v>2052</v>
      </c>
      <c r="M2434" t="s">
        <v>730</v>
      </c>
      <c r="O2434" s="355">
        <v>0.03</v>
      </c>
      <c r="Q2434" s="193">
        <v>1992</v>
      </c>
    </row>
    <row r="2435" spans="1:17" hidden="1">
      <c r="A2435" t="s">
        <v>1</v>
      </c>
      <c r="B2435" t="s">
        <v>8</v>
      </c>
      <c r="C2435" s="194">
        <v>1099</v>
      </c>
      <c r="D2435" s="194" t="s">
        <v>29</v>
      </c>
      <c r="E2435">
        <v>2821</v>
      </c>
      <c r="F2435">
        <v>3100</v>
      </c>
      <c r="G2435" t="s">
        <v>35</v>
      </c>
      <c r="H2435" s="4" t="s">
        <v>21</v>
      </c>
      <c r="I2435" s="199">
        <v>44</v>
      </c>
      <c r="J2435" t="str">
        <f t="shared" si="200"/>
        <v>E-W3-H4-LAM 55</v>
      </c>
      <c r="K2435" s="5">
        <f t="shared" si="199"/>
        <v>2322</v>
      </c>
      <c r="M2435" t="s">
        <v>730</v>
      </c>
      <c r="O2435" s="355">
        <v>2.5000000000000001E-2</v>
      </c>
      <c r="Q2435" s="193">
        <v>2265</v>
      </c>
    </row>
    <row r="2436" spans="1:17" hidden="1">
      <c r="A2436" t="s">
        <v>0</v>
      </c>
      <c r="B2436" t="s">
        <v>7</v>
      </c>
      <c r="C2436" s="194">
        <v>1099</v>
      </c>
      <c r="D2436" s="194" t="s">
        <v>29</v>
      </c>
      <c r="E2436">
        <v>1981</v>
      </c>
      <c r="F2436">
        <v>2150</v>
      </c>
      <c r="G2436" t="s">
        <v>32</v>
      </c>
      <c r="H2436" s="4" t="s">
        <v>21</v>
      </c>
      <c r="I2436" s="199">
        <v>44</v>
      </c>
      <c r="J2436" t="str">
        <f t="shared" si="200"/>
        <v>F-W3-H1-LAM 55</v>
      </c>
      <c r="K2436" s="5">
        <f t="shared" ref="K2436:K2499" si="201">ROUNDUP(Q2436*(1+O2436),0)</f>
        <v>1207</v>
      </c>
      <c r="M2436" t="s">
        <v>730</v>
      </c>
      <c r="O2436" s="355">
        <v>3.5000000000000003E-2</v>
      </c>
      <c r="Q2436" s="193">
        <v>1166</v>
      </c>
    </row>
    <row r="2437" spans="1:17" hidden="1">
      <c r="A2437" t="s">
        <v>0</v>
      </c>
      <c r="B2437" t="s">
        <v>6</v>
      </c>
      <c r="C2437" s="194">
        <v>1099</v>
      </c>
      <c r="D2437" s="194" t="s">
        <v>29</v>
      </c>
      <c r="E2437">
        <v>2151</v>
      </c>
      <c r="F2437">
        <v>2450</v>
      </c>
      <c r="G2437" t="s">
        <v>33</v>
      </c>
      <c r="H2437" s="4" t="s">
        <v>21</v>
      </c>
      <c r="I2437" s="199">
        <v>44</v>
      </c>
      <c r="J2437" t="str">
        <f t="shared" ref="J2437:J2500" si="202">A2437&amp;"-"&amp;D2437&amp;"-"&amp;G2437&amp;"-"&amp;H2437</f>
        <v>F-W3-H2-LAM 55</v>
      </c>
      <c r="K2437" s="5">
        <f t="shared" si="201"/>
        <v>1405</v>
      </c>
      <c r="M2437" t="s">
        <v>730</v>
      </c>
      <c r="O2437" s="355">
        <v>0.03</v>
      </c>
      <c r="Q2437" s="193">
        <v>1364</v>
      </c>
    </row>
    <row r="2438" spans="1:17" hidden="1">
      <c r="A2438" t="s">
        <v>0</v>
      </c>
      <c r="B2438" t="s">
        <v>5</v>
      </c>
      <c r="C2438" s="194">
        <v>1099</v>
      </c>
      <c r="D2438" s="194" t="s">
        <v>29</v>
      </c>
      <c r="E2438">
        <v>2451</v>
      </c>
      <c r="F2438">
        <v>2820</v>
      </c>
      <c r="G2438" t="s">
        <v>34</v>
      </c>
      <c r="H2438" s="4" t="s">
        <v>21</v>
      </c>
      <c r="I2438" s="199">
        <v>44</v>
      </c>
      <c r="J2438" t="str">
        <f t="shared" si="202"/>
        <v>F-W3-H3-LAM 55</v>
      </c>
      <c r="K2438" s="5">
        <f t="shared" si="201"/>
        <v>1645</v>
      </c>
      <c r="M2438" t="s">
        <v>730</v>
      </c>
      <c r="O2438" s="355">
        <v>0.03</v>
      </c>
      <c r="Q2438" s="193">
        <v>1597</v>
      </c>
    </row>
    <row r="2439" spans="1:17" hidden="1">
      <c r="A2439" t="s">
        <v>0</v>
      </c>
      <c r="B2439" t="s">
        <v>3</v>
      </c>
      <c r="C2439" s="194">
        <v>1099</v>
      </c>
      <c r="D2439" s="194" t="s">
        <v>29</v>
      </c>
      <c r="E2439">
        <v>2821</v>
      </c>
      <c r="F2439">
        <v>3100</v>
      </c>
      <c r="G2439" t="s">
        <v>35</v>
      </c>
      <c r="H2439" s="4" t="s">
        <v>21</v>
      </c>
      <c r="I2439" s="199">
        <v>44</v>
      </c>
      <c r="J2439" t="str">
        <f t="shared" si="202"/>
        <v>F-W3-H4-LAM 55</v>
      </c>
      <c r="K2439" s="5">
        <f t="shared" si="201"/>
        <v>1881</v>
      </c>
      <c r="M2439" t="s">
        <v>730</v>
      </c>
      <c r="O2439" s="355">
        <v>2.5000000000000001E-2</v>
      </c>
      <c r="Q2439" s="193">
        <v>1835</v>
      </c>
    </row>
    <row r="2440" spans="1:17" hidden="1">
      <c r="A2440" t="s">
        <v>2</v>
      </c>
      <c r="B2440" t="s">
        <v>17</v>
      </c>
      <c r="C2440" s="196">
        <v>1240</v>
      </c>
      <c r="D2440" s="196" t="s">
        <v>30</v>
      </c>
      <c r="E2440">
        <v>1981</v>
      </c>
      <c r="F2440">
        <v>2150</v>
      </c>
      <c r="G2440" t="s">
        <v>32</v>
      </c>
      <c r="H2440" s="4" t="s">
        <v>21</v>
      </c>
      <c r="I2440" s="199">
        <v>44</v>
      </c>
      <c r="J2440" t="str">
        <f t="shared" si="202"/>
        <v>D-W4-H1-LAM 55</v>
      </c>
      <c r="K2440" s="5">
        <f t="shared" si="201"/>
        <v>801</v>
      </c>
      <c r="M2440" t="s">
        <v>730</v>
      </c>
      <c r="O2440" s="355">
        <v>3.5000000000000003E-2</v>
      </c>
      <c r="Q2440" s="195">
        <v>773</v>
      </c>
    </row>
    <row r="2441" spans="1:17" hidden="1">
      <c r="A2441" t="s">
        <v>2</v>
      </c>
      <c r="B2441" t="s">
        <v>16</v>
      </c>
      <c r="C2441" s="196">
        <v>1240</v>
      </c>
      <c r="D2441" s="196" t="s">
        <v>30</v>
      </c>
      <c r="E2441">
        <v>2151</v>
      </c>
      <c r="F2441">
        <v>2450</v>
      </c>
      <c r="G2441" t="s">
        <v>33</v>
      </c>
      <c r="H2441" s="4" t="s">
        <v>21</v>
      </c>
      <c r="I2441" s="199">
        <v>44</v>
      </c>
      <c r="J2441" t="str">
        <f t="shared" si="202"/>
        <v>D-W4-H2-LAM 55</v>
      </c>
      <c r="K2441" s="5">
        <f t="shared" si="201"/>
        <v>915</v>
      </c>
      <c r="M2441" t="s">
        <v>730</v>
      </c>
      <c r="O2441" s="355">
        <v>0.03</v>
      </c>
      <c r="Q2441" s="195">
        <v>888</v>
      </c>
    </row>
    <row r="2442" spans="1:17" hidden="1">
      <c r="A2442" t="s">
        <v>2</v>
      </c>
      <c r="B2442" t="s">
        <v>15</v>
      </c>
      <c r="C2442" s="196">
        <v>1240</v>
      </c>
      <c r="D2442" s="196" t="s">
        <v>30</v>
      </c>
      <c r="E2442">
        <v>2451</v>
      </c>
      <c r="F2442">
        <v>2820</v>
      </c>
      <c r="G2442" t="s">
        <v>34</v>
      </c>
      <c r="H2442" s="4" t="s">
        <v>21</v>
      </c>
      <c r="I2442" s="199">
        <v>44</v>
      </c>
      <c r="J2442" t="str">
        <f t="shared" si="202"/>
        <v>D-W4-H3-LAM 55</v>
      </c>
      <c r="K2442" s="5">
        <f t="shared" si="201"/>
        <v>1052</v>
      </c>
      <c r="M2442" t="s">
        <v>730</v>
      </c>
      <c r="O2442" s="355">
        <v>0.03</v>
      </c>
      <c r="Q2442" s="195">
        <v>1021</v>
      </c>
    </row>
    <row r="2443" spans="1:17" hidden="1">
      <c r="A2443" t="s">
        <v>2</v>
      </c>
      <c r="B2443" t="s">
        <v>13</v>
      </c>
      <c r="C2443" s="196">
        <v>1240</v>
      </c>
      <c r="D2443" s="196" t="s">
        <v>30</v>
      </c>
      <c r="E2443">
        <v>2821</v>
      </c>
      <c r="F2443">
        <v>3070</v>
      </c>
      <c r="G2443" t="s">
        <v>35</v>
      </c>
      <c r="H2443" s="4" t="s">
        <v>21</v>
      </c>
      <c r="I2443" s="199">
        <v>44</v>
      </c>
      <c r="J2443" t="str">
        <f t="shared" si="202"/>
        <v>D-W4-H4-LAM 55</v>
      </c>
      <c r="K2443" s="5">
        <f t="shared" si="201"/>
        <v>1187</v>
      </c>
      <c r="M2443" t="s">
        <v>730</v>
      </c>
      <c r="O2443" s="355">
        <v>2.5000000000000001E-2</v>
      </c>
      <c r="Q2443" s="195">
        <v>1158</v>
      </c>
    </row>
    <row r="2444" spans="1:17" hidden="1">
      <c r="A2444" t="s">
        <v>1</v>
      </c>
      <c r="B2444" t="s">
        <v>12</v>
      </c>
      <c r="C2444" s="196">
        <v>1240</v>
      </c>
      <c r="D2444" s="196" t="s">
        <v>30</v>
      </c>
      <c r="E2444">
        <v>1981</v>
      </c>
      <c r="F2444">
        <v>2150</v>
      </c>
      <c r="G2444" t="s">
        <v>32</v>
      </c>
      <c r="H2444" s="4" t="s">
        <v>21</v>
      </c>
      <c r="I2444" s="199">
        <v>44</v>
      </c>
      <c r="J2444" t="str">
        <f t="shared" si="202"/>
        <v>E-W4-H1-LAM 55</v>
      </c>
      <c r="K2444" s="5">
        <f t="shared" si="201"/>
        <v>1600</v>
      </c>
      <c r="M2444" t="s">
        <v>730</v>
      </c>
      <c r="O2444" s="355">
        <v>3.5000000000000003E-2</v>
      </c>
      <c r="Q2444" s="195">
        <v>1545</v>
      </c>
    </row>
    <row r="2445" spans="1:17" hidden="1">
      <c r="A2445" t="s">
        <v>1</v>
      </c>
      <c r="B2445" t="s">
        <v>11</v>
      </c>
      <c r="C2445" s="196">
        <v>1240</v>
      </c>
      <c r="D2445" s="196" t="s">
        <v>30</v>
      </c>
      <c r="E2445">
        <v>2151</v>
      </c>
      <c r="F2445">
        <v>2450</v>
      </c>
      <c r="G2445" t="s">
        <v>33</v>
      </c>
      <c r="H2445" s="4" t="s">
        <v>21</v>
      </c>
      <c r="I2445" s="199">
        <v>44</v>
      </c>
      <c r="J2445" t="str">
        <f t="shared" si="202"/>
        <v>E-W4-H2-LAM 55</v>
      </c>
      <c r="K2445" s="5">
        <f t="shared" si="201"/>
        <v>1829</v>
      </c>
      <c r="M2445" t="s">
        <v>730</v>
      </c>
      <c r="O2445" s="355">
        <v>0.03</v>
      </c>
      <c r="Q2445" s="195">
        <v>1775</v>
      </c>
    </row>
    <row r="2446" spans="1:17" hidden="1">
      <c r="A2446" t="s">
        <v>1</v>
      </c>
      <c r="B2446" t="s">
        <v>10</v>
      </c>
      <c r="C2446" s="196">
        <v>1240</v>
      </c>
      <c r="D2446" s="196" t="s">
        <v>30</v>
      </c>
      <c r="E2446">
        <v>2451</v>
      </c>
      <c r="F2446">
        <v>2820</v>
      </c>
      <c r="G2446" t="s">
        <v>34</v>
      </c>
      <c r="H2446" s="4" t="s">
        <v>21</v>
      </c>
      <c r="I2446" s="199">
        <v>44</v>
      </c>
      <c r="J2446" t="str">
        <f t="shared" si="202"/>
        <v>E-W4-H3-LAM 55</v>
      </c>
      <c r="K2446" s="5">
        <f t="shared" si="201"/>
        <v>2104</v>
      </c>
      <c r="M2446" t="s">
        <v>730</v>
      </c>
      <c r="O2446" s="355">
        <v>0.03</v>
      </c>
      <c r="Q2446" s="195">
        <v>2042</v>
      </c>
    </row>
    <row r="2447" spans="1:17" hidden="1">
      <c r="A2447" t="s">
        <v>1</v>
      </c>
      <c r="B2447" t="s">
        <v>8</v>
      </c>
      <c r="C2447" s="196">
        <v>1240</v>
      </c>
      <c r="D2447" s="196" t="s">
        <v>30</v>
      </c>
      <c r="E2447">
        <v>2821</v>
      </c>
      <c r="F2447">
        <v>3100</v>
      </c>
      <c r="G2447" t="s">
        <v>35</v>
      </c>
      <c r="H2447" s="4" t="s">
        <v>21</v>
      </c>
      <c r="I2447" s="199">
        <v>44</v>
      </c>
      <c r="J2447" t="str">
        <f t="shared" si="202"/>
        <v>E-W4-H4-LAM 55</v>
      </c>
      <c r="K2447" s="5">
        <f t="shared" si="201"/>
        <v>2373</v>
      </c>
      <c r="M2447" t="s">
        <v>730</v>
      </c>
      <c r="O2447" s="355">
        <v>2.5000000000000001E-2</v>
      </c>
      <c r="Q2447" s="195">
        <v>2315</v>
      </c>
    </row>
    <row r="2448" spans="1:17" hidden="1">
      <c r="A2448" t="s">
        <v>0</v>
      </c>
      <c r="B2448" t="s">
        <v>7</v>
      </c>
      <c r="C2448" s="196">
        <v>1240</v>
      </c>
      <c r="D2448" s="196" t="s">
        <v>30</v>
      </c>
      <c r="E2448">
        <v>1981</v>
      </c>
      <c r="F2448">
        <v>2150</v>
      </c>
      <c r="G2448" t="s">
        <v>32</v>
      </c>
      <c r="H2448" s="4" t="s">
        <v>21</v>
      </c>
      <c r="I2448" s="199">
        <v>44</v>
      </c>
      <c r="J2448" t="str">
        <f t="shared" si="202"/>
        <v>F-W4-H1-LAM 55</v>
      </c>
      <c r="K2448" s="5">
        <f t="shared" si="201"/>
        <v>1233</v>
      </c>
      <c r="M2448" t="s">
        <v>730</v>
      </c>
      <c r="O2448" s="355">
        <v>3.5000000000000003E-2</v>
      </c>
      <c r="Q2448" s="195">
        <v>1191</v>
      </c>
    </row>
    <row r="2449" spans="1:17" hidden="1">
      <c r="A2449" t="s">
        <v>0</v>
      </c>
      <c r="B2449" t="s">
        <v>6</v>
      </c>
      <c r="C2449" s="196">
        <v>1240</v>
      </c>
      <c r="D2449" s="196" t="s">
        <v>30</v>
      </c>
      <c r="E2449">
        <v>2151</v>
      </c>
      <c r="F2449">
        <v>2450</v>
      </c>
      <c r="G2449" t="s">
        <v>33</v>
      </c>
      <c r="H2449" s="4" t="s">
        <v>21</v>
      </c>
      <c r="I2449" s="199">
        <v>44</v>
      </c>
      <c r="J2449" t="str">
        <f t="shared" si="202"/>
        <v>F-W4-H2-LAM 55</v>
      </c>
      <c r="K2449" s="5">
        <f t="shared" si="201"/>
        <v>1431</v>
      </c>
      <c r="M2449" t="s">
        <v>730</v>
      </c>
      <c r="O2449" s="355">
        <v>0.03</v>
      </c>
      <c r="Q2449" s="195">
        <v>1389</v>
      </c>
    </row>
    <row r="2450" spans="1:17" hidden="1">
      <c r="A2450" t="s">
        <v>0</v>
      </c>
      <c r="B2450" t="s">
        <v>5</v>
      </c>
      <c r="C2450" s="196">
        <v>1240</v>
      </c>
      <c r="D2450" s="196" t="s">
        <v>30</v>
      </c>
      <c r="E2450">
        <v>2451</v>
      </c>
      <c r="F2450">
        <v>2820</v>
      </c>
      <c r="G2450" t="s">
        <v>34</v>
      </c>
      <c r="H2450" s="4" t="s">
        <v>21</v>
      </c>
      <c r="I2450" s="199">
        <v>44</v>
      </c>
      <c r="J2450" t="str">
        <f t="shared" si="202"/>
        <v>F-W4-H3-LAM 55</v>
      </c>
      <c r="K2450" s="5">
        <f t="shared" si="201"/>
        <v>1671</v>
      </c>
      <c r="M2450" t="s">
        <v>730</v>
      </c>
      <c r="O2450" s="355">
        <v>0.03</v>
      </c>
      <c r="Q2450" s="195">
        <v>1622</v>
      </c>
    </row>
    <row r="2451" spans="1:17" hidden="1">
      <c r="A2451" t="s">
        <v>0</v>
      </c>
      <c r="B2451" t="s">
        <v>3</v>
      </c>
      <c r="C2451" s="196">
        <v>1240</v>
      </c>
      <c r="D2451" s="196" t="s">
        <v>30</v>
      </c>
      <c r="E2451">
        <v>2821</v>
      </c>
      <c r="F2451">
        <v>3100</v>
      </c>
      <c r="G2451" t="s">
        <v>35</v>
      </c>
      <c r="H2451" s="4" t="s">
        <v>21</v>
      </c>
      <c r="I2451" s="199">
        <v>44</v>
      </c>
      <c r="J2451" t="str">
        <f t="shared" si="202"/>
        <v>F-W4-H4-LAM 55</v>
      </c>
      <c r="K2451" s="5">
        <f t="shared" si="201"/>
        <v>1907</v>
      </c>
      <c r="M2451" t="s">
        <v>730</v>
      </c>
      <c r="O2451" s="355">
        <v>2.5000000000000001E-2</v>
      </c>
      <c r="Q2451" s="195">
        <v>1860</v>
      </c>
    </row>
    <row r="2452" spans="1:17" hidden="1">
      <c r="A2452" t="s">
        <v>2</v>
      </c>
      <c r="B2452" t="s">
        <v>17</v>
      </c>
      <c r="C2452">
        <v>949</v>
      </c>
      <c r="D2452" t="s">
        <v>27</v>
      </c>
      <c r="E2452">
        <v>1981</v>
      </c>
      <c r="F2452">
        <v>2150</v>
      </c>
      <c r="G2452" t="s">
        <v>32</v>
      </c>
      <c r="H2452" s="328" t="s">
        <v>789</v>
      </c>
      <c r="I2452" s="199">
        <v>44</v>
      </c>
      <c r="J2452" t="str">
        <f t="shared" si="202"/>
        <v>D-W1-H1-LAM 65</v>
      </c>
      <c r="K2452" s="5">
        <f t="shared" si="201"/>
        <v>825</v>
      </c>
      <c r="M2452" t="s">
        <v>730</v>
      </c>
      <c r="O2452" s="355">
        <v>3.5000000000000003E-2</v>
      </c>
      <c r="Q2452" s="6">
        <v>797</v>
      </c>
    </row>
    <row r="2453" spans="1:17" hidden="1">
      <c r="A2453" t="s">
        <v>2</v>
      </c>
      <c r="B2453" t="s">
        <v>16</v>
      </c>
      <c r="C2453">
        <v>949</v>
      </c>
      <c r="D2453" t="s">
        <v>27</v>
      </c>
      <c r="E2453">
        <v>2151</v>
      </c>
      <c r="F2453">
        <v>2450</v>
      </c>
      <c r="G2453" t="s">
        <v>33</v>
      </c>
      <c r="H2453" s="328" t="s">
        <v>789</v>
      </c>
      <c r="I2453" s="199">
        <v>44</v>
      </c>
      <c r="J2453" t="str">
        <f t="shared" si="202"/>
        <v>D-W1-H2-LAM 65</v>
      </c>
      <c r="K2453" s="5">
        <f t="shared" si="201"/>
        <v>941</v>
      </c>
      <c r="M2453" t="s">
        <v>730</v>
      </c>
      <c r="O2453" s="355">
        <v>0.03</v>
      </c>
      <c r="Q2453" s="5">
        <v>913</v>
      </c>
    </row>
    <row r="2454" spans="1:17" hidden="1">
      <c r="A2454" t="s">
        <v>2</v>
      </c>
      <c r="B2454" t="s">
        <v>15</v>
      </c>
      <c r="C2454">
        <v>949</v>
      </c>
      <c r="D2454" t="s">
        <v>27</v>
      </c>
      <c r="E2454">
        <v>2451</v>
      </c>
      <c r="F2454">
        <v>2820</v>
      </c>
      <c r="G2454" t="s">
        <v>34</v>
      </c>
      <c r="H2454" s="328" t="s">
        <v>789</v>
      </c>
      <c r="I2454" s="199">
        <v>44</v>
      </c>
      <c r="J2454" t="str">
        <f t="shared" si="202"/>
        <v>D-W1-H3-LAM 65</v>
      </c>
      <c r="K2454" s="5">
        <f t="shared" si="201"/>
        <v>1081</v>
      </c>
      <c r="M2454" t="s">
        <v>730</v>
      </c>
      <c r="O2454" s="355">
        <v>0.03</v>
      </c>
      <c r="Q2454" s="5">
        <v>1049</v>
      </c>
    </row>
    <row r="2455" spans="1:17" hidden="1">
      <c r="A2455" t="s">
        <v>2</v>
      </c>
      <c r="B2455" t="s">
        <v>13</v>
      </c>
      <c r="C2455">
        <v>864</v>
      </c>
      <c r="D2455" t="s">
        <v>27</v>
      </c>
      <c r="E2455">
        <v>2821</v>
      </c>
      <c r="F2455">
        <v>3070</v>
      </c>
      <c r="G2455" t="s">
        <v>35</v>
      </c>
      <c r="H2455" s="328" t="s">
        <v>789</v>
      </c>
      <c r="I2455" s="199">
        <v>44</v>
      </c>
      <c r="J2455" t="str">
        <f t="shared" si="202"/>
        <v>D-W1-H4-LAM 65</v>
      </c>
      <c r="K2455" s="5">
        <f t="shared" si="201"/>
        <v>1154</v>
      </c>
      <c r="M2455" t="s">
        <v>730</v>
      </c>
      <c r="O2455" s="355">
        <v>2.5000000000000001E-2</v>
      </c>
      <c r="Q2455" s="5">
        <v>1125</v>
      </c>
    </row>
    <row r="2456" spans="1:17" hidden="1">
      <c r="A2456" t="s">
        <v>1</v>
      </c>
      <c r="B2456" t="s">
        <v>12</v>
      </c>
      <c r="C2456">
        <v>949</v>
      </c>
      <c r="D2456" t="s">
        <v>27</v>
      </c>
      <c r="E2456">
        <v>1981</v>
      </c>
      <c r="F2456">
        <v>2150</v>
      </c>
      <c r="G2456" t="s">
        <v>32</v>
      </c>
      <c r="H2456" s="328" t="s">
        <v>789</v>
      </c>
      <c r="I2456" s="199">
        <v>44</v>
      </c>
      <c r="J2456" t="str">
        <f t="shared" si="202"/>
        <v>E-W1-H1-LAM 65</v>
      </c>
      <c r="K2456" s="5">
        <f t="shared" si="201"/>
        <v>1650</v>
      </c>
      <c r="M2456" t="s">
        <v>730</v>
      </c>
      <c r="O2456" s="355">
        <v>3.5000000000000003E-2</v>
      </c>
      <c r="Q2456" s="5">
        <v>1594</v>
      </c>
    </row>
    <row r="2457" spans="1:17" hidden="1">
      <c r="A2457" t="s">
        <v>1</v>
      </c>
      <c r="B2457" t="s">
        <v>11</v>
      </c>
      <c r="C2457">
        <v>909</v>
      </c>
      <c r="D2457" t="s">
        <v>27</v>
      </c>
      <c r="E2457">
        <v>2151</v>
      </c>
      <c r="F2457">
        <v>2450</v>
      </c>
      <c r="G2457" t="s">
        <v>33</v>
      </c>
      <c r="H2457" s="328" t="s">
        <v>789</v>
      </c>
      <c r="I2457" s="199">
        <v>44</v>
      </c>
      <c r="J2457" t="str">
        <f t="shared" si="202"/>
        <v>E-W1-H2-LAM 65</v>
      </c>
      <c r="K2457" s="5">
        <f t="shared" si="201"/>
        <v>1879</v>
      </c>
      <c r="M2457" t="s">
        <v>730</v>
      </c>
      <c r="O2457" s="355">
        <v>0.03</v>
      </c>
      <c r="Q2457" s="5">
        <v>1824</v>
      </c>
    </row>
    <row r="2458" spans="1:17" hidden="1">
      <c r="A2458" t="s">
        <v>1</v>
      </c>
      <c r="B2458" t="s">
        <v>10</v>
      </c>
      <c r="C2458">
        <v>949</v>
      </c>
      <c r="D2458" t="s">
        <v>27</v>
      </c>
      <c r="E2458">
        <v>2451</v>
      </c>
      <c r="F2458">
        <v>2820</v>
      </c>
      <c r="G2458" t="s">
        <v>34</v>
      </c>
      <c r="H2458" s="328" t="s">
        <v>789</v>
      </c>
      <c r="I2458" s="199">
        <v>44</v>
      </c>
      <c r="J2458" t="str">
        <f t="shared" si="202"/>
        <v>E-W1-H3-LAM 65</v>
      </c>
      <c r="K2458" s="5">
        <f t="shared" si="201"/>
        <v>2158</v>
      </c>
      <c r="M2458" t="s">
        <v>730</v>
      </c>
      <c r="O2458" s="355">
        <v>0.03</v>
      </c>
      <c r="Q2458" s="5">
        <v>2095</v>
      </c>
    </row>
    <row r="2459" spans="1:17" hidden="1">
      <c r="A2459" t="s">
        <v>1</v>
      </c>
      <c r="B2459" t="s">
        <v>8</v>
      </c>
      <c r="C2459">
        <v>999</v>
      </c>
      <c r="D2459" t="s">
        <v>27</v>
      </c>
      <c r="E2459">
        <v>2821</v>
      </c>
      <c r="F2459">
        <v>3100</v>
      </c>
      <c r="G2459" t="s">
        <v>35</v>
      </c>
      <c r="H2459" s="328" t="s">
        <v>789</v>
      </c>
      <c r="I2459" s="199">
        <v>44</v>
      </c>
      <c r="J2459" t="str">
        <f t="shared" si="202"/>
        <v>E-W1-H4-LAM 65</v>
      </c>
      <c r="K2459" s="5">
        <f t="shared" si="201"/>
        <v>2306</v>
      </c>
      <c r="M2459" t="s">
        <v>730</v>
      </c>
      <c r="O2459" s="355">
        <v>2.5000000000000001E-2</v>
      </c>
      <c r="Q2459" s="5">
        <v>2249</v>
      </c>
    </row>
    <row r="2460" spans="1:17" hidden="1">
      <c r="A2460" t="s">
        <v>0</v>
      </c>
      <c r="B2460" t="s">
        <v>7</v>
      </c>
      <c r="C2460">
        <v>949</v>
      </c>
      <c r="D2460" t="s">
        <v>27</v>
      </c>
      <c r="E2460">
        <v>1981</v>
      </c>
      <c r="F2460">
        <v>2150</v>
      </c>
      <c r="G2460" t="s">
        <v>32</v>
      </c>
      <c r="H2460" s="328" t="s">
        <v>789</v>
      </c>
      <c r="I2460" s="199">
        <v>44</v>
      </c>
      <c r="J2460" t="str">
        <f t="shared" si="202"/>
        <v>F-W1-H1-LAM 65</v>
      </c>
      <c r="K2460" s="5">
        <f t="shared" si="201"/>
        <v>1342</v>
      </c>
      <c r="M2460" t="s">
        <v>730</v>
      </c>
      <c r="O2460" s="355">
        <v>3.5000000000000003E-2</v>
      </c>
      <c r="Q2460" s="5">
        <v>1296</v>
      </c>
    </row>
    <row r="2461" spans="1:17" hidden="1">
      <c r="A2461" t="s">
        <v>0</v>
      </c>
      <c r="B2461" t="s">
        <v>6</v>
      </c>
      <c r="C2461">
        <v>909</v>
      </c>
      <c r="D2461" t="s">
        <v>27</v>
      </c>
      <c r="E2461">
        <v>2151</v>
      </c>
      <c r="F2461">
        <v>2450</v>
      </c>
      <c r="G2461" t="s">
        <v>33</v>
      </c>
      <c r="H2461" s="328" t="s">
        <v>789</v>
      </c>
      <c r="I2461" s="199">
        <v>44</v>
      </c>
      <c r="J2461" t="str">
        <f t="shared" si="202"/>
        <v>F-W1-H2-LAM 65</v>
      </c>
      <c r="K2461" s="5">
        <f t="shared" si="201"/>
        <v>1619</v>
      </c>
      <c r="M2461" t="s">
        <v>730</v>
      </c>
      <c r="O2461" s="355">
        <v>0.03</v>
      </c>
      <c r="Q2461" s="5">
        <v>1571</v>
      </c>
    </row>
    <row r="2462" spans="1:17" hidden="1">
      <c r="A2462" t="s">
        <v>0</v>
      </c>
      <c r="B2462" t="s">
        <v>5</v>
      </c>
      <c r="C2462">
        <v>924</v>
      </c>
      <c r="D2462" t="s">
        <v>27</v>
      </c>
      <c r="E2462">
        <v>2451</v>
      </c>
      <c r="F2462">
        <v>2820</v>
      </c>
      <c r="G2462" t="s">
        <v>34</v>
      </c>
      <c r="H2462" s="328" t="s">
        <v>789</v>
      </c>
      <c r="I2462" s="199">
        <v>44</v>
      </c>
      <c r="J2462" t="str">
        <f t="shared" si="202"/>
        <v>F-W1-H3-LAM 65</v>
      </c>
      <c r="K2462" s="5">
        <f t="shared" si="201"/>
        <v>1779</v>
      </c>
      <c r="M2462" t="s">
        <v>730</v>
      </c>
      <c r="O2462" s="355">
        <v>0.03</v>
      </c>
      <c r="Q2462" s="5">
        <v>1727</v>
      </c>
    </row>
    <row r="2463" spans="1:17" hidden="1">
      <c r="A2463" t="s">
        <v>0</v>
      </c>
      <c r="B2463" t="s">
        <v>3</v>
      </c>
      <c r="C2463">
        <v>999</v>
      </c>
      <c r="D2463" t="s">
        <v>27</v>
      </c>
      <c r="E2463">
        <v>2821</v>
      </c>
      <c r="F2463">
        <v>3100</v>
      </c>
      <c r="G2463" t="s">
        <v>35</v>
      </c>
      <c r="H2463" s="328" t="s">
        <v>789</v>
      </c>
      <c r="I2463" s="199">
        <v>44</v>
      </c>
      <c r="J2463" t="str">
        <f t="shared" si="202"/>
        <v>F-W1-H4-LAM 65</v>
      </c>
      <c r="K2463" s="5">
        <f t="shared" si="201"/>
        <v>1893</v>
      </c>
      <c r="M2463" t="s">
        <v>730</v>
      </c>
      <c r="O2463" s="355">
        <v>2.5000000000000001E-2</v>
      </c>
      <c r="Q2463" s="5">
        <v>1846</v>
      </c>
    </row>
    <row r="2464" spans="1:17" hidden="1">
      <c r="A2464" t="s">
        <v>2</v>
      </c>
      <c r="B2464" t="s">
        <v>17</v>
      </c>
      <c r="C2464" s="191">
        <v>999</v>
      </c>
      <c r="D2464" s="191" t="s">
        <v>28</v>
      </c>
      <c r="E2464">
        <v>1981</v>
      </c>
      <c r="F2464">
        <v>2150</v>
      </c>
      <c r="G2464" t="s">
        <v>32</v>
      </c>
      <c r="H2464" s="328" t="s">
        <v>789</v>
      </c>
      <c r="I2464" s="199">
        <v>44</v>
      </c>
      <c r="J2464" t="str">
        <f t="shared" si="202"/>
        <v>D-W2-H1-LAM 65</v>
      </c>
      <c r="K2464" s="5">
        <f t="shared" si="201"/>
        <v>851</v>
      </c>
      <c r="M2464" t="s">
        <v>730</v>
      </c>
      <c r="O2464" s="355">
        <v>3.5000000000000003E-2</v>
      </c>
      <c r="Q2464" s="192">
        <v>822</v>
      </c>
    </row>
    <row r="2465" spans="1:17" hidden="1">
      <c r="A2465" t="s">
        <v>2</v>
      </c>
      <c r="B2465" t="s">
        <v>16</v>
      </c>
      <c r="C2465" s="191">
        <v>999</v>
      </c>
      <c r="D2465" s="191" t="s">
        <v>28</v>
      </c>
      <c r="E2465">
        <v>2151</v>
      </c>
      <c r="F2465">
        <v>2450</v>
      </c>
      <c r="G2465" t="s">
        <v>33</v>
      </c>
      <c r="H2465" s="328" t="s">
        <v>789</v>
      </c>
      <c r="I2465" s="199">
        <v>44</v>
      </c>
      <c r="J2465" t="str">
        <f t="shared" si="202"/>
        <v>D-W2-H2-LAM 65</v>
      </c>
      <c r="K2465" s="5">
        <f t="shared" si="201"/>
        <v>967</v>
      </c>
      <c r="M2465" t="s">
        <v>730</v>
      </c>
      <c r="O2465" s="355">
        <v>0.03</v>
      </c>
      <c r="Q2465" s="192">
        <v>938</v>
      </c>
    </row>
    <row r="2466" spans="1:17" hidden="1">
      <c r="A2466" t="s">
        <v>2</v>
      </c>
      <c r="B2466" t="s">
        <v>15</v>
      </c>
      <c r="C2466" s="191">
        <v>999</v>
      </c>
      <c r="D2466" s="191" t="s">
        <v>28</v>
      </c>
      <c r="E2466">
        <v>2451</v>
      </c>
      <c r="F2466">
        <v>2820</v>
      </c>
      <c r="G2466" t="s">
        <v>34</v>
      </c>
      <c r="H2466" s="328" t="s">
        <v>789</v>
      </c>
      <c r="I2466" s="199">
        <v>44</v>
      </c>
      <c r="J2466" t="str">
        <f t="shared" si="202"/>
        <v>D-W2-H3-LAM 65</v>
      </c>
      <c r="K2466" s="5">
        <f t="shared" si="201"/>
        <v>1107</v>
      </c>
      <c r="M2466" t="s">
        <v>730</v>
      </c>
      <c r="O2466" s="355">
        <v>0.03</v>
      </c>
      <c r="Q2466" s="192">
        <v>1074</v>
      </c>
    </row>
    <row r="2467" spans="1:17" hidden="1">
      <c r="A2467" t="s">
        <v>2</v>
      </c>
      <c r="B2467" t="s">
        <v>13</v>
      </c>
      <c r="C2467" s="191">
        <v>999</v>
      </c>
      <c r="D2467" s="191" t="s">
        <v>28</v>
      </c>
      <c r="E2467">
        <v>2821</v>
      </c>
      <c r="F2467">
        <v>3070</v>
      </c>
      <c r="G2467" t="s">
        <v>35</v>
      </c>
      <c r="H2467" s="328" t="s">
        <v>789</v>
      </c>
      <c r="I2467" s="199">
        <v>44</v>
      </c>
      <c r="J2467" t="str">
        <f t="shared" si="202"/>
        <v>D-W2-H4-LAM 65</v>
      </c>
      <c r="K2467" s="5">
        <f t="shared" si="201"/>
        <v>1179</v>
      </c>
      <c r="M2467" t="s">
        <v>730</v>
      </c>
      <c r="O2467" s="355">
        <v>2.5000000000000001E-2</v>
      </c>
      <c r="Q2467" s="192">
        <v>1150</v>
      </c>
    </row>
    <row r="2468" spans="1:17" hidden="1">
      <c r="A2468" t="s">
        <v>1</v>
      </c>
      <c r="B2468" t="s">
        <v>12</v>
      </c>
      <c r="C2468" s="191">
        <v>999</v>
      </c>
      <c r="D2468" s="191" t="s">
        <v>28</v>
      </c>
      <c r="E2468">
        <v>1981</v>
      </c>
      <c r="F2468">
        <v>2150</v>
      </c>
      <c r="G2468" t="s">
        <v>32</v>
      </c>
      <c r="H2468" s="328" t="s">
        <v>789</v>
      </c>
      <c r="I2468" s="199">
        <v>44</v>
      </c>
      <c r="J2468" t="str">
        <f t="shared" si="202"/>
        <v>E-W2-H1-LAM 65</v>
      </c>
      <c r="K2468" s="5">
        <f t="shared" si="201"/>
        <v>1702</v>
      </c>
      <c r="M2468" t="s">
        <v>730</v>
      </c>
      <c r="O2468" s="355">
        <v>3.5000000000000003E-2</v>
      </c>
      <c r="Q2468" s="192">
        <v>1644</v>
      </c>
    </row>
    <row r="2469" spans="1:17" hidden="1">
      <c r="A2469" t="s">
        <v>1</v>
      </c>
      <c r="B2469" t="s">
        <v>11</v>
      </c>
      <c r="C2469" s="191">
        <v>999</v>
      </c>
      <c r="D2469" s="191" t="s">
        <v>28</v>
      </c>
      <c r="E2469">
        <v>2151</v>
      </c>
      <c r="F2469">
        <v>2450</v>
      </c>
      <c r="G2469" t="s">
        <v>33</v>
      </c>
      <c r="H2469" s="328" t="s">
        <v>789</v>
      </c>
      <c r="I2469" s="199">
        <v>44</v>
      </c>
      <c r="J2469" t="str">
        <f t="shared" si="202"/>
        <v>E-W2-H2-LAM 65</v>
      </c>
      <c r="K2469" s="5">
        <f t="shared" si="201"/>
        <v>1931</v>
      </c>
      <c r="M2469" t="s">
        <v>730</v>
      </c>
      <c r="O2469" s="355">
        <v>0.03</v>
      </c>
      <c r="Q2469" s="192">
        <v>1874</v>
      </c>
    </row>
    <row r="2470" spans="1:17" hidden="1">
      <c r="A2470" t="s">
        <v>1</v>
      </c>
      <c r="B2470" t="s">
        <v>10</v>
      </c>
      <c r="C2470" s="191">
        <v>999</v>
      </c>
      <c r="D2470" s="191" t="s">
        <v>28</v>
      </c>
      <c r="E2470">
        <v>2451</v>
      </c>
      <c r="F2470">
        <v>2820</v>
      </c>
      <c r="G2470" t="s">
        <v>34</v>
      </c>
      <c r="H2470" s="328" t="s">
        <v>789</v>
      </c>
      <c r="I2470" s="199">
        <v>44</v>
      </c>
      <c r="J2470" t="str">
        <f t="shared" si="202"/>
        <v>E-W2-H3-LAM 65</v>
      </c>
      <c r="K2470" s="5">
        <f t="shared" si="201"/>
        <v>2210</v>
      </c>
      <c r="M2470" t="s">
        <v>730</v>
      </c>
      <c r="O2470" s="355">
        <v>0.03</v>
      </c>
      <c r="Q2470" s="192">
        <v>2145</v>
      </c>
    </row>
    <row r="2471" spans="1:17" hidden="1">
      <c r="A2471" t="s">
        <v>1</v>
      </c>
      <c r="B2471" t="s">
        <v>8</v>
      </c>
      <c r="C2471" s="191">
        <v>999</v>
      </c>
      <c r="D2471" s="191" t="s">
        <v>28</v>
      </c>
      <c r="E2471">
        <v>2821</v>
      </c>
      <c r="F2471">
        <v>3100</v>
      </c>
      <c r="G2471" t="s">
        <v>35</v>
      </c>
      <c r="H2471" s="328" t="s">
        <v>789</v>
      </c>
      <c r="I2471" s="199">
        <v>44</v>
      </c>
      <c r="J2471" t="str">
        <f t="shared" si="202"/>
        <v>E-W2-H4-LAM 65</v>
      </c>
      <c r="K2471" s="5">
        <f t="shared" si="201"/>
        <v>2357</v>
      </c>
      <c r="M2471" t="s">
        <v>730</v>
      </c>
      <c r="O2471" s="355">
        <v>2.5000000000000001E-2</v>
      </c>
      <c r="Q2471" s="192">
        <v>2299</v>
      </c>
    </row>
    <row r="2472" spans="1:17" hidden="1">
      <c r="A2472" t="s">
        <v>0</v>
      </c>
      <c r="B2472" t="s">
        <v>7</v>
      </c>
      <c r="C2472" s="191">
        <v>999</v>
      </c>
      <c r="D2472" s="191" t="s">
        <v>28</v>
      </c>
      <c r="E2472">
        <v>1981</v>
      </c>
      <c r="F2472">
        <v>2150</v>
      </c>
      <c r="G2472" t="s">
        <v>32</v>
      </c>
      <c r="H2472" s="328" t="s">
        <v>789</v>
      </c>
      <c r="I2472" s="199">
        <v>44</v>
      </c>
      <c r="J2472" t="str">
        <f t="shared" si="202"/>
        <v>F-W2-H1-LAM 65</v>
      </c>
      <c r="K2472" s="5">
        <f t="shared" si="201"/>
        <v>1368</v>
      </c>
      <c r="M2472" t="s">
        <v>730</v>
      </c>
      <c r="O2472" s="355">
        <v>3.5000000000000003E-2</v>
      </c>
      <c r="Q2472" s="192">
        <v>1321</v>
      </c>
    </row>
    <row r="2473" spans="1:17" hidden="1">
      <c r="A2473" t="s">
        <v>0</v>
      </c>
      <c r="B2473" t="s">
        <v>6</v>
      </c>
      <c r="C2473" s="191">
        <v>999</v>
      </c>
      <c r="D2473" s="191" t="s">
        <v>28</v>
      </c>
      <c r="E2473">
        <v>2151</v>
      </c>
      <c r="F2473">
        <v>2450</v>
      </c>
      <c r="G2473" t="s">
        <v>33</v>
      </c>
      <c r="H2473" s="328" t="s">
        <v>789</v>
      </c>
      <c r="I2473" s="199">
        <v>44</v>
      </c>
      <c r="J2473" t="str">
        <f t="shared" si="202"/>
        <v>F-W2-H2-LAM 65</v>
      </c>
      <c r="K2473" s="5">
        <f t="shared" si="201"/>
        <v>1644</v>
      </c>
      <c r="M2473" t="s">
        <v>730</v>
      </c>
      <c r="O2473" s="355">
        <v>0.03</v>
      </c>
      <c r="Q2473" s="192">
        <v>1596</v>
      </c>
    </row>
    <row r="2474" spans="1:17" hidden="1">
      <c r="A2474" t="s">
        <v>0</v>
      </c>
      <c r="B2474" t="s">
        <v>5</v>
      </c>
      <c r="C2474" s="191">
        <v>999</v>
      </c>
      <c r="D2474" s="191" t="s">
        <v>28</v>
      </c>
      <c r="E2474">
        <v>2451</v>
      </c>
      <c r="F2474">
        <v>2820</v>
      </c>
      <c r="G2474" t="s">
        <v>34</v>
      </c>
      <c r="H2474" s="328" t="s">
        <v>789</v>
      </c>
      <c r="I2474" s="199">
        <v>44</v>
      </c>
      <c r="J2474" t="str">
        <f t="shared" si="202"/>
        <v>F-W2-H3-LAM 65</v>
      </c>
      <c r="K2474" s="5">
        <f t="shared" si="201"/>
        <v>1805</v>
      </c>
      <c r="M2474" t="s">
        <v>730</v>
      </c>
      <c r="O2474" s="355">
        <v>0.03</v>
      </c>
      <c r="Q2474" s="192">
        <v>1752</v>
      </c>
    </row>
    <row r="2475" spans="1:17" hidden="1">
      <c r="A2475" t="s">
        <v>0</v>
      </c>
      <c r="B2475" t="s">
        <v>3</v>
      </c>
      <c r="C2475" s="191">
        <v>999</v>
      </c>
      <c r="D2475" s="191" t="s">
        <v>28</v>
      </c>
      <c r="E2475">
        <v>2821</v>
      </c>
      <c r="F2475">
        <v>3100</v>
      </c>
      <c r="G2475" t="s">
        <v>35</v>
      </c>
      <c r="H2475" s="328" t="s">
        <v>789</v>
      </c>
      <c r="I2475" s="199">
        <v>44</v>
      </c>
      <c r="J2475" t="str">
        <f t="shared" si="202"/>
        <v>F-W2-H4-LAM 65</v>
      </c>
      <c r="K2475" s="5">
        <f t="shared" si="201"/>
        <v>1918</v>
      </c>
      <c r="M2475" t="s">
        <v>730</v>
      </c>
      <c r="O2475" s="355">
        <v>2.5000000000000001E-2</v>
      </c>
      <c r="Q2475" s="192">
        <v>1871</v>
      </c>
    </row>
    <row r="2476" spans="1:17" hidden="1">
      <c r="A2476" t="s">
        <v>2</v>
      </c>
      <c r="B2476" t="s">
        <v>17</v>
      </c>
      <c r="C2476" s="194">
        <v>1099</v>
      </c>
      <c r="D2476" s="194" t="s">
        <v>29</v>
      </c>
      <c r="E2476">
        <v>1981</v>
      </c>
      <c r="F2476">
        <v>2150</v>
      </c>
      <c r="G2476" t="s">
        <v>32</v>
      </c>
      <c r="H2476" s="328" t="s">
        <v>789</v>
      </c>
      <c r="I2476" s="199">
        <v>44</v>
      </c>
      <c r="J2476" t="str">
        <f t="shared" si="202"/>
        <v>D-W3-H1-LAM 65</v>
      </c>
      <c r="K2476" s="5">
        <f t="shared" si="201"/>
        <v>877</v>
      </c>
      <c r="M2476" t="s">
        <v>730</v>
      </c>
      <c r="O2476" s="355">
        <v>3.5000000000000003E-2</v>
      </c>
      <c r="Q2476" s="193">
        <v>847</v>
      </c>
    </row>
    <row r="2477" spans="1:17" hidden="1">
      <c r="A2477" t="s">
        <v>2</v>
      </c>
      <c r="B2477" t="s">
        <v>16</v>
      </c>
      <c r="C2477" s="194">
        <v>1099</v>
      </c>
      <c r="D2477" s="194" t="s">
        <v>29</v>
      </c>
      <c r="E2477">
        <v>2151</v>
      </c>
      <c r="F2477">
        <v>2450</v>
      </c>
      <c r="G2477" t="s">
        <v>33</v>
      </c>
      <c r="H2477" s="328" t="s">
        <v>789</v>
      </c>
      <c r="I2477" s="199">
        <v>44</v>
      </c>
      <c r="J2477" t="str">
        <f t="shared" si="202"/>
        <v>D-W3-H2-LAM 65</v>
      </c>
      <c r="K2477" s="5">
        <f t="shared" si="201"/>
        <v>992</v>
      </c>
      <c r="M2477" t="s">
        <v>730</v>
      </c>
      <c r="O2477" s="355">
        <v>0.03</v>
      </c>
      <c r="Q2477" s="193">
        <v>963</v>
      </c>
    </row>
    <row r="2478" spans="1:17" hidden="1">
      <c r="A2478" t="s">
        <v>2</v>
      </c>
      <c r="B2478" t="s">
        <v>15</v>
      </c>
      <c r="C2478" s="194">
        <v>1099</v>
      </c>
      <c r="D2478" s="194" t="s">
        <v>29</v>
      </c>
      <c r="E2478">
        <v>2451</v>
      </c>
      <c r="F2478">
        <v>2820</v>
      </c>
      <c r="G2478" t="s">
        <v>34</v>
      </c>
      <c r="H2478" s="328" t="s">
        <v>789</v>
      </c>
      <c r="I2478" s="199">
        <v>44</v>
      </c>
      <c r="J2478" t="str">
        <f t="shared" si="202"/>
        <v>D-W3-H3-LAM 65</v>
      </c>
      <c r="K2478" s="5">
        <f t="shared" si="201"/>
        <v>1132</v>
      </c>
      <c r="M2478" t="s">
        <v>730</v>
      </c>
      <c r="O2478" s="355">
        <v>0.03</v>
      </c>
      <c r="Q2478" s="193">
        <v>1099</v>
      </c>
    </row>
    <row r="2479" spans="1:17" hidden="1">
      <c r="A2479" t="s">
        <v>2</v>
      </c>
      <c r="B2479" t="s">
        <v>13</v>
      </c>
      <c r="C2479" s="194">
        <v>1099</v>
      </c>
      <c r="D2479" s="194" t="s">
        <v>29</v>
      </c>
      <c r="E2479">
        <v>2821</v>
      </c>
      <c r="F2479">
        <v>3070</v>
      </c>
      <c r="G2479" t="s">
        <v>35</v>
      </c>
      <c r="H2479" s="328" t="s">
        <v>789</v>
      </c>
      <c r="I2479" s="199">
        <v>44</v>
      </c>
      <c r="J2479" t="str">
        <f t="shared" si="202"/>
        <v>D-W3-H4-LAM 65</v>
      </c>
      <c r="K2479" s="5">
        <f t="shared" si="201"/>
        <v>1205</v>
      </c>
      <c r="M2479" t="s">
        <v>730</v>
      </c>
      <c r="O2479" s="355">
        <v>2.5000000000000001E-2</v>
      </c>
      <c r="Q2479" s="193">
        <v>1175</v>
      </c>
    </row>
    <row r="2480" spans="1:17" hidden="1">
      <c r="A2480" t="s">
        <v>1</v>
      </c>
      <c r="B2480" t="s">
        <v>12</v>
      </c>
      <c r="C2480" s="194">
        <v>1099</v>
      </c>
      <c r="D2480" s="194" t="s">
        <v>29</v>
      </c>
      <c r="E2480">
        <v>1981</v>
      </c>
      <c r="F2480">
        <v>2150</v>
      </c>
      <c r="G2480" t="s">
        <v>32</v>
      </c>
      <c r="H2480" s="328" t="s">
        <v>789</v>
      </c>
      <c r="I2480" s="199">
        <v>44</v>
      </c>
      <c r="J2480" t="str">
        <f t="shared" si="202"/>
        <v>E-W3-H1-LAM 65</v>
      </c>
      <c r="K2480" s="5">
        <f t="shared" si="201"/>
        <v>1754</v>
      </c>
      <c r="M2480" t="s">
        <v>730</v>
      </c>
      <c r="O2480" s="355">
        <v>3.5000000000000003E-2</v>
      </c>
      <c r="Q2480" s="193">
        <v>1694</v>
      </c>
    </row>
    <row r="2481" spans="1:17" hidden="1">
      <c r="A2481" t="s">
        <v>1</v>
      </c>
      <c r="B2481" t="s">
        <v>11</v>
      </c>
      <c r="C2481" s="194">
        <v>1099</v>
      </c>
      <c r="D2481" s="194" t="s">
        <v>29</v>
      </c>
      <c r="E2481">
        <v>2151</v>
      </c>
      <c r="F2481">
        <v>2450</v>
      </c>
      <c r="G2481" t="s">
        <v>33</v>
      </c>
      <c r="H2481" s="328" t="s">
        <v>789</v>
      </c>
      <c r="I2481" s="199">
        <v>44</v>
      </c>
      <c r="J2481" t="str">
        <f t="shared" si="202"/>
        <v>E-W3-H2-LAM 65</v>
      </c>
      <c r="K2481" s="5">
        <f t="shared" si="201"/>
        <v>1982</v>
      </c>
      <c r="M2481" t="s">
        <v>730</v>
      </c>
      <c r="O2481" s="355">
        <v>0.03</v>
      </c>
      <c r="Q2481" s="193">
        <v>1924</v>
      </c>
    </row>
    <row r="2482" spans="1:17" hidden="1">
      <c r="A2482" t="s">
        <v>1</v>
      </c>
      <c r="B2482" t="s">
        <v>10</v>
      </c>
      <c r="C2482" s="194">
        <v>1099</v>
      </c>
      <c r="D2482" s="194" t="s">
        <v>29</v>
      </c>
      <c r="E2482">
        <v>2451</v>
      </c>
      <c r="F2482">
        <v>2820</v>
      </c>
      <c r="G2482" t="s">
        <v>34</v>
      </c>
      <c r="H2482" s="328" t="s">
        <v>789</v>
      </c>
      <c r="I2482" s="199">
        <v>44</v>
      </c>
      <c r="J2482" t="str">
        <f t="shared" si="202"/>
        <v>E-W3-H3-LAM 65</v>
      </c>
      <c r="K2482" s="5">
        <f t="shared" si="201"/>
        <v>2261</v>
      </c>
      <c r="M2482" t="s">
        <v>730</v>
      </c>
      <c r="O2482" s="355">
        <v>0.03</v>
      </c>
      <c r="Q2482" s="193">
        <v>2195</v>
      </c>
    </row>
    <row r="2483" spans="1:17" hidden="1">
      <c r="A2483" t="s">
        <v>1</v>
      </c>
      <c r="B2483" t="s">
        <v>8</v>
      </c>
      <c r="C2483" s="194">
        <v>1099</v>
      </c>
      <c r="D2483" s="194" t="s">
        <v>29</v>
      </c>
      <c r="E2483">
        <v>2821</v>
      </c>
      <c r="F2483">
        <v>3100</v>
      </c>
      <c r="G2483" t="s">
        <v>35</v>
      </c>
      <c r="H2483" s="328" t="s">
        <v>789</v>
      </c>
      <c r="I2483" s="199">
        <v>44</v>
      </c>
      <c r="J2483" t="str">
        <f t="shared" si="202"/>
        <v>E-W3-H4-LAM 65</v>
      </c>
      <c r="K2483" s="5">
        <f t="shared" si="201"/>
        <v>2408</v>
      </c>
      <c r="M2483" t="s">
        <v>730</v>
      </c>
      <c r="O2483" s="355">
        <v>2.5000000000000001E-2</v>
      </c>
      <c r="Q2483" s="193">
        <v>2349</v>
      </c>
    </row>
    <row r="2484" spans="1:17" hidden="1">
      <c r="A2484" t="s">
        <v>0</v>
      </c>
      <c r="B2484" t="s">
        <v>7</v>
      </c>
      <c r="C2484" s="194">
        <v>1099</v>
      </c>
      <c r="D2484" s="194" t="s">
        <v>29</v>
      </c>
      <c r="E2484">
        <v>1981</v>
      </c>
      <c r="F2484">
        <v>2150</v>
      </c>
      <c r="G2484" t="s">
        <v>32</v>
      </c>
      <c r="H2484" s="328" t="s">
        <v>789</v>
      </c>
      <c r="I2484" s="199">
        <v>44</v>
      </c>
      <c r="J2484" t="str">
        <f t="shared" si="202"/>
        <v>F-W3-H1-LAM 65</v>
      </c>
      <c r="K2484" s="5">
        <f t="shared" si="201"/>
        <v>1394</v>
      </c>
      <c r="M2484" t="s">
        <v>730</v>
      </c>
      <c r="O2484" s="355">
        <v>3.5000000000000003E-2</v>
      </c>
      <c r="Q2484" s="193">
        <v>1346</v>
      </c>
    </row>
    <row r="2485" spans="1:17" hidden="1">
      <c r="A2485" t="s">
        <v>0</v>
      </c>
      <c r="B2485" t="s">
        <v>6</v>
      </c>
      <c r="C2485" s="194">
        <v>1099</v>
      </c>
      <c r="D2485" s="194" t="s">
        <v>29</v>
      </c>
      <c r="E2485">
        <v>2151</v>
      </c>
      <c r="F2485">
        <v>2450</v>
      </c>
      <c r="G2485" t="s">
        <v>33</v>
      </c>
      <c r="H2485" s="328" t="s">
        <v>789</v>
      </c>
      <c r="I2485" s="199">
        <v>44</v>
      </c>
      <c r="J2485" t="str">
        <f t="shared" si="202"/>
        <v>F-W3-H2-LAM 65</v>
      </c>
      <c r="K2485" s="5">
        <f t="shared" si="201"/>
        <v>1670</v>
      </c>
      <c r="M2485" t="s">
        <v>730</v>
      </c>
      <c r="O2485" s="355">
        <v>0.03</v>
      </c>
      <c r="Q2485" s="193">
        <v>1621</v>
      </c>
    </row>
    <row r="2486" spans="1:17" hidden="1">
      <c r="A2486" t="s">
        <v>0</v>
      </c>
      <c r="B2486" t="s">
        <v>5</v>
      </c>
      <c r="C2486" s="194">
        <v>1099</v>
      </c>
      <c r="D2486" s="194" t="s">
        <v>29</v>
      </c>
      <c r="E2486">
        <v>2451</v>
      </c>
      <c r="F2486">
        <v>2820</v>
      </c>
      <c r="G2486" t="s">
        <v>34</v>
      </c>
      <c r="H2486" s="328" t="s">
        <v>789</v>
      </c>
      <c r="I2486" s="199">
        <v>44</v>
      </c>
      <c r="J2486" t="str">
        <f t="shared" si="202"/>
        <v>F-W3-H3-LAM 65</v>
      </c>
      <c r="K2486" s="5">
        <f t="shared" si="201"/>
        <v>1831</v>
      </c>
      <c r="M2486" t="s">
        <v>730</v>
      </c>
      <c r="O2486" s="355">
        <v>0.03</v>
      </c>
      <c r="Q2486" s="193">
        <v>1777</v>
      </c>
    </row>
    <row r="2487" spans="1:17" hidden="1">
      <c r="A2487" t="s">
        <v>0</v>
      </c>
      <c r="B2487" t="s">
        <v>3</v>
      </c>
      <c r="C2487" s="194">
        <v>1099</v>
      </c>
      <c r="D2487" s="194" t="s">
        <v>29</v>
      </c>
      <c r="E2487">
        <v>2821</v>
      </c>
      <c r="F2487">
        <v>3100</v>
      </c>
      <c r="G2487" t="s">
        <v>35</v>
      </c>
      <c r="H2487" s="328" t="s">
        <v>789</v>
      </c>
      <c r="I2487" s="199">
        <v>44</v>
      </c>
      <c r="J2487" t="str">
        <f t="shared" si="202"/>
        <v>F-W3-H4-LAM 65</v>
      </c>
      <c r="K2487" s="5">
        <f t="shared" si="201"/>
        <v>1944</v>
      </c>
      <c r="M2487" t="s">
        <v>730</v>
      </c>
      <c r="O2487" s="355">
        <v>2.5000000000000001E-2</v>
      </c>
      <c r="Q2487" s="193">
        <v>1896</v>
      </c>
    </row>
    <row r="2488" spans="1:17" hidden="1">
      <c r="A2488" t="s">
        <v>2</v>
      </c>
      <c r="B2488" t="s">
        <v>17</v>
      </c>
      <c r="C2488" s="196">
        <v>1240</v>
      </c>
      <c r="D2488" s="196" t="s">
        <v>30</v>
      </c>
      <c r="E2488">
        <v>1981</v>
      </c>
      <c r="F2488">
        <v>2150</v>
      </c>
      <c r="G2488" t="s">
        <v>32</v>
      </c>
      <c r="H2488" s="328" t="s">
        <v>789</v>
      </c>
      <c r="I2488" s="199">
        <v>44</v>
      </c>
      <c r="J2488" t="str">
        <f t="shared" si="202"/>
        <v>D-W4-H1-LAM 65</v>
      </c>
      <c r="K2488" s="5">
        <f t="shared" si="201"/>
        <v>903</v>
      </c>
      <c r="M2488" t="s">
        <v>730</v>
      </c>
      <c r="O2488" s="355">
        <v>3.5000000000000003E-2</v>
      </c>
      <c r="Q2488" s="195">
        <v>872</v>
      </c>
    </row>
    <row r="2489" spans="1:17" hidden="1">
      <c r="A2489" t="s">
        <v>2</v>
      </c>
      <c r="B2489" t="s">
        <v>16</v>
      </c>
      <c r="C2489" s="196">
        <v>1240</v>
      </c>
      <c r="D2489" s="196" t="s">
        <v>30</v>
      </c>
      <c r="E2489">
        <v>2151</v>
      </c>
      <c r="F2489">
        <v>2450</v>
      </c>
      <c r="G2489" t="s">
        <v>33</v>
      </c>
      <c r="H2489" s="328" t="s">
        <v>789</v>
      </c>
      <c r="I2489" s="199">
        <v>44</v>
      </c>
      <c r="J2489" t="str">
        <f t="shared" si="202"/>
        <v>D-W4-H2-LAM 65</v>
      </c>
      <c r="K2489" s="5">
        <f t="shared" si="201"/>
        <v>1018</v>
      </c>
      <c r="M2489" t="s">
        <v>730</v>
      </c>
      <c r="O2489" s="355">
        <v>0.03</v>
      </c>
      <c r="Q2489" s="195">
        <v>988</v>
      </c>
    </row>
    <row r="2490" spans="1:17" hidden="1">
      <c r="A2490" t="s">
        <v>2</v>
      </c>
      <c r="B2490" t="s">
        <v>15</v>
      </c>
      <c r="C2490" s="196">
        <v>1240</v>
      </c>
      <c r="D2490" s="196" t="s">
        <v>30</v>
      </c>
      <c r="E2490">
        <v>2451</v>
      </c>
      <c r="F2490">
        <v>2820</v>
      </c>
      <c r="G2490" t="s">
        <v>34</v>
      </c>
      <c r="H2490" s="328" t="s">
        <v>789</v>
      </c>
      <c r="I2490" s="199">
        <v>44</v>
      </c>
      <c r="J2490" t="str">
        <f t="shared" si="202"/>
        <v>D-W4-H3-LAM 65</v>
      </c>
      <c r="K2490" s="5">
        <f t="shared" si="201"/>
        <v>1158</v>
      </c>
      <c r="M2490" t="s">
        <v>730</v>
      </c>
      <c r="O2490" s="355">
        <v>0.03</v>
      </c>
      <c r="Q2490" s="195">
        <v>1124</v>
      </c>
    </row>
    <row r="2491" spans="1:17" hidden="1">
      <c r="A2491" t="s">
        <v>2</v>
      </c>
      <c r="B2491" t="s">
        <v>13</v>
      </c>
      <c r="C2491" s="196">
        <v>1240</v>
      </c>
      <c r="D2491" s="196" t="s">
        <v>30</v>
      </c>
      <c r="E2491">
        <v>2821</v>
      </c>
      <c r="F2491">
        <v>3070</v>
      </c>
      <c r="G2491" t="s">
        <v>35</v>
      </c>
      <c r="H2491" s="328" t="s">
        <v>789</v>
      </c>
      <c r="I2491" s="199">
        <v>44</v>
      </c>
      <c r="J2491" t="str">
        <f t="shared" si="202"/>
        <v>D-W4-H4-LAM 65</v>
      </c>
      <c r="K2491" s="5">
        <f t="shared" si="201"/>
        <v>1230</v>
      </c>
      <c r="M2491" t="s">
        <v>730</v>
      </c>
      <c r="O2491" s="355">
        <v>2.5000000000000001E-2</v>
      </c>
      <c r="Q2491" s="195">
        <v>1200</v>
      </c>
    </row>
    <row r="2492" spans="1:17" hidden="1">
      <c r="A2492" t="s">
        <v>1</v>
      </c>
      <c r="B2492" t="s">
        <v>12</v>
      </c>
      <c r="C2492" s="196">
        <v>1240</v>
      </c>
      <c r="D2492" s="196" t="s">
        <v>30</v>
      </c>
      <c r="E2492">
        <v>1981</v>
      </c>
      <c r="F2492">
        <v>2150</v>
      </c>
      <c r="G2492" t="s">
        <v>32</v>
      </c>
      <c r="H2492" s="328" t="s">
        <v>789</v>
      </c>
      <c r="I2492" s="199">
        <v>44</v>
      </c>
      <c r="J2492" t="str">
        <f t="shared" si="202"/>
        <v>E-W4-H1-LAM 65</v>
      </c>
      <c r="K2492" s="5">
        <f t="shared" si="201"/>
        <v>1806</v>
      </c>
      <c r="M2492" t="s">
        <v>730</v>
      </c>
      <c r="O2492" s="355">
        <v>3.5000000000000003E-2</v>
      </c>
      <c r="Q2492" s="195">
        <v>1744</v>
      </c>
    </row>
    <row r="2493" spans="1:17" hidden="1">
      <c r="A2493" t="s">
        <v>1</v>
      </c>
      <c r="B2493" t="s">
        <v>11</v>
      </c>
      <c r="C2493" s="196">
        <v>1240</v>
      </c>
      <c r="D2493" s="196" t="s">
        <v>30</v>
      </c>
      <c r="E2493">
        <v>2151</v>
      </c>
      <c r="F2493">
        <v>2450</v>
      </c>
      <c r="G2493" t="s">
        <v>33</v>
      </c>
      <c r="H2493" s="328" t="s">
        <v>789</v>
      </c>
      <c r="I2493" s="199">
        <v>44</v>
      </c>
      <c r="J2493" t="str">
        <f t="shared" si="202"/>
        <v>E-W4-H2-LAM 65</v>
      </c>
      <c r="K2493" s="5">
        <f t="shared" si="201"/>
        <v>2034</v>
      </c>
      <c r="M2493" t="s">
        <v>730</v>
      </c>
      <c r="O2493" s="355">
        <v>0.03</v>
      </c>
      <c r="Q2493" s="195">
        <v>1974</v>
      </c>
    </row>
    <row r="2494" spans="1:17" hidden="1">
      <c r="A2494" t="s">
        <v>1</v>
      </c>
      <c r="B2494" t="s">
        <v>10</v>
      </c>
      <c r="C2494" s="196">
        <v>1240</v>
      </c>
      <c r="D2494" s="196" t="s">
        <v>30</v>
      </c>
      <c r="E2494">
        <v>2451</v>
      </c>
      <c r="F2494">
        <v>2820</v>
      </c>
      <c r="G2494" t="s">
        <v>34</v>
      </c>
      <c r="H2494" s="328" t="s">
        <v>789</v>
      </c>
      <c r="I2494" s="199">
        <v>44</v>
      </c>
      <c r="J2494" t="str">
        <f t="shared" si="202"/>
        <v>E-W4-H3-LAM 65</v>
      </c>
      <c r="K2494" s="5">
        <f t="shared" si="201"/>
        <v>2313</v>
      </c>
      <c r="M2494" t="s">
        <v>730</v>
      </c>
      <c r="O2494" s="355">
        <v>0.03</v>
      </c>
      <c r="Q2494" s="195">
        <v>2245</v>
      </c>
    </row>
    <row r="2495" spans="1:17" hidden="1">
      <c r="A2495" t="s">
        <v>1</v>
      </c>
      <c r="B2495" t="s">
        <v>8</v>
      </c>
      <c r="C2495" s="196">
        <v>1240</v>
      </c>
      <c r="D2495" s="196" t="s">
        <v>30</v>
      </c>
      <c r="E2495">
        <v>2821</v>
      </c>
      <c r="F2495">
        <v>3100</v>
      </c>
      <c r="G2495" t="s">
        <v>35</v>
      </c>
      <c r="H2495" s="328" t="s">
        <v>789</v>
      </c>
      <c r="I2495" s="199">
        <v>44</v>
      </c>
      <c r="J2495" t="str">
        <f t="shared" si="202"/>
        <v>E-W4-H4-LAM 65</v>
      </c>
      <c r="K2495" s="5">
        <f t="shared" si="201"/>
        <v>2459</v>
      </c>
      <c r="M2495" t="s">
        <v>730</v>
      </c>
      <c r="O2495" s="355">
        <v>2.5000000000000001E-2</v>
      </c>
      <c r="Q2495" s="195">
        <v>2399</v>
      </c>
    </row>
    <row r="2496" spans="1:17" hidden="1">
      <c r="A2496" t="s">
        <v>0</v>
      </c>
      <c r="B2496" t="s">
        <v>7</v>
      </c>
      <c r="C2496" s="196">
        <v>1240</v>
      </c>
      <c r="D2496" s="196" t="s">
        <v>30</v>
      </c>
      <c r="E2496">
        <v>1981</v>
      </c>
      <c r="F2496">
        <v>2150</v>
      </c>
      <c r="G2496" t="s">
        <v>32</v>
      </c>
      <c r="H2496" s="328" t="s">
        <v>789</v>
      </c>
      <c r="I2496" s="199">
        <v>44</v>
      </c>
      <c r="J2496" t="str">
        <f t="shared" si="202"/>
        <v>F-W4-H1-LAM 65</v>
      </c>
      <c r="K2496" s="5">
        <f t="shared" si="201"/>
        <v>1419</v>
      </c>
      <c r="M2496" t="s">
        <v>730</v>
      </c>
      <c r="O2496" s="355">
        <v>3.5000000000000003E-2</v>
      </c>
      <c r="Q2496" s="195">
        <v>1371</v>
      </c>
    </row>
    <row r="2497" spans="1:17" hidden="1">
      <c r="A2497" t="s">
        <v>0</v>
      </c>
      <c r="B2497" t="s">
        <v>6</v>
      </c>
      <c r="C2497" s="196">
        <v>1240</v>
      </c>
      <c r="D2497" s="196" t="s">
        <v>30</v>
      </c>
      <c r="E2497">
        <v>2151</v>
      </c>
      <c r="F2497">
        <v>2450</v>
      </c>
      <c r="G2497" t="s">
        <v>33</v>
      </c>
      <c r="H2497" s="328" t="s">
        <v>789</v>
      </c>
      <c r="I2497" s="199">
        <v>44</v>
      </c>
      <c r="J2497" t="str">
        <f t="shared" si="202"/>
        <v>F-W4-H2-LAM 65</v>
      </c>
      <c r="K2497" s="5">
        <f t="shared" si="201"/>
        <v>1696</v>
      </c>
      <c r="M2497" t="s">
        <v>730</v>
      </c>
      <c r="O2497" s="355">
        <v>0.03</v>
      </c>
      <c r="Q2497" s="195">
        <v>1646</v>
      </c>
    </row>
    <row r="2498" spans="1:17" hidden="1">
      <c r="A2498" t="s">
        <v>0</v>
      </c>
      <c r="B2498" t="s">
        <v>5</v>
      </c>
      <c r="C2498" s="196">
        <v>1240</v>
      </c>
      <c r="D2498" s="196" t="s">
        <v>30</v>
      </c>
      <c r="E2498">
        <v>2451</v>
      </c>
      <c r="F2498">
        <v>2820</v>
      </c>
      <c r="G2498" t="s">
        <v>34</v>
      </c>
      <c r="H2498" s="328" t="s">
        <v>789</v>
      </c>
      <c r="I2498" s="199">
        <v>44</v>
      </c>
      <c r="J2498" t="str">
        <f t="shared" si="202"/>
        <v>F-W4-H3-LAM 65</v>
      </c>
      <c r="K2498" s="5">
        <f t="shared" si="201"/>
        <v>1857</v>
      </c>
      <c r="M2498" t="s">
        <v>730</v>
      </c>
      <c r="O2498" s="355">
        <v>0.03</v>
      </c>
      <c r="Q2498" s="195">
        <v>1802</v>
      </c>
    </row>
    <row r="2499" spans="1:17" hidden="1">
      <c r="A2499" t="s">
        <v>0</v>
      </c>
      <c r="B2499" t="s">
        <v>3</v>
      </c>
      <c r="C2499" s="196">
        <v>1240</v>
      </c>
      <c r="D2499" s="196" t="s">
        <v>30</v>
      </c>
      <c r="E2499">
        <v>2821</v>
      </c>
      <c r="F2499">
        <v>3100</v>
      </c>
      <c r="G2499" t="s">
        <v>35</v>
      </c>
      <c r="H2499" s="328" t="s">
        <v>789</v>
      </c>
      <c r="I2499" s="199">
        <v>44</v>
      </c>
      <c r="J2499" t="str">
        <f t="shared" si="202"/>
        <v>F-W4-H4-LAM 65</v>
      </c>
      <c r="K2499" s="5">
        <f t="shared" si="201"/>
        <v>1970</v>
      </c>
      <c r="M2499" t="s">
        <v>730</v>
      </c>
      <c r="O2499" s="355">
        <v>2.5000000000000001E-2</v>
      </c>
      <c r="Q2499" s="195">
        <v>1921</v>
      </c>
    </row>
    <row r="2500" spans="1:17" hidden="1">
      <c r="A2500" t="s">
        <v>2</v>
      </c>
      <c r="B2500" t="s">
        <v>17</v>
      </c>
      <c r="C2500">
        <v>949</v>
      </c>
      <c r="D2500" t="s">
        <v>27</v>
      </c>
      <c r="E2500">
        <v>1981</v>
      </c>
      <c r="F2500">
        <v>2150</v>
      </c>
      <c r="G2500" t="s">
        <v>32</v>
      </c>
      <c r="H2500" s="4" t="s">
        <v>22</v>
      </c>
      <c r="I2500" s="199">
        <v>44</v>
      </c>
      <c r="J2500" t="str">
        <f t="shared" si="202"/>
        <v>D-W1-H1-LAM 83</v>
      </c>
      <c r="K2500" s="5">
        <f t="shared" ref="K2500:K2563" si="203">ROUNDUP(Q2500*(1+O2500),0)</f>
        <v>929</v>
      </c>
      <c r="M2500" t="s">
        <v>730</v>
      </c>
      <c r="O2500" s="355">
        <v>3.5000000000000003E-2</v>
      </c>
      <c r="Q2500" s="6">
        <v>897</v>
      </c>
    </row>
    <row r="2501" spans="1:17" hidden="1">
      <c r="A2501" t="s">
        <v>2</v>
      </c>
      <c r="B2501" t="s">
        <v>16</v>
      </c>
      <c r="C2501">
        <v>949</v>
      </c>
      <c r="D2501" t="s">
        <v>27</v>
      </c>
      <c r="E2501">
        <v>2151</v>
      </c>
      <c r="F2501">
        <v>2450</v>
      </c>
      <c r="G2501" t="s">
        <v>33</v>
      </c>
      <c r="H2501" s="4" t="s">
        <v>22</v>
      </c>
      <c r="I2501" s="199">
        <v>44</v>
      </c>
      <c r="J2501" t="str">
        <f t="shared" ref="J2501:J2581" si="204">A2501&amp;"-"&amp;D2501&amp;"-"&amp;G2501&amp;"-"&amp;H2501</f>
        <v>D-W1-H2-LAM 83</v>
      </c>
      <c r="K2501" s="5">
        <f t="shared" si="203"/>
        <v>1043</v>
      </c>
      <c r="M2501" t="s">
        <v>730</v>
      </c>
      <c r="O2501" s="355">
        <v>0.03</v>
      </c>
      <c r="Q2501" s="5">
        <v>1012</v>
      </c>
    </row>
    <row r="2502" spans="1:17" hidden="1">
      <c r="A2502" t="s">
        <v>2</v>
      </c>
      <c r="B2502" t="s">
        <v>15</v>
      </c>
      <c r="C2502">
        <v>949</v>
      </c>
      <c r="D2502" t="s">
        <v>27</v>
      </c>
      <c r="E2502">
        <v>2451</v>
      </c>
      <c r="F2502">
        <v>2820</v>
      </c>
      <c r="G2502" t="s">
        <v>34</v>
      </c>
      <c r="H2502" s="4" t="s">
        <v>22</v>
      </c>
      <c r="I2502" s="199">
        <v>44</v>
      </c>
      <c r="J2502" t="str">
        <f t="shared" si="204"/>
        <v>D-W1-H3-LAM 83</v>
      </c>
      <c r="K2502" s="5">
        <f t="shared" si="203"/>
        <v>1185</v>
      </c>
      <c r="M2502" t="s">
        <v>730</v>
      </c>
      <c r="O2502" s="355">
        <v>0.03</v>
      </c>
      <c r="Q2502" s="5">
        <v>1150</v>
      </c>
    </row>
    <row r="2503" spans="1:17" hidden="1">
      <c r="A2503" t="s">
        <v>2</v>
      </c>
      <c r="B2503" t="s">
        <v>13</v>
      </c>
      <c r="C2503">
        <v>864</v>
      </c>
      <c r="D2503" t="s">
        <v>27</v>
      </c>
      <c r="E2503">
        <v>2821</v>
      </c>
      <c r="F2503">
        <v>3070</v>
      </c>
      <c r="G2503" t="s">
        <v>35</v>
      </c>
      <c r="H2503" s="4" t="s">
        <v>22</v>
      </c>
      <c r="I2503" s="199">
        <v>44</v>
      </c>
      <c r="J2503" t="str">
        <f t="shared" si="204"/>
        <v>D-W1-H4-LAM 83</v>
      </c>
      <c r="K2503" s="5">
        <f t="shared" si="203"/>
        <v>1197</v>
      </c>
      <c r="M2503" t="s">
        <v>730</v>
      </c>
      <c r="O2503" s="355">
        <v>2.5000000000000001E-2</v>
      </c>
      <c r="Q2503" s="5">
        <v>1167</v>
      </c>
    </row>
    <row r="2504" spans="1:17" hidden="1">
      <c r="A2504" t="s">
        <v>1</v>
      </c>
      <c r="B2504" t="s">
        <v>12</v>
      </c>
      <c r="C2504">
        <v>949</v>
      </c>
      <c r="D2504" t="s">
        <v>27</v>
      </c>
      <c r="E2504">
        <v>1981</v>
      </c>
      <c r="F2504">
        <v>2150</v>
      </c>
      <c r="G2504" t="s">
        <v>32</v>
      </c>
      <c r="H2504" s="4" t="s">
        <v>22</v>
      </c>
      <c r="I2504" s="199">
        <v>44</v>
      </c>
      <c r="J2504" t="str">
        <f t="shared" si="204"/>
        <v>E-W1-H1-LAM 83</v>
      </c>
      <c r="K2504" s="5">
        <f t="shared" si="203"/>
        <v>1857</v>
      </c>
      <c r="M2504" t="s">
        <v>730</v>
      </c>
      <c r="O2504" s="355">
        <v>3.5000000000000003E-2</v>
      </c>
      <c r="Q2504" s="5">
        <v>1794</v>
      </c>
    </row>
    <row r="2505" spans="1:17" hidden="1">
      <c r="A2505" t="s">
        <v>1</v>
      </c>
      <c r="B2505" t="s">
        <v>11</v>
      </c>
      <c r="C2505">
        <v>909</v>
      </c>
      <c r="D2505" t="s">
        <v>27</v>
      </c>
      <c r="E2505">
        <v>2151</v>
      </c>
      <c r="F2505">
        <v>2450</v>
      </c>
      <c r="G2505" t="s">
        <v>33</v>
      </c>
      <c r="H2505" s="4" t="s">
        <v>22</v>
      </c>
      <c r="I2505" s="199">
        <v>44</v>
      </c>
      <c r="J2505" t="str">
        <f t="shared" si="204"/>
        <v>E-W1-H2-LAM 83</v>
      </c>
      <c r="K2505" s="5">
        <f t="shared" si="203"/>
        <v>2085</v>
      </c>
      <c r="M2505" t="s">
        <v>730</v>
      </c>
      <c r="O2505" s="355">
        <v>0.03</v>
      </c>
      <c r="Q2505" s="5">
        <v>2024</v>
      </c>
    </row>
    <row r="2506" spans="1:17" hidden="1">
      <c r="A2506" t="s">
        <v>1</v>
      </c>
      <c r="B2506" t="s">
        <v>10</v>
      </c>
      <c r="C2506">
        <v>949</v>
      </c>
      <c r="D2506" t="s">
        <v>27</v>
      </c>
      <c r="E2506">
        <v>2451</v>
      </c>
      <c r="F2506">
        <v>2820</v>
      </c>
      <c r="G2506" t="s">
        <v>34</v>
      </c>
      <c r="H2506" s="4" t="s">
        <v>22</v>
      </c>
      <c r="I2506" s="199">
        <v>44</v>
      </c>
      <c r="J2506" t="str">
        <f t="shared" si="204"/>
        <v>E-W1-H3-LAM 83</v>
      </c>
      <c r="K2506" s="5">
        <f t="shared" si="203"/>
        <v>2368</v>
      </c>
      <c r="M2506" t="s">
        <v>730</v>
      </c>
      <c r="O2506" s="355">
        <v>0.03</v>
      </c>
      <c r="Q2506" s="5">
        <v>2299</v>
      </c>
    </row>
    <row r="2507" spans="1:17" hidden="1">
      <c r="A2507" t="s">
        <v>1</v>
      </c>
      <c r="B2507" t="s">
        <v>8</v>
      </c>
      <c r="C2507">
        <v>999</v>
      </c>
      <c r="D2507" t="s">
        <v>27</v>
      </c>
      <c r="E2507">
        <v>2821</v>
      </c>
      <c r="F2507">
        <v>3100</v>
      </c>
      <c r="G2507" t="s">
        <v>35</v>
      </c>
      <c r="H2507" s="4" t="s">
        <v>22</v>
      </c>
      <c r="I2507" s="199">
        <v>44</v>
      </c>
      <c r="J2507" t="str">
        <f t="shared" si="204"/>
        <v>E-W1-H4-LAM 83</v>
      </c>
      <c r="K2507" s="5">
        <f t="shared" si="203"/>
        <v>2392</v>
      </c>
      <c r="M2507" t="s">
        <v>730</v>
      </c>
      <c r="O2507" s="355">
        <v>2.5000000000000001E-2</v>
      </c>
      <c r="Q2507" s="5">
        <v>2333</v>
      </c>
    </row>
    <row r="2508" spans="1:17" hidden="1">
      <c r="A2508" t="s">
        <v>0</v>
      </c>
      <c r="B2508" t="s">
        <v>7</v>
      </c>
      <c r="C2508">
        <v>949</v>
      </c>
      <c r="D2508" t="s">
        <v>27</v>
      </c>
      <c r="E2508">
        <v>1981</v>
      </c>
      <c r="F2508">
        <v>2150</v>
      </c>
      <c r="G2508" t="s">
        <v>32</v>
      </c>
      <c r="H2508" s="4" t="s">
        <v>22</v>
      </c>
      <c r="I2508" s="199">
        <v>44</v>
      </c>
      <c r="J2508" t="str">
        <f t="shared" si="204"/>
        <v>F-W1-H1-LAM 83</v>
      </c>
      <c r="K2508" s="5">
        <f t="shared" si="203"/>
        <v>1528</v>
      </c>
      <c r="M2508" t="s">
        <v>730</v>
      </c>
      <c r="O2508" s="355">
        <v>3.5000000000000003E-2</v>
      </c>
      <c r="Q2508" s="5">
        <v>1476</v>
      </c>
    </row>
    <row r="2509" spans="1:17" hidden="1">
      <c r="A2509" t="s">
        <v>0</v>
      </c>
      <c r="B2509" t="s">
        <v>6</v>
      </c>
      <c r="C2509">
        <v>909</v>
      </c>
      <c r="D2509" t="s">
        <v>27</v>
      </c>
      <c r="E2509">
        <v>2151</v>
      </c>
      <c r="F2509">
        <v>2450</v>
      </c>
      <c r="G2509" t="s">
        <v>33</v>
      </c>
      <c r="H2509" s="4" t="s">
        <v>22</v>
      </c>
      <c r="I2509" s="199">
        <v>44</v>
      </c>
      <c r="J2509" t="str">
        <f t="shared" si="204"/>
        <v>F-W1-H2-LAM 83</v>
      </c>
      <c r="K2509" s="5">
        <f t="shared" si="203"/>
        <v>1882</v>
      </c>
      <c r="M2509" t="s">
        <v>730</v>
      </c>
      <c r="O2509" s="355">
        <v>0.03</v>
      </c>
      <c r="Q2509" s="5">
        <v>1827</v>
      </c>
    </row>
    <row r="2510" spans="1:17" hidden="1">
      <c r="A2510" t="s">
        <v>0</v>
      </c>
      <c r="B2510" t="s">
        <v>5</v>
      </c>
      <c r="C2510">
        <v>924</v>
      </c>
      <c r="D2510" t="s">
        <v>27</v>
      </c>
      <c r="E2510">
        <v>2451</v>
      </c>
      <c r="F2510">
        <v>2820</v>
      </c>
      <c r="G2510" t="s">
        <v>34</v>
      </c>
      <c r="H2510" s="4" t="s">
        <v>22</v>
      </c>
      <c r="I2510" s="199">
        <v>44</v>
      </c>
      <c r="J2510" t="str">
        <f t="shared" si="204"/>
        <v>F-W1-H3-LAM 83</v>
      </c>
      <c r="K2510" s="5">
        <f t="shared" si="203"/>
        <v>1965</v>
      </c>
      <c r="M2510" t="s">
        <v>730</v>
      </c>
      <c r="O2510" s="355">
        <v>0.03</v>
      </c>
      <c r="Q2510" s="5">
        <v>1907</v>
      </c>
    </row>
    <row r="2511" spans="1:17" hidden="1">
      <c r="A2511" t="s">
        <v>0</v>
      </c>
      <c r="B2511" t="s">
        <v>3</v>
      </c>
      <c r="C2511">
        <v>999</v>
      </c>
      <c r="D2511" t="s">
        <v>27</v>
      </c>
      <c r="E2511">
        <v>2821</v>
      </c>
      <c r="F2511">
        <v>3100</v>
      </c>
      <c r="G2511" t="s">
        <v>35</v>
      </c>
      <c r="H2511" s="4" t="s">
        <v>22</v>
      </c>
      <c r="I2511" s="199">
        <v>44</v>
      </c>
      <c r="J2511" t="str">
        <f t="shared" si="204"/>
        <v>F-W1-H4-LAM 83</v>
      </c>
      <c r="K2511" s="5">
        <f t="shared" si="203"/>
        <v>1955</v>
      </c>
      <c r="M2511" t="s">
        <v>730</v>
      </c>
      <c r="O2511" s="355">
        <v>2.5000000000000001E-2</v>
      </c>
      <c r="Q2511" s="5">
        <v>1907</v>
      </c>
    </row>
    <row r="2512" spans="1:17" hidden="1">
      <c r="A2512" t="s">
        <v>2</v>
      </c>
      <c r="B2512" t="s">
        <v>17</v>
      </c>
      <c r="C2512" s="191">
        <v>999</v>
      </c>
      <c r="D2512" s="191" t="s">
        <v>28</v>
      </c>
      <c r="E2512">
        <v>1981</v>
      </c>
      <c r="F2512">
        <v>2150</v>
      </c>
      <c r="G2512" t="s">
        <v>32</v>
      </c>
      <c r="H2512" s="4" t="s">
        <v>22</v>
      </c>
      <c r="I2512" s="199">
        <v>44</v>
      </c>
      <c r="J2512" t="str">
        <f t="shared" si="204"/>
        <v>D-W2-H1-LAM 83</v>
      </c>
      <c r="K2512" s="5">
        <f t="shared" si="203"/>
        <v>955</v>
      </c>
      <c r="M2512" t="s">
        <v>730</v>
      </c>
      <c r="O2512" s="355">
        <v>3.5000000000000003E-2</v>
      </c>
      <c r="Q2512" s="192">
        <v>922</v>
      </c>
    </row>
    <row r="2513" spans="1:17" hidden="1">
      <c r="A2513" t="s">
        <v>2</v>
      </c>
      <c r="B2513" t="s">
        <v>16</v>
      </c>
      <c r="C2513" s="191">
        <v>999</v>
      </c>
      <c r="D2513" s="191" t="s">
        <v>28</v>
      </c>
      <c r="E2513">
        <v>2151</v>
      </c>
      <c r="F2513">
        <v>2450</v>
      </c>
      <c r="G2513" t="s">
        <v>33</v>
      </c>
      <c r="H2513" s="4" t="s">
        <v>22</v>
      </c>
      <c r="I2513" s="199">
        <v>44</v>
      </c>
      <c r="J2513" t="str">
        <f t="shared" si="204"/>
        <v>D-W2-H2-LAM 83</v>
      </c>
      <c r="K2513" s="5">
        <f t="shared" si="203"/>
        <v>1069</v>
      </c>
      <c r="M2513" t="s">
        <v>730</v>
      </c>
      <c r="O2513" s="355">
        <v>0.03</v>
      </c>
      <c r="Q2513" s="192">
        <v>1037</v>
      </c>
    </row>
    <row r="2514" spans="1:17" hidden="1">
      <c r="A2514" t="s">
        <v>2</v>
      </c>
      <c r="B2514" t="s">
        <v>15</v>
      </c>
      <c r="C2514" s="191">
        <v>999</v>
      </c>
      <c r="D2514" s="191" t="s">
        <v>28</v>
      </c>
      <c r="E2514">
        <v>2451</v>
      </c>
      <c r="F2514">
        <v>2820</v>
      </c>
      <c r="G2514" t="s">
        <v>34</v>
      </c>
      <c r="H2514" s="4" t="s">
        <v>22</v>
      </c>
      <c r="I2514" s="199">
        <v>44</v>
      </c>
      <c r="J2514" t="str">
        <f t="shared" si="204"/>
        <v>D-W2-H3-LAM 83</v>
      </c>
      <c r="K2514" s="5">
        <f t="shared" si="203"/>
        <v>1211</v>
      </c>
      <c r="M2514" t="s">
        <v>730</v>
      </c>
      <c r="O2514" s="355">
        <v>0.03</v>
      </c>
      <c r="Q2514" s="192">
        <v>1175</v>
      </c>
    </row>
    <row r="2515" spans="1:17" hidden="1">
      <c r="A2515" t="s">
        <v>2</v>
      </c>
      <c r="B2515" t="s">
        <v>13</v>
      </c>
      <c r="C2515" s="191">
        <v>999</v>
      </c>
      <c r="D2515" s="191" t="s">
        <v>28</v>
      </c>
      <c r="E2515">
        <v>2821</v>
      </c>
      <c r="F2515">
        <v>3070</v>
      </c>
      <c r="G2515" t="s">
        <v>35</v>
      </c>
      <c r="H2515" s="4" t="s">
        <v>22</v>
      </c>
      <c r="I2515" s="199">
        <v>44</v>
      </c>
      <c r="J2515" t="str">
        <f t="shared" si="204"/>
        <v>D-W2-H4-LAM 83</v>
      </c>
      <c r="K2515" s="5">
        <f t="shared" si="203"/>
        <v>1222</v>
      </c>
      <c r="M2515" t="s">
        <v>730</v>
      </c>
      <c r="O2515" s="355">
        <v>2.5000000000000001E-2</v>
      </c>
      <c r="Q2515" s="192">
        <v>1192</v>
      </c>
    </row>
    <row r="2516" spans="1:17" hidden="1">
      <c r="A2516" t="s">
        <v>1</v>
      </c>
      <c r="B2516" t="s">
        <v>12</v>
      </c>
      <c r="C2516" s="191">
        <v>999</v>
      </c>
      <c r="D2516" s="191" t="s">
        <v>28</v>
      </c>
      <c r="E2516">
        <v>1981</v>
      </c>
      <c r="F2516">
        <v>2150</v>
      </c>
      <c r="G2516" t="s">
        <v>32</v>
      </c>
      <c r="H2516" s="4" t="s">
        <v>22</v>
      </c>
      <c r="I2516" s="199">
        <v>44</v>
      </c>
      <c r="J2516" t="str">
        <f t="shared" si="204"/>
        <v>E-W2-H1-LAM 83</v>
      </c>
      <c r="K2516" s="5">
        <f t="shared" si="203"/>
        <v>1909</v>
      </c>
      <c r="M2516" t="s">
        <v>730</v>
      </c>
      <c r="O2516" s="355">
        <v>3.5000000000000003E-2</v>
      </c>
      <c r="Q2516" s="192">
        <v>1844</v>
      </c>
    </row>
    <row r="2517" spans="1:17" hidden="1">
      <c r="A2517" t="s">
        <v>1</v>
      </c>
      <c r="B2517" t="s">
        <v>11</v>
      </c>
      <c r="C2517" s="191">
        <v>999</v>
      </c>
      <c r="D2517" s="191" t="s">
        <v>28</v>
      </c>
      <c r="E2517">
        <v>2151</v>
      </c>
      <c r="F2517">
        <v>2450</v>
      </c>
      <c r="G2517" t="s">
        <v>33</v>
      </c>
      <c r="H2517" s="4" t="s">
        <v>22</v>
      </c>
      <c r="I2517" s="199">
        <v>44</v>
      </c>
      <c r="J2517" t="str">
        <f t="shared" si="204"/>
        <v>E-W2-H2-LAM 83</v>
      </c>
      <c r="K2517" s="5">
        <f t="shared" si="203"/>
        <v>2137</v>
      </c>
      <c r="M2517" t="s">
        <v>730</v>
      </c>
      <c r="O2517" s="355">
        <v>0.03</v>
      </c>
      <c r="Q2517" s="192">
        <v>2074</v>
      </c>
    </row>
    <row r="2518" spans="1:17" hidden="1">
      <c r="A2518" t="s">
        <v>1</v>
      </c>
      <c r="B2518" t="s">
        <v>10</v>
      </c>
      <c r="C2518" s="191">
        <v>999</v>
      </c>
      <c r="D2518" s="191" t="s">
        <v>28</v>
      </c>
      <c r="E2518">
        <v>2451</v>
      </c>
      <c r="F2518">
        <v>2820</v>
      </c>
      <c r="G2518" t="s">
        <v>34</v>
      </c>
      <c r="H2518" s="4" t="s">
        <v>22</v>
      </c>
      <c r="I2518" s="199">
        <v>44</v>
      </c>
      <c r="J2518" t="str">
        <f t="shared" si="204"/>
        <v>E-W2-H3-LAM 83</v>
      </c>
      <c r="K2518" s="5">
        <f t="shared" si="203"/>
        <v>2420</v>
      </c>
      <c r="M2518" t="s">
        <v>730</v>
      </c>
      <c r="O2518" s="355">
        <v>0.03</v>
      </c>
      <c r="Q2518" s="192">
        <v>2349</v>
      </c>
    </row>
    <row r="2519" spans="1:17" hidden="1">
      <c r="A2519" t="s">
        <v>1</v>
      </c>
      <c r="B2519" t="s">
        <v>8</v>
      </c>
      <c r="C2519" s="191">
        <v>999</v>
      </c>
      <c r="D2519" s="191" t="s">
        <v>28</v>
      </c>
      <c r="E2519">
        <v>2821</v>
      </c>
      <c r="F2519">
        <v>3100</v>
      </c>
      <c r="G2519" t="s">
        <v>35</v>
      </c>
      <c r="H2519" s="4" t="s">
        <v>22</v>
      </c>
      <c r="I2519" s="199">
        <v>44</v>
      </c>
      <c r="J2519" t="str">
        <f t="shared" si="204"/>
        <v>E-W2-H4-LAM 83</v>
      </c>
      <c r="K2519" s="5">
        <f t="shared" si="203"/>
        <v>2443</v>
      </c>
      <c r="M2519" t="s">
        <v>730</v>
      </c>
      <c r="O2519" s="355">
        <v>2.5000000000000001E-2</v>
      </c>
      <c r="Q2519" s="192">
        <v>2383</v>
      </c>
    </row>
    <row r="2520" spans="1:17" hidden="1">
      <c r="A2520" t="s">
        <v>0</v>
      </c>
      <c r="B2520" t="s">
        <v>7</v>
      </c>
      <c r="C2520" s="191">
        <v>999</v>
      </c>
      <c r="D2520" s="191" t="s">
        <v>28</v>
      </c>
      <c r="E2520">
        <v>1981</v>
      </c>
      <c r="F2520">
        <v>2150</v>
      </c>
      <c r="G2520" t="s">
        <v>32</v>
      </c>
      <c r="H2520" s="4" t="s">
        <v>22</v>
      </c>
      <c r="I2520" s="199">
        <v>44</v>
      </c>
      <c r="J2520" t="str">
        <f t="shared" si="204"/>
        <v>F-W2-H1-LAM 83</v>
      </c>
      <c r="K2520" s="5">
        <f t="shared" si="203"/>
        <v>1554</v>
      </c>
      <c r="M2520" t="s">
        <v>730</v>
      </c>
      <c r="O2520" s="355">
        <v>3.5000000000000003E-2</v>
      </c>
      <c r="Q2520" s="192">
        <v>1501</v>
      </c>
    </row>
    <row r="2521" spans="1:17" hidden="1">
      <c r="A2521" t="s">
        <v>0</v>
      </c>
      <c r="B2521" t="s">
        <v>6</v>
      </c>
      <c r="C2521" s="191">
        <v>999</v>
      </c>
      <c r="D2521" s="191" t="s">
        <v>28</v>
      </c>
      <c r="E2521">
        <v>2151</v>
      </c>
      <c r="F2521">
        <v>2450</v>
      </c>
      <c r="G2521" t="s">
        <v>33</v>
      </c>
      <c r="H2521" s="4" t="s">
        <v>22</v>
      </c>
      <c r="I2521" s="199">
        <v>44</v>
      </c>
      <c r="J2521" t="str">
        <f t="shared" si="204"/>
        <v>F-W2-H2-LAM 83</v>
      </c>
      <c r="K2521" s="5">
        <f t="shared" si="203"/>
        <v>1908</v>
      </c>
      <c r="M2521" t="s">
        <v>730</v>
      </c>
      <c r="O2521" s="355">
        <v>0.03</v>
      </c>
      <c r="Q2521" s="192">
        <v>1852</v>
      </c>
    </row>
    <row r="2522" spans="1:17" hidden="1">
      <c r="A2522" t="s">
        <v>0</v>
      </c>
      <c r="B2522" t="s">
        <v>5</v>
      </c>
      <c r="C2522" s="191">
        <v>999</v>
      </c>
      <c r="D2522" s="191" t="s">
        <v>28</v>
      </c>
      <c r="E2522">
        <v>2451</v>
      </c>
      <c r="F2522">
        <v>2820</v>
      </c>
      <c r="G2522" t="s">
        <v>34</v>
      </c>
      <c r="H2522" s="4" t="s">
        <v>22</v>
      </c>
      <c r="I2522" s="199">
        <v>44</v>
      </c>
      <c r="J2522" t="str">
        <f t="shared" si="204"/>
        <v>F-W2-H3-LAM 83</v>
      </c>
      <c r="K2522" s="5">
        <f t="shared" si="203"/>
        <v>1990</v>
      </c>
      <c r="M2522" t="s">
        <v>730</v>
      </c>
      <c r="O2522" s="355">
        <v>0.03</v>
      </c>
      <c r="Q2522" s="192">
        <v>1932</v>
      </c>
    </row>
    <row r="2523" spans="1:17" hidden="1">
      <c r="A2523" t="s">
        <v>0</v>
      </c>
      <c r="B2523" t="s">
        <v>3</v>
      </c>
      <c r="C2523" s="191">
        <v>999</v>
      </c>
      <c r="D2523" s="191" t="s">
        <v>28</v>
      </c>
      <c r="E2523">
        <v>2821</v>
      </c>
      <c r="F2523">
        <v>3100</v>
      </c>
      <c r="G2523" t="s">
        <v>35</v>
      </c>
      <c r="H2523" s="4" t="s">
        <v>22</v>
      </c>
      <c r="I2523" s="199">
        <v>44</v>
      </c>
      <c r="J2523" t="str">
        <f t="shared" si="204"/>
        <v>F-W2-H4-LAM 83</v>
      </c>
      <c r="K2523" s="5">
        <f t="shared" si="203"/>
        <v>1981</v>
      </c>
      <c r="M2523" t="s">
        <v>730</v>
      </c>
      <c r="O2523" s="355">
        <v>2.5000000000000001E-2</v>
      </c>
      <c r="Q2523" s="192">
        <v>1932</v>
      </c>
    </row>
    <row r="2524" spans="1:17" hidden="1">
      <c r="A2524" t="s">
        <v>2</v>
      </c>
      <c r="B2524" t="s">
        <v>17</v>
      </c>
      <c r="C2524" s="194">
        <v>1099</v>
      </c>
      <c r="D2524" s="194" t="s">
        <v>29</v>
      </c>
      <c r="E2524">
        <v>1981</v>
      </c>
      <c r="F2524">
        <v>2150</v>
      </c>
      <c r="G2524" t="s">
        <v>32</v>
      </c>
      <c r="H2524" s="4" t="s">
        <v>22</v>
      </c>
      <c r="I2524" s="199">
        <v>44</v>
      </c>
      <c r="J2524" t="str">
        <f t="shared" si="204"/>
        <v>D-W3-H1-LAM 83</v>
      </c>
      <c r="K2524" s="5">
        <f t="shared" si="203"/>
        <v>981</v>
      </c>
      <c r="M2524" t="s">
        <v>730</v>
      </c>
      <c r="O2524" s="355">
        <v>3.5000000000000003E-2</v>
      </c>
      <c r="Q2524" s="193">
        <v>947</v>
      </c>
    </row>
    <row r="2525" spans="1:17" hidden="1">
      <c r="A2525" t="s">
        <v>2</v>
      </c>
      <c r="B2525" t="s">
        <v>16</v>
      </c>
      <c r="C2525" s="194">
        <v>1099</v>
      </c>
      <c r="D2525" s="194" t="s">
        <v>29</v>
      </c>
      <c r="E2525">
        <v>2151</v>
      </c>
      <c r="F2525">
        <v>2450</v>
      </c>
      <c r="G2525" t="s">
        <v>33</v>
      </c>
      <c r="H2525" s="4" t="s">
        <v>22</v>
      </c>
      <c r="I2525" s="199">
        <v>44</v>
      </c>
      <c r="J2525" t="str">
        <f t="shared" si="204"/>
        <v>D-W3-H2-LAM 83</v>
      </c>
      <c r="K2525" s="5">
        <f t="shared" si="203"/>
        <v>1094</v>
      </c>
      <c r="M2525" t="s">
        <v>730</v>
      </c>
      <c r="O2525" s="355">
        <v>0.03</v>
      </c>
      <c r="Q2525" s="193">
        <v>1062</v>
      </c>
    </row>
    <row r="2526" spans="1:17" hidden="1">
      <c r="A2526" t="s">
        <v>2</v>
      </c>
      <c r="B2526" t="s">
        <v>15</v>
      </c>
      <c r="C2526" s="194">
        <v>1099</v>
      </c>
      <c r="D2526" s="194" t="s">
        <v>29</v>
      </c>
      <c r="E2526">
        <v>2451</v>
      </c>
      <c r="F2526">
        <v>2820</v>
      </c>
      <c r="G2526" t="s">
        <v>34</v>
      </c>
      <c r="H2526" s="4" t="s">
        <v>22</v>
      </c>
      <c r="I2526" s="199">
        <v>44</v>
      </c>
      <c r="J2526" t="str">
        <f t="shared" si="204"/>
        <v>D-W3-H3-LAM 83</v>
      </c>
      <c r="K2526" s="5">
        <f t="shared" si="203"/>
        <v>1236</v>
      </c>
      <c r="M2526" t="s">
        <v>730</v>
      </c>
      <c r="O2526" s="355">
        <v>0.03</v>
      </c>
      <c r="Q2526" s="193">
        <v>1200</v>
      </c>
    </row>
    <row r="2527" spans="1:17" hidden="1">
      <c r="A2527" t="s">
        <v>2</v>
      </c>
      <c r="B2527" t="s">
        <v>13</v>
      </c>
      <c r="C2527" s="194">
        <v>1099</v>
      </c>
      <c r="D2527" s="194" t="s">
        <v>29</v>
      </c>
      <c r="E2527">
        <v>2821</v>
      </c>
      <c r="F2527">
        <v>3070</v>
      </c>
      <c r="G2527" t="s">
        <v>35</v>
      </c>
      <c r="H2527" s="4" t="s">
        <v>22</v>
      </c>
      <c r="I2527" s="199">
        <v>44</v>
      </c>
      <c r="J2527" t="str">
        <f t="shared" si="204"/>
        <v>D-W3-H4-LAM 83</v>
      </c>
      <c r="K2527" s="5">
        <f t="shared" si="203"/>
        <v>1248</v>
      </c>
      <c r="M2527" t="s">
        <v>730</v>
      </c>
      <c r="O2527" s="355">
        <v>2.5000000000000001E-2</v>
      </c>
      <c r="Q2527" s="193">
        <v>1217</v>
      </c>
    </row>
    <row r="2528" spans="1:17" hidden="1">
      <c r="A2528" t="s">
        <v>1</v>
      </c>
      <c r="B2528" t="s">
        <v>12</v>
      </c>
      <c r="C2528" s="194">
        <v>1099</v>
      </c>
      <c r="D2528" s="194" t="s">
        <v>29</v>
      </c>
      <c r="E2528">
        <v>1981</v>
      </c>
      <c r="F2528">
        <v>2150</v>
      </c>
      <c r="G2528" t="s">
        <v>32</v>
      </c>
      <c r="H2528" s="4" t="s">
        <v>22</v>
      </c>
      <c r="I2528" s="199">
        <v>44</v>
      </c>
      <c r="J2528" t="str">
        <f t="shared" si="204"/>
        <v>E-W3-H1-LAM 83</v>
      </c>
      <c r="K2528" s="5">
        <f t="shared" si="203"/>
        <v>1961</v>
      </c>
      <c r="M2528" t="s">
        <v>730</v>
      </c>
      <c r="O2528" s="355">
        <v>3.5000000000000003E-2</v>
      </c>
      <c r="Q2528" s="193">
        <v>1894</v>
      </c>
    </row>
    <row r="2529" spans="1:17" hidden="1">
      <c r="A2529" t="s">
        <v>1</v>
      </c>
      <c r="B2529" t="s">
        <v>11</v>
      </c>
      <c r="C2529" s="194">
        <v>1099</v>
      </c>
      <c r="D2529" s="194" t="s">
        <v>29</v>
      </c>
      <c r="E2529">
        <v>2151</v>
      </c>
      <c r="F2529">
        <v>2450</v>
      </c>
      <c r="G2529" t="s">
        <v>33</v>
      </c>
      <c r="H2529" s="4" t="s">
        <v>22</v>
      </c>
      <c r="I2529" s="199">
        <v>44</v>
      </c>
      <c r="J2529" t="str">
        <f t="shared" si="204"/>
        <v>E-W3-H2-LAM 83</v>
      </c>
      <c r="K2529" s="5">
        <f t="shared" si="203"/>
        <v>2188</v>
      </c>
      <c r="M2529" t="s">
        <v>730</v>
      </c>
      <c r="O2529" s="355">
        <v>0.03</v>
      </c>
      <c r="Q2529" s="193">
        <v>2124</v>
      </c>
    </row>
    <row r="2530" spans="1:17" hidden="1">
      <c r="A2530" t="s">
        <v>1</v>
      </c>
      <c r="B2530" t="s">
        <v>10</v>
      </c>
      <c r="C2530" s="194">
        <v>1099</v>
      </c>
      <c r="D2530" s="194" t="s">
        <v>29</v>
      </c>
      <c r="E2530">
        <v>2451</v>
      </c>
      <c r="F2530">
        <v>2820</v>
      </c>
      <c r="G2530" t="s">
        <v>34</v>
      </c>
      <c r="H2530" s="4" t="s">
        <v>22</v>
      </c>
      <c r="I2530" s="199">
        <v>44</v>
      </c>
      <c r="J2530" t="str">
        <f t="shared" si="204"/>
        <v>E-W3-H3-LAM 83</v>
      </c>
      <c r="K2530" s="5">
        <f t="shared" si="203"/>
        <v>2471</v>
      </c>
      <c r="M2530" t="s">
        <v>730</v>
      </c>
      <c r="O2530" s="355">
        <v>0.03</v>
      </c>
      <c r="Q2530" s="193">
        <v>2399</v>
      </c>
    </row>
    <row r="2531" spans="1:17" hidden="1">
      <c r="A2531" t="s">
        <v>1</v>
      </c>
      <c r="B2531" t="s">
        <v>8</v>
      </c>
      <c r="C2531" s="194">
        <v>1099</v>
      </c>
      <c r="D2531" s="194" t="s">
        <v>29</v>
      </c>
      <c r="E2531">
        <v>2821</v>
      </c>
      <c r="F2531">
        <v>3100</v>
      </c>
      <c r="G2531" t="s">
        <v>35</v>
      </c>
      <c r="H2531" s="4" t="s">
        <v>22</v>
      </c>
      <c r="I2531" s="199">
        <v>44</v>
      </c>
      <c r="J2531" t="str">
        <f t="shared" si="204"/>
        <v>E-W3-H4-LAM 83</v>
      </c>
      <c r="K2531" s="5">
        <f t="shared" si="203"/>
        <v>2494</v>
      </c>
      <c r="M2531" t="s">
        <v>730</v>
      </c>
      <c r="O2531" s="355">
        <v>2.5000000000000001E-2</v>
      </c>
      <c r="Q2531" s="193">
        <v>2433</v>
      </c>
    </row>
    <row r="2532" spans="1:17" hidden="1">
      <c r="A2532" t="s">
        <v>0</v>
      </c>
      <c r="B2532" t="s">
        <v>7</v>
      </c>
      <c r="C2532" s="194">
        <v>1099</v>
      </c>
      <c r="D2532" s="194" t="s">
        <v>29</v>
      </c>
      <c r="E2532">
        <v>1981</v>
      </c>
      <c r="F2532">
        <v>2150</v>
      </c>
      <c r="G2532" t="s">
        <v>32</v>
      </c>
      <c r="H2532" s="4" t="s">
        <v>22</v>
      </c>
      <c r="I2532" s="199">
        <v>44</v>
      </c>
      <c r="J2532" t="str">
        <f t="shared" si="204"/>
        <v>F-W3-H1-LAM 83</v>
      </c>
      <c r="K2532" s="5">
        <f t="shared" si="203"/>
        <v>1580</v>
      </c>
      <c r="M2532" t="s">
        <v>730</v>
      </c>
      <c r="O2532" s="355">
        <v>3.5000000000000003E-2</v>
      </c>
      <c r="Q2532" s="193">
        <v>1526</v>
      </c>
    </row>
    <row r="2533" spans="1:17" hidden="1">
      <c r="A2533" t="s">
        <v>0</v>
      </c>
      <c r="B2533" t="s">
        <v>6</v>
      </c>
      <c r="C2533" s="194">
        <v>1099</v>
      </c>
      <c r="D2533" s="194" t="s">
        <v>29</v>
      </c>
      <c r="E2533">
        <v>2151</v>
      </c>
      <c r="F2533">
        <v>2450</v>
      </c>
      <c r="G2533" t="s">
        <v>33</v>
      </c>
      <c r="H2533" s="4" t="s">
        <v>22</v>
      </c>
      <c r="I2533" s="199">
        <v>44</v>
      </c>
      <c r="J2533" t="str">
        <f t="shared" si="204"/>
        <v>F-W3-H2-LAM 83</v>
      </c>
      <c r="K2533" s="5">
        <f t="shared" si="203"/>
        <v>1934</v>
      </c>
      <c r="M2533" t="s">
        <v>730</v>
      </c>
      <c r="O2533" s="355">
        <v>0.03</v>
      </c>
      <c r="Q2533" s="193">
        <v>1877</v>
      </c>
    </row>
    <row r="2534" spans="1:17" hidden="1">
      <c r="A2534" t="s">
        <v>0</v>
      </c>
      <c r="B2534" t="s">
        <v>5</v>
      </c>
      <c r="C2534" s="194">
        <v>1099</v>
      </c>
      <c r="D2534" s="194" t="s">
        <v>29</v>
      </c>
      <c r="E2534">
        <v>2451</v>
      </c>
      <c r="F2534">
        <v>2820</v>
      </c>
      <c r="G2534" t="s">
        <v>34</v>
      </c>
      <c r="H2534" s="4" t="s">
        <v>22</v>
      </c>
      <c r="I2534" s="199">
        <v>44</v>
      </c>
      <c r="J2534" t="str">
        <f t="shared" si="204"/>
        <v>F-W3-H3-LAM 83</v>
      </c>
      <c r="K2534" s="5">
        <f t="shared" si="203"/>
        <v>2016</v>
      </c>
      <c r="M2534" t="s">
        <v>730</v>
      </c>
      <c r="O2534" s="355">
        <v>0.03</v>
      </c>
      <c r="Q2534" s="193">
        <v>1957</v>
      </c>
    </row>
    <row r="2535" spans="1:17" hidden="1">
      <c r="A2535" t="s">
        <v>0</v>
      </c>
      <c r="B2535" t="s">
        <v>3</v>
      </c>
      <c r="C2535" s="194">
        <v>1099</v>
      </c>
      <c r="D2535" s="194" t="s">
        <v>29</v>
      </c>
      <c r="E2535">
        <v>2821</v>
      </c>
      <c r="F2535">
        <v>3100</v>
      </c>
      <c r="G2535" t="s">
        <v>35</v>
      </c>
      <c r="H2535" s="4" t="s">
        <v>22</v>
      </c>
      <c r="I2535" s="199">
        <v>44</v>
      </c>
      <c r="J2535" t="str">
        <f t="shared" si="204"/>
        <v>F-W3-H4-LAM 83</v>
      </c>
      <c r="K2535" s="5">
        <f t="shared" si="203"/>
        <v>2006</v>
      </c>
      <c r="M2535" t="s">
        <v>730</v>
      </c>
      <c r="O2535" s="355">
        <v>2.5000000000000001E-2</v>
      </c>
      <c r="Q2535" s="193">
        <v>1957</v>
      </c>
    </row>
    <row r="2536" spans="1:17" hidden="1">
      <c r="A2536" t="s">
        <v>2</v>
      </c>
      <c r="B2536" t="s">
        <v>17</v>
      </c>
      <c r="C2536" s="196">
        <v>1240</v>
      </c>
      <c r="D2536" s="196" t="s">
        <v>30</v>
      </c>
      <c r="E2536">
        <v>1981</v>
      </c>
      <c r="F2536">
        <v>2150</v>
      </c>
      <c r="G2536" t="s">
        <v>32</v>
      </c>
      <c r="H2536" s="4" t="s">
        <v>22</v>
      </c>
      <c r="I2536" s="199">
        <v>44</v>
      </c>
      <c r="J2536" t="str">
        <f t="shared" si="204"/>
        <v>D-W4-H1-LAM 83</v>
      </c>
      <c r="K2536" s="5">
        <f t="shared" si="203"/>
        <v>1007</v>
      </c>
      <c r="M2536" t="s">
        <v>730</v>
      </c>
      <c r="O2536" s="355">
        <v>3.5000000000000003E-2</v>
      </c>
      <c r="Q2536" s="195">
        <v>972</v>
      </c>
    </row>
    <row r="2537" spans="1:17" hidden="1">
      <c r="A2537" t="s">
        <v>2</v>
      </c>
      <c r="B2537" t="s">
        <v>16</v>
      </c>
      <c r="C2537" s="196">
        <v>1240</v>
      </c>
      <c r="D2537" s="196" t="s">
        <v>30</v>
      </c>
      <c r="E2537">
        <v>2151</v>
      </c>
      <c r="F2537">
        <v>2450</v>
      </c>
      <c r="G2537" t="s">
        <v>33</v>
      </c>
      <c r="H2537" s="4" t="s">
        <v>22</v>
      </c>
      <c r="I2537" s="199">
        <v>44</v>
      </c>
      <c r="J2537" t="str">
        <f t="shared" si="204"/>
        <v>D-W4-H2-LAM 83</v>
      </c>
      <c r="K2537" s="5">
        <f t="shared" si="203"/>
        <v>1120</v>
      </c>
      <c r="M2537" t="s">
        <v>730</v>
      </c>
      <c r="O2537" s="355">
        <v>0.03</v>
      </c>
      <c r="Q2537" s="195">
        <v>1087</v>
      </c>
    </row>
    <row r="2538" spans="1:17" hidden="1">
      <c r="A2538" t="s">
        <v>2</v>
      </c>
      <c r="B2538" t="s">
        <v>15</v>
      </c>
      <c r="C2538" s="196">
        <v>1240</v>
      </c>
      <c r="D2538" s="196" t="s">
        <v>30</v>
      </c>
      <c r="E2538">
        <v>2451</v>
      </c>
      <c r="F2538">
        <v>2820</v>
      </c>
      <c r="G2538" t="s">
        <v>34</v>
      </c>
      <c r="H2538" s="4" t="s">
        <v>22</v>
      </c>
      <c r="I2538" s="199">
        <v>44</v>
      </c>
      <c r="J2538" t="str">
        <f t="shared" si="204"/>
        <v>D-W4-H3-LAM 83</v>
      </c>
      <c r="K2538" s="5">
        <f t="shared" si="203"/>
        <v>1262</v>
      </c>
      <c r="M2538" t="s">
        <v>730</v>
      </c>
      <c r="O2538" s="355">
        <v>0.03</v>
      </c>
      <c r="Q2538" s="195">
        <v>1225</v>
      </c>
    </row>
    <row r="2539" spans="1:17" hidden="1">
      <c r="A2539" t="s">
        <v>2</v>
      </c>
      <c r="B2539" t="s">
        <v>13</v>
      </c>
      <c r="C2539" s="196">
        <v>1240</v>
      </c>
      <c r="D2539" s="196" t="s">
        <v>30</v>
      </c>
      <c r="E2539">
        <v>2821</v>
      </c>
      <c r="F2539">
        <v>3070</v>
      </c>
      <c r="G2539" t="s">
        <v>35</v>
      </c>
      <c r="H2539" s="4" t="s">
        <v>22</v>
      </c>
      <c r="I2539" s="199">
        <v>44</v>
      </c>
      <c r="J2539" t="str">
        <f t="shared" si="204"/>
        <v>D-W4-H4-LAM 83</v>
      </c>
      <c r="K2539" s="5">
        <f t="shared" si="203"/>
        <v>1274</v>
      </c>
      <c r="M2539" t="s">
        <v>730</v>
      </c>
      <c r="O2539" s="355">
        <v>2.5000000000000001E-2</v>
      </c>
      <c r="Q2539" s="195">
        <v>1242</v>
      </c>
    </row>
    <row r="2540" spans="1:17" hidden="1">
      <c r="A2540" t="s">
        <v>1</v>
      </c>
      <c r="B2540" t="s">
        <v>12</v>
      </c>
      <c r="C2540" s="196">
        <v>1240</v>
      </c>
      <c r="D2540" s="196" t="s">
        <v>30</v>
      </c>
      <c r="E2540">
        <v>1981</v>
      </c>
      <c r="F2540">
        <v>2150</v>
      </c>
      <c r="G2540" t="s">
        <v>32</v>
      </c>
      <c r="H2540" s="4" t="s">
        <v>22</v>
      </c>
      <c r="I2540" s="199">
        <v>44</v>
      </c>
      <c r="J2540" t="str">
        <f t="shared" si="204"/>
        <v>E-W4-H1-LAM 83</v>
      </c>
      <c r="K2540" s="5">
        <f t="shared" si="203"/>
        <v>2013</v>
      </c>
      <c r="M2540" t="s">
        <v>730</v>
      </c>
      <c r="O2540" s="355">
        <v>3.5000000000000003E-2</v>
      </c>
      <c r="Q2540" s="195">
        <v>1944</v>
      </c>
    </row>
    <row r="2541" spans="1:17" hidden="1">
      <c r="A2541" t="s">
        <v>1</v>
      </c>
      <c r="B2541" t="s">
        <v>11</v>
      </c>
      <c r="C2541" s="196">
        <v>1240</v>
      </c>
      <c r="D2541" s="196" t="s">
        <v>30</v>
      </c>
      <c r="E2541">
        <v>2151</v>
      </c>
      <c r="F2541">
        <v>2450</v>
      </c>
      <c r="G2541" t="s">
        <v>33</v>
      </c>
      <c r="H2541" s="4" t="s">
        <v>22</v>
      </c>
      <c r="I2541" s="199">
        <v>44</v>
      </c>
      <c r="J2541" t="str">
        <f t="shared" si="204"/>
        <v>E-W4-H2-LAM 83</v>
      </c>
      <c r="K2541" s="5">
        <f t="shared" si="203"/>
        <v>2240</v>
      </c>
      <c r="M2541" t="s">
        <v>730</v>
      </c>
      <c r="O2541" s="355">
        <v>0.03</v>
      </c>
      <c r="Q2541" s="195">
        <v>2174</v>
      </c>
    </row>
    <row r="2542" spans="1:17" hidden="1">
      <c r="A2542" t="s">
        <v>1</v>
      </c>
      <c r="B2542" t="s">
        <v>10</v>
      </c>
      <c r="C2542" s="196">
        <v>1240</v>
      </c>
      <c r="D2542" s="196" t="s">
        <v>30</v>
      </c>
      <c r="E2542">
        <v>2451</v>
      </c>
      <c r="F2542">
        <v>2820</v>
      </c>
      <c r="G2542" t="s">
        <v>34</v>
      </c>
      <c r="H2542" s="4" t="s">
        <v>22</v>
      </c>
      <c r="I2542" s="199">
        <v>44</v>
      </c>
      <c r="J2542" t="str">
        <f t="shared" si="204"/>
        <v>E-W4-H3-LAM 83</v>
      </c>
      <c r="K2542" s="5">
        <f t="shared" si="203"/>
        <v>2523</v>
      </c>
      <c r="M2542" t="s">
        <v>730</v>
      </c>
      <c r="O2542" s="355">
        <v>0.03</v>
      </c>
      <c r="Q2542" s="195">
        <v>2449</v>
      </c>
    </row>
    <row r="2543" spans="1:17" hidden="1">
      <c r="A2543" t="s">
        <v>1</v>
      </c>
      <c r="B2543" t="s">
        <v>8</v>
      </c>
      <c r="C2543" s="196">
        <v>1240</v>
      </c>
      <c r="D2543" s="196" t="s">
        <v>30</v>
      </c>
      <c r="E2543">
        <v>2821</v>
      </c>
      <c r="F2543">
        <v>3100</v>
      </c>
      <c r="G2543" t="s">
        <v>35</v>
      </c>
      <c r="H2543" s="4" t="s">
        <v>22</v>
      </c>
      <c r="I2543" s="199">
        <v>44</v>
      </c>
      <c r="J2543" t="str">
        <f t="shared" si="204"/>
        <v>E-W4-H4-LAM 83</v>
      </c>
      <c r="K2543" s="5">
        <f t="shared" si="203"/>
        <v>2546</v>
      </c>
      <c r="M2543" t="s">
        <v>730</v>
      </c>
      <c r="O2543" s="355">
        <v>2.5000000000000001E-2</v>
      </c>
      <c r="Q2543" s="195">
        <v>2483</v>
      </c>
    </row>
    <row r="2544" spans="1:17" hidden="1">
      <c r="A2544" t="s">
        <v>0</v>
      </c>
      <c r="B2544" t="s">
        <v>7</v>
      </c>
      <c r="C2544" s="196">
        <v>1240</v>
      </c>
      <c r="D2544" s="196" t="s">
        <v>30</v>
      </c>
      <c r="E2544">
        <v>1981</v>
      </c>
      <c r="F2544">
        <v>2150</v>
      </c>
      <c r="G2544" t="s">
        <v>32</v>
      </c>
      <c r="H2544" s="4" t="s">
        <v>22</v>
      </c>
      <c r="I2544" s="199">
        <v>44</v>
      </c>
      <c r="J2544" t="str">
        <f t="shared" si="204"/>
        <v>F-W4-H1-LAM 83</v>
      </c>
      <c r="K2544" s="5">
        <f t="shared" si="203"/>
        <v>1606</v>
      </c>
      <c r="M2544" t="s">
        <v>730</v>
      </c>
      <c r="O2544" s="355">
        <v>3.5000000000000003E-2</v>
      </c>
      <c r="Q2544" s="195">
        <v>1551</v>
      </c>
    </row>
    <row r="2545" spans="1:17" hidden="1">
      <c r="A2545" t="s">
        <v>0</v>
      </c>
      <c r="B2545" t="s">
        <v>6</v>
      </c>
      <c r="C2545" s="196">
        <v>1240</v>
      </c>
      <c r="D2545" s="196" t="s">
        <v>30</v>
      </c>
      <c r="E2545">
        <v>2151</v>
      </c>
      <c r="F2545">
        <v>2450</v>
      </c>
      <c r="G2545" t="s">
        <v>33</v>
      </c>
      <c r="H2545" s="4" t="s">
        <v>22</v>
      </c>
      <c r="I2545" s="199">
        <v>44</v>
      </c>
      <c r="J2545" t="str">
        <f t="shared" si="204"/>
        <v>F-W4-H2-LAM 83</v>
      </c>
      <c r="K2545" s="5">
        <f t="shared" si="203"/>
        <v>1960</v>
      </c>
      <c r="M2545" t="s">
        <v>730</v>
      </c>
      <c r="O2545" s="355">
        <v>0.03</v>
      </c>
      <c r="Q2545" s="195">
        <v>1902</v>
      </c>
    </row>
    <row r="2546" spans="1:17" hidden="1">
      <c r="A2546" t="s">
        <v>0</v>
      </c>
      <c r="B2546" t="s">
        <v>5</v>
      </c>
      <c r="C2546" s="196">
        <v>1240</v>
      </c>
      <c r="D2546" s="196" t="s">
        <v>30</v>
      </c>
      <c r="E2546">
        <v>2451</v>
      </c>
      <c r="F2546">
        <v>2820</v>
      </c>
      <c r="G2546" t="s">
        <v>34</v>
      </c>
      <c r="H2546" s="4" t="s">
        <v>22</v>
      </c>
      <c r="I2546" s="199">
        <v>44</v>
      </c>
      <c r="J2546" t="str">
        <f t="shared" si="204"/>
        <v>F-W4-H3-LAM 83</v>
      </c>
      <c r="K2546" s="5">
        <f t="shared" si="203"/>
        <v>2042</v>
      </c>
      <c r="M2546" t="s">
        <v>730</v>
      </c>
      <c r="O2546" s="355">
        <v>0.03</v>
      </c>
      <c r="Q2546" s="195">
        <v>1982</v>
      </c>
    </row>
    <row r="2547" spans="1:17" hidden="1">
      <c r="A2547" t="s">
        <v>0</v>
      </c>
      <c r="B2547" t="s">
        <v>3</v>
      </c>
      <c r="C2547" s="196">
        <v>1240</v>
      </c>
      <c r="D2547" s="196" t="s">
        <v>30</v>
      </c>
      <c r="E2547">
        <v>2821</v>
      </c>
      <c r="F2547">
        <v>3100</v>
      </c>
      <c r="G2547" t="s">
        <v>35</v>
      </c>
      <c r="H2547" s="4" t="s">
        <v>22</v>
      </c>
      <c r="I2547" s="199">
        <v>44</v>
      </c>
      <c r="J2547" t="str">
        <f t="shared" si="204"/>
        <v>F-W4-H4-LAM 83</v>
      </c>
      <c r="K2547" s="5">
        <f t="shared" si="203"/>
        <v>2032</v>
      </c>
      <c r="M2547" t="s">
        <v>730</v>
      </c>
      <c r="O2547" s="355">
        <v>2.5000000000000001E-2</v>
      </c>
      <c r="Q2547" s="195">
        <v>1982</v>
      </c>
    </row>
    <row r="2548" spans="1:17" hidden="1">
      <c r="A2548" t="s">
        <v>2</v>
      </c>
      <c r="B2548" t="s">
        <v>17</v>
      </c>
      <c r="C2548">
        <v>949</v>
      </c>
      <c r="D2548" t="s">
        <v>27</v>
      </c>
      <c r="E2548">
        <v>1981</v>
      </c>
      <c r="F2548">
        <v>2150</v>
      </c>
      <c r="G2548" t="s">
        <v>32</v>
      </c>
      <c r="H2548" s="328" t="s">
        <v>790</v>
      </c>
      <c r="I2548" s="199">
        <v>44</v>
      </c>
      <c r="J2548" t="str">
        <f t="shared" si="204"/>
        <v>D-W1-H1-LAM 98</v>
      </c>
      <c r="K2548" s="5">
        <f t="shared" si="203"/>
        <v>1050</v>
      </c>
      <c r="M2548" t="s">
        <v>730</v>
      </c>
      <c r="O2548" s="355">
        <v>3.5000000000000003E-2</v>
      </c>
      <c r="Q2548" s="6">
        <v>1014</v>
      </c>
    </row>
    <row r="2549" spans="1:17" hidden="1">
      <c r="A2549" t="s">
        <v>2</v>
      </c>
      <c r="B2549" t="s">
        <v>16</v>
      </c>
      <c r="C2549">
        <v>949</v>
      </c>
      <c r="D2549" t="s">
        <v>27</v>
      </c>
      <c r="E2549">
        <v>2151</v>
      </c>
      <c r="F2549">
        <v>2450</v>
      </c>
      <c r="G2549" t="s">
        <v>33</v>
      </c>
      <c r="H2549" s="328" t="s">
        <v>790</v>
      </c>
      <c r="I2549" s="199">
        <v>44</v>
      </c>
      <c r="J2549" t="str">
        <f t="shared" si="204"/>
        <v>D-W1-H2-LAM 98</v>
      </c>
      <c r="K2549" s="5">
        <f t="shared" si="203"/>
        <v>1165</v>
      </c>
      <c r="M2549" t="s">
        <v>730</v>
      </c>
      <c r="O2549" s="355">
        <v>0.03</v>
      </c>
      <c r="Q2549" s="5">
        <v>1131</v>
      </c>
    </row>
    <row r="2550" spans="1:17" hidden="1">
      <c r="A2550" t="s">
        <v>2</v>
      </c>
      <c r="B2550" t="s">
        <v>15</v>
      </c>
      <c r="C2550">
        <v>949</v>
      </c>
      <c r="D2550" t="s">
        <v>27</v>
      </c>
      <c r="E2550">
        <v>2451</v>
      </c>
      <c r="F2550">
        <v>2820</v>
      </c>
      <c r="G2550" t="s">
        <v>34</v>
      </c>
      <c r="H2550" s="328" t="s">
        <v>790</v>
      </c>
      <c r="I2550" s="199">
        <v>44</v>
      </c>
      <c r="J2550" t="str">
        <f t="shared" si="204"/>
        <v>D-W1-H3-LAM 98</v>
      </c>
      <c r="K2550" s="5">
        <f t="shared" si="203"/>
        <v>1306</v>
      </c>
      <c r="M2550" t="s">
        <v>730</v>
      </c>
      <c r="O2550" s="355">
        <v>0.03</v>
      </c>
      <c r="Q2550" s="5">
        <v>1267</v>
      </c>
    </row>
    <row r="2551" spans="1:17" hidden="1">
      <c r="A2551" t="s">
        <v>2</v>
      </c>
      <c r="B2551" t="s">
        <v>13</v>
      </c>
      <c r="C2551">
        <v>864</v>
      </c>
      <c r="D2551" t="s">
        <v>27</v>
      </c>
      <c r="E2551">
        <v>2821</v>
      </c>
      <c r="F2551">
        <v>3070</v>
      </c>
      <c r="G2551" t="s">
        <v>35</v>
      </c>
      <c r="H2551" s="328" t="s">
        <v>790</v>
      </c>
      <c r="I2551" s="199">
        <v>44</v>
      </c>
      <c r="J2551" t="str">
        <f t="shared" si="204"/>
        <v>D-W1-H4-LAM 98</v>
      </c>
      <c r="K2551" s="5">
        <f t="shared" si="203"/>
        <v>1307</v>
      </c>
      <c r="M2551" t="s">
        <v>730</v>
      </c>
      <c r="O2551" s="355">
        <v>2.5000000000000001E-2</v>
      </c>
      <c r="Q2551" s="5">
        <v>1275</v>
      </c>
    </row>
    <row r="2552" spans="1:17" hidden="1">
      <c r="A2552" t="s">
        <v>1</v>
      </c>
      <c r="B2552" t="s">
        <v>12</v>
      </c>
      <c r="C2552">
        <v>949</v>
      </c>
      <c r="D2552" t="s">
        <v>27</v>
      </c>
      <c r="E2552">
        <v>1981</v>
      </c>
      <c r="F2552">
        <v>2150</v>
      </c>
      <c r="G2552" t="s">
        <v>32</v>
      </c>
      <c r="H2552" s="328" t="s">
        <v>790</v>
      </c>
      <c r="I2552" s="199">
        <v>44</v>
      </c>
      <c r="J2552" t="str">
        <f t="shared" si="204"/>
        <v>E-W1-H1-LAM 98</v>
      </c>
      <c r="K2552" s="5">
        <f t="shared" si="203"/>
        <v>2101</v>
      </c>
      <c r="M2552" t="s">
        <v>730</v>
      </c>
      <c r="O2552" s="355">
        <v>3.5000000000000003E-2</v>
      </c>
      <c r="Q2552" s="5">
        <v>2029</v>
      </c>
    </row>
    <row r="2553" spans="1:17" hidden="1">
      <c r="A2553" t="s">
        <v>1</v>
      </c>
      <c r="B2553" t="s">
        <v>11</v>
      </c>
      <c r="C2553">
        <v>909</v>
      </c>
      <c r="D2553" t="s">
        <v>27</v>
      </c>
      <c r="E2553">
        <v>2151</v>
      </c>
      <c r="F2553">
        <v>2450</v>
      </c>
      <c r="G2553" t="s">
        <v>33</v>
      </c>
      <c r="H2553" s="328" t="s">
        <v>790</v>
      </c>
      <c r="I2553" s="199">
        <v>44</v>
      </c>
      <c r="J2553" t="str">
        <f t="shared" si="204"/>
        <v>E-W1-H2-LAM 98</v>
      </c>
      <c r="K2553" s="5">
        <f t="shared" si="203"/>
        <v>2330</v>
      </c>
      <c r="M2553" t="s">
        <v>730</v>
      </c>
      <c r="O2553" s="355">
        <v>0.03</v>
      </c>
      <c r="Q2553" s="5">
        <v>2262</v>
      </c>
    </row>
    <row r="2554" spans="1:17" hidden="1">
      <c r="A2554" t="s">
        <v>1</v>
      </c>
      <c r="B2554" t="s">
        <v>10</v>
      </c>
      <c r="C2554">
        <v>949</v>
      </c>
      <c r="D2554" t="s">
        <v>27</v>
      </c>
      <c r="E2554">
        <v>2451</v>
      </c>
      <c r="F2554">
        <v>2820</v>
      </c>
      <c r="G2554" t="s">
        <v>34</v>
      </c>
      <c r="H2554" s="328" t="s">
        <v>790</v>
      </c>
      <c r="I2554" s="199">
        <v>44</v>
      </c>
      <c r="J2554" t="str">
        <f t="shared" si="204"/>
        <v>E-W1-H3-LAM 98</v>
      </c>
      <c r="K2554" s="5">
        <f t="shared" si="203"/>
        <v>2611</v>
      </c>
      <c r="M2554" t="s">
        <v>730</v>
      </c>
      <c r="O2554" s="355">
        <v>0.03</v>
      </c>
      <c r="Q2554" s="5">
        <v>2534</v>
      </c>
    </row>
    <row r="2555" spans="1:17" hidden="1">
      <c r="A2555" t="s">
        <v>1</v>
      </c>
      <c r="B2555" t="s">
        <v>8</v>
      </c>
      <c r="C2555">
        <v>999</v>
      </c>
      <c r="D2555" t="s">
        <v>27</v>
      </c>
      <c r="E2555">
        <v>2821</v>
      </c>
      <c r="F2555">
        <v>3100</v>
      </c>
      <c r="G2555" t="s">
        <v>35</v>
      </c>
      <c r="H2555" s="328" t="s">
        <v>790</v>
      </c>
      <c r="I2555" s="199">
        <v>44</v>
      </c>
      <c r="J2555" t="str">
        <f t="shared" si="204"/>
        <v>E-W1-H4-LAM 98</v>
      </c>
      <c r="K2555" s="5">
        <f t="shared" si="203"/>
        <v>2614</v>
      </c>
      <c r="M2555" t="s">
        <v>730</v>
      </c>
      <c r="O2555" s="355">
        <v>2.5000000000000001E-2</v>
      </c>
      <c r="Q2555" s="5">
        <v>2550</v>
      </c>
    </row>
    <row r="2556" spans="1:17" hidden="1">
      <c r="A2556" t="s">
        <v>0</v>
      </c>
      <c r="B2556" t="s">
        <v>7</v>
      </c>
      <c r="C2556">
        <v>949</v>
      </c>
      <c r="D2556" t="s">
        <v>27</v>
      </c>
      <c r="E2556">
        <v>1981</v>
      </c>
      <c r="F2556">
        <v>2150</v>
      </c>
      <c r="G2556" t="s">
        <v>32</v>
      </c>
      <c r="H2556" s="328" t="s">
        <v>790</v>
      </c>
      <c r="I2556" s="199">
        <v>44</v>
      </c>
      <c r="J2556" t="str">
        <f t="shared" si="204"/>
        <v>F-W1-H1-LAM 98</v>
      </c>
      <c r="K2556" s="5">
        <f t="shared" si="203"/>
        <v>1712</v>
      </c>
      <c r="M2556" t="s">
        <v>730</v>
      </c>
      <c r="O2556" s="355">
        <v>3.5000000000000003E-2</v>
      </c>
      <c r="Q2556" s="5">
        <v>1654</v>
      </c>
    </row>
    <row r="2557" spans="1:17" hidden="1">
      <c r="A2557" t="s">
        <v>0</v>
      </c>
      <c r="B2557" t="s">
        <v>6</v>
      </c>
      <c r="C2557">
        <v>909</v>
      </c>
      <c r="D2557" t="s">
        <v>27</v>
      </c>
      <c r="E2557">
        <v>2151</v>
      </c>
      <c r="F2557">
        <v>2450</v>
      </c>
      <c r="G2557" t="s">
        <v>33</v>
      </c>
      <c r="H2557" s="328" t="s">
        <v>790</v>
      </c>
      <c r="I2557" s="199">
        <v>44</v>
      </c>
      <c r="J2557" t="str">
        <f t="shared" si="204"/>
        <v>F-W1-H2-LAM 98</v>
      </c>
      <c r="K2557" s="5">
        <f t="shared" si="203"/>
        <v>1986</v>
      </c>
      <c r="M2557" t="s">
        <v>730</v>
      </c>
      <c r="O2557" s="355">
        <v>0.03</v>
      </c>
      <c r="Q2557" s="5">
        <v>1928</v>
      </c>
    </row>
    <row r="2558" spans="1:17" hidden="1">
      <c r="A2558" t="s">
        <v>0</v>
      </c>
      <c r="B2558" t="s">
        <v>5</v>
      </c>
      <c r="C2558">
        <v>924</v>
      </c>
      <c r="D2558" t="s">
        <v>27</v>
      </c>
      <c r="E2558">
        <v>2451</v>
      </c>
      <c r="F2558">
        <v>2820</v>
      </c>
      <c r="G2558" t="s">
        <v>34</v>
      </c>
      <c r="H2558" s="328" t="s">
        <v>790</v>
      </c>
      <c r="I2558" s="199">
        <v>44</v>
      </c>
      <c r="J2558" t="str">
        <f t="shared" si="204"/>
        <v>F-W1-H3-LAM 98</v>
      </c>
      <c r="K2558" s="5">
        <f t="shared" si="203"/>
        <v>2173</v>
      </c>
      <c r="M2558" t="s">
        <v>730</v>
      </c>
      <c r="O2558" s="355">
        <v>0.03</v>
      </c>
      <c r="Q2558" s="5">
        <v>2109</v>
      </c>
    </row>
    <row r="2559" spans="1:17" hidden="1">
      <c r="A2559" t="s">
        <v>0</v>
      </c>
      <c r="B2559" t="s">
        <v>3</v>
      </c>
      <c r="C2559">
        <v>999</v>
      </c>
      <c r="D2559" t="s">
        <v>27</v>
      </c>
      <c r="E2559">
        <v>2821</v>
      </c>
      <c r="F2559">
        <v>3100</v>
      </c>
      <c r="G2559" t="s">
        <v>35</v>
      </c>
      <c r="H2559" s="328" t="s">
        <v>790</v>
      </c>
      <c r="I2559" s="199">
        <v>44</v>
      </c>
      <c r="J2559" t="str">
        <f t="shared" si="204"/>
        <v>F-W1-H4-LAM 98</v>
      </c>
      <c r="K2559" s="5">
        <f t="shared" si="203"/>
        <v>2136</v>
      </c>
      <c r="M2559" t="s">
        <v>730</v>
      </c>
      <c r="O2559" s="355">
        <v>2.5000000000000001E-2</v>
      </c>
      <c r="Q2559" s="5">
        <v>2083</v>
      </c>
    </row>
    <row r="2560" spans="1:17" hidden="1">
      <c r="A2560" t="s">
        <v>2</v>
      </c>
      <c r="B2560" t="s">
        <v>17</v>
      </c>
      <c r="C2560" s="191">
        <v>999</v>
      </c>
      <c r="D2560" s="191" t="s">
        <v>28</v>
      </c>
      <c r="E2560">
        <v>1981</v>
      </c>
      <c r="F2560">
        <v>2150</v>
      </c>
      <c r="G2560" t="s">
        <v>32</v>
      </c>
      <c r="H2560" s="328" t="s">
        <v>790</v>
      </c>
      <c r="I2560" s="199">
        <v>44</v>
      </c>
      <c r="J2560" t="str">
        <f t="shared" si="204"/>
        <v>D-W2-H1-LAM 98</v>
      </c>
      <c r="K2560" s="5">
        <f t="shared" si="203"/>
        <v>1076</v>
      </c>
      <c r="M2560" t="s">
        <v>730</v>
      </c>
      <c r="O2560" s="355">
        <v>3.5000000000000003E-2</v>
      </c>
      <c r="Q2560" s="192">
        <v>1039</v>
      </c>
    </row>
    <row r="2561" spans="1:17" hidden="1">
      <c r="A2561" t="s">
        <v>2</v>
      </c>
      <c r="B2561" t="s">
        <v>16</v>
      </c>
      <c r="C2561" s="191">
        <v>999</v>
      </c>
      <c r="D2561" s="191" t="s">
        <v>28</v>
      </c>
      <c r="E2561">
        <v>2151</v>
      </c>
      <c r="F2561">
        <v>2450</v>
      </c>
      <c r="G2561" t="s">
        <v>33</v>
      </c>
      <c r="H2561" s="328" t="s">
        <v>790</v>
      </c>
      <c r="I2561" s="199">
        <v>44</v>
      </c>
      <c r="J2561" t="str">
        <f t="shared" si="204"/>
        <v>D-W2-H2-LAM 98</v>
      </c>
      <c r="K2561" s="5">
        <f t="shared" si="203"/>
        <v>1191</v>
      </c>
      <c r="M2561" t="s">
        <v>730</v>
      </c>
      <c r="O2561" s="355">
        <v>0.03</v>
      </c>
      <c r="Q2561" s="192">
        <v>1156</v>
      </c>
    </row>
    <row r="2562" spans="1:17" hidden="1">
      <c r="A2562" t="s">
        <v>2</v>
      </c>
      <c r="B2562" t="s">
        <v>15</v>
      </c>
      <c r="C2562" s="191">
        <v>999</v>
      </c>
      <c r="D2562" s="191" t="s">
        <v>28</v>
      </c>
      <c r="E2562">
        <v>2451</v>
      </c>
      <c r="F2562">
        <v>2820</v>
      </c>
      <c r="G2562" t="s">
        <v>34</v>
      </c>
      <c r="H2562" s="328" t="s">
        <v>790</v>
      </c>
      <c r="I2562" s="199">
        <v>44</v>
      </c>
      <c r="J2562" t="str">
        <f t="shared" si="204"/>
        <v>D-W2-H3-LAM 98</v>
      </c>
      <c r="K2562" s="5">
        <f t="shared" si="203"/>
        <v>1331</v>
      </c>
      <c r="M2562" t="s">
        <v>730</v>
      </c>
      <c r="O2562" s="355">
        <v>0.03</v>
      </c>
      <c r="Q2562" s="192">
        <v>1292</v>
      </c>
    </row>
    <row r="2563" spans="1:17" hidden="1">
      <c r="A2563" t="s">
        <v>2</v>
      </c>
      <c r="B2563" t="s">
        <v>13</v>
      </c>
      <c r="C2563" s="191">
        <v>999</v>
      </c>
      <c r="D2563" s="191" t="s">
        <v>28</v>
      </c>
      <c r="E2563">
        <v>2821</v>
      </c>
      <c r="F2563">
        <v>3070</v>
      </c>
      <c r="G2563" t="s">
        <v>35</v>
      </c>
      <c r="H2563" s="328" t="s">
        <v>790</v>
      </c>
      <c r="I2563" s="199">
        <v>44</v>
      </c>
      <c r="J2563" t="str">
        <f t="shared" si="204"/>
        <v>D-W2-H4-LAM 98</v>
      </c>
      <c r="K2563" s="5">
        <f t="shared" si="203"/>
        <v>1333</v>
      </c>
      <c r="M2563" t="s">
        <v>730</v>
      </c>
      <c r="O2563" s="355">
        <v>2.5000000000000001E-2</v>
      </c>
      <c r="Q2563" s="192">
        <v>1300</v>
      </c>
    </row>
    <row r="2564" spans="1:17" hidden="1">
      <c r="A2564" t="s">
        <v>1</v>
      </c>
      <c r="B2564" t="s">
        <v>12</v>
      </c>
      <c r="C2564" s="191">
        <v>999</v>
      </c>
      <c r="D2564" s="191" t="s">
        <v>28</v>
      </c>
      <c r="E2564">
        <v>1981</v>
      </c>
      <c r="F2564">
        <v>2150</v>
      </c>
      <c r="G2564" t="s">
        <v>32</v>
      </c>
      <c r="H2564" s="328" t="s">
        <v>790</v>
      </c>
      <c r="I2564" s="199">
        <v>44</v>
      </c>
      <c r="J2564" t="str">
        <f t="shared" si="204"/>
        <v>E-W2-H1-LAM 98</v>
      </c>
      <c r="K2564" s="5">
        <f t="shared" ref="K2564:K2627" si="205">ROUNDUP(Q2564*(1+O2564),0)</f>
        <v>2152</v>
      </c>
      <c r="M2564" t="s">
        <v>730</v>
      </c>
      <c r="O2564" s="355">
        <v>3.5000000000000003E-2</v>
      </c>
      <c r="Q2564" s="192">
        <v>2079</v>
      </c>
    </row>
    <row r="2565" spans="1:17" hidden="1">
      <c r="A2565" t="s">
        <v>1</v>
      </c>
      <c r="B2565" t="s">
        <v>11</v>
      </c>
      <c r="C2565" s="191">
        <v>999</v>
      </c>
      <c r="D2565" s="191" t="s">
        <v>28</v>
      </c>
      <c r="E2565">
        <v>2151</v>
      </c>
      <c r="F2565">
        <v>2450</v>
      </c>
      <c r="G2565" t="s">
        <v>33</v>
      </c>
      <c r="H2565" s="328" t="s">
        <v>790</v>
      </c>
      <c r="I2565" s="199">
        <v>44</v>
      </c>
      <c r="J2565" t="str">
        <f t="shared" si="204"/>
        <v>E-W2-H2-LAM 98</v>
      </c>
      <c r="K2565" s="5">
        <f t="shared" si="205"/>
        <v>2382</v>
      </c>
      <c r="M2565" t="s">
        <v>730</v>
      </c>
      <c r="O2565" s="355">
        <v>0.03</v>
      </c>
      <c r="Q2565" s="192">
        <v>2312</v>
      </c>
    </row>
    <row r="2566" spans="1:17" hidden="1">
      <c r="A2566" t="s">
        <v>1</v>
      </c>
      <c r="B2566" t="s">
        <v>10</v>
      </c>
      <c r="C2566" s="191">
        <v>999</v>
      </c>
      <c r="D2566" s="191" t="s">
        <v>28</v>
      </c>
      <c r="E2566">
        <v>2451</v>
      </c>
      <c r="F2566">
        <v>2820</v>
      </c>
      <c r="G2566" t="s">
        <v>34</v>
      </c>
      <c r="H2566" s="328" t="s">
        <v>790</v>
      </c>
      <c r="I2566" s="199">
        <v>44</v>
      </c>
      <c r="J2566" t="str">
        <f t="shared" si="204"/>
        <v>E-W2-H3-LAM 98</v>
      </c>
      <c r="K2566" s="5">
        <f t="shared" si="205"/>
        <v>2662</v>
      </c>
      <c r="M2566" t="s">
        <v>730</v>
      </c>
      <c r="O2566" s="355">
        <v>0.03</v>
      </c>
      <c r="Q2566" s="192">
        <v>2584</v>
      </c>
    </row>
    <row r="2567" spans="1:17" hidden="1">
      <c r="A2567" t="s">
        <v>1</v>
      </c>
      <c r="B2567" t="s">
        <v>8</v>
      </c>
      <c r="C2567" s="191">
        <v>999</v>
      </c>
      <c r="D2567" s="191" t="s">
        <v>28</v>
      </c>
      <c r="E2567">
        <v>2821</v>
      </c>
      <c r="F2567">
        <v>3100</v>
      </c>
      <c r="G2567" t="s">
        <v>35</v>
      </c>
      <c r="H2567" s="328" t="s">
        <v>790</v>
      </c>
      <c r="I2567" s="199">
        <v>44</v>
      </c>
      <c r="J2567" t="str">
        <f t="shared" si="204"/>
        <v>E-W2-H4-LAM 98</v>
      </c>
      <c r="K2567" s="5">
        <f t="shared" si="205"/>
        <v>2665</v>
      </c>
      <c r="M2567" t="s">
        <v>730</v>
      </c>
      <c r="O2567" s="355">
        <v>2.5000000000000001E-2</v>
      </c>
      <c r="Q2567" s="192">
        <v>2600</v>
      </c>
    </row>
    <row r="2568" spans="1:17" hidden="1">
      <c r="A2568" t="s">
        <v>0</v>
      </c>
      <c r="B2568" t="s">
        <v>7</v>
      </c>
      <c r="C2568" s="191">
        <v>999</v>
      </c>
      <c r="D2568" s="191" t="s">
        <v>28</v>
      </c>
      <c r="E2568">
        <v>1981</v>
      </c>
      <c r="F2568">
        <v>2150</v>
      </c>
      <c r="G2568" t="s">
        <v>32</v>
      </c>
      <c r="H2568" s="328" t="s">
        <v>790</v>
      </c>
      <c r="I2568" s="199">
        <v>44</v>
      </c>
      <c r="J2568" t="str">
        <f t="shared" si="204"/>
        <v>F-W2-H1-LAM 98</v>
      </c>
      <c r="K2568" s="5">
        <f t="shared" si="205"/>
        <v>1738</v>
      </c>
      <c r="M2568" t="s">
        <v>730</v>
      </c>
      <c r="O2568" s="355">
        <v>3.5000000000000003E-2</v>
      </c>
      <c r="Q2568" s="192">
        <v>1679</v>
      </c>
    </row>
    <row r="2569" spans="1:17" hidden="1">
      <c r="A2569" t="s">
        <v>0</v>
      </c>
      <c r="B2569" t="s">
        <v>6</v>
      </c>
      <c r="C2569" s="191">
        <v>999</v>
      </c>
      <c r="D2569" s="191" t="s">
        <v>28</v>
      </c>
      <c r="E2569">
        <v>2151</v>
      </c>
      <c r="F2569">
        <v>2450</v>
      </c>
      <c r="G2569" t="s">
        <v>33</v>
      </c>
      <c r="H2569" s="328" t="s">
        <v>790</v>
      </c>
      <c r="I2569" s="199">
        <v>44</v>
      </c>
      <c r="J2569" t="str">
        <f t="shared" si="204"/>
        <v>F-W2-H2-LAM 98</v>
      </c>
      <c r="K2569" s="5">
        <f t="shared" si="205"/>
        <v>2012</v>
      </c>
      <c r="M2569" t="s">
        <v>730</v>
      </c>
      <c r="O2569" s="355">
        <v>0.03</v>
      </c>
      <c r="Q2569" s="192">
        <v>1953</v>
      </c>
    </row>
    <row r="2570" spans="1:17" hidden="1">
      <c r="A2570" t="s">
        <v>0</v>
      </c>
      <c r="B2570" t="s">
        <v>5</v>
      </c>
      <c r="C2570" s="191">
        <v>999</v>
      </c>
      <c r="D2570" s="191" t="s">
        <v>28</v>
      </c>
      <c r="E2570">
        <v>2451</v>
      </c>
      <c r="F2570">
        <v>2820</v>
      </c>
      <c r="G2570" t="s">
        <v>34</v>
      </c>
      <c r="H2570" s="328" t="s">
        <v>790</v>
      </c>
      <c r="I2570" s="199">
        <v>44</v>
      </c>
      <c r="J2570" t="str">
        <f t="shared" si="204"/>
        <v>F-W2-H3-LAM 98</v>
      </c>
      <c r="K2570" s="5">
        <f t="shared" si="205"/>
        <v>2199</v>
      </c>
      <c r="M2570" t="s">
        <v>730</v>
      </c>
      <c r="O2570" s="355">
        <v>0.03</v>
      </c>
      <c r="Q2570" s="192">
        <v>2134</v>
      </c>
    </row>
    <row r="2571" spans="1:17" hidden="1">
      <c r="A2571" t="s">
        <v>0</v>
      </c>
      <c r="B2571" t="s">
        <v>3</v>
      </c>
      <c r="C2571" s="191">
        <v>999</v>
      </c>
      <c r="D2571" s="191" t="s">
        <v>28</v>
      </c>
      <c r="E2571">
        <v>2821</v>
      </c>
      <c r="F2571">
        <v>3100</v>
      </c>
      <c r="G2571" t="s">
        <v>35</v>
      </c>
      <c r="H2571" s="328" t="s">
        <v>790</v>
      </c>
      <c r="I2571" s="199">
        <v>44</v>
      </c>
      <c r="J2571" t="str">
        <f t="shared" si="204"/>
        <v>F-W2-H4-LAM 98</v>
      </c>
      <c r="K2571" s="5">
        <f t="shared" si="205"/>
        <v>2161</v>
      </c>
      <c r="M2571" t="s">
        <v>730</v>
      </c>
      <c r="O2571" s="355">
        <v>2.5000000000000001E-2</v>
      </c>
      <c r="Q2571" s="192">
        <v>2108</v>
      </c>
    </row>
    <row r="2572" spans="1:17" hidden="1">
      <c r="A2572" t="s">
        <v>2</v>
      </c>
      <c r="B2572" t="s">
        <v>17</v>
      </c>
      <c r="C2572" s="194">
        <v>1099</v>
      </c>
      <c r="D2572" s="194" t="s">
        <v>29</v>
      </c>
      <c r="E2572">
        <v>1981</v>
      </c>
      <c r="F2572">
        <v>2150</v>
      </c>
      <c r="G2572" t="s">
        <v>32</v>
      </c>
      <c r="H2572" s="328" t="s">
        <v>790</v>
      </c>
      <c r="I2572" s="199">
        <v>44</v>
      </c>
      <c r="J2572" t="str">
        <f t="shared" si="204"/>
        <v>D-W3-H1-LAM 98</v>
      </c>
      <c r="K2572" s="5">
        <f t="shared" si="205"/>
        <v>1102</v>
      </c>
      <c r="M2572" t="s">
        <v>730</v>
      </c>
      <c r="O2572" s="355">
        <v>3.5000000000000003E-2</v>
      </c>
      <c r="Q2572" s="193">
        <v>1064</v>
      </c>
    </row>
    <row r="2573" spans="1:17" hidden="1">
      <c r="A2573" t="s">
        <v>2</v>
      </c>
      <c r="B2573" t="s">
        <v>16</v>
      </c>
      <c r="C2573" s="194">
        <v>1099</v>
      </c>
      <c r="D2573" s="194" t="s">
        <v>29</v>
      </c>
      <c r="E2573">
        <v>2151</v>
      </c>
      <c r="F2573">
        <v>2450</v>
      </c>
      <c r="G2573" t="s">
        <v>33</v>
      </c>
      <c r="H2573" s="328" t="s">
        <v>790</v>
      </c>
      <c r="I2573" s="199">
        <v>44</v>
      </c>
      <c r="J2573" t="str">
        <f t="shared" si="204"/>
        <v>D-W3-H2-LAM 98</v>
      </c>
      <c r="K2573" s="5">
        <f t="shared" si="205"/>
        <v>1217</v>
      </c>
      <c r="M2573" t="s">
        <v>730</v>
      </c>
      <c r="O2573" s="355">
        <v>0.03</v>
      </c>
      <c r="Q2573" s="193">
        <v>1181</v>
      </c>
    </row>
    <row r="2574" spans="1:17" hidden="1">
      <c r="A2574" t="s">
        <v>2</v>
      </c>
      <c r="B2574" t="s">
        <v>15</v>
      </c>
      <c r="C2574" s="194">
        <v>1099</v>
      </c>
      <c r="D2574" s="194" t="s">
        <v>29</v>
      </c>
      <c r="E2574">
        <v>2451</v>
      </c>
      <c r="F2574">
        <v>2820</v>
      </c>
      <c r="G2574" t="s">
        <v>34</v>
      </c>
      <c r="H2574" s="328" t="s">
        <v>790</v>
      </c>
      <c r="I2574" s="199">
        <v>44</v>
      </c>
      <c r="J2574" t="str">
        <f t="shared" si="204"/>
        <v>D-W3-H3-LAM 98</v>
      </c>
      <c r="K2574" s="5">
        <f t="shared" si="205"/>
        <v>1357</v>
      </c>
      <c r="M2574" t="s">
        <v>730</v>
      </c>
      <c r="O2574" s="355">
        <v>0.03</v>
      </c>
      <c r="Q2574" s="193">
        <v>1317</v>
      </c>
    </row>
    <row r="2575" spans="1:17" hidden="1">
      <c r="A2575" t="s">
        <v>2</v>
      </c>
      <c r="B2575" t="s">
        <v>13</v>
      </c>
      <c r="C2575" s="194">
        <v>1099</v>
      </c>
      <c r="D2575" s="194" t="s">
        <v>29</v>
      </c>
      <c r="E2575">
        <v>2821</v>
      </c>
      <c r="F2575">
        <v>3070</v>
      </c>
      <c r="G2575" t="s">
        <v>35</v>
      </c>
      <c r="H2575" s="328" t="s">
        <v>790</v>
      </c>
      <c r="I2575" s="199">
        <v>44</v>
      </c>
      <c r="J2575" t="str">
        <f t="shared" si="204"/>
        <v>D-W3-H4-LAM 98</v>
      </c>
      <c r="K2575" s="5">
        <f t="shared" si="205"/>
        <v>1359</v>
      </c>
      <c r="M2575" t="s">
        <v>730</v>
      </c>
      <c r="O2575" s="355">
        <v>2.5000000000000001E-2</v>
      </c>
      <c r="Q2575" s="193">
        <v>1325</v>
      </c>
    </row>
    <row r="2576" spans="1:17" hidden="1">
      <c r="A2576" t="s">
        <v>1</v>
      </c>
      <c r="B2576" t="s">
        <v>12</v>
      </c>
      <c r="C2576" s="194">
        <v>1099</v>
      </c>
      <c r="D2576" s="194" t="s">
        <v>29</v>
      </c>
      <c r="E2576">
        <v>1981</v>
      </c>
      <c r="F2576">
        <v>2150</v>
      </c>
      <c r="G2576" t="s">
        <v>32</v>
      </c>
      <c r="H2576" s="328" t="s">
        <v>790</v>
      </c>
      <c r="I2576" s="199">
        <v>44</v>
      </c>
      <c r="J2576" t="str">
        <f t="shared" si="204"/>
        <v>E-W3-H1-LAM 98</v>
      </c>
      <c r="K2576" s="5">
        <f t="shared" si="205"/>
        <v>2204</v>
      </c>
      <c r="M2576" t="s">
        <v>730</v>
      </c>
      <c r="O2576" s="355">
        <v>3.5000000000000003E-2</v>
      </c>
      <c r="Q2576" s="193">
        <v>2129</v>
      </c>
    </row>
    <row r="2577" spans="1:17" hidden="1">
      <c r="A2577" t="s">
        <v>1</v>
      </c>
      <c r="B2577" t="s">
        <v>11</v>
      </c>
      <c r="C2577" s="194">
        <v>1099</v>
      </c>
      <c r="D2577" s="194" t="s">
        <v>29</v>
      </c>
      <c r="E2577">
        <v>2151</v>
      </c>
      <c r="F2577">
        <v>2450</v>
      </c>
      <c r="G2577" t="s">
        <v>33</v>
      </c>
      <c r="H2577" s="328" t="s">
        <v>790</v>
      </c>
      <c r="I2577" s="199">
        <v>44</v>
      </c>
      <c r="J2577" t="str">
        <f t="shared" si="204"/>
        <v>E-W3-H2-LAM 98</v>
      </c>
      <c r="K2577" s="5">
        <f t="shared" si="205"/>
        <v>2433</v>
      </c>
      <c r="M2577" t="s">
        <v>730</v>
      </c>
      <c r="O2577" s="355">
        <v>0.03</v>
      </c>
      <c r="Q2577" s="193">
        <v>2362</v>
      </c>
    </row>
    <row r="2578" spans="1:17" hidden="1">
      <c r="A2578" t="s">
        <v>1</v>
      </c>
      <c r="B2578" t="s">
        <v>10</v>
      </c>
      <c r="C2578" s="194">
        <v>1099</v>
      </c>
      <c r="D2578" s="194" t="s">
        <v>29</v>
      </c>
      <c r="E2578">
        <v>2451</v>
      </c>
      <c r="F2578">
        <v>2820</v>
      </c>
      <c r="G2578" t="s">
        <v>34</v>
      </c>
      <c r="H2578" s="328" t="s">
        <v>790</v>
      </c>
      <c r="I2578" s="199">
        <v>44</v>
      </c>
      <c r="J2578" t="str">
        <f t="shared" si="204"/>
        <v>E-W3-H3-LAM 98</v>
      </c>
      <c r="K2578" s="5">
        <f t="shared" si="205"/>
        <v>2714</v>
      </c>
      <c r="M2578" t="s">
        <v>730</v>
      </c>
      <c r="O2578" s="355">
        <v>0.03</v>
      </c>
      <c r="Q2578" s="193">
        <v>2634</v>
      </c>
    </row>
    <row r="2579" spans="1:17" hidden="1">
      <c r="A2579" t="s">
        <v>1</v>
      </c>
      <c r="B2579" t="s">
        <v>8</v>
      </c>
      <c r="C2579" s="194">
        <v>1099</v>
      </c>
      <c r="D2579" s="194" t="s">
        <v>29</v>
      </c>
      <c r="E2579">
        <v>2821</v>
      </c>
      <c r="F2579">
        <v>3100</v>
      </c>
      <c r="G2579" t="s">
        <v>35</v>
      </c>
      <c r="H2579" s="328" t="s">
        <v>790</v>
      </c>
      <c r="I2579" s="199">
        <v>44</v>
      </c>
      <c r="J2579" t="str">
        <f t="shared" si="204"/>
        <v>E-W3-H4-LAM 98</v>
      </c>
      <c r="K2579" s="5">
        <f t="shared" si="205"/>
        <v>2717</v>
      </c>
      <c r="M2579" t="s">
        <v>730</v>
      </c>
      <c r="O2579" s="355">
        <v>2.5000000000000001E-2</v>
      </c>
      <c r="Q2579" s="193">
        <v>2650</v>
      </c>
    </row>
    <row r="2580" spans="1:17" hidden="1">
      <c r="A2580" t="s">
        <v>0</v>
      </c>
      <c r="B2580" t="s">
        <v>7</v>
      </c>
      <c r="C2580" s="194">
        <v>1099</v>
      </c>
      <c r="D2580" s="194" t="s">
        <v>29</v>
      </c>
      <c r="E2580">
        <v>1981</v>
      </c>
      <c r="F2580">
        <v>2150</v>
      </c>
      <c r="G2580" t="s">
        <v>32</v>
      </c>
      <c r="H2580" s="328" t="s">
        <v>790</v>
      </c>
      <c r="I2580" s="199">
        <v>44</v>
      </c>
      <c r="J2580" t="str">
        <f t="shared" si="204"/>
        <v>F-W3-H1-LAM 98</v>
      </c>
      <c r="K2580" s="5">
        <f t="shared" si="205"/>
        <v>1764</v>
      </c>
      <c r="M2580" t="s">
        <v>730</v>
      </c>
      <c r="O2580" s="355">
        <v>3.5000000000000003E-2</v>
      </c>
      <c r="Q2580" s="193">
        <v>1704</v>
      </c>
    </row>
    <row r="2581" spans="1:17" hidden="1">
      <c r="A2581" t="s">
        <v>0</v>
      </c>
      <c r="B2581" t="s">
        <v>6</v>
      </c>
      <c r="C2581" s="194">
        <v>1099</v>
      </c>
      <c r="D2581" s="194" t="s">
        <v>29</v>
      </c>
      <c r="E2581">
        <v>2151</v>
      </c>
      <c r="F2581">
        <v>2450</v>
      </c>
      <c r="G2581" t="s">
        <v>33</v>
      </c>
      <c r="H2581" s="328" t="s">
        <v>790</v>
      </c>
      <c r="I2581" s="199">
        <v>44</v>
      </c>
      <c r="J2581" t="str">
        <f t="shared" si="204"/>
        <v>F-W3-H2-LAM 98</v>
      </c>
      <c r="K2581" s="5">
        <f t="shared" si="205"/>
        <v>2038</v>
      </c>
      <c r="M2581" t="s">
        <v>730</v>
      </c>
      <c r="O2581" s="355">
        <v>0.03</v>
      </c>
      <c r="Q2581" s="193">
        <v>1978</v>
      </c>
    </row>
    <row r="2582" spans="1:17" hidden="1">
      <c r="A2582" t="s">
        <v>0</v>
      </c>
      <c r="B2582" t="s">
        <v>5</v>
      </c>
      <c r="C2582" s="194">
        <v>1099</v>
      </c>
      <c r="D2582" s="194" t="s">
        <v>29</v>
      </c>
      <c r="E2582">
        <v>2451</v>
      </c>
      <c r="F2582">
        <v>2820</v>
      </c>
      <c r="G2582" t="s">
        <v>34</v>
      </c>
      <c r="H2582" s="328" t="s">
        <v>790</v>
      </c>
      <c r="I2582" s="199">
        <v>44</v>
      </c>
      <c r="J2582" t="str">
        <f t="shared" ref="J2582:J2645" si="206">A2582&amp;"-"&amp;D2582&amp;"-"&amp;G2582&amp;"-"&amp;H2582</f>
        <v>F-W3-H3-LAM 98</v>
      </c>
      <c r="K2582" s="5">
        <f t="shared" si="205"/>
        <v>2224</v>
      </c>
      <c r="M2582" t="s">
        <v>730</v>
      </c>
      <c r="O2582" s="355">
        <v>0.03</v>
      </c>
      <c r="Q2582" s="193">
        <v>2159</v>
      </c>
    </row>
    <row r="2583" spans="1:17" hidden="1">
      <c r="A2583" t="s">
        <v>0</v>
      </c>
      <c r="B2583" t="s">
        <v>3</v>
      </c>
      <c r="C2583" s="194">
        <v>1099</v>
      </c>
      <c r="D2583" s="194" t="s">
        <v>29</v>
      </c>
      <c r="E2583">
        <v>2821</v>
      </c>
      <c r="F2583">
        <v>3100</v>
      </c>
      <c r="G2583" t="s">
        <v>35</v>
      </c>
      <c r="H2583" s="328" t="s">
        <v>790</v>
      </c>
      <c r="I2583" s="199">
        <v>44</v>
      </c>
      <c r="J2583" t="str">
        <f t="shared" si="206"/>
        <v>F-W3-H4-LAM 98</v>
      </c>
      <c r="K2583" s="5">
        <f t="shared" si="205"/>
        <v>2187</v>
      </c>
      <c r="M2583" t="s">
        <v>730</v>
      </c>
      <c r="O2583" s="355">
        <v>2.5000000000000001E-2</v>
      </c>
      <c r="Q2583" s="193">
        <v>2133</v>
      </c>
    </row>
    <row r="2584" spans="1:17" hidden="1">
      <c r="A2584" t="s">
        <v>2</v>
      </c>
      <c r="B2584" t="s">
        <v>17</v>
      </c>
      <c r="C2584" s="196">
        <v>1240</v>
      </c>
      <c r="D2584" s="196" t="s">
        <v>30</v>
      </c>
      <c r="E2584">
        <v>1981</v>
      </c>
      <c r="F2584">
        <v>2150</v>
      </c>
      <c r="G2584" t="s">
        <v>32</v>
      </c>
      <c r="H2584" s="328" t="s">
        <v>790</v>
      </c>
      <c r="I2584" s="199">
        <v>44</v>
      </c>
      <c r="J2584" t="str">
        <f t="shared" si="206"/>
        <v>D-W4-H1-LAM 98</v>
      </c>
      <c r="K2584" s="5">
        <f t="shared" si="205"/>
        <v>1128</v>
      </c>
      <c r="M2584" t="s">
        <v>730</v>
      </c>
      <c r="O2584" s="355">
        <v>3.5000000000000003E-2</v>
      </c>
      <c r="Q2584" s="195">
        <v>1089</v>
      </c>
    </row>
    <row r="2585" spans="1:17" hidden="1">
      <c r="A2585" t="s">
        <v>2</v>
      </c>
      <c r="B2585" t="s">
        <v>16</v>
      </c>
      <c r="C2585" s="196">
        <v>1240</v>
      </c>
      <c r="D2585" s="196" t="s">
        <v>30</v>
      </c>
      <c r="E2585">
        <v>2151</v>
      </c>
      <c r="F2585">
        <v>2450</v>
      </c>
      <c r="G2585" t="s">
        <v>33</v>
      </c>
      <c r="H2585" s="328" t="s">
        <v>790</v>
      </c>
      <c r="I2585" s="199">
        <v>44</v>
      </c>
      <c r="J2585" t="str">
        <f t="shared" si="206"/>
        <v>D-W4-H2-LAM 98</v>
      </c>
      <c r="K2585" s="5">
        <f t="shared" si="205"/>
        <v>1243</v>
      </c>
      <c r="M2585" t="s">
        <v>730</v>
      </c>
      <c r="O2585" s="355">
        <v>0.03</v>
      </c>
      <c r="Q2585" s="195">
        <v>1206</v>
      </c>
    </row>
    <row r="2586" spans="1:17" hidden="1">
      <c r="A2586" t="s">
        <v>2</v>
      </c>
      <c r="B2586" t="s">
        <v>15</v>
      </c>
      <c r="C2586" s="196">
        <v>1240</v>
      </c>
      <c r="D2586" s="196" t="s">
        <v>30</v>
      </c>
      <c r="E2586">
        <v>2451</v>
      </c>
      <c r="F2586">
        <v>2820</v>
      </c>
      <c r="G2586" t="s">
        <v>34</v>
      </c>
      <c r="H2586" s="328" t="s">
        <v>790</v>
      </c>
      <c r="I2586" s="199">
        <v>44</v>
      </c>
      <c r="J2586" t="str">
        <f t="shared" si="206"/>
        <v>D-W4-H3-LAM 98</v>
      </c>
      <c r="K2586" s="5">
        <f t="shared" si="205"/>
        <v>1383</v>
      </c>
      <c r="M2586" t="s">
        <v>730</v>
      </c>
      <c r="O2586" s="355">
        <v>0.03</v>
      </c>
      <c r="Q2586" s="195">
        <v>1342</v>
      </c>
    </row>
    <row r="2587" spans="1:17" hidden="1">
      <c r="A2587" t="s">
        <v>2</v>
      </c>
      <c r="B2587" t="s">
        <v>13</v>
      </c>
      <c r="C2587" s="196">
        <v>1240</v>
      </c>
      <c r="D2587" s="196" t="s">
        <v>30</v>
      </c>
      <c r="E2587">
        <v>2821</v>
      </c>
      <c r="F2587">
        <v>3070</v>
      </c>
      <c r="G2587" t="s">
        <v>35</v>
      </c>
      <c r="H2587" s="328" t="s">
        <v>790</v>
      </c>
      <c r="I2587" s="199">
        <v>44</v>
      </c>
      <c r="J2587" t="str">
        <f t="shared" si="206"/>
        <v>D-W4-H4-LAM 98</v>
      </c>
      <c r="K2587" s="5">
        <f t="shared" si="205"/>
        <v>1384</v>
      </c>
      <c r="M2587" t="s">
        <v>730</v>
      </c>
      <c r="O2587" s="355">
        <v>2.5000000000000001E-2</v>
      </c>
      <c r="Q2587" s="195">
        <v>1350</v>
      </c>
    </row>
    <row r="2588" spans="1:17" hidden="1">
      <c r="A2588" t="s">
        <v>1</v>
      </c>
      <c r="B2588" t="s">
        <v>12</v>
      </c>
      <c r="C2588" s="196">
        <v>1240</v>
      </c>
      <c r="D2588" s="196" t="s">
        <v>30</v>
      </c>
      <c r="E2588">
        <v>1981</v>
      </c>
      <c r="F2588">
        <v>2150</v>
      </c>
      <c r="G2588" t="s">
        <v>32</v>
      </c>
      <c r="H2588" s="328" t="s">
        <v>790</v>
      </c>
      <c r="I2588" s="199">
        <v>44</v>
      </c>
      <c r="J2588" t="str">
        <f t="shared" si="206"/>
        <v>E-W4-H1-LAM 98</v>
      </c>
      <c r="K2588" s="5">
        <f t="shared" si="205"/>
        <v>2256</v>
      </c>
      <c r="M2588" t="s">
        <v>730</v>
      </c>
      <c r="O2588" s="355">
        <v>3.5000000000000003E-2</v>
      </c>
      <c r="Q2588" s="195">
        <v>2179</v>
      </c>
    </row>
    <row r="2589" spans="1:17" hidden="1">
      <c r="A2589" t="s">
        <v>1</v>
      </c>
      <c r="B2589" t="s">
        <v>11</v>
      </c>
      <c r="C2589" s="196">
        <v>1240</v>
      </c>
      <c r="D2589" s="196" t="s">
        <v>30</v>
      </c>
      <c r="E2589">
        <v>2151</v>
      </c>
      <c r="F2589">
        <v>2450</v>
      </c>
      <c r="G2589" t="s">
        <v>33</v>
      </c>
      <c r="H2589" s="328" t="s">
        <v>790</v>
      </c>
      <c r="I2589" s="199">
        <v>44</v>
      </c>
      <c r="J2589" t="str">
        <f t="shared" si="206"/>
        <v>E-W4-H2-LAM 98</v>
      </c>
      <c r="K2589" s="5">
        <f t="shared" si="205"/>
        <v>2485</v>
      </c>
      <c r="M2589" t="s">
        <v>730</v>
      </c>
      <c r="O2589" s="355">
        <v>0.03</v>
      </c>
      <c r="Q2589" s="195">
        <v>2412</v>
      </c>
    </row>
    <row r="2590" spans="1:17" hidden="1">
      <c r="A2590" t="s">
        <v>1</v>
      </c>
      <c r="B2590" t="s">
        <v>10</v>
      </c>
      <c r="C2590" s="196">
        <v>1240</v>
      </c>
      <c r="D2590" s="196" t="s">
        <v>30</v>
      </c>
      <c r="E2590">
        <v>2451</v>
      </c>
      <c r="F2590">
        <v>2820</v>
      </c>
      <c r="G2590" t="s">
        <v>34</v>
      </c>
      <c r="H2590" s="328" t="s">
        <v>790</v>
      </c>
      <c r="I2590" s="199">
        <v>44</v>
      </c>
      <c r="J2590" t="str">
        <f t="shared" si="206"/>
        <v>E-W4-H3-LAM 98</v>
      </c>
      <c r="K2590" s="5">
        <f t="shared" si="205"/>
        <v>2765</v>
      </c>
      <c r="M2590" t="s">
        <v>730</v>
      </c>
      <c r="O2590" s="355">
        <v>0.03</v>
      </c>
      <c r="Q2590" s="195">
        <v>2684</v>
      </c>
    </row>
    <row r="2591" spans="1:17" hidden="1">
      <c r="A2591" t="s">
        <v>1</v>
      </c>
      <c r="B2591" t="s">
        <v>8</v>
      </c>
      <c r="C2591" s="196">
        <v>1240</v>
      </c>
      <c r="D2591" s="196" t="s">
        <v>30</v>
      </c>
      <c r="E2591">
        <v>2821</v>
      </c>
      <c r="F2591">
        <v>3100</v>
      </c>
      <c r="G2591" t="s">
        <v>35</v>
      </c>
      <c r="H2591" s="328" t="s">
        <v>790</v>
      </c>
      <c r="I2591" s="199">
        <v>44</v>
      </c>
      <c r="J2591" t="str">
        <f t="shared" si="206"/>
        <v>E-W4-H4-LAM 98</v>
      </c>
      <c r="K2591" s="5">
        <f t="shared" si="205"/>
        <v>2768</v>
      </c>
      <c r="M2591" t="s">
        <v>730</v>
      </c>
      <c r="O2591" s="355">
        <v>2.5000000000000001E-2</v>
      </c>
      <c r="Q2591" s="195">
        <v>2700</v>
      </c>
    </row>
    <row r="2592" spans="1:17" hidden="1">
      <c r="A2592" t="s">
        <v>0</v>
      </c>
      <c r="B2592" t="s">
        <v>7</v>
      </c>
      <c r="C2592" s="196">
        <v>1240</v>
      </c>
      <c r="D2592" s="196" t="s">
        <v>30</v>
      </c>
      <c r="E2592">
        <v>1981</v>
      </c>
      <c r="F2592">
        <v>2150</v>
      </c>
      <c r="G2592" t="s">
        <v>32</v>
      </c>
      <c r="H2592" s="328" t="s">
        <v>790</v>
      </c>
      <c r="I2592" s="199">
        <v>44</v>
      </c>
      <c r="J2592" t="str">
        <f t="shared" si="206"/>
        <v>F-W4-H1-LAM 98</v>
      </c>
      <c r="K2592" s="5">
        <f t="shared" si="205"/>
        <v>1790</v>
      </c>
      <c r="M2592" t="s">
        <v>730</v>
      </c>
      <c r="O2592" s="355">
        <v>3.5000000000000003E-2</v>
      </c>
      <c r="Q2592" s="195">
        <v>1729</v>
      </c>
    </row>
    <row r="2593" spans="1:17" hidden="1">
      <c r="A2593" t="s">
        <v>0</v>
      </c>
      <c r="B2593" t="s">
        <v>6</v>
      </c>
      <c r="C2593" s="196">
        <v>1240</v>
      </c>
      <c r="D2593" s="196" t="s">
        <v>30</v>
      </c>
      <c r="E2593">
        <v>2151</v>
      </c>
      <c r="F2593">
        <v>2450</v>
      </c>
      <c r="G2593" t="s">
        <v>33</v>
      </c>
      <c r="H2593" s="328" t="s">
        <v>790</v>
      </c>
      <c r="I2593" s="199">
        <v>44</v>
      </c>
      <c r="J2593" t="str">
        <f t="shared" si="206"/>
        <v>F-W4-H2-LAM 98</v>
      </c>
      <c r="K2593" s="5">
        <f t="shared" si="205"/>
        <v>2064</v>
      </c>
      <c r="M2593" t="s">
        <v>730</v>
      </c>
      <c r="O2593" s="355">
        <v>0.03</v>
      </c>
      <c r="Q2593" s="195">
        <v>2003</v>
      </c>
    </row>
    <row r="2594" spans="1:17" hidden="1">
      <c r="A2594" t="s">
        <v>0</v>
      </c>
      <c r="B2594" t="s">
        <v>5</v>
      </c>
      <c r="C2594" s="196">
        <v>1240</v>
      </c>
      <c r="D2594" s="196" t="s">
        <v>30</v>
      </c>
      <c r="E2594">
        <v>2451</v>
      </c>
      <c r="F2594">
        <v>2820</v>
      </c>
      <c r="G2594" t="s">
        <v>34</v>
      </c>
      <c r="H2594" s="328" t="s">
        <v>790</v>
      </c>
      <c r="I2594" s="199">
        <v>44</v>
      </c>
      <c r="J2594" t="str">
        <f t="shared" si="206"/>
        <v>F-W4-H3-LAM 98</v>
      </c>
      <c r="K2594" s="5">
        <f t="shared" si="205"/>
        <v>2250</v>
      </c>
      <c r="M2594" t="s">
        <v>730</v>
      </c>
      <c r="O2594" s="355">
        <v>0.03</v>
      </c>
      <c r="Q2594" s="195">
        <v>2184</v>
      </c>
    </row>
    <row r="2595" spans="1:17" hidden="1">
      <c r="A2595" t="s">
        <v>0</v>
      </c>
      <c r="B2595" t="s">
        <v>3</v>
      </c>
      <c r="C2595" s="196">
        <v>1240</v>
      </c>
      <c r="D2595" s="196" t="s">
        <v>30</v>
      </c>
      <c r="E2595">
        <v>2821</v>
      </c>
      <c r="F2595">
        <v>3100</v>
      </c>
      <c r="G2595" t="s">
        <v>35</v>
      </c>
      <c r="H2595" s="328" t="s">
        <v>790</v>
      </c>
      <c r="I2595" s="199">
        <v>44</v>
      </c>
      <c r="J2595" t="str">
        <f t="shared" si="206"/>
        <v>F-W4-H4-LAM 98</v>
      </c>
      <c r="K2595" s="5">
        <f t="shared" si="205"/>
        <v>2212</v>
      </c>
      <c r="M2595" t="s">
        <v>730</v>
      </c>
      <c r="O2595" s="355">
        <v>2.5000000000000001E-2</v>
      </c>
      <c r="Q2595" s="195">
        <v>2158</v>
      </c>
    </row>
    <row r="2596" spans="1:17" hidden="1">
      <c r="A2596" t="s">
        <v>2</v>
      </c>
      <c r="B2596" t="s">
        <v>17</v>
      </c>
      <c r="C2596">
        <v>949</v>
      </c>
      <c r="D2596" t="s">
        <v>27</v>
      </c>
      <c r="E2596">
        <v>1981</v>
      </c>
      <c r="F2596">
        <v>2150</v>
      </c>
      <c r="G2596" t="s">
        <v>32</v>
      </c>
      <c r="H2596" s="4" t="s">
        <v>23</v>
      </c>
      <c r="I2596" s="199">
        <v>44</v>
      </c>
      <c r="J2596" t="str">
        <f t="shared" si="206"/>
        <v>D-W1-H1-LAM 110</v>
      </c>
      <c r="K2596" s="5">
        <f t="shared" si="205"/>
        <v>1175</v>
      </c>
      <c r="M2596" t="s">
        <v>730</v>
      </c>
      <c r="O2596" s="355">
        <v>3.5000000000000003E-2</v>
      </c>
      <c r="Q2596" s="6">
        <v>1135</v>
      </c>
    </row>
    <row r="2597" spans="1:17" hidden="1">
      <c r="A2597" t="s">
        <v>2</v>
      </c>
      <c r="B2597" t="s">
        <v>16</v>
      </c>
      <c r="C2597">
        <v>949</v>
      </c>
      <c r="D2597" t="s">
        <v>27</v>
      </c>
      <c r="E2597">
        <v>2151</v>
      </c>
      <c r="F2597">
        <v>2450</v>
      </c>
      <c r="G2597" t="s">
        <v>33</v>
      </c>
      <c r="H2597" s="4" t="s">
        <v>23</v>
      </c>
      <c r="I2597" s="199">
        <v>44</v>
      </c>
      <c r="J2597" t="str">
        <f t="shared" si="206"/>
        <v>D-W1-H2-LAM 110</v>
      </c>
      <c r="K2597" s="5">
        <f t="shared" si="205"/>
        <v>1289</v>
      </c>
      <c r="M2597" t="s">
        <v>730</v>
      </c>
      <c r="O2597" s="355">
        <v>0.03</v>
      </c>
      <c r="Q2597" s="5">
        <v>1251</v>
      </c>
    </row>
    <row r="2598" spans="1:17" hidden="1">
      <c r="A2598" t="s">
        <v>2</v>
      </c>
      <c r="B2598" t="s">
        <v>15</v>
      </c>
      <c r="C2598">
        <v>949</v>
      </c>
      <c r="D2598" t="s">
        <v>27</v>
      </c>
      <c r="E2598">
        <v>2451</v>
      </c>
      <c r="F2598">
        <v>2820</v>
      </c>
      <c r="G2598" t="s">
        <v>34</v>
      </c>
      <c r="H2598" s="4" t="s">
        <v>23</v>
      </c>
      <c r="I2598" s="199">
        <v>44</v>
      </c>
      <c r="J2598" t="str">
        <f t="shared" si="206"/>
        <v>D-W1-H3-LAM 110</v>
      </c>
      <c r="K2598" s="5">
        <f t="shared" si="205"/>
        <v>1426</v>
      </c>
      <c r="M2598" t="s">
        <v>730</v>
      </c>
      <c r="O2598" s="355">
        <v>0.03</v>
      </c>
      <c r="Q2598" s="5">
        <v>1384</v>
      </c>
    </row>
    <row r="2599" spans="1:17" hidden="1">
      <c r="A2599" t="s">
        <v>2</v>
      </c>
      <c r="B2599" t="s">
        <v>13</v>
      </c>
      <c r="C2599">
        <v>864</v>
      </c>
      <c r="D2599" t="s">
        <v>27</v>
      </c>
      <c r="E2599">
        <v>2821</v>
      </c>
      <c r="F2599">
        <v>3070</v>
      </c>
      <c r="G2599" t="s">
        <v>35</v>
      </c>
      <c r="H2599" s="4" t="s">
        <v>23</v>
      </c>
      <c r="I2599" s="199">
        <v>44</v>
      </c>
      <c r="J2599" t="str">
        <f t="shared" si="206"/>
        <v>D-W1-H4-LAM 110</v>
      </c>
      <c r="K2599" s="5">
        <f t="shared" si="205"/>
        <v>1419</v>
      </c>
      <c r="M2599" t="s">
        <v>730</v>
      </c>
      <c r="O2599" s="355">
        <v>2.5000000000000001E-2</v>
      </c>
      <c r="Q2599" s="5">
        <v>1384</v>
      </c>
    </row>
    <row r="2600" spans="1:17" hidden="1">
      <c r="A2600" t="s">
        <v>1</v>
      </c>
      <c r="B2600" t="s">
        <v>12</v>
      </c>
      <c r="C2600">
        <v>949</v>
      </c>
      <c r="D2600" t="s">
        <v>27</v>
      </c>
      <c r="E2600">
        <v>1981</v>
      </c>
      <c r="F2600">
        <v>2150</v>
      </c>
      <c r="G2600" t="s">
        <v>32</v>
      </c>
      <c r="H2600" s="4" t="s">
        <v>23</v>
      </c>
      <c r="I2600" s="199">
        <v>44</v>
      </c>
      <c r="J2600" t="str">
        <f t="shared" si="206"/>
        <v>E-W1-H1-LAM 110</v>
      </c>
      <c r="K2600" s="5">
        <f t="shared" si="205"/>
        <v>2349</v>
      </c>
      <c r="M2600" t="s">
        <v>730</v>
      </c>
      <c r="O2600" s="355">
        <v>3.5000000000000003E-2</v>
      </c>
      <c r="Q2600" s="5">
        <v>2269</v>
      </c>
    </row>
    <row r="2601" spans="1:17" hidden="1">
      <c r="A2601" t="s">
        <v>1</v>
      </c>
      <c r="B2601" t="s">
        <v>11</v>
      </c>
      <c r="C2601">
        <v>909</v>
      </c>
      <c r="D2601" t="s">
        <v>27</v>
      </c>
      <c r="E2601">
        <v>2151</v>
      </c>
      <c r="F2601">
        <v>2450</v>
      </c>
      <c r="G2601" t="s">
        <v>33</v>
      </c>
      <c r="H2601" s="4" t="s">
        <v>23</v>
      </c>
      <c r="I2601" s="199">
        <v>44</v>
      </c>
      <c r="J2601" t="str">
        <f t="shared" si="206"/>
        <v>E-W1-H2-LAM 110</v>
      </c>
      <c r="K2601" s="5">
        <f t="shared" si="205"/>
        <v>2578</v>
      </c>
      <c r="M2601" t="s">
        <v>730</v>
      </c>
      <c r="O2601" s="355">
        <v>0.03</v>
      </c>
      <c r="Q2601" s="5">
        <v>2502</v>
      </c>
    </row>
    <row r="2602" spans="1:17" hidden="1">
      <c r="A2602" t="s">
        <v>1</v>
      </c>
      <c r="B2602" t="s">
        <v>10</v>
      </c>
      <c r="C2602">
        <v>949</v>
      </c>
      <c r="D2602" t="s">
        <v>27</v>
      </c>
      <c r="E2602">
        <v>2451</v>
      </c>
      <c r="F2602">
        <v>2820</v>
      </c>
      <c r="G2602" t="s">
        <v>34</v>
      </c>
      <c r="H2602" s="4" t="s">
        <v>23</v>
      </c>
      <c r="I2602" s="199">
        <v>44</v>
      </c>
      <c r="J2602" t="str">
        <f t="shared" si="206"/>
        <v>E-W1-H3-LAM 110</v>
      </c>
      <c r="K2602" s="5">
        <f t="shared" si="205"/>
        <v>2852</v>
      </c>
      <c r="M2602" t="s">
        <v>730</v>
      </c>
      <c r="O2602" s="355">
        <v>0.03</v>
      </c>
      <c r="Q2602" s="5">
        <v>2768</v>
      </c>
    </row>
    <row r="2603" spans="1:17" hidden="1">
      <c r="A2603" t="s">
        <v>1</v>
      </c>
      <c r="B2603" t="s">
        <v>8</v>
      </c>
      <c r="C2603">
        <v>999</v>
      </c>
      <c r="D2603" t="s">
        <v>27</v>
      </c>
      <c r="E2603">
        <v>2821</v>
      </c>
      <c r="F2603">
        <v>3100</v>
      </c>
      <c r="G2603" t="s">
        <v>35</v>
      </c>
      <c r="H2603" s="4" t="s">
        <v>23</v>
      </c>
      <c r="I2603" s="199">
        <v>44</v>
      </c>
      <c r="J2603" t="str">
        <f t="shared" si="206"/>
        <v>E-W1-H4-LAM 110</v>
      </c>
      <c r="K2603" s="5">
        <f t="shared" si="205"/>
        <v>2838</v>
      </c>
      <c r="M2603" t="s">
        <v>730</v>
      </c>
      <c r="O2603" s="355">
        <v>2.5000000000000001E-2</v>
      </c>
      <c r="Q2603" s="5">
        <v>2768</v>
      </c>
    </row>
    <row r="2604" spans="1:17" hidden="1">
      <c r="A2604" t="s">
        <v>0</v>
      </c>
      <c r="B2604" t="s">
        <v>7</v>
      </c>
      <c r="C2604">
        <v>949</v>
      </c>
      <c r="D2604" t="s">
        <v>27</v>
      </c>
      <c r="E2604">
        <v>1981</v>
      </c>
      <c r="F2604">
        <v>2150</v>
      </c>
      <c r="G2604" t="s">
        <v>32</v>
      </c>
      <c r="H2604" s="4" t="s">
        <v>23</v>
      </c>
      <c r="I2604" s="199">
        <v>44</v>
      </c>
      <c r="J2604" t="str">
        <f t="shared" si="206"/>
        <v>F-W1-H1-LAM 110</v>
      </c>
      <c r="K2604" s="5">
        <f t="shared" si="205"/>
        <v>1897</v>
      </c>
      <c r="M2604" t="s">
        <v>730</v>
      </c>
      <c r="O2604" s="355">
        <v>3.5000000000000003E-2</v>
      </c>
      <c r="Q2604" s="5">
        <v>1832</v>
      </c>
    </row>
    <row r="2605" spans="1:17" hidden="1">
      <c r="A2605" t="s">
        <v>0</v>
      </c>
      <c r="B2605" t="s">
        <v>6</v>
      </c>
      <c r="C2605">
        <v>909</v>
      </c>
      <c r="D2605" t="s">
        <v>27</v>
      </c>
      <c r="E2605">
        <v>2151</v>
      </c>
      <c r="F2605">
        <v>2450</v>
      </c>
      <c r="G2605" t="s">
        <v>33</v>
      </c>
      <c r="H2605" s="4" t="s">
        <v>23</v>
      </c>
      <c r="I2605" s="199">
        <v>44</v>
      </c>
      <c r="J2605" t="str">
        <f t="shared" si="206"/>
        <v>F-W1-H2-LAM 110</v>
      </c>
      <c r="K2605" s="5">
        <f t="shared" si="205"/>
        <v>2091</v>
      </c>
      <c r="M2605" t="s">
        <v>730</v>
      </c>
      <c r="O2605" s="355">
        <v>0.03</v>
      </c>
      <c r="Q2605" s="5">
        <v>2030</v>
      </c>
    </row>
    <row r="2606" spans="1:17" hidden="1">
      <c r="A2606" t="s">
        <v>0</v>
      </c>
      <c r="B2606" t="s">
        <v>5</v>
      </c>
      <c r="C2606">
        <v>924</v>
      </c>
      <c r="D2606" t="s">
        <v>27</v>
      </c>
      <c r="E2606">
        <v>2451</v>
      </c>
      <c r="F2606">
        <v>2820</v>
      </c>
      <c r="G2606" t="s">
        <v>34</v>
      </c>
      <c r="H2606" s="4" t="s">
        <v>23</v>
      </c>
      <c r="I2606" s="199">
        <v>44</v>
      </c>
      <c r="J2606" t="str">
        <f t="shared" si="206"/>
        <v>F-W1-H3-LAM 110</v>
      </c>
      <c r="K2606" s="5">
        <f t="shared" si="205"/>
        <v>2329</v>
      </c>
      <c r="M2606" t="s">
        <v>730</v>
      </c>
      <c r="O2606" s="355">
        <v>0.03</v>
      </c>
      <c r="Q2606" s="5">
        <v>2261</v>
      </c>
    </row>
    <row r="2607" spans="1:17" hidden="1">
      <c r="A2607" t="s">
        <v>0</v>
      </c>
      <c r="B2607" t="s">
        <v>3</v>
      </c>
      <c r="C2607">
        <v>999</v>
      </c>
      <c r="D2607" t="s">
        <v>27</v>
      </c>
      <c r="E2607">
        <v>2821</v>
      </c>
      <c r="F2607">
        <v>3100</v>
      </c>
      <c r="G2607" t="s">
        <v>35</v>
      </c>
      <c r="H2607" s="4" t="s">
        <v>23</v>
      </c>
      <c r="I2607" s="199">
        <v>44</v>
      </c>
      <c r="J2607" t="str">
        <f t="shared" si="206"/>
        <v>F-W1-H4-LAM 110</v>
      </c>
      <c r="K2607" s="5">
        <f t="shared" si="205"/>
        <v>2318</v>
      </c>
      <c r="M2607" t="s">
        <v>730</v>
      </c>
      <c r="O2607" s="355">
        <v>2.5000000000000001E-2</v>
      </c>
      <c r="Q2607" s="5">
        <v>2261</v>
      </c>
    </row>
    <row r="2608" spans="1:17" hidden="1">
      <c r="A2608" t="s">
        <v>2</v>
      </c>
      <c r="B2608" t="s">
        <v>17</v>
      </c>
      <c r="C2608" s="191">
        <v>999</v>
      </c>
      <c r="D2608" s="191" t="s">
        <v>28</v>
      </c>
      <c r="E2608">
        <v>1981</v>
      </c>
      <c r="F2608">
        <v>2150</v>
      </c>
      <c r="G2608" t="s">
        <v>32</v>
      </c>
      <c r="H2608" s="4" t="s">
        <v>23</v>
      </c>
      <c r="I2608" s="199">
        <v>44</v>
      </c>
      <c r="J2608" t="str">
        <f t="shared" si="206"/>
        <v>D-W2-H1-LAM 110</v>
      </c>
      <c r="K2608" s="5">
        <f t="shared" si="205"/>
        <v>1201</v>
      </c>
      <c r="M2608" t="s">
        <v>730</v>
      </c>
      <c r="O2608" s="355">
        <v>3.5000000000000003E-2</v>
      </c>
      <c r="Q2608" s="192">
        <v>1160</v>
      </c>
    </row>
    <row r="2609" spans="1:17" hidden="1">
      <c r="A2609" t="s">
        <v>2</v>
      </c>
      <c r="B2609" t="s">
        <v>16</v>
      </c>
      <c r="C2609" s="191">
        <v>999</v>
      </c>
      <c r="D2609" s="191" t="s">
        <v>28</v>
      </c>
      <c r="E2609">
        <v>2151</v>
      </c>
      <c r="F2609">
        <v>2450</v>
      </c>
      <c r="G2609" t="s">
        <v>33</v>
      </c>
      <c r="H2609" s="4" t="s">
        <v>23</v>
      </c>
      <c r="I2609" s="199">
        <v>44</v>
      </c>
      <c r="J2609" t="str">
        <f t="shared" si="206"/>
        <v>D-W2-H2-LAM 110</v>
      </c>
      <c r="K2609" s="5">
        <f t="shared" si="205"/>
        <v>1315</v>
      </c>
      <c r="M2609" t="s">
        <v>730</v>
      </c>
      <c r="O2609" s="355">
        <v>0.03</v>
      </c>
      <c r="Q2609" s="192">
        <v>1276</v>
      </c>
    </row>
    <row r="2610" spans="1:17" hidden="1">
      <c r="A2610" t="s">
        <v>2</v>
      </c>
      <c r="B2610" t="s">
        <v>15</v>
      </c>
      <c r="C2610" s="191">
        <v>999</v>
      </c>
      <c r="D2610" s="191" t="s">
        <v>28</v>
      </c>
      <c r="E2610">
        <v>2451</v>
      </c>
      <c r="F2610">
        <v>2820</v>
      </c>
      <c r="G2610" t="s">
        <v>34</v>
      </c>
      <c r="H2610" s="4" t="s">
        <v>23</v>
      </c>
      <c r="I2610" s="199">
        <v>44</v>
      </c>
      <c r="J2610" t="str">
        <f t="shared" si="206"/>
        <v>D-W2-H3-LAM 110</v>
      </c>
      <c r="K2610" s="5">
        <f t="shared" si="205"/>
        <v>1452</v>
      </c>
      <c r="M2610" t="s">
        <v>730</v>
      </c>
      <c r="O2610" s="355">
        <v>0.03</v>
      </c>
      <c r="Q2610" s="192">
        <v>1409</v>
      </c>
    </row>
    <row r="2611" spans="1:17" hidden="1">
      <c r="A2611" t="s">
        <v>2</v>
      </c>
      <c r="B2611" t="s">
        <v>13</v>
      </c>
      <c r="C2611" s="191">
        <v>999</v>
      </c>
      <c r="D2611" s="191" t="s">
        <v>28</v>
      </c>
      <c r="E2611">
        <v>2821</v>
      </c>
      <c r="F2611">
        <v>3070</v>
      </c>
      <c r="G2611" t="s">
        <v>35</v>
      </c>
      <c r="H2611" s="4" t="s">
        <v>23</v>
      </c>
      <c r="I2611" s="199">
        <v>44</v>
      </c>
      <c r="J2611" t="str">
        <f t="shared" si="206"/>
        <v>D-W2-H4-LAM 110</v>
      </c>
      <c r="K2611" s="5">
        <f t="shared" si="205"/>
        <v>1445</v>
      </c>
      <c r="M2611" t="s">
        <v>730</v>
      </c>
      <c r="O2611" s="355">
        <v>2.5000000000000001E-2</v>
      </c>
      <c r="Q2611" s="192">
        <v>1409</v>
      </c>
    </row>
    <row r="2612" spans="1:17" hidden="1">
      <c r="A2612" t="s">
        <v>1</v>
      </c>
      <c r="B2612" t="s">
        <v>12</v>
      </c>
      <c r="C2612" s="191">
        <v>999</v>
      </c>
      <c r="D2612" s="191" t="s">
        <v>28</v>
      </c>
      <c r="E2612">
        <v>1981</v>
      </c>
      <c r="F2612">
        <v>2150</v>
      </c>
      <c r="G2612" t="s">
        <v>32</v>
      </c>
      <c r="H2612" s="4" t="s">
        <v>23</v>
      </c>
      <c r="I2612" s="199">
        <v>44</v>
      </c>
      <c r="J2612" t="str">
        <f t="shared" si="206"/>
        <v>E-W2-H1-LAM 110</v>
      </c>
      <c r="K2612" s="5">
        <f t="shared" si="205"/>
        <v>2401</v>
      </c>
      <c r="M2612" t="s">
        <v>730</v>
      </c>
      <c r="O2612" s="355">
        <v>3.5000000000000003E-2</v>
      </c>
      <c r="Q2612" s="192">
        <v>2319</v>
      </c>
    </row>
    <row r="2613" spans="1:17" hidden="1">
      <c r="A2613" t="s">
        <v>1</v>
      </c>
      <c r="B2613" t="s">
        <v>11</v>
      </c>
      <c r="C2613" s="191">
        <v>999</v>
      </c>
      <c r="D2613" s="191" t="s">
        <v>28</v>
      </c>
      <c r="E2613">
        <v>2151</v>
      </c>
      <c r="F2613">
        <v>2450</v>
      </c>
      <c r="G2613" t="s">
        <v>33</v>
      </c>
      <c r="H2613" s="4" t="s">
        <v>23</v>
      </c>
      <c r="I2613" s="199">
        <v>44</v>
      </c>
      <c r="J2613" t="str">
        <f t="shared" si="206"/>
        <v>E-W2-H2-LAM 110</v>
      </c>
      <c r="K2613" s="5">
        <f t="shared" si="205"/>
        <v>2629</v>
      </c>
      <c r="M2613" t="s">
        <v>730</v>
      </c>
      <c r="O2613" s="355">
        <v>0.03</v>
      </c>
      <c r="Q2613" s="192">
        <v>2552</v>
      </c>
    </row>
    <row r="2614" spans="1:17" hidden="1">
      <c r="A2614" t="s">
        <v>1</v>
      </c>
      <c r="B2614" t="s">
        <v>10</v>
      </c>
      <c r="C2614" s="191">
        <v>999</v>
      </c>
      <c r="D2614" s="191" t="s">
        <v>28</v>
      </c>
      <c r="E2614">
        <v>2451</v>
      </c>
      <c r="F2614">
        <v>2820</v>
      </c>
      <c r="G2614" t="s">
        <v>34</v>
      </c>
      <c r="H2614" s="4" t="s">
        <v>23</v>
      </c>
      <c r="I2614" s="199">
        <v>44</v>
      </c>
      <c r="J2614" t="str">
        <f t="shared" si="206"/>
        <v>E-W2-H3-LAM 110</v>
      </c>
      <c r="K2614" s="5">
        <f t="shared" si="205"/>
        <v>2903</v>
      </c>
      <c r="M2614" t="s">
        <v>730</v>
      </c>
      <c r="O2614" s="355">
        <v>0.03</v>
      </c>
      <c r="Q2614" s="192">
        <v>2818</v>
      </c>
    </row>
    <row r="2615" spans="1:17" hidden="1">
      <c r="A2615" t="s">
        <v>1</v>
      </c>
      <c r="B2615" t="s">
        <v>8</v>
      </c>
      <c r="C2615" s="191">
        <v>999</v>
      </c>
      <c r="D2615" s="191" t="s">
        <v>28</v>
      </c>
      <c r="E2615">
        <v>2821</v>
      </c>
      <c r="F2615">
        <v>3100</v>
      </c>
      <c r="G2615" t="s">
        <v>35</v>
      </c>
      <c r="H2615" s="4" t="s">
        <v>23</v>
      </c>
      <c r="I2615" s="199">
        <v>44</v>
      </c>
      <c r="J2615" t="str">
        <f t="shared" si="206"/>
        <v>E-W2-H4-LAM 110</v>
      </c>
      <c r="K2615" s="5">
        <f t="shared" si="205"/>
        <v>2889</v>
      </c>
      <c r="M2615" t="s">
        <v>730</v>
      </c>
      <c r="O2615" s="355">
        <v>2.5000000000000001E-2</v>
      </c>
      <c r="Q2615" s="192">
        <v>2818</v>
      </c>
    </row>
    <row r="2616" spans="1:17" hidden="1">
      <c r="A2616" t="s">
        <v>0</v>
      </c>
      <c r="B2616" t="s">
        <v>7</v>
      </c>
      <c r="C2616" s="191">
        <v>999</v>
      </c>
      <c r="D2616" s="191" t="s">
        <v>28</v>
      </c>
      <c r="E2616">
        <v>1981</v>
      </c>
      <c r="F2616">
        <v>2150</v>
      </c>
      <c r="G2616" t="s">
        <v>32</v>
      </c>
      <c r="H2616" s="4" t="s">
        <v>23</v>
      </c>
      <c r="I2616" s="199">
        <v>44</v>
      </c>
      <c r="J2616" t="str">
        <f t="shared" si="206"/>
        <v>F-W2-H1-LAM 110</v>
      </c>
      <c r="K2616" s="5">
        <f t="shared" si="205"/>
        <v>1922</v>
      </c>
      <c r="M2616" t="s">
        <v>730</v>
      </c>
      <c r="O2616" s="355">
        <v>3.5000000000000003E-2</v>
      </c>
      <c r="Q2616" s="192">
        <v>1857</v>
      </c>
    </row>
    <row r="2617" spans="1:17" hidden="1">
      <c r="A2617" t="s">
        <v>0</v>
      </c>
      <c r="B2617" t="s">
        <v>6</v>
      </c>
      <c r="C2617" s="191">
        <v>999</v>
      </c>
      <c r="D2617" s="191" t="s">
        <v>28</v>
      </c>
      <c r="E2617">
        <v>2151</v>
      </c>
      <c r="F2617">
        <v>2450</v>
      </c>
      <c r="G2617" t="s">
        <v>33</v>
      </c>
      <c r="H2617" s="4" t="s">
        <v>23</v>
      </c>
      <c r="I2617" s="199">
        <v>44</v>
      </c>
      <c r="J2617" t="str">
        <f t="shared" si="206"/>
        <v>F-W2-H2-LAM 110</v>
      </c>
      <c r="K2617" s="5">
        <f t="shared" si="205"/>
        <v>2117</v>
      </c>
      <c r="M2617" t="s">
        <v>730</v>
      </c>
      <c r="O2617" s="355">
        <v>0.03</v>
      </c>
      <c r="Q2617" s="192">
        <v>2055</v>
      </c>
    </row>
    <row r="2618" spans="1:17" hidden="1">
      <c r="A2618" t="s">
        <v>0</v>
      </c>
      <c r="B2618" t="s">
        <v>5</v>
      </c>
      <c r="C2618" s="191">
        <v>999</v>
      </c>
      <c r="D2618" s="191" t="s">
        <v>28</v>
      </c>
      <c r="E2618">
        <v>2451</v>
      </c>
      <c r="F2618">
        <v>2820</v>
      </c>
      <c r="G2618" t="s">
        <v>34</v>
      </c>
      <c r="H2618" s="4" t="s">
        <v>23</v>
      </c>
      <c r="I2618" s="199">
        <v>44</v>
      </c>
      <c r="J2618" t="str">
        <f t="shared" si="206"/>
        <v>F-W2-H3-LAM 110</v>
      </c>
      <c r="K2618" s="5">
        <f t="shared" si="205"/>
        <v>2355</v>
      </c>
      <c r="M2618" t="s">
        <v>730</v>
      </c>
      <c r="O2618" s="355">
        <v>0.03</v>
      </c>
      <c r="Q2618" s="192">
        <v>2286</v>
      </c>
    </row>
    <row r="2619" spans="1:17" hidden="1">
      <c r="A2619" t="s">
        <v>0</v>
      </c>
      <c r="B2619" t="s">
        <v>3</v>
      </c>
      <c r="C2619" s="191">
        <v>999</v>
      </c>
      <c r="D2619" s="191" t="s">
        <v>28</v>
      </c>
      <c r="E2619">
        <v>2821</v>
      </c>
      <c r="F2619">
        <v>3100</v>
      </c>
      <c r="G2619" t="s">
        <v>35</v>
      </c>
      <c r="H2619" s="4" t="s">
        <v>23</v>
      </c>
      <c r="I2619" s="199">
        <v>44</v>
      </c>
      <c r="J2619" t="str">
        <f t="shared" si="206"/>
        <v>F-W2-H4-LAM 110</v>
      </c>
      <c r="K2619" s="5">
        <f t="shared" si="205"/>
        <v>2344</v>
      </c>
      <c r="M2619" t="s">
        <v>730</v>
      </c>
      <c r="O2619" s="355">
        <v>2.5000000000000001E-2</v>
      </c>
      <c r="Q2619" s="192">
        <v>2286</v>
      </c>
    </row>
    <row r="2620" spans="1:17" hidden="1">
      <c r="A2620" t="s">
        <v>2</v>
      </c>
      <c r="B2620" t="s">
        <v>17</v>
      </c>
      <c r="C2620" s="194">
        <v>1099</v>
      </c>
      <c r="D2620" s="194" t="s">
        <v>29</v>
      </c>
      <c r="E2620">
        <v>1981</v>
      </c>
      <c r="F2620">
        <v>2150</v>
      </c>
      <c r="G2620" t="s">
        <v>32</v>
      </c>
      <c r="H2620" s="4" t="s">
        <v>23</v>
      </c>
      <c r="I2620" s="199">
        <v>44</v>
      </c>
      <c r="J2620" t="str">
        <f t="shared" si="206"/>
        <v>D-W3-H1-LAM 110</v>
      </c>
      <c r="K2620" s="5">
        <f t="shared" si="205"/>
        <v>1227</v>
      </c>
      <c r="M2620" t="s">
        <v>730</v>
      </c>
      <c r="O2620" s="355">
        <v>3.5000000000000003E-2</v>
      </c>
      <c r="Q2620" s="193">
        <v>1185</v>
      </c>
    </row>
    <row r="2621" spans="1:17" hidden="1">
      <c r="A2621" t="s">
        <v>2</v>
      </c>
      <c r="B2621" t="s">
        <v>16</v>
      </c>
      <c r="C2621" s="194">
        <v>1099</v>
      </c>
      <c r="D2621" s="194" t="s">
        <v>29</v>
      </c>
      <c r="E2621">
        <v>2151</v>
      </c>
      <c r="F2621">
        <v>2450</v>
      </c>
      <c r="G2621" t="s">
        <v>33</v>
      </c>
      <c r="H2621" s="4" t="s">
        <v>23</v>
      </c>
      <c r="I2621" s="199">
        <v>44</v>
      </c>
      <c r="J2621" t="str">
        <f t="shared" si="206"/>
        <v>D-W3-H2-LAM 110</v>
      </c>
      <c r="K2621" s="5">
        <f t="shared" si="205"/>
        <v>1341</v>
      </c>
      <c r="M2621" t="s">
        <v>730</v>
      </c>
      <c r="O2621" s="355">
        <v>0.03</v>
      </c>
      <c r="Q2621" s="193">
        <v>1301</v>
      </c>
    </row>
    <row r="2622" spans="1:17" hidden="1">
      <c r="A2622" t="s">
        <v>2</v>
      </c>
      <c r="B2622" t="s">
        <v>15</v>
      </c>
      <c r="C2622" s="194">
        <v>1099</v>
      </c>
      <c r="D2622" s="194" t="s">
        <v>29</v>
      </c>
      <c r="E2622">
        <v>2451</v>
      </c>
      <c r="F2622">
        <v>2820</v>
      </c>
      <c r="G2622" t="s">
        <v>34</v>
      </c>
      <c r="H2622" s="4" t="s">
        <v>23</v>
      </c>
      <c r="I2622" s="199">
        <v>44</v>
      </c>
      <c r="J2622" t="str">
        <f t="shared" si="206"/>
        <v>D-W3-H3-LAM 110</v>
      </c>
      <c r="K2622" s="5">
        <f t="shared" si="205"/>
        <v>1478</v>
      </c>
      <c r="M2622" t="s">
        <v>730</v>
      </c>
      <c r="O2622" s="355">
        <v>0.03</v>
      </c>
      <c r="Q2622" s="193">
        <v>1434</v>
      </c>
    </row>
    <row r="2623" spans="1:17" hidden="1">
      <c r="A2623" t="s">
        <v>2</v>
      </c>
      <c r="B2623" t="s">
        <v>13</v>
      </c>
      <c r="C2623" s="194">
        <v>1099</v>
      </c>
      <c r="D2623" s="194" t="s">
        <v>29</v>
      </c>
      <c r="E2623">
        <v>2821</v>
      </c>
      <c r="F2623">
        <v>3070</v>
      </c>
      <c r="G2623" t="s">
        <v>35</v>
      </c>
      <c r="H2623" s="4" t="s">
        <v>23</v>
      </c>
      <c r="I2623" s="199">
        <v>44</v>
      </c>
      <c r="J2623" t="str">
        <f t="shared" si="206"/>
        <v>D-W3-H4-LAM 110</v>
      </c>
      <c r="K2623" s="5">
        <f t="shared" si="205"/>
        <v>1470</v>
      </c>
      <c r="M2623" t="s">
        <v>730</v>
      </c>
      <c r="O2623" s="355">
        <v>2.5000000000000001E-2</v>
      </c>
      <c r="Q2623" s="193">
        <v>1434</v>
      </c>
    </row>
    <row r="2624" spans="1:17" hidden="1">
      <c r="A2624" t="s">
        <v>1</v>
      </c>
      <c r="B2624" t="s">
        <v>12</v>
      </c>
      <c r="C2624" s="194">
        <v>1099</v>
      </c>
      <c r="D2624" s="194" t="s">
        <v>29</v>
      </c>
      <c r="E2624">
        <v>1981</v>
      </c>
      <c r="F2624">
        <v>2150</v>
      </c>
      <c r="G2624" t="s">
        <v>32</v>
      </c>
      <c r="H2624" s="4" t="s">
        <v>23</v>
      </c>
      <c r="I2624" s="199">
        <v>44</v>
      </c>
      <c r="J2624" t="str">
        <f t="shared" si="206"/>
        <v>E-W3-H1-LAM 110</v>
      </c>
      <c r="K2624" s="5">
        <f t="shared" si="205"/>
        <v>2452</v>
      </c>
      <c r="M2624" t="s">
        <v>730</v>
      </c>
      <c r="O2624" s="355">
        <v>3.5000000000000003E-2</v>
      </c>
      <c r="Q2624" s="193">
        <v>2369</v>
      </c>
    </row>
    <row r="2625" spans="1:17" hidden="1">
      <c r="A2625" t="s">
        <v>1</v>
      </c>
      <c r="B2625" t="s">
        <v>11</v>
      </c>
      <c r="C2625" s="194">
        <v>1099</v>
      </c>
      <c r="D2625" s="194" t="s">
        <v>29</v>
      </c>
      <c r="E2625">
        <v>2151</v>
      </c>
      <c r="F2625">
        <v>2450</v>
      </c>
      <c r="G2625" t="s">
        <v>33</v>
      </c>
      <c r="H2625" s="4" t="s">
        <v>23</v>
      </c>
      <c r="I2625" s="199">
        <v>44</v>
      </c>
      <c r="J2625" t="str">
        <f t="shared" si="206"/>
        <v>E-W3-H2-LAM 110</v>
      </c>
      <c r="K2625" s="5">
        <f t="shared" si="205"/>
        <v>2681</v>
      </c>
      <c r="M2625" t="s">
        <v>730</v>
      </c>
      <c r="O2625" s="355">
        <v>0.03</v>
      </c>
      <c r="Q2625" s="193">
        <v>2602</v>
      </c>
    </row>
    <row r="2626" spans="1:17" hidden="1">
      <c r="A2626" t="s">
        <v>1</v>
      </c>
      <c r="B2626" t="s">
        <v>10</v>
      </c>
      <c r="C2626" s="194">
        <v>1099</v>
      </c>
      <c r="D2626" s="194" t="s">
        <v>29</v>
      </c>
      <c r="E2626">
        <v>2451</v>
      </c>
      <c r="F2626">
        <v>2820</v>
      </c>
      <c r="G2626" t="s">
        <v>34</v>
      </c>
      <c r="H2626" s="4" t="s">
        <v>23</v>
      </c>
      <c r="I2626" s="199">
        <v>44</v>
      </c>
      <c r="J2626" t="str">
        <f t="shared" si="206"/>
        <v>E-W3-H3-LAM 110</v>
      </c>
      <c r="K2626" s="5">
        <f t="shared" si="205"/>
        <v>2955</v>
      </c>
      <c r="M2626" t="s">
        <v>730</v>
      </c>
      <c r="O2626" s="355">
        <v>0.03</v>
      </c>
      <c r="Q2626" s="193">
        <v>2868</v>
      </c>
    </row>
    <row r="2627" spans="1:17" hidden="1">
      <c r="A2627" t="s">
        <v>1</v>
      </c>
      <c r="B2627" t="s">
        <v>8</v>
      </c>
      <c r="C2627" s="194">
        <v>1099</v>
      </c>
      <c r="D2627" s="194" t="s">
        <v>29</v>
      </c>
      <c r="E2627">
        <v>2821</v>
      </c>
      <c r="F2627">
        <v>3100</v>
      </c>
      <c r="G2627" t="s">
        <v>35</v>
      </c>
      <c r="H2627" s="4" t="s">
        <v>23</v>
      </c>
      <c r="I2627" s="199">
        <v>44</v>
      </c>
      <c r="J2627" t="str">
        <f t="shared" si="206"/>
        <v>E-W3-H4-LAM 110</v>
      </c>
      <c r="K2627" s="5">
        <f t="shared" si="205"/>
        <v>2940</v>
      </c>
      <c r="M2627" t="s">
        <v>730</v>
      </c>
      <c r="O2627" s="355">
        <v>2.5000000000000001E-2</v>
      </c>
      <c r="Q2627" s="193">
        <v>2868</v>
      </c>
    </row>
    <row r="2628" spans="1:17" hidden="1">
      <c r="A2628" t="s">
        <v>0</v>
      </c>
      <c r="B2628" t="s">
        <v>7</v>
      </c>
      <c r="C2628" s="194">
        <v>1099</v>
      </c>
      <c r="D2628" s="194" t="s">
        <v>29</v>
      </c>
      <c r="E2628">
        <v>1981</v>
      </c>
      <c r="F2628">
        <v>2150</v>
      </c>
      <c r="G2628" t="s">
        <v>32</v>
      </c>
      <c r="H2628" s="4" t="s">
        <v>23</v>
      </c>
      <c r="I2628" s="199">
        <v>44</v>
      </c>
      <c r="J2628" t="str">
        <f t="shared" si="206"/>
        <v>F-W3-H1-LAM 110</v>
      </c>
      <c r="K2628" s="5">
        <f t="shared" ref="K2628:K2691" si="207">ROUNDUP(Q2628*(1+O2628),0)</f>
        <v>1948</v>
      </c>
      <c r="M2628" t="s">
        <v>730</v>
      </c>
      <c r="O2628" s="355">
        <v>3.5000000000000003E-2</v>
      </c>
      <c r="Q2628" s="193">
        <v>1882</v>
      </c>
    </row>
    <row r="2629" spans="1:17" hidden="1">
      <c r="A2629" t="s">
        <v>0</v>
      </c>
      <c r="B2629" t="s">
        <v>6</v>
      </c>
      <c r="C2629" s="194">
        <v>1099</v>
      </c>
      <c r="D2629" s="194" t="s">
        <v>29</v>
      </c>
      <c r="E2629">
        <v>2151</v>
      </c>
      <c r="F2629">
        <v>2450</v>
      </c>
      <c r="G2629" t="s">
        <v>33</v>
      </c>
      <c r="H2629" s="4" t="s">
        <v>23</v>
      </c>
      <c r="I2629" s="199">
        <v>44</v>
      </c>
      <c r="J2629" t="str">
        <f t="shared" si="206"/>
        <v>F-W3-H2-LAM 110</v>
      </c>
      <c r="K2629" s="5">
        <f t="shared" si="207"/>
        <v>2143</v>
      </c>
      <c r="M2629" t="s">
        <v>730</v>
      </c>
      <c r="O2629" s="355">
        <v>0.03</v>
      </c>
      <c r="Q2629" s="193">
        <v>2080</v>
      </c>
    </row>
    <row r="2630" spans="1:17" hidden="1">
      <c r="A2630" t="s">
        <v>0</v>
      </c>
      <c r="B2630" t="s">
        <v>5</v>
      </c>
      <c r="C2630" s="194">
        <v>1099</v>
      </c>
      <c r="D2630" s="194" t="s">
        <v>29</v>
      </c>
      <c r="E2630">
        <v>2451</v>
      </c>
      <c r="F2630">
        <v>2820</v>
      </c>
      <c r="G2630" t="s">
        <v>34</v>
      </c>
      <c r="H2630" s="4" t="s">
        <v>23</v>
      </c>
      <c r="I2630" s="199">
        <v>44</v>
      </c>
      <c r="J2630" t="str">
        <f t="shared" si="206"/>
        <v>F-W3-H3-LAM 110</v>
      </c>
      <c r="K2630" s="5">
        <f t="shared" si="207"/>
        <v>2381</v>
      </c>
      <c r="M2630" t="s">
        <v>730</v>
      </c>
      <c r="O2630" s="355">
        <v>0.03</v>
      </c>
      <c r="Q2630" s="193">
        <v>2311</v>
      </c>
    </row>
    <row r="2631" spans="1:17" hidden="1">
      <c r="A2631" t="s">
        <v>0</v>
      </c>
      <c r="B2631" t="s">
        <v>3</v>
      </c>
      <c r="C2631" s="194">
        <v>1099</v>
      </c>
      <c r="D2631" s="194" t="s">
        <v>29</v>
      </c>
      <c r="E2631">
        <v>2821</v>
      </c>
      <c r="F2631">
        <v>3100</v>
      </c>
      <c r="G2631" t="s">
        <v>35</v>
      </c>
      <c r="H2631" s="4" t="s">
        <v>23</v>
      </c>
      <c r="I2631" s="199">
        <v>44</v>
      </c>
      <c r="J2631" t="str">
        <f t="shared" si="206"/>
        <v>F-W3-H4-LAM 110</v>
      </c>
      <c r="K2631" s="5">
        <f t="shared" si="207"/>
        <v>2369</v>
      </c>
      <c r="M2631" t="s">
        <v>730</v>
      </c>
      <c r="O2631" s="355">
        <v>2.5000000000000001E-2</v>
      </c>
      <c r="Q2631" s="193">
        <v>2311</v>
      </c>
    </row>
    <row r="2632" spans="1:17" hidden="1">
      <c r="A2632" t="s">
        <v>2</v>
      </c>
      <c r="B2632" t="s">
        <v>17</v>
      </c>
      <c r="C2632" s="196">
        <v>1240</v>
      </c>
      <c r="D2632" s="196" t="s">
        <v>30</v>
      </c>
      <c r="E2632">
        <v>1981</v>
      </c>
      <c r="F2632">
        <v>2150</v>
      </c>
      <c r="G2632" t="s">
        <v>32</v>
      </c>
      <c r="H2632" s="4" t="s">
        <v>23</v>
      </c>
      <c r="I2632" s="199">
        <v>44</v>
      </c>
      <c r="J2632" t="str">
        <f t="shared" si="206"/>
        <v>D-W4-H1-LAM 110</v>
      </c>
      <c r="K2632" s="5">
        <f t="shared" si="207"/>
        <v>1253</v>
      </c>
      <c r="M2632" t="s">
        <v>730</v>
      </c>
      <c r="O2632" s="355">
        <v>3.5000000000000003E-2</v>
      </c>
      <c r="Q2632" s="195">
        <v>1210</v>
      </c>
    </row>
    <row r="2633" spans="1:17" hidden="1">
      <c r="A2633" t="s">
        <v>2</v>
      </c>
      <c r="B2633" t="s">
        <v>16</v>
      </c>
      <c r="C2633" s="196">
        <v>1240</v>
      </c>
      <c r="D2633" s="196" t="s">
        <v>30</v>
      </c>
      <c r="E2633">
        <v>2151</v>
      </c>
      <c r="F2633">
        <v>2450</v>
      </c>
      <c r="G2633" t="s">
        <v>33</v>
      </c>
      <c r="H2633" s="4" t="s">
        <v>23</v>
      </c>
      <c r="I2633" s="199">
        <v>44</v>
      </c>
      <c r="J2633" t="str">
        <f t="shared" si="206"/>
        <v>D-W4-H2-LAM 110</v>
      </c>
      <c r="K2633" s="5">
        <f t="shared" si="207"/>
        <v>1366</v>
      </c>
      <c r="M2633" t="s">
        <v>730</v>
      </c>
      <c r="O2633" s="355">
        <v>0.03</v>
      </c>
      <c r="Q2633" s="195">
        <v>1326</v>
      </c>
    </row>
    <row r="2634" spans="1:17" hidden="1">
      <c r="A2634" t="s">
        <v>2</v>
      </c>
      <c r="B2634" t="s">
        <v>15</v>
      </c>
      <c r="C2634" s="196">
        <v>1240</v>
      </c>
      <c r="D2634" s="196" t="s">
        <v>30</v>
      </c>
      <c r="E2634">
        <v>2451</v>
      </c>
      <c r="F2634">
        <v>2820</v>
      </c>
      <c r="G2634" t="s">
        <v>34</v>
      </c>
      <c r="H2634" s="4" t="s">
        <v>23</v>
      </c>
      <c r="I2634" s="199">
        <v>44</v>
      </c>
      <c r="J2634" t="str">
        <f t="shared" si="206"/>
        <v>D-W4-H3-LAM 110</v>
      </c>
      <c r="K2634" s="5">
        <f t="shared" si="207"/>
        <v>1503</v>
      </c>
      <c r="M2634" t="s">
        <v>730</v>
      </c>
      <c r="O2634" s="355">
        <v>0.03</v>
      </c>
      <c r="Q2634" s="195">
        <v>1459</v>
      </c>
    </row>
    <row r="2635" spans="1:17" hidden="1">
      <c r="A2635" t="s">
        <v>2</v>
      </c>
      <c r="B2635" t="s">
        <v>13</v>
      </c>
      <c r="C2635" s="196">
        <v>1240</v>
      </c>
      <c r="D2635" s="196" t="s">
        <v>30</v>
      </c>
      <c r="E2635">
        <v>2821</v>
      </c>
      <c r="F2635">
        <v>3070</v>
      </c>
      <c r="G2635" t="s">
        <v>35</v>
      </c>
      <c r="H2635" s="4" t="s">
        <v>23</v>
      </c>
      <c r="I2635" s="199">
        <v>44</v>
      </c>
      <c r="J2635" t="str">
        <f t="shared" si="206"/>
        <v>D-W4-H4-LAM 110</v>
      </c>
      <c r="K2635" s="5">
        <f t="shared" si="207"/>
        <v>1496</v>
      </c>
      <c r="M2635" t="s">
        <v>730</v>
      </c>
      <c r="O2635" s="355">
        <v>2.5000000000000001E-2</v>
      </c>
      <c r="Q2635" s="195">
        <v>1459</v>
      </c>
    </row>
    <row r="2636" spans="1:17" hidden="1">
      <c r="A2636" t="s">
        <v>1</v>
      </c>
      <c r="B2636" t="s">
        <v>12</v>
      </c>
      <c r="C2636" s="196">
        <v>1240</v>
      </c>
      <c r="D2636" s="196" t="s">
        <v>30</v>
      </c>
      <c r="E2636">
        <v>1981</v>
      </c>
      <c r="F2636">
        <v>2150</v>
      </c>
      <c r="G2636" t="s">
        <v>32</v>
      </c>
      <c r="H2636" s="4" t="s">
        <v>23</v>
      </c>
      <c r="I2636" s="199">
        <v>44</v>
      </c>
      <c r="J2636" t="str">
        <f t="shared" si="206"/>
        <v>E-W4-H1-LAM 110</v>
      </c>
      <c r="K2636" s="5">
        <f t="shared" si="207"/>
        <v>2504</v>
      </c>
      <c r="M2636" t="s">
        <v>730</v>
      </c>
      <c r="O2636" s="355">
        <v>3.5000000000000003E-2</v>
      </c>
      <c r="Q2636" s="195">
        <v>2419</v>
      </c>
    </row>
    <row r="2637" spans="1:17" hidden="1">
      <c r="A2637" t="s">
        <v>1</v>
      </c>
      <c r="B2637" t="s">
        <v>11</v>
      </c>
      <c r="C2637" s="196">
        <v>1240</v>
      </c>
      <c r="D2637" s="196" t="s">
        <v>30</v>
      </c>
      <c r="E2637">
        <v>2151</v>
      </c>
      <c r="F2637">
        <v>2450</v>
      </c>
      <c r="G2637" t="s">
        <v>33</v>
      </c>
      <c r="H2637" s="4" t="s">
        <v>23</v>
      </c>
      <c r="I2637" s="199">
        <v>44</v>
      </c>
      <c r="J2637" t="str">
        <f t="shared" si="206"/>
        <v>E-W4-H2-LAM 110</v>
      </c>
      <c r="K2637" s="5">
        <f t="shared" si="207"/>
        <v>2732</v>
      </c>
      <c r="M2637" t="s">
        <v>730</v>
      </c>
      <c r="O2637" s="355">
        <v>0.03</v>
      </c>
      <c r="Q2637" s="195">
        <v>2652</v>
      </c>
    </row>
    <row r="2638" spans="1:17" hidden="1">
      <c r="A2638" t="s">
        <v>1</v>
      </c>
      <c r="B2638" t="s">
        <v>10</v>
      </c>
      <c r="C2638" s="196">
        <v>1240</v>
      </c>
      <c r="D2638" s="196" t="s">
        <v>30</v>
      </c>
      <c r="E2638">
        <v>2451</v>
      </c>
      <c r="F2638">
        <v>2820</v>
      </c>
      <c r="G2638" t="s">
        <v>34</v>
      </c>
      <c r="H2638" s="4" t="s">
        <v>23</v>
      </c>
      <c r="I2638" s="199">
        <v>44</v>
      </c>
      <c r="J2638" t="str">
        <f t="shared" si="206"/>
        <v>E-W4-H3-LAM 110</v>
      </c>
      <c r="K2638" s="5">
        <f t="shared" si="207"/>
        <v>3006</v>
      </c>
      <c r="M2638" t="s">
        <v>730</v>
      </c>
      <c r="O2638" s="355">
        <v>0.03</v>
      </c>
      <c r="Q2638" s="195">
        <v>2918</v>
      </c>
    </row>
    <row r="2639" spans="1:17" hidden="1">
      <c r="A2639" t="s">
        <v>1</v>
      </c>
      <c r="B2639" t="s">
        <v>8</v>
      </c>
      <c r="C2639" s="196">
        <v>1240</v>
      </c>
      <c r="D2639" s="196" t="s">
        <v>30</v>
      </c>
      <c r="E2639">
        <v>2821</v>
      </c>
      <c r="F2639">
        <v>3100</v>
      </c>
      <c r="G2639" t="s">
        <v>35</v>
      </c>
      <c r="H2639" s="4" t="s">
        <v>23</v>
      </c>
      <c r="I2639" s="199">
        <v>44</v>
      </c>
      <c r="J2639" t="str">
        <f t="shared" si="206"/>
        <v>E-W4-H4-LAM 110</v>
      </c>
      <c r="K2639" s="5">
        <f t="shared" si="207"/>
        <v>2991</v>
      </c>
      <c r="M2639" t="s">
        <v>730</v>
      </c>
      <c r="O2639" s="355">
        <v>2.5000000000000001E-2</v>
      </c>
      <c r="Q2639" s="195">
        <v>2918</v>
      </c>
    </row>
    <row r="2640" spans="1:17" hidden="1">
      <c r="A2640" t="s">
        <v>0</v>
      </c>
      <c r="B2640" t="s">
        <v>7</v>
      </c>
      <c r="C2640" s="196">
        <v>1240</v>
      </c>
      <c r="D2640" s="196" t="s">
        <v>30</v>
      </c>
      <c r="E2640">
        <v>1981</v>
      </c>
      <c r="F2640">
        <v>2150</v>
      </c>
      <c r="G2640" t="s">
        <v>32</v>
      </c>
      <c r="H2640" s="4" t="s">
        <v>23</v>
      </c>
      <c r="I2640" s="199">
        <v>44</v>
      </c>
      <c r="J2640" t="str">
        <f t="shared" si="206"/>
        <v>F-W4-H1-LAM 110</v>
      </c>
      <c r="K2640" s="5">
        <f t="shared" si="207"/>
        <v>1974</v>
      </c>
      <c r="M2640" t="s">
        <v>730</v>
      </c>
      <c r="O2640" s="355">
        <v>3.5000000000000003E-2</v>
      </c>
      <c r="Q2640" s="195">
        <v>1907</v>
      </c>
    </row>
    <row r="2641" spans="1:17" hidden="1">
      <c r="A2641" t="s">
        <v>0</v>
      </c>
      <c r="B2641" t="s">
        <v>6</v>
      </c>
      <c r="C2641" s="196">
        <v>1240</v>
      </c>
      <c r="D2641" s="196" t="s">
        <v>30</v>
      </c>
      <c r="E2641">
        <v>2151</v>
      </c>
      <c r="F2641">
        <v>2450</v>
      </c>
      <c r="G2641" t="s">
        <v>33</v>
      </c>
      <c r="H2641" s="4" t="s">
        <v>23</v>
      </c>
      <c r="I2641" s="199">
        <v>44</v>
      </c>
      <c r="J2641" t="str">
        <f t="shared" si="206"/>
        <v>F-W4-H2-LAM 110</v>
      </c>
      <c r="K2641" s="5">
        <f t="shared" si="207"/>
        <v>2169</v>
      </c>
      <c r="M2641" t="s">
        <v>730</v>
      </c>
      <c r="O2641" s="355">
        <v>0.03</v>
      </c>
      <c r="Q2641" s="195">
        <v>2105</v>
      </c>
    </row>
    <row r="2642" spans="1:17" hidden="1">
      <c r="A2642" t="s">
        <v>0</v>
      </c>
      <c r="B2642" t="s">
        <v>5</v>
      </c>
      <c r="C2642" s="196">
        <v>1240</v>
      </c>
      <c r="D2642" s="196" t="s">
        <v>30</v>
      </c>
      <c r="E2642">
        <v>2451</v>
      </c>
      <c r="F2642">
        <v>2820</v>
      </c>
      <c r="G2642" t="s">
        <v>34</v>
      </c>
      <c r="H2642" s="4" t="s">
        <v>23</v>
      </c>
      <c r="I2642" s="199">
        <v>44</v>
      </c>
      <c r="J2642" t="str">
        <f t="shared" si="206"/>
        <v>F-W4-H3-LAM 110</v>
      </c>
      <c r="K2642" s="5">
        <f t="shared" si="207"/>
        <v>2407</v>
      </c>
      <c r="M2642" t="s">
        <v>730</v>
      </c>
      <c r="O2642" s="355">
        <v>0.03</v>
      </c>
      <c r="Q2642" s="195">
        <v>2336</v>
      </c>
    </row>
    <row r="2643" spans="1:17" hidden="1">
      <c r="A2643" t="s">
        <v>0</v>
      </c>
      <c r="B2643" t="s">
        <v>3</v>
      </c>
      <c r="C2643" s="196">
        <v>1240</v>
      </c>
      <c r="D2643" s="196" t="s">
        <v>30</v>
      </c>
      <c r="E2643">
        <v>2821</v>
      </c>
      <c r="F2643">
        <v>3100</v>
      </c>
      <c r="G2643" t="s">
        <v>35</v>
      </c>
      <c r="H2643" s="4" t="s">
        <v>23</v>
      </c>
      <c r="I2643" s="199">
        <v>44</v>
      </c>
      <c r="J2643" t="str">
        <f t="shared" si="206"/>
        <v>F-W4-H4-LAM 110</v>
      </c>
      <c r="K2643" s="5">
        <f t="shared" si="207"/>
        <v>2395</v>
      </c>
      <c r="M2643" t="s">
        <v>730</v>
      </c>
      <c r="O2643" s="355">
        <v>2.5000000000000001E-2</v>
      </c>
      <c r="Q2643" s="195">
        <v>2336</v>
      </c>
    </row>
    <row r="2644" spans="1:17" hidden="1">
      <c r="A2644" s="44" t="s">
        <v>2</v>
      </c>
      <c r="B2644" s="44" t="s">
        <v>17</v>
      </c>
      <c r="C2644" s="44">
        <v>949</v>
      </c>
      <c r="D2644" s="44" t="s">
        <v>27</v>
      </c>
      <c r="E2644" s="44">
        <v>1981</v>
      </c>
      <c r="F2644" s="44">
        <v>2150</v>
      </c>
      <c r="G2644" s="44" t="s">
        <v>32</v>
      </c>
      <c r="H2644" s="204" t="s">
        <v>677</v>
      </c>
      <c r="I2644" s="205">
        <v>44</v>
      </c>
      <c r="J2644" t="str">
        <f t="shared" si="206"/>
        <v>D-W1-H1-Creato 1</v>
      </c>
      <c r="K2644" s="5">
        <f t="shared" si="207"/>
        <v>484</v>
      </c>
      <c r="M2644" t="s">
        <v>730</v>
      </c>
      <c r="O2644" s="355">
        <v>1.4999999999999999E-2</v>
      </c>
      <c r="Q2644" s="206">
        <v>476</v>
      </c>
    </row>
    <row r="2645" spans="1:17" hidden="1">
      <c r="A2645" s="44" t="s">
        <v>2</v>
      </c>
      <c r="B2645" s="44" t="s">
        <v>16</v>
      </c>
      <c r="C2645" s="44">
        <v>949</v>
      </c>
      <c r="D2645" s="44" t="s">
        <v>27</v>
      </c>
      <c r="E2645" s="44">
        <v>2151</v>
      </c>
      <c r="F2645" s="44">
        <v>2450</v>
      </c>
      <c r="G2645" s="44" t="s">
        <v>33</v>
      </c>
      <c r="H2645" s="204" t="s">
        <v>677</v>
      </c>
      <c r="I2645" s="205">
        <v>44</v>
      </c>
      <c r="J2645" t="str">
        <f t="shared" si="206"/>
        <v>D-W1-H2-Creato 1</v>
      </c>
      <c r="K2645" s="5">
        <f t="shared" si="207"/>
        <v>550</v>
      </c>
      <c r="M2645" t="s">
        <v>730</v>
      </c>
      <c r="O2645" s="355">
        <v>1.4999999999999999E-2</v>
      </c>
      <c r="Q2645" s="206">
        <v>541</v>
      </c>
    </row>
    <row r="2646" spans="1:17" hidden="1">
      <c r="A2646" s="44" t="s">
        <v>2</v>
      </c>
      <c r="B2646" s="44" t="s">
        <v>15</v>
      </c>
      <c r="C2646" s="44">
        <v>949</v>
      </c>
      <c r="D2646" s="44" t="s">
        <v>27</v>
      </c>
      <c r="E2646" s="44">
        <v>2451</v>
      </c>
      <c r="F2646" s="44">
        <v>2820</v>
      </c>
      <c r="G2646" s="44" t="s">
        <v>34</v>
      </c>
      <c r="H2646" s="204" t="s">
        <v>677</v>
      </c>
      <c r="I2646" s="205">
        <v>44</v>
      </c>
      <c r="J2646" t="str">
        <f t="shared" ref="J2646:J2709" si="208">A2646&amp;"-"&amp;D2646&amp;"-"&amp;G2646&amp;"-"&amp;H2646</f>
        <v>D-W1-H3-Creato 1</v>
      </c>
      <c r="K2646" s="5">
        <f t="shared" si="207"/>
        <v>667</v>
      </c>
      <c r="M2646" t="s">
        <v>730</v>
      </c>
      <c r="O2646" s="355">
        <v>1.4999999999999999E-2</v>
      </c>
      <c r="Q2646" s="206">
        <v>657</v>
      </c>
    </row>
    <row r="2647" spans="1:17" hidden="1">
      <c r="A2647" s="44" t="s">
        <v>2</v>
      </c>
      <c r="B2647" s="44" t="s">
        <v>13</v>
      </c>
      <c r="C2647" s="44">
        <v>949</v>
      </c>
      <c r="D2647" s="44" t="s">
        <v>27</v>
      </c>
      <c r="E2647" s="44">
        <v>2821</v>
      </c>
      <c r="F2647" s="44">
        <v>3070</v>
      </c>
      <c r="G2647" s="44" t="s">
        <v>35</v>
      </c>
      <c r="H2647" s="204" t="s">
        <v>677</v>
      </c>
      <c r="I2647" s="205">
        <v>44</v>
      </c>
      <c r="J2647" t="str">
        <f t="shared" si="208"/>
        <v>D-W1-H4-Creato 1</v>
      </c>
      <c r="K2647" s="5">
        <f t="shared" si="207"/>
        <v>773</v>
      </c>
      <c r="M2647" t="s">
        <v>730</v>
      </c>
      <c r="O2647" s="355">
        <v>1.4999999999999999E-2</v>
      </c>
      <c r="Q2647" s="206">
        <v>761</v>
      </c>
    </row>
    <row r="2648" spans="1:17" hidden="1">
      <c r="A2648" s="44" t="s">
        <v>1</v>
      </c>
      <c r="B2648" s="44" t="s">
        <v>12</v>
      </c>
      <c r="C2648" s="44">
        <v>949</v>
      </c>
      <c r="D2648" s="44" t="s">
        <v>27</v>
      </c>
      <c r="E2648" s="44">
        <v>1981</v>
      </c>
      <c r="F2648" s="44">
        <v>2150</v>
      </c>
      <c r="G2648" s="44" t="s">
        <v>32</v>
      </c>
      <c r="H2648" s="204" t="s">
        <v>677</v>
      </c>
      <c r="I2648" s="205">
        <v>44</v>
      </c>
      <c r="J2648" t="str">
        <f t="shared" si="208"/>
        <v>E-W1-H1-Creato 1</v>
      </c>
      <c r="K2648" s="5">
        <f t="shared" si="207"/>
        <v>969</v>
      </c>
      <c r="M2648" t="s">
        <v>730</v>
      </c>
      <c r="O2648" s="355">
        <v>1.4999999999999999E-2</v>
      </c>
      <c r="Q2648" s="206">
        <v>954</v>
      </c>
    </row>
    <row r="2649" spans="1:17" hidden="1">
      <c r="A2649" s="44" t="s">
        <v>1</v>
      </c>
      <c r="B2649" s="44" t="s">
        <v>11</v>
      </c>
      <c r="C2649" s="44">
        <v>949</v>
      </c>
      <c r="D2649" s="44" t="s">
        <v>27</v>
      </c>
      <c r="E2649" s="44">
        <v>2151</v>
      </c>
      <c r="F2649" s="44">
        <v>2450</v>
      </c>
      <c r="G2649" s="44" t="s">
        <v>33</v>
      </c>
      <c r="H2649" s="204" t="s">
        <v>677</v>
      </c>
      <c r="I2649" s="205">
        <v>44</v>
      </c>
      <c r="J2649" t="str">
        <f t="shared" si="208"/>
        <v>E-W1-H2-Creato 1</v>
      </c>
      <c r="K2649" s="5">
        <f t="shared" si="207"/>
        <v>1101</v>
      </c>
      <c r="M2649" t="s">
        <v>730</v>
      </c>
      <c r="O2649" s="355">
        <v>1.4999999999999999E-2</v>
      </c>
      <c r="Q2649" s="206">
        <v>1084</v>
      </c>
    </row>
    <row r="2650" spans="1:17" hidden="1">
      <c r="A2650" s="44" t="s">
        <v>1</v>
      </c>
      <c r="B2650" s="44" t="s">
        <v>10</v>
      </c>
      <c r="C2650" s="44">
        <v>949</v>
      </c>
      <c r="D2650" s="44" t="s">
        <v>27</v>
      </c>
      <c r="E2650" s="44">
        <v>2451</v>
      </c>
      <c r="F2650" s="44">
        <v>2820</v>
      </c>
      <c r="G2650" s="44" t="s">
        <v>34</v>
      </c>
      <c r="H2650" s="204" t="s">
        <v>677</v>
      </c>
      <c r="I2650" s="205">
        <v>44</v>
      </c>
      <c r="J2650" t="str">
        <f t="shared" si="208"/>
        <v>E-W1-H3-Creato 1</v>
      </c>
      <c r="K2650" s="5">
        <f t="shared" si="207"/>
        <v>1335</v>
      </c>
      <c r="M2650" t="s">
        <v>730</v>
      </c>
      <c r="O2650" s="355">
        <v>1.4999999999999999E-2</v>
      </c>
      <c r="Q2650" s="206">
        <v>1315</v>
      </c>
    </row>
    <row r="2651" spans="1:17" hidden="1">
      <c r="A2651" s="44" t="s">
        <v>1</v>
      </c>
      <c r="B2651" s="44" t="s">
        <v>8</v>
      </c>
      <c r="C2651" s="44">
        <v>949</v>
      </c>
      <c r="D2651" s="44" t="s">
        <v>27</v>
      </c>
      <c r="E2651" s="44">
        <v>2821</v>
      </c>
      <c r="F2651" s="44">
        <v>3100</v>
      </c>
      <c r="G2651" s="44" t="s">
        <v>35</v>
      </c>
      <c r="H2651" s="204" t="s">
        <v>677</v>
      </c>
      <c r="I2651" s="205">
        <v>44</v>
      </c>
      <c r="J2651" t="str">
        <f t="shared" si="208"/>
        <v>E-W1-H4-Creato 1</v>
      </c>
      <c r="K2651" s="5">
        <f t="shared" si="207"/>
        <v>1543</v>
      </c>
      <c r="M2651" t="s">
        <v>730</v>
      </c>
      <c r="O2651" s="355">
        <v>1.4999999999999999E-2</v>
      </c>
      <c r="Q2651" s="206">
        <v>1520</v>
      </c>
    </row>
    <row r="2652" spans="1:17" hidden="1">
      <c r="A2652" s="44" t="s">
        <v>0</v>
      </c>
      <c r="B2652" s="44" t="s">
        <v>7</v>
      </c>
      <c r="C2652" s="44">
        <v>949</v>
      </c>
      <c r="D2652" s="44" t="s">
        <v>27</v>
      </c>
      <c r="E2652" s="44">
        <v>1981</v>
      </c>
      <c r="F2652" s="44">
        <v>2150</v>
      </c>
      <c r="G2652" s="44" t="s">
        <v>32</v>
      </c>
      <c r="H2652" s="204" t="s">
        <v>677</v>
      </c>
      <c r="I2652" s="205">
        <v>44</v>
      </c>
      <c r="J2652" t="str">
        <f t="shared" si="208"/>
        <v>F-W1-H1-Creato 1</v>
      </c>
      <c r="K2652" s="5">
        <f t="shared" si="207"/>
        <v>726</v>
      </c>
      <c r="M2652" t="s">
        <v>730</v>
      </c>
      <c r="O2652" s="355">
        <v>1.4999999999999999E-2</v>
      </c>
      <c r="Q2652" s="206">
        <v>715</v>
      </c>
    </row>
    <row r="2653" spans="1:17" hidden="1">
      <c r="A2653" s="44" t="s">
        <v>0</v>
      </c>
      <c r="B2653" s="44" t="s">
        <v>6</v>
      </c>
      <c r="C2653" s="44">
        <v>949</v>
      </c>
      <c r="D2653" s="44" t="s">
        <v>27</v>
      </c>
      <c r="E2653" s="44">
        <v>2151</v>
      </c>
      <c r="F2653" s="44">
        <v>2450</v>
      </c>
      <c r="G2653" s="44" t="s">
        <v>33</v>
      </c>
      <c r="H2653" s="204" t="s">
        <v>677</v>
      </c>
      <c r="I2653" s="205">
        <v>44</v>
      </c>
      <c r="J2653" t="str">
        <f t="shared" si="208"/>
        <v>F-W1-H2-Creato 1</v>
      </c>
      <c r="K2653" s="5">
        <f t="shared" si="207"/>
        <v>825</v>
      </c>
      <c r="M2653" t="s">
        <v>730</v>
      </c>
      <c r="O2653" s="355">
        <v>1.4999999999999999E-2</v>
      </c>
      <c r="Q2653" s="206">
        <v>812</v>
      </c>
    </row>
    <row r="2654" spans="1:17" hidden="1">
      <c r="A2654" s="44" t="s">
        <v>0</v>
      </c>
      <c r="B2654" s="44" t="s">
        <v>5</v>
      </c>
      <c r="C2654" s="44">
        <v>949</v>
      </c>
      <c r="D2654" s="44" t="s">
        <v>27</v>
      </c>
      <c r="E2654" s="44">
        <v>2451</v>
      </c>
      <c r="F2654" s="44">
        <v>2820</v>
      </c>
      <c r="G2654" s="44" t="s">
        <v>34</v>
      </c>
      <c r="H2654" s="204" t="s">
        <v>677</v>
      </c>
      <c r="I2654" s="205">
        <v>44</v>
      </c>
      <c r="J2654" t="str">
        <f t="shared" si="208"/>
        <v>F-W1-H3-Creato 1</v>
      </c>
      <c r="K2654" s="5">
        <f t="shared" si="207"/>
        <v>1001</v>
      </c>
      <c r="M2654" t="s">
        <v>730</v>
      </c>
      <c r="O2654" s="355">
        <v>1.4999999999999999E-2</v>
      </c>
      <c r="Q2654" s="206">
        <v>986</v>
      </c>
    </row>
    <row r="2655" spans="1:17" hidden="1">
      <c r="A2655" s="44" t="s">
        <v>0</v>
      </c>
      <c r="B2655" s="44" t="s">
        <v>3</v>
      </c>
      <c r="C2655" s="44">
        <v>949</v>
      </c>
      <c r="D2655" s="44" t="s">
        <v>27</v>
      </c>
      <c r="E2655" s="44">
        <v>2821</v>
      </c>
      <c r="F2655" s="44">
        <v>3100</v>
      </c>
      <c r="G2655" s="44" t="s">
        <v>35</v>
      </c>
      <c r="H2655" s="204" t="s">
        <v>677</v>
      </c>
      <c r="I2655" s="205">
        <v>44</v>
      </c>
      <c r="J2655" t="str">
        <f t="shared" si="208"/>
        <v>F-W1-H4-Creato 1</v>
      </c>
      <c r="K2655" s="5">
        <f t="shared" si="207"/>
        <v>1158</v>
      </c>
      <c r="M2655" t="s">
        <v>730</v>
      </c>
      <c r="O2655" s="355">
        <v>1.4999999999999999E-2</v>
      </c>
      <c r="Q2655" s="206">
        <v>1140</v>
      </c>
    </row>
    <row r="2656" spans="1:17" hidden="1">
      <c r="A2656" s="30" t="s">
        <v>2</v>
      </c>
      <c r="B2656" s="30" t="s">
        <v>17</v>
      </c>
      <c r="C2656" s="30">
        <v>949</v>
      </c>
      <c r="D2656" s="30" t="s">
        <v>27</v>
      </c>
      <c r="E2656" s="30">
        <v>1981</v>
      </c>
      <c r="F2656" s="30">
        <v>2150</v>
      </c>
      <c r="G2656" s="30" t="s">
        <v>32</v>
      </c>
      <c r="H2656" s="201" t="s">
        <v>678</v>
      </c>
      <c r="I2656" s="202">
        <v>44</v>
      </c>
      <c r="J2656" t="str">
        <f t="shared" si="208"/>
        <v>D-W1-H1-Creato 2</v>
      </c>
      <c r="K2656" s="5">
        <f t="shared" si="207"/>
        <v>810</v>
      </c>
      <c r="M2656" t="s">
        <v>730</v>
      </c>
      <c r="O2656" s="355">
        <v>1.4999999999999999E-2</v>
      </c>
      <c r="Q2656" s="203">
        <v>798</v>
      </c>
    </row>
    <row r="2657" spans="1:17" hidden="1">
      <c r="A2657" s="30" t="s">
        <v>2</v>
      </c>
      <c r="B2657" s="30" t="s">
        <v>16</v>
      </c>
      <c r="C2657" s="30">
        <v>949</v>
      </c>
      <c r="D2657" s="30" t="s">
        <v>27</v>
      </c>
      <c r="E2657" s="30">
        <v>2151</v>
      </c>
      <c r="F2657" s="30">
        <v>2450</v>
      </c>
      <c r="G2657" s="30" t="s">
        <v>33</v>
      </c>
      <c r="H2657" s="201" t="s">
        <v>678</v>
      </c>
      <c r="I2657" s="202">
        <v>44</v>
      </c>
      <c r="J2657" t="str">
        <f t="shared" si="208"/>
        <v>D-W1-H2-Creato 2</v>
      </c>
      <c r="K2657" s="5">
        <f t="shared" si="207"/>
        <v>950</v>
      </c>
      <c r="M2657" t="s">
        <v>730</v>
      </c>
      <c r="O2657" s="355">
        <v>1.4999999999999999E-2</v>
      </c>
      <c r="Q2657" s="203">
        <v>935</v>
      </c>
    </row>
    <row r="2658" spans="1:17" hidden="1">
      <c r="A2658" s="30" t="s">
        <v>2</v>
      </c>
      <c r="B2658" s="30" t="s">
        <v>15</v>
      </c>
      <c r="C2658" s="30">
        <v>949</v>
      </c>
      <c r="D2658" s="30" t="s">
        <v>27</v>
      </c>
      <c r="E2658" s="30">
        <v>2451</v>
      </c>
      <c r="F2658" s="30">
        <v>2820</v>
      </c>
      <c r="G2658" s="30" t="s">
        <v>34</v>
      </c>
      <c r="H2658" s="201" t="s">
        <v>678</v>
      </c>
      <c r="I2658" s="202">
        <v>44</v>
      </c>
      <c r="J2658" t="str">
        <f t="shared" si="208"/>
        <v>D-W1-H3-Creato 2</v>
      </c>
      <c r="K2658" s="5">
        <f t="shared" si="207"/>
        <v>1107</v>
      </c>
      <c r="M2658" t="s">
        <v>730</v>
      </c>
      <c r="O2658" s="355">
        <v>1.4999999999999999E-2</v>
      </c>
      <c r="Q2658" s="203">
        <v>1090</v>
      </c>
    </row>
    <row r="2659" spans="1:17" hidden="1">
      <c r="A2659" s="30" t="s">
        <v>2</v>
      </c>
      <c r="B2659" s="30" t="s">
        <v>13</v>
      </c>
      <c r="C2659" s="30">
        <v>949</v>
      </c>
      <c r="D2659" s="30" t="s">
        <v>27</v>
      </c>
      <c r="E2659" s="30">
        <v>2821</v>
      </c>
      <c r="F2659" s="30">
        <v>3070</v>
      </c>
      <c r="G2659" s="30" t="s">
        <v>35</v>
      </c>
      <c r="H2659" s="201" t="s">
        <v>678</v>
      </c>
      <c r="I2659" s="202">
        <v>44</v>
      </c>
      <c r="J2659" t="str">
        <f t="shared" si="208"/>
        <v>D-W1-H4-Creato 2</v>
      </c>
      <c r="K2659" s="5">
        <f t="shared" si="207"/>
        <v>1288</v>
      </c>
      <c r="M2659" t="s">
        <v>730</v>
      </c>
      <c r="O2659" s="355">
        <v>1.4999999999999999E-2</v>
      </c>
      <c r="Q2659" s="203">
        <v>1268</v>
      </c>
    </row>
    <row r="2660" spans="1:17" hidden="1">
      <c r="A2660" s="30" t="s">
        <v>1</v>
      </c>
      <c r="B2660" s="30" t="s">
        <v>12</v>
      </c>
      <c r="C2660" s="30">
        <v>949</v>
      </c>
      <c r="D2660" s="30" t="s">
        <v>27</v>
      </c>
      <c r="E2660" s="30">
        <v>1981</v>
      </c>
      <c r="F2660" s="30">
        <v>2150</v>
      </c>
      <c r="G2660" s="30" t="s">
        <v>32</v>
      </c>
      <c r="H2660" s="201" t="s">
        <v>678</v>
      </c>
      <c r="I2660" s="202">
        <v>44</v>
      </c>
      <c r="J2660" t="str">
        <f t="shared" si="208"/>
        <v>E-W1-H1-Creato 2</v>
      </c>
      <c r="K2660" s="5">
        <f t="shared" si="207"/>
        <v>1622</v>
      </c>
      <c r="M2660" t="s">
        <v>730</v>
      </c>
      <c r="O2660" s="355">
        <v>1.4999999999999999E-2</v>
      </c>
      <c r="Q2660" s="203">
        <v>1598</v>
      </c>
    </row>
    <row r="2661" spans="1:17" hidden="1">
      <c r="A2661" s="30" t="s">
        <v>1</v>
      </c>
      <c r="B2661" s="30" t="s">
        <v>11</v>
      </c>
      <c r="C2661" s="30">
        <v>949</v>
      </c>
      <c r="D2661" s="30" t="s">
        <v>27</v>
      </c>
      <c r="E2661" s="30">
        <v>2151</v>
      </c>
      <c r="F2661" s="30">
        <v>2450</v>
      </c>
      <c r="G2661" s="30" t="s">
        <v>33</v>
      </c>
      <c r="H2661" s="201" t="s">
        <v>678</v>
      </c>
      <c r="I2661" s="202">
        <v>44</v>
      </c>
      <c r="J2661" t="str">
        <f t="shared" si="208"/>
        <v>E-W1-H2-Creato 2</v>
      </c>
      <c r="K2661" s="5">
        <f t="shared" si="207"/>
        <v>1900</v>
      </c>
      <c r="M2661" t="s">
        <v>730</v>
      </c>
      <c r="O2661" s="355">
        <v>1.4999999999999999E-2</v>
      </c>
      <c r="Q2661" s="203">
        <v>1871</v>
      </c>
    </row>
    <row r="2662" spans="1:17" hidden="1">
      <c r="A2662" s="30" t="s">
        <v>1</v>
      </c>
      <c r="B2662" s="30" t="s">
        <v>10</v>
      </c>
      <c r="C2662" s="30">
        <v>949</v>
      </c>
      <c r="D2662" s="30" t="s">
        <v>27</v>
      </c>
      <c r="E2662" s="30">
        <v>2451</v>
      </c>
      <c r="F2662" s="30">
        <v>2820</v>
      </c>
      <c r="G2662" s="30" t="s">
        <v>34</v>
      </c>
      <c r="H2662" s="201" t="s">
        <v>678</v>
      </c>
      <c r="I2662" s="202">
        <v>44</v>
      </c>
      <c r="J2662" t="str">
        <f t="shared" si="208"/>
        <v>E-W1-H3-Creato 2</v>
      </c>
      <c r="K2662" s="5">
        <f t="shared" si="207"/>
        <v>2214</v>
      </c>
      <c r="M2662" t="s">
        <v>730</v>
      </c>
      <c r="O2662" s="355">
        <v>1.4999999999999999E-2</v>
      </c>
      <c r="Q2662" s="203">
        <v>2181</v>
      </c>
    </row>
    <row r="2663" spans="1:17" hidden="1">
      <c r="A2663" s="30" t="s">
        <v>1</v>
      </c>
      <c r="B2663" s="30" t="s">
        <v>8</v>
      </c>
      <c r="C2663" s="30">
        <v>949</v>
      </c>
      <c r="D2663" s="30" t="s">
        <v>27</v>
      </c>
      <c r="E2663" s="30">
        <v>2821</v>
      </c>
      <c r="F2663" s="30">
        <v>3100</v>
      </c>
      <c r="G2663" s="30" t="s">
        <v>35</v>
      </c>
      <c r="H2663" s="201" t="s">
        <v>678</v>
      </c>
      <c r="I2663" s="202">
        <v>44</v>
      </c>
      <c r="J2663" t="str">
        <f t="shared" si="208"/>
        <v>E-W1-H4-Creato 2</v>
      </c>
      <c r="K2663" s="5">
        <f t="shared" si="207"/>
        <v>2575</v>
      </c>
      <c r="M2663" t="s">
        <v>730</v>
      </c>
      <c r="O2663" s="355">
        <v>1.4999999999999999E-2</v>
      </c>
      <c r="Q2663" s="203">
        <v>2536</v>
      </c>
    </row>
    <row r="2664" spans="1:17" hidden="1">
      <c r="A2664" s="30" t="s">
        <v>0</v>
      </c>
      <c r="B2664" s="30" t="s">
        <v>7</v>
      </c>
      <c r="C2664" s="30">
        <v>949</v>
      </c>
      <c r="D2664" s="30" t="s">
        <v>27</v>
      </c>
      <c r="E2664" s="30">
        <v>1981</v>
      </c>
      <c r="F2664" s="30">
        <v>2150</v>
      </c>
      <c r="G2664" s="30" t="s">
        <v>32</v>
      </c>
      <c r="H2664" s="201" t="s">
        <v>678</v>
      </c>
      <c r="I2664" s="202">
        <v>44</v>
      </c>
      <c r="J2664" t="str">
        <f t="shared" si="208"/>
        <v>F-W1-H1-Creato 2</v>
      </c>
      <c r="K2664" s="5">
        <f t="shared" si="207"/>
        <v>1216</v>
      </c>
      <c r="M2664" t="s">
        <v>730</v>
      </c>
      <c r="O2664" s="355">
        <v>1.4999999999999999E-2</v>
      </c>
      <c r="Q2664" s="203">
        <v>1198</v>
      </c>
    </row>
    <row r="2665" spans="1:17" hidden="1">
      <c r="A2665" s="30" t="s">
        <v>0</v>
      </c>
      <c r="B2665" s="30" t="s">
        <v>6</v>
      </c>
      <c r="C2665" s="30">
        <v>949</v>
      </c>
      <c r="D2665" s="30" t="s">
        <v>27</v>
      </c>
      <c r="E2665" s="30">
        <v>2151</v>
      </c>
      <c r="F2665" s="30">
        <v>2450</v>
      </c>
      <c r="G2665" s="30" t="s">
        <v>33</v>
      </c>
      <c r="H2665" s="201" t="s">
        <v>678</v>
      </c>
      <c r="I2665" s="202">
        <v>44</v>
      </c>
      <c r="J2665" t="str">
        <f t="shared" si="208"/>
        <v>F-W1-H2-Creato 2</v>
      </c>
      <c r="K2665" s="5">
        <f t="shared" si="207"/>
        <v>1425</v>
      </c>
      <c r="M2665" t="s">
        <v>730</v>
      </c>
      <c r="O2665" s="355">
        <v>1.4999999999999999E-2</v>
      </c>
      <c r="Q2665" s="203">
        <v>1403</v>
      </c>
    </row>
    <row r="2666" spans="1:17" hidden="1">
      <c r="A2666" s="30" t="s">
        <v>0</v>
      </c>
      <c r="B2666" s="30" t="s">
        <v>5</v>
      </c>
      <c r="C2666" s="30">
        <v>949</v>
      </c>
      <c r="D2666" s="30" t="s">
        <v>27</v>
      </c>
      <c r="E2666" s="30">
        <v>2451</v>
      </c>
      <c r="F2666" s="30">
        <v>2820</v>
      </c>
      <c r="G2666" s="30" t="s">
        <v>34</v>
      </c>
      <c r="H2666" s="201" t="s">
        <v>678</v>
      </c>
      <c r="I2666" s="202">
        <v>44</v>
      </c>
      <c r="J2666" t="str">
        <f t="shared" si="208"/>
        <v>F-W1-H3-Creato 2</v>
      </c>
      <c r="K2666" s="5">
        <f t="shared" si="207"/>
        <v>1660</v>
      </c>
      <c r="M2666" t="s">
        <v>730</v>
      </c>
      <c r="O2666" s="355">
        <v>1.4999999999999999E-2</v>
      </c>
      <c r="Q2666" s="203">
        <v>1635</v>
      </c>
    </row>
    <row r="2667" spans="1:17" hidden="1">
      <c r="A2667" s="30" t="s">
        <v>0</v>
      </c>
      <c r="B2667" s="30" t="s">
        <v>3</v>
      </c>
      <c r="C2667" s="30">
        <v>949</v>
      </c>
      <c r="D2667" s="30" t="s">
        <v>27</v>
      </c>
      <c r="E2667" s="30">
        <v>2821</v>
      </c>
      <c r="F2667" s="30">
        <v>3100</v>
      </c>
      <c r="G2667" s="30" t="s">
        <v>35</v>
      </c>
      <c r="H2667" s="201" t="s">
        <v>678</v>
      </c>
      <c r="I2667" s="202">
        <v>44</v>
      </c>
      <c r="J2667" t="str">
        <f t="shared" si="208"/>
        <v>F-W1-H4-Creato 2</v>
      </c>
      <c r="K2667" s="5">
        <f t="shared" si="207"/>
        <v>1928</v>
      </c>
      <c r="M2667" t="s">
        <v>730</v>
      </c>
      <c r="O2667" s="355">
        <v>1.4999999999999999E-2</v>
      </c>
      <c r="Q2667" s="203">
        <v>1899</v>
      </c>
    </row>
    <row r="2668" spans="1:17" hidden="1">
      <c r="A2668" s="23" t="s">
        <v>2</v>
      </c>
      <c r="B2668" s="23" t="s">
        <v>17</v>
      </c>
      <c r="C2668" s="23">
        <v>949</v>
      </c>
      <c r="D2668" s="23" t="s">
        <v>27</v>
      </c>
      <c r="E2668" s="23">
        <v>1981</v>
      </c>
      <c r="F2668" s="23">
        <v>2150</v>
      </c>
      <c r="G2668" s="23" t="s">
        <v>32</v>
      </c>
      <c r="H2668" s="210" t="s">
        <v>679</v>
      </c>
      <c r="I2668" s="211">
        <v>44</v>
      </c>
      <c r="J2668" t="str">
        <f t="shared" si="208"/>
        <v>D-W1-H1-Creato 3</v>
      </c>
      <c r="K2668" s="5">
        <f t="shared" si="207"/>
        <v>1185</v>
      </c>
      <c r="M2668" t="s">
        <v>730</v>
      </c>
      <c r="O2668" s="355">
        <v>1.4999999999999999E-2</v>
      </c>
      <c r="Q2668" s="212">
        <v>1167</v>
      </c>
    </row>
    <row r="2669" spans="1:17" hidden="1">
      <c r="A2669" s="23" t="s">
        <v>2</v>
      </c>
      <c r="B2669" s="23" t="s">
        <v>16</v>
      </c>
      <c r="C2669" s="23">
        <v>949</v>
      </c>
      <c r="D2669" s="23" t="s">
        <v>27</v>
      </c>
      <c r="E2669" s="23">
        <v>2151</v>
      </c>
      <c r="F2669" s="23">
        <v>2450</v>
      </c>
      <c r="G2669" s="23" t="s">
        <v>33</v>
      </c>
      <c r="H2669" s="210" t="s">
        <v>679</v>
      </c>
      <c r="I2669" s="211">
        <v>44</v>
      </c>
      <c r="J2669" t="str">
        <f t="shared" si="208"/>
        <v>D-W1-H2-Creato 3</v>
      </c>
      <c r="K2669" s="5">
        <f t="shared" si="207"/>
        <v>1323</v>
      </c>
      <c r="M2669" t="s">
        <v>730</v>
      </c>
      <c r="O2669" s="355">
        <v>1.4999999999999999E-2</v>
      </c>
      <c r="Q2669" s="212">
        <v>1303</v>
      </c>
    </row>
    <row r="2670" spans="1:17" hidden="1">
      <c r="A2670" s="23" t="s">
        <v>2</v>
      </c>
      <c r="B2670" s="23" t="s">
        <v>15</v>
      </c>
      <c r="C2670" s="23">
        <v>949</v>
      </c>
      <c r="D2670" s="23" t="s">
        <v>27</v>
      </c>
      <c r="E2670" s="23">
        <v>2451</v>
      </c>
      <c r="F2670" s="23">
        <v>2820</v>
      </c>
      <c r="G2670" s="23" t="s">
        <v>34</v>
      </c>
      <c r="H2670" s="210" t="s">
        <v>679</v>
      </c>
      <c r="I2670" s="211">
        <v>44</v>
      </c>
      <c r="J2670" t="str">
        <f t="shared" si="208"/>
        <v>D-W1-H3-Creato 3</v>
      </c>
      <c r="K2670" s="5">
        <f t="shared" si="207"/>
        <v>1480</v>
      </c>
      <c r="M2670" t="s">
        <v>730</v>
      </c>
      <c r="O2670" s="355">
        <v>1.4999999999999999E-2</v>
      </c>
      <c r="Q2670" s="212">
        <v>1458</v>
      </c>
    </row>
    <row r="2671" spans="1:17" hidden="1">
      <c r="A2671" s="23" t="s">
        <v>2</v>
      </c>
      <c r="B2671" s="23" t="s">
        <v>13</v>
      </c>
      <c r="C2671" s="23">
        <v>949</v>
      </c>
      <c r="D2671" s="23" t="s">
        <v>27</v>
      </c>
      <c r="E2671" s="23">
        <v>2821</v>
      </c>
      <c r="F2671" s="23">
        <v>3070</v>
      </c>
      <c r="G2671" s="23" t="s">
        <v>35</v>
      </c>
      <c r="H2671" s="210" t="s">
        <v>679</v>
      </c>
      <c r="I2671" s="211">
        <v>44</v>
      </c>
      <c r="J2671" t="str">
        <f t="shared" si="208"/>
        <v>D-W1-H4-Creato 3</v>
      </c>
      <c r="K2671" s="5">
        <f t="shared" si="207"/>
        <v>1596</v>
      </c>
      <c r="M2671" t="s">
        <v>730</v>
      </c>
      <c r="O2671" s="355">
        <v>1.4999999999999999E-2</v>
      </c>
      <c r="Q2671" s="212">
        <v>1572</v>
      </c>
    </row>
    <row r="2672" spans="1:17" hidden="1">
      <c r="A2672" s="23" t="s">
        <v>1</v>
      </c>
      <c r="B2672" s="23" t="s">
        <v>12</v>
      </c>
      <c r="C2672" s="23">
        <v>949</v>
      </c>
      <c r="D2672" s="23" t="s">
        <v>27</v>
      </c>
      <c r="E2672" s="23">
        <v>1981</v>
      </c>
      <c r="F2672" s="23">
        <v>2150</v>
      </c>
      <c r="G2672" s="23" t="s">
        <v>32</v>
      </c>
      <c r="H2672" s="210" t="s">
        <v>679</v>
      </c>
      <c r="I2672" s="211">
        <v>44</v>
      </c>
      <c r="J2672" t="str">
        <f t="shared" si="208"/>
        <v>E-W1-H1-Creato 3</v>
      </c>
      <c r="K2672" s="5">
        <f t="shared" si="207"/>
        <v>2367</v>
      </c>
      <c r="M2672" t="s">
        <v>730</v>
      </c>
      <c r="O2672" s="355">
        <v>1.4999999999999999E-2</v>
      </c>
      <c r="Q2672" s="212">
        <v>2332</v>
      </c>
    </row>
    <row r="2673" spans="1:17" hidden="1">
      <c r="A2673" s="23" t="s">
        <v>1</v>
      </c>
      <c r="B2673" s="23" t="s">
        <v>11</v>
      </c>
      <c r="C2673" s="23">
        <v>949</v>
      </c>
      <c r="D2673" s="23" t="s">
        <v>27</v>
      </c>
      <c r="E2673" s="23">
        <v>2151</v>
      </c>
      <c r="F2673" s="23">
        <v>2450</v>
      </c>
      <c r="G2673" s="23" t="s">
        <v>33</v>
      </c>
      <c r="H2673" s="210" t="s">
        <v>679</v>
      </c>
      <c r="I2673" s="211">
        <v>44</v>
      </c>
      <c r="J2673" t="str">
        <f t="shared" si="208"/>
        <v>E-W1-H2-Creato 3</v>
      </c>
      <c r="K2673" s="5">
        <f t="shared" si="207"/>
        <v>2645</v>
      </c>
      <c r="M2673" t="s">
        <v>730</v>
      </c>
      <c r="O2673" s="355">
        <v>1.4999999999999999E-2</v>
      </c>
      <c r="Q2673" s="212">
        <v>2605</v>
      </c>
    </row>
    <row r="2674" spans="1:17" hidden="1">
      <c r="A2674" s="23" t="s">
        <v>1</v>
      </c>
      <c r="B2674" s="23" t="s">
        <v>10</v>
      </c>
      <c r="C2674" s="23">
        <v>949</v>
      </c>
      <c r="D2674" s="23" t="s">
        <v>27</v>
      </c>
      <c r="E2674" s="23">
        <v>2451</v>
      </c>
      <c r="F2674" s="23">
        <v>2820</v>
      </c>
      <c r="G2674" s="23" t="s">
        <v>34</v>
      </c>
      <c r="H2674" s="210" t="s">
        <v>679</v>
      </c>
      <c r="I2674" s="211">
        <v>44</v>
      </c>
      <c r="J2674" t="str">
        <f t="shared" si="208"/>
        <v>E-W1-H3-Creato 3</v>
      </c>
      <c r="K2674" s="5">
        <f t="shared" si="207"/>
        <v>2959</v>
      </c>
      <c r="M2674" t="s">
        <v>730</v>
      </c>
      <c r="O2674" s="355">
        <v>1.4999999999999999E-2</v>
      </c>
      <c r="Q2674" s="212">
        <v>2915</v>
      </c>
    </row>
    <row r="2675" spans="1:17" hidden="1">
      <c r="A2675" s="23" t="s">
        <v>1</v>
      </c>
      <c r="B2675" s="23" t="s">
        <v>8</v>
      </c>
      <c r="C2675" s="23">
        <v>949</v>
      </c>
      <c r="D2675" s="23" t="s">
        <v>27</v>
      </c>
      <c r="E2675" s="23">
        <v>2821</v>
      </c>
      <c r="F2675" s="23">
        <v>3100</v>
      </c>
      <c r="G2675" s="23" t="s">
        <v>35</v>
      </c>
      <c r="H2675" s="210" t="s">
        <v>679</v>
      </c>
      <c r="I2675" s="211">
        <v>44</v>
      </c>
      <c r="J2675" t="str">
        <f t="shared" si="208"/>
        <v>E-W1-H4-Creato 3</v>
      </c>
      <c r="K2675" s="5">
        <f t="shared" si="207"/>
        <v>2930</v>
      </c>
      <c r="M2675" t="s">
        <v>730</v>
      </c>
      <c r="O2675" s="355">
        <v>1.4999999999999999E-2</v>
      </c>
      <c r="Q2675" s="212">
        <v>2886</v>
      </c>
    </row>
    <row r="2676" spans="1:17" hidden="1">
      <c r="A2676" s="23" t="s">
        <v>0</v>
      </c>
      <c r="B2676" s="23" t="s">
        <v>7</v>
      </c>
      <c r="C2676" s="23">
        <v>949</v>
      </c>
      <c r="D2676" s="23" t="s">
        <v>27</v>
      </c>
      <c r="E2676" s="23">
        <v>1981</v>
      </c>
      <c r="F2676" s="23">
        <v>2150</v>
      </c>
      <c r="G2676" s="23" t="s">
        <v>32</v>
      </c>
      <c r="H2676" s="210" t="s">
        <v>679</v>
      </c>
      <c r="I2676" s="211">
        <v>44</v>
      </c>
      <c r="J2676" t="str">
        <f t="shared" si="208"/>
        <v>F-W1-H1-Creato 3</v>
      </c>
      <c r="K2676" s="5">
        <f t="shared" si="207"/>
        <v>1827</v>
      </c>
      <c r="M2676" t="s">
        <v>730</v>
      </c>
      <c r="O2676" s="355">
        <v>1.4999999999999999E-2</v>
      </c>
      <c r="Q2676" s="212">
        <v>1800</v>
      </c>
    </row>
    <row r="2677" spans="1:17" hidden="1">
      <c r="A2677" s="23" t="s">
        <v>0</v>
      </c>
      <c r="B2677" s="23" t="s">
        <v>6</v>
      </c>
      <c r="C2677" s="23">
        <v>949</v>
      </c>
      <c r="D2677" s="23" t="s">
        <v>27</v>
      </c>
      <c r="E2677" s="23">
        <v>2151</v>
      </c>
      <c r="F2677" s="23">
        <v>2450</v>
      </c>
      <c r="G2677" s="23" t="s">
        <v>33</v>
      </c>
      <c r="H2677" s="210" t="s">
        <v>679</v>
      </c>
      <c r="I2677" s="211">
        <v>44</v>
      </c>
      <c r="J2677" t="str">
        <f t="shared" si="208"/>
        <v>F-W1-H2-Creato 3</v>
      </c>
      <c r="K2677" s="5">
        <f t="shared" si="207"/>
        <v>2094</v>
      </c>
      <c r="M2677" t="s">
        <v>730</v>
      </c>
      <c r="O2677" s="355">
        <v>1.4999999999999999E-2</v>
      </c>
      <c r="Q2677" s="212">
        <v>2063</v>
      </c>
    </row>
    <row r="2678" spans="1:17" hidden="1">
      <c r="A2678" s="23" t="s">
        <v>0</v>
      </c>
      <c r="B2678" s="23" t="s">
        <v>5</v>
      </c>
      <c r="C2678" s="23">
        <v>949</v>
      </c>
      <c r="D2678" s="23" t="s">
        <v>27</v>
      </c>
      <c r="E2678" s="23">
        <v>2451</v>
      </c>
      <c r="F2678" s="23">
        <v>2820</v>
      </c>
      <c r="G2678" s="23" t="s">
        <v>34</v>
      </c>
      <c r="H2678" s="210" t="s">
        <v>679</v>
      </c>
      <c r="I2678" s="211">
        <v>44</v>
      </c>
      <c r="J2678" t="str">
        <f t="shared" si="208"/>
        <v>F-W1-H3-Creato 3</v>
      </c>
      <c r="K2678" s="5">
        <f t="shared" si="207"/>
        <v>2298</v>
      </c>
      <c r="M2678" t="s">
        <v>730</v>
      </c>
      <c r="O2678" s="355">
        <v>1.4999999999999999E-2</v>
      </c>
      <c r="Q2678" s="212">
        <v>2264</v>
      </c>
    </row>
    <row r="2679" spans="1:17" hidden="1">
      <c r="A2679" s="23" t="s">
        <v>0</v>
      </c>
      <c r="B2679" s="23" t="s">
        <v>3</v>
      </c>
      <c r="C2679" s="23">
        <v>949</v>
      </c>
      <c r="D2679" s="23" t="s">
        <v>27</v>
      </c>
      <c r="E2679" s="23">
        <v>2821</v>
      </c>
      <c r="F2679" s="23">
        <v>3100</v>
      </c>
      <c r="G2679" s="23" t="s">
        <v>35</v>
      </c>
      <c r="H2679" s="210" t="s">
        <v>679</v>
      </c>
      <c r="I2679" s="211">
        <v>44</v>
      </c>
      <c r="J2679" t="str">
        <f t="shared" si="208"/>
        <v>F-W1-H4-Creato 3</v>
      </c>
      <c r="K2679" s="5">
        <f t="shared" si="207"/>
        <v>2443</v>
      </c>
      <c r="M2679" t="s">
        <v>730</v>
      </c>
      <c r="O2679" s="355">
        <v>1.4999999999999999E-2</v>
      </c>
      <c r="Q2679" s="212">
        <v>2406</v>
      </c>
    </row>
    <row r="2680" spans="1:17" hidden="1">
      <c r="A2680" s="16" t="s">
        <v>2</v>
      </c>
      <c r="B2680" s="16" t="s">
        <v>17</v>
      </c>
      <c r="C2680" s="16">
        <v>949</v>
      </c>
      <c r="D2680" s="16" t="s">
        <v>27</v>
      </c>
      <c r="E2680" s="16">
        <v>1981</v>
      </c>
      <c r="F2680" s="16">
        <v>2150</v>
      </c>
      <c r="G2680" s="16" t="s">
        <v>32</v>
      </c>
      <c r="H2680" s="207" t="s">
        <v>680</v>
      </c>
      <c r="I2680" s="208">
        <v>44</v>
      </c>
      <c r="J2680" t="str">
        <f t="shared" si="208"/>
        <v>D-W1-H1-Creato 4</v>
      </c>
      <c r="K2680" s="5">
        <f t="shared" si="207"/>
        <v>564</v>
      </c>
      <c r="M2680" t="s">
        <v>730</v>
      </c>
      <c r="O2680" s="355">
        <v>1.4999999999999999E-2</v>
      </c>
      <c r="Q2680" s="209">
        <v>555</v>
      </c>
    </row>
    <row r="2681" spans="1:17" hidden="1">
      <c r="A2681" s="16" t="s">
        <v>2</v>
      </c>
      <c r="B2681" s="16" t="s">
        <v>16</v>
      </c>
      <c r="C2681" s="16">
        <v>949</v>
      </c>
      <c r="D2681" s="16" t="s">
        <v>27</v>
      </c>
      <c r="E2681" s="16">
        <v>2151</v>
      </c>
      <c r="F2681" s="16">
        <v>2450</v>
      </c>
      <c r="G2681" s="16" t="s">
        <v>33</v>
      </c>
      <c r="H2681" s="207" t="s">
        <v>680</v>
      </c>
      <c r="I2681" s="208">
        <v>44</v>
      </c>
      <c r="J2681" t="str">
        <f t="shared" si="208"/>
        <v>D-W1-H2-Creato 4</v>
      </c>
      <c r="K2681" s="5">
        <f t="shared" si="207"/>
        <v>761</v>
      </c>
      <c r="M2681" t="s">
        <v>730</v>
      </c>
      <c r="O2681" s="355">
        <v>1.4999999999999999E-2</v>
      </c>
      <c r="Q2681" s="209">
        <v>749</v>
      </c>
    </row>
    <row r="2682" spans="1:17" hidden="1">
      <c r="A2682" s="16" t="s">
        <v>2</v>
      </c>
      <c r="B2682" s="16" t="s">
        <v>15</v>
      </c>
      <c r="C2682" s="16">
        <v>949</v>
      </c>
      <c r="D2682" s="16" t="s">
        <v>27</v>
      </c>
      <c r="E2682" s="16">
        <v>2451</v>
      </c>
      <c r="F2682" s="16">
        <v>2820</v>
      </c>
      <c r="G2682" s="16" t="s">
        <v>34</v>
      </c>
      <c r="H2682" s="207" t="s">
        <v>680</v>
      </c>
      <c r="I2682" s="208">
        <v>44</v>
      </c>
      <c r="J2682" t="str">
        <f t="shared" si="208"/>
        <v>D-W1-H3-Creato 4</v>
      </c>
      <c r="K2682" s="5">
        <f t="shared" si="207"/>
        <v>918</v>
      </c>
      <c r="M2682" t="s">
        <v>730</v>
      </c>
      <c r="O2682" s="355">
        <v>1.4999999999999999E-2</v>
      </c>
      <c r="Q2682" s="209">
        <v>904</v>
      </c>
    </row>
    <row r="2683" spans="1:17" hidden="1">
      <c r="A2683" s="16" t="s">
        <v>2</v>
      </c>
      <c r="B2683" s="16" t="s">
        <v>13</v>
      </c>
      <c r="C2683" s="16">
        <v>949</v>
      </c>
      <c r="D2683" s="16" t="s">
        <v>27</v>
      </c>
      <c r="E2683" s="16">
        <v>2821</v>
      </c>
      <c r="F2683" s="16">
        <v>3070</v>
      </c>
      <c r="G2683" s="16" t="s">
        <v>35</v>
      </c>
      <c r="H2683" s="207" t="s">
        <v>680</v>
      </c>
      <c r="I2683" s="208">
        <v>44</v>
      </c>
      <c r="J2683" t="str">
        <f t="shared" si="208"/>
        <v>D-W1-H4-Creato 4</v>
      </c>
      <c r="K2683" s="5">
        <f t="shared" si="207"/>
        <v>1019</v>
      </c>
      <c r="M2683" t="s">
        <v>730</v>
      </c>
      <c r="O2683" s="355">
        <v>1.4999999999999999E-2</v>
      </c>
      <c r="Q2683" s="209">
        <v>1003</v>
      </c>
    </row>
    <row r="2684" spans="1:17" hidden="1">
      <c r="A2684" s="16" t="s">
        <v>1</v>
      </c>
      <c r="B2684" s="16" t="s">
        <v>12</v>
      </c>
      <c r="C2684" s="16">
        <v>949</v>
      </c>
      <c r="D2684" s="16" t="s">
        <v>27</v>
      </c>
      <c r="E2684" s="16">
        <v>1981</v>
      </c>
      <c r="F2684" s="16">
        <v>2150</v>
      </c>
      <c r="G2684" s="16" t="s">
        <v>32</v>
      </c>
      <c r="H2684" s="207" t="s">
        <v>680</v>
      </c>
      <c r="I2684" s="208">
        <v>44</v>
      </c>
      <c r="J2684" t="str">
        <f t="shared" si="208"/>
        <v>E-W1-H1-Creato 4</v>
      </c>
      <c r="K2684" s="5">
        <f t="shared" si="207"/>
        <v>1125</v>
      </c>
      <c r="M2684" t="s">
        <v>730</v>
      </c>
      <c r="O2684" s="355">
        <v>1.4999999999999999E-2</v>
      </c>
      <c r="Q2684" s="209">
        <v>1108</v>
      </c>
    </row>
    <row r="2685" spans="1:17" hidden="1">
      <c r="A2685" s="16" t="s">
        <v>1</v>
      </c>
      <c r="B2685" s="16" t="s">
        <v>11</v>
      </c>
      <c r="C2685" s="16">
        <v>949</v>
      </c>
      <c r="D2685" s="16" t="s">
        <v>27</v>
      </c>
      <c r="E2685" s="16">
        <v>2151</v>
      </c>
      <c r="F2685" s="16">
        <v>2450</v>
      </c>
      <c r="G2685" s="16" t="s">
        <v>33</v>
      </c>
      <c r="H2685" s="207" t="s">
        <v>680</v>
      </c>
      <c r="I2685" s="208">
        <v>44</v>
      </c>
      <c r="J2685" t="str">
        <f t="shared" si="208"/>
        <v>E-W1-H2-Creato 4</v>
      </c>
      <c r="K2685" s="5">
        <f t="shared" si="207"/>
        <v>764</v>
      </c>
      <c r="M2685" t="s">
        <v>730</v>
      </c>
      <c r="O2685" s="355">
        <v>1.4999999999999999E-2</v>
      </c>
      <c r="Q2685" s="209">
        <v>752</v>
      </c>
    </row>
    <row r="2686" spans="1:17" hidden="1">
      <c r="A2686" s="16" t="s">
        <v>1</v>
      </c>
      <c r="B2686" s="16" t="s">
        <v>10</v>
      </c>
      <c r="C2686" s="16">
        <v>949</v>
      </c>
      <c r="D2686" s="16" t="s">
        <v>27</v>
      </c>
      <c r="E2686" s="16">
        <v>2451</v>
      </c>
      <c r="F2686" s="16">
        <v>2820</v>
      </c>
      <c r="G2686" s="16" t="s">
        <v>34</v>
      </c>
      <c r="H2686" s="207" t="s">
        <v>680</v>
      </c>
      <c r="I2686" s="208">
        <v>44</v>
      </c>
      <c r="J2686" t="str">
        <f t="shared" si="208"/>
        <v>E-W1-H3-Creato 4</v>
      </c>
      <c r="K2686" s="5">
        <f t="shared" si="207"/>
        <v>1834</v>
      </c>
      <c r="M2686" t="s">
        <v>730</v>
      </c>
      <c r="O2686" s="355">
        <v>1.4999999999999999E-2</v>
      </c>
      <c r="Q2686" s="209">
        <v>1806</v>
      </c>
    </row>
    <row r="2687" spans="1:17" hidden="1">
      <c r="A2687" s="16" t="s">
        <v>1</v>
      </c>
      <c r="B2687" s="16" t="s">
        <v>8</v>
      </c>
      <c r="C2687" s="16">
        <v>949</v>
      </c>
      <c r="D2687" s="16" t="s">
        <v>27</v>
      </c>
      <c r="E2687" s="16">
        <v>2821</v>
      </c>
      <c r="F2687" s="16">
        <v>3100</v>
      </c>
      <c r="G2687" s="16" t="s">
        <v>35</v>
      </c>
      <c r="H2687" s="207" t="s">
        <v>680</v>
      </c>
      <c r="I2687" s="208">
        <v>44</v>
      </c>
      <c r="J2687" t="str">
        <f t="shared" si="208"/>
        <v>E-W1-H4-Creato 4</v>
      </c>
      <c r="K2687" s="5">
        <f t="shared" si="207"/>
        <v>2035</v>
      </c>
      <c r="M2687" t="s">
        <v>730</v>
      </c>
      <c r="O2687" s="355">
        <v>1.4999999999999999E-2</v>
      </c>
      <c r="Q2687" s="209">
        <v>2004</v>
      </c>
    </row>
    <row r="2688" spans="1:17" hidden="1">
      <c r="A2688" s="16" t="s">
        <v>0</v>
      </c>
      <c r="B2688" s="16" t="s">
        <v>7</v>
      </c>
      <c r="C2688" s="16">
        <v>949</v>
      </c>
      <c r="D2688" s="16" t="s">
        <v>27</v>
      </c>
      <c r="E2688" s="16">
        <v>1981</v>
      </c>
      <c r="F2688" s="16">
        <v>2150</v>
      </c>
      <c r="G2688" s="16" t="s">
        <v>32</v>
      </c>
      <c r="H2688" s="207" t="s">
        <v>680</v>
      </c>
      <c r="I2688" s="208">
        <v>44</v>
      </c>
      <c r="J2688" t="str">
        <f t="shared" si="208"/>
        <v>F-W1-H1-Creato 4</v>
      </c>
      <c r="K2688" s="5">
        <f t="shared" si="207"/>
        <v>984</v>
      </c>
      <c r="M2688" t="s">
        <v>730</v>
      </c>
      <c r="O2688" s="355">
        <v>1.4999999999999999E-2</v>
      </c>
      <c r="Q2688" s="209">
        <v>969</v>
      </c>
    </row>
    <row r="2689" spans="1:17" hidden="1">
      <c r="A2689" s="16" t="s">
        <v>0</v>
      </c>
      <c r="B2689" s="16" t="s">
        <v>6</v>
      </c>
      <c r="C2689" s="16">
        <v>949</v>
      </c>
      <c r="D2689" s="16" t="s">
        <v>27</v>
      </c>
      <c r="E2689" s="16">
        <v>2151</v>
      </c>
      <c r="F2689" s="16">
        <v>2450</v>
      </c>
      <c r="G2689" s="16" t="s">
        <v>33</v>
      </c>
      <c r="H2689" s="207" t="s">
        <v>680</v>
      </c>
      <c r="I2689" s="208">
        <v>44</v>
      </c>
      <c r="J2689" t="str">
        <f t="shared" si="208"/>
        <v>F-W1-H2-Creato 4</v>
      </c>
      <c r="K2689" s="5">
        <f t="shared" si="207"/>
        <v>1251</v>
      </c>
      <c r="M2689" t="s">
        <v>730</v>
      </c>
      <c r="O2689" s="355">
        <v>1.4999999999999999E-2</v>
      </c>
      <c r="Q2689" s="209">
        <v>1232</v>
      </c>
    </row>
    <row r="2690" spans="1:17" hidden="1">
      <c r="A2690" s="16" t="s">
        <v>0</v>
      </c>
      <c r="B2690" s="16" t="s">
        <v>5</v>
      </c>
      <c r="C2690" s="16">
        <v>949</v>
      </c>
      <c r="D2690" s="16" t="s">
        <v>27</v>
      </c>
      <c r="E2690" s="16">
        <v>2451</v>
      </c>
      <c r="F2690" s="16">
        <v>2820</v>
      </c>
      <c r="G2690" s="16" t="s">
        <v>34</v>
      </c>
      <c r="H2690" s="207" t="s">
        <v>680</v>
      </c>
      <c r="I2690" s="208">
        <v>44</v>
      </c>
      <c r="J2690" t="str">
        <f t="shared" si="208"/>
        <v>F-W1-H3-Creato 4</v>
      </c>
      <c r="K2690" s="5">
        <f t="shared" si="207"/>
        <v>1455</v>
      </c>
      <c r="M2690" t="s">
        <v>730</v>
      </c>
      <c r="O2690" s="355">
        <v>1.4999999999999999E-2</v>
      </c>
      <c r="Q2690" s="209">
        <v>1433</v>
      </c>
    </row>
    <row r="2691" spans="1:17" hidden="1">
      <c r="A2691" s="16" t="s">
        <v>0</v>
      </c>
      <c r="B2691" s="16" t="s">
        <v>3</v>
      </c>
      <c r="C2691" s="16">
        <v>949</v>
      </c>
      <c r="D2691" s="16" t="s">
        <v>27</v>
      </c>
      <c r="E2691" s="16">
        <v>2821</v>
      </c>
      <c r="F2691" s="16">
        <v>3100</v>
      </c>
      <c r="G2691" s="16" t="s">
        <v>35</v>
      </c>
      <c r="H2691" s="207" t="s">
        <v>680</v>
      </c>
      <c r="I2691" s="208">
        <v>44</v>
      </c>
      <c r="J2691" t="str">
        <f t="shared" si="208"/>
        <v>F-W1-H4-Creato 4</v>
      </c>
      <c r="K2691" s="5">
        <f t="shared" si="207"/>
        <v>1601</v>
      </c>
      <c r="M2691" t="s">
        <v>730</v>
      </c>
      <c r="O2691" s="355">
        <v>1.4999999999999999E-2</v>
      </c>
      <c r="Q2691" s="209">
        <v>1577</v>
      </c>
    </row>
    <row r="2692" spans="1:17" hidden="1">
      <c r="A2692" s="44" t="s">
        <v>2</v>
      </c>
      <c r="B2692" s="44" t="s">
        <v>17</v>
      </c>
      <c r="C2692" s="44">
        <v>999</v>
      </c>
      <c r="D2692" s="44" t="s">
        <v>28</v>
      </c>
      <c r="E2692" s="44">
        <v>1981</v>
      </c>
      <c r="F2692" s="44">
        <v>2150</v>
      </c>
      <c r="G2692" s="44" t="s">
        <v>32</v>
      </c>
      <c r="H2692" s="204" t="s">
        <v>677</v>
      </c>
      <c r="I2692" s="205">
        <v>44</v>
      </c>
      <c r="J2692" t="str">
        <f t="shared" si="208"/>
        <v>D-W2-H1-Creato 1</v>
      </c>
      <c r="K2692" s="5">
        <f t="shared" ref="K2692:K2755" si="209">ROUNDUP(Q2692*(1+O2692),0)</f>
        <v>508</v>
      </c>
      <c r="M2692" t="s">
        <v>730</v>
      </c>
      <c r="O2692" s="355">
        <v>1.4999999999999999E-2</v>
      </c>
      <c r="Q2692" s="206">
        <v>500</v>
      </c>
    </row>
    <row r="2693" spans="1:17" hidden="1">
      <c r="A2693" s="44" t="s">
        <v>2</v>
      </c>
      <c r="B2693" s="44" t="s">
        <v>16</v>
      </c>
      <c r="C2693" s="44">
        <v>999</v>
      </c>
      <c r="D2693" s="44" t="s">
        <v>28</v>
      </c>
      <c r="E2693" s="44">
        <v>2151</v>
      </c>
      <c r="F2693" s="44">
        <v>2450</v>
      </c>
      <c r="G2693" s="44" t="s">
        <v>33</v>
      </c>
      <c r="H2693" s="204" t="s">
        <v>677</v>
      </c>
      <c r="I2693" s="205">
        <v>44</v>
      </c>
      <c r="J2693" t="str">
        <f t="shared" si="208"/>
        <v>D-W2-H2-Creato 1</v>
      </c>
      <c r="K2693" s="5">
        <f t="shared" si="209"/>
        <v>575</v>
      </c>
      <c r="M2693" t="s">
        <v>730</v>
      </c>
      <c r="O2693" s="355">
        <v>1.4999999999999999E-2</v>
      </c>
      <c r="Q2693" s="206">
        <v>566</v>
      </c>
    </row>
    <row r="2694" spans="1:17" hidden="1">
      <c r="A2694" s="44" t="s">
        <v>2</v>
      </c>
      <c r="B2694" s="44" t="s">
        <v>15</v>
      </c>
      <c r="C2694" s="44">
        <v>999</v>
      </c>
      <c r="D2694" s="44" t="s">
        <v>28</v>
      </c>
      <c r="E2694" s="44">
        <v>2451</v>
      </c>
      <c r="F2694" s="44">
        <v>2820</v>
      </c>
      <c r="G2694" s="44" t="s">
        <v>34</v>
      </c>
      <c r="H2694" s="204" t="s">
        <v>677</v>
      </c>
      <c r="I2694" s="205">
        <v>44</v>
      </c>
      <c r="J2694" t="str">
        <f t="shared" si="208"/>
        <v>D-W2-H3-Creato 1</v>
      </c>
      <c r="K2694" s="5">
        <f t="shared" si="209"/>
        <v>693</v>
      </c>
      <c r="M2694" t="s">
        <v>730</v>
      </c>
      <c r="O2694" s="355">
        <v>1.4999999999999999E-2</v>
      </c>
      <c r="Q2694" s="206">
        <v>682</v>
      </c>
    </row>
    <row r="2695" spans="1:17" hidden="1">
      <c r="A2695" s="44" t="s">
        <v>2</v>
      </c>
      <c r="B2695" s="44" t="s">
        <v>13</v>
      </c>
      <c r="C2695" s="44">
        <v>999</v>
      </c>
      <c r="D2695" s="44" t="s">
        <v>28</v>
      </c>
      <c r="E2695" s="44">
        <v>2821</v>
      </c>
      <c r="F2695" s="44">
        <v>3070</v>
      </c>
      <c r="G2695" s="44" t="s">
        <v>35</v>
      </c>
      <c r="H2695" s="204" t="s">
        <v>677</v>
      </c>
      <c r="I2695" s="205">
        <v>44</v>
      </c>
      <c r="J2695" t="str">
        <f t="shared" si="208"/>
        <v>D-W2-H4-Creato 1</v>
      </c>
      <c r="K2695" s="5">
        <f t="shared" si="209"/>
        <v>797</v>
      </c>
      <c r="M2695" t="s">
        <v>730</v>
      </c>
      <c r="O2695" s="355">
        <v>1.4999999999999999E-2</v>
      </c>
      <c r="Q2695" s="206">
        <v>785</v>
      </c>
    </row>
    <row r="2696" spans="1:17" hidden="1">
      <c r="A2696" s="44" t="s">
        <v>1</v>
      </c>
      <c r="B2696" s="44" t="s">
        <v>12</v>
      </c>
      <c r="C2696" s="44">
        <v>999</v>
      </c>
      <c r="D2696" s="44" t="s">
        <v>28</v>
      </c>
      <c r="E2696" s="44">
        <v>1981</v>
      </c>
      <c r="F2696" s="44">
        <v>2150</v>
      </c>
      <c r="G2696" s="44" t="s">
        <v>32</v>
      </c>
      <c r="H2696" s="204" t="s">
        <v>677</v>
      </c>
      <c r="I2696" s="205">
        <v>44</v>
      </c>
      <c r="J2696" t="str">
        <f t="shared" si="208"/>
        <v>E-W2-H1-Creato 1</v>
      </c>
      <c r="K2696" s="5">
        <f t="shared" si="209"/>
        <v>1018</v>
      </c>
      <c r="M2696" t="s">
        <v>730</v>
      </c>
      <c r="O2696" s="355">
        <v>1.4999999999999999E-2</v>
      </c>
      <c r="Q2696" s="206">
        <v>1002</v>
      </c>
    </row>
    <row r="2697" spans="1:17" hidden="1">
      <c r="A2697" s="44" t="s">
        <v>1</v>
      </c>
      <c r="B2697" s="44" t="s">
        <v>11</v>
      </c>
      <c r="C2697" s="44">
        <v>999</v>
      </c>
      <c r="D2697" s="44" t="s">
        <v>28</v>
      </c>
      <c r="E2697" s="44">
        <v>2151</v>
      </c>
      <c r="F2697" s="44">
        <v>2450</v>
      </c>
      <c r="G2697" s="44" t="s">
        <v>33</v>
      </c>
      <c r="H2697" s="204" t="s">
        <v>677</v>
      </c>
      <c r="I2697" s="205">
        <v>44</v>
      </c>
      <c r="J2697" t="str">
        <f t="shared" si="208"/>
        <v>E-W2-H2-Creato 1</v>
      </c>
      <c r="K2697" s="5">
        <f t="shared" si="209"/>
        <v>1149</v>
      </c>
      <c r="M2697" t="s">
        <v>730</v>
      </c>
      <c r="O2697" s="355">
        <v>1.4999999999999999E-2</v>
      </c>
      <c r="Q2697" s="206">
        <v>1132</v>
      </c>
    </row>
    <row r="2698" spans="1:17" hidden="1">
      <c r="A2698" s="44" t="s">
        <v>1</v>
      </c>
      <c r="B2698" s="44" t="s">
        <v>10</v>
      </c>
      <c r="C2698" s="44">
        <v>999</v>
      </c>
      <c r="D2698" s="44" t="s">
        <v>28</v>
      </c>
      <c r="E2698" s="44">
        <v>2451</v>
      </c>
      <c r="F2698" s="44">
        <v>2820</v>
      </c>
      <c r="G2698" s="44" t="s">
        <v>34</v>
      </c>
      <c r="H2698" s="204" t="s">
        <v>677</v>
      </c>
      <c r="I2698" s="205">
        <v>44</v>
      </c>
      <c r="J2698" t="str">
        <f t="shared" si="208"/>
        <v>E-W2-H3-Creato 1</v>
      </c>
      <c r="K2698" s="5">
        <f t="shared" si="209"/>
        <v>1385</v>
      </c>
      <c r="M2698" t="s">
        <v>730</v>
      </c>
      <c r="O2698" s="355">
        <v>1.4999999999999999E-2</v>
      </c>
      <c r="Q2698" s="206">
        <v>1364</v>
      </c>
    </row>
    <row r="2699" spans="1:17" hidden="1">
      <c r="A2699" s="44" t="s">
        <v>1</v>
      </c>
      <c r="B2699" s="44" t="s">
        <v>8</v>
      </c>
      <c r="C2699" s="44">
        <v>999</v>
      </c>
      <c r="D2699" s="44" t="s">
        <v>28</v>
      </c>
      <c r="E2699" s="44">
        <v>2821</v>
      </c>
      <c r="F2699" s="44">
        <v>3100</v>
      </c>
      <c r="G2699" s="44" t="s">
        <v>35</v>
      </c>
      <c r="H2699" s="204" t="s">
        <v>677</v>
      </c>
      <c r="I2699" s="205">
        <v>44</v>
      </c>
      <c r="J2699" t="str">
        <f t="shared" si="208"/>
        <v>E-W2-H4-Creato 1</v>
      </c>
      <c r="K2699" s="5">
        <f t="shared" si="209"/>
        <v>1593</v>
      </c>
      <c r="M2699" t="s">
        <v>730</v>
      </c>
      <c r="O2699" s="355">
        <v>1.4999999999999999E-2</v>
      </c>
      <c r="Q2699" s="206">
        <v>1569</v>
      </c>
    </row>
    <row r="2700" spans="1:17" hidden="1">
      <c r="A2700" s="44" t="s">
        <v>0</v>
      </c>
      <c r="B2700" s="44" t="s">
        <v>7</v>
      </c>
      <c r="C2700" s="44">
        <v>999</v>
      </c>
      <c r="D2700" s="44" t="s">
        <v>28</v>
      </c>
      <c r="E2700" s="44">
        <v>1981</v>
      </c>
      <c r="F2700" s="44">
        <v>2150</v>
      </c>
      <c r="G2700" s="44" t="s">
        <v>32</v>
      </c>
      <c r="H2700" s="204" t="s">
        <v>677</v>
      </c>
      <c r="I2700" s="205">
        <v>44</v>
      </c>
      <c r="J2700" t="str">
        <f t="shared" si="208"/>
        <v>F-W2-H1-Creato 1</v>
      </c>
      <c r="K2700" s="5">
        <f t="shared" si="209"/>
        <v>751</v>
      </c>
      <c r="M2700" t="s">
        <v>730</v>
      </c>
      <c r="O2700" s="355">
        <v>1.4999999999999999E-2</v>
      </c>
      <c r="Q2700" s="206">
        <v>739</v>
      </c>
    </row>
    <row r="2701" spans="1:17" hidden="1">
      <c r="A2701" s="44" t="s">
        <v>0</v>
      </c>
      <c r="B2701" s="44" t="s">
        <v>6</v>
      </c>
      <c r="C2701" s="44">
        <v>999</v>
      </c>
      <c r="D2701" s="44" t="s">
        <v>28</v>
      </c>
      <c r="E2701" s="44">
        <v>2151</v>
      </c>
      <c r="F2701" s="44">
        <v>2450</v>
      </c>
      <c r="G2701" s="44" t="s">
        <v>33</v>
      </c>
      <c r="H2701" s="204" t="s">
        <v>677</v>
      </c>
      <c r="I2701" s="205">
        <v>44</v>
      </c>
      <c r="J2701" t="str">
        <f t="shared" si="208"/>
        <v>F-W2-H2-Creato 1</v>
      </c>
      <c r="K2701" s="5">
        <f t="shared" si="209"/>
        <v>850</v>
      </c>
      <c r="M2701" t="s">
        <v>730</v>
      </c>
      <c r="O2701" s="355">
        <v>1.4999999999999999E-2</v>
      </c>
      <c r="Q2701" s="206">
        <v>837</v>
      </c>
    </row>
    <row r="2702" spans="1:17" hidden="1">
      <c r="A2702" s="44" t="s">
        <v>0</v>
      </c>
      <c r="B2702" s="44" t="s">
        <v>5</v>
      </c>
      <c r="C2702" s="44">
        <v>999</v>
      </c>
      <c r="D2702" s="44" t="s">
        <v>28</v>
      </c>
      <c r="E2702" s="44">
        <v>2451</v>
      </c>
      <c r="F2702" s="44">
        <v>2820</v>
      </c>
      <c r="G2702" s="44" t="s">
        <v>34</v>
      </c>
      <c r="H2702" s="204" t="s">
        <v>677</v>
      </c>
      <c r="I2702" s="205">
        <v>44</v>
      </c>
      <c r="J2702" t="str">
        <f t="shared" si="208"/>
        <v>F-W2-H3-Creato 1</v>
      </c>
      <c r="K2702" s="5">
        <f t="shared" si="209"/>
        <v>1026</v>
      </c>
      <c r="M2702" t="s">
        <v>730</v>
      </c>
      <c r="O2702" s="355">
        <v>1.4999999999999999E-2</v>
      </c>
      <c r="Q2702" s="206">
        <v>1010</v>
      </c>
    </row>
    <row r="2703" spans="1:17" hidden="1">
      <c r="A2703" s="44" t="s">
        <v>0</v>
      </c>
      <c r="B2703" s="44" t="s">
        <v>3</v>
      </c>
      <c r="C2703" s="44">
        <v>999</v>
      </c>
      <c r="D2703" s="44" t="s">
        <v>28</v>
      </c>
      <c r="E2703" s="44">
        <v>2821</v>
      </c>
      <c r="F2703" s="44">
        <v>3100</v>
      </c>
      <c r="G2703" s="44" t="s">
        <v>35</v>
      </c>
      <c r="H2703" s="204" t="s">
        <v>677</v>
      </c>
      <c r="I2703" s="205">
        <v>44</v>
      </c>
      <c r="J2703" t="str">
        <f t="shared" si="208"/>
        <v>F-W2-H4-Creato 1</v>
      </c>
      <c r="K2703" s="5">
        <f t="shared" si="209"/>
        <v>1183</v>
      </c>
      <c r="M2703" t="s">
        <v>730</v>
      </c>
      <c r="O2703" s="355">
        <v>1.4999999999999999E-2</v>
      </c>
      <c r="Q2703" s="206">
        <v>1165</v>
      </c>
    </row>
    <row r="2704" spans="1:17" hidden="1">
      <c r="A2704" s="30" t="s">
        <v>2</v>
      </c>
      <c r="B2704" s="30" t="s">
        <v>17</v>
      </c>
      <c r="C2704" s="30">
        <v>999</v>
      </c>
      <c r="D2704" s="30" t="s">
        <v>28</v>
      </c>
      <c r="E2704" s="30">
        <v>1981</v>
      </c>
      <c r="F2704" s="30">
        <v>2150</v>
      </c>
      <c r="G2704" s="30" t="s">
        <v>32</v>
      </c>
      <c r="H2704" s="201" t="s">
        <v>678</v>
      </c>
      <c r="I2704" s="202">
        <v>44</v>
      </c>
      <c r="J2704" t="str">
        <f t="shared" si="208"/>
        <v>D-W2-H1-Creato 2</v>
      </c>
      <c r="K2704" s="5">
        <f t="shared" si="209"/>
        <v>836</v>
      </c>
      <c r="M2704" t="s">
        <v>730</v>
      </c>
      <c r="O2704" s="355">
        <v>1.4999999999999999E-2</v>
      </c>
      <c r="Q2704" s="206">
        <v>823</v>
      </c>
    </row>
    <row r="2705" spans="1:17" hidden="1">
      <c r="A2705" s="30" t="s">
        <v>2</v>
      </c>
      <c r="B2705" s="30" t="s">
        <v>16</v>
      </c>
      <c r="C2705" s="30">
        <v>999</v>
      </c>
      <c r="D2705" s="30" t="s">
        <v>28</v>
      </c>
      <c r="E2705" s="30">
        <v>2151</v>
      </c>
      <c r="F2705" s="30">
        <v>2450</v>
      </c>
      <c r="G2705" s="30" t="s">
        <v>33</v>
      </c>
      <c r="H2705" s="201" t="s">
        <v>678</v>
      </c>
      <c r="I2705" s="202">
        <v>44</v>
      </c>
      <c r="J2705" t="str">
        <f t="shared" si="208"/>
        <v>D-W2-H2-Creato 2</v>
      </c>
      <c r="K2705" s="5">
        <f t="shared" si="209"/>
        <v>975</v>
      </c>
      <c r="M2705" t="s">
        <v>730</v>
      </c>
      <c r="O2705" s="355">
        <v>1.4999999999999999E-2</v>
      </c>
      <c r="Q2705" s="206">
        <v>960</v>
      </c>
    </row>
    <row r="2706" spans="1:17" hidden="1">
      <c r="A2706" s="30" t="s">
        <v>2</v>
      </c>
      <c r="B2706" s="30" t="s">
        <v>15</v>
      </c>
      <c r="C2706" s="30">
        <v>999</v>
      </c>
      <c r="D2706" s="30" t="s">
        <v>28</v>
      </c>
      <c r="E2706" s="30">
        <v>2451</v>
      </c>
      <c r="F2706" s="30">
        <v>2820</v>
      </c>
      <c r="G2706" s="30" t="s">
        <v>34</v>
      </c>
      <c r="H2706" s="201" t="s">
        <v>678</v>
      </c>
      <c r="I2706" s="202">
        <v>44</v>
      </c>
      <c r="J2706" t="str">
        <f t="shared" si="208"/>
        <v>D-W2-H3-Creato 2</v>
      </c>
      <c r="K2706" s="5">
        <f t="shared" si="209"/>
        <v>1131</v>
      </c>
      <c r="M2706" t="s">
        <v>730</v>
      </c>
      <c r="O2706" s="355">
        <v>1.4999999999999999E-2</v>
      </c>
      <c r="Q2706" s="206">
        <v>1114</v>
      </c>
    </row>
    <row r="2707" spans="1:17" hidden="1">
      <c r="A2707" s="30" t="s">
        <v>2</v>
      </c>
      <c r="B2707" s="30" t="s">
        <v>13</v>
      </c>
      <c r="C2707" s="30">
        <v>999</v>
      </c>
      <c r="D2707" s="30" t="s">
        <v>28</v>
      </c>
      <c r="E2707" s="30">
        <v>2821</v>
      </c>
      <c r="F2707" s="30">
        <v>3070</v>
      </c>
      <c r="G2707" s="30" t="s">
        <v>35</v>
      </c>
      <c r="H2707" s="201" t="s">
        <v>678</v>
      </c>
      <c r="I2707" s="202">
        <v>44</v>
      </c>
      <c r="J2707" t="str">
        <f t="shared" si="208"/>
        <v>D-W2-H4-Creato 2</v>
      </c>
      <c r="K2707" s="5">
        <f t="shared" si="209"/>
        <v>1313</v>
      </c>
      <c r="M2707" t="s">
        <v>730</v>
      </c>
      <c r="O2707" s="355">
        <v>1.4999999999999999E-2</v>
      </c>
      <c r="Q2707" s="206">
        <v>1293</v>
      </c>
    </row>
    <row r="2708" spans="1:17" hidden="1">
      <c r="A2708" s="30" t="s">
        <v>1</v>
      </c>
      <c r="B2708" s="30" t="s">
        <v>12</v>
      </c>
      <c r="C2708" s="30">
        <v>999</v>
      </c>
      <c r="D2708" s="30" t="s">
        <v>28</v>
      </c>
      <c r="E2708" s="30">
        <v>1981</v>
      </c>
      <c r="F2708" s="30">
        <v>2150</v>
      </c>
      <c r="G2708" s="30" t="s">
        <v>32</v>
      </c>
      <c r="H2708" s="201" t="s">
        <v>678</v>
      </c>
      <c r="I2708" s="202">
        <v>44</v>
      </c>
      <c r="J2708" t="str">
        <f t="shared" si="208"/>
        <v>E-W2-H1-Creato 2</v>
      </c>
      <c r="K2708" s="5">
        <f t="shared" si="209"/>
        <v>1672</v>
      </c>
      <c r="M2708" t="s">
        <v>730</v>
      </c>
      <c r="O2708" s="355">
        <v>1.4999999999999999E-2</v>
      </c>
      <c r="Q2708" s="206">
        <v>1647</v>
      </c>
    </row>
    <row r="2709" spans="1:17" hidden="1">
      <c r="A2709" s="30" t="s">
        <v>1</v>
      </c>
      <c r="B2709" s="30" t="s">
        <v>11</v>
      </c>
      <c r="C2709" s="30">
        <v>999</v>
      </c>
      <c r="D2709" s="30" t="s">
        <v>28</v>
      </c>
      <c r="E2709" s="30">
        <v>2151</v>
      </c>
      <c r="F2709" s="30">
        <v>2450</v>
      </c>
      <c r="G2709" s="30" t="s">
        <v>33</v>
      </c>
      <c r="H2709" s="201" t="s">
        <v>678</v>
      </c>
      <c r="I2709" s="202">
        <v>44</v>
      </c>
      <c r="J2709" t="str">
        <f t="shared" si="208"/>
        <v>E-W2-H2-Creato 2</v>
      </c>
      <c r="K2709" s="5">
        <f t="shared" si="209"/>
        <v>1949</v>
      </c>
      <c r="M2709" t="s">
        <v>730</v>
      </c>
      <c r="O2709" s="355">
        <v>1.4999999999999999E-2</v>
      </c>
      <c r="Q2709" s="206">
        <v>1920</v>
      </c>
    </row>
    <row r="2710" spans="1:17" hidden="1">
      <c r="A2710" s="30" t="s">
        <v>1</v>
      </c>
      <c r="B2710" s="30" t="s">
        <v>10</v>
      </c>
      <c r="C2710" s="30">
        <v>999</v>
      </c>
      <c r="D2710" s="30" t="s">
        <v>28</v>
      </c>
      <c r="E2710" s="30">
        <v>2451</v>
      </c>
      <c r="F2710" s="30">
        <v>2820</v>
      </c>
      <c r="G2710" s="30" t="s">
        <v>34</v>
      </c>
      <c r="H2710" s="201" t="s">
        <v>678</v>
      </c>
      <c r="I2710" s="202">
        <v>44</v>
      </c>
      <c r="J2710" t="str">
        <f t="shared" ref="J2710:J2773" si="210">A2710&amp;"-"&amp;D2710&amp;"-"&amp;G2710&amp;"-"&amp;H2710</f>
        <v>E-W2-H3-Creato 2</v>
      </c>
      <c r="K2710" s="5">
        <f t="shared" si="209"/>
        <v>2263</v>
      </c>
      <c r="M2710" t="s">
        <v>730</v>
      </c>
      <c r="O2710" s="355">
        <v>1.4999999999999999E-2</v>
      </c>
      <c r="Q2710" s="206">
        <v>2229</v>
      </c>
    </row>
    <row r="2711" spans="1:17" hidden="1">
      <c r="A2711" s="30" t="s">
        <v>1</v>
      </c>
      <c r="B2711" s="30" t="s">
        <v>8</v>
      </c>
      <c r="C2711" s="30">
        <v>999</v>
      </c>
      <c r="D2711" s="30" t="s">
        <v>28</v>
      </c>
      <c r="E2711" s="30">
        <v>2821</v>
      </c>
      <c r="F2711" s="30">
        <v>3100</v>
      </c>
      <c r="G2711" s="30" t="s">
        <v>35</v>
      </c>
      <c r="H2711" s="201" t="s">
        <v>678</v>
      </c>
      <c r="I2711" s="202">
        <v>44</v>
      </c>
      <c r="J2711" t="str">
        <f t="shared" si="210"/>
        <v>E-W2-H4-Creato 2</v>
      </c>
      <c r="K2711" s="5">
        <f t="shared" si="209"/>
        <v>2624</v>
      </c>
      <c r="M2711" t="s">
        <v>730</v>
      </c>
      <c r="O2711" s="355">
        <v>1.4999999999999999E-2</v>
      </c>
      <c r="Q2711" s="206">
        <v>2585</v>
      </c>
    </row>
    <row r="2712" spans="1:17" hidden="1">
      <c r="A2712" s="30" t="s">
        <v>0</v>
      </c>
      <c r="B2712" s="30" t="s">
        <v>7</v>
      </c>
      <c r="C2712" s="30">
        <v>999</v>
      </c>
      <c r="D2712" s="30" t="s">
        <v>28</v>
      </c>
      <c r="E2712" s="30">
        <v>1981</v>
      </c>
      <c r="F2712" s="30">
        <v>2150</v>
      </c>
      <c r="G2712" s="30" t="s">
        <v>32</v>
      </c>
      <c r="H2712" s="201" t="s">
        <v>678</v>
      </c>
      <c r="I2712" s="202">
        <v>44</v>
      </c>
      <c r="J2712" t="str">
        <f t="shared" si="210"/>
        <v>F-W2-H1-Creato 2</v>
      </c>
      <c r="K2712" s="5">
        <f t="shared" si="209"/>
        <v>1242</v>
      </c>
      <c r="M2712" t="s">
        <v>730</v>
      </c>
      <c r="O2712" s="355">
        <v>1.4999999999999999E-2</v>
      </c>
      <c r="Q2712" s="206">
        <v>1223</v>
      </c>
    </row>
    <row r="2713" spans="1:17" hidden="1">
      <c r="A2713" s="30" t="s">
        <v>0</v>
      </c>
      <c r="B2713" s="30" t="s">
        <v>6</v>
      </c>
      <c r="C2713" s="30">
        <v>999</v>
      </c>
      <c r="D2713" s="30" t="s">
        <v>28</v>
      </c>
      <c r="E2713" s="30">
        <v>2151</v>
      </c>
      <c r="F2713" s="30">
        <v>2450</v>
      </c>
      <c r="G2713" s="30" t="s">
        <v>33</v>
      </c>
      <c r="H2713" s="201" t="s">
        <v>678</v>
      </c>
      <c r="I2713" s="202">
        <v>44</v>
      </c>
      <c r="J2713" t="str">
        <f t="shared" si="210"/>
        <v>F-W2-H2-Creato 2</v>
      </c>
      <c r="K2713" s="5">
        <f t="shared" si="209"/>
        <v>1450</v>
      </c>
      <c r="M2713" t="s">
        <v>730</v>
      </c>
      <c r="O2713" s="355">
        <v>1.4999999999999999E-2</v>
      </c>
      <c r="Q2713" s="206">
        <v>1428</v>
      </c>
    </row>
    <row r="2714" spans="1:17" hidden="1">
      <c r="A2714" s="30" t="s">
        <v>0</v>
      </c>
      <c r="B2714" s="30" t="s">
        <v>5</v>
      </c>
      <c r="C2714" s="30">
        <v>999</v>
      </c>
      <c r="D2714" s="30" t="s">
        <v>28</v>
      </c>
      <c r="E2714" s="30">
        <v>2451</v>
      </c>
      <c r="F2714" s="30">
        <v>2820</v>
      </c>
      <c r="G2714" s="30" t="s">
        <v>34</v>
      </c>
      <c r="H2714" s="201" t="s">
        <v>678</v>
      </c>
      <c r="I2714" s="202">
        <v>44</v>
      </c>
      <c r="J2714" t="str">
        <f t="shared" si="210"/>
        <v>F-W2-H3-Creato 2</v>
      </c>
      <c r="K2714" s="5">
        <f t="shared" si="209"/>
        <v>1684</v>
      </c>
      <c r="M2714" t="s">
        <v>730</v>
      </c>
      <c r="O2714" s="355">
        <v>1.4999999999999999E-2</v>
      </c>
      <c r="Q2714" s="206">
        <v>1659</v>
      </c>
    </row>
    <row r="2715" spans="1:17" hidden="1">
      <c r="A2715" s="30" t="s">
        <v>0</v>
      </c>
      <c r="B2715" s="30" t="s">
        <v>3</v>
      </c>
      <c r="C2715" s="30">
        <v>999</v>
      </c>
      <c r="D2715" s="30" t="s">
        <v>28</v>
      </c>
      <c r="E2715" s="30">
        <v>2821</v>
      </c>
      <c r="F2715" s="30">
        <v>3100</v>
      </c>
      <c r="G2715" s="30" t="s">
        <v>35</v>
      </c>
      <c r="H2715" s="201" t="s">
        <v>678</v>
      </c>
      <c r="I2715" s="202">
        <v>44</v>
      </c>
      <c r="J2715" t="str">
        <f t="shared" si="210"/>
        <v>F-W2-H4-Creato 2</v>
      </c>
      <c r="K2715" s="5">
        <f t="shared" si="209"/>
        <v>1952</v>
      </c>
      <c r="M2715" t="s">
        <v>730</v>
      </c>
      <c r="O2715" s="355">
        <v>1.4999999999999999E-2</v>
      </c>
      <c r="Q2715" s="206">
        <v>1923</v>
      </c>
    </row>
    <row r="2716" spans="1:17" hidden="1">
      <c r="A2716" s="23" t="s">
        <v>2</v>
      </c>
      <c r="B2716" s="23" t="s">
        <v>17</v>
      </c>
      <c r="C2716" s="23">
        <v>999</v>
      </c>
      <c r="D2716" s="23" t="s">
        <v>28</v>
      </c>
      <c r="E2716" s="23">
        <v>1981</v>
      </c>
      <c r="F2716" s="23">
        <v>2150</v>
      </c>
      <c r="G2716" s="23" t="s">
        <v>32</v>
      </c>
      <c r="H2716" s="210" t="s">
        <v>679</v>
      </c>
      <c r="I2716" s="211">
        <v>44</v>
      </c>
      <c r="J2716" t="str">
        <f t="shared" si="210"/>
        <v>D-W2-H1-Creato 3</v>
      </c>
      <c r="K2716" s="5">
        <f t="shared" si="209"/>
        <v>1209</v>
      </c>
      <c r="M2716" t="s">
        <v>730</v>
      </c>
      <c r="O2716" s="355">
        <v>1.4999999999999999E-2</v>
      </c>
      <c r="Q2716" s="206">
        <v>1191</v>
      </c>
    </row>
    <row r="2717" spans="1:17" hidden="1">
      <c r="A2717" s="23" t="s">
        <v>2</v>
      </c>
      <c r="B2717" s="23" t="s">
        <v>16</v>
      </c>
      <c r="C2717" s="23">
        <v>999</v>
      </c>
      <c r="D2717" s="23" t="s">
        <v>28</v>
      </c>
      <c r="E2717" s="23">
        <v>2151</v>
      </c>
      <c r="F2717" s="23">
        <v>2450</v>
      </c>
      <c r="G2717" s="23" t="s">
        <v>33</v>
      </c>
      <c r="H2717" s="210" t="s">
        <v>679</v>
      </c>
      <c r="I2717" s="211">
        <v>44</v>
      </c>
      <c r="J2717" t="str">
        <f t="shared" si="210"/>
        <v>D-W2-H2-Creato 3</v>
      </c>
      <c r="K2717" s="5">
        <f t="shared" si="209"/>
        <v>1347</v>
      </c>
      <c r="M2717" t="s">
        <v>730</v>
      </c>
      <c r="O2717" s="355">
        <v>1.4999999999999999E-2</v>
      </c>
      <c r="Q2717" s="206">
        <v>1327</v>
      </c>
    </row>
    <row r="2718" spans="1:17" hidden="1">
      <c r="A2718" s="23" t="s">
        <v>2</v>
      </c>
      <c r="B2718" s="23" t="s">
        <v>15</v>
      </c>
      <c r="C2718" s="23">
        <v>999</v>
      </c>
      <c r="D2718" s="23" t="s">
        <v>28</v>
      </c>
      <c r="E2718" s="23">
        <v>2451</v>
      </c>
      <c r="F2718" s="23">
        <v>2820</v>
      </c>
      <c r="G2718" s="23" t="s">
        <v>34</v>
      </c>
      <c r="H2718" s="210" t="s">
        <v>679</v>
      </c>
      <c r="I2718" s="211">
        <v>44</v>
      </c>
      <c r="J2718" t="str">
        <f t="shared" si="210"/>
        <v>D-W2-H3-Creato 3</v>
      </c>
      <c r="K2718" s="5">
        <f t="shared" si="209"/>
        <v>1505</v>
      </c>
      <c r="M2718" t="s">
        <v>730</v>
      </c>
      <c r="O2718" s="355">
        <v>1.4999999999999999E-2</v>
      </c>
      <c r="Q2718" s="206">
        <v>1482</v>
      </c>
    </row>
    <row r="2719" spans="1:17" hidden="1">
      <c r="A2719" s="23" t="s">
        <v>2</v>
      </c>
      <c r="B2719" s="23" t="s">
        <v>13</v>
      </c>
      <c r="C2719" s="23">
        <v>999</v>
      </c>
      <c r="D2719" s="23" t="s">
        <v>28</v>
      </c>
      <c r="E2719" s="23">
        <v>2821</v>
      </c>
      <c r="F2719" s="23">
        <v>3070</v>
      </c>
      <c r="G2719" s="23" t="s">
        <v>35</v>
      </c>
      <c r="H2719" s="210" t="s">
        <v>679</v>
      </c>
      <c r="I2719" s="211">
        <v>44</v>
      </c>
      <c r="J2719" t="str">
        <f t="shared" si="210"/>
        <v>D-W2-H4-Creato 3</v>
      </c>
      <c r="K2719" s="5">
        <f t="shared" si="209"/>
        <v>1620</v>
      </c>
      <c r="M2719" t="s">
        <v>730</v>
      </c>
      <c r="O2719" s="355">
        <v>1.4999999999999999E-2</v>
      </c>
      <c r="Q2719" s="206">
        <v>1596</v>
      </c>
    </row>
    <row r="2720" spans="1:17" hidden="1">
      <c r="A2720" s="23" t="s">
        <v>1</v>
      </c>
      <c r="B2720" s="23" t="s">
        <v>12</v>
      </c>
      <c r="C2720" s="23">
        <v>999</v>
      </c>
      <c r="D2720" s="23" t="s">
        <v>28</v>
      </c>
      <c r="E2720" s="23">
        <v>1981</v>
      </c>
      <c r="F2720" s="23">
        <v>2150</v>
      </c>
      <c r="G2720" s="23" t="s">
        <v>32</v>
      </c>
      <c r="H2720" s="210" t="s">
        <v>679</v>
      </c>
      <c r="I2720" s="211">
        <v>44</v>
      </c>
      <c r="J2720" t="str">
        <f t="shared" si="210"/>
        <v>E-W2-H1-Creato 3</v>
      </c>
      <c r="K2720" s="5">
        <f t="shared" si="209"/>
        <v>2417</v>
      </c>
      <c r="M2720" t="s">
        <v>730</v>
      </c>
      <c r="O2720" s="355">
        <v>1.4999999999999999E-2</v>
      </c>
      <c r="Q2720" s="206">
        <v>2381</v>
      </c>
    </row>
    <row r="2721" spans="1:17" hidden="1">
      <c r="A2721" s="23" t="s">
        <v>1</v>
      </c>
      <c r="B2721" s="23" t="s">
        <v>11</v>
      </c>
      <c r="C2721" s="23">
        <v>999</v>
      </c>
      <c r="D2721" s="23" t="s">
        <v>28</v>
      </c>
      <c r="E2721" s="23">
        <v>2151</v>
      </c>
      <c r="F2721" s="23">
        <v>2450</v>
      </c>
      <c r="G2721" s="23" t="s">
        <v>33</v>
      </c>
      <c r="H2721" s="210" t="s">
        <v>679</v>
      </c>
      <c r="I2721" s="211">
        <v>44</v>
      </c>
      <c r="J2721" t="str">
        <f t="shared" si="210"/>
        <v>E-W2-H2-Creato 3</v>
      </c>
      <c r="K2721" s="5">
        <f t="shared" si="209"/>
        <v>2694</v>
      </c>
      <c r="M2721" t="s">
        <v>730</v>
      </c>
      <c r="O2721" s="355">
        <v>1.4999999999999999E-2</v>
      </c>
      <c r="Q2721" s="206">
        <v>2654</v>
      </c>
    </row>
    <row r="2722" spans="1:17" hidden="1">
      <c r="A2722" s="23" t="s">
        <v>1</v>
      </c>
      <c r="B2722" s="23" t="s">
        <v>10</v>
      </c>
      <c r="C2722" s="23">
        <v>999</v>
      </c>
      <c r="D2722" s="23" t="s">
        <v>28</v>
      </c>
      <c r="E2722" s="23">
        <v>2451</v>
      </c>
      <c r="F2722" s="23">
        <v>2820</v>
      </c>
      <c r="G2722" s="23" t="s">
        <v>34</v>
      </c>
      <c r="H2722" s="210" t="s">
        <v>679</v>
      </c>
      <c r="I2722" s="211">
        <v>44</v>
      </c>
      <c r="J2722" t="str">
        <f t="shared" si="210"/>
        <v>E-W2-H3-Creato 3</v>
      </c>
      <c r="K2722" s="5">
        <f t="shared" si="209"/>
        <v>3008</v>
      </c>
      <c r="M2722" t="s">
        <v>730</v>
      </c>
      <c r="O2722" s="355">
        <v>1.4999999999999999E-2</v>
      </c>
      <c r="Q2722" s="206">
        <v>2963</v>
      </c>
    </row>
    <row r="2723" spans="1:17" hidden="1">
      <c r="A2723" s="23" t="s">
        <v>1</v>
      </c>
      <c r="B2723" s="23" t="s">
        <v>8</v>
      </c>
      <c r="C2723" s="23">
        <v>999</v>
      </c>
      <c r="D2723" s="23" t="s">
        <v>28</v>
      </c>
      <c r="E2723" s="23">
        <v>2821</v>
      </c>
      <c r="F2723" s="23">
        <v>3100</v>
      </c>
      <c r="G2723" s="23" t="s">
        <v>35</v>
      </c>
      <c r="H2723" s="210" t="s">
        <v>679</v>
      </c>
      <c r="I2723" s="211">
        <v>44</v>
      </c>
      <c r="J2723" t="str">
        <f t="shared" si="210"/>
        <v>E-W2-H4-Creato 3</v>
      </c>
      <c r="K2723" s="5">
        <f t="shared" si="209"/>
        <v>2980</v>
      </c>
      <c r="M2723" t="s">
        <v>730</v>
      </c>
      <c r="O2723" s="355">
        <v>1.4999999999999999E-2</v>
      </c>
      <c r="Q2723" s="206">
        <v>2935</v>
      </c>
    </row>
    <row r="2724" spans="1:17" hidden="1">
      <c r="A2724" s="23" t="s">
        <v>0</v>
      </c>
      <c r="B2724" s="23" t="s">
        <v>7</v>
      </c>
      <c r="C2724" s="23">
        <v>999</v>
      </c>
      <c r="D2724" s="23" t="s">
        <v>28</v>
      </c>
      <c r="E2724" s="23">
        <v>1981</v>
      </c>
      <c r="F2724" s="23">
        <v>2150</v>
      </c>
      <c r="G2724" s="23" t="s">
        <v>32</v>
      </c>
      <c r="H2724" s="210" t="s">
        <v>679</v>
      </c>
      <c r="I2724" s="211">
        <v>44</v>
      </c>
      <c r="J2724" t="str">
        <f t="shared" si="210"/>
        <v>F-W2-H1-Creato 3</v>
      </c>
      <c r="K2724" s="5">
        <f t="shared" si="209"/>
        <v>1852</v>
      </c>
      <c r="M2724" t="s">
        <v>730</v>
      </c>
      <c r="O2724" s="355">
        <v>1.4999999999999999E-2</v>
      </c>
      <c r="Q2724" s="206">
        <v>1824</v>
      </c>
    </row>
    <row r="2725" spans="1:17" hidden="1">
      <c r="A2725" s="23" t="s">
        <v>0</v>
      </c>
      <c r="B2725" s="23" t="s">
        <v>6</v>
      </c>
      <c r="C2725" s="23">
        <v>999</v>
      </c>
      <c r="D2725" s="23" t="s">
        <v>28</v>
      </c>
      <c r="E2725" s="23">
        <v>2151</v>
      </c>
      <c r="F2725" s="23">
        <v>2450</v>
      </c>
      <c r="G2725" s="23" t="s">
        <v>33</v>
      </c>
      <c r="H2725" s="210" t="s">
        <v>679</v>
      </c>
      <c r="I2725" s="211">
        <v>44</v>
      </c>
      <c r="J2725" t="str">
        <f t="shared" si="210"/>
        <v>F-W2-H2-Creato 3</v>
      </c>
      <c r="K2725" s="5">
        <f t="shared" si="209"/>
        <v>2119</v>
      </c>
      <c r="M2725" t="s">
        <v>730</v>
      </c>
      <c r="O2725" s="355">
        <v>1.4999999999999999E-2</v>
      </c>
      <c r="Q2725" s="206">
        <v>2087</v>
      </c>
    </row>
    <row r="2726" spans="1:17" hidden="1">
      <c r="A2726" s="23" t="s">
        <v>0</v>
      </c>
      <c r="B2726" s="23" t="s">
        <v>5</v>
      </c>
      <c r="C2726" s="23">
        <v>999</v>
      </c>
      <c r="D2726" s="23" t="s">
        <v>28</v>
      </c>
      <c r="E2726" s="23">
        <v>2451</v>
      </c>
      <c r="F2726" s="23">
        <v>2820</v>
      </c>
      <c r="G2726" s="23" t="s">
        <v>34</v>
      </c>
      <c r="H2726" s="210" t="s">
        <v>679</v>
      </c>
      <c r="I2726" s="211">
        <v>44</v>
      </c>
      <c r="J2726" t="str">
        <f t="shared" si="210"/>
        <v>F-W2-H3-Creato 3</v>
      </c>
      <c r="K2726" s="5">
        <f t="shared" si="209"/>
        <v>2323</v>
      </c>
      <c r="M2726" t="s">
        <v>730</v>
      </c>
      <c r="O2726" s="355">
        <v>1.4999999999999999E-2</v>
      </c>
      <c r="Q2726" s="206">
        <v>2288</v>
      </c>
    </row>
    <row r="2727" spans="1:17" hidden="1">
      <c r="A2727" s="23" t="s">
        <v>0</v>
      </c>
      <c r="B2727" s="23" t="s">
        <v>3</v>
      </c>
      <c r="C2727" s="23">
        <v>999</v>
      </c>
      <c r="D2727" s="23" t="s">
        <v>28</v>
      </c>
      <c r="E2727" s="23">
        <v>2821</v>
      </c>
      <c r="F2727" s="23">
        <v>3100</v>
      </c>
      <c r="G2727" s="23" t="s">
        <v>35</v>
      </c>
      <c r="H2727" s="210" t="s">
        <v>679</v>
      </c>
      <c r="I2727" s="211">
        <v>44</v>
      </c>
      <c r="J2727" t="str">
        <f t="shared" si="210"/>
        <v>F-W2-H4-Creato 3</v>
      </c>
      <c r="K2727" s="5">
        <f t="shared" si="209"/>
        <v>2467</v>
      </c>
      <c r="M2727" t="s">
        <v>730</v>
      </c>
      <c r="O2727" s="355">
        <v>1.4999999999999999E-2</v>
      </c>
      <c r="Q2727" s="206">
        <v>2430</v>
      </c>
    </row>
    <row r="2728" spans="1:17" hidden="1">
      <c r="A2728" s="16" t="s">
        <v>2</v>
      </c>
      <c r="B2728" s="16" t="s">
        <v>17</v>
      </c>
      <c r="C2728" s="16">
        <v>999</v>
      </c>
      <c r="D2728" s="16" t="s">
        <v>28</v>
      </c>
      <c r="E2728" s="16">
        <v>1981</v>
      </c>
      <c r="F2728" s="16">
        <v>2150</v>
      </c>
      <c r="G2728" s="16" t="s">
        <v>32</v>
      </c>
      <c r="H2728" s="207" t="s">
        <v>680</v>
      </c>
      <c r="I2728" s="208">
        <v>44</v>
      </c>
      <c r="J2728" t="str">
        <f t="shared" si="210"/>
        <v>D-W2-H1-Creato 4</v>
      </c>
      <c r="K2728" s="5">
        <f t="shared" si="209"/>
        <v>588</v>
      </c>
      <c r="M2728" t="s">
        <v>730</v>
      </c>
      <c r="O2728" s="355">
        <v>1.4999999999999999E-2</v>
      </c>
      <c r="Q2728" s="206">
        <v>579</v>
      </c>
    </row>
    <row r="2729" spans="1:17" hidden="1">
      <c r="A2729" s="16" t="s">
        <v>2</v>
      </c>
      <c r="B2729" s="16" t="s">
        <v>16</v>
      </c>
      <c r="C2729" s="16">
        <v>999</v>
      </c>
      <c r="D2729" s="16" t="s">
        <v>28</v>
      </c>
      <c r="E2729" s="16">
        <v>2151</v>
      </c>
      <c r="F2729" s="16">
        <v>2450</v>
      </c>
      <c r="G2729" s="16" t="s">
        <v>33</v>
      </c>
      <c r="H2729" s="207" t="s">
        <v>680</v>
      </c>
      <c r="I2729" s="208">
        <v>44</v>
      </c>
      <c r="J2729" t="str">
        <f t="shared" si="210"/>
        <v>D-W2-H2-Creato 4</v>
      </c>
      <c r="K2729" s="5">
        <f t="shared" si="209"/>
        <v>785</v>
      </c>
      <c r="M2729" t="s">
        <v>730</v>
      </c>
      <c r="O2729" s="355">
        <v>1.4999999999999999E-2</v>
      </c>
      <c r="Q2729" s="206">
        <v>773</v>
      </c>
    </row>
    <row r="2730" spans="1:17" hidden="1">
      <c r="A2730" s="16" t="s">
        <v>2</v>
      </c>
      <c r="B2730" s="16" t="s">
        <v>15</v>
      </c>
      <c r="C2730" s="16">
        <v>999</v>
      </c>
      <c r="D2730" s="16" t="s">
        <v>28</v>
      </c>
      <c r="E2730" s="16">
        <v>2451</v>
      </c>
      <c r="F2730" s="16">
        <v>2820</v>
      </c>
      <c r="G2730" s="16" t="s">
        <v>34</v>
      </c>
      <c r="H2730" s="207" t="s">
        <v>680</v>
      </c>
      <c r="I2730" s="208">
        <v>44</v>
      </c>
      <c r="J2730" t="str">
        <f t="shared" si="210"/>
        <v>D-W2-H3-Creato 4</v>
      </c>
      <c r="K2730" s="5">
        <f t="shared" si="209"/>
        <v>942</v>
      </c>
      <c r="M2730" t="s">
        <v>730</v>
      </c>
      <c r="O2730" s="355">
        <v>1.4999999999999999E-2</v>
      </c>
      <c r="Q2730" s="206">
        <v>928</v>
      </c>
    </row>
    <row r="2731" spans="1:17" hidden="1">
      <c r="A2731" s="16" t="s">
        <v>2</v>
      </c>
      <c r="B2731" s="16" t="s">
        <v>13</v>
      </c>
      <c r="C2731" s="16">
        <v>999</v>
      </c>
      <c r="D2731" s="16" t="s">
        <v>28</v>
      </c>
      <c r="E2731" s="16">
        <v>2821</v>
      </c>
      <c r="F2731" s="16">
        <v>3070</v>
      </c>
      <c r="G2731" s="16" t="s">
        <v>35</v>
      </c>
      <c r="H2731" s="207" t="s">
        <v>680</v>
      </c>
      <c r="I2731" s="208">
        <v>44</v>
      </c>
      <c r="J2731" t="str">
        <f t="shared" si="210"/>
        <v>D-W2-H4-Creato 4</v>
      </c>
      <c r="K2731" s="5">
        <f t="shared" si="209"/>
        <v>1044</v>
      </c>
      <c r="M2731" t="s">
        <v>730</v>
      </c>
      <c r="O2731" s="355">
        <v>1.4999999999999999E-2</v>
      </c>
      <c r="Q2731" s="206">
        <v>1028</v>
      </c>
    </row>
    <row r="2732" spans="1:17" hidden="1">
      <c r="A2732" s="16" t="s">
        <v>1</v>
      </c>
      <c r="B2732" s="16" t="s">
        <v>12</v>
      </c>
      <c r="C2732" s="16">
        <v>999</v>
      </c>
      <c r="D2732" s="16" t="s">
        <v>28</v>
      </c>
      <c r="E2732" s="16">
        <v>1981</v>
      </c>
      <c r="F2732" s="16">
        <v>2150</v>
      </c>
      <c r="G2732" s="16" t="s">
        <v>32</v>
      </c>
      <c r="H2732" s="207" t="s">
        <v>680</v>
      </c>
      <c r="I2732" s="208">
        <v>44</v>
      </c>
      <c r="J2732" t="str">
        <f t="shared" si="210"/>
        <v>E-W2-H1-Creato 4</v>
      </c>
      <c r="K2732" s="5">
        <f t="shared" si="209"/>
        <v>1175</v>
      </c>
      <c r="M2732" t="s">
        <v>730</v>
      </c>
      <c r="O2732" s="355">
        <v>1.4999999999999999E-2</v>
      </c>
      <c r="Q2732" s="206">
        <v>1157</v>
      </c>
    </row>
    <row r="2733" spans="1:17" hidden="1">
      <c r="A2733" s="16" t="s">
        <v>1</v>
      </c>
      <c r="B2733" s="16" t="s">
        <v>11</v>
      </c>
      <c r="C2733" s="16">
        <v>999</v>
      </c>
      <c r="D2733" s="16" t="s">
        <v>28</v>
      </c>
      <c r="E2733" s="16">
        <v>2151</v>
      </c>
      <c r="F2733" s="16">
        <v>2450</v>
      </c>
      <c r="G2733" s="16" t="s">
        <v>33</v>
      </c>
      <c r="H2733" s="207" t="s">
        <v>680</v>
      </c>
      <c r="I2733" s="208">
        <v>44</v>
      </c>
      <c r="J2733" t="str">
        <f t="shared" si="210"/>
        <v>E-W2-H2-Creato 4</v>
      </c>
      <c r="K2733" s="5">
        <f t="shared" si="209"/>
        <v>812</v>
      </c>
      <c r="M2733" t="s">
        <v>730</v>
      </c>
      <c r="O2733" s="355">
        <v>1.4999999999999999E-2</v>
      </c>
      <c r="Q2733" s="206">
        <v>800</v>
      </c>
    </row>
    <row r="2734" spans="1:17" hidden="1">
      <c r="A2734" s="16" t="s">
        <v>1</v>
      </c>
      <c r="B2734" s="16" t="s">
        <v>10</v>
      </c>
      <c r="C2734" s="16">
        <v>999</v>
      </c>
      <c r="D2734" s="16" t="s">
        <v>28</v>
      </c>
      <c r="E2734" s="16">
        <v>2451</v>
      </c>
      <c r="F2734" s="16">
        <v>2820</v>
      </c>
      <c r="G2734" s="16" t="s">
        <v>34</v>
      </c>
      <c r="H2734" s="207" t="s">
        <v>680</v>
      </c>
      <c r="I2734" s="208">
        <v>44</v>
      </c>
      <c r="J2734" t="str">
        <f t="shared" si="210"/>
        <v>E-W2-H3-Creato 4</v>
      </c>
      <c r="K2734" s="5">
        <f t="shared" si="209"/>
        <v>1883</v>
      </c>
      <c r="M2734" t="s">
        <v>730</v>
      </c>
      <c r="O2734" s="355">
        <v>1.4999999999999999E-2</v>
      </c>
      <c r="Q2734" s="206">
        <v>1855</v>
      </c>
    </row>
    <row r="2735" spans="1:17" hidden="1">
      <c r="A2735" s="16" t="s">
        <v>1</v>
      </c>
      <c r="B2735" s="16" t="s">
        <v>8</v>
      </c>
      <c r="C2735" s="16">
        <v>999</v>
      </c>
      <c r="D2735" s="16" t="s">
        <v>28</v>
      </c>
      <c r="E2735" s="16">
        <v>2821</v>
      </c>
      <c r="F2735" s="16">
        <v>3100</v>
      </c>
      <c r="G2735" s="16" t="s">
        <v>35</v>
      </c>
      <c r="H2735" s="207" t="s">
        <v>680</v>
      </c>
      <c r="I2735" s="208">
        <v>44</v>
      </c>
      <c r="J2735" t="str">
        <f t="shared" si="210"/>
        <v>E-W2-H4-Creato 4</v>
      </c>
      <c r="K2735" s="5">
        <f t="shared" si="209"/>
        <v>2084</v>
      </c>
      <c r="M2735" t="s">
        <v>730</v>
      </c>
      <c r="O2735" s="355">
        <v>1.4999999999999999E-2</v>
      </c>
      <c r="Q2735" s="206">
        <v>2053</v>
      </c>
    </row>
    <row r="2736" spans="1:17" hidden="1">
      <c r="A2736" s="16" t="s">
        <v>0</v>
      </c>
      <c r="B2736" s="16" t="s">
        <v>7</v>
      </c>
      <c r="C2736" s="16">
        <v>999</v>
      </c>
      <c r="D2736" s="16" t="s">
        <v>28</v>
      </c>
      <c r="E2736" s="16">
        <v>1981</v>
      </c>
      <c r="F2736" s="16">
        <v>2150</v>
      </c>
      <c r="G2736" s="16" t="s">
        <v>32</v>
      </c>
      <c r="H2736" s="207" t="s">
        <v>680</v>
      </c>
      <c r="I2736" s="208">
        <v>44</v>
      </c>
      <c r="J2736" t="str">
        <f t="shared" si="210"/>
        <v>F-W2-H1-Creato 4</v>
      </c>
      <c r="K2736" s="5">
        <f t="shared" si="209"/>
        <v>1008</v>
      </c>
      <c r="M2736" t="s">
        <v>730</v>
      </c>
      <c r="O2736" s="355">
        <v>1.4999999999999999E-2</v>
      </c>
      <c r="Q2736" s="206">
        <v>993</v>
      </c>
    </row>
    <row r="2737" spans="1:17" hidden="1">
      <c r="A2737" s="16" t="s">
        <v>0</v>
      </c>
      <c r="B2737" s="16" t="s">
        <v>6</v>
      </c>
      <c r="C2737" s="16">
        <v>999</v>
      </c>
      <c r="D2737" s="16" t="s">
        <v>28</v>
      </c>
      <c r="E2737" s="16">
        <v>2151</v>
      </c>
      <c r="F2737" s="16">
        <v>2450</v>
      </c>
      <c r="G2737" s="16" t="s">
        <v>33</v>
      </c>
      <c r="H2737" s="207" t="s">
        <v>680</v>
      </c>
      <c r="I2737" s="208">
        <v>44</v>
      </c>
      <c r="J2737" t="str">
        <f t="shared" si="210"/>
        <v>F-W2-H2-Creato 4</v>
      </c>
      <c r="K2737" s="5">
        <f t="shared" si="209"/>
        <v>1275</v>
      </c>
      <c r="M2737" t="s">
        <v>730</v>
      </c>
      <c r="O2737" s="355">
        <v>1.4999999999999999E-2</v>
      </c>
      <c r="Q2737" s="206">
        <v>1256</v>
      </c>
    </row>
    <row r="2738" spans="1:17" hidden="1">
      <c r="A2738" s="16" t="s">
        <v>0</v>
      </c>
      <c r="B2738" s="16" t="s">
        <v>5</v>
      </c>
      <c r="C2738" s="16">
        <v>999</v>
      </c>
      <c r="D2738" s="16" t="s">
        <v>28</v>
      </c>
      <c r="E2738" s="16">
        <v>2451</v>
      </c>
      <c r="F2738" s="16">
        <v>2820</v>
      </c>
      <c r="G2738" s="16" t="s">
        <v>34</v>
      </c>
      <c r="H2738" s="207" t="s">
        <v>680</v>
      </c>
      <c r="I2738" s="208">
        <v>44</v>
      </c>
      <c r="J2738" t="str">
        <f t="shared" si="210"/>
        <v>F-W2-H3-Creato 4</v>
      </c>
      <c r="K2738" s="5">
        <f t="shared" si="209"/>
        <v>1479</v>
      </c>
      <c r="M2738" t="s">
        <v>730</v>
      </c>
      <c r="O2738" s="355">
        <v>1.4999999999999999E-2</v>
      </c>
      <c r="Q2738" s="206">
        <v>1457</v>
      </c>
    </row>
    <row r="2739" spans="1:17" hidden="1">
      <c r="A2739" s="16" t="s">
        <v>0</v>
      </c>
      <c r="B2739" s="16" t="s">
        <v>3</v>
      </c>
      <c r="C2739" s="16">
        <v>999</v>
      </c>
      <c r="D2739" s="16" t="s">
        <v>28</v>
      </c>
      <c r="E2739" s="16">
        <v>2821</v>
      </c>
      <c r="F2739" s="16">
        <v>3100</v>
      </c>
      <c r="G2739" s="16" t="s">
        <v>35</v>
      </c>
      <c r="H2739" s="207" t="s">
        <v>680</v>
      </c>
      <c r="I2739" s="208">
        <v>44</v>
      </c>
      <c r="J2739" t="str">
        <f t="shared" si="210"/>
        <v>F-W2-H4-Creato 4</v>
      </c>
      <c r="K2739" s="5">
        <f t="shared" si="209"/>
        <v>1626</v>
      </c>
      <c r="M2739" t="s">
        <v>730</v>
      </c>
      <c r="O2739" s="355">
        <v>1.4999999999999999E-2</v>
      </c>
      <c r="Q2739" s="206">
        <v>1601</v>
      </c>
    </row>
    <row r="2740" spans="1:17" hidden="1">
      <c r="A2740" s="44" t="s">
        <v>2</v>
      </c>
      <c r="B2740" s="44" t="s">
        <v>17</v>
      </c>
      <c r="C2740" s="44">
        <v>1099</v>
      </c>
      <c r="D2740" s="44" t="s">
        <v>29</v>
      </c>
      <c r="E2740" s="44">
        <v>1981</v>
      </c>
      <c r="F2740" s="44">
        <v>2150</v>
      </c>
      <c r="G2740" s="44" t="s">
        <v>32</v>
      </c>
      <c r="H2740" s="204" t="s">
        <v>677</v>
      </c>
      <c r="I2740" s="205">
        <v>44</v>
      </c>
      <c r="J2740" t="str">
        <f t="shared" si="210"/>
        <v>D-W3-H1-Creato 1</v>
      </c>
      <c r="K2740" s="5">
        <f t="shared" si="209"/>
        <v>532</v>
      </c>
      <c r="M2740" t="s">
        <v>730</v>
      </c>
      <c r="O2740" s="355">
        <v>1.4999999999999999E-2</v>
      </c>
      <c r="Q2740" s="206">
        <v>524</v>
      </c>
    </row>
    <row r="2741" spans="1:17" hidden="1">
      <c r="A2741" s="44" t="s">
        <v>2</v>
      </c>
      <c r="B2741" s="44" t="s">
        <v>16</v>
      </c>
      <c r="C2741" s="44">
        <v>1099</v>
      </c>
      <c r="D2741" s="44" t="s">
        <v>29</v>
      </c>
      <c r="E2741" s="44">
        <v>2151</v>
      </c>
      <c r="F2741" s="44">
        <v>2450</v>
      </c>
      <c r="G2741" s="44" t="s">
        <v>33</v>
      </c>
      <c r="H2741" s="204" t="s">
        <v>677</v>
      </c>
      <c r="I2741" s="205">
        <v>44</v>
      </c>
      <c r="J2741" t="str">
        <f t="shared" si="210"/>
        <v>D-W3-H2-Creato 1</v>
      </c>
      <c r="K2741" s="5">
        <f t="shared" si="209"/>
        <v>599</v>
      </c>
      <c r="M2741" t="s">
        <v>730</v>
      </c>
      <c r="O2741" s="355">
        <v>1.4999999999999999E-2</v>
      </c>
      <c r="Q2741" s="206">
        <v>590</v>
      </c>
    </row>
    <row r="2742" spans="1:17" hidden="1">
      <c r="A2742" s="44" t="s">
        <v>2</v>
      </c>
      <c r="B2742" s="44" t="s">
        <v>15</v>
      </c>
      <c r="C2742" s="44">
        <v>1099</v>
      </c>
      <c r="D2742" s="44" t="s">
        <v>29</v>
      </c>
      <c r="E2742" s="44">
        <v>2451</v>
      </c>
      <c r="F2742" s="44">
        <v>2820</v>
      </c>
      <c r="G2742" s="44" t="s">
        <v>34</v>
      </c>
      <c r="H2742" s="204" t="s">
        <v>677</v>
      </c>
      <c r="I2742" s="205">
        <v>44</v>
      </c>
      <c r="J2742" t="str">
        <f t="shared" si="210"/>
        <v>D-W3-H3-Creato 1</v>
      </c>
      <c r="K2742" s="5">
        <f t="shared" si="209"/>
        <v>717</v>
      </c>
      <c r="M2742" t="s">
        <v>730</v>
      </c>
      <c r="O2742" s="355">
        <v>1.4999999999999999E-2</v>
      </c>
      <c r="Q2742" s="206">
        <v>706</v>
      </c>
    </row>
    <row r="2743" spans="1:17" hidden="1">
      <c r="A2743" s="44" t="s">
        <v>2</v>
      </c>
      <c r="B2743" s="44" t="s">
        <v>13</v>
      </c>
      <c r="C2743" s="44">
        <v>1099</v>
      </c>
      <c r="D2743" s="44" t="s">
        <v>29</v>
      </c>
      <c r="E2743" s="44">
        <v>2821</v>
      </c>
      <c r="F2743" s="44">
        <v>3070</v>
      </c>
      <c r="G2743" s="44" t="s">
        <v>35</v>
      </c>
      <c r="H2743" s="204" t="s">
        <v>677</v>
      </c>
      <c r="I2743" s="205">
        <v>44</v>
      </c>
      <c r="J2743" t="str">
        <f t="shared" si="210"/>
        <v>D-W3-H4-Creato 1</v>
      </c>
      <c r="K2743" s="5">
        <f t="shared" si="209"/>
        <v>822</v>
      </c>
      <c r="M2743" t="s">
        <v>730</v>
      </c>
      <c r="O2743" s="355">
        <v>1.4999999999999999E-2</v>
      </c>
      <c r="Q2743" s="206">
        <v>809</v>
      </c>
    </row>
    <row r="2744" spans="1:17" hidden="1">
      <c r="A2744" s="44" t="s">
        <v>1</v>
      </c>
      <c r="B2744" s="44" t="s">
        <v>12</v>
      </c>
      <c r="C2744" s="44">
        <v>1099</v>
      </c>
      <c r="D2744" s="44" t="s">
        <v>29</v>
      </c>
      <c r="E2744" s="44">
        <v>1981</v>
      </c>
      <c r="F2744" s="44">
        <v>2150</v>
      </c>
      <c r="G2744" s="44" t="s">
        <v>32</v>
      </c>
      <c r="H2744" s="204" t="s">
        <v>677</v>
      </c>
      <c r="I2744" s="205">
        <v>44</v>
      </c>
      <c r="J2744" t="str">
        <f t="shared" si="210"/>
        <v>E-W3-H1-Creato 1</v>
      </c>
      <c r="K2744" s="5">
        <f t="shared" si="209"/>
        <v>1067</v>
      </c>
      <c r="M2744" t="s">
        <v>730</v>
      </c>
      <c r="O2744" s="355">
        <v>1.4999999999999999E-2</v>
      </c>
      <c r="Q2744" s="206">
        <v>1051</v>
      </c>
    </row>
    <row r="2745" spans="1:17" hidden="1">
      <c r="A2745" s="44" t="s">
        <v>1</v>
      </c>
      <c r="B2745" s="44" t="s">
        <v>11</v>
      </c>
      <c r="C2745" s="44">
        <v>1099</v>
      </c>
      <c r="D2745" s="44" t="s">
        <v>29</v>
      </c>
      <c r="E2745" s="44">
        <v>2151</v>
      </c>
      <c r="F2745" s="44">
        <v>2450</v>
      </c>
      <c r="G2745" s="44" t="s">
        <v>33</v>
      </c>
      <c r="H2745" s="204" t="s">
        <v>677</v>
      </c>
      <c r="I2745" s="205">
        <v>44</v>
      </c>
      <c r="J2745" t="str">
        <f t="shared" si="210"/>
        <v>E-W3-H2-Creato 1</v>
      </c>
      <c r="K2745" s="5">
        <f t="shared" si="209"/>
        <v>1199</v>
      </c>
      <c r="M2745" t="s">
        <v>730</v>
      </c>
      <c r="O2745" s="355">
        <v>1.4999999999999999E-2</v>
      </c>
      <c r="Q2745" s="206">
        <v>1181</v>
      </c>
    </row>
    <row r="2746" spans="1:17" hidden="1">
      <c r="A2746" s="44" t="s">
        <v>1</v>
      </c>
      <c r="B2746" s="44" t="s">
        <v>10</v>
      </c>
      <c r="C2746" s="44">
        <v>1099</v>
      </c>
      <c r="D2746" s="44" t="s">
        <v>29</v>
      </c>
      <c r="E2746" s="44">
        <v>2451</v>
      </c>
      <c r="F2746" s="44">
        <v>2820</v>
      </c>
      <c r="G2746" s="44" t="s">
        <v>34</v>
      </c>
      <c r="H2746" s="204" t="s">
        <v>677</v>
      </c>
      <c r="I2746" s="205">
        <v>44</v>
      </c>
      <c r="J2746" t="str">
        <f t="shared" si="210"/>
        <v>E-W3-H3-Creato 1</v>
      </c>
      <c r="K2746" s="5">
        <f t="shared" si="209"/>
        <v>1434</v>
      </c>
      <c r="M2746" t="s">
        <v>730</v>
      </c>
      <c r="O2746" s="355">
        <v>1.4999999999999999E-2</v>
      </c>
      <c r="Q2746" s="206">
        <v>1412</v>
      </c>
    </row>
    <row r="2747" spans="1:17" hidden="1">
      <c r="A2747" s="44" t="s">
        <v>1</v>
      </c>
      <c r="B2747" s="44" t="s">
        <v>8</v>
      </c>
      <c r="C2747" s="44">
        <v>1099</v>
      </c>
      <c r="D2747" s="44" t="s">
        <v>29</v>
      </c>
      <c r="E2747" s="44">
        <v>2821</v>
      </c>
      <c r="F2747" s="44">
        <v>3100</v>
      </c>
      <c r="G2747" s="44" t="s">
        <v>35</v>
      </c>
      <c r="H2747" s="204" t="s">
        <v>677</v>
      </c>
      <c r="I2747" s="205">
        <v>44</v>
      </c>
      <c r="J2747" t="str">
        <f t="shared" si="210"/>
        <v>E-W3-H4-Creato 1</v>
      </c>
      <c r="K2747" s="5">
        <f t="shared" si="209"/>
        <v>1642</v>
      </c>
      <c r="M2747" t="s">
        <v>730</v>
      </c>
      <c r="O2747" s="355">
        <v>1.4999999999999999E-2</v>
      </c>
      <c r="Q2747" s="206">
        <v>1617</v>
      </c>
    </row>
    <row r="2748" spans="1:17" hidden="1">
      <c r="A2748" s="44" t="s">
        <v>0</v>
      </c>
      <c r="B2748" s="44" t="s">
        <v>7</v>
      </c>
      <c r="C2748" s="44">
        <v>1099</v>
      </c>
      <c r="D2748" s="44" t="s">
        <v>29</v>
      </c>
      <c r="E2748" s="44">
        <v>1981</v>
      </c>
      <c r="F2748" s="44">
        <v>2150</v>
      </c>
      <c r="G2748" s="44" t="s">
        <v>32</v>
      </c>
      <c r="H2748" s="204" t="s">
        <v>677</v>
      </c>
      <c r="I2748" s="205">
        <v>44</v>
      </c>
      <c r="J2748" t="str">
        <f t="shared" si="210"/>
        <v>F-W3-H1-Creato 1</v>
      </c>
      <c r="K2748" s="5">
        <f t="shared" si="209"/>
        <v>776</v>
      </c>
      <c r="M2748" t="s">
        <v>730</v>
      </c>
      <c r="O2748" s="355">
        <v>1.4999999999999999E-2</v>
      </c>
      <c r="Q2748" s="206">
        <v>764</v>
      </c>
    </row>
    <row r="2749" spans="1:17" hidden="1">
      <c r="A2749" s="44" t="s">
        <v>0</v>
      </c>
      <c r="B2749" s="44" t="s">
        <v>6</v>
      </c>
      <c r="C2749" s="44">
        <v>1099</v>
      </c>
      <c r="D2749" s="44" t="s">
        <v>29</v>
      </c>
      <c r="E2749" s="44">
        <v>2151</v>
      </c>
      <c r="F2749" s="44">
        <v>2450</v>
      </c>
      <c r="G2749" s="44" t="s">
        <v>33</v>
      </c>
      <c r="H2749" s="204" t="s">
        <v>677</v>
      </c>
      <c r="I2749" s="205">
        <v>44</v>
      </c>
      <c r="J2749" t="str">
        <f t="shared" si="210"/>
        <v>F-W3-H2-Creato 1</v>
      </c>
      <c r="K2749" s="5">
        <f t="shared" si="209"/>
        <v>874</v>
      </c>
      <c r="M2749" t="s">
        <v>730</v>
      </c>
      <c r="O2749" s="355">
        <v>1.4999999999999999E-2</v>
      </c>
      <c r="Q2749" s="206">
        <v>861</v>
      </c>
    </row>
    <row r="2750" spans="1:17" hidden="1">
      <c r="A2750" s="44" t="s">
        <v>0</v>
      </c>
      <c r="B2750" s="44" t="s">
        <v>5</v>
      </c>
      <c r="C2750" s="44">
        <v>1099</v>
      </c>
      <c r="D2750" s="44" t="s">
        <v>29</v>
      </c>
      <c r="E2750" s="44">
        <v>2451</v>
      </c>
      <c r="F2750" s="44">
        <v>2820</v>
      </c>
      <c r="G2750" s="44" t="s">
        <v>34</v>
      </c>
      <c r="H2750" s="204" t="s">
        <v>677</v>
      </c>
      <c r="I2750" s="205">
        <v>44</v>
      </c>
      <c r="J2750" t="str">
        <f t="shared" si="210"/>
        <v>F-W3-H3-Creato 1</v>
      </c>
      <c r="K2750" s="5">
        <f t="shared" si="209"/>
        <v>1051</v>
      </c>
      <c r="M2750" t="s">
        <v>730</v>
      </c>
      <c r="O2750" s="355">
        <v>1.4999999999999999E-2</v>
      </c>
      <c r="Q2750" s="206">
        <v>1035</v>
      </c>
    </row>
    <row r="2751" spans="1:17" hidden="1">
      <c r="A2751" s="44" t="s">
        <v>0</v>
      </c>
      <c r="B2751" s="44" t="s">
        <v>3</v>
      </c>
      <c r="C2751" s="44">
        <v>1099</v>
      </c>
      <c r="D2751" s="44" t="s">
        <v>29</v>
      </c>
      <c r="E2751" s="44">
        <v>2821</v>
      </c>
      <c r="F2751" s="44">
        <v>3100</v>
      </c>
      <c r="G2751" s="44" t="s">
        <v>35</v>
      </c>
      <c r="H2751" s="204" t="s">
        <v>677</v>
      </c>
      <c r="I2751" s="205">
        <v>44</v>
      </c>
      <c r="J2751" t="str">
        <f t="shared" si="210"/>
        <v>F-W3-H4-Creato 1</v>
      </c>
      <c r="K2751" s="5">
        <f t="shared" si="209"/>
        <v>1207</v>
      </c>
      <c r="M2751" t="s">
        <v>730</v>
      </c>
      <c r="O2751" s="355">
        <v>1.4999999999999999E-2</v>
      </c>
      <c r="Q2751" s="206">
        <v>1189</v>
      </c>
    </row>
    <row r="2752" spans="1:17" hidden="1">
      <c r="A2752" s="30" t="s">
        <v>2</v>
      </c>
      <c r="B2752" s="30" t="s">
        <v>17</v>
      </c>
      <c r="C2752" s="44">
        <v>1099</v>
      </c>
      <c r="D2752" s="44" t="s">
        <v>29</v>
      </c>
      <c r="E2752" s="30">
        <v>1981</v>
      </c>
      <c r="F2752" s="30">
        <v>2150</v>
      </c>
      <c r="G2752" s="30" t="s">
        <v>32</v>
      </c>
      <c r="H2752" s="201" t="s">
        <v>678</v>
      </c>
      <c r="I2752" s="202">
        <v>44</v>
      </c>
      <c r="J2752" t="str">
        <f t="shared" si="210"/>
        <v>D-W3-H1-Creato 2</v>
      </c>
      <c r="K2752" s="5">
        <f t="shared" si="209"/>
        <v>860</v>
      </c>
      <c r="M2752" t="s">
        <v>730</v>
      </c>
      <c r="O2752" s="355">
        <v>1.4999999999999999E-2</v>
      </c>
      <c r="Q2752" s="206">
        <v>847</v>
      </c>
    </row>
    <row r="2753" spans="1:17" hidden="1">
      <c r="A2753" s="30" t="s">
        <v>2</v>
      </c>
      <c r="B2753" s="30" t="s">
        <v>16</v>
      </c>
      <c r="C2753" s="44">
        <v>1099</v>
      </c>
      <c r="D2753" s="44" t="s">
        <v>29</v>
      </c>
      <c r="E2753" s="30">
        <v>2151</v>
      </c>
      <c r="F2753" s="30">
        <v>2450</v>
      </c>
      <c r="G2753" s="30" t="s">
        <v>33</v>
      </c>
      <c r="H2753" s="201" t="s">
        <v>678</v>
      </c>
      <c r="I2753" s="202">
        <v>44</v>
      </c>
      <c r="J2753" t="str">
        <f t="shared" si="210"/>
        <v>D-W3-H2-Creato 2</v>
      </c>
      <c r="K2753" s="5">
        <f t="shared" si="209"/>
        <v>999</v>
      </c>
      <c r="M2753" t="s">
        <v>730</v>
      </c>
      <c r="O2753" s="355">
        <v>1.4999999999999999E-2</v>
      </c>
      <c r="Q2753" s="206">
        <v>984</v>
      </c>
    </row>
    <row r="2754" spans="1:17" hidden="1">
      <c r="A2754" s="30" t="s">
        <v>2</v>
      </c>
      <c r="B2754" s="30" t="s">
        <v>15</v>
      </c>
      <c r="C2754" s="44">
        <v>1099</v>
      </c>
      <c r="D2754" s="44" t="s">
        <v>29</v>
      </c>
      <c r="E2754" s="30">
        <v>2451</v>
      </c>
      <c r="F2754" s="30">
        <v>2820</v>
      </c>
      <c r="G2754" s="30" t="s">
        <v>34</v>
      </c>
      <c r="H2754" s="201" t="s">
        <v>678</v>
      </c>
      <c r="I2754" s="202">
        <v>44</v>
      </c>
      <c r="J2754" t="str">
        <f t="shared" si="210"/>
        <v>D-W3-H3-Creato 2</v>
      </c>
      <c r="K2754" s="5">
        <f t="shared" si="209"/>
        <v>1156</v>
      </c>
      <c r="M2754" t="s">
        <v>730</v>
      </c>
      <c r="O2754" s="355">
        <v>1.4999999999999999E-2</v>
      </c>
      <c r="Q2754" s="206">
        <v>1138</v>
      </c>
    </row>
    <row r="2755" spans="1:17" hidden="1">
      <c r="A2755" s="30" t="s">
        <v>2</v>
      </c>
      <c r="B2755" s="30" t="s">
        <v>13</v>
      </c>
      <c r="C2755" s="44">
        <v>1099</v>
      </c>
      <c r="D2755" s="44" t="s">
        <v>29</v>
      </c>
      <c r="E2755" s="30">
        <v>2821</v>
      </c>
      <c r="F2755" s="30">
        <v>3070</v>
      </c>
      <c r="G2755" s="30" t="s">
        <v>35</v>
      </c>
      <c r="H2755" s="201" t="s">
        <v>678</v>
      </c>
      <c r="I2755" s="202">
        <v>44</v>
      </c>
      <c r="J2755" t="str">
        <f t="shared" si="210"/>
        <v>D-W3-H4-Creato 2</v>
      </c>
      <c r="K2755" s="5">
        <f t="shared" si="209"/>
        <v>1337</v>
      </c>
      <c r="M2755" t="s">
        <v>730</v>
      </c>
      <c r="O2755" s="355">
        <v>1.4999999999999999E-2</v>
      </c>
      <c r="Q2755" s="206">
        <v>1317</v>
      </c>
    </row>
    <row r="2756" spans="1:17" hidden="1">
      <c r="A2756" s="30" t="s">
        <v>1</v>
      </c>
      <c r="B2756" s="30" t="s">
        <v>12</v>
      </c>
      <c r="C2756" s="44">
        <v>1099</v>
      </c>
      <c r="D2756" s="44" t="s">
        <v>29</v>
      </c>
      <c r="E2756" s="30">
        <v>1981</v>
      </c>
      <c r="F2756" s="30">
        <v>2150</v>
      </c>
      <c r="G2756" s="30" t="s">
        <v>32</v>
      </c>
      <c r="H2756" s="201" t="s">
        <v>678</v>
      </c>
      <c r="I2756" s="202">
        <v>44</v>
      </c>
      <c r="J2756" t="str">
        <f t="shared" si="210"/>
        <v>E-W3-H1-Creato 2</v>
      </c>
      <c r="K2756" s="5">
        <f t="shared" ref="K2756:K2819" si="211">ROUNDUP(Q2756*(1+O2756),0)</f>
        <v>1722</v>
      </c>
      <c r="M2756" t="s">
        <v>730</v>
      </c>
      <c r="O2756" s="355">
        <v>1.4999999999999999E-2</v>
      </c>
      <c r="Q2756" s="206">
        <v>1696</v>
      </c>
    </row>
    <row r="2757" spans="1:17" hidden="1">
      <c r="A2757" s="30" t="s">
        <v>1</v>
      </c>
      <c r="B2757" s="30" t="s">
        <v>11</v>
      </c>
      <c r="C2757" s="44">
        <v>1099</v>
      </c>
      <c r="D2757" s="44" t="s">
        <v>29</v>
      </c>
      <c r="E2757" s="30">
        <v>2151</v>
      </c>
      <c r="F2757" s="30">
        <v>2450</v>
      </c>
      <c r="G2757" s="30" t="s">
        <v>33</v>
      </c>
      <c r="H2757" s="201" t="s">
        <v>678</v>
      </c>
      <c r="I2757" s="202">
        <v>44</v>
      </c>
      <c r="J2757" t="str">
        <f t="shared" si="210"/>
        <v>E-W3-H2-Creato 2</v>
      </c>
      <c r="K2757" s="5">
        <f t="shared" si="211"/>
        <v>1999</v>
      </c>
      <c r="M2757" t="s">
        <v>730</v>
      </c>
      <c r="O2757" s="355">
        <v>1.4999999999999999E-2</v>
      </c>
      <c r="Q2757" s="206">
        <v>1969</v>
      </c>
    </row>
    <row r="2758" spans="1:17" hidden="1">
      <c r="A2758" s="30" t="s">
        <v>1</v>
      </c>
      <c r="B2758" s="30" t="s">
        <v>10</v>
      </c>
      <c r="C2758" s="44">
        <v>1099</v>
      </c>
      <c r="D2758" s="44" t="s">
        <v>29</v>
      </c>
      <c r="E2758" s="30">
        <v>2451</v>
      </c>
      <c r="F2758" s="30">
        <v>2820</v>
      </c>
      <c r="G2758" s="30" t="s">
        <v>34</v>
      </c>
      <c r="H2758" s="201" t="s">
        <v>678</v>
      </c>
      <c r="I2758" s="202">
        <v>44</v>
      </c>
      <c r="J2758" t="str">
        <f t="shared" si="210"/>
        <v>E-W3-H3-Creato 2</v>
      </c>
      <c r="K2758" s="5">
        <f t="shared" si="211"/>
        <v>2313</v>
      </c>
      <c r="M2758" t="s">
        <v>730</v>
      </c>
      <c r="O2758" s="355">
        <v>1.4999999999999999E-2</v>
      </c>
      <c r="Q2758" s="206">
        <v>2278</v>
      </c>
    </row>
    <row r="2759" spans="1:17" hidden="1">
      <c r="A2759" s="30" t="s">
        <v>1</v>
      </c>
      <c r="B2759" s="30" t="s">
        <v>8</v>
      </c>
      <c r="C2759" s="44">
        <v>1099</v>
      </c>
      <c r="D2759" s="44" t="s">
        <v>29</v>
      </c>
      <c r="E2759" s="30">
        <v>2821</v>
      </c>
      <c r="F2759" s="30">
        <v>3100</v>
      </c>
      <c r="G2759" s="30" t="s">
        <v>35</v>
      </c>
      <c r="H2759" s="201" t="s">
        <v>678</v>
      </c>
      <c r="I2759" s="202">
        <v>44</v>
      </c>
      <c r="J2759" t="str">
        <f t="shared" si="210"/>
        <v>E-W3-H4-Creato 2</v>
      </c>
      <c r="K2759" s="5">
        <f t="shared" si="211"/>
        <v>2673</v>
      </c>
      <c r="M2759" t="s">
        <v>730</v>
      </c>
      <c r="O2759" s="355">
        <v>1.4999999999999999E-2</v>
      </c>
      <c r="Q2759" s="206">
        <v>2633</v>
      </c>
    </row>
    <row r="2760" spans="1:17" hidden="1">
      <c r="A2760" s="30" t="s">
        <v>0</v>
      </c>
      <c r="B2760" s="30" t="s">
        <v>7</v>
      </c>
      <c r="C2760" s="44">
        <v>1099</v>
      </c>
      <c r="D2760" s="44" t="s">
        <v>29</v>
      </c>
      <c r="E2760" s="30">
        <v>1981</v>
      </c>
      <c r="F2760" s="30">
        <v>2150</v>
      </c>
      <c r="G2760" s="30" t="s">
        <v>32</v>
      </c>
      <c r="H2760" s="201" t="s">
        <v>678</v>
      </c>
      <c r="I2760" s="202">
        <v>44</v>
      </c>
      <c r="J2760" t="str">
        <f t="shared" si="210"/>
        <v>F-W3-H1-Creato 2</v>
      </c>
      <c r="K2760" s="5">
        <f t="shared" si="211"/>
        <v>1266</v>
      </c>
      <c r="M2760" t="s">
        <v>730</v>
      </c>
      <c r="O2760" s="355">
        <v>1.4999999999999999E-2</v>
      </c>
      <c r="Q2760" s="206">
        <v>1247</v>
      </c>
    </row>
    <row r="2761" spans="1:17" hidden="1">
      <c r="A2761" s="30" t="s">
        <v>0</v>
      </c>
      <c r="B2761" s="30" t="s">
        <v>6</v>
      </c>
      <c r="C2761" s="44">
        <v>1099</v>
      </c>
      <c r="D2761" s="44" t="s">
        <v>29</v>
      </c>
      <c r="E2761" s="30">
        <v>2151</v>
      </c>
      <c r="F2761" s="30">
        <v>2450</v>
      </c>
      <c r="G2761" s="30" t="s">
        <v>33</v>
      </c>
      <c r="H2761" s="201" t="s">
        <v>678</v>
      </c>
      <c r="I2761" s="202">
        <v>44</v>
      </c>
      <c r="J2761" t="str">
        <f t="shared" si="210"/>
        <v>F-W3-H2-Creato 2</v>
      </c>
      <c r="K2761" s="5">
        <f t="shared" si="211"/>
        <v>1474</v>
      </c>
      <c r="M2761" t="s">
        <v>730</v>
      </c>
      <c r="O2761" s="355">
        <v>1.4999999999999999E-2</v>
      </c>
      <c r="Q2761" s="206">
        <v>1452</v>
      </c>
    </row>
    <row r="2762" spans="1:17" hidden="1">
      <c r="A2762" s="30" t="s">
        <v>0</v>
      </c>
      <c r="B2762" s="30" t="s">
        <v>5</v>
      </c>
      <c r="C2762" s="44">
        <v>1099</v>
      </c>
      <c r="D2762" s="44" t="s">
        <v>29</v>
      </c>
      <c r="E2762" s="30">
        <v>2451</v>
      </c>
      <c r="F2762" s="30">
        <v>2820</v>
      </c>
      <c r="G2762" s="30" t="s">
        <v>34</v>
      </c>
      <c r="H2762" s="201" t="s">
        <v>678</v>
      </c>
      <c r="I2762" s="202">
        <v>44</v>
      </c>
      <c r="J2762" t="str">
        <f t="shared" si="210"/>
        <v>F-W3-H3-Creato 2</v>
      </c>
      <c r="K2762" s="5">
        <f t="shared" si="211"/>
        <v>1709</v>
      </c>
      <c r="M2762" t="s">
        <v>730</v>
      </c>
      <c r="O2762" s="355">
        <v>1.4999999999999999E-2</v>
      </c>
      <c r="Q2762" s="206">
        <v>1683</v>
      </c>
    </row>
    <row r="2763" spans="1:17" hidden="1">
      <c r="A2763" s="30" t="s">
        <v>0</v>
      </c>
      <c r="B2763" s="30" t="s">
        <v>3</v>
      </c>
      <c r="C2763" s="44">
        <v>1099</v>
      </c>
      <c r="D2763" s="44" t="s">
        <v>29</v>
      </c>
      <c r="E2763" s="30">
        <v>2821</v>
      </c>
      <c r="F2763" s="30">
        <v>3100</v>
      </c>
      <c r="G2763" s="30" t="s">
        <v>35</v>
      </c>
      <c r="H2763" s="201" t="s">
        <v>678</v>
      </c>
      <c r="I2763" s="202">
        <v>44</v>
      </c>
      <c r="J2763" t="str">
        <f t="shared" si="210"/>
        <v>F-W3-H4-Creato 2</v>
      </c>
      <c r="K2763" s="5">
        <f t="shared" si="211"/>
        <v>1977</v>
      </c>
      <c r="M2763" t="s">
        <v>730</v>
      </c>
      <c r="O2763" s="355">
        <v>1.4999999999999999E-2</v>
      </c>
      <c r="Q2763" s="206">
        <v>1947</v>
      </c>
    </row>
    <row r="2764" spans="1:17" hidden="1">
      <c r="A2764" s="23" t="s">
        <v>2</v>
      </c>
      <c r="B2764" s="23" t="s">
        <v>17</v>
      </c>
      <c r="C2764" s="44">
        <v>1099</v>
      </c>
      <c r="D2764" s="44" t="s">
        <v>29</v>
      </c>
      <c r="E2764" s="23">
        <v>1981</v>
      </c>
      <c r="F2764" s="23">
        <v>2150</v>
      </c>
      <c r="G2764" s="23" t="s">
        <v>32</v>
      </c>
      <c r="H2764" s="210" t="s">
        <v>679</v>
      </c>
      <c r="I2764" s="211">
        <v>44</v>
      </c>
      <c r="J2764" t="str">
        <f t="shared" si="210"/>
        <v>D-W3-H1-Creato 3</v>
      </c>
      <c r="K2764" s="5">
        <f t="shared" si="211"/>
        <v>1234</v>
      </c>
      <c r="M2764" t="s">
        <v>730</v>
      </c>
      <c r="O2764" s="355">
        <v>1.4999999999999999E-2</v>
      </c>
      <c r="Q2764" s="206">
        <v>1215</v>
      </c>
    </row>
    <row r="2765" spans="1:17" hidden="1">
      <c r="A2765" s="23" t="s">
        <v>2</v>
      </c>
      <c r="B2765" s="23" t="s">
        <v>16</v>
      </c>
      <c r="C2765" s="44">
        <v>1099</v>
      </c>
      <c r="D2765" s="44" t="s">
        <v>29</v>
      </c>
      <c r="E2765" s="23">
        <v>2151</v>
      </c>
      <c r="F2765" s="23">
        <v>2450</v>
      </c>
      <c r="G2765" s="23" t="s">
        <v>33</v>
      </c>
      <c r="H2765" s="210" t="s">
        <v>679</v>
      </c>
      <c r="I2765" s="211">
        <v>44</v>
      </c>
      <c r="J2765" t="str">
        <f t="shared" si="210"/>
        <v>D-W3-H2-Creato 3</v>
      </c>
      <c r="K2765" s="5">
        <f t="shared" si="211"/>
        <v>1372</v>
      </c>
      <c r="M2765" t="s">
        <v>730</v>
      </c>
      <c r="O2765" s="355">
        <v>1.4999999999999999E-2</v>
      </c>
      <c r="Q2765" s="206">
        <v>1351</v>
      </c>
    </row>
    <row r="2766" spans="1:17" hidden="1">
      <c r="A2766" s="23" t="s">
        <v>2</v>
      </c>
      <c r="B2766" s="23" t="s">
        <v>15</v>
      </c>
      <c r="C2766" s="44">
        <v>1099</v>
      </c>
      <c r="D2766" s="44" t="s">
        <v>29</v>
      </c>
      <c r="E2766" s="23">
        <v>2451</v>
      </c>
      <c r="F2766" s="23">
        <v>2820</v>
      </c>
      <c r="G2766" s="23" t="s">
        <v>34</v>
      </c>
      <c r="H2766" s="210" t="s">
        <v>679</v>
      </c>
      <c r="I2766" s="211">
        <v>44</v>
      </c>
      <c r="J2766" t="str">
        <f t="shared" si="210"/>
        <v>D-W3-H3-Creato 3</v>
      </c>
      <c r="K2766" s="5">
        <f t="shared" si="211"/>
        <v>1530</v>
      </c>
      <c r="M2766" t="s">
        <v>730</v>
      </c>
      <c r="O2766" s="355">
        <v>1.4999999999999999E-2</v>
      </c>
      <c r="Q2766" s="206">
        <v>1507</v>
      </c>
    </row>
    <row r="2767" spans="1:17" hidden="1">
      <c r="A2767" s="23" t="s">
        <v>2</v>
      </c>
      <c r="B2767" s="23" t="s">
        <v>13</v>
      </c>
      <c r="C2767" s="44">
        <v>1099</v>
      </c>
      <c r="D2767" s="44" t="s">
        <v>29</v>
      </c>
      <c r="E2767" s="23">
        <v>2821</v>
      </c>
      <c r="F2767" s="23">
        <v>3070</v>
      </c>
      <c r="G2767" s="23" t="s">
        <v>35</v>
      </c>
      <c r="H2767" s="210" t="s">
        <v>679</v>
      </c>
      <c r="I2767" s="211">
        <v>44</v>
      </c>
      <c r="J2767" t="str">
        <f t="shared" si="210"/>
        <v>D-W3-H4-Creato 3</v>
      </c>
      <c r="K2767" s="5">
        <f t="shared" si="211"/>
        <v>1645</v>
      </c>
      <c r="M2767" t="s">
        <v>730</v>
      </c>
      <c r="O2767" s="355">
        <v>1.4999999999999999E-2</v>
      </c>
      <c r="Q2767" s="206">
        <v>1620</v>
      </c>
    </row>
    <row r="2768" spans="1:17" hidden="1">
      <c r="A2768" s="23" t="s">
        <v>1</v>
      </c>
      <c r="B2768" s="23" t="s">
        <v>12</v>
      </c>
      <c r="C2768" s="44">
        <v>1099</v>
      </c>
      <c r="D2768" s="44" t="s">
        <v>29</v>
      </c>
      <c r="E2768" s="23">
        <v>1981</v>
      </c>
      <c r="F2768" s="23">
        <v>2150</v>
      </c>
      <c r="G2768" s="23" t="s">
        <v>32</v>
      </c>
      <c r="H2768" s="210" t="s">
        <v>679</v>
      </c>
      <c r="I2768" s="211">
        <v>44</v>
      </c>
      <c r="J2768" t="str">
        <f t="shared" si="210"/>
        <v>E-W3-H1-Creato 3</v>
      </c>
      <c r="K2768" s="5">
        <f t="shared" si="211"/>
        <v>2466</v>
      </c>
      <c r="M2768" t="s">
        <v>730</v>
      </c>
      <c r="O2768" s="355">
        <v>1.4999999999999999E-2</v>
      </c>
      <c r="Q2768" s="206">
        <v>2429</v>
      </c>
    </row>
    <row r="2769" spans="1:17" hidden="1">
      <c r="A2769" s="23" t="s">
        <v>1</v>
      </c>
      <c r="B2769" s="23" t="s">
        <v>11</v>
      </c>
      <c r="C2769" s="44">
        <v>1099</v>
      </c>
      <c r="D2769" s="44" t="s">
        <v>29</v>
      </c>
      <c r="E2769" s="23">
        <v>2151</v>
      </c>
      <c r="F2769" s="23">
        <v>2450</v>
      </c>
      <c r="G2769" s="23" t="s">
        <v>33</v>
      </c>
      <c r="H2769" s="210" t="s">
        <v>679</v>
      </c>
      <c r="I2769" s="211">
        <v>44</v>
      </c>
      <c r="J2769" t="str">
        <f t="shared" si="210"/>
        <v>E-W3-H2-Creato 3</v>
      </c>
      <c r="K2769" s="5">
        <f t="shared" si="211"/>
        <v>2743</v>
      </c>
      <c r="M2769" t="s">
        <v>730</v>
      </c>
      <c r="O2769" s="355">
        <v>1.4999999999999999E-2</v>
      </c>
      <c r="Q2769" s="206">
        <v>2702</v>
      </c>
    </row>
    <row r="2770" spans="1:17" hidden="1">
      <c r="A2770" s="23" t="s">
        <v>1</v>
      </c>
      <c r="B2770" s="23" t="s">
        <v>10</v>
      </c>
      <c r="C2770" s="44">
        <v>1099</v>
      </c>
      <c r="D2770" s="44" t="s">
        <v>29</v>
      </c>
      <c r="E2770" s="23">
        <v>2451</v>
      </c>
      <c r="F2770" s="23">
        <v>2820</v>
      </c>
      <c r="G2770" s="23" t="s">
        <v>34</v>
      </c>
      <c r="H2770" s="210" t="s">
        <v>679</v>
      </c>
      <c r="I2770" s="211">
        <v>44</v>
      </c>
      <c r="J2770" t="str">
        <f t="shared" si="210"/>
        <v>E-W3-H3-Creato 3</v>
      </c>
      <c r="K2770" s="5">
        <f t="shared" si="211"/>
        <v>3058</v>
      </c>
      <c r="M2770" t="s">
        <v>730</v>
      </c>
      <c r="O2770" s="355">
        <v>1.4999999999999999E-2</v>
      </c>
      <c r="Q2770" s="206">
        <v>3012</v>
      </c>
    </row>
    <row r="2771" spans="1:17" hidden="1">
      <c r="A2771" s="23" t="s">
        <v>1</v>
      </c>
      <c r="B2771" s="23" t="s">
        <v>8</v>
      </c>
      <c r="C2771" s="44">
        <v>1099</v>
      </c>
      <c r="D2771" s="44" t="s">
        <v>29</v>
      </c>
      <c r="E2771" s="23">
        <v>2821</v>
      </c>
      <c r="F2771" s="23">
        <v>3100</v>
      </c>
      <c r="G2771" s="23" t="s">
        <v>35</v>
      </c>
      <c r="H2771" s="210" t="s">
        <v>679</v>
      </c>
      <c r="I2771" s="211">
        <v>44</v>
      </c>
      <c r="J2771" t="str">
        <f t="shared" si="210"/>
        <v>E-W3-H4-Creato 3</v>
      </c>
      <c r="K2771" s="5">
        <f t="shared" si="211"/>
        <v>3029</v>
      </c>
      <c r="M2771" t="s">
        <v>730</v>
      </c>
      <c r="O2771" s="355">
        <v>1.4999999999999999E-2</v>
      </c>
      <c r="Q2771" s="206">
        <v>2984</v>
      </c>
    </row>
    <row r="2772" spans="1:17" hidden="1">
      <c r="A2772" s="23" t="s">
        <v>0</v>
      </c>
      <c r="B2772" s="23" t="s">
        <v>7</v>
      </c>
      <c r="C2772" s="44">
        <v>1099</v>
      </c>
      <c r="D2772" s="44" t="s">
        <v>29</v>
      </c>
      <c r="E2772" s="23">
        <v>1981</v>
      </c>
      <c r="F2772" s="23">
        <v>2150</v>
      </c>
      <c r="G2772" s="23" t="s">
        <v>32</v>
      </c>
      <c r="H2772" s="210" t="s">
        <v>679</v>
      </c>
      <c r="I2772" s="211">
        <v>44</v>
      </c>
      <c r="J2772" t="str">
        <f t="shared" si="210"/>
        <v>F-W3-H1-Creato 3</v>
      </c>
      <c r="K2772" s="5">
        <f t="shared" si="211"/>
        <v>1877</v>
      </c>
      <c r="M2772" t="s">
        <v>730</v>
      </c>
      <c r="O2772" s="355">
        <v>1.4999999999999999E-2</v>
      </c>
      <c r="Q2772" s="206">
        <v>1849</v>
      </c>
    </row>
    <row r="2773" spans="1:17" hidden="1">
      <c r="A2773" s="23" t="s">
        <v>0</v>
      </c>
      <c r="B2773" s="23" t="s">
        <v>6</v>
      </c>
      <c r="C2773" s="44">
        <v>1099</v>
      </c>
      <c r="D2773" s="44" t="s">
        <v>29</v>
      </c>
      <c r="E2773" s="23">
        <v>2151</v>
      </c>
      <c r="F2773" s="23">
        <v>2450</v>
      </c>
      <c r="G2773" s="23" t="s">
        <v>33</v>
      </c>
      <c r="H2773" s="210" t="s">
        <v>679</v>
      </c>
      <c r="I2773" s="211">
        <v>44</v>
      </c>
      <c r="J2773" t="str">
        <f t="shared" si="210"/>
        <v>F-W3-H2-Creato 3</v>
      </c>
      <c r="K2773" s="5">
        <f t="shared" si="211"/>
        <v>2144</v>
      </c>
      <c r="M2773" t="s">
        <v>730</v>
      </c>
      <c r="O2773" s="355">
        <v>1.4999999999999999E-2</v>
      </c>
      <c r="Q2773" s="206">
        <v>2112</v>
      </c>
    </row>
    <row r="2774" spans="1:17" hidden="1">
      <c r="A2774" s="23" t="s">
        <v>0</v>
      </c>
      <c r="B2774" s="23" t="s">
        <v>5</v>
      </c>
      <c r="C2774" s="44">
        <v>1099</v>
      </c>
      <c r="D2774" s="44" t="s">
        <v>29</v>
      </c>
      <c r="E2774" s="23">
        <v>2451</v>
      </c>
      <c r="F2774" s="23">
        <v>2820</v>
      </c>
      <c r="G2774" s="23" t="s">
        <v>34</v>
      </c>
      <c r="H2774" s="210" t="s">
        <v>679</v>
      </c>
      <c r="I2774" s="211">
        <v>44</v>
      </c>
      <c r="J2774" t="str">
        <f t="shared" ref="J2774:J2837" si="212">A2774&amp;"-"&amp;D2774&amp;"-"&amp;G2774&amp;"-"&amp;H2774</f>
        <v>F-W3-H3-Creato 3</v>
      </c>
      <c r="K2774" s="5">
        <f t="shared" si="211"/>
        <v>2348</v>
      </c>
      <c r="M2774" t="s">
        <v>730</v>
      </c>
      <c r="O2774" s="355">
        <v>1.4999999999999999E-2</v>
      </c>
      <c r="Q2774" s="206">
        <v>2313</v>
      </c>
    </row>
    <row r="2775" spans="1:17" hidden="1">
      <c r="A2775" s="23" t="s">
        <v>0</v>
      </c>
      <c r="B2775" s="23" t="s">
        <v>3</v>
      </c>
      <c r="C2775" s="44">
        <v>1099</v>
      </c>
      <c r="D2775" s="44" t="s">
        <v>29</v>
      </c>
      <c r="E2775" s="23">
        <v>2821</v>
      </c>
      <c r="F2775" s="23">
        <v>3100</v>
      </c>
      <c r="G2775" s="23" t="s">
        <v>35</v>
      </c>
      <c r="H2775" s="210" t="s">
        <v>679</v>
      </c>
      <c r="I2775" s="211">
        <v>44</v>
      </c>
      <c r="J2775" t="str">
        <f t="shared" si="212"/>
        <v>F-W3-H4-Creato 3</v>
      </c>
      <c r="K2775" s="5">
        <f t="shared" si="211"/>
        <v>2492</v>
      </c>
      <c r="M2775" t="s">
        <v>730</v>
      </c>
      <c r="O2775" s="355">
        <v>1.4999999999999999E-2</v>
      </c>
      <c r="Q2775" s="206">
        <v>2455</v>
      </c>
    </row>
    <row r="2776" spans="1:17" hidden="1">
      <c r="A2776" s="16" t="s">
        <v>2</v>
      </c>
      <c r="B2776" s="16" t="s">
        <v>17</v>
      </c>
      <c r="C2776" s="44">
        <v>1099</v>
      </c>
      <c r="D2776" s="44" t="s">
        <v>29</v>
      </c>
      <c r="E2776" s="16">
        <v>1981</v>
      </c>
      <c r="F2776" s="16">
        <v>2150</v>
      </c>
      <c r="G2776" s="16" t="s">
        <v>32</v>
      </c>
      <c r="H2776" s="207" t="s">
        <v>680</v>
      </c>
      <c r="I2776" s="208">
        <v>44</v>
      </c>
      <c r="J2776" t="str">
        <f t="shared" si="212"/>
        <v>D-W3-H1-Creato 4</v>
      </c>
      <c r="K2776" s="5">
        <f t="shared" si="211"/>
        <v>613</v>
      </c>
      <c r="M2776" t="s">
        <v>730</v>
      </c>
      <c r="O2776" s="355">
        <v>1.4999999999999999E-2</v>
      </c>
      <c r="Q2776" s="206">
        <v>603</v>
      </c>
    </row>
    <row r="2777" spans="1:17" hidden="1">
      <c r="A2777" s="16" t="s">
        <v>2</v>
      </c>
      <c r="B2777" s="16" t="s">
        <v>16</v>
      </c>
      <c r="C2777" s="44">
        <v>1099</v>
      </c>
      <c r="D2777" s="44" t="s">
        <v>29</v>
      </c>
      <c r="E2777" s="16">
        <v>2151</v>
      </c>
      <c r="F2777" s="16">
        <v>2450</v>
      </c>
      <c r="G2777" s="16" t="s">
        <v>33</v>
      </c>
      <c r="H2777" s="207" t="s">
        <v>680</v>
      </c>
      <c r="I2777" s="208">
        <v>44</v>
      </c>
      <c r="J2777" t="str">
        <f t="shared" si="212"/>
        <v>D-W3-H2-Creato 4</v>
      </c>
      <c r="K2777" s="5">
        <f t="shared" si="211"/>
        <v>809</v>
      </c>
      <c r="M2777" t="s">
        <v>730</v>
      </c>
      <c r="O2777" s="355">
        <v>1.4999999999999999E-2</v>
      </c>
      <c r="Q2777" s="206">
        <v>797</v>
      </c>
    </row>
    <row r="2778" spans="1:17" hidden="1">
      <c r="A2778" s="16" t="s">
        <v>2</v>
      </c>
      <c r="B2778" s="16" t="s">
        <v>15</v>
      </c>
      <c r="C2778" s="44">
        <v>1099</v>
      </c>
      <c r="D2778" s="44" t="s">
        <v>29</v>
      </c>
      <c r="E2778" s="16">
        <v>2451</v>
      </c>
      <c r="F2778" s="16">
        <v>2820</v>
      </c>
      <c r="G2778" s="16" t="s">
        <v>34</v>
      </c>
      <c r="H2778" s="207" t="s">
        <v>680</v>
      </c>
      <c r="I2778" s="208">
        <v>44</v>
      </c>
      <c r="J2778" t="str">
        <f t="shared" si="212"/>
        <v>D-W3-H3-Creato 4</v>
      </c>
      <c r="K2778" s="5">
        <f t="shared" si="211"/>
        <v>968</v>
      </c>
      <c r="M2778" t="s">
        <v>730</v>
      </c>
      <c r="O2778" s="355">
        <v>1.4999999999999999E-2</v>
      </c>
      <c r="Q2778" s="206">
        <v>953</v>
      </c>
    </row>
    <row r="2779" spans="1:17" hidden="1">
      <c r="A2779" s="16" t="s">
        <v>2</v>
      </c>
      <c r="B2779" s="16" t="s">
        <v>13</v>
      </c>
      <c r="C2779" s="44">
        <v>1099</v>
      </c>
      <c r="D2779" s="44" t="s">
        <v>29</v>
      </c>
      <c r="E2779" s="16">
        <v>2821</v>
      </c>
      <c r="F2779" s="16">
        <v>3070</v>
      </c>
      <c r="G2779" s="16" t="s">
        <v>35</v>
      </c>
      <c r="H2779" s="207" t="s">
        <v>680</v>
      </c>
      <c r="I2779" s="208">
        <v>44</v>
      </c>
      <c r="J2779" t="str">
        <f t="shared" si="212"/>
        <v>D-W3-H4-Creato 4</v>
      </c>
      <c r="K2779" s="5">
        <f t="shared" si="211"/>
        <v>1068</v>
      </c>
      <c r="M2779" t="s">
        <v>730</v>
      </c>
      <c r="O2779" s="355">
        <v>1.4999999999999999E-2</v>
      </c>
      <c r="Q2779" s="206">
        <v>1052</v>
      </c>
    </row>
    <row r="2780" spans="1:17" hidden="1">
      <c r="A2780" s="16" t="s">
        <v>1</v>
      </c>
      <c r="B2780" s="16" t="s">
        <v>12</v>
      </c>
      <c r="C2780" s="44">
        <v>1099</v>
      </c>
      <c r="D2780" s="44" t="s">
        <v>29</v>
      </c>
      <c r="E2780" s="16">
        <v>1981</v>
      </c>
      <c r="F2780" s="16">
        <v>2150</v>
      </c>
      <c r="G2780" s="16" t="s">
        <v>32</v>
      </c>
      <c r="H2780" s="207" t="s">
        <v>680</v>
      </c>
      <c r="I2780" s="208">
        <v>44</v>
      </c>
      <c r="J2780" t="str">
        <f t="shared" si="212"/>
        <v>E-W3-H1-Creato 4</v>
      </c>
      <c r="K2780" s="5">
        <f t="shared" si="211"/>
        <v>1224</v>
      </c>
      <c r="M2780" t="s">
        <v>730</v>
      </c>
      <c r="O2780" s="355">
        <v>1.4999999999999999E-2</v>
      </c>
      <c r="Q2780" s="206">
        <v>1205</v>
      </c>
    </row>
    <row r="2781" spans="1:17" hidden="1">
      <c r="A2781" s="16" t="s">
        <v>1</v>
      </c>
      <c r="B2781" s="16" t="s">
        <v>11</v>
      </c>
      <c r="C2781" s="44">
        <v>1099</v>
      </c>
      <c r="D2781" s="44" t="s">
        <v>29</v>
      </c>
      <c r="E2781" s="16">
        <v>2151</v>
      </c>
      <c r="F2781" s="16">
        <v>2450</v>
      </c>
      <c r="G2781" s="16" t="s">
        <v>33</v>
      </c>
      <c r="H2781" s="207" t="s">
        <v>680</v>
      </c>
      <c r="I2781" s="208">
        <v>44</v>
      </c>
      <c r="J2781" t="str">
        <f t="shared" si="212"/>
        <v>E-W3-H2-Creato 4</v>
      </c>
      <c r="K2781" s="5">
        <f t="shared" si="211"/>
        <v>862</v>
      </c>
      <c r="M2781" t="s">
        <v>730</v>
      </c>
      <c r="O2781" s="355">
        <v>1.4999999999999999E-2</v>
      </c>
      <c r="Q2781" s="206">
        <v>849</v>
      </c>
    </row>
    <row r="2782" spans="1:17" hidden="1">
      <c r="A2782" s="16" t="s">
        <v>1</v>
      </c>
      <c r="B2782" s="16" t="s">
        <v>10</v>
      </c>
      <c r="C2782" s="44">
        <v>1099</v>
      </c>
      <c r="D2782" s="44" t="s">
        <v>29</v>
      </c>
      <c r="E2782" s="16">
        <v>2451</v>
      </c>
      <c r="F2782" s="16">
        <v>2820</v>
      </c>
      <c r="G2782" s="16" t="s">
        <v>34</v>
      </c>
      <c r="H2782" s="207" t="s">
        <v>680</v>
      </c>
      <c r="I2782" s="208">
        <v>44</v>
      </c>
      <c r="J2782" t="str">
        <f t="shared" si="212"/>
        <v>E-W3-H3-Creato 4</v>
      </c>
      <c r="K2782" s="5">
        <f t="shared" si="211"/>
        <v>1933</v>
      </c>
      <c r="M2782" t="s">
        <v>730</v>
      </c>
      <c r="O2782" s="355">
        <v>1.4999999999999999E-2</v>
      </c>
      <c r="Q2782" s="206">
        <v>1904</v>
      </c>
    </row>
    <row r="2783" spans="1:17" hidden="1">
      <c r="A2783" s="16" t="s">
        <v>1</v>
      </c>
      <c r="B2783" s="16" t="s">
        <v>8</v>
      </c>
      <c r="C2783" s="44">
        <v>1099</v>
      </c>
      <c r="D2783" s="44" t="s">
        <v>29</v>
      </c>
      <c r="E2783" s="16">
        <v>2821</v>
      </c>
      <c r="F2783" s="16">
        <v>3100</v>
      </c>
      <c r="G2783" s="16" t="s">
        <v>35</v>
      </c>
      <c r="H2783" s="207" t="s">
        <v>680</v>
      </c>
      <c r="I2783" s="208">
        <v>44</v>
      </c>
      <c r="J2783" t="str">
        <f t="shared" si="212"/>
        <v>E-W3-H4-Creato 4</v>
      </c>
      <c r="K2783" s="5">
        <f t="shared" si="211"/>
        <v>2134</v>
      </c>
      <c r="M2783" t="s">
        <v>730</v>
      </c>
      <c r="O2783" s="355">
        <v>1.4999999999999999E-2</v>
      </c>
      <c r="Q2783" s="206">
        <v>2102</v>
      </c>
    </row>
    <row r="2784" spans="1:17" hidden="1">
      <c r="A2784" s="16" t="s">
        <v>0</v>
      </c>
      <c r="B2784" s="16" t="s">
        <v>7</v>
      </c>
      <c r="C2784" s="44">
        <v>1099</v>
      </c>
      <c r="D2784" s="44" t="s">
        <v>29</v>
      </c>
      <c r="E2784" s="16">
        <v>1981</v>
      </c>
      <c r="F2784" s="16">
        <v>2150</v>
      </c>
      <c r="G2784" s="16" t="s">
        <v>32</v>
      </c>
      <c r="H2784" s="207" t="s">
        <v>680</v>
      </c>
      <c r="I2784" s="208">
        <v>44</v>
      </c>
      <c r="J2784" t="str">
        <f t="shared" si="212"/>
        <v>F-W3-H1-Creato 4</v>
      </c>
      <c r="K2784" s="5">
        <f t="shared" si="211"/>
        <v>1034</v>
      </c>
      <c r="M2784" t="s">
        <v>730</v>
      </c>
      <c r="O2784" s="355">
        <v>1.4999999999999999E-2</v>
      </c>
      <c r="Q2784" s="206">
        <v>1018</v>
      </c>
    </row>
    <row r="2785" spans="1:17" hidden="1">
      <c r="A2785" s="16" t="s">
        <v>0</v>
      </c>
      <c r="B2785" s="16" t="s">
        <v>6</v>
      </c>
      <c r="C2785" s="44">
        <v>1099</v>
      </c>
      <c r="D2785" s="44" t="s">
        <v>29</v>
      </c>
      <c r="E2785" s="16">
        <v>2151</v>
      </c>
      <c r="F2785" s="16">
        <v>2450</v>
      </c>
      <c r="G2785" s="16" t="s">
        <v>33</v>
      </c>
      <c r="H2785" s="207" t="s">
        <v>680</v>
      </c>
      <c r="I2785" s="208">
        <v>44</v>
      </c>
      <c r="J2785" t="str">
        <f t="shared" si="212"/>
        <v>F-W3-H2-Creato 4</v>
      </c>
      <c r="K2785" s="5">
        <f t="shared" si="211"/>
        <v>1300</v>
      </c>
      <c r="M2785" t="s">
        <v>730</v>
      </c>
      <c r="O2785" s="355">
        <v>1.4999999999999999E-2</v>
      </c>
      <c r="Q2785" s="206">
        <v>1280</v>
      </c>
    </row>
    <row r="2786" spans="1:17" hidden="1">
      <c r="A2786" s="16" t="s">
        <v>0</v>
      </c>
      <c r="B2786" s="16" t="s">
        <v>5</v>
      </c>
      <c r="C2786" s="44">
        <v>1099</v>
      </c>
      <c r="D2786" s="44" t="s">
        <v>29</v>
      </c>
      <c r="E2786" s="16">
        <v>2451</v>
      </c>
      <c r="F2786" s="16">
        <v>2820</v>
      </c>
      <c r="G2786" s="16" t="s">
        <v>34</v>
      </c>
      <c r="H2786" s="207" t="s">
        <v>680</v>
      </c>
      <c r="I2786" s="208">
        <v>44</v>
      </c>
      <c r="J2786" t="str">
        <f t="shared" si="212"/>
        <v>F-W3-H3-Creato 4</v>
      </c>
      <c r="K2786" s="5">
        <f t="shared" si="211"/>
        <v>1504</v>
      </c>
      <c r="M2786" t="s">
        <v>730</v>
      </c>
      <c r="O2786" s="355">
        <v>1.4999999999999999E-2</v>
      </c>
      <c r="Q2786" s="206">
        <v>1481</v>
      </c>
    </row>
    <row r="2787" spans="1:17" hidden="1">
      <c r="A2787" s="16" t="s">
        <v>0</v>
      </c>
      <c r="B2787" s="16" t="s">
        <v>3</v>
      </c>
      <c r="C2787" s="44">
        <v>1099</v>
      </c>
      <c r="D2787" s="44" t="s">
        <v>29</v>
      </c>
      <c r="E2787" s="16">
        <v>2821</v>
      </c>
      <c r="F2787" s="16">
        <v>3100</v>
      </c>
      <c r="G2787" s="16" t="s">
        <v>35</v>
      </c>
      <c r="H2787" s="207" t="s">
        <v>680</v>
      </c>
      <c r="I2787" s="208">
        <v>44</v>
      </c>
      <c r="J2787" t="str">
        <f t="shared" si="212"/>
        <v>F-W3-H4-Creato 4</v>
      </c>
      <c r="K2787" s="5">
        <f t="shared" si="211"/>
        <v>1651</v>
      </c>
      <c r="M2787" t="s">
        <v>730</v>
      </c>
      <c r="O2787" s="355">
        <v>1.4999999999999999E-2</v>
      </c>
      <c r="Q2787" s="206">
        <v>1626</v>
      </c>
    </row>
    <row r="2788" spans="1:17" hidden="1">
      <c r="A2788" s="44" t="s">
        <v>2</v>
      </c>
      <c r="B2788" s="44" t="s">
        <v>17</v>
      </c>
      <c r="C2788" s="44">
        <v>1240</v>
      </c>
      <c r="D2788" s="44" t="s">
        <v>30</v>
      </c>
      <c r="E2788" s="44">
        <v>1981</v>
      </c>
      <c r="F2788" s="44">
        <v>2150</v>
      </c>
      <c r="G2788" s="44" t="s">
        <v>32</v>
      </c>
      <c r="H2788" s="204" t="s">
        <v>677</v>
      </c>
      <c r="I2788" s="205">
        <v>44</v>
      </c>
      <c r="J2788" t="str">
        <f t="shared" si="212"/>
        <v>D-W4-H1-Creato 1</v>
      </c>
      <c r="K2788" s="5">
        <f t="shared" si="211"/>
        <v>558</v>
      </c>
      <c r="M2788" t="s">
        <v>730</v>
      </c>
      <c r="O2788" s="355">
        <v>1.4999999999999999E-2</v>
      </c>
      <c r="Q2788" s="206">
        <v>549</v>
      </c>
    </row>
    <row r="2789" spans="1:17" hidden="1">
      <c r="A2789" s="44" t="s">
        <v>2</v>
      </c>
      <c r="B2789" s="44" t="s">
        <v>16</v>
      </c>
      <c r="C2789" s="44">
        <v>1240</v>
      </c>
      <c r="D2789" s="44" t="s">
        <v>30</v>
      </c>
      <c r="E2789" s="44">
        <v>2151</v>
      </c>
      <c r="F2789" s="44">
        <v>2450</v>
      </c>
      <c r="G2789" s="44" t="s">
        <v>33</v>
      </c>
      <c r="H2789" s="204" t="s">
        <v>677</v>
      </c>
      <c r="I2789" s="205">
        <v>44</v>
      </c>
      <c r="J2789" t="str">
        <f t="shared" si="212"/>
        <v>D-W4-H2-Creato 1</v>
      </c>
      <c r="K2789" s="5">
        <f t="shared" si="211"/>
        <v>625</v>
      </c>
      <c r="M2789" t="s">
        <v>730</v>
      </c>
      <c r="O2789" s="355">
        <v>1.4999999999999999E-2</v>
      </c>
      <c r="Q2789" s="206">
        <v>615</v>
      </c>
    </row>
    <row r="2790" spans="1:17" hidden="1">
      <c r="A2790" s="44" t="s">
        <v>2</v>
      </c>
      <c r="B2790" s="44" t="s">
        <v>15</v>
      </c>
      <c r="C2790" s="44">
        <v>1240</v>
      </c>
      <c r="D2790" s="44" t="s">
        <v>30</v>
      </c>
      <c r="E2790" s="44">
        <v>2451</v>
      </c>
      <c r="F2790" s="44">
        <v>2820</v>
      </c>
      <c r="G2790" s="44" t="s">
        <v>34</v>
      </c>
      <c r="H2790" s="204" t="s">
        <v>677</v>
      </c>
      <c r="I2790" s="205">
        <v>44</v>
      </c>
      <c r="J2790" t="str">
        <f t="shared" si="212"/>
        <v>D-W4-H3-Creato 1</v>
      </c>
      <c r="K2790" s="5">
        <f t="shared" si="211"/>
        <v>741</v>
      </c>
      <c r="M2790" t="s">
        <v>730</v>
      </c>
      <c r="O2790" s="355">
        <v>1.4999999999999999E-2</v>
      </c>
      <c r="Q2790" s="206">
        <v>730</v>
      </c>
    </row>
    <row r="2791" spans="1:17" hidden="1">
      <c r="A2791" s="44" t="s">
        <v>2</v>
      </c>
      <c r="B2791" s="44" t="s">
        <v>13</v>
      </c>
      <c r="C2791" s="44">
        <v>1240</v>
      </c>
      <c r="D2791" s="44" t="s">
        <v>30</v>
      </c>
      <c r="E2791" s="44">
        <v>2821</v>
      </c>
      <c r="F2791" s="44">
        <v>3070</v>
      </c>
      <c r="G2791" s="44" t="s">
        <v>35</v>
      </c>
      <c r="H2791" s="204" t="s">
        <v>677</v>
      </c>
      <c r="I2791" s="205">
        <v>44</v>
      </c>
      <c r="J2791" t="str">
        <f t="shared" si="212"/>
        <v>D-W4-H4-Creato 1</v>
      </c>
      <c r="K2791" s="5">
        <f t="shared" si="211"/>
        <v>847</v>
      </c>
      <c r="M2791" t="s">
        <v>730</v>
      </c>
      <c r="O2791" s="355">
        <v>1.4999999999999999E-2</v>
      </c>
      <c r="Q2791" s="206">
        <v>834</v>
      </c>
    </row>
    <row r="2792" spans="1:17" hidden="1">
      <c r="A2792" s="44" t="s">
        <v>1</v>
      </c>
      <c r="B2792" s="44" t="s">
        <v>12</v>
      </c>
      <c r="C2792" s="44">
        <v>1240</v>
      </c>
      <c r="D2792" s="44" t="s">
        <v>30</v>
      </c>
      <c r="E2792" s="44">
        <v>1981</v>
      </c>
      <c r="F2792" s="44">
        <v>2150</v>
      </c>
      <c r="G2792" s="44" t="s">
        <v>32</v>
      </c>
      <c r="H2792" s="204" t="s">
        <v>677</v>
      </c>
      <c r="I2792" s="205">
        <v>44</v>
      </c>
      <c r="J2792" t="str">
        <f t="shared" si="212"/>
        <v>E-W4-H1-Creato 1</v>
      </c>
      <c r="K2792" s="5">
        <f t="shared" si="211"/>
        <v>1117</v>
      </c>
      <c r="M2792" t="s">
        <v>730</v>
      </c>
      <c r="O2792" s="355">
        <v>1.4999999999999999E-2</v>
      </c>
      <c r="Q2792" s="206">
        <v>1100</v>
      </c>
    </row>
    <row r="2793" spans="1:17" hidden="1">
      <c r="A2793" s="44" t="s">
        <v>1</v>
      </c>
      <c r="B2793" s="44" t="s">
        <v>11</v>
      </c>
      <c r="C2793" s="44">
        <v>1240</v>
      </c>
      <c r="D2793" s="44" t="s">
        <v>30</v>
      </c>
      <c r="E2793" s="44">
        <v>2151</v>
      </c>
      <c r="F2793" s="44">
        <v>2450</v>
      </c>
      <c r="G2793" s="44" t="s">
        <v>33</v>
      </c>
      <c r="H2793" s="204" t="s">
        <v>677</v>
      </c>
      <c r="I2793" s="205">
        <v>44</v>
      </c>
      <c r="J2793" t="str">
        <f t="shared" si="212"/>
        <v>E-W4-H2-Creato 1</v>
      </c>
      <c r="K2793" s="5">
        <f t="shared" si="211"/>
        <v>1249</v>
      </c>
      <c r="M2793" t="s">
        <v>730</v>
      </c>
      <c r="O2793" s="355">
        <v>1.4999999999999999E-2</v>
      </c>
      <c r="Q2793" s="206">
        <v>1230</v>
      </c>
    </row>
    <row r="2794" spans="1:17" hidden="1">
      <c r="A2794" s="44" t="s">
        <v>1</v>
      </c>
      <c r="B2794" s="44" t="s">
        <v>10</v>
      </c>
      <c r="C2794" s="44">
        <v>1240</v>
      </c>
      <c r="D2794" s="44" t="s">
        <v>30</v>
      </c>
      <c r="E2794" s="44">
        <v>2451</v>
      </c>
      <c r="F2794" s="44">
        <v>2820</v>
      </c>
      <c r="G2794" s="44" t="s">
        <v>34</v>
      </c>
      <c r="H2794" s="204" t="s">
        <v>677</v>
      </c>
      <c r="I2794" s="205">
        <v>44</v>
      </c>
      <c r="J2794" t="str">
        <f t="shared" si="212"/>
        <v>E-W4-H3-Creato 1</v>
      </c>
      <c r="K2794" s="5">
        <f t="shared" si="211"/>
        <v>1483</v>
      </c>
      <c r="M2794" t="s">
        <v>730</v>
      </c>
      <c r="O2794" s="355">
        <v>1.4999999999999999E-2</v>
      </c>
      <c r="Q2794" s="206">
        <v>1461</v>
      </c>
    </row>
    <row r="2795" spans="1:17" hidden="1">
      <c r="A2795" s="44" t="s">
        <v>1</v>
      </c>
      <c r="B2795" s="44" t="s">
        <v>8</v>
      </c>
      <c r="C2795" s="44">
        <v>1240</v>
      </c>
      <c r="D2795" s="44" t="s">
        <v>30</v>
      </c>
      <c r="E2795" s="44">
        <v>2821</v>
      </c>
      <c r="F2795" s="44">
        <v>3100</v>
      </c>
      <c r="G2795" s="44" t="s">
        <v>35</v>
      </c>
      <c r="H2795" s="204" t="s">
        <v>677</v>
      </c>
      <c r="I2795" s="205">
        <v>44</v>
      </c>
      <c r="J2795" t="str">
        <f t="shared" si="212"/>
        <v>E-W4-H4-Creato 1</v>
      </c>
      <c r="K2795" s="5">
        <f t="shared" si="211"/>
        <v>1691</v>
      </c>
      <c r="M2795" t="s">
        <v>730</v>
      </c>
      <c r="O2795" s="355">
        <v>1.4999999999999999E-2</v>
      </c>
      <c r="Q2795" s="206">
        <v>1666</v>
      </c>
    </row>
    <row r="2796" spans="1:17" hidden="1">
      <c r="A2796" s="44" t="s">
        <v>0</v>
      </c>
      <c r="B2796" s="44" t="s">
        <v>7</v>
      </c>
      <c r="C2796" s="44">
        <v>1240</v>
      </c>
      <c r="D2796" s="44" t="s">
        <v>30</v>
      </c>
      <c r="E2796" s="44">
        <v>1981</v>
      </c>
      <c r="F2796" s="44">
        <v>2150</v>
      </c>
      <c r="G2796" s="44" t="s">
        <v>32</v>
      </c>
      <c r="H2796" s="204" t="s">
        <v>677</v>
      </c>
      <c r="I2796" s="205">
        <v>44</v>
      </c>
      <c r="J2796" t="str">
        <f t="shared" si="212"/>
        <v>F-W4-H1-Creato 1</v>
      </c>
      <c r="K2796" s="5">
        <f t="shared" si="211"/>
        <v>800</v>
      </c>
      <c r="M2796" t="s">
        <v>730</v>
      </c>
      <c r="O2796" s="355">
        <v>1.4999999999999999E-2</v>
      </c>
      <c r="Q2796" s="206">
        <v>788</v>
      </c>
    </row>
    <row r="2797" spans="1:17" hidden="1">
      <c r="A2797" s="44" t="s">
        <v>0</v>
      </c>
      <c r="B2797" s="44" t="s">
        <v>6</v>
      </c>
      <c r="C2797" s="44">
        <v>1240</v>
      </c>
      <c r="D2797" s="44" t="s">
        <v>30</v>
      </c>
      <c r="E2797" s="44">
        <v>2151</v>
      </c>
      <c r="F2797" s="44">
        <v>2450</v>
      </c>
      <c r="G2797" s="44" t="s">
        <v>33</v>
      </c>
      <c r="H2797" s="204" t="s">
        <v>677</v>
      </c>
      <c r="I2797" s="205">
        <v>44</v>
      </c>
      <c r="J2797" t="str">
        <f t="shared" si="212"/>
        <v>F-W4-H2-Creato 1</v>
      </c>
      <c r="K2797" s="5">
        <f t="shared" si="211"/>
        <v>900</v>
      </c>
      <c r="M2797" t="s">
        <v>730</v>
      </c>
      <c r="O2797" s="355">
        <v>1.4999999999999999E-2</v>
      </c>
      <c r="Q2797" s="206">
        <v>886</v>
      </c>
    </row>
    <row r="2798" spans="1:17" hidden="1">
      <c r="A2798" s="44" t="s">
        <v>0</v>
      </c>
      <c r="B2798" s="44" t="s">
        <v>5</v>
      </c>
      <c r="C2798" s="44">
        <v>1240</v>
      </c>
      <c r="D2798" s="44" t="s">
        <v>30</v>
      </c>
      <c r="E2798" s="44">
        <v>2451</v>
      </c>
      <c r="F2798" s="44">
        <v>2820</v>
      </c>
      <c r="G2798" s="44" t="s">
        <v>34</v>
      </c>
      <c r="H2798" s="204" t="s">
        <v>677</v>
      </c>
      <c r="I2798" s="205">
        <v>44</v>
      </c>
      <c r="J2798" t="str">
        <f t="shared" si="212"/>
        <v>F-W4-H3-Creato 1</v>
      </c>
      <c r="K2798" s="5">
        <f t="shared" si="211"/>
        <v>1075</v>
      </c>
      <c r="M2798" t="s">
        <v>730</v>
      </c>
      <c r="O2798" s="355">
        <v>1.4999999999999999E-2</v>
      </c>
      <c r="Q2798" s="206">
        <v>1059</v>
      </c>
    </row>
    <row r="2799" spans="1:17" hidden="1">
      <c r="A2799" s="44" t="s">
        <v>0</v>
      </c>
      <c r="B2799" s="44" t="s">
        <v>3</v>
      </c>
      <c r="C2799" s="44">
        <v>1240</v>
      </c>
      <c r="D2799" s="44" t="s">
        <v>30</v>
      </c>
      <c r="E2799" s="44">
        <v>2821</v>
      </c>
      <c r="F2799" s="44">
        <v>3100</v>
      </c>
      <c r="G2799" s="44" t="s">
        <v>35</v>
      </c>
      <c r="H2799" s="204" t="s">
        <v>677</v>
      </c>
      <c r="I2799" s="205">
        <v>44</v>
      </c>
      <c r="J2799" t="str">
        <f t="shared" si="212"/>
        <v>F-W4-H4-Creato 1</v>
      </c>
      <c r="K2799" s="5">
        <f t="shared" si="211"/>
        <v>1232</v>
      </c>
      <c r="M2799" t="s">
        <v>730</v>
      </c>
      <c r="O2799" s="355">
        <v>1.4999999999999999E-2</v>
      </c>
      <c r="Q2799" s="206">
        <v>1213</v>
      </c>
    </row>
    <row r="2800" spans="1:17" hidden="1">
      <c r="A2800" s="30" t="s">
        <v>2</v>
      </c>
      <c r="B2800" s="30" t="s">
        <v>17</v>
      </c>
      <c r="C2800" s="44">
        <v>1240</v>
      </c>
      <c r="D2800" s="44" t="s">
        <v>30</v>
      </c>
      <c r="E2800" s="30">
        <v>1981</v>
      </c>
      <c r="F2800" s="30">
        <v>2150</v>
      </c>
      <c r="G2800" s="30" t="s">
        <v>32</v>
      </c>
      <c r="H2800" s="201" t="s">
        <v>678</v>
      </c>
      <c r="I2800" s="202">
        <v>44</v>
      </c>
      <c r="J2800" t="str">
        <f t="shared" si="212"/>
        <v>D-W4-H1-Creato 2</v>
      </c>
      <c r="K2800" s="5">
        <f t="shared" si="211"/>
        <v>885</v>
      </c>
      <c r="M2800" t="s">
        <v>730</v>
      </c>
      <c r="O2800" s="355">
        <v>1.4999999999999999E-2</v>
      </c>
      <c r="Q2800" s="206">
        <v>871</v>
      </c>
    </row>
    <row r="2801" spans="1:17" hidden="1">
      <c r="A2801" s="30" t="s">
        <v>2</v>
      </c>
      <c r="B2801" s="30" t="s">
        <v>16</v>
      </c>
      <c r="C2801" s="44">
        <v>1240</v>
      </c>
      <c r="D2801" s="44" t="s">
        <v>30</v>
      </c>
      <c r="E2801" s="30">
        <v>2151</v>
      </c>
      <c r="F2801" s="30">
        <v>2450</v>
      </c>
      <c r="G2801" s="30" t="s">
        <v>33</v>
      </c>
      <c r="H2801" s="201" t="s">
        <v>678</v>
      </c>
      <c r="I2801" s="202">
        <v>44</v>
      </c>
      <c r="J2801" t="str">
        <f t="shared" si="212"/>
        <v>D-W4-H2-Creato 2</v>
      </c>
      <c r="K2801" s="5">
        <f t="shared" si="211"/>
        <v>1024</v>
      </c>
      <c r="M2801" t="s">
        <v>730</v>
      </c>
      <c r="O2801" s="355">
        <v>1.4999999999999999E-2</v>
      </c>
      <c r="Q2801" s="206">
        <v>1008</v>
      </c>
    </row>
    <row r="2802" spans="1:17" hidden="1">
      <c r="A2802" s="30" t="s">
        <v>2</v>
      </c>
      <c r="B2802" s="30" t="s">
        <v>15</v>
      </c>
      <c r="C2802" s="44">
        <v>1240</v>
      </c>
      <c r="D2802" s="44" t="s">
        <v>30</v>
      </c>
      <c r="E2802" s="30">
        <v>2451</v>
      </c>
      <c r="F2802" s="30">
        <v>2820</v>
      </c>
      <c r="G2802" s="30" t="s">
        <v>34</v>
      </c>
      <c r="H2802" s="201" t="s">
        <v>678</v>
      </c>
      <c r="I2802" s="202">
        <v>44</v>
      </c>
      <c r="J2802" t="str">
        <f t="shared" si="212"/>
        <v>D-W4-H3-Creato 2</v>
      </c>
      <c r="K2802" s="5">
        <f t="shared" si="211"/>
        <v>1181</v>
      </c>
      <c r="M2802" t="s">
        <v>730</v>
      </c>
      <c r="O2802" s="355">
        <v>1.4999999999999999E-2</v>
      </c>
      <c r="Q2802" s="206">
        <v>1163</v>
      </c>
    </row>
    <row r="2803" spans="1:17" hidden="1">
      <c r="A2803" s="30" t="s">
        <v>2</v>
      </c>
      <c r="B2803" s="30" t="s">
        <v>13</v>
      </c>
      <c r="C2803" s="44">
        <v>1240</v>
      </c>
      <c r="D2803" s="44" t="s">
        <v>30</v>
      </c>
      <c r="E2803" s="30">
        <v>2821</v>
      </c>
      <c r="F2803" s="30">
        <v>3070</v>
      </c>
      <c r="G2803" s="30" t="s">
        <v>35</v>
      </c>
      <c r="H2803" s="201" t="s">
        <v>678</v>
      </c>
      <c r="I2803" s="202">
        <v>44</v>
      </c>
      <c r="J2803" t="str">
        <f t="shared" si="212"/>
        <v>D-W4-H4-Creato 2</v>
      </c>
      <c r="K2803" s="5">
        <f t="shared" si="211"/>
        <v>1362</v>
      </c>
      <c r="M2803" t="s">
        <v>730</v>
      </c>
      <c r="O2803" s="355">
        <v>1.4999999999999999E-2</v>
      </c>
      <c r="Q2803" s="206">
        <v>1341</v>
      </c>
    </row>
    <row r="2804" spans="1:17" hidden="1">
      <c r="A2804" s="30" t="s">
        <v>1</v>
      </c>
      <c r="B2804" s="30" t="s">
        <v>12</v>
      </c>
      <c r="C2804" s="44">
        <v>1240</v>
      </c>
      <c r="D2804" s="44" t="s">
        <v>30</v>
      </c>
      <c r="E2804" s="30">
        <v>1981</v>
      </c>
      <c r="F2804" s="30">
        <v>2150</v>
      </c>
      <c r="G2804" s="30" t="s">
        <v>32</v>
      </c>
      <c r="H2804" s="201" t="s">
        <v>678</v>
      </c>
      <c r="I2804" s="202">
        <v>44</v>
      </c>
      <c r="J2804" t="str">
        <f t="shared" si="212"/>
        <v>E-W4-H1-Creato 2</v>
      </c>
      <c r="K2804" s="5">
        <f t="shared" si="211"/>
        <v>1771</v>
      </c>
      <c r="M2804" t="s">
        <v>730</v>
      </c>
      <c r="O2804" s="355">
        <v>1.4999999999999999E-2</v>
      </c>
      <c r="Q2804" s="206">
        <v>1744</v>
      </c>
    </row>
    <row r="2805" spans="1:17" hidden="1">
      <c r="A2805" s="30" t="s">
        <v>1</v>
      </c>
      <c r="B2805" s="30" t="s">
        <v>11</v>
      </c>
      <c r="C2805" s="44">
        <v>1240</v>
      </c>
      <c r="D2805" s="44" t="s">
        <v>30</v>
      </c>
      <c r="E2805" s="30">
        <v>2151</v>
      </c>
      <c r="F2805" s="30">
        <v>2450</v>
      </c>
      <c r="G2805" s="30" t="s">
        <v>33</v>
      </c>
      <c r="H2805" s="201" t="s">
        <v>678</v>
      </c>
      <c r="I2805" s="202">
        <v>44</v>
      </c>
      <c r="J2805" t="str">
        <f t="shared" si="212"/>
        <v>E-W4-H2-Creato 2</v>
      </c>
      <c r="K2805" s="5">
        <f t="shared" si="211"/>
        <v>2048</v>
      </c>
      <c r="M2805" t="s">
        <v>730</v>
      </c>
      <c r="O2805" s="355">
        <v>1.4999999999999999E-2</v>
      </c>
      <c r="Q2805" s="206">
        <v>2017</v>
      </c>
    </row>
    <row r="2806" spans="1:17" hidden="1">
      <c r="A2806" s="30" t="s">
        <v>1</v>
      </c>
      <c r="B2806" s="30" t="s">
        <v>10</v>
      </c>
      <c r="C2806" s="44">
        <v>1240</v>
      </c>
      <c r="D2806" s="44" t="s">
        <v>30</v>
      </c>
      <c r="E2806" s="30">
        <v>2451</v>
      </c>
      <c r="F2806" s="30">
        <v>2820</v>
      </c>
      <c r="G2806" s="30" t="s">
        <v>34</v>
      </c>
      <c r="H2806" s="201" t="s">
        <v>678</v>
      </c>
      <c r="I2806" s="202">
        <v>44</v>
      </c>
      <c r="J2806" t="str">
        <f t="shared" si="212"/>
        <v>E-W4-H3-Creato 2</v>
      </c>
      <c r="K2806" s="5">
        <f t="shared" si="211"/>
        <v>2362</v>
      </c>
      <c r="M2806" t="s">
        <v>730</v>
      </c>
      <c r="O2806" s="355">
        <v>1.4999999999999999E-2</v>
      </c>
      <c r="Q2806" s="206">
        <v>2327</v>
      </c>
    </row>
    <row r="2807" spans="1:17" hidden="1">
      <c r="A2807" s="30" t="s">
        <v>1</v>
      </c>
      <c r="B2807" s="30" t="s">
        <v>8</v>
      </c>
      <c r="C2807" s="44">
        <v>1240</v>
      </c>
      <c r="D2807" s="44" t="s">
        <v>30</v>
      </c>
      <c r="E2807" s="30">
        <v>2821</v>
      </c>
      <c r="F2807" s="30">
        <v>3100</v>
      </c>
      <c r="G2807" s="30" t="s">
        <v>35</v>
      </c>
      <c r="H2807" s="201" t="s">
        <v>678</v>
      </c>
      <c r="I2807" s="202">
        <v>44</v>
      </c>
      <c r="J2807" t="str">
        <f t="shared" si="212"/>
        <v>E-W4-H4-Creato 2</v>
      </c>
      <c r="K2807" s="5">
        <f t="shared" si="211"/>
        <v>2723</v>
      </c>
      <c r="M2807" t="s">
        <v>730</v>
      </c>
      <c r="O2807" s="355">
        <v>1.4999999999999999E-2</v>
      </c>
      <c r="Q2807" s="206">
        <v>2682</v>
      </c>
    </row>
    <row r="2808" spans="1:17" hidden="1">
      <c r="A2808" s="30" t="s">
        <v>0</v>
      </c>
      <c r="B2808" s="30" t="s">
        <v>7</v>
      </c>
      <c r="C2808" s="44">
        <v>1240</v>
      </c>
      <c r="D2808" s="44" t="s">
        <v>30</v>
      </c>
      <c r="E2808" s="30">
        <v>1981</v>
      </c>
      <c r="F2808" s="30">
        <v>2150</v>
      </c>
      <c r="G2808" s="30" t="s">
        <v>32</v>
      </c>
      <c r="H2808" s="201" t="s">
        <v>678</v>
      </c>
      <c r="I2808" s="202">
        <v>44</v>
      </c>
      <c r="J2808" t="str">
        <f t="shared" si="212"/>
        <v>F-W4-H1-Creato 2</v>
      </c>
      <c r="K2808" s="5">
        <f t="shared" si="211"/>
        <v>1291</v>
      </c>
      <c r="M2808" t="s">
        <v>730</v>
      </c>
      <c r="O2808" s="355">
        <v>1.4999999999999999E-2</v>
      </c>
      <c r="Q2808" s="206">
        <v>1271</v>
      </c>
    </row>
    <row r="2809" spans="1:17" hidden="1">
      <c r="A2809" s="30" t="s">
        <v>0</v>
      </c>
      <c r="B2809" s="30" t="s">
        <v>6</v>
      </c>
      <c r="C2809" s="44">
        <v>1240</v>
      </c>
      <c r="D2809" s="44" t="s">
        <v>30</v>
      </c>
      <c r="E2809" s="30">
        <v>2151</v>
      </c>
      <c r="F2809" s="30">
        <v>2450</v>
      </c>
      <c r="G2809" s="30" t="s">
        <v>33</v>
      </c>
      <c r="H2809" s="201" t="s">
        <v>678</v>
      </c>
      <c r="I2809" s="202">
        <v>44</v>
      </c>
      <c r="J2809" t="str">
        <f t="shared" si="212"/>
        <v>F-W4-H2-Creato 2</v>
      </c>
      <c r="K2809" s="5">
        <f t="shared" si="211"/>
        <v>1499</v>
      </c>
      <c r="M2809" t="s">
        <v>730</v>
      </c>
      <c r="O2809" s="355">
        <v>1.4999999999999999E-2</v>
      </c>
      <c r="Q2809" s="206">
        <v>1476</v>
      </c>
    </row>
    <row r="2810" spans="1:17" hidden="1">
      <c r="A2810" s="30" t="s">
        <v>0</v>
      </c>
      <c r="B2810" s="30" t="s">
        <v>5</v>
      </c>
      <c r="C2810" s="44">
        <v>1240</v>
      </c>
      <c r="D2810" s="44" t="s">
        <v>30</v>
      </c>
      <c r="E2810" s="30">
        <v>2451</v>
      </c>
      <c r="F2810" s="30">
        <v>2820</v>
      </c>
      <c r="G2810" s="30" t="s">
        <v>34</v>
      </c>
      <c r="H2810" s="201" t="s">
        <v>678</v>
      </c>
      <c r="I2810" s="202">
        <v>44</v>
      </c>
      <c r="J2810" t="str">
        <f t="shared" si="212"/>
        <v>F-W4-H3-Creato 2</v>
      </c>
      <c r="K2810" s="5">
        <f t="shared" si="211"/>
        <v>1734</v>
      </c>
      <c r="M2810" t="s">
        <v>730</v>
      </c>
      <c r="O2810" s="355">
        <v>1.4999999999999999E-2</v>
      </c>
      <c r="Q2810" s="206">
        <v>1708</v>
      </c>
    </row>
    <row r="2811" spans="1:17" hidden="1">
      <c r="A2811" s="30" t="s">
        <v>0</v>
      </c>
      <c r="B2811" s="30" t="s">
        <v>3</v>
      </c>
      <c r="C2811" s="44">
        <v>1240</v>
      </c>
      <c r="D2811" s="44" t="s">
        <v>30</v>
      </c>
      <c r="E2811" s="30">
        <v>2821</v>
      </c>
      <c r="F2811" s="30">
        <v>3100</v>
      </c>
      <c r="G2811" s="30" t="s">
        <v>35</v>
      </c>
      <c r="H2811" s="201" t="s">
        <v>678</v>
      </c>
      <c r="I2811" s="202">
        <v>44</v>
      </c>
      <c r="J2811" t="str">
        <f t="shared" si="212"/>
        <v>F-W4-H4-Creato 2</v>
      </c>
      <c r="K2811" s="5">
        <f t="shared" si="211"/>
        <v>2002</v>
      </c>
      <c r="M2811" t="s">
        <v>730</v>
      </c>
      <c r="O2811" s="355">
        <v>1.4999999999999999E-2</v>
      </c>
      <c r="Q2811" s="206">
        <v>1972</v>
      </c>
    </row>
    <row r="2812" spans="1:17" hidden="1">
      <c r="A2812" s="23" t="s">
        <v>2</v>
      </c>
      <c r="B2812" s="23" t="s">
        <v>17</v>
      </c>
      <c r="C2812" s="44">
        <v>1240</v>
      </c>
      <c r="D2812" s="44" t="s">
        <v>30</v>
      </c>
      <c r="E2812" s="23">
        <v>1981</v>
      </c>
      <c r="F2812" s="23">
        <v>2150</v>
      </c>
      <c r="G2812" s="23" t="s">
        <v>32</v>
      </c>
      <c r="H2812" s="210" t="s">
        <v>679</v>
      </c>
      <c r="I2812" s="211">
        <v>44</v>
      </c>
      <c r="J2812" t="str">
        <f t="shared" si="212"/>
        <v>D-W4-H1-Creato 3</v>
      </c>
      <c r="K2812" s="5">
        <f t="shared" si="211"/>
        <v>1259</v>
      </c>
      <c r="M2812" t="s">
        <v>730</v>
      </c>
      <c r="O2812" s="355">
        <v>1.4999999999999999E-2</v>
      </c>
      <c r="Q2812" s="206">
        <v>1240</v>
      </c>
    </row>
    <row r="2813" spans="1:17" hidden="1">
      <c r="A2813" s="23" t="s">
        <v>2</v>
      </c>
      <c r="B2813" s="23" t="s">
        <v>16</v>
      </c>
      <c r="C2813" s="44">
        <v>1240</v>
      </c>
      <c r="D2813" s="44" t="s">
        <v>30</v>
      </c>
      <c r="E2813" s="23">
        <v>2151</v>
      </c>
      <c r="F2813" s="23">
        <v>2450</v>
      </c>
      <c r="G2813" s="23" t="s">
        <v>33</v>
      </c>
      <c r="H2813" s="210" t="s">
        <v>679</v>
      </c>
      <c r="I2813" s="211">
        <v>44</v>
      </c>
      <c r="J2813" t="str">
        <f t="shared" si="212"/>
        <v>D-W4-H2-Creato 3</v>
      </c>
      <c r="K2813" s="5">
        <f t="shared" si="211"/>
        <v>1397</v>
      </c>
      <c r="M2813" t="s">
        <v>730</v>
      </c>
      <c r="O2813" s="355">
        <v>1.4999999999999999E-2</v>
      </c>
      <c r="Q2813" s="206">
        <v>1376</v>
      </c>
    </row>
    <row r="2814" spans="1:17" hidden="1">
      <c r="A2814" s="23" t="s">
        <v>2</v>
      </c>
      <c r="B2814" s="23" t="s">
        <v>15</v>
      </c>
      <c r="C2814" s="44">
        <v>1240</v>
      </c>
      <c r="D2814" s="44" t="s">
        <v>30</v>
      </c>
      <c r="E2814" s="23">
        <v>2451</v>
      </c>
      <c r="F2814" s="23">
        <v>2820</v>
      </c>
      <c r="G2814" s="23" t="s">
        <v>34</v>
      </c>
      <c r="H2814" s="210" t="s">
        <v>679</v>
      </c>
      <c r="I2814" s="211">
        <v>44</v>
      </c>
      <c r="J2814" t="str">
        <f t="shared" si="212"/>
        <v>D-W4-H3-Creato 3</v>
      </c>
      <c r="K2814" s="5">
        <f t="shared" si="211"/>
        <v>1554</v>
      </c>
      <c r="M2814" t="s">
        <v>730</v>
      </c>
      <c r="O2814" s="355">
        <v>1.4999999999999999E-2</v>
      </c>
      <c r="Q2814" s="206">
        <v>1531</v>
      </c>
    </row>
    <row r="2815" spans="1:17" hidden="1">
      <c r="A2815" s="23" t="s">
        <v>2</v>
      </c>
      <c r="B2815" s="23" t="s">
        <v>13</v>
      </c>
      <c r="C2815" s="44">
        <v>1240</v>
      </c>
      <c r="D2815" s="44" t="s">
        <v>30</v>
      </c>
      <c r="E2815" s="23">
        <v>2821</v>
      </c>
      <c r="F2815" s="23">
        <v>3070</v>
      </c>
      <c r="G2815" s="23" t="s">
        <v>35</v>
      </c>
      <c r="H2815" s="210" t="s">
        <v>679</v>
      </c>
      <c r="I2815" s="211">
        <v>44</v>
      </c>
      <c r="J2815" t="str">
        <f t="shared" si="212"/>
        <v>D-W4-H4-Creato 3</v>
      </c>
      <c r="K2815" s="5">
        <f t="shared" si="211"/>
        <v>1670</v>
      </c>
      <c r="M2815" t="s">
        <v>730</v>
      </c>
      <c r="O2815" s="355">
        <v>1.4999999999999999E-2</v>
      </c>
      <c r="Q2815" s="206">
        <v>1645</v>
      </c>
    </row>
    <row r="2816" spans="1:17" hidden="1">
      <c r="A2816" s="23" t="s">
        <v>1</v>
      </c>
      <c r="B2816" s="23" t="s">
        <v>12</v>
      </c>
      <c r="C2816" s="44">
        <v>1240</v>
      </c>
      <c r="D2816" s="44" t="s">
        <v>30</v>
      </c>
      <c r="E2816" s="23">
        <v>1981</v>
      </c>
      <c r="F2816" s="23">
        <v>2150</v>
      </c>
      <c r="G2816" s="23" t="s">
        <v>32</v>
      </c>
      <c r="H2816" s="210" t="s">
        <v>679</v>
      </c>
      <c r="I2816" s="211">
        <v>44</v>
      </c>
      <c r="J2816" t="str">
        <f t="shared" si="212"/>
        <v>E-W4-H1-Creato 3</v>
      </c>
      <c r="K2816" s="5">
        <f t="shared" si="211"/>
        <v>2516</v>
      </c>
      <c r="M2816" t="s">
        <v>730</v>
      </c>
      <c r="O2816" s="355">
        <v>1.4999999999999999E-2</v>
      </c>
      <c r="Q2816" s="206">
        <v>2478</v>
      </c>
    </row>
    <row r="2817" spans="1:17" hidden="1">
      <c r="A2817" s="23" t="s">
        <v>1</v>
      </c>
      <c r="B2817" s="23" t="s">
        <v>11</v>
      </c>
      <c r="C2817" s="44">
        <v>1240</v>
      </c>
      <c r="D2817" s="44" t="s">
        <v>30</v>
      </c>
      <c r="E2817" s="23">
        <v>2151</v>
      </c>
      <c r="F2817" s="23">
        <v>2450</v>
      </c>
      <c r="G2817" s="23" t="s">
        <v>33</v>
      </c>
      <c r="H2817" s="210" t="s">
        <v>679</v>
      </c>
      <c r="I2817" s="211">
        <v>44</v>
      </c>
      <c r="J2817" t="str">
        <f t="shared" si="212"/>
        <v>E-W4-H2-Creato 3</v>
      </c>
      <c r="K2817" s="5">
        <f t="shared" si="211"/>
        <v>2793</v>
      </c>
      <c r="M2817" t="s">
        <v>730</v>
      </c>
      <c r="O2817" s="355">
        <v>1.4999999999999999E-2</v>
      </c>
      <c r="Q2817" s="206">
        <v>2751</v>
      </c>
    </row>
    <row r="2818" spans="1:17" hidden="1">
      <c r="A2818" s="23" t="s">
        <v>1</v>
      </c>
      <c r="B2818" s="23" t="s">
        <v>10</v>
      </c>
      <c r="C2818" s="44">
        <v>1240</v>
      </c>
      <c r="D2818" s="44" t="s">
        <v>30</v>
      </c>
      <c r="E2818" s="23">
        <v>2451</v>
      </c>
      <c r="F2818" s="23">
        <v>2820</v>
      </c>
      <c r="G2818" s="23" t="s">
        <v>34</v>
      </c>
      <c r="H2818" s="210" t="s">
        <v>679</v>
      </c>
      <c r="I2818" s="211">
        <v>44</v>
      </c>
      <c r="J2818" t="str">
        <f t="shared" si="212"/>
        <v>E-W4-H3-Creato 3</v>
      </c>
      <c r="K2818" s="5">
        <f t="shared" si="211"/>
        <v>3107</v>
      </c>
      <c r="M2818" t="s">
        <v>730</v>
      </c>
      <c r="O2818" s="355">
        <v>1.4999999999999999E-2</v>
      </c>
      <c r="Q2818" s="206">
        <v>3061</v>
      </c>
    </row>
    <row r="2819" spans="1:17" hidden="1">
      <c r="A2819" s="23" t="s">
        <v>1</v>
      </c>
      <c r="B2819" s="23" t="s">
        <v>8</v>
      </c>
      <c r="C2819" s="44">
        <v>1240</v>
      </c>
      <c r="D2819" s="44" t="s">
        <v>30</v>
      </c>
      <c r="E2819" s="23">
        <v>2821</v>
      </c>
      <c r="F2819" s="23">
        <v>3100</v>
      </c>
      <c r="G2819" s="23" t="s">
        <v>35</v>
      </c>
      <c r="H2819" s="210" t="s">
        <v>679</v>
      </c>
      <c r="I2819" s="211">
        <v>44</v>
      </c>
      <c r="J2819" t="str">
        <f t="shared" si="212"/>
        <v>E-W4-H4-Creato 3</v>
      </c>
      <c r="K2819" s="5">
        <f t="shared" si="211"/>
        <v>3078</v>
      </c>
      <c r="M2819" t="s">
        <v>730</v>
      </c>
      <c r="O2819" s="355">
        <v>1.4999999999999999E-2</v>
      </c>
      <c r="Q2819" s="206">
        <v>3032</v>
      </c>
    </row>
    <row r="2820" spans="1:17" hidden="1">
      <c r="A2820" s="23" t="s">
        <v>0</v>
      </c>
      <c r="B2820" s="23" t="s">
        <v>7</v>
      </c>
      <c r="C2820" s="44">
        <v>1240</v>
      </c>
      <c r="D2820" s="44" t="s">
        <v>30</v>
      </c>
      <c r="E2820" s="23">
        <v>1981</v>
      </c>
      <c r="F2820" s="23">
        <v>2150</v>
      </c>
      <c r="G2820" s="23" t="s">
        <v>32</v>
      </c>
      <c r="H2820" s="210" t="s">
        <v>679</v>
      </c>
      <c r="I2820" s="211">
        <v>44</v>
      </c>
      <c r="J2820" t="str">
        <f t="shared" si="212"/>
        <v>F-W4-H1-Creato 3</v>
      </c>
      <c r="K2820" s="5">
        <f t="shared" ref="K2820:K2835" si="213">ROUNDUP(Q2820*(1+O2820),0)</f>
        <v>1902</v>
      </c>
      <c r="M2820" t="s">
        <v>730</v>
      </c>
      <c r="O2820" s="355">
        <v>1.4999999999999999E-2</v>
      </c>
      <c r="Q2820" s="206">
        <v>1873</v>
      </c>
    </row>
    <row r="2821" spans="1:17" hidden="1">
      <c r="A2821" s="23" t="s">
        <v>0</v>
      </c>
      <c r="B2821" s="23" t="s">
        <v>6</v>
      </c>
      <c r="C2821" s="44">
        <v>1240</v>
      </c>
      <c r="D2821" s="44" t="s">
        <v>30</v>
      </c>
      <c r="E2821" s="23">
        <v>2151</v>
      </c>
      <c r="F2821" s="23">
        <v>2450</v>
      </c>
      <c r="G2821" s="23" t="s">
        <v>33</v>
      </c>
      <c r="H2821" s="210" t="s">
        <v>679</v>
      </c>
      <c r="I2821" s="211">
        <v>44</v>
      </c>
      <c r="J2821" t="str">
        <f t="shared" si="212"/>
        <v>F-W4-H2-Creato 3</v>
      </c>
      <c r="K2821" s="5">
        <f t="shared" si="213"/>
        <v>2169</v>
      </c>
      <c r="M2821" t="s">
        <v>730</v>
      </c>
      <c r="O2821" s="355">
        <v>1.4999999999999999E-2</v>
      </c>
      <c r="Q2821" s="206">
        <v>2136</v>
      </c>
    </row>
    <row r="2822" spans="1:17" hidden="1">
      <c r="A2822" s="23" t="s">
        <v>0</v>
      </c>
      <c r="B2822" s="23" t="s">
        <v>5</v>
      </c>
      <c r="C2822" s="44">
        <v>1240</v>
      </c>
      <c r="D2822" s="44" t="s">
        <v>30</v>
      </c>
      <c r="E2822" s="23">
        <v>2451</v>
      </c>
      <c r="F2822" s="23">
        <v>2820</v>
      </c>
      <c r="G2822" s="23" t="s">
        <v>34</v>
      </c>
      <c r="H2822" s="210" t="s">
        <v>679</v>
      </c>
      <c r="I2822" s="211">
        <v>44</v>
      </c>
      <c r="J2822" t="str">
        <f t="shared" si="212"/>
        <v>F-W4-H3-Creato 3</v>
      </c>
      <c r="K2822" s="5">
        <f t="shared" si="213"/>
        <v>2373</v>
      </c>
      <c r="M2822" t="s">
        <v>730</v>
      </c>
      <c r="O2822" s="355">
        <v>1.4999999999999999E-2</v>
      </c>
      <c r="Q2822" s="206">
        <v>2337</v>
      </c>
    </row>
    <row r="2823" spans="1:17" hidden="1">
      <c r="A2823" s="23" t="s">
        <v>0</v>
      </c>
      <c r="B2823" s="23" t="s">
        <v>3</v>
      </c>
      <c r="C2823" s="44">
        <v>1240</v>
      </c>
      <c r="D2823" s="44" t="s">
        <v>30</v>
      </c>
      <c r="E2823" s="23">
        <v>2821</v>
      </c>
      <c r="F2823" s="23">
        <v>3100</v>
      </c>
      <c r="G2823" s="23" t="s">
        <v>35</v>
      </c>
      <c r="H2823" s="210" t="s">
        <v>679</v>
      </c>
      <c r="I2823" s="211">
        <v>44</v>
      </c>
      <c r="J2823" t="str">
        <f t="shared" si="212"/>
        <v>F-W4-H4-Creato 3</v>
      </c>
      <c r="K2823" s="5">
        <f t="shared" si="213"/>
        <v>2517</v>
      </c>
      <c r="M2823" t="s">
        <v>730</v>
      </c>
      <c r="O2823" s="355">
        <v>1.4999999999999999E-2</v>
      </c>
      <c r="Q2823" s="206">
        <v>2479</v>
      </c>
    </row>
    <row r="2824" spans="1:17" hidden="1">
      <c r="A2824" s="16" t="s">
        <v>2</v>
      </c>
      <c r="B2824" s="16" t="s">
        <v>17</v>
      </c>
      <c r="C2824" s="44">
        <v>1240</v>
      </c>
      <c r="D2824" s="44" t="s">
        <v>30</v>
      </c>
      <c r="E2824" s="16">
        <v>1981</v>
      </c>
      <c r="F2824" s="16">
        <v>2150</v>
      </c>
      <c r="G2824" s="16" t="s">
        <v>32</v>
      </c>
      <c r="H2824" s="207" t="s">
        <v>680</v>
      </c>
      <c r="I2824" s="208">
        <v>44</v>
      </c>
      <c r="J2824" t="str">
        <f t="shared" si="212"/>
        <v>D-W4-H1-Creato 4</v>
      </c>
      <c r="K2824" s="5">
        <f t="shared" si="213"/>
        <v>638</v>
      </c>
      <c r="M2824" t="s">
        <v>730</v>
      </c>
      <c r="O2824" s="355">
        <v>1.4999999999999999E-2</v>
      </c>
      <c r="Q2824" s="206">
        <v>628</v>
      </c>
    </row>
    <row r="2825" spans="1:17" hidden="1">
      <c r="A2825" s="16" t="s">
        <v>2</v>
      </c>
      <c r="B2825" s="16" t="s">
        <v>16</v>
      </c>
      <c r="C2825" s="44">
        <v>1240</v>
      </c>
      <c r="D2825" s="44" t="s">
        <v>30</v>
      </c>
      <c r="E2825" s="16">
        <v>2151</v>
      </c>
      <c r="F2825" s="16">
        <v>2450</v>
      </c>
      <c r="G2825" s="16" t="s">
        <v>33</v>
      </c>
      <c r="H2825" s="207" t="s">
        <v>680</v>
      </c>
      <c r="I2825" s="208">
        <v>44</v>
      </c>
      <c r="J2825" t="str">
        <f t="shared" si="212"/>
        <v>D-W4-H2-Creato 4</v>
      </c>
      <c r="K2825" s="5">
        <f t="shared" si="213"/>
        <v>835</v>
      </c>
      <c r="M2825" t="s">
        <v>730</v>
      </c>
      <c r="O2825" s="355">
        <v>1.4999999999999999E-2</v>
      </c>
      <c r="Q2825" s="206">
        <v>822</v>
      </c>
    </row>
    <row r="2826" spans="1:17" hidden="1">
      <c r="A2826" s="16" t="s">
        <v>2</v>
      </c>
      <c r="B2826" s="16" t="s">
        <v>15</v>
      </c>
      <c r="C2826" s="44">
        <v>1240</v>
      </c>
      <c r="D2826" s="44" t="s">
        <v>30</v>
      </c>
      <c r="E2826" s="16">
        <v>2451</v>
      </c>
      <c r="F2826" s="16">
        <v>2820</v>
      </c>
      <c r="G2826" s="16" t="s">
        <v>34</v>
      </c>
      <c r="H2826" s="207" t="s">
        <v>680</v>
      </c>
      <c r="I2826" s="208">
        <v>44</v>
      </c>
      <c r="J2826" t="str">
        <f t="shared" si="212"/>
        <v>D-W4-H3-Creato 4</v>
      </c>
      <c r="K2826" s="5">
        <f t="shared" si="213"/>
        <v>992</v>
      </c>
      <c r="M2826" t="s">
        <v>730</v>
      </c>
      <c r="O2826" s="355">
        <v>1.4999999999999999E-2</v>
      </c>
      <c r="Q2826" s="206">
        <v>977</v>
      </c>
    </row>
    <row r="2827" spans="1:17" hidden="1">
      <c r="A2827" s="16" t="s">
        <v>2</v>
      </c>
      <c r="B2827" s="16" t="s">
        <v>13</v>
      </c>
      <c r="C2827" s="44">
        <v>1240</v>
      </c>
      <c r="D2827" s="44" t="s">
        <v>30</v>
      </c>
      <c r="E2827" s="16">
        <v>2821</v>
      </c>
      <c r="F2827" s="16">
        <v>3070</v>
      </c>
      <c r="G2827" s="16" t="s">
        <v>35</v>
      </c>
      <c r="H2827" s="207" t="s">
        <v>680</v>
      </c>
      <c r="I2827" s="208">
        <v>44</v>
      </c>
      <c r="J2827" t="str">
        <f t="shared" si="212"/>
        <v>D-W4-H4-Creato 4</v>
      </c>
      <c r="K2827" s="5">
        <f t="shared" si="213"/>
        <v>1093</v>
      </c>
      <c r="M2827" t="s">
        <v>730</v>
      </c>
      <c r="O2827" s="355">
        <v>1.4999999999999999E-2</v>
      </c>
      <c r="Q2827" s="206">
        <v>1076</v>
      </c>
    </row>
    <row r="2828" spans="1:17" hidden="1">
      <c r="A2828" s="16" t="s">
        <v>1</v>
      </c>
      <c r="B2828" s="16" t="s">
        <v>12</v>
      </c>
      <c r="C2828" s="44">
        <v>1240</v>
      </c>
      <c r="D2828" s="44" t="s">
        <v>30</v>
      </c>
      <c r="E2828" s="16">
        <v>1981</v>
      </c>
      <c r="F2828" s="16">
        <v>2150</v>
      </c>
      <c r="G2828" s="16" t="s">
        <v>32</v>
      </c>
      <c r="H2828" s="207" t="s">
        <v>680</v>
      </c>
      <c r="I2828" s="208">
        <v>44</v>
      </c>
      <c r="J2828" t="str">
        <f t="shared" si="212"/>
        <v>E-W4-H1-Creato 4</v>
      </c>
      <c r="K2828" s="5">
        <f t="shared" si="213"/>
        <v>1273</v>
      </c>
      <c r="M2828" t="s">
        <v>730</v>
      </c>
      <c r="O2828" s="355">
        <v>1.4999999999999999E-2</v>
      </c>
      <c r="Q2828" s="206">
        <v>1254</v>
      </c>
    </row>
    <row r="2829" spans="1:17" hidden="1">
      <c r="A2829" s="16" t="s">
        <v>1</v>
      </c>
      <c r="B2829" s="16" t="s">
        <v>11</v>
      </c>
      <c r="C2829" s="44">
        <v>1240</v>
      </c>
      <c r="D2829" s="44" t="s">
        <v>30</v>
      </c>
      <c r="E2829" s="16">
        <v>2151</v>
      </c>
      <c r="F2829" s="16">
        <v>2450</v>
      </c>
      <c r="G2829" s="16" t="s">
        <v>33</v>
      </c>
      <c r="H2829" s="207" t="s">
        <v>680</v>
      </c>
      <c r="I2829" s="208">
        <v>44</v>
      </c>
      <c r="J2829" t="str">
        <f t="shared" si="212"/>
        <v>E-W4-H2-Creato 4</v>
      </c>
      <c r="K2829" s="5">
        <f t="shared" si="213"/>
        <v>912</v>
      </c>
      <c r="M2829" t="s">
        <v>730</v>
      </c>
      <c r="O2829" s="355">
        <v>1.4999999999999999E-2</v>
      </c>
      <c r="Q2829" s="206">
        <v>898</v>
      </c>
    </row>
    <row r="2830" spans="1:17" hidden="1">
      <c r="A2830" s="16" t="s">
        <v>1</v>
      </c>
      <c r="B2830" s="16" t="s">
        <v>10</v>
      </c>
      <c r="C2830" s="44">
        <v>1240</v>
      </c>
      <c r="D2830" s="44" t="s">
        <v>30</v>
      </c>
      <c r="E2830" s="16">
        <v>2451</v>
      </c>
      <c r="F2830" s="16">
        <v>2820</v>
      </c>
      <c r="G2830" s="16" t="s">
        <v>34</v>
      </c>
      <c r="H2830" s="207" t="s">
        <v>680</v>
      </c>
      <c r="I2830" s="208">
        <v>44</v>
      </c>
      <c r="J2830" t="str">
        <f t="shared" si="212"/>
        <v>E-W4-H3-Creato 4</v>
      </c>
      <c r="K2830" s="5">
        <f t="shared" si="213"/>
        <v>1982</v>
      </c>
      <c r="M2830" t="s">
        <v>730</v>
      </c>
      <c r="O2830" s="355">
        <v>1.4999999999999999E-2</v>
      </c>
      <c r="Q2830" s="206">
        <v>1952</v>
      </c>
    </row>
    <row r="2831" spans="1:17" hidden="1">
      <c r="A2831" s="16" t="s">
        <v>1</v>
      </c>
      <c r="B2831" s="16" t="s">
        <v>8</v>
      </c>
      <c r="C2831" s="44">
        <v>1240</v>
      </c>
      <c r="D2831" s="44" t="s">
        <v>30</v>
      </c>
      <c r="E2831" s="16">
        <v>2821</v>
      </c>
      <c r="F2831" s="16">
        <v>3100</v>
      </c>
      <c r="G2831" s="16" t="s">
        <v>35</v>
      </c>
      <c r="H2831" s="207" t="s">
        <v>680</v>
      </c>
      <c r="I2831" s="208">
        <v>44</v>
      </c>
      <c r="J2831" t="str">
        <f t="shared" si="212"/>
        <v>E-W4-H4-Creato 4</v>
      </c>
      <c r="K2831" s="5">
        <f t="shared" si="213"/>
        <v>2183</v>
      </c>
      <c r="M2831" t="s">
        <v>730</v>
      </c>
      <c r="O2831" s="355">
        <v>1.4999999999999999E-2</v>
      </c>
      <c r="Q2831" s="206">
        <v>2150</v>
      </c>
    </row>
    <row r="2832" spans="1:17" hidden="1">
      <c r="A2832" s="16" t="s">
        <v>0</v>
      </c>
      <c r="B2832" s="16" t="s">
        <v>7</v>
      </c>
      <c r="C2832" s="44">
        <v>1240</v>
      </c>
      <c r="D2832" s="44" t="s">
        <v>30</v>
      </c>
      <c r="E2832" s="16">
        <v>1981</v>
      </c>
      <c r="F2832" s="16">
        <v>2150</v>
      </c>
      <c r="G2832" s="16" t="s">
        <v>32</v>
      </c>
      <c r="H2832" s="207" t="s">
        <v>680</v>
      </c>
      <c r="I2832" s="208">
        <v>44</v>
      </c>
      <c r="J2832" t="str">
        <f t="shared" si="212"/>
        <v>F-W4-H1-Creato 4</v>
      </c>
      <c r="K2832" s="5">
        <f t="shared" si="213"/>
        <v>1058</v>
      </c>
      <c r="M2832" t="s">
        <v>730</v>
      </c>
      <c r="O2832" s="355">
        <v>1.4999999999999999E-2</v>
      </c>
      <c r="Q2832" s="206">
        <v>1042</v>
      </c>
    </row>
    <row r="2833" spans="1:17" hidden="1">
      <c r="A2833" s="16" t="s">
        <v>0</v>
      </c>
      <c r="B2833" s="16" t="s">
        <v>6</v>
      </c>
      <c r="C2833" s="44">
        <v>1240</v>
      </c>
      <c r="D2833" s="44" t="s">
        <v>30</v>
      </c>
      <c r="E2833" s="16">
        <v>2151</v>
      </c>
      <c r="F2833" s="16">
        <v>2450</v>
      </c>
      <c r="G2833" s="16" t="s">
        <v>33</v>
      </c>
      <c r="H2833" s="207" t="s">
        <v>680</v>
      </c>
      <c r="I2833" s="208">
        <v>44</v>
      </c>
      <c r="J2833" t="str">
        <f t="shared" si="212"/>
        <v>F-W4-H2-Creato 4</v>
      </c>
      <c r="K2833" s="5">
        <f t="shared" si="213"/>
        <v>1325</v>
      </c>
      <c r="M2833" t="s">
        <v>730</v>
      </c>
      <c r="O2833" s="355">
        <v>1.4999999999999999E-2</v>
      </c>
      <c r="Q2833" s="206">
        <v>1305</v>
      </c>
    </row>
    <row r="2834" spans="1:17" hidden="1">
      <c r="A2834" s="16" t="s">
        <v>0</v>
      </c>
      <c r="B2834" s="16" t="s">
        <v>5</v>
      </c>
      <c r="C2834" s="44">
        <v>1240</v>
      </c>
      <c r="D2834" s="44" t="s">
        <v>30</v>
      </c>
      <c r="E2834" s="16">
        <v>2451</v>
      </c>
      <c r="F2834" s="16">
        <v>2820</v>
      </c>
      <c r="G2834" s="16" t="s">
        <v>34</v>
      </c>
      <c r="H2834" s="207" t="s">
        <v>680</v>
      </c>
      <c r="I2834" s="208">
        <v>44</v>
      </c>
      <c r="J2834" t="str">
        <f t="shared" si="212"/>
        <v>F-W4-H3-Creato 4</v>
      </c>
      <c r="K2834" s="5">
        <f t="shared" si="213"/>
        <v>1529</v>
      </c>
      <c r="M2834" t="s">
        <v>730</v>
      </c>
      <c r="O2834" s="355">
        <v>1.4999999999999999E-2</v>
      </c>
      <c r="Q2834" s="206">
        <v>1506</v>
      </c>
    </row>
    <row r="2835" spans="1:17" hidden="1">
      <c r="A2835" s="16" t="s">
        <v>0</v>
      </c>
      <c r="B2835" s="16" t="s">
        <v>3</v>
      </c>
      <c r="C2835" s="44">
        <v>1240</v>
      </c>
      <c r="D2835" s="44" t="s">
        <v>30</v>
      </c>
      <c r="E2835" s="16">
        <v>2821</v>
      </c>
      <c r="F2835" s="16">
        <v>3100</v>
      </c>
      <c r="G2835" s="16" t="s">
        <v>35</v>
      </c>
      <c r="H2835" s="207" t="s">
        <v>680</v>
      </c>
      <c r="I2835" s="208">
        <v>44</v>
      </c>
      <c r="J2835" t="str">
        <f t="shared" si="212"/>
        <v>F-W4-H4-Creato 4</v>
      </c>
      <c r="K2835" s="5">
        <f t="shared" si="213"/>
        <v>1675</v>
      </c>
      <c r="M2835" t="s">
        <v>730</v>
      </c>
      <c r="O2835" s="355">
        <v>1.4999999999999999E-2</v>
      </c>
      <c r="Q2835" s="206">
        <v>1650</v>
      </c>
    </row>
    <row r="2836" spans="1:17" hidden="1">
      <c r="A2836" t="s">
        <v>2</v>
      </c>
      <c r="B2836" t="s">
        <v>17</v>
      </c>
      <c r="C2836">
        <v>949</v>
      </c>
      <c r="D2836" t="s">
        <v>27</v>
      </c>
      <c r="E2836">
        <v>1981</v>
      </c>
      <c r="F2836">
        <v>2150</v>
      </c>
      <c r="G2836" t="s">
        <v>32</v>
      </c>
      <c r="H2836" s="4" t="s">
        <v>803</v>
      </c>
      <c r="I2836" s="199">
        <v>44</v>
      </c>
      <c r="J2836" t="str">
        <f t="shared" si="212"/>
        <v>D-W1-H1-LAM 28 - Sprayed Lippings</v>
      </c>
      <c r="K2836" s="6" t="e">
        <f>+K2308+(Spray_Lip/((100-DoorDiscount)/100))</f>
        <v>#REF!</v>
      </c>
      <c r="M2836" t="s">
        <v>751</v>
      </c>
      <c r="Q2836" s="6">
        <v>514.5</v>
      </c>
    </row>
    <row r="2837" spans="1:17" hidden="1">
      <c r="A2837" t="s">
        <v>2</v>
      </c>
      <c r="B2837" t="s">
        <v>16</v>
      </c>
      <c r="C2837">
        <v>949</v>
      </c>
      <c r="D2837" t="s">
        <v>27</v>
      </c>
      <c r="E2837">
        <v>2151</v>
      </c>
      <c r="F2837">
        <v>2450</v>
      </c>
      <c r="G2837" t="s">
        <v>33</v>
      </c>
      <c r="H2837" s="4" t="s">
        <v>803</v>
      </c>
      <c r="I2837" s="199">
        <v>44</v>
      </c>
      <c r="J2837" t="str">
        <f t="shared" si="212"/>
        <v>D-W1-H2-LAM 28 - Sprayed Lippings</v>
      </c>
      <c r="K2837" s="6" t="e">
        <f>+K2309+(Spray_Lip/((100-DoorDiscount)/100))</f>
        <v>#REF!</v>
      </c>
      <c r="M2837" t="s">
        <v>751</v>
      </c>
      <c r="Q2837" s="6">
        <v>629.5</v>
      </c>
    </row>
    <row r="2838" spans="1:17" hidden="1">
      <c r="A2838" t="s">
        <v>2</v>
      </c>
      <c r="B2838" t="s">
        <v>15</v>
      </c>
      <c r="C2838">
        <v>949</v>
      </c>
      <c r="D2838" t="s">
        <v>27</v>
      </c>
      <c r="E2838">
        <v>2451</v>
      </c>
      <c r="F2838">
        <v>2820</v>
      </c>
      <c r="G2838" t="s">
        <v>34</v>
      </c>
      <c r="H2838" s="4" t="s">
        <v>803</v>
      </c>
      <c r="I2838" s="199">
        <v>44</v>
      </c>
      <c r="J2838" t="str">
        <f t="shared" ref="J2838:J2901" si="214">A2838&amp;"-"&amp;D2838&amp;"-"&amp;G2838&amp;"-"&amp;H2838</f>
        <v>D-W1-H3-LAM 28 - Sprayed Lippings</v>
      </c>
      <c r="K2838" s="6" t="e">
        <f>+K2310+(Spray_Lip/((100-DoorDiscount)/100))</f>
        <v>#REF!</v>
      </c>
      <c r="M2838" t="s">
        <v>751</v>
      </c>
      <c r="Q2838" s="6">
        <v>762.5</v>
      </c>
    </row>
    <row r="2839" spans="1:17" hidden="1">
      <c r="A2839" t="s">
        <v>2</v>
      </c>
      <c r="B2839" t="s">
        <v>13</v>
      </c>
      <c r="C2839">
        <v>864</v>
      </c>
      <c r="D2839" t="s">
        <v>27</v>
      </c>
      <c r="E2839">
        <v>2821</v>
      </c>
      <c r="F2839">
        <v>3070</v>
      </c>
      <c r="G2839" t="s">
        <v>35</v>
      </c>
      <c r="H2839" s="4" t="s">
        <v>803</v>
      </c>
      <c r="I2839" s="199">
        <v>44</v>
      </c>
      <c r="J2839" t="str">
        <f t="shared" si="214"/>
        <v>D-W1-H4-LAM 28 - Sprayed Lippings</v>
      </c>
      <c r="K2839" s="6" t="e">
        <f>+K2311+(Spray_Lip/((100-DoorDiscount)/100))</f>
        <v>#REF!</v>
      </c>
      <c r="M2839" t="s">
        <v>751</v>
      </c>
      <c r="Q2839" s="6">
        <v>898.5</v>
      </c>
    </row>
    <row r="2840" spans="1:17" hidden="1">
      <c r="A2840" t="s">
        <v>1</v>
      </c>
      <c r="B2840" t="s">
        <v>12</v>
      </c>
      <c r="C2840">
        <v>949</v>
      </c>
      <c r="D2840" t="s">
        <v>27</v>
      </c>
      <c r="E2840">
        <v>1981</v>
      </c>
      <c r="F2840">
        <v>2150</v>
      </c>
      <c r="G2840" t="s">
        <v>32</v>
      </c>
      <c r="H2840" s="4" t="s">
        <v>803</v>
      </c>
      <c r="I2840" s="199">
        <v>44</v>
      </c>
      <c r="J2840" t="str">
        <f t="shared" si="214"/>
        <v>E-W1-H1-LAM 28 - Sprayed Lippings</v>
      </c>
      <c r="K2840" s="6" t="e">
        <f t="shared" ref="K2840:K2847" si="215">+K2312+(Spray_Lip/((100-DoorDiscount)/100))*2</f>
        <v>#REF!</v>
      </c>
      <c r="M2840" t="s">
        <v>751</v>
      </c>
      <c r="Q2840" s="6">
        <v>1023</v>
      </c>
    </row>
    <row r="2841" spans="1:17" hidden="1">
      <c r="A2841" t="s">
        <v>1</v>
      </c>
      <c r="B2841" t="s">
        <v>11</v>
      </c>
      <c r="C2841">
        <v>909</v>
      </c>
      <c r="D2841" t="s">
        <v>27</v>
      </c>
      <c r="E2841">
        <v>2151</v>
      </c>
      <c r="F2841">
        <v>2450</v>
      </c>
      <c r="G2841" t="s">
        <v>33</v>
      </c>
      <c r="H2841" s="4" t="s">
        <v>803</v>
      </c>
      <c r="I2841" s="199">
        <v>44</v>
      </c>
      <c r="J2841" t="str">
        <f t="shared" si="214"/>
        <v>E-W1-H2-LAM 28 - Sprayed Lippings</v>
      </c>
      <c r="K2841" s="6" t="e">
        <f t="shared" si="215"/>
        <v>#REF!</v>
      </c>
      <c r="M2841" t="s">
        <v>751</v>
      </c>
      <c r="Q2841" s="6">
        <v>1256</v>
      </c>
    </row>
    <row r="2842" spans="1:17" hidden="1">
      <c r="A2842" t="s">
        <v>1</v>
      </c>
      <c r="B2842" t="s">
        <v>10</v>
      </c>
      <c r="C2842">
        <v>949</v>
      </c>
      <c r="D2842" t="s">
        <v>27</v>
      </c>
      <c r="E2842">
        <v>2451</v>
      </c>
      <c r="F2842">
        <v>2820</v>
      </c>
      <c r="G2842" t="s">
        <v>34</v>
      </c>
      <c r="H2842" s="4" t="s">
        <v>803</v>
      </c>
      <c r="I2842" s="199">
        <v>44</v>
      </c>
      <c r="J2842" t="str">
        <f t="shared" si="214"/>
        <v>E-W1-H3-LAM 28 - Sprayed Lippings</v>
      </c>
      <c r="K2842" s="6" t="e">
        <f t="shared" si="215"/>
        <v>#REF!</v>
      </c>
      <c r="M2842" t="s">
        <v>751</v>
      </c>
      <c r="Q2842" s="6">
        <v>1526</v>
      </c>
    </row>
    <row r="2843" spans="1:17" hidden="1">
      <c r="A2843" t="s">
        <v>1</v>
      </c>
      <c r="B2843" t="s">
        <v>8</v>
      </c>
      <c r="C2843">
        <v>999</v>
      </c>
      <c r="D2843" t="s">
        <v>27</v>
      </c>
      <c r="E2843">
        <v>2821</v>
      </c>
      <c r="F2843">
        <v>3100</v>
      </c>
      <c r="G2843" t="s">
        <v>35</v>
      </c>
      <c r="H2843" s="4" t="s">
        <v>803</v>
      </c>
      <c r="I2843" s="199">
        <v>44</v>
      </c>
      <c r="J2843" t="str">
        <f t="shared" si="214"/>
        <v>E-W1-H4-LAM 28 - Sprayed Lippings</v>
      </c>
      <c r="K2843" s="6" t="e">
        <f t="shared" si="215"/>
        <v>#REF!</v>
      </c>
      <c r="M2843" t="s">
        <v>751</v>
      </c>
      <c r="Q2843" s="6">
        <v>1797</v>
      </c>
    </row>
    <row r="2844" spans="1:17" hidden="1">
      <c r="A2844" t="s">
        <v>0</v>
      </c>
      <c r="B2844" t="s">
        <v>7</v>
      </c>
      <c r="C2844">
        <v>949</v>
      </c>
      <c r="D2844" t="s">
        <v>27</v>
      </c>
      <c r="E2844">
        <v>1981</v>
      </c>
      <c r="F2844">
        <v>2150</v>
      </c>
      <c r="G2844" t="s">
        <v>32</v>
      </c>
      <c r="H2844" s="4" t="s">
        <v>803</v>
      </c>
      <c r="I2844" s="199">
        <v>44</v>
      </c>
      <c r="J2844" t="str">
        <f t="shared" si="214"/>
        <v>F-W1-H1-LAM 28 - Sprayed Lippings</v>
      </c>
      <c r="K2844" s="6" t="e">
        <f t="shared" si="215"/>
        <v>#REF!</v>
      </c>
      <c r="M2844" t="s">
        <v>751</v>
      </c>
      <c r="Q2844" s="6">
        <v>917</v>
      </c>
    </row>
    <row r="2845" spans="1:17" hidden="1">
      <c r="A2845" t="s">
        <v>0</v>
      </c>
      <c r="B2845" t="s">
        <v>6</v>
      </c>
      <c r="C2845">
        <v>909</v>
      </c>
      <c r="D2845" t="s">
        <v>27</v>
      </c>
      <c r="E2845">
        <v>2151</v>
      </c>
      <c r="F2845">
        <v>2450</v>
      </c>
      <c r="G2845" t="s">
        <v>33</v>
      </c>
      <c r="H2845" s="4" t="s">
        <v>803</v>
      </c>
      <c r="I2845" s="199">
        <v>44</v>
      </c>
      <c r="J2845" t="str">
        <f t="shared" si="214"/>
        <v>F-W1-H2-LAM 28 - Sprayed Lippings</v>
      </c>
      <c r="K2845" s="6" t="e">
        <f t="shared" si="215"/>
        <v>#REF!</v>
      </c>
      <c r="M2845" t="s">
        <v>751</v>
      </c>
      <c r="Q2845" s="6">
        <v>1115</v>
      </c>
    </row>
    <row r="2846" spans="1:17" hidden="1">
      <c r="A2846" t="s">
        <v>0</v>
      </c>
      <c r="B2846" t="s">
        <v>5</v>
      </c>
      <c r="C2846">
        <v>924</v>
      </c>
      <c r="D2846" t="s">
        <v>27</v>
      </c>
      <c r="E2846">
        <v>2451</v>
      </c>
      <c r="F2846">
        <v>2820</v>
      </c>
      <c r="G2846" t="s">
        <v>34</v>
      </c>
      <c r="H2846" s="4" t="s">
        <v>803</v>
      </c>
      <c r="I2846" s="199">
        <v>44</v>
      </c>
      <c r="J2846" t="str">
        <f t="shared" si="214"/>
        <v>F-W1-H3-LAM 28 - Sprayed Lippings</v>
      </c>
      <c r="K2846" s="6" t="e">
        <f t="shared" si="215"/>
        <v>#REF!</v>
      </c>
      <c r="M2846" t="s">
        <v>751</v>
      </c>
      <c r="Q2846" s="6">
        <v>1348</v>
      </c>
    </row>
    <row r="2847" spans="1:17" hidden="1">
      <c r="A2847" t="s">
        <v>0</v>
      </c>
      <c r="B2847" t="s">
        <v>3</v>
      </c>
      <c r="C2847">
        <v>999</v>
      </c>
      <c r="D2847" t="s">
        <v>27</v>
      </c>
      <c r="E2847">
        <v>2821</v>
      </c>
      <c r="F2847">
        <v>3100</v>
      </c>
      <c r="G2847" t="s">
        <v>35</v>
      </c>
      <c r="H2847" s="4" t="s">
        <v>803</v>
      </c>
      <c r="I2847" s="199">
        <v>44</v>
      </c>
      <c r="J2847" t="str">
        <f t="shared" si="214"/>
        <v>F-W1-H4-LAM 28 - Sprayed Lippings</v>
      </c>
      <c r="K2847" s="6" t="e">
        <f t="shared" si="215"/>
        <v>#REF!</v>
      </c>
      <c r="M2847" t="s">
        <v>751</v>
      </c>
      <c r="Q2847" s="6">
        <v>1586</v>
      </c>
    </row>
    <row r="2848" spans="1:17" hidden="1">
      <c r="A2848" t="s">
        <v>2</v>
      </c>
      <c r="B2848" t="s">
        <v>17</v>
      </c>
      <c r="C2848" s="191">
        <v>999</v>
      </c>
      <c r="D2848" s="191" t="s">
        <v>28</v>
      </c>
      <c r="E2848">
        <v>1981</v>
      </c>
      <c r="F2848">
        <v>2150</v>
      </c>
      <c r="G2848" t="s">
        <v>32</v>
      </c>
      <c r="H2848" s="4" t="s">
        <v>803</v>
      </c>
      <c r="I2848" s="199">
        <v>44</v>
      </c>
      <c r="J2848" t="str">
        <f t="shared" si="214"/>
        <v>D-W2-H1-LAM 28 - Sprayed Lippings</v>
      </c>
      <c r="K2848" s="6" t="e">
        <f>+K2320+(Spray_Lip/((100-DoorDiscount)/100))</f>
        <v>#REF!</v>
      </c>
      <c r="M2848" t="s">
        <v>751</v>
      </c>
      <c r="Q2848" s="6">
        <v>539.5</v>
      </c>
    </row>
    <row r="2849" spans="1:17" hidden="1">
      <c r="A2849" t="s">
        <v>2</v>
      </c>
      <c r="B2849" t="s">
        <v>16</v>
      </c>
      <c r="C2849" s="191">
        <v>999</v>
      </c>
      <c r="D2849" s="191" t="s">
        <v>28</v>
      </c>
      <c r="E2849">
        <v>2151</v>
      </c>
      <c r="F2849">
        <v>2450</v>
      </c>
      <c r="G2849" t="s">
        <v>33</v>
      </c>
      <c r="H2849" s="4" t="s">
        <v>803</v>
      </c>
      <c r="I2849" s="199">
        <v>44</v>
      </c>
      <c r="J2849" t="str">
        <f t="shared" si="214"/>
        <v>D-W2-H2-LAM 28 - Sprayed Lippings</v>
      </c>
      <c r="K2849" s="6" t="e">
        <f>+K2321+(Spray_Lip/((100-DoorDiscount)/100))</f>
        <v>#REF!</v>
      </c>
      <c r="M2849" t="s">
        <v>751</v>
      </c>
      <c r="Q2849" s="6">
        <v>654.5</v>
      </c>
    </row>
    <row r="2850" spans="1:17" hidden="1">
      <c r="A2850" t="s">
        <v>2</v>
      </c>
      <c r="B2850" t="s">
        <v>15</v>
      </c>
      <c r="C2850" s="191">
        <v>999</v>
      </c>
      <c r="D2850" s="191" t="s">
        <v>28</v>
      </c>
      <c r="E2850">
        <v>2451</v>
      </c>
      <c r="F2850">
        <v>2820</v>
      </c>
      <c r="G2850" t="s">
        <v>34</v>
      </c>
      <c r="H2850" s="4" t="s">
        <v>803</v>
      </c>
      <c r="I2850" s="199">
        <v>44</v>
      </c>
      <c r="J2850" t="str">
        <f t="shared" si="214"/>
        <v>D-W2-H3-LAM 28 - Sprayed Lippings</v>
      </c>
      <c r="K2850" s="6" t="e">
        <f>+K2322+(Spray_Lip/((100-DoorDiscount)/100))</f>
        <v>#REF!</v>
      </c>
      <c r="M2850" t="s">
        <v>751</v>
      </c>
      <c r="Q2850" s="6">
        <v>787.5</v>
      </c>
    </row>
    <row r="2851" spans="1:17" hidden="1">
      <c r="A2851" t="s">
        <v>2</v>
      </c>
      <c r="B2851" t="s">
        <v>13</v>
      </c>
      <c r="C2851" s="191">
        <v>999</v>
      </c>
      <c r="D2851" s="191" t="s">
        <v>28</v>
      </c>
      <c r="E2851">
        <v>2821</v>
      </c>
      <c r="F2851">
        <v>3070</v>
      </c>
      <c r="G2851" t="s">
        <v>35</v>
      </c>
      <c r="H2851" s="4" t="s">
        <v>803</v>
      </c>
      <c r="I2851" s="199">
        <v>44</v>
      </c>
      <c r="J2851" t="str">
        <f t="shared" si="214"/>
        <v>D-W2-H4-LAM 28 - Sprayed Lippings</v>
      </c>
      <c r="K2851" s="6" t="e">
        <f>+K2323+(Spray_Lip/((100-DoorDiscount)/100))</f>
        <v>#REF!</v>
      </c>
      <c r="M2851" t="s">
        <v>751</v>
      </c>
      <c r="Q2851" s="6">
        <v>923.5</v>
      </c>
    </row>
    <row r="2852" spans="1:17" hidden="1">
      <c r="A2852" t="s">
        <v>1</v>
      </c>
      <c r="B2852" t="s">
        <v>12</v>
      </c>
      <c r="C2852" s="191">
        <v>999</v>
      </c>
      <c r="D2852" s="191" t="s">
        <v>28</v>
      </c>
      <c r="E2852">
        <v>1981</v>
      </c>
      <c r="F2852">
        <v>2150</v>
      </c>
      <c r="G2852" t="s">
        <v>32</v>
      </c>
      <c r="H2852" s="4" t="s">
        <v>803</v>
      </c>
      <c r="I2852" s="199">
        <v>44</v>
      </c>
      <c r="J2852" t="str">
        <f t="shared" si="214"/>
        <v>E-W2-H1-LAM 28 - Sprayed Lippings</v>
      </c>
      <c r="K2852" s="6" t="e">
        <f t="shared" ref="K2852:K2859" si="216">+K2324+(Spray_Lip/((100-DoorDiscount)/100))*2</f>
        <v>#REF!</v>
      </c>
      <c r="M2852" t="s">
        <v>751</v>
      </c>
      <c r="Q2852" s="6">
        <v>1073</v>
      </c>
    </row>
    <row r="2853" spans="1:17" hidden="1">
      <c r="A2853" t="s">
        <v>1</v>
      </c>
      <c r="B2853" t="s">
        <v>11</v>
      </c>
      <c r="C2853" s="191">
        <v>999</v>
      </c>
      <c r="D2853" s="191" t="s">
        <v>28</v>
      </c>
      <c r="E2853">
        <v>2151</v>
      </c>
      <c r="F2853">
        <v>2450</v>
      </c>
      <c r="G2853" t="s">
        <v>33</v>
      </c>
      <c r="H2853" s="4" t="s">
        <v>803</v>
      </c>
      <c r="I2853" s="199">
        <v>44</v>
      </c>
      <c r="J2853" t="str">
        <f t="shared" si="214"/>
        <v>E-W2-H2-LAM 28 - Sprayed Lippings</v>
      </c>
      <c r="K2853" s="6" t="e">
        <f t="shared" si="216"/>
        <v>#REF!</v>
      </c>
      <c r="M2853" t="s">
        <v>751</v>
      </c>
      <c r="Q2853" s="6">
        <v>1306</v>
      </c>
    </row>
    <row r="2854" spans="1:17" hidden="1">
      <c r="A2854" t="s">
        <v>1</v>
      </c>
      <c r="B2854" t="s">
        <v>10</v>
      </c>
      <c r="C2854" s="191">
        <v>999</v>
      </c>
      <c r="D2854" s="191" t="s">
        <v>28</v>
      </c>
      <c r="E2854">
        <v>2451</v>
      </c>
      <c r="F2854">
        <v>2820</v>
      </c>
      <c r="G2854" t="s">
        <v>34</v>
      </c>
      <c r="H2854" s="4" t="s">
        <v>803</v>
      </c>
      <c r="I2854" s="199">
        <v>44</v>
      </c>
      <c r="J2854" t="str">
        <f t="shared" si="214"/>
        <v>E-W2-H3-LAM 28 - Sprayed Lippings</v>
      </c>
      <c r="K2854" s="6" t="e">
        <f t="shared" si="216"/>
        <v>#REF!</v>
      </c>
      <c r="M2854" t="s">
        <v>751</v>
      </c>
      <c r="Q2854" s="6">
        <v>1576</v>
      </c>
    </row>
    <row r="2855" spans="1:17" hidden="1">
      <c r="A2855" t="s">
        <v>1</v>
      </c>
      <c r="B2855" t="s">
        <v>8</v>
      </c>
      <c r="C2855" s="191">
        <v>999</v>
      </c>
      <c r="D2855" s="191" t="s">
        <v>28</v>
      </c>
      <c r="E2855">
        <v>2821</v>
      </c>
      <c r="F2855">
        <v>3100</v>
      </c>
      <c r="G2855" t="s">
        <v>35</v>
      </c>
      <c r="H2855" s="4" t="s">
        <v>803</v>
      </c>
      <c r="I2855" s="199">
        <v>44</v>
      </c>
      <c r="J2855" t="str">
        <f t="shared" si="214"/>
        <v>E-W2-H4-LAM 28 - Sprayed Lippings</v>
      </c>
      <c r="K2855" s="6" t="e">
        <f t="shared" si="216"/>
        <v>#REF!</v>
      </c>
      <c r="M2855" t="s">
        <v>751</v>
      </c>
      <c r="Q2855" s="6">
        <v>1847</v>
      </c>
    </row>
    <row r="2856" spans="1:17" hidden="1">
      <c r="A2856" t="s">
        <v>0</v>
      </c>
      <c r="B2856" t="s">
        <v>7</v>
      </c>
      <c r="C2856" s="191">
        <v>999</v>
      </c>
      <c r="D2856" s="191" t="s">
        <v>28</v>
      </c>
      <c r="E2856">
        <v>1981</v>
      </c>
      <c r="F2856">
        <v>2150</v>
      </c>
      <c r="G2856" t="s">
        <v>32</v>
      </c>
      <c r="H2856" s="4" t="s">
        <v>803</v>
      </c>
      <c r="I2856" s="199">
        <v>44</v>
      </c>
      <c r="J2856" t="str">
        <f t="shared" si="214"/>
        <v>F-W2-H1-LAM 28 - Sprayed Lippings</v>
      </c>
      <c r="K2856" s="6" t="e">
        <f t="shared" si="216"/>
        <v>#REF!</v>
      </c>
      <c r="M2856" t="s">
        <v>751</v>
      </c>
      <c r="Q2856" s="6">
        <v>942</v>
      </c>
    </row>
    <row r="2857" spans="1:17" hidden="1">
      <c r="A2857" t="s">
        <v>0</v>
      </c>
      <c r="B2857" t="s">
        <v>6</v>
      </c>
      <c r="C2857" s="191">
        <v>999</v>
      </c>
      <c r="D2857" s="191" t="s">
        <v>28</v>
      </c>
      <c r="E2857">
        <v>2151</v>
      </c>
      <c r="F2857">
        <v>2450</v>
      </c>
      <c r="G2857" t="s">
        <v>33</v>
      </c>
      <c r="H2857" s="4" t="s">
        <v>803</v>
      </c>
      <c r="I2857" s="199">
        <v>44</v>
      </c>
      <c r="J2857" t="str">
        <f t="shared" si="214"/>
        <v>F-W2-H2-LAM 28 - Sprayed Lippings</v>
      </c>
      <c r="K2857" s="6" t="e">
        <f t="shared" si="216"/>
        <v>#REF!</v>
      </c>
      <c r="M2857" t="s">
        <v>751</v>
      </c>
      <c r="Q2857" s="6">
        <v>1140</v>
      </c>
    </row>
    <row r="2858" spans="1:17" hidden="1">
      <c r="A2858" t="s">
        <v>0</v>
      </c>
      <c r="B2858" t="s">
        <v>5</v>
      </c>
      <c r="C2858" s="191">
        <v>999</v>
      </c>
      <c r="D2858" s="191" t="s">
        <v>28</v>
      </c>
      <c r="E2858">
        <v>2451</v>
      </c>
      <c r="F2858">
        <v>2820</v>
      </c>
      <c r="G2858" t="s">
        <v>34</v>
      </c>
      <c r="H2858" s="4" t="s">
        <v>803</v>
      </c>
      <c r="I2858" s="199">
        <v>44</v>
      </c>
      <c r="J2858" t="str">
        <f t="shared" si="214"/>
        <v>F-W2-H3-LAM 28 - Sprayed Lippings</v>
      </c>
      <c r="K2858" s="6" t="e">
        <f t="shared" si="216"/>
        <v>#REF!</v>
      </c>
      <c r="M2858" t="s">
        <v>751</v>
      </c>
      <c r="Q2858" s="6">
        <v>1373</v>
      </c>
    </row>
    <row r="2859" spans="1:17" hidden="1">
      <c r="A2859" t="s">
        <v>0</v>
      </c>
      <c r="B2859" t="s">
        <v>3</v>
      </c>
      <c r="C2859" s="191">
        <v>999</v>
      </c>
      <c r="D2859" s="191" t="s">
        <v>28</v>
      </c>
      <c r="E2859">
        <v>2821</v>
      </c>
      <c r="F2859">
        <v>3100</v>
      </c>
      <c r="G2859" t="s">
        <v>35</v>
      </c>
      <c r="H2859" s="4" t="s">
        <v>803</v>
      </c>
      <c r="I2859" s="199">
        <v>44</v>
      </c>
      <c r="J2859" t="str">
        <f t="shared" si="214"/>
        <v>F-W2-H4-LAM 28 - Sprayed Lippings</v>
      </c>
      <c r="K2859" s="6" t="e">
        <f t="shared" si="216"/>
        <v>#REF!</v>
      </c>
      <c r="M2859" t="s">
        <v>751</v>
      </c>
      <c r="Q2859" s="6">
        <v>1611</v>
      </c>
    </row>
    <row r="2860" spans="1:17" hidden="1">
      <c r="A2860" t="s">
        <v>2</v>
      </c>
      <c r="B2860" t="s">
        <v>17</v>
      </c>
      <c r="C2860" s="194">
        <v>1099</v>
      </c>
      <c r="D2860" s="194" t="s">
        <v>29</v>
      </c>
      <c r="E2860">
        <v>1981</v>
      </c>
      <c r="F2860">
        <v>2150</v>
      </c>
      <c r="G2860" t="s">
        <v>32</v>
      </c>
      <c r="H2860" s="4" t="s">
        <v>803</v>
      </c>
      <c r="I2860" s="199">
        <v>44</v>
      </c>
      <c r="J2860" t="str">
        <f t="shared" si="214"/>
        <v>D-W3-H1-LAM 28 - Sprayed Lippings</v>
      </c>
      <c r="K2860" s="6" t="e">
        <f>+K2332+(Spray_Lip/((100-DoorDiscount)/100))</f>
        <v>#REF!</v>
      </c>
      <c r="M2860" t="s">
        <v>751</v>
      </c>
      <c r="Q2860" s="6">
        <v>564.5</v>
      </c>
    </row>
    <row r="2861" spans="1:17" hidden="1">
      <c r="A2861" t="s">
        <v>2</v>
      </c>
      <c r="B2861" t="s">
        <v>16</v>
      </c>
      <c r="C2861" s="194">
        <v>1099</v>
      </c>
      <c r="D2861" s="194" t="s">
        <v>29</v>
      </c>
      <c r="E2861">
        <v>2151</v>
      </c>
      <c r="F2861">
        <v>2450</v>
      </c>
      <c r="G2861" t="s">
        <v>33</v>
      </c>
      <c r="H2861" s="4" t="s">
        <v>803</v>
      </c>
      <c r="I2861" s="199">
        <v>44</v>
      </c>
      <c r="J2861" t="str">
        <f t="shared" si="214"/>
        <v>D-W3-H2-LAM 28 - Sprayed Lippings</v>
      </c>
      <c r="K2861" s="6" t="e">
        <f>+K2333+(Spray_Lip/((100-DoorDiscount)/100))</f>
        <v>#REF!</v>
      </c>
      <c r="M2861" t="s">
        <v>751</v>
      </c>
      <c r="Q2861" s="6">
        <v>679.5</v>
      </c>
    </row>
    <row r="2862" spans="1:17" hidden="1">
      <c r="A2862" t="s">
        <v>2</v>
      </c>
      <c r="B2862" t="s">
        <v>15</v>
      </c>
      <c r="C2862" s="194">
        <v>1099</v>
      </c>
      <c r="D2862" s="194" t="s">
        <v>29</v>
      </c>
      <c r="E2862">
        <v>2451</v>
      </c>
      <c r="F2862">
        <v>2820</v>
      </c>
      <c r="G2862" t="s">
        <v>34</v>
      </c>
      <c r="H2862" s="4" t="s">
        <v>803</v>
      </c>
      <c r="I2862" s="199">
        <v>44</v>
      </c>
      <c r="J2862" t="str">
        <f t="shared" si="214"/>
        <v>D-W3-H3-LAM 28 - Sprayed Lippings</v>
      </c>
      <c r="K2862" s="6" t="e">
        <f>+K2334+(Spray_Lip/((100-DoorDiscount)/100))</f>
        <v>#REF!</v>
      </c>
      <c r="M2862" t="s">
        <v>751</v>
      </c>
      <c r="Q2862" s="6">
        <v>812.5</v>
      </c>
    </row>
    <row r="2863" spans="1:17" hidden="1">
      <c r="A2863" t="s">
        <v>2</v>
      </c>
      <c r="B2863" t="s">
        <v>13</v>
      </c>
      <c r="C2863" s="194">
        <v>1099</v>
      </c>
      <c r="D2863" s="194" t="s">
        <v>29</v>
      </c>
      <c r="E2863">
        <v>2821</v>
      </c>
      <c r="F2863">
        <v>3070</v>
      </c>
      <c r="G2863" t="s">
        <v>35</v>
      </c>
      <c r="H2863" s="4" t="s">
        <v>803</v>
      </c>
      <c r="I2863" s="199">
        <v>44</v>
      </c>
      <c r="J2863" t="str">
        <f t="shared" si="214"/>
        <v>D-W3-H4-LAM 28 - Sprayed Lippings</v>
      </c>
      <c r="K2863" s="6" t="e">
        <f>+K2335+(Spray_Lip/((100-DoorDiscount)/100))</f>
        <v>#REF!</v>
      </c>
      <c r="M2863" t="s">
        <v>751</v>
      </c>
      <c r="Q2863" s="6">
        <v>948.5</v>
      </c>
    </row>
    <row r="2864" spans="1:17" hidden="1">
      <c r="A2864" t="s">
        <v>1</v>
      </c>
      <c r="B2864" t="s">
        <v>12</v>
      </c>
      <c r="C2864" s="194">
        <v>1099</v>
      </c>
      <c r="D2864" s="194" t="s">
        <v>29</v>
      </c>
      <c r="E2864">
        <v>1981</v>
      </c>
      <c r="F2864">
        <v>2150</v>
      </c>
      <c r="G2864" t="s">
        <v>32</v>
      </c>
      <c r="H2864" s="4" t="s">
        <v>803</v>
      </c>
      <c r="I2864" s="199">
        <v>44</v>
      </c>
      <c r="J2864" t="str">
        <f t="shared" si="214"/>
        <v>E-W3-H1-LAM 28 - Sprayed Lippings</v>
      </c>
      <c r="K2864" s="6" t="e">
        <f t="shared" ref="K2864:K2871" si="217">+K2336+(Spray_Lip/((100-DoorDiscount)/100))*2</f>
        <v>#REF!</v>
      </c>
      <c r="M2864" t="s">
        <v>751</v>
      </c>
      <c r="Q2864" s="6">
        <v>1123</v>
      </c>
    </row>
    <row r="2865" spans="1:17" hidden="1">
      <c r="A2865" t="s">
        <v>1</v>
      </c>
      <c r="B2865" t="s">
        <v>11</v>
      </c>
      <c r="C2865" s="194">
        <v>1099</v>
      </c>
      <c r="D2865" s="194" t="s">
        <v>29</v>
      </c>
      <c r="E2865">
        <v>2151</v>
      </c>
      <c r="F2865">
        <v>2450</v>
      </c>
      <c r="G2865" t="s">
        <v>33</v>
      </c>
      <c r="H2865" s="4" t="s">
        <v>803</v>
      </c>
      <c r="I2865" s="199">
        <v>44</v>
      </c>
      <c r="J2865" t="str">
        <f t="shared" si="214"/>
        <v>E-W3-H2-LAM 28 - Sprayed Lippings</v>
      </c>
      <c r="K2865" s="6" t="e">
        <f t="shared" si="217"/>
        <v>#REF!</v>
      </c>
      <c r="M2865" t="s">
        <v>751</v>
      </c>
      <c r="Q2865" s="6">
        <v>1356</v>
      </c>
    </row>
    <row r="2866" spans="1:17" hidden="1">
      <c r="A2866" t="s">
        <v>1</v>
      </c>
      <c r="B2866" t="s">
        <v>10</v>
      </c>
      <c r="C2866" s="194">
        <v>1099</v>
      </c>
      <c r="D2866" s="194" t="s">
        <v>29</v>
      </c>
      <c r="E2866">
        <v>2451</v>
      </c>
      <c r="F2866">
        <v>2820</v>
      </c>
      <c r="G2866" t="s">
        <v>34</v>
      </c>
      <c r="H2866" s="4" t="s">
        <v>803</v>
      </c>
      <c r="I2866" s="199">
        <v>44</v>
      </c>
      <c r="J2866" t="str">
        <f t="shared" si="214"/>
        <v>E-W3-H3-LAM 28 - Sprayed Lippings</v>
      </c>
      <c r="K2866" s="6" t="e">
        <f t="shared" si="217"/>
        <v>#REF!</v>
      </c>
      <c r="M2866" t="s">
        <v>751</v>
      </c>
      <c r="Q2866" s="6">
        <v>1626</v>
      </c>
    </row>
    <row r="2867" spans="1:17" hidden="1">
      <c r="A2867" t="s">
        <v>1</v>
      </c>
      <c r="B2867" t="s">
        <v>8</v>
      </c>
      <c r="C2867" s="194">
        <v>1099</v>
      </c>
      <c r="D2867" s="194" t="s">
        <v>29</v>
      </c>
      <c r="E2867">
        <v>2821</v>
      </c>
      <c r="F2867">
        <v>3100</v>
      </c>
      <c r="G2867" t="s">
        <v>35</v>
      </c>
      <c r="H2867" s="4" t="s">
        <v>803</v>
      </c>
      <c r="I2867" s="199">
        <v>44</v>
      </c>
      <c r="J2867" t="str">
        <f t="shared" si="214"/>
        <v>E-W3-H4-LAM 28 - Sprayed Lippings</v>
      </c>
      <c r="K2867" s="6" t="e">
        <f t="shared" si="217"/>
        <v>#REF!</v>
      </c>
      <c r="M2867" t="s">
        <v>751</v>
      </c>
      <c r="Q2867" s="6">
        <v>1897</v>
      </c>
    </row>
    <row r="2868" spans="1:17" hidden="1">
      <c r="A2868" t="s">
        <v>0</v>
      </c>
      <c r="B2868" t="s">
        <v>7</v>
      </c>
      <c r="C2868" s="194">
        <v>1099</v>
      </c>
      <c r="D2868" s="194" t="s">
        <v>29</v>
      </c>
      <c r="E2868">
        <v>1981</v>
      </c>
      <c r="F2868">
        <v>2150</v>
      </c>
      <c r="G2868" t="s">
        <v>32</v>
      </c>
      <c r="H2868" s="4" t="s">
        <v>803</v>
      </c>
      <c r="I2868" s="199">
        <v>44</v>
      </c>
      <c r="J2868" t="str">
        <f t="shared" si="214"/>
        <v>F-W3-H1-LAM 28 - Sprayed Lippings</v>
      </c>
      <c r="K2868" s="6" t="e">
        <f t="shared" si="217"/>
        <v>#REF!</v>
      </c>
      <c r="M2868" t="s">
        <v>751</v>
      </c>
      <c r="Q2868" s="6">
        <v>967</v>
      </c>
    </row>
    <row r="2869" spans="1:17" hidden="1">
      <c r="A2869" t="s">
        <v>0</v>
      </c>
      <c r="B2869" t="s">
        <v>6</v>
      </c>
      <c r="C2869" s="194">
        <v>1099</v>
      </c>
      <c r="D2869" s="194" t="s">
        <v>29</v>
      </c>
      <c r="E2869">
        <v>2151</v>
      </c>
      <c r="F2869">
        <v>2450</v>
      </c>
      <c r="G2869" t="s">
        <v>33</v>
      </c>
      <c r="H2869" s="4" t="s">
        <v>803</v>
      </c>
      <c r="I2869" s="199">
        <v>44</v>
      </c>
      <c r="J2869" t="str">
        <f t="shared" si="214"/>
        <v>F-W3-H2-LAM 28 - Sprayed Lippings</v>
      </c>
      <c r="K2869" s="6" t="e">
        <f t="shared" si="217"/>
        <v>#REF!</v>
      </c>
      <c r="M2869" t="s">
        <v>751</v>
      </c>
      <c r="Q2869" s="6">
        <v>1165</v>
      </c>
    </row>
    <row r="2870" spans="1:17" hidden="1">
      <c r="A2870" t="s">
        <v>0</v>
      </c>
      <c r="B2870" t="s">
        <v>5</v>
      </c>
      <c r="C2870" s="194">
        <v>1099</v>
      </c>
      <c r="D2870" s="194" t="s">
        <v>29</v>
      </c>
      <c r="E2870">
        <v>2451</v>
      </c>
      <c r="F2870">
        <v>2820</v>
      </c>
      <c r="G2870" t="s">
        <v>34</v>
      </c>
      <c r="H2870" s="4" t="s">
        <v>803</v>
      </c>
      <c r="I2870" s="199">
        <v>44</v>
      </c>
      <c r="J2870" t="str">
        <f t="shared" si="214"/>
        <v>F-W3-H3-LAM 28 - Sprayed Lippings</v>
      </c>
      <c r="K2870" s="6" t="e">
        <f t="shared" si="217"/>
        <v>#REF!</v>
      </c>
      <c r="M2870" t="s">
        <v>751</v>
      </c>
      <c r="Q2870" s="6">
        <v>1398</v>
      </c>
    </row>
    <row r="2871" spans="1:17" hidden="1">
      <c r="A2871" t="s">
        <v>0</v>
      </c>
      <c r="B2871" t="s">
        <v>3</v>
      </c>
      <c r="C2871" s="194">
        <v>1099</v>
      </c>
      <c r="D2871" s="194" t="s">
        <v>29</v>
      </c>
      <c r="E2871">
        <v>2821</v>
      </c>
      <c r="F2871">
        <v>3100</v>
      </c>
      <c r="G2871" t="s">
        <v>35</v>
      </c>
      <c r="H2871" s="4" t="s">
        <v>803</v>
      </c>
      <c r="I2871" s="199">
        <v>44</v>
      </c>
      <c r="J2871" t="str">
        <f t="shared" si="214"/>
        <v>F-W3-H4-LAM 28 - Sprayed Lippings</v>
      </c>
      <c r="K2871" s="6" t="e">
        <f t="shared" si="217"/>
        <v>#REF!</v>
      </c>
      <c r="M2871" t="s">
        <v>751</v>
      </c>
      <c r="Q2871" s="6">
        <v>1636</v>
      </c>
    </row>
    <row r="2872" spans="1:17" hidden="1">
      <c r="A2872" t="s">
        <v>2</v>
      </c>
      <c r="B2872" t="s">
        <v>17</v>
      </c>
      <c r="C2872" s="196">
        <v>1240</v>
      </c>
      <c r="D2872" s="196" t="s">
        <v>30</v>
      </c>
      <c r="E2872">
        <v>1981</v>
      </c>
      <c r="F2872">
        <v>2150</v>
      </c>
      <c r="G2872" t="s">
        <v>32</v>
      </c>
      <c r="H2872" s="4" t="s">
        <v>803</v>
      </c>
      <c r="I2872" s="199">
        <v>44</v>
      </c>
      <c r="J2872" t="str">
        <f t="shared" si="214"/>
        <v>D-W4-H1-LAM 28 - Sprayed Lippings</v>
      </c>
      <c r="K2872" s="6" t="e">
        <f>+K2344+(Spray_Lip/((100-DoorDiscount)/100))</f>
        <v>#REF!</v>
      </c>
      <c r="M2872" t="s">
        <v>751</v>
      </c>
      <c r="Q2872" s="6">
        <v>589.5</v>
      </c>
    </row>
    <row r="2873" spans="1:17" hidden="1">
      <c r="A2873" t="s">
        <v>2</v>
      </c>
      <c r="B2873" t="s">
        <v>16</v>
      </c>
      <c r="C2873" s="196">
        <v>1240</v>
      </c>
      <c r="D2873" s="196" t="s">
        <v>30</v>
      </c>
      <c r="E2873">
        <v>2151</v>
      </c>
      <c r="F2873">
        <v>2450</v>
      </c>
      <c r="G2873" t="s">
        <v>33</v>
      </c>
      <c r="H2873" s="4" t="s">
        <v>803</v>
      </c>
      <c r="I2873" s="199">
        <v>44</v>
      </c>
      <c r="J2873" t="str">
        <f t="shared" si="214"/>
        <v>D-W4-H2-LAM 28 - Sprayed Lippings</v>
      </c>
      <c r="K2873" s="6" t="e">
        <f>+K2345+(Spray_Lip/((100-DoorDiscount)/100))</f>
        <v>#REF!</v>
      </c>
      <c r="M2873" t="s">
        <v>751</v>
      </c>
      <c r="Q2873" s="6">
        <v>704.5</v>
      </c>
    </row>
    <row r="2874" spans="1:17" hidden="1">
      <c r="A2874" t="s">
        <v>2</v>
      </c>
      <c r="B2874" t="s">
        <v>15</v>
      </c>
      <c r="C2874" s="196">
        <v>1240</v>
      </c>
      <c r="D2874" s="196" t="s">
        <v>30</v>
      </c>
      <c r="E2874">
        <v>2451</v>
      </c>
      <c r="F2874">
        <v>2820</v>
      </c>
      <c r="G2874" t="s">
        <v>34</v>
      </c>
      <c r="H2874" s="4" t="s">
        <v>803</v>
      </c>
      <c r="I2874" s="199">
        <v>44</v>
      </c>
      <c r="J2874" t="str">
        <f t="shared" si="214"/>
        <v>D-W4-H3-LAM 28 - Sprayed Lippings</v>
      </c>
      <c r="K2874" s="6" t="e">
        <f>+K2346+(Spray_Lip/((100-DoorDiscount)/100))</f>
        <v>#REF!</v>
      </c>
      <c r="M2874" t="s">
        <v>751</v>
      </c>
      <c r="Q2874" s="6">
        <v>837.5</v>
      </c>
    </row>
    <row r="2875" spans="1:17" hidden="1">
      <c r="A2875" t="s">
        <v>2</v>
      </c>
      <c r="B2875" t="s">
        <v>13</v>
      </c>
      <c r="C2875" s="196">
        <v>1240</v>
      </c>
      <c r="D2875" s="196" t="s">
        <v>30</v>
      </c>
      <c r="E2875">
        <v>2821</v>
      </c>
      <c r="F2875">
        <v>3070</v>
      </c>
      <c r="G2875" t="s">
        <v>35</v>
      </c>
      <c r="H2875" s="4" t="s">
        <v>803</v>
      </c>
      <c r="I2875" s="199">
        <v>44</v>
      </c>
      <c r="J2875" t="str">
        <f t="shared" si="214"/>
        <v>D-W4-H4-LAM 28 - Sprayed Lippings</v>
      </c>
      <c r="K2875" s="6" t="e">
        <f>+K2347+(Spray_Lip/((100-DoorDiscount)/100))</f>
        <v>#REF!</v>
      </c>
      <c r="M2875" t="s">
        <v>751</v>
      </c>
      <c r="Q2875" s="6">
        <v>973.5</v>
      </c>
    </row>
    <row r="2876" spans="1:17" hidden="1">
      <c r="A2876" t="s">
        <v>1</v>
      </c>
      <c r="B2876" t="s">
        <v>12</v>
      </c>
      <c r="C2876" s="196">
        <v>1240</v>
      </c>
      <c r="D2876" s="196" t="s">
        <v>30</v>
      </c>
      <c r="E2876">
        <v>1981</v>
      </c>
      <c r="F2876">
        <v>2150</v>
      </c>
      <c r="G2876" t="s">
        <v>32</v>
      </c>
      <c r="H2876" s="4" t="s">
        <v>803</v>
      </c>
      <c r="I2876" s="199">
        <v>44</v>
      </c>
      <c r="J2876" t="str">
        <f t="shared" si="214"/>
        <v>E-W4-H1-LAM 28 - Sprayed Lippings</v>
      </c>
      <c r="K2876" s="6" t="e">
        <f t="shared" ref="K2876:K2883" si="218">+K2348+(Spray_Lip/((100-DoorDiscount)/100))*2</f>
        <v>#REF!</v>
      </c>
      <c r="M2876" t="s">
        <v>751</v>
      </c>
      <c r="Q2876" s="6">
        <v>1173</v>
      </c>
    </row>
    <row r="2877" spans="1:17" hidden="1">
      <c r="A2877" t="s">
        <v>1</v>
      </c>
      <c r="B2877" t="s">
        <v>11</v>
      </c>
      <c r="C2877" s="196">
        <v>1240</v>
      </c>
      <c r="D2877" s="196" t="s">
        <v>30</v>
      </c>
      <c r="E2877">
        <v>2151</v>
      </c>
      <c r="F2877">
        <v>2450</v>
      </c>
      <c r="G2877" t="s">
        <v>33</v>
      </c>
      <c r="H2877" s="4" t="s">
        <v>803</v>
      </c>
      <c r="I2877" s="199">
        <v>44</v>
      </c>
      <c r="J2877" t="str">
        <f t="shared" si="214"/>
        <v>E-W4-H2-LAM 28 - Sprayed Lippings</v>
      </c>
      <c r="K2877" s="6" t="e">
        <f t="shared" si="218"/>
        <v>#REF!</v>
      </c>
      <c r="M2877" t="s">
        <v>751</v>
      </c>
      <c r="Q2877" s="6">
        <v>1406</v>
      </c>
    </row>
    <row r="2878" spans="1:17" hidden="1">
      <c r="A2878" t="s">
        <v>1</v>
      </c>
      <c r="B2878" t="s">
        <v>10</v>
      </c>
      <c r="C2878" s="196">
        <v>1240</v>
      </c>
      <c r="D2878" s="196" t="s">
        <v>30</v>
      </c>
      <c r="E2878">
        <v>2451</v>
      </c>
      <c r="F2878">
        <v>2820</v>
      </c>
      <c r="G2878" t="s">
        <v>34</v>
      </c>
      <c r="H2878" s="4" t="s">
        <v>803</v>
      </c>
      <c r="I2878" s="199">
        <v>44</v>
      </c>
      <c r="J2878" t="str">
        <f t="shared" si="214"/>
        <v>E-W4-H3-LAM 28 - Sprayed Lippings</v>
      </c>
      <c r="K2878" s="6" t="e">
        <f t="shared" si="218"/>
        <v>#REF!</v>
      </c>
      <c r="M2878" t="s">
        <v>751</v>
      </c>
      <c r="Q2878" s="6">
        <v>1676</v>
      </c>
    </row>
    <row r="2879" spans="1:17" hidden="1">
      <c r="A2879" t="s">
        <v>1</v>
      </c>
      <c r="B2879" t="s">
        <v>8</v>
      </c>
      <c r="C2879" s="196">
        <v>1240</v>
      </c>
      <c r="D2879" s="196" t="s">
        <v>30</v>
      </c>
      <c r="E2879">
        <v>2821</v>
      </c>
      <c r="F2879">
        <v>3100</v>
      </c>
      <c r="G2879" t="s">
        <v>35</v>
      </c>
      <c r="H2879" s="4" t="s">
        <v>803</v>
      </c>
      <c r="I2879" s="199">
        <v>44</v>
      </c>
      <c r="J2879" t="str">
        <f t="shared" si="214"/>
        <v>E-W4-H4-LAM 28 - Sprayed Lippings</v>
      </c>
      <c r="K2879" s="6" t="e">
        <f t="shared" si="218"/>
        <v>#REF!</v>
      </c>
      <c r="M2879" t="s">
        <v>751</v>
      </c>
      <c r="Q2879" s="6">
        <v>1947</v>
      </c>
    </row>
    <row r="2880" spans="1:17" hidden="1">
      <c r="A2880" t="s">
        <v>0</v>
      </c>
      <c r="B2880" t="s">
        <v>7</v>
      </c>
      <c r="C2880" s="196">
        <v>1240</v>
      </c>
      <c r="D2880" s="196" t="s">
        <v>30</v>
      </c>
      <c r="E2880">
        <v>1981</v>
      </c>
      <c r="F2880">
        <v>2150</v>
      </c>
      <c r="G2880" t="s">
        <v>32</v>
      </c>
      <c r="H2880" s="4" t="s">
        <v>803</v>
      </c>
      <c r="I2880" s="199">
        <v>44</v>
      </c>
      <c r="J2880" t="str">
        <f t="shared" si="214"/>
        <v>F-W4-H1-LAM 28 - Sprayed Lippings</v>
      </c>
      <c r="K2880" s="6" t="e">
        <f t="shared" si="218"/>
        <v>#REF!</v>
      </c>
      <c r="M2880" t="s">
        <v>751</v>
      </c>
      <c r="Q2880" s="6">
        <v>992</v>
      </c>
    </row>
    <row r="2881" spans="1:17" hidden="1">
      <c r="A2881" t="s">
        <v>0</v>
      </c>
      <c r="B2881" t="s">
        <v>6</v>
      </c>
      <c r="C2881" s="196">
        <v>1240</v>
      </c>
      <c r="D2881" s="196" t="s">
        <v>30</v>
      </c>
      <c r="E2881">
        <v>2151</v>
      </c>
      <c r="F2881">
        <v>2450</v>
      </c>
      <c r="G2881" t="s">
        <v>33</v>
      </c>
      <c r="H2881" s="4" t="s">
        <v>803</v>
      </c>
      <c r="I2881" s="199">
        <v>44</v>
      </c>
      <c r="J2881" t="str">
        <f t="shared" si="214"/>
        <v>F-W4-H2-LAM 28 - Sprayed Lippings</v>
      </c>
      <c r="K2881" s="6" t="e">
        <f t="shared" si="218"/>
        <v>#REF!</v>
      </c>
      <c r="M2881" t="s">
        <v>751</v>
      </c>
      <c r="Q2881" s="6">
        <v>1190</v>
      </c>
    </row>
    <row r="2882" spans="1:17" hidden="1">
      <c r="A2882" t="s">
        <v>0</v>
      </c>
      <c r="B2882" t="s">
        <v>5</v>
      </c>
      <c r="C2882" s="196">
        <v>1240</v>
      </c>
      <c r="D2882" s="196" t="s">
        <v>30</v>
      </c>
      <c r="E2882">
        <v>2451</v>
      </c>
      <c r="F2882">
        <v>2820</v>
      </c>
      <c r="G2882" t="s">
        <v>34</v>
      </c>
      <c r="H2882" s="4" t="s">
        <v>803</v>
      </c>
      <c r="I2882" s="199">
        <v>44</v>
      </c>
      <c r="J2882" t="str">
        <f t="shared" si="214"/>
        <v>F-W4-H3-LAM 28 - Sprayed Lippings</v>
      </c>
      <c r="K2882" s="6" t="e">
        <f t="shared" si="218"/>
        <v>#REF!</v>
      </c>
      <c r="M2882" t="s">
        <v>751</v>
      </c>
      <c r="Q2882" s="6">
        <v>1423</v>
      </c>
    </row>
    <row r="2883" spans="1:17" hidden="1">
      <c r="A2883" t="s">
        <v>0</v>
      </c>
      <c r="B2883" t="s">
        <v>3</v>
      </c>
      <c r="C2883" s="196">
        <v>1240</v>
      </c>
      <c r="D2883" s="196" t="s">
        <v>30</v>
      </c>
      <c r="E2883">
        <v>2821</v>
      </c>
      <c r="F2883">
        <v>3100</v>
      </c>
      <c r="G2883" t="s">
        <v>35</v>
      </c>
      <c r="H2883" s="4" t="s">
        <v>803</v>
      </c>
      <c r="I2883" s="199">
        <v>44</v>
      </c>
      <c r="J2883" t="str">
        <f t="shared" si="214"/>
        <v>F-W4-H4-LAM 28 - Sprayed Lippings</v>
      </c>
      <c r="K2883" s="6" t="e">
        <f t="shared" si="218"/>
        <v>#REF!</v>
      </c>
      <c r="M2883" t="s">
        <v>751</v>
      </c>
      <c r="Q2883" s="6">
        <v>1661</v>
      </c>
    </row>
    <row r="2884" spans="1:17" hidden="1">
      <c r="A2884" t="s">
        <v>2</v>
      </c>
      <c r="B2884" t="s">
        <v>17</v>
      </c>
      <c r="C2884">
        <v>949</v>
      </c>
      <c r="D2884" t="s">
        <v>27</v>
      </c>
      <c r="E2884">
        <v>1981</v>
      </c>
      <c r="F2884">
        <v>2150</v>
      </c>
      <c r="G2884" t="s">
        <v>32</v>
      </c>
      <c r="H2884" s="4" t="s">
        <v>681</v>
      </c>
      <c r="I2884" s="199">
        <v>44</v>
      </c>
      <c r="J2884" t="str">
        <f t="shared" si="214"/>
        <v>D-W1-H1-LAM 45 - Sprayed Lippings</v>
      </c>
      <c r="K2884" s="6" t="e">
        <f>+K2356+(Spray_Lip/((100-DoorDiscount)/100))</f>
        <v>#REF!</v>
      </c>
      <c r="M2884" t="s">
        <v>751</v>
      </c>
      <c r="Q2884" s="6">
        <v>569.5</v>
      </c>
    </row>
    <row r="2885" spans="1:17" hidden="1">
      <c r="A2885" t="s">
        <v>2</v>
      </c>
      <c r="B2885" t="s">
        <v>16</v>
      </c>
      <c r="C2885">
        <v>949</v>
      </c>
      <c r="D2885" t="s">
        <v>27</v>
      </c>
      <c r="E2885">
        <v>2151</v>
      </c>
      <c r="F2885">
        <v>2450</v>
      </c>
      <c r="G2885" t="s">
        <v>33</v>
      </c>
      <c r="H2885" s="4" t="s">
        <v>681</v>
      </c>
      <c r="I2885" s="199">
        <v>44</v>
      </c>
      <c r="J2885" t="str">
        <f t="shared" si="214"/>
        <v>D-W1-H2-LAM 45 - Sprayed Lippings</v>
      </c>
      <c r="K2885" s="6" t="e">
        <f>+K2357+(Spray_Lip/((100-DoorDiscount)/100))</f>
        <v>#REF!</v>
      </c>
      <c r="M2885" t="s">
        <v>751</v>
      </c>
      <c r="Q2885" s="6">
        <v>684.5</v>
      </c>
    </row>
    <row r="2886" spans="1:17" hidden="1">
      <c r="A2886" t="s">
        <v>2</v>
      </c>
      <c r="B2886" t="s">
        <v>15</v>
      </c>
      <c r="C2886">
        <v>949</v>
      </c>
      <c r="D2886" t="s">
        <v>27</v>
      </c>
      <c r="E2886">
        <v>2451</v>
      </c>
      <c r="F2886">
        <v>2820</v>
      </c>
      <c r="G2886" t="s">
        <v>34</v>
      </c>
      <c r="H2886" s="4" t="s">
        <v>681</v>
      </c>
      <c r="I2886" s="199">
        <v>44</v>
      </c>
      <c r="J2886" t="str">
        <f t="shared" si="214"/>
        <v>D-W1-H3-LAM 45 - Sprayed Lippings</v>
      </c>
      <c r="K2886" s="6" t="e">
        <f>+K2358+(Spray_Lip/((100-DoorDiscount)/100))</f>
        <v>#REF!</v>
      </c>
      <c r="M2886" t="s">
        <v>751</v>
      </c>
      <c r="Q2886" s="6">
        <v>817.5</v>
      </c>
    </row>
    <row r="2887" spans="1:17" hidden="1">
      <c r="A2887" t="s">
        <v>2</v>
      </c>
      <c r="B2887" t="s">
        <v>13</v>
      </c>
      <c r="C2887">
        <v>864</v>
      </c>
      <c r="D2887" t="s">
        <v>27</v>
      </c>
      <c r="E2887">
        <v>2821</v>
      </c>
      <c r="F2887">
        <v>3070</v>
      </c>
      <c r="G2887" t="s">
        <v>35</v>
      </c>
      <c r="H2887" s="4" t="s">
        <v>681</v>
      </c>
      <c r="I2887" s="199">
        <v>44</v>
      </c>
      <c r="J2887" t="str">
        <f t="shared" si="214"/>
        <v>D-W1-H4-LAM 45 - Sprayed Lippings</v>
      </c>
      <c r="K2887" s="6" t="e">
        <f>+K2359+(Spray_Lip/((100-DoorDiscount)/100))</f>
        <v>#REF!</v>
      </c>
      <c r="M2887" t="s">
        <v>751</v>
      </c>
      <c r="Q2887" s="6">
        <v>953.5</v>
      </c>
    </row>
    <row r="2888" spans="1:17" hidden="1">
      <c r="A2888" t="s">
        <v>1</v>
      </c>
      <c r="B2888" t="s">
        <v>12</v>
      </c>
      <c r="C2888">
        <v>949</v>
      </c>
      <c r="D2888" t="s">
        <v>27</v>
      </c>
      <c r="E2888">
        <v>1981</v>
      </c>
      <c r="F2888">
        <v>2150</v>
      </c>
      <c r="G2888" t="s">
        <v>32</v>
      </c>
      <c r="H2888" s="4" t="s">
        <v>681</v>
      </c>
      <c r="I2888" s="199">
        <v>44</v>
      </c>
      <c r="J2888" t="str">
        <f t="shared" si="214"/>
        <v>E-W1-H1-LAM 45 - Sprayed Lippings</v>
      </c>
      <c r="K2888" s="6" t="e">
        <f t="shared" ref="K2888:K2895" si="219">+K2360+(Spray_Lip/((100-DoorDiscount)/100))*2</f>
        <v>#REF!</v>
      </c>
      <c r="M2888" t="s">
        <v>751</v>
      </c>
      <c r="Q2888" s="6">
        <v>1138</v>
      </c>
    </row>
    <row r="2889" spans="1:17" hidden="1">
      <c r="A2889" t="s">
        <v>1</v>
      </c>
      <c r="B2889" t="s">
        <v>11</v>
      </c>
      <c r="C2889">
        <v>909</v>
      </c>
      <c r="D2889" t="s">
        <v>27</v>
      </c>
      <c r="E2889">
        <v>2151</v>
      </c>
      <c r="F2889">
        <v>2450</v>
      </c>
      <c r="G2889" t="s">
        <v>33</v>
      </c>
      <c r="H2889" s="4" t="s">
        <v>681</v>
      </c>
      <c r="I2889" s="199">
        <v>44</v>
      </c>
      <c r="J2889" t="str">
        <f t="shared" si="214"/>
        <v>E-W1-H2-LAM 45 - Sprayed Lippings</v>
      </c>
      <c r="K2889" s="6" t="e">
        <f t="shared" si="219"/>
        <v>#REF!</v>
      </c>
      <c r="M2889" t="s">
        <v>751</v>
      </c>
      <c r="Q2889" s="6">
        <v>1368</v>
      </c>
    </row>
    <row r="2890" spans="1:17" hidden="1">
      <c r="A2890" t="s">
        <v>1</v>
      </c>
      <c r="B2890" t="s">
        <v>10</v>
      </c>
      <c r="C2890">
        <v>949</v>
      </c>
      <c r="D2890" t="s">
        <v>27</v>
      </c>
      <c r="E2890">
        <v>2451</v>
      </c>
      <c r="F2890">
        <v>2820</v>
      </c>
      <c r="G2890" t="s">
        <v>34</v>
      </c>
      <c r="H2890" s="4" t="s">
        <v>681</v>
      </c>
      <c r="I2890" s="199">
        <v>44</v>
      </c>
      <c r="J2890" t="str">
        <f t="shared" si="214"/>
        <v>E-W1-H3-LAM 45 - Sprayed Lippings</v>
      </c>
      <c r="K2890" s="6" t="e">
        <f t="shared" si="219"/>
        <v>#REF!</v>
      </c>
      <c r="M2890" t="s">
        <v>751</v>
      </c>
      <c r="Q2890" s="6">
        <v>1635</v>
      </c>
    </row>
    <row r="2891" spans="1:17" hidden="1">
      <c r="A2891" t="s">
        <v>1</v>
      </c>
      <c r="B2891" t="s">
        <v>8</v>
      </c>
      <c r="C2891">
        <v>999</v>
      </c>
      <c r="D2891" t="s">
        <v>27</v>
      </c>
      <c r="E2891">
        <v>2821</v>
      </c>
      <c r="F2891">
        <v>3100</v>
      </c>
      <c r="G2891" t="s">
        <v>35</v>
      </c>
      <c r="H2891" s="4" t="s">
        <v>681</v>
      </c>
      <c r="I2891" s="199">
        <v>44</v>
      </c>
      <c r="J2891" t="str">
        <f t="shared" si="214"/>
        <v>E-W1-H4-LAM 45 - Sprayed Lippings</v>
      </c>
      <c r="K2891" s="6" t="e">
        <f t="shared" si="219"/>
        <v>#REF!</v>
      </c>
      <c r="M2891" t="s">
        <v>751</v>
      </c>
      <c r="Q2891" s="6">
        <v>1907</v>
      </c>
    </row>
    <row r="2892" spans="1:17" hidden="1">
      <c r="A2892" t="s">
        <v>0</v>
      </c>
      <c r="B2892" t="s">
        <v>7</v>
      </c>
      <c r="C2892">
        <v>949</v>
      </c>
      <c r="D2892" t="s">
        <v>27</v>
      </c>
      <c r="E2892">
        <v>1981</v>
      </c>
      <c r="F2892">
        <v>2150</v>
      </c>
      <c r="G2892" t="s">
        <v>32</v>
      </c>
      <c r="H2892" s="4" t="s">
        <v>681</v>
      </c>
      <c r="I2892" s="199">
        <v>44</v>
      </c>
      <c r="J2892" t="str">
        <f t="shared" si="214"/>
        <v>F-W1-H1-LAM 45 - Sprayed Lippings</v>
      </c>
      <c r="K2892" s="6" t="e">
        <f t="shared" si="219"/>
        <v>#REF!</v>
      </c>
      <c r="M2892" t="s">
        <v>751</v>
      </c>
      <c r="Q2892" s="6">
        <v>986</v>
      </c>
    </row>
    <row r="2893" spans="1:17" hidden="1">
      <c r="A2893" t="s">
        <v>0</v>
      </c>
      <c r="B2893" t="s">
        <v>6</v>
      </c>
      <c r="C2893">
        <v>909</v>
      </c>
      <c r="D2893" t="s">
        <v>27</v>
      </c>
      <c r="E2893">
        <v>2151</v>
      </c>
      <c r="F2893">
        <v>2450</v>
      </c>
      <c r="G2893" t="s">
        <v>33</v>
      </c>
      <c r="H2893" s="4" t="s">
        <v>681</v>
      </c>
      <c r="I2893" s="199">
        <v>44</v>
      </c>
      <c r="J2893" t="str">
        <f t="shared" si="214"/>
        <v>F-W1-H2-LAM 45 - Sprayed Lippings</v>
      </c>
      <c r="K2893" s="6" t="e">
        <f t="shared" si="219"/>
        <v>#REF!</v>
      </c>
      <c r="M2893" t="s">
        <v>751</v>
      </c>
      <c r="Q2893" s="6">
        <v>1184</v>
      </c>
    </row>
    <row r="2894" spans="1:17" hidden="1">
      <c r="A2894" t="s">
        <v>0</v>
      </c>
      <c r="B2894" t="s">
        <v>5</v>
      </c>
      <c r="C2894">
        <v>924</v>
      </c>
      <c r="D2894" t="s">
        <v>27</v>
      </c>
      <c r="E2894">
        <v>2451</v>
      </c>
      <c r="F2894">
        <v>2820</v>
      </c>
      <c r="G2894" t="s">
        <v>34</v>
      </c>
      <c r="H2894" s="4" t="s">
        <v>681</v>
      </c>
      <c r="I2894" s="199">
        <v>44</v>
      </c>
      <c r="J2894" t="str">
        <f t="shared" si="214"/>
        <v>F-W1-H3-LAM 45 - Sprayed Lippings</v>
      </c>
      <c r="K2894" s="6" t="e">
        <f t="shared" si="219"/>
        <v>#REF!</v>
      </c>
      <c r="M2894" t="s">
        <v>751</v>
      </c>
      <c r="Q2894" s="6">
        <v>1417</v>
      </c>
    </row>
    <row r="2895" spans="1:17" hidden="1">
      <c r="A2895" t="s">
        <v>0</v>
      </c>
      <c r="B2895" t="s">
        <v>3</v>
      </c>
      <c r="C2895">
        <v>999</v>
      </c>
      <c r="D2895" t="s">
        <v>27</v>
      </c>
      <c r="E2895">
        <v>2821</v>
      </c>
      <c r="F2895">
        <v>3100</v>
      </c>
      <c r="G2895" t="s">
        <v>35</v>
      </c>
      <c r="H2895" s="4" t="s">
        <v>681</v>
      </c>
      <c r="I2895" s="199">
        <v>44</v>
      </c>
      <c r="J2895" t="str">
        <f t="shared" si="214"/>
        <v>F-W1-H4-LAM 45 - Sprayed Lippings</v>
      </c>
      <c r="K2895" s="6" t="e">
        <f t="shared" si="219"/>
        <v>#REF!</v>
      </c>
      <c r="M2895" t="s">
        <v>751</v>
      </c>
      <c r="Q2895" s="6">
        <v>1655</v>
      </c>
    </row>
    <row r="2896" spans="1:17" hidden="1">
      <c r="A2896" t="s">
        <v>2</v>
      </c>
      <c r="B2896" t="s">
        <v>17</v>
      </c>
      <c r="C2896" s="191">
        <v>999</v>
      </c>
      <c r="D2896" s="191" t="s">
        <v>28</v>
      </c>
      <c r="E2896">
        <v>1981</v>
      </c>
      <c r="F2896">
        <v>2150</v>
      </c>
      <c r="G2896" t="s">
        <v>32</v>
      </c>
      <c r="H2896" s="4" t="s">
        <v>681</v>
      </c>
      <c r="I2896" s="199">
        <v>44</v>
      </c>
      <c r="J2896" t="str">
        <f t="shared" si="214"/>
        <v>D-W2-H1-LAM 45 - Sprayed Lippings</v>
      </c>
      <c r="K2896" s="6" t="e">
        <f>+K2368+(Spray_Lip/((100-DoorDiscount)/100))</f>
        <v>#REF!</v>
      </c>
      <c r="M2896" t="s">
        <v>751</v>
      </c>
      <c r="Q2896" s="6">
        <v>594.5</v>
      </c>
    </row>
    <row r="2897" spans="1:17" hidden="1">
      <c r="A2897" t="s">
        <v>2</v>
      </c>
      <c r="B2897" t="s">
        <v>16</v>
      </c>
      <c r="C2897" s="191">
        <v>999</v>
      </c>
      <c r="D2897" s="191" t="s">
        <v>28</v>
      </c>
      <c r="E2897">
        <v>2151</v>
      </c>
      <c r="F2897">
        <v>2450</v>
      </c>
      <c r="G2897" t="s">
        <v>33</v>
      </c>
      <c r="H2897" s="4" t="s">
        <v>681</v>
      </c>
      <c r="I2897" s="199">
        <v>44</v>
      </c>
      <c r="J2897" t="str">
        <f t="shared" si="214"/>
        <v>D-W2-H2-LAM 45 - Sprayed Lippings</v>
      </c>
      <c r="K2897" s="6" t="e">
        <f>+K2369+(Spray_Lip/((100-DoorDiscount)/100))</f>
        <v>#REF!</v>
      </c>
      <c r="M2897" t="s">
        <v>751</v>
      </c>
      <c r="Q2897" s="6">
        <v>709.5</v>
      </c>
    </row>
    <row r="2898" spans="1:17" hidden="1">
      <c r="A2898" t="s">
        <v>2</v>
      </c>
      <c r="B2898" t="s">
        <v>15</v>
      </c>
      <c r="C2898" s="191">
        <v>999</v>
      </c>
      <c r="D2898" s="191" t="s">
        <v>28</v>
      </c>
      <c r="E2898">
        <v>2451</v>
      </c>
      <c r="F2898">
        <v>2820</v>
      </c>
      <c r="G2898" t="s">
        <v>34</v>
      </c>
      <c r="H2898" s="4" t="s">
        <v>681</v>
      </c>
      <c r="I2898" s="199">
        <v>44</v>
      </c>
      <c r="J2898" t="str">
        <f t="shared" si="214"/>
        <v>D-W2-H3-LAM 45 - Sprayed Lippings</v>
      </c>
      <c r="K2898" s="6" t="e">
        <f>+K2370+(Spray_Lip/((100-DoorDiscount)/100))</f>
        <v>#REF!</v>
      </c>
      <c r="M2898" t="s">
        <v>751</v>
      </c>
      <c r="Q2898" s="6">
        <v>842.5</v>
      </c>
    </row>
    <row r="2899" spans="1:17" hidden="1">
      <c r="A2899" t="s">
        <v>2</v>
      </c>
      <c r="B2899" t="s">
        <v>13</v>
      </c>
      <c r="C2899" s="191">
        <v>999</v>
      </c>
      <c r="D2899" s="191" t="s">
        <v>28</v>
      </c>
      <c r="E2899">
        <v>2821</v>
      </c>
      <c r="F2899">
        <v>3070</v>
      </c>
      <c r="G2899" t="s">
        <v>35</v>
      </c>
      <c r="H2899" s="4" t="s">
        <v>681</v>
      </c>
      <c r="I2899" s="199">
        <v>44</v>
      </c>
      <c r="J2899" t="str">
        <f t="shared" si="214"/>
        <v>D-W2-H4-LAM 45 - Sprayed Lippings</v>
      </c>
      <c r="K2899" s="6" t="e">
        <f>+K2371+(Spray_Lip/((100-DoorDiscount)/100))</f>
        <v>#REF!</v>
      </c>
      <c r="M2899" t="s">
        <v>751</v>
      </c>
      <c r="Q2899" s="6">
        <v>978.5</v>
      </c>
    </row>
    <row r="2900" spans="1:17" hidden="1">
      <c r="A2900" t="s">
        <v>1</v>
      </c>
      <c r="B2900" t="s">
        <v>12</v>
      </c>
      <c r="C2900" s="191">
        <v>999</v>
      </c>
      <c r="D2900" s="191" t="s">
        <v>28</v>
      </c>
      <c r="E2900">
        <v>1981</v>
      </c>
      <c r="F2900">
        <v>2150</v>
      </c>
      <c r="G2900" t="s">
        <v>32</v>
      </c>
      <c r="H2900" s="4" t="s">
        <v>681</v>
      </c>
      <c r="I2900" s="199">
        <v>44</v>
      </c>
      <c r="J2900" t="str">
        <f t="shared" si="214"/>
        <v>E-W2-H1-LAM 45 - Sprayed Lippings</v>
      </c>
      <c r="K2900" s="6" t="e">
        <f t="shared" ref="K2900:K2907" si="220">+K2372+(Spray_Lip/((100-DoorDiscount)/100))*2</f>
        <v>#REF!</v>
      </c>
      <c r="M2900" t="s">
        <v>751</v>
      </c>
      <c r="Q2900" s="6">
        <v>1188</v>
      </c>
    </row>
    <row r="2901" spans="1:17" hidden="1">
      <c r="A2901" t="s">
        <v>1</v>
      </c>
      <c r="B2901" t="s">
        <v>11</v>
      </c>
      <c r="C2901" s="191">
        <v>999</v>
      </c>
      <c r="D2901" s="191" t="s">
        <v>28</v>
      </c>
      <c r="E2901">
        <v>2151</v>
      </c>
      <c r="F2901">
        <v>2450</v>
      </c>
      <c r="G2901" t="s">
        <v>33</v>
      </c>
      <c r="H2901" s="4" t="s">
        <v>681</v>
      </c>
      <c r="I2901" s="199">
        <v>44</v>
      </c>
      <c r="J2901" t="str">
        <f t="shared" si="214"/>
        <v>E-W2-H2-LAM 45 - Sprayed Lippings</v>
      </c>
      <c r="K2901" s="6" t="e">
        <f t="shared" si="220"/>
        <v>#REF!</v>
      </c>
      <c r="M2901" t="s">
        <v>751</v>
      </c>
      <c r="Q2901" s="6">
        <v>1418</v>
      </c>
    </row>
    <row r="2902" spans="1:17" hidden="1">
      <c r="A2902" t="s">
        <v>1</v>
      </c>
      <c r="B2902" t="s">
        <v>10</v>
      </c>
      <c r="C2902" s="191">
        <v>999</v>
      </c>
      <c r="D2902" s="191" t="s">
        <v>28</v>
      </c>
      <c r="E2902">
        <v>2451</v>
      </c>
      <c r="F2902">
        <v>2820</v>
      </c>
      <c r="G2902" t="s">
        <v>34</v>
      </c>
      <c r="H2902" s="4" t="s">
        <v>681</v>
      </c>
      <c r="I2902" s="199">
        <v>44</v>
      </c>
      <c r="J2902" t="str">
        <f t="shared" ref="J2902:J2965" si="221">A2902&amp;"-"&amp;D2902&amp;"-"&amp;G2902&amp;"-"&amp;H2902</f>
        <v>E-W2-H3-LAM 45 - Sprayed Lippings</v>
      </c>
      <c r="K2902" s="6" t="e">
        <f t="shared" si="220"/>
        <v>#REF!</v>
      </c>
      <c r="M2902" t="s">
        <v>751</v>
      </c>
      <c r="Q2902" s="6">
        <v>1685</v>
      </c>
    </row>
    <row r="2903" spans="1:17" hidden="1">
      <c r="A2903" t="s">
        <v>1</v>
      </c>
      <c r="B2903" t="s">
        <v>8</v>
      </c>
      <c r="C2903" s="191">
        <v>999</v>
      </c>
      <c r="D2903" s="191" t="s">
        <v>28</v>
      </c>
      <c r="E2903">
        <v>2821</v>
      </c>
      <c r="F2903">
        <v>3100</v>
      </c>
      <c r="G2903" t="s">
        <v>35</v>
      </c>
      <c r="H2903" s="4" t="s">
        <v>681</v>
      </c>
      <c r="I2903" s="199">
        <v>44</v>
      </c>
      <c r="J2903" t="str">
        <f t="shared" si="221"/>
        <v>E-W2-H4-LAM 45 - Sprayed Lippings</v>
      </c>
      <c r="K2903" s="6" t="e">
        <f t="shared" si="220"/>
        <v>#REF!</v>
      </c>
      <c r="M2903" t="s">
        <v>751</v>
      </c>
      <c r="Q2903" s="6">
        <v>1957</v>
      </c>
    </row>
    <row r="2904" spans="1:17" hidden="1">
      <c r="A2904" t="s">
        <v>0</v>
      </c>
      <c r="B2904" t="s">
        <v>7</v>
      </c>
      <c r="C2904" s="191">
        <v>999</v>
      </c>
      <c r="D2904" s="191" t="s">
        <v>28</v>
      </c>
      <c r="E2904">
        <v>1981</v>
      </c>
      <c r="F2904">
        <v>2150</v>
      </c>
      <c r="G2904" t="s">
        <v>32</v>
      </c>
      <c r="H2904" s="4" t="s">
        <v>681</v>
      </c>
      <c r="I2904" s="199">
        <v>44</v>
      </c>
      <c r="J2904" t="str">
        <f t="shared" si="221"/>
        <v>F-W2-H1-LAM 45 - Sprayed Lippings</v>
      </c>
      <c r="K2904" s="6" t="e">
        <f t="shared" si="220"/>
        <v>#REF!</v>
      </c>
      <c r="M2904" t="s">
        <v>751</v>
      </c>
      <c r="Q2904" s="6">
        <v>1011</v>
      </c>
    </row>
    <row r="2905" spans="1:17" hidden="1">
      <c r="A2905" t="s">
        <v>0</v>
      </c>
      <c r="B2905" t="s">
        <v>6</v>
      </c>
      <c r="C2905" s="191">
        <v>999</v>
      </c>
      <c r="D2905" s="191" t="s">
        <v>28</v>
      </c>
      <c r="E2905">
        <v>2151</v>
      </c>
      <c r="F2905">
        <v>2450</v>
      </c>
      <c r="G2905" t="s">
        <v>33</v>
      </c>
      <c r="H2905" s="4" t="s">
        <v>681</v>
      </c>
      <c r="I2905" s="199">
        <v>44</v>
      </c>
      <c r="J2905" t="str">
        <f t="shared" si="221"/>
        <v>F-W2-H2-LAM 45 - Sprayed Lippings</v>
      </c>
      <c r="K2905" s="6" t="e">
        <f t="shared" si="220"/>
        <v>#REF!</v>
      </c>
      <c r="M2905" t="s">
        <v>751</v>
      </c>
      <c r="Q2905" s="6">
        <v>1209</v>
      </c>
    </row>
    <row r="2906" spans="1:17" hidden="1">
      <c r="A2906" t="s">
        <v>0</v>
      </c>
      <c r="B2906" t="s">
        <v>5</v>
      </c>
      <c r="C2906" s="191">
        <v>999</v>
      </c>
      <c r="D2906" s="191" t="s">
        <v>28</v>
      </c>
      <c r="E2906">
        <v>2451</v>
      </c>
      <c r="F2906">
        <v>2820</v>
      </c>
      <c r="G2906" t="s">
        <v>34</v>
      </c>
      <c r="H2906" s="4" t="s">
        <v>681</v>
      </c>
      <c r="I2906" s="199">
        <v>44</v>
      </c>
      <c r="J2906" t="str">
        <f t="shared" si="221"/>
        <v>F-W2-H3-LAM 45 - Sprayed Lippings</v>
      </c>
      <c r="K2906" s="6" t="e">
        <f t="shared" si="220"/>
        <v>#REF!</v>
      </c>
      <c r="M2906" t="s">
        <v>751</v>
      </c>
      <c r="Q2906" s="6">
        <v>1442</v>
      </c>
    </row>
    <row r="2907" spans="1:17" hidden="1">
      <c r="A2907" t="s">
        <v>0</v>
      </c>
      <c r="B2907" t="s">
        <v>3</v>
      </c>
      <c r="C2907" s="191">
        <v>999</v>
      </c>
      <c r="D2907" s="191" t="s">
        <v>28</v>
      </c>
      <c r="E2907">
        <v>2821</v>
      </c>
      <c r="F2907">
        <v>3100</v>
      </c>
      <c r="G2907" t="s">
        <v>35</v>
      </c>
      <c r="H2907" s="4" t="s">
        <v>681</v>
      </c>
      <c r="I2907" s="199">
        <v>44</v>
      </c>
      <c r="J2907" t="str">
        <f t="shared" si="221"/>
        <v>F-W2-H4-LAM 45 - Sprayed Lippings</v>
      </c>
      <c r="K2907" s="6" t="e">
        <f t="shared" si="220"/>
        <v>#REF!</v>
      </c>
      <c r="M2907" t="s">
        <v>751</v>
      </c>
      <c r="Q2907" s="6">
        <v>1680</v>
      </c>
    </row>
    <row r="2908" spans="1:17" hidden="1">
      <c r="A2908" t="s">
        <v>2</v>
      </c>
      <c r="B2908" t="s">
        <v>17</v>
      </c>
      <c r="C2908" s="194">
        <v>1099</v>
      </c>
      <c r="D2908" s="194" t="s">
        <v>29</v>
      </c>
      <c r="E2908">
        <v>1981</v>
      </c>
      <c r="F2908">
        <v>2150</v>
      </c>
      <c r="G2908" t="s">
        <v>32</v>
      </c>
      <c r="H2908" s="4" t="s">
        <v>681</v>
      </c>
      <c r="I2908" s="199">
        <v>44</v>
      </c>
      <c r="J2908" t="str">
        <f t="shared" si="221"/>
        <v>D-W3-H1-LAM 45 - Sprayed Lippings</v>
      </c>
      <c r="K2908" s="6" t="e">
        <f>+K2380+(Spray_Lip/((100-DoorDiscount)/100))</f>
        <v>#REF!</v>
      </c>
      <c r="M2908" t="s">
        <v>751</v>
      </c>
      <c r="Q2908" s="6">
        <v>619.5</v>
      </c>
    </row>
    <row r="2909" spans="1:17" hidden="1">
      <c r="A2909" t="s">
        <v>2</v>
      </c>
      <c r="B2909" t="s">
        <v>16</v>
      </c>
      <c r="C2909" s="194">
        <v>1099</v>
      </c>
      <c r="D2909" s="194" t="s">
        <v>29</v>
      </c>
      <c r="E2909">
        <v>2151</v>
      </c>
      <c r="F2909">
        <v>2450</v>
      </c>
      <c r="G2909" t="s">
        <v>33</v>
      </c>
      <c r="H2909" s="4" t="s">
        <v>681</v>
      </c>
      <c r="I2909" s="199">
        <v>44</v>
      </c>
      <c r="J2909" t="str">
        <f t="shared" si="221"/>
        <v>D-W3-H2-LAM 45 - Sprayed Lippings</v>
      </c>
      <c r="K2909" s="6" t="e">
        <f>+K2381+(Spray_Lip/((100-DoorDiscount)/100))</f>
        <v>#REF!</v>
      </c>
      <c r="M2909" t="s">
        <v>751</v>
      </c>
      <c r="Q2909" s="6">
        <v>734.5</v>
      </c>
    </row>
    <row r="2910" spans="1:17" hidden="1">
      <c r="A2910" t="s">
        <v>2</v>
      </c>
      <c r="B2910" t="s">
        <v>15</v>
      </c>
      <c r="C2910" s="194">
        <v>1099</v>
      </c>
      <c r="D2910" s="194" t="s">
        <v>29</v>
      </c>
      <c r="E2910">
        <v>2451</v>
      </c>
      <c r="F2910">
        <v>2820</v>
      </c>
      <c r="G2910" t="s">
        <v>34</v>
      </c>
      <c r="H2910" s="4" t="s">
        <v>681</v>
      </c>
      <c r="I2910" s="199">
        <v>44</v>
      </c>
      <c r="J2910" t="str">
        <f t="shared" si="221"/>
        <v>D-W3-H3-LAM 45 - Sprayed Lippings</v>
      </c>
      <c r="K2910" s="6" t="e">
        <f>+K2382+(Spray_Lip/((100-DoorDiscount)/100))</f>
        <v>#REF!</v>
      </c>
      <c r="M2910" t="s">
        <v>751</v>
      </c>
      <c r="Q2910" s="6">
        <v>867.5</v>
      </c>
    </row>
    <row r="2911" spans="1:17" hidden="1">
      <c r="A2911" t="s">
        <v>2</v>
      </c>
      <c r="B2911" t="s">
        <v>13</v>
      </c>
      <c r="C2911" s="194">
        <v>1099</v>
      </c>
      <c r="D2911" s="194" t="s">
        <v>29</v>
      </c>
      <c r="E2911">
        <v>2821</v>
      </c>
      <c r="F2911">
        <v>3070</v>
      </c>
      <c r="G2911" t="s">
        <v>35</v>
      </c>
      <c r="H2911" s="4" t="s">
        <v>681</v>
      </c>
      <c r="I2911" s="199">
        <v>44</v>
      </c>
      <c r="J2911" t="str">
        <f t="shared" si="221"/>
        <v>D-W3-H4-LAM 45 - Sprayed Lippings</v>
      </c>
      <c r="K2911" s="6" t="e">
        <f>+K2383+(Spray_Lip/((100-DoorDiscount)/100))</f>
        <v>#REF!</v>
      </c>
      <c r="M2911" t="s">
        <v>751</v>
      </c>
      <c r="Q2911" s="6">
        <v>1003.5</v>
      </c>
    </row>
    <row r="2912" spans="1:17" hidden="1">
      <c r="A2912" t="s">
        <v>1</v>
      </c>
      <c r="B2912" t="s">
        <v>12</v>
      </c>
      <c r="C2912" s="194">
        <v>1099</v>
      </c>
      <c r="D2912" s="194" t="s">
        <v>29</v>
      </c>
      <c r="E2912">
        <v>1981</v>
      </c>
      <c r="F2912">
        <v>2150</v>
      </c>
      <c r="G2912" t="s">
        <v>32</v>
      </c>
      <c r="H2912" s="4" t="s">
        <v>681</v>
      </c>
      <c r="I2912" s="199">
        <v>44</v>
      </c>
      <c r="J2912" t="str">
        <f t="shared" si="221"/>
        <v>E-W3-H1-LAM 45 - Sprayed Lippings</v>
      </c>
      <c r="K2912" s="6" t="e">
        <f t="shared" ref="K2912:K2919" si="222">+K2384+(Spray_Lip/((100-DoorDiscount)/100))*2</f>
        <v>#REF!</v>
      </c>
      <c r="M2912" t="s">
        <v>751</v>
      </c>
      <c r="Q2912" s="6">
        <v>1238</v>
      </c>
    </row>
    <row r="2913" spans="1:17" hidden="1">
      <c r="A2913" t="s">
        <v>1</v>
      </c>
      <c r="B2913" t="s">
        <v>11</v>
      </c>
      <c r="C2913" s="194">
        <v>1099</v>
      </c>
      <c r="D2913" s="194" t="s">
        <v>29</v>
      </c>
      <c r="E2913">
        <v>2151</v>
      </c>
      <c r="F2913">
        <v>2450</v>
      </c>
      <c r="G2913" t="s">
        <v>33</v>
      </c>
      <c r="H2913" s="4" t="s">
        <v>681</v>
      </c>
      <c r="I2913" s="199">
        <v>44</v>
      </c>
      <c r="J2913" t="str">
        <f t="shared" si="221"/>
        <v>E-W3-H2-LAM 45 - Sprayed Lippings</v>
      </c>
      <c r="K2913" s="6" t="e">
        <f t="shared" si="222"/>
        <v>#REF!</v>
      </c>
      <c r="M2913" t="s">
        <v>751</v>
      </c>
      <c r="Q2913" s="6">
        <v>1468</v>
      </c>
    </row>
    <row r="2914" spans="1:17" hidden="1">
      <c r="A2914" t="s">
        <v>1</v>
      </c>
      <c r="B2914" t="s">
        <v>10</v>
      </c>
      <c r="C2914" s="194">
        <v>1099</v>
      </c>
      <c r="D2914" s="194" t="s">
        <v>29</v>
      </c>
      <c r="E2914">
        <v>2451</v>
      </c>
      <c r="F2914">
        <v>2820</v>
      </c>
      <c r="G2914" t="s">
        <v>34</v>
      </c>
      <c r="H2914" s="4" t="s">
        <v>681</v>
      </c>
      <c r="I2914" s="199">
        <v>44</v>
      </c>
      <c r="J2914" t="str">
        <f t="shared" si="221"/>
        <v>E-W3-H3-LAM 45 - Sprayed Lippings</v>
      </c>
      <c r="K2914" s="6" t="e">
        <f t="shared" si="222"/>
        <v>#REF!</v>
      </c>
      <c r="M2914" t="s">
        <v>751</v>
      </c>
      <c r="Q2914" s="6">
        <v>1735</v>
      </c>
    </row>
    <row r="2915" spans="1:17" hidden="1">
      <c r="A2915" t="s">
        <v>1</v>
      </c>
      <c r="B2915" t="s">
        <v>8</v>
      </c>
      <c r="C2915" s="194">
        <v>1099</v>
      </c>
      <c r="D2915" s="194" t="s">
        <v>29</v>
      </c>
      <c r="E2915">
        <v>2821</v>
      </c>
      <c r="F2915">
        <v>3100</v>
      </c>
      <c r="G2915" t="s">
        <v>35</v>
      </c>
      <c r="H2915" s="4" t="s">
        <v>681</v>
      </c>
      <c r="I2915" s="199">
        <v>44</v>
      </c>
      <c r="J2915" t="str">
        <f t="shared" si="221"/>
        <v>E-W3-H4-LAM 45 - Sprayed Lippings</v>
      </c>
      <c r="K2915" s="6" t="e">
        <f t="shared" si="222"/>
        <v>#REF!</v>
      </c>
      <c r="M2915" t="s">
        <v>751</v>
      </c>
      <c r="Q2915" s="6">
        <v>2007</v>
      </c>
    </row>
    <row r="2916" spans="1:17" hidden="1">
      <c r="A2916" t="s">
        <v>0</v>
      </c>
      <c r="B2916" t="s">
        <v>7</v>
      </c>
      <c r="C2916" s="194">
        <v>1099</v>
      </c>
      <c r="D2916" s="194" t="s">
        <v>29</v>
      </c>
      <c r="E2916">
        <v>1981</v>
      </c>
      <c r="F2916">
        <v>2150</v>
      </c>
      <c r="G2916" t="s">
        <v>32</v>
      </c>
      <c r="H2916" s="4" t="s">
        <v>681</v>
      </c>
      <c r="I2916" s="199">
        <v>44</v>
      </c>
      <c r="J2916" t="str">
        <f t="shared" si="221"/>
        <v>F-W3-H1-LAM 45 - Sprayed Lippings</v>
      </c>
      <c r="K2916" s="6" t="e">
        <f t="shared" si="222"/>
        <v>#REF!</v>
      </c>
      <c r="M2916" t="s">
        <v>751</v>
      </c>
      <c r="Q2916" s="6">
        <v>1036</v>
      </c>
    </row>
    <row r="2917" spans="1:17" hidden="1">
      <c r="A2917" t="s">
        <v>0</v>
      </c>
      <c r="B2917" t="s">
        <v>6</v>
      </c>
      <c r="C2917" s="194">
        <v>1099</v>
      </c>
      <c r="D2917" s="194" t="s">
        <v>29</v>
      </c>
      <c r="E2917">
        <v>2151</v>
      </c>
      <c r="F2917">
        <v>2450</v>
      </c>
      <c r="G2917" t="s">
        <v>33</v>
      </c>
      <c r="H2917" s="4" t="s">
        <v>681</v>
      </c>
      <c r="I2917" s="199">
        <v>44</v>
      </c>
      <c r="J2917" t="str">
        <f t="shared" si="221"/>
        <v>F-W3-H2-LAM 45 - Sprayed Lippings</v>
      </c>
      <c r="K2917" s="6" t="e">
        <f t="shared" si="222"/>
        <v>#REF!</v>
      </c>
      <c r="M2917" t="s">
        <v>751</v>
      </c>
      <c r="Q2917" s="6">
        <v>1234</v>
      </c>
    </row>
    <row r="2918" spans="1:17" hidden="1">
      <c r="A2918" t="s">
        <v>0</v>
      </c>
      <c r="B2918" t="s">
        <v>5</v>
      </c>
      <c r="C2918" s="194">
        <v>1099</v>
      </c>
      <c r="D2918" s="194" t="s">
        <v>29</v>
      </c>
      <c r="E2918">
        <v>2451</v>
      </c>
      <c r="F2918">
        <v>2820</v>
      </c>
      <c r="G2918" t="s">
        <v>34</v>
      </c>
      <c r="H2918" s="4" t="s">
        <v>681</v>
      </c>
      <c r="I2918" s="199">
        <v>44</v>
      </c>
      <c r="J2918" t="str">
        <f t="shared" si="221"/>
        <v>F-W3-H3-LAM 45 - Sprayed Lippings</v>
      </c>
      <c r="K2918" s="6" t="e">
        <f t="shared" si="222"/>
        <v>#REF!</v>
      </c>
      <c r="M2918" t="s">
        <v>751</v>
      </c>
      <c r="Q2918" s="6">
        <v>1467</v>
      </c>
    </row>
    <row r="2919" spans="1:17" hidden="1">
      <c r="A2919" t="s">
        <v>0</v>
      </c>
      <c r="B2919" t="s">
        <v>3</v>
      </c>
      <c r="C2919" s="194">
        <v>1099</v>
      </c>
      <c r="D2919" s="194" t="s">
        <v>29</v>
      </c>
      <c r="E2919">
        <v>2821</v>
      </c>
      <c r="F2919">
        <v>3100</v>
      </c>
      <c r="G2919" t="s">
        <v>35</v>
      </c>
      <c r="H2919" s="4" t="s">
        <v>681</v>
      </c>
      <c r="I2919" s="199">
        <v>44</v>
      </c>
      <c r="J2919" t="str">
        <f t="shared" si="221"/>
        <v>F-W3-H4-LAM 45 - Sprayed Lippings</v>
      </c>
      <c r="K2919" s="6" t="e">
        <f t="shared" si="222"/>
        <v>#REF!</v>
      </c>
      <c r="M2919" t="s">
        <v>751</v>
      </c>
      <c r="Q2919" s="6">
        <v>1705</v>
      </c>
    </row>
    <row r="2920" spans="1:17" hidden="1">
      <c r="A2920" t="s">
        <v>2</v>
      </c>
      <c r="B2920" t="s">
        <v>17</v>
      </c>
      <c r="C2920" s="196">
        <v>1240</v>
      </c>
      <c r="D2920" s="196" t="s">
        <v>30</v>
      </c>
      <c r="E2920">
        <v>1981</v>
      </c>
      <c r="F2920">
        <v>2150</v>
      </c>
      <c r="G2920" t="s">
        <v>32</v>
      </c>
      <c r="H2920" s="4" t="s">
        <v>681</v>
      </c>
      <c r="I2920" s="199">
        <v>44</v>
      </c>
      <c r="J2920" t="str">
        <f t="shared" si="221"/>
        <v>D-W4-H1-LAM 45 - Sprayed Lippings</v>
      </c>
      <c r="K2920" s="6" t="e">
        <f>+K2392+(Spray_Lip/((100-DoorDiscount)/100))</f>
        <v>#REF!</v>
      </c>
      <c r="M2920" t="s">
        <v>751</v>
      </c>
      <c r="Q2920" s="6">
        <v>644.5</v>
      </c>
    </row>
    <row r="2921" spans="1:17" hidden="1">
      <c r="A2921" t="s">
        <v>2</v>
      </c>
      <c r="B2921" t="s">
        <v>16</v>
      </c>
      <c r="C2921" s="196">
        <v>1240</v>
      </c>
      <c r="D2921" s="196" t="s">
        <v>30</v>
      </c>
      <c r="E2921">
        <v>2151</v>
      </c>
      <c r="F2921">
        <v>2450</v>
      </c>
      <c r="G2921" t="s">
        <v>33</v>
      </c>
      <c r="H2921" s="4" t="s">
        <v>681</v>
      </c>
      <c r="I2921" s="199">
        <v>44</v>
      </c>
      <c r="J2921" t="str">
        <f t="shared" si="221"/>
        <v>D-W4-H2-LAM 45 - Sprayed Lippings</v>
      </c>
      <c r="K2921" s="6" t="e">
        <f>+K2393+(Spray_Lip/((100-DoorDiscount)/100))</f>
        <v>#REF!</v>
      </c>
      <c r="M2921" t="s">
        <v>751</v>
      </c>
      <c r="Q2921" s="6">
        <v>759.5</v>
      </c>
    </row>
    <row r="2922" spans="1:17" hidden="1">
      <c r="A2922" t="s">
        <v>2</v>
      </c>
      <c r="B2922" t="s">
        <v>15</v>
      </c>
      <c r="C2922" s="196">
        <v>1240</v>
      </c>
      <c r="D2922" s="196" t="s">
        <v>30</v>
      </c>
      <c r="E2922">
        <v>2451</v>
      </c>
      <c r="F2922">
        <v>2820</v>
      </c>
      <c r="G2922" t="s">
        <v>34</v>
      </c>
      <c r="H2922" s="4" t="s">
        <v>681</v>
      </c>
      <c r="I2922" s="199">
        <v>44</v>
      </c>
      <c r="J2922" t="str">
        <f t="shared" si="221"/>
        <v>D-W4-H3-LAM 45 - Sprayed Lippings</v>
      </c>
      <c r="K2922" s="6" t="e">
        <f>+K2394+(Spray_Lip/((100-DoorDiscount)/100))</f>
        <v>#REF!</v>
      </c>
      <c r="M2922" t="s">
        <v>751</v>
      </c>
      <c r="Q2922" s="6">
        <v>892.5</v>
      </c>
    </row>
    <row r="2923" spans="1:17" hidden="1">
      <c r="A2923" t="s">
        <v>2</v>
      </c>
      <c r="B2923" t="s">
        <v>13</v>
      </c>
      <c r="C2923" s="196">
        <v>1240</v>
      </c>
      <c r="D2923" s="196" t="s">
        <v>30</v>
      </c>
      <c r="E2923">
        <v>2821</v>
      </c>
      <c r="F2923">
        <v>3070</v>
      </c>
      <c r="G2923" t="s">
        <v>35</v>
      </c>
      <c r="H2923" s="4" t="s">
        <v>681</v>
      </c>
      <c r="I2923" s="199">
        <v>44</v>
      </c>
      <c r="J2923" t="str">
        <f t="shared" si="221"/>
        <v>D-W4-H4-LAM 45 - Sprayed Lippings</v>
      </c>
      <c r="K2923" s="6" t="e">
        <f>+K2395+(Spray_Lip/((100-DoorDiscount)/100))</f>
        <v>#REF!</v>
      </c>
      <c r="M2923" t="s">
        <v>751</v>
      </c>
      <c r="Q2923" s="6">
        <v>1028.5</v>
      </c>
    </row>
    <row r="2924" spans="1:17" hidden="1">
      <c r="A2924" t="s">
        <v>1</v>
      </c>
      <c r="B2924" t="s">
        <v>12</v>
      </c>
      <c r="C2924" s="196">
        <v>1240</v>
      </c>
      <c r="D2924" s="196" t="s">
        <v>30</v>
      </c>
      <c r="E2924">
        <v>1981</v>
      </c>
      <c r="F2924">
        <v>2150</v>
      </c>
      <c r="G2924" t="s">
        <v>32</v>
      </c>
      <c r="H2924" s="4" t="s">
        <v>681</v>
      </c>
      <c r="I2924" s="199">
        <v>44</v>
      </c>
      <c r="J2924" t="str">
        <f t="shared" si="221"/>
        <v>E-W4-H1-LAM 45 - Sprayed Lippings</v>
      </c>
      <c r="K2924" s="6" t="e">
        <f t="shared" ref="K2924:K2931" si="223">+K2396+(Spray_Lip/((100-DoorDiscount)/100))*2</f>
        <v>#REF!</v>
      </c>
      <c r="M2924" t="s">
        <v>751</v>
      </c>
      <c r="Q2924" s="6">
        <v>1288</v>
      </c>
    </row>
    <row r="2925" spans="1:17" hidden="1">
      <c r="A2925" t="s">
        <v>1</v>
      </c>
      <c r="B2925" t="s">
        <v>11</v>
      </c>
      <c r="C2925" s="196">
        <v>1240</v>
      </c>
      <c r="D2925" s="196" t="s">
        <v>30</v>
      </c>
      <c r="E2925">
        <v>2151</v>
      </c>
      <c r="F2925">
        <v>2450</v>
      </c>
      <c r="G2925" t="s">
        <v>33</v>
      </c>
      <c r="H2925" s="4" t="s">
        <v>681</v>
      </c>
      <c r="I2925" s="199">
        <v>44</v>
      </c>
      <c r="J2925" t="str">
        <f t="shared" si="221"/>
        <v>E-W4-H2-LAM 45 - Sprayed Lippings</v>
      </c>
      <c r="K2925" s="6" t="e">
        <f t="shared" si="223"/>
        <v>#REF!</v>
      </c>
      <c r="M2925" t="s">
        <v>751</v>
      </c>
      <c r="Q2925" s="6">
        <v>1518</v>
      </c>
    </row>
    <row r="2926" spans="1:17" hidden="1">
      <c r="A2926" t="s">
        <v>1</v>
      </c>
      <c r="B2926" t="s">
        <v>10</v>
      </c>
      <c r="C2926" s="196">
        <v>1240</v>
      </c>
      <c r="D2926" s="196" t="s">
        <v>30</v>
      </c>
      <c r="E2926">
        <v>2451</v>
      </c>
      <c r="F2926">
        <v>2820</v>
      </c>
      <c r="G2926" t="s">
        <v>34</v>
      </c>
      <c r="H2926" s="4" t="s">
        <v>681</v>
      </c>
      <c r="I2926" s="199">
        <v>44</v>
      </c>
      <c r="J2926" t="str">
        <f t="shared" si="221"/>
        <v>E-W4-H3-LAM 45 - Sprayed Lippings</v>
      </c>
      <c r="K2926" s="6" t="e">
        <f t="shared" si="223"/>
        <v>#REF!</v>
      </c>
      <c r="M2926" t="s">
        <v>751</v>
      </c>
      <c r="Q2926" s="6">
        <v>1785</v>
      </c>
    </row>
    <row r="2927" spans="1:17" hidden="1">
      <c r="A2927" t="s">
        <v>1</v>
      </c>
      <c r="B2927" t="s">
        <v>8</v>
      </c>
      <c r="C2927" s="196">
        <v>1240</v>
      </c>
      <c r="D2927" s="196" t="s">
        <v>30</v>
      </c>
      <c r="E2927">
        <v>2821</v>
      </c>
      <c r="F2927">
        <v>3100</v>
      </c>
      <c r="G2927" t="s">
        <v>35</v>
      </c>
      <c r="H2927" s="4" t="s">
        <v>681</v>
      </c>
      <c r="I2927" s="199">
        <v>44</v>
      </c>
      <c r="J2927" t="str">
        <f t="shared" si="221"/>
        <v>E-W4-H4-LAM 45 - Sprayed Lippings</v>
      </c>
      <c r="K2927" s="6" t="e">
        <f t="shared" si="223"/>
        <v>#REF!</v>
      </c>
      <c r="M2927" t="s">
        <v>751</v>
      </c>
      <c r="Q2927" s="6">
        <v>2057</v>
      </c>
    </row>
    <row r="2928" spans="1:17" hidden="1">
      <c r="A2928" t="s">
        <v>0</v>
      </c>
      <c r="B2928" t="s">
        <v>7</v>
      </c>
      <c r="C2928" s="196">
        <v>1240</v>
      </c>
      <c r="D2928" s="196" t="s">
        <v>30</v>
      </c>
      <c r="E2928">
        <v>1981</v>
      </c>
      <c r="F2928">
        <v>2150</v>
      </c>
      <c r="G2928" t="s">
        <v>32</v>
      </c>
      <c r="H2928" s="4" t="s">
        <v>681</v>
      </c>
      <c r="I2928" s="199">
        <v>44</v>
      </c>
      <c r="J2928" t="str">
        <f t="shared" si="221"/>
        <v>F-W4-H1-LAM 45 - Sprayed Lippings</v>
      </c>
      <c r="K2928" s="6" t="e">
        <f t="shared" si="223"/>
        <v>#REF!</v>
      </c>
      <c r="M2928" t="s">
        <v>751</v>
      </c>
      <c r="Q2928" s="6">
        <v>1061</v>
      </c>
    </row>
    <row r="2929" spans="1:17" hidden="1">
      <c r="A2929" t="s">
        <v>0</v>
      </c>
      <c r="B2929" t="s">
        <v>6</v>
      </c>
      <c r="C2929" s="196">
        <v>1240</v>
      </c>
      <c r="D2929" s="196" t="s">
        <v>30</v>
      </c>
      <c r="E2929">
        <v>2151</v>
      </c>
      <c r="F2929">
        <v>2450</v>
      </c>
      <c r="G2929" t="s">
        <v>33</v>
      </c>
      <c r="H2929" s="4" t="s">
        <v>681</v>
      </c>
      <c r="I2929" s="199">
        <v>44</v>
      </c>
      <c r="J2929" t="str">
        <f t="shared" si="221"/>
        <v>F-W4-H2-LAM 45 - Sprayed Lippings</v>
      </c>
      <c r="K2929" s="6" t="e">
        <f t="shared" si="223"/>
        <v>#REF!</v>
      </c>
      <c r="M2929" t="s">
        <v>751</v>
      </c>
      <c r="Q2929" s="6">
        <v>1259</v>
      </c>
    </row>
    <row r="2930" spans="1:17" hidden="1">
      <c r="A2930" t="s">
        <v>0</v>
      </c>
      <c r="B2930" t="s">
        <v>5</v>
      </c>
      <c r="C2930" s="196">
        <v>1240</v>
      </c>
      <c r="D2930" s="196" t="s">
        <v>30</v>
      </c>
      <c r="E2930">
        <v>2451</v>
      </c>
      <c r="F2930">
        <v>2820</v>
      </c>
      <c r="G2930" t="s">
        <v>34</v>
      </c>
      <c r="H2930" s="4" t="s">
        <v>681</v>
      </c>
      <c r="I2930" s="199">
        <v>44</v>
      </c>
      <c r="J2930" t="str">
        <f t="shared" si="221"/>
        <v>F-W4-H3-LAM 45 - Sprayed Lippings</v>
      </c>
      <c r="K2930" s="6" t="e">
        <f t="shared" si="223"/>
        <v>#REF!</v>
      </c>
      <c r="M2930" t="s">
        <v>751</v>
      </c>
      <c r="Q2930" s="6">
        <v>1492</v>
      </c>
    </row>
    <row r="2931" spans="1:17" hidden="1">
      <c r="A2931" t="s">
        <v>0</v>
      </c>
      <c r="B2931" t="s">
        <v>3</v>
      </c>
      <c r="C2931" s="196">
        <v>1240</v>
      </c>
      <c r="D2931" s="196" t="s">
        <v>30</v>
      </c>
      <c r="E2931">
        <v>2821</v>
      </c>
      <c r="F2931">
        <v>3100</v>
      </c>
      <c r="G2931" t="s">
        <v>35</v>
      </c>
      <c r="H2931" s="4" t="s">
        <v>681</v>
      </c>
      <c r="I2931" s="199">
        <v>44</v>
      </c>
      <c r="J2931" t="str">
        <f t="shared" si="221"/>
        <v>F-W4-H4-LAM 45 - Sprayed Lippings</v>
      </c>
      <c r="K2931" s="6" t="e">
        <f t="shared" si="223"/>
        <v>#REF!</v>
      </c>
      <c r="M2931" t="s">
        <v>751</v>
      </c>
      <c r="Q2931" s="6">
        <v>1730</v>
      </c>
    </row>
    <row r="2932" spans="1:17" hidden="1">
      <c r="A2932" t="s">
        <v>2</v>
      </c>
      <c r="B2932" t="s">
        <v>17</v>
      </c>
      <c r="C2932">
        <v>949</v>
      </c>
      <c r="D2932" t="s">
        <v>27</v>
      </c>
      <c r="E2932">
        <v>1981</v>
      </c>
      <c r="F2932">
        <v>2150</v>
      </c>
      <c r="G2932" t="s">
        <v>32</v>
      </c>
      <c r="H2932" s="4" t="s">
        <v>682</v>
      </c>
      <c r="I2932" s="199">
        <v>44</v>
      </c>
      <c r="J2932" t="str">
        <f t="shared" si="221"/>
        <v>D-W1-H1-LAM 55 - Sprayed Lippings</v>
      </c>
      <c r="K2932" s="6" t="e">
        <f>+K2404+(Spray_Lip/((100-DoorDiscount)/100))</f>
        <v>#REF!</v>
      </c>
      <c r="M2932" t="s">
        <v>751</v>
      </c>
      <c r="Q2932" s="6">
        <v>736.5</v>
      </c>
    </row>
    <row r="2933" spans="1:17" hidden="1">
      <c r="A2933" t="s">
        <v>2</v>
      </c>
      <c r="B2933" t="s">
        <v>16</v>
      </c>
      <c r="C2933">
        <v>949</v>
      </c>
      <c r="D2933" t="s">
        <v>27</v>
      </c>
      <c r="E2933">
        <v>2151</v>
      </c>
      <c r="F2933">
        <v>2450</v>
      </c>
      <c r="G2933" t="s">
        <v>33</v>
      </c>
      <c r="H2933" s="4" t="s">
        <v>682</v>
      </c>
      <c r="I2933" s="199">
        <v>44</v>
      </c>
      <c r="J2933" t="str">
        <f t="shared" si="221"/>
        <v>D-W1-H2-LAM 55 - Sprayed Lippings</v>
      </c>
      <c r="K2933" s="6" t="e">
        <f>+K2405+(Spray_Lip/((100-DoorDiscount)/100))</f>
        <v>#REF!</v>
      </c>
      <c r="M2933" t="s">
        <v>751</v>
      </c>
      <c r="Q2933" s="6">
        <v>851.5</v>
      </c>
    </row>
    <row r="2934" spans="1:17" hidden="1">
      <c r="A2934" t="s">
        <v>2</v>
      </c>
      <c r="B2934" t="s">
        <v>15</v>
      </c>
      <c r="C2934">
        <v>949</v>
      </c>
      <c r="D2934" t="s">
        <v>27</v>
      </c>
      <c r="E2934">
        <v>2451</v>
      </c>
      <c r="F2934">
        <v>2820</v>
      </c>
      <c r="G2934" t="s">
        <v>34</v>
      </c>
      <c r="H2934" s="4" t="s">
        <v>682</v>
      </c>
      <c r="I2934" s="199">
        <v>44</v>
      </c>
      <c r="J2934" t="str">
        <f t="shared" si="221"/>
        <v>D-W1-H3-LAM 55 - Sprayed Lippings</v>
      </c>
      <c r="K2934" s="6" t="e">
        <f>+K2406+(Spray_Lip/((100-DoorDiscount)/100))</f>
        <v>#REF!</v>
      </c>
      <c r="M2934" t="s">
        <v>751</v>
      </c>
      <c r="Q2934" s="6">
        <v>984.5</v>
      </c>
    </row>
    <row r="2935" spans="1:17" hidden="1">
      <c r="A2935" t="s">
        <v>2</v>
      </c>
      <c r="B2935" t="s">
        <v>13</v>
      </c>
      <c r="C2935">
        <v>864</v>
      </c>
      <c r="D2935" t="s">
        <v>27</v>
      </c>
      <c r="E2935">
        <v>2821</v>
      </c>
      <c r="F2935">
        <v>3070</v>
      </c>
      <c r="G2935" t="s">
        <v>35</v>
      </c>
      <c r="H2935" s="4" t="s">
        <v>682</v>
      </c>
      <c r="I2935" s="199">
        <v>44</v>
      </c>
      <c r="J2935" t="str">
        <f t="shared" si="221"/>
        <v>D-W1-H4-LAM 55 - Sprayed Lippings</v>
      </c>
      <c r="K2935" s="6" t="e">
        <f>+K2407+(Spray_Lip/((100-DoorDiscount)/100))</f>
        <v>#REF!</v>
      </c>
      <c r="M2935" t="s">
        <v>751</v>
      </c>
      <c r="Q2935" s="6">
        <v>1121.5</v>
      </c>
    </row>
    <row r="2936" spans="1:17" hidden="1">
      <c r="A2936" t="s">
        <v>1</v>
      </c>
      <c r="B2936" t="s">
        <v>12</v>
      </c>
      <c r="C2936">
        <v>949</v>
      </c>
      <c r="D2936" t="s">
        <v>27</v>
      </c>
      <c r="E2936">
        <v>1981</v>
      </c>
      <c r="F2936">
        <v>2150</v>
      </c>
      <c r="G2936" t="s">
        <v>32</v>
      </c>
      <c r="H2936" s="4" t="s">
        <v>682</v>
      </c>
      <c r="I2936" s="199">
        <v>44</v>
      </c>
      <c r="J2936" t="str">
        <f t="shared" si="221"/>
        <v>E-W1-H1-LAM 55 - Sprayed Lippings</v>
      </c>
      <c r="K2936" s="6" t="e">
        <f t="shared" ref="K2936:K2943" si="224">+K2408+(Spray_Lip/((100-DoorDiscount)/100))*2</f>
        <v>#REF!</v>
      </c>
      <c r="M2936" t="s">
        <v>751</v>
      </c>
      <c r="Q2936" s="6">
        <v>1472</v>
      </c>
    </row>
    <row r="2937" spans="1:17" hidden="1">
      <c r="A2937" t="s">
        <v>1</v>
      </c>
      <c r="B2937" t="s">
        <v>11</v>
      </c>
      <c r="C2937">
        <v>909</v>
      </c>
      <c r="D2937" t="s">
        <v>27</v>
      </c>
      <c r="E2937">
        <v>2151</v>
      </c>
      <c r="F2937">
        <v>2450</v>
      </c>
      <c r="G2937" t="s">
        <v>33</v>
      </c>
      <c r="H2937" s="4" t="s">
        <v>682</v>
      </c>
      <c r="I2937" s="199">
        <v>44</v>
      </c>
      <c r="J2937" t="str">
        <f t="shared" si="221"/>
        <v>E-W1-H2-LAM 55 - Sprayed Lippings</v>
      </c>
      <c r="K2937" s="6" t="e">
        <f t="shared" si="224"/>
        <v>#REF!</v>
      </c>
      <c r="M2937" t="s">
        <v>751</v>
      </c>
      <c r="Q2937" s="6">
        <v>1702</v>
      </c>
    </row>
    <row r="2938" spans="1:17" hidden="1">
      <c r="A2938" t="s">
        <v>1</v>
      </c>
      <c r="B2938" t="s">
        <v>10</v>
      </c>
      <c r="C2938">
        <v>949</v>
      </c>
      <c r="D2938" t="s">
        <v>27</v>
      </c>
      <c r="E2938">
        <v>2451</v>
      </c>
      <c r="F2938">
        <v>2820</v>
      </c>
      <c r="G2938" t="s">
        <v>34</v>
      </c>
      <c r="H2938" s="4" t="s">
        <v>682</v>
      </c>
      <c r="I2938" s="199">
        <v>44</v>
      </c>
      <c r="J2938" t="str">
        <f t="shared" si="221"/>
        <v>E-W1-H3-LAM 55 - Sprayed Lippings</v>
      </c>
      <c r="K2938" s="6" t="e">
        <f t="shared" si="224"/>
        <v>#REF!</v>
      </c>
      <c r="M2938" t="s">
        <v>751</v>
      </c>
      <c r="Q2938" s="6">
        <v>1969</v>
      </c>
    </row>
    <row r="2939" spans="1:17" hidden="1">
      <c r="A2939" t="s">
        <v>1</v>
      </c>
      <c r="B2939" t="s">
        <v>8</v>
      </c>
      <c r="C2939">
        <v>999</v>
      </c>
      <c r="D2939" t="s">
        <v>27</v>
      </c>
      <c r="E2939">
        <v>2821</v>
      </c>
      <c r="F2939">
        <v>3100</v>
      </c>
      <c r="G2939" t="s">
        <v>35</v>
      </c>
      <c r="H2939" s="4" t="s">
        <v>682</v>
      </c>
      <c r="I2939" s="199">
        <v>44</v>
      </c>
      <c r="J2939" t="str">
        <f t="shared" si="221"/>
        <v>E-W1-H4-LAM 55 - Sprayed Lippings</v>
      </c>
      <c r="K2939" s="6" t="e">
        <f t="shared" si="224"/>
        <v>#REF!</v>
      </c>
      <c r="M2939" t="s">
        <v>751</v>
      </c>
      <c r="Q2939" s="6">
        <v>2242</v>
      </c>
    </row>
    <row r="2940" spans="1:17" hidden="1">
      <c r="A2940" t="s">
        <v>0</v>
      </c>
      <c r="B2940" t="s">
        <v>7</v>
      </c>
      <c r="C2940">
        <v>949</v>
      </c>
      <c r="D2940" t="s">
        <v>27</v>
      </c>
      <c r="E2940">
        <v>1981</v>
      </c>
      <c r="F2940">
        <v>2150</v>
      </c>
      <c r="G2940" t="s">
        <v>32</v>
      </c>
      <c r="H2940" s="4" t="s">
        <v>682</v>
      </c>
      <c r="I2940" s="199">
        <v>44</v>
      </c>
      <c r="J2940" t="str">
        <f t="shared" si="221"/>
        <v>F-W1-H1-LAM 55 - Sprayed Lippings</v>
      </c>
      <c r="K2940" s="6" t="e">
        <f t="shared" si="224"/>
        <v>#REF!</v>
      </c>
      <c r="M2940" t="s">
        <v>751</v>
      </c>
      <c r="Q2940" s="6">
        <v>1193</v>
      </c>
    </row>
    <row r="2941" spans="1:17" hidden="1">
      <c r="A2941" t="s">
        <v>0</v>
      </c>
      <c r="B2941" t="s">
        <v>6</v>
      </c>
      <c r="C2941">
        <v>909</v>
      </c>
      <c r="D2941" t="s">
        <v>27</v>
      </c>
      <c r="E2941">
        <v>2151</v>
      </c>
      <c r="F2941">
        <v>2450</v>
      </c>
      <c r="G2941" t="s">
        <v>33</v>
      </c>
      <c r="H2941" s="4" t="s">
        <v>682</v>
      </c>
      <c r="I2941" s="199">
        <v>44</v>
      </c>
      <c r="J2941" t="str">
        <f t="shared" si="221"/>
        <v>F-W1-H2-LAM 55 - Sprayed Lippings</v>
      </c>
      <c r="K2941" s="6" t="e">
        <f t="shared" si="224"/>
        <v>#REF!</v>
      </c>
      <c r="M2941" t="s">
        <v>751</v>
      </c>
      <c r="Q2941" s="6">
        <v>1391</v>
      </c>
    </row>
    <row r="2942" spans="1:17" hidden="1">
      <c r="A2942" t="s">
        <v>0</v>
      </c>
      <c r="B2942" t="s">
        <v>5</v>
      </c>
      <c r="C2942">
        <v>924</v>
      </c>
      <c r="D2942" t="s">
        <v>27</v>
      </c>
      <c r="E2942">
        <v>2451</v>
      </c>
      <c r="F2942">
        <v>2820</v>
      </c>
      <c r="G2942" t="s">
        <v>34</v>
      </c>
      <c r="H2942" s="4" t="s">
        <v>682</v>
      </c>
      <c r="I2942" s="199">
        <v>44</v>
      </c>
      <c r="J2942" t="str">
        <f t="shared" si="221"/>
        <v>F-W1-H3-LAM 55 - Sprayed Lippings</v>
      </c>
      <c r="K2942" s="6" t="e">
        <f t="shared" si="224"/>
        <v>#REF!</v>
      </c>
      <c r="M2942" t="s">
        <v>751</v>
      </c>
      <c r="Q2942" s="6">
        <v>1624</v>
      </c>
    </row>
    <row r="2943" spans="1:17" hidden="1">
      <c r="A2943" t="s">
        <v>0</v>
      </c>
      <c r="B2943" t="s">
        <v>3</v>
      </c>
      <c r="C2943">
        <v>999</v>
      </c>
      <c r="D2943" t="s">
        <v>27</v>
      </c>
      <c r="E2943">
        <v>2821</v>
      </c>
      <c r="F2943">
        <v>3100</v>
      </c>
      <c r="G2943" t="s">
        <v>35</v>
      </c>
      <c r="H2943" s="4" t="s">
        <v>682</v>
      </c>
      <c r="I2943" s="199">
        <v>44</v>
      </c>
      <c r="J2943" t="str">
        <f t="shared" si="221"/>
        <v>F-W1-H4-LAM 55 - Sprayed Lippings</v>
      </c>
      <c r="K2943" s="6" t="e">
        <f t="shared" si="224"/>
        <v>#REF!</v>
      </c>
      <c r="M2943" t="s">
        <v>751</v>
      </c>
      <c r="Q2943" s="6">
        <v>1862</v>
      </c>
    </row>
    <row r="2944" spans="1:17" hidden="1">
      <c r="A2944" t="s">
        <v>2</v>
      </c>
      <c r="B2944" t="s">
        <v>17</v>
      </c>
      <c r="C2944" s="191">
        <v>999</v>
      </c>
      <c r="D2944" s="191" t="s">
        <v>28</v>
      </c>
      <c r="E2944">
        <v>1981</v>
      </c>
      <c r="F2944">
        <v>2150</v>
      </c>
      <c r="G2944" t="s">
        <v>32</v>
      </c>
      <c r="H2944" s="4" t="s">
        <v>682</v>
      </c>
      <c r="I2944" s="199">
        <v>44</v>
      </c>
      <c r="J2944" t="str">
        <f t="shared" si="221"/>
        <v>D-W2-H1-LAM 55 - Sprayed Lippings</v>
      </c>
      <c r="K2944" s="6" t="e">
        <f>+K2416+(Spray_Lip/((100-DoorDiscount)/100))</f>
        <v>#REF!</v>
      </c>
      <c r="M2944" t="s">
        <v>751</v>
      </c>
      <c r="Q2944" s="6">
        <v>761.5</v>
      </c>
    </row>
    <row r="2945" spans="1:17" hidden="1">
      <c r="A2945" t="s">
        <v>2</v>
      </c>
      <c r="B2945" t="s">
        <v>16</v>
      </c>
      <c r="C2945" s="191">
        <v>999</v>
      </c>
      <c r="D2945" s="191" t="s">
        <v>28</v>
      </c>
      <c r="E2945">
        <v>2151</v>
      </c>
      <c r="F2945">
        <v>2450</v>
      </c>
      <c r="G2945" t="s">
        <v>33</v>
      </c>
      <c r="H2945" s="4" t="s">
        <v>682</v>
      </c>
      <c r="I2945" s="199">
        <v>44</v>
      </c>
      <c r="J2945" t="str">
        <f t="shared" si="221"/>
        <v>D-W2-H2-LAM 55 - Sprayed Lippings</v>
      </c>
      <c r="K2945" s="6" t="e">
        <f>+K2417+(Spray_Lip/((100-DoorDiscount)/100))</f>
        <v>#REF!</v>
      </c>
      <c r="M2945" t="s">
        <v>751</v>
      </c>
      <c r="Q2945" s="6">
        <v>876.5</v>
      </c>
    </row>
    <row r="2946" spans="1:17" hidden="1">
      <c r="A2946" t="s">
        <v>2</v>
      </c>
      <c r="B2946" t="s">
        <v>15</v>
      </c>
      <c r="C2946" s="191">
        <v>999</v>
      </c>
      <c r="D2946" s="191" t="s">
        <v>28</v>
      </c>
      <c r="E2946">
        <v>2451</v>
      </c>
      <c r="F2946">
        <v>2820</v>
      </c>
      <c r="G2946" t="s">
        <v>34</v>
      </c>
      <c r="H2946" s="4" t="s">
        <v>682</v>
      </c>
      <c r="I2946" s="199">
        <v>44</v>
      </c>
      <c r="J2946" t="str">
        <f t="shared" si="221"/>
        <v>D-W2-H3-LAM 55 - Sprayed Lippings</v>
      </c>
      <c r="K2946" s="6" t="e">
        <f>+K2418+(Spray_Lip/((100-DoorDiscount)/100))</f>
        <v>#REF!</v>
      </c>
      <c r="M2946" t="s">
        <v>751</v>
      </c>
      <c r="Q2946" s="6">
        <v>1009.5</v>
      </c>
    </row>
    <row r="2947" spans="1:17" hidden="1">
      <c r="A2947" t="s">
        <v>2</v>
      </c>
      <c r="B2947" t="s">
        <v>13</v>
      </c>
      <c r="C2947" s="191">
        <v>999</v>
      </c>
      <c r="D2947" s="191" t="s">
        <v>28</v>
      </c>
      <c r="E2947">
        <v>2821</v>
      </c>
      <c r="F2947">
        <v>3070</v>
      </c>
      <c r="G2947" t="s">
        <v>35</v>
      </c>
      <c r="H2947" s="4" t="s">
        <v>682</v>
      </c>
      <c r="I2947" s="199">
        <v>44</v>
      </c>
      <c r="J2947" t="str">
        <f t="shared" si="221"/>
        <v>D-W2-H4-LAM 55 - Sprayed Lippings</v>
      </c>
      <c r="K2947" s="6" t="e">
        <f>+K2419+(Spray_Lip/((100-DoorDiscount)/100))</f>
        <v>#REF!</v>
      </c>
      <c r="M2947" t="s">
        <v>751</v>
      </c>
      <c r="Q2947" s="6">
        <v>1146.5</v>
      </c>
    </row>
    <row r="2948" spans="1:17" hidden="1">
      <c r="A2948" t="s">
        <v>1</v>
      </c>
      <c r="B2948" t="s">
        <v>12</v>
      </c>
      <c r="C2948" s="191">
        <v>999</v>
      </c>
      <c r="D2948" s="191" t="s">
        <v>28</v>
      </c>
      <c r="E2948">
        <v>1981</v>
      </c>
      <c r="F2948">
        <v>2150</v>
      </c>
      <c r="G2948" t="s">
        <v>32</v>
      </c>
      <c r="H2948" s="4" t="s">
        <v>682</v>
      </c>
      <c r="I2948" s="199">
        <v>44</v>
      </c>
      <c r="J2948" t="str">
        <f t="shared" si="221"/>
        <v>E-W2-H1-LAM 55 - Sprayed Lippings</v>
      </c>
      <c r="K2948" s="6" t="e">
        <f t="shared" ref="K2948:K2955" si="225">+K2420+(Spray_Lip/((100-DoorDiscount)/100))*2</f>
        <v>#REF!</v>
      </c>
      <c r="M2948" t="s">
        <v>751</v>
      </c>
      <c r="Q2948" s="6">
        <v>1522</v>
      </c>
    </row>
    <row r="2949" spans="1:17" hidden="1">
      <c r="A2949" t="s">
        <v>1</v>
      </c>
      <c r="B2949" t="s">
        <v>11</v>
      </c>
      <c r="C2949" s="191">
        <v>999</v>
      </c>
      <c r="D2949" s="191" t="s">
        <v>28</v>
      </c>
      <c r="E2949">
        <v>2151</v>
      </c>
      <c r="F2949">
        <v>2450</v>
      </c>
      <c r="G2949" t="s">
        <v>33</v>
      </c>
      <c r="H2949" s="4" t="s">
        <v>682</v>
      </c>
      <c r="I2949" s="199">
        <v>44</v>
      </c>
      <c r="J2949" t="str">
        <f t="shared" si="221"/>
        <v>E-W2-H2-LAM 55 - Sprayed Lippings</v>
      </c>
      <c r="K2949" s="6" t="e">
        <f t="shared" si="225"/>
        <v>#REF!</v>
      </c>
      <c r="M2949" t="s">
        <v>751</v>
      </c>
      <c r="Q2949" s="6">
        <v>1752</v>
      </c>
    </row>
    <row r="2950" spans="1:17" hidden="1">
      <c r="A2950" t="s">
        <v>1</v>
      </c>
      <c r="B2950" t="s">
        <v>10</v>
      </c>
      <c r="C2950" s="191">
        <v>999</v>
      </c>
      <c r="D2950" s="191" t="s">
        <v>28</v>
      </c>
      <c r="E2950">
        <v>2451</v>
      </c>
      <c r="F2950">
        <v>2820</v>
      </c>
      <c r="G2950" t="s">
        <v>34</v>
      </c>
      <c r="H2950" s="4" t="s">
        <v>682</v>
      </c>
      <c r="I2950" s="199">
        <v>44</v>
      </c>
      <c r="J2950" t="str">
        <f t="shared" si="221"/>
        <v>E-W2-H3-LAM 55 - Sprayed Lippings</v>
      </c>
      <c r="K2950" s="6" t="e">
        <f t="shared" si="225"/>
        <v>#REF!</v>
      </c>
      <c r="M2950" t="s">
        <v>751</v>
      </c>
      <c r="Q2950" s="6">
        <v>2019</v>
      </c>
    </row>
    <row r="2951" spans="1:17" hidden="1">
      <c r="A2951" t="s">
        <v>1</v>
      </c>
      <c r="B2951" t="s">
        <v>8</v>
      </c>
      <c r="C2951" s="191">
        <v>999</v>
      </c>
      <c r="D2951" s="191" t="s">
        <v>28</v>
      </c>
      <c r="E2951">
        <v>2821</v>
      </c>
      <c r="F2951">
        <v>3100</v>
      </c>
      <c r="G2951" t="s">
        <v>35</v>
      </c>
      <c r="H2951" s="4" t="s">
        <v>682</v>
      </c>
      <c r="I2951" s="199">
        <v>44</v>
      </c>
      <c r="J2951" t="str">
        <f t="shared" si="221"/>
        <v>E-W2-H4-LAM 55 - Sprayed Lippings</v>
      </c>
      <c r="K2951" s="6" t="e">
        <f t="shared" si="225"/>
        <v>#REF!</v>
      </c>
      <c r="M2951" t="s">
        <v>751</v>
      </c>
      <c r="Q2951" s="6">
        <v>2292</v>
      </c>
    </row>
    <row r="2952" spans="1:17" hidden="1">
      <c r="A2952" t="s">
        <v>0</v>
      </c>
      <c r="B2952" t="s">
        <v>7</v>
      </c>
      <c r="C2952" s="191">
        <v>999</v>
      </c>
      <c r="D2952" s="191" t="s">
        <v>28</v>
      </c>
      <c r="E2952">
        <v>1981</v>
      </c>
      <c r="F2952">
        <v>2150</v>
      </c>
      <c r="G2952" t="s">
        <v>32</v>
      </c>
      <c r="H2952" s="4" t="s">
        <v>682</v>
      </c>
      <c r="I2952" s="199">
        <v>44</v>
      </c>
      <c r="J2952" t="str">
        <f t="shared" si="221"/>
        <v>F-W2-H1-LAM 55 - Sprayed Lippings</v>
      </c>
      <c r="K2952" s="6" t="e">
        <f t="shared" si="225"/>
        <v>#REF!</v>
      </c>
      <c r="M2952" t="s">
        <v>751</v>
      </c>
      <c r="Q2952" s="6">
        <v>1218</v>
      </c>
    </row>
    <row r="2953" spans="1:17" hidden="1">
      <c r="A2953" t="s">
        <v>0</v>
      </c>
      <c r="B2953" t="s">
        <v>6</v>
      </c>
      <c r="C2953" s="191">
        <v>999</v>
      </c>
      <c r="D2953" s="191" t="s">
        <v>28</v>
      </c>
      <c r="E2953">
        <v>2151</v>
      </c>
      <c r="F2953">
        <v>2450</v>
      </c>
      <c r="G2953" t="s">
        <v>33</v>
      </c>
      <c r="H2953" s="4" t="s">
        <v>682</v>
      </c>
      <c r="I2953" s="199">
        <v>44</v>
      </c>
      <c r="J2953" t="str">
        <f t="shared" si="221"/>
        <v>F-W2-H2-LAM 55 - Sprayed Lippings</v>
      </c>
      <c r="K2953" s="6" t="e">
        <f t="shared" si="225"/>
        <v>#REF!</v>
      </c>
      <c r="M2953" t="s">
        <v>751</v>
      </c>
      <c r="Q2953" s="6">
        <v>1416</v>
      </c>
    </row>
    <row r="2954" spans="1:17" hidden="1">
      <c r="A2954" t="s">
        <v>0</v>
      </c>
      <c r="B2954" t="s">
        <v>5</v>
      </c>
      <c r="C2954" s="191">
        <v>999</v>
      </c>
      <c r="D2954" s="191" t="s">
        <v>28</v>
      </c>
      <c r="E2954">
        <v>2451</v>
      </c>
      <c r="F2954">
        <v>2820</v>
      </c>
      <c r="G2954" t="s">
        <v>34</v>
      </c>
      <c r="H2954" s="4" t="s">
        <v>682</v>
      </c>
      <c r="I2954" s="199">
        <v>44</v>
      </c>
      <c r="J2954" t="str">
        <f t="shared" si="221"/>
        <v>F-W2-H3-LAM 55 - Sprayed Lippings</v>
      </c>
      <c r="K2954" s="6" t="e">
        <f t="shared" si="225"/>
        <v>#REF!</v>
      </c>
      <c r="M2954" t="s">
        <v>751</v>
      </c>
      <c r="Q2954" s="6">
        <v>1649</v>
      </c>
    </row>
    <row r="2955" spans="1:17" hidden="1">
      <c r="A2955" t="s">
        <v>0</v>
      </c>
      <c r="B2955" t="s">
        <v>3</v>
      </c>
      <c r="C2955" s="191">
        <v>999</v>
      </c>
      <c r="D2955" s="191" t="s">
        <v>28</v>
      </c>
      <c r="E2955">
        <v>2821</v>
      </c>
      <c r="F2955">
        <v>3100</v>
      </c>
      <c r="G2955" t="s">
        <v>35</v>
      </c>
      <c r="H2955" s="4" t="s">
        <v>682</v>
      </c>
      <c r="I2955" s="199">
        <v>44</v>
      </c>
      <c r="J2955" t="str">
        <f t="shared" si="221"/>
        <v>F-W2-H4-LAM 55 - Sprayed Lippings</v>
      </c>
      <c r="K2955" s="6" t="e">
        <f t="shared" si="225"/>
        <v>#REF!</v>
      </c>
      <c r="M2955" t="s">
        <v>751</v>
      </c>
      <c r="Q2955" s="6">
        <v>1887</v>
      </c>
    </row>
    <row r="2956" spans="1:17" hidden="1">
      <c r="A2956" t="s">
        <v>2</v>
      </c>
      <c r="B2956" t="s">
        <v>17</v>
      </c>
      <c r="C2956" s="194">
        <v>1099</v>
      </c>
      <c r="D2956" s="194" t="s">
        <v>29</v>
      </c>
      <c r="E2956">
        <v>1981</v>
      </c>
      <c r="F2956">
        <v>2150</v>
      </c>
      <c r="G2956" t="s">
        <v>32</v>
      </c>
      <c r="H2956" s="4" t="s">
        <v>682</v>
      </c>
      <c r="I2956" s="199">
        <v>44</v>
      </c>
      <c r="J2956" t="str">
        <f t="shared" si="221"/>
        <v>D-W3-H1-LAM 55 - Sprayed Lippings</v>
      </c>
      <c r="K2956" s="6" t="e">
        <f>+K2428+(Spray_Lip/((100-DoorDiscount)/100))</f>
        <v>#REF!</v>
      </c>
      <c r="M2956" t="s">
        <v>751</v>
      </c>
      <c r="Q2956" s="6">
        <v>786.5</v>
      </c>
    </row>
    <row r="2957" spans="1:17" hidden="1">
      <c r="A2957" t="s">
        <v>2</v>
      </c>
      <c r="B2957" t="s">
        <v>16</v>
      </c>
      <c r="C2957" s="194">
        <v>1099</v>
      </c>
      <c r="D2957" s="194" t="s">
        <v>29</v>
      </c>
      <c r="E2957">
        <v>2151</v>
      </c>
      <c r="F2957">
        <v>2450</v>
      </c>
      <c r="G2957" t="s">
        <v>33</v>
      </c>
      <c r="H2957" s="4" t="s">
        <v>682</v>
      </c>
      <c r="I2957" s="199">
        <v>44</v>
      </c>
      <c r="J2957" t="str">
        <f t="shared" si="221"/>
        <v>D-W3-H2-LAM 55 - Sprayed Lippings</v>
      </c>
      <c r="K2957" s="6" t="e">
        <f>+K2429+(Spray_Lip/((100-DoorDiscount)/100))</f>
        <v>#REF!</v>
      </c>
      <c r="M2957" t="s">
        <v>751</v>
      </c>
      <c r="Q2957" s="6">
        <v>901.5</v>
      </c>
    </row>
    <row r="2958" spans="1:17" hidden="1">
      <c r="A2958" t="s">
        <v>2</v>
      </c>
      <c r="B2958" t="s">
        <v>15</v>
      </c>
      <c r="C2958" s="194">
        <v>1099</v>
      </c>
      <c r="D2958" s="194" t="s">
        <v>29</v>
      </c>
      <c r="E2958">
        <v>2451</v>
      </c>
      <c r="F2958">
        <v>2820</v>
      </c>
      <c r="G2958" t="s">
        <v>34</v>
      </c>
      <c r="H2958" s="4" t="s">
        <v>682</v>
      </c>
      <c r="I2958" s="199">
        <v>44</v>
      </c>
      <c r="J2958" t="str">
        <f t="shared" si="221"/>
        <v>D-W3-H3-LAM 55 - Sprayed Lippings</v>
      </c>
      <c r="K2958" s="6" t="e">
        <f>+K2430+(Spray_Lip/((100-DoorDiscount)/100))</f>
        <v>#REF!</v>
      </c>
      <c r="M2958" t="s">
        <v>751</v>
      </c>
      <c r="Q2958" s="6">
        <v>1034.5</v>
      </c>
    </row>
    <row r="2959" spans="1:17" hidden="1">
      <c r="A2959" t="s">
        <v>2</v>
      </c>
      <c r="B2959" t="s">
        <v>13</v>
      </c>
      <c r="C2959" s="194">
        <v>1099</v>
      </c>
      <c r="D2959" s="194" t="s">
        <v>29</v>
      </c>
      <c r="E2959">
        <v>2821</v>
      </c>
      <c r="F2959">
        <v>3070</v>
      </c>
      <c r="G2959" t="s">
        <v>35</v>
      </c>
      <c r="H2959" s="4" t="s">
        <v>682</v>
      </c>
      <c r="I2959" s="199">
        <v>44</v>
      </c>
      <c r="J2959" t="str">
        <f t="shared" si="221"/>
        <v>D-W3-H4-LAM 55 - Sprayed Lippings</v>
      </c>
      <c r="K2959" s="6" t="e">
        <f>+K2431+(Spray_Lip/((100-DoorDiscount)/100))</f>
        <v>#REF!</v>
      </c>
      <c r="M2959" t="s">
        <v>751</v>
      </c>
      <c r="Q2959" s="6">
        <v>1171.5</v>
      </c>
    </row>
    <row r="2960" spans="1:17" hidden="1">
      <c r="A2960" t="s">
        <v>1</v>
      </c>
      <c r="B2960" t="s">
        <v>12</v>
      </c>
      <c r="C2960" s="194">
        <v>1099</v>
      </c>
      <c r="D2960" s="194" t="s">
        <v>29</v>
      </c>
      <c r="E2960">
        <v>1981</v>
      </c>
      <c r="F2960">
        <v>2150</v>
      </c>
      <c r="G2960" t="s">
        <v>32</v>
      </c>
      <c r="H2960" s="4" t="s">
        <v>682</v>
      </c>
      <c r="I2960" s="199">
        <v>44</v>
      </c>
      <c r="J2960" t="str">
        <f t="shared" si="221"/>
        <v>E-W3-H1-LAM 55 - Sprayed Lippings</v>
      </c>
      <c r="K2960" s="6" t="e">
        <f t="shared" ref="K2960:K2967" si="226">+K2432+(Spray_Lip/((100-DoorDiscount)/100))*2</f>
        <v>#REF!</v>
      </c>
      <c r="M2960" t="s">
        <v>751</v>
      </c>
      <c r="Q2960" s="6">
        <v>1572</v>
      </c>
    </row>
    <row r="2961" spans="1:17" hidden="1">
      <c r="A2961" t="s">
        <v>1</v>
      </c>
      <c r="B2961" t="s">
        <v>11</v>
      </c>
      <c r="C2961" s="194">
        <v>1099</v>
      </c>
      <c r="D2961" s="194" t="s">
        <v>29</v>
      </c>
      <c r="E2961">
        <v>2151</v>
      </c>
      <c r="F2961">
        <v>2450</v>
      </c>
      <c r="G2961" t="s">
        <v>33</v>
      </c>
      <c r="H2961" s="4" t="s">
        <v>682</v>
      </c>
      <c r="I2961" s="199">
        <v>44</v>
      </c>
      <c r="J2961" t="str">
        <f t="shared" si="221"/>
        <v>E-W3-H2-LAM 55 - Sprayed Lippings</v>
      </c>
      <c r="K2961" s="6" t="e">
        <f t="shared" si="226"/>
        <v>#REF!</v>
      </c>
      <c r="M2961" t="s">
        <v>751</v>
      </c>
      <c r="Q2961" s="6">
        <v>1802</v>
      </c>
    </row>
    <row r="2962" spans="1:17" hidden="1">
      <c r="A2962" t="s">
        <v>1</v>
      </c>
      <c r="B2962" t="s">
        <v>10</v>
      </c>
      <c r="C2962" s="194">
        <v>1099</v>
      </c>
      <c r="D2962" s="194" t="s">
        <v>29</v>
      </c>
      <c r="E2962">
        <v>2451</v>
      </c>
      <c r="F2962">
        <v>2820</v>
      </c>
      <c r="G2962" t="s">
        <v>34</v>
      </c>
      <c r="H2962" s="4" t="s">
        <v>682</v>
      </c>
      <c r="I2962" s="199">
        <v>44</v>
      </c>
      <c r="J2962" t="str">
        <f t="shared" si="221"/>
        <v>E-W3-H3-LAM 55 - Sprayed Lippings</v>
      </c>
      <c r="K2962" s="6" t="e">
        <f t="shared" si="226"/>
        <v>#REF!</v>
      </c>
      <c r="M2962" t="s">
        <v>751</v>
      </c>
      <c r="Q2962" s="6">
        <v>2069</v>
      </c>
    </row>
    <row r="2963" spans="1:17" hidden="1">
      <c r="A2963" t="s">
        <v>1</v>
      </c>
      <c r="B2963" t="s">
        <v>8</v>
      </c>
      <c r="C2963" s="194">
        <v>1099</v>
      </c>
      <c r="D2963" s="194" t="s">
        <v>29</v>
      </c>
      <c r="E2963">
        <v>2821</v>
      </c>
      <c r="F2963">
        <v>3100</v>
      </c>
      <c r="G2963" t="s">
        <v>35</v>
      </c>
      <c r="H2963" s="4" t="s">
        <v>682</v>
      </c>
      <c r="I2963" s="199">
        <v>44</v>
      </c>
      <c r="J2963" t="str">
        <f t="shared" si="221"/>
        <v>E-W3-H4-LAM 55 - Sprayed Lippings</v>
      </c>
      <c r="K2963" s="6" t="e">
        <f t="shared" si="226"/>
        <v>#REF!</v>
      </c>
      <c r="M2963" t="s">
        <v>751</v>
      </c>
      <c r="Q2963" s="6">
        <v>2342</v>
      </c>
    </row>
    <row r="2964" spans="1:17" hidden="1">
      <c r="A2964" t="s">
        <v>0</v>
      </c>
      <c r="B2964" t="s">
        <v>7</v>
      </c>
      <c r="C2964" s="194">
        <v>1099</v>
      </c>
      <c r="D2964" s="194" t="s">
        <v>29</v>
      </c>
      <c r="E2964">
        <v>1981</v>
      </c>
      <c r="F2964">
        <v>2150</v>
      </c>
      <c r="G2964" t="s">
        <v>32</v>
      </c>
      <c r="H2964" s="4" t="s">
        <v>682</v>
      </c>
      <c r="I2964" s="199">
        <v>44</v>
      </c>
      <c r="J2964" t="str">
        <f t="shared" si="221"/>
        <v>F-W3-H1-LAM 55 - Sprayed Lippings</v>
      </c>
      <c r="K2964" s="6" t="e">
        <f t="shared" si="226"/>
        <v>#REF!</v>
      </c>
      <c r="M2964" t="s">
        <v>751</v>
      </c>
      <c r="Q2964" s="6">
        <v>1243</v>
      </c>
    </row>
    <row r="2965" spans="1:17" hidden="1">
      <c r="A2965" t="s">
        <v>0</v>
      </c>
      <c r="B2965" t="s">
        <v>6</v>
      </c>
      <c r="C2965" s="194">
        <v>1099</v>
      </c>
      <c r="D2965" s="194" t="s">
        <v>29</v>
      </c>
      <c r="E2965">
        <v>2151</v>
      </c>
      <c r="F2965">
        <v>2450</v>
      </c>
      <c r="G2965" t="s">
        <v>33</v>
      </c>
      <c r="H2965" s="4" t="s">
        <v>682</v>
      </c>
      <c r="I2965" s="199">
        <v>44</v>
      </c>
      <c r="J2965" t="str">
        <f t="shared" si="221"/>
        <v>F-W3-H2-LAM 55 - Sprayed Lippings</v>
      </c>
      <c r="K2965" s="6" t="e">
        <f t="shared" si="226"/>
        <v>#REF!</v>
      </c>
      <c r="M2965" t="s">
        <v>751</v>
      </c>
      <c r="Q2965" s="6">
        <v>1441</v>
      </c>
    </row>
    <row r="2966" spans="1:17" hidden="1">
      <c r="A2966" t="s">
        <v>0</v>
      </c>
      <c r="B2966" t="s">
        <v>5</v>
      </c>
      <c r="C2966" s="194">
        <v>1099</v>
      </c>
      <c r="D2966" s="194" t="s">
        <v>29</v>
      </c>
      <c r="E2966">
        <v>2451</v>
      </c>
      <c r="F2966">
        <v>2820</v>
      </c>
      <c r="G2966" t="s">
        <v>34</v>
      </c>
      <c r="H2966" s="4" t="s">
        <v>682</v>
      </c>
      <c r="I2966" s="199">
        <v>44</v>
      </c>
      <c r="J2966" t="str">
        <f t="shared" ref="J2966:J3041" si="227">A2966&amp;"-"&amp;D2966&amp;"-"&amp;G2966&amp;"-"&amp;H2966</f>
        <v>F-W3-H3-LAM 55 - Sprayed Lippings</v>
      </c>
      <c r="K2966" s="6" t="e">
        <f t="shared" si="226"/>
        <v>#REF!</v>
      </c>
      <c r="M2966" t="s">
        <v>751</v>
      </c>
      <c r="Q2966" s="6">
        <v>1674</v>
      </c>
    </row>
    <row r="2967" spans="1:17" hidden="1">
      <c r="A2967" t="s">
        <v>0</v>
      </c>
      <c r="B2967" t="s">
        <v>3</v>
      </c>
      <c r="C2967" s="194">
        <v>1099</v>
      </c>
      <c r="D2967" s="194" t="s">
        <v>29</v>
      </c>
      <c r="E2967">
        <v>2821</v>
      </c>
      <c r="F2967">
        <v>3100</v>
      </c>
      <c r="G2967" t="s">
        <v>35</v>
      </c>
      <c r="H2967" s="4" t="s">
        <v>682</v>
      </c>
      <c r="I2967" s="199">
        <v>44</v>
      </c>
      <c r="J2967" t="str">
        <f t="shared" si="227"/>
        <v>F-W3-H4-LAM 55 - Sprayed Lippings</v>
      </c>
      <c r="K2967" s="6" t="e">
        <f t="shared" si="226"/>
        <v>#REF!</v>
      </c>
      <c r="M2967" t="s">
        <v>751</v>
      </c>
      <c r="Q2967" s="6">
        <v>1912</v>
      </c>
    </row>
    <row r="2968" spans="1:17" hidden="1">
      <c r="A2968" t="s">
        <v>2</v>
      </c>
      <c r="B2968" t="s">
        <v>17</v>
      </c>
      <c r="C2968" s="196">
        <v>1240</v>
      </c>
      <c r="D2968" s="196" t="s">
        <v>30</v>
      </c>
      <c r="E2968">
        <v>1981</v>
      </c>
      <c r="F2968">
        <v>2150</v>
      </c>
      <c r="G2968" t="s">
        <v>32</v>
      </c>
      <c r="H2968" s="4" t="s">
        <v>682</v>
      </c>
      <c r="I2968" s="199">
        <v>44</v>
      </c>
      <c r="J2968" t="str">
        <f t="shared" si="227"/>
        <v>D-W4-H1-LAM 55 - Sprayed Lippings</v>
      </c>
      <c r="K2968" s="6" t="e">
        <f>+K2440+(Spray_Lip/((100-DoorDiscount)/100))</f>
        <v>#REF!</v>
      </c>
      <c r="M2968" t="s">
        <v>751</v>
      </c>
      <c r="Q2968" s="6">
        <v>811.5</v>
      </c>
    </row>
    <row r="2969" spans="1:17" hidden="1">
      <c r="A2969" t="s">
        <v>2</v>
      </c>
      <c r="B2969" t="s">
        <v>16</v>
      </c>
      <c r="C2969" s="196">
        <v>1240</v>
      </c>
      <c r="D2969" s="196" t="s">
        <v>30</v>
      </c>
      <c r="E2969">
        <v>2151</v>
      </c>
      <c r="F2969">
        <v>2450</v>
      </c>
      <c r="G2969" t="s">
        <v>33</v>
      </c>
      <c r="H2969" s="4" t="s">
        <v>682</v>
      </c>
      <c r="I2969" s="199">
        <v>44</v>
      </c>
      <c r="J2969" t="str">
        <f t="shared" si="227"/>
        <v>D-W4-H2-LAM 55 - Sprayed Lippings</v>
      </c>
      <c r="K2969" s="6" t="e">
        <f>+K2441+(Spray_Lip/((100-DoorDiscount)/100))</f>
        <v>#REF!</v>
      </c>
      <c r="M2969" t="s">
        <v>751</v>
      </c>
      <c r="Q2969" s="6">
        <v>926.5</v>
      </c>
    </row>
    <row r="2970" spans="1:17" hidden="1">
      <c r="A2970" t="s">
        <v>2</v>
      </c>
      <c r="B2970" t="s">
        <v>15</v>
      </c>
      <c r="C2970" s="196">
        <v>1240</v>
      </c>
      <c r="D2970" s="196" t="s">
        <v>30</v>
      </c>
      <c r="E2970">
        <v>2451</v>
      </c>
      <c r="F2970">
        <v>2820</v>
      </c>
      <c r="G2970" t="s">
        <v>34</v>
      </c>
      <c r="H2970" s="4" t="s">
        <v>682</v>
      </c>
      <c r="I2970" s="199">
        <v>44</v>
      </c>
      <c r="J2970" t="str">
        <f t="shared" si="227"/>
        <v>D-W4-H3-LAM 55 - Sprayed Lippings</v>
      </c>
      <c r="K2970" s="6" t="e">
        <f>+K2442+(Spray_Lip/((100-DoorDiscount)/100))</f>
        <v>#REF!</v>
      </c>
      <c r="M2970" t="s">
        <v>751</v>
      </c>
      <c r="Q2970" s="6">
        <v>1059.5</v>
      </c>
    </row>
    <row r="2971" spans="1:17" hidden="1">
      <c r="A2971" t="s">
        <v>2</v>
      </c>
      <c r="B2971" t="s">
        <v>13</v>
      </c>
      <c r="C2971" s="196">
        <v>1240</v>
      </c>
      <c r="D2971" s="196" t="s">
        <v>30</v>
      </c>
      <c r="E2971">
        <v>2821</v>
      </c>
      <c r="F2971">
        <v>3070</v>
      </c>
      <c r="G2971" t="s">
        <v>35</v>
      </c>
      <c r="H2971" s="4" t="s">
        <v>682</v>
      </c>
      <c r="I2971" s="199">
        <v>44</v>
      </c>
      <c r="J2971" t="str">
        <f t="shared" si="227"/>
        <v>D-W4-H4-LAM 55 - Sprayed Lippings</v>
      </c>
      <c r="K2971" s="6" t="e">
        <f>+K2443+(Spray_Lip/((100-DoorDiscount)/100))</f>
        <v>#REF!</v>
      </c>
      <c r="M2971" t="s">
        <v>751</v>
      </c>
      <c r="Q2971" s="6">
        <v>1196.5</v>
      </c>
    </row>
    <row r="2972" spans="1:17" hidden="1">
      <c r="A2972" t="s">
        <v>1</v>
      </c>
      <c r="B2972" t="s">
        <v>12</v>
      </c>
      <c r="C2972" s="196">
        <v>1240</v>
      </c>
      <c r="D2972" s="196" t="s">
        <v>30</v>
      </c>
      <c r="E2972">
        <v>1981</v>
      </c>
      <c r="F2972">
        <v>2150</v>
      </c>
      <c r="G2972" t="s">
        <v>32</v>
      </c>
      <c r="H2972" s="4" t="s">
        <v>682</v>
      </c>
      <c r="I2972" s="199">
        <v>44</v>
      </c>
      <c r="J2972" t="str">
        <f t="shared" si="227"/>
        <v>E-W4-H1-LAM 55 - Sprayed Lippings</v>
      </c>
      <c r="K2972" s="6" t="e">
        <f t="shared" ref="K2972:K2979" si="228">+K2444+(Spray_Lip/((100-DoorDiscount)/100))*2</f>
        <v>#REF!</v>
      </c>
      <c r="M2972" t="s">
        <v>751</v>
      </c>
      <c r="Q2972" s="6">
        <v>1622</v>
      </c>
    </row>
    <row r="2973" spans="1:17" hidden="1">
      <c r="A2973" t="s">
        <v>1</v>
      </c>
      <c r="B2973" t="s">
        <v>11</v>
      </c>
      <c r="C2973" s="196">
        <v>1240</v>
      </c>
      <c r="D2973" s="196" t="s">
        <v>30</v>
      </c>
      <c r="E2973">
        <v>2151</v>
      </c>
      <c r="F2973">
        <v>2450</v>
      </c>
      <c r="G2973" t="s">
        <v>33</v>
      </c>
      <c r="H2973" s="4" t="s">
        <v>682</v>
      </c>
      <c r="I2973" s="199">
        <v>44</v>
      </c>
      <c r="J2973" t="str">
        <f t="shared" si="227"/>
        <v>E-W4-H2-LAM 55 - Sprayed Lippings</v>
      </c>
      <c r="K2973" s="6" t="e">
        <f t="shared" si="228"/>
        <v>#REF!</v>
      </c>
      <c r="M2973" t="s">
        <v>751</v>
      </c>
      <c r="Q2973" s="6">
        <v>1852</v>
      </c>
    </row>
    <row r="2974" spans="1:17" hidden="1">
      <c r="A2974" t="s">
        <v>1</v>
      </c>
      <c r="B2974" t="s">
        <v>10</v>
      </c>
      <c r="C2974" s="196">
        <v>1240</v>
      </c>
      <c r="D2974" s="196" t="s">
        <v>30</v>
      </c>
      <c r="E2974">
        <v>2451</v>
      </c>
      <c r="F2974">
        <v>2820</v>
      </c>
      <c r="G2974" t="s">
        <v>34</v>
      </c>
      <c r="H2974" s="4" t="s">
        <v>682</v>
      </c>
      <c r="I2974" s="199">
        <v>44</v>
      </c>
      <c r="J2974" t="str">
        <f t="shared" si="227"/>
        <v>E-W4-H3-LAM 55 - Sprayed Lippings</v>
      </c>
      <c r="K2974" s="6" t="e">
        <f t="shared" si="228"/>
        <v>#REF!</v>
      </c>
      <c r="M2974" t="s">
        <v>751</v>
      </c>
      <c r="Q2974" s="6">
        <v>2119</v>
      </c>
    </row>
    <row r="2975" spans="1:17" hidden="1">
      <c r="A2975" t="s">
        <v>1</v>
      </c>
      <c r="B2975" t="s">
        <v>8</v>
      </c>
      <c r="C2975" s="196">
        <v>1240</v>
      </c>
      <c r="D2975" s="196" t="s">
        <v>30</v>
      </c>
      <c r="E2975">
        <v>2821</v>
      </c>
      <c r="F2975">
        <v>3100</v>
      </c>
      <c r="G2975" t="s">
        <v>35</v>
      </c>
      <c r="H2975" s="4" t="s">
        <v>682</v>
      </c>
      <c r="I2975" s="199">
        <v>44</v>
      </c>
      <c r="J2975" t="str">
        <f t="shared" si="227"/>
        <v>E-W4-H4-LAM 55 - Sprayed Lippings</v>
      </c>
      <c r="K2975" s="6" t="e">
        <f t="shared" si="228"/>
        <v>#REF!</v>
      </c>
      <c r="M2975" t="s">
        <v>751</v>
      </c>
      <c r="Q2975" s="6">
        <v>2392</v>
      </c>
    </row>
    <row r="2976" spans="1:17" hidden="1">
      <c r="A2976" t="s">
        <v>0</v>
      </c>
      <c r="B2976" t="s">
        <v>7</v>
      </c>
      <c r="C2976" s="196">
        <v>1240</v>
      </c>
      <c r="D2976" s="196" t="s">
        <v>30</v>
      </c>
      <c r="E2976">
        <v>1981</v>
      </c>
      <c r="F2976">
        <v>2150</v>
      </c>
      <c r="G2976" t="s">
        <v>32</v>
      </c>
      <c r="H2976" s="4" t="s">
        <v>682</v>
      </c>
      <c r="I2976" s="199">
        <v>44</v>
      </c>
      <c r="J2976" t="str">
        <f t="shared" si="227"/>
        <v>F-W4-H1-LAM 55 - Sprayed Lippings</v>
      </c>
      <c r="K2976" s="6" t="e">
        <f t="shared" si="228"/>
        <v>#REF!</v>
      </c>
      <c r="M2976" t="s">
        <v>751</v>
      </c>
      <c r="Q2976" s="6">
        <v>1268</v>
      </c>
    </row>
    <row r="2977" spans="1:17" hidden="1">
      <c r="A2977" t="s">
        <v>0</v>
      </c>
      <c r="B2977" t="s">
        <v>6</v>
      </c>
      <c r="C2977" s="196">
        <v>1240</v>
      </c>
      <c r="D2977" s="196" t="s">
        <v>30</v>
      </c>
      <c r="E2977">
        <v>2151</v>
      </c>
      <c r="F2977">
        <v>2450</v>
      </c>
      <c r="G2977" t="s">
        <v>33</v>
      </c>
      <c r="H2977" s="4" t="s">
        <v>682</v>
      </c>
      <c r="I2977" s="199">
        <v>44</v>
      </c>
      <c r="J2977" t="str">
        <f t="shared" si="227"/>
        <v>F-W4-H2-LAM 55 - Sprayed Lippings</v>
      </c>
      <c r="K2977" s="6" t="e">
        <f t="shared" si="228"/>
        <v>#REF!</v>
      </c>
      <c r="M2977" t="s">
        <v>751</v>
      </c>
      <c r="Q2977" s="6">
        <v>1466</v>
      </c>
    </row>
    <row r="2978" spans="1:17" hidden="1">
      <c r="A2978" t="s">
        <v>0</v>
      </c>
      <c r="B2978" t="s">
        <v>5</v>
      </c>
      <c r="C2978" s="196">
        <v>1240</v>
      </c>
      <c r="D2978" s="196" t="s">
        <v>30</v>
      </c>
      <c r="E2978">
        <v>2451</v>
      </c>
      <c r="F2978">
        <v>2820</v>
      </c>
      <c r="G2978" t="s">
        <v>34</v>
      </c>
      <c r="H2978" s="4" t="s">
        <v>682</v>
      </c>
      <c r="I2978" s="199">
        <v>44</v>
      </c>
      <c r="J2978" t="str">
        <f t="shared" si="227"/>
        <v>F-W4-H3-LAM 55 - Sprayed Lippings</v>
      </c>
      <c r="K2978" s="6" t="e">
        <f t="shared" si="228"/>
        <v>#REF!</v>
      </c>
      <c r="M2978" t="s">
        <v>751</v>
      </c>
      <c r="Q2978" s="6">
        <v>1699</v>
      </c>
    </row>
    <row r="2979" spans="1:17" hidden="1">
      <c r="A2979" t="s">
        <v>0</v>
      </c>
      <c r="B2979" t="s">
        <v>3</v>
      </c>
      <c r="C2979" s="196">
        <v>1240</v>
      </c>
      <c r="D2979" s="196" t="s">
        <v>30</v>
      </c>
      <c r="E2979">
        <v>2821</v>
      </c>
      <c r="F2979">
        <v>3100</v>
      </c>
      <c r="G2979" t="s">
        <v>35</v>
      </c>
      <c r="H2979" s="4" t="s">
        <v>682</v>
      </c>
      <c r="I2979" s="199">
        <v>44</v>
      </c>
      <c r="J2979" t="str">
        <f t="shared" si="227"/>
        <v>F-W4-H4-LAM 55 - Sprayed Lippings</v>
      </c>
      <c r="K2979" s="6" t="e">
        <f t="shared" si="228"/>
        <v>#REF!</v>
      </c>
      <c r="M2979" t="s">
        <v>751</v>
      </c>
      <c r="Q2979" s="6">
        <v>1937</v>
      </c>
    </row>
    <row r="2980" spans="1:17" hidden="1">
      <c r="A2980" t="s">
        <v>2</v>
      </c>
      <c r="B2980" t="s">
        <v>17</v>
      </c>
      <c r="C2980">
        <v>949</v>
      </c>
      <c r="D2980" t="s">
        <v>27</v>
      </c>
      <c r="E2980">
        <v>1981</v>
      </c>
      <c r="F2980">
        <v>2150</v>
      </c>
      <c r="G2980" t="s">
        <v>32</v>
      </c>
      <c r="H2980" s="328" t="s">
        <v>791</v>
      </c>
      <c r="I2980" s="199">
        <v>44</v>
      </c>
      <c r="J2980" t="str">
        <f t="shared" si="227"/>
        <v>D-W1-H1-LAM 65 - Sprayed Lippings</v>
      </c>
      <c r="K2980" s="6" t="e">
        <f>+K2452+(Spray_Lip/((100-DoorDiscount)/100))</f>
        <v>#REF!</v>
      </c>
      <c r="M2980" t="s">
        <v>751</v>
      </c>
      <c r="Q2980" s="6">
        <v>835.5</v>
      </c>
    </row>
    <row r="2981" spans="1:17" hidden="1">
      <c r="A2981" t="s">
        <v>2</v>
      </c>
      <c r="B2981" t="s">
        <v>16</v>
      </c>
      <c r="C2981">
        <v>949</v>
      </c>
      <c r="D2981" t="s">
        <v>27</v>
      </c>
      <c r="E2981">
        <v>2151</v>
      </c>
      <c r="F2981">
        <v>2450</v>
      </c>
      <c r="G2981" t="s">
        <v>33</v>
      </c>
      <c r="H2981" s="328" t="s">
        <v>791</v>
      </c>
      <c r="I2981" s="199">
        <v>44</v>
      </c>
      <c r="J2981" t="str">
        <f t="shared" si="227"/>
        <v>D-W1-H2-LAM 65 - Sprayed Lippings</v>
      </c>
      <c r="K2981" s="6" t="e">
        <f>+K2453+(Spray_Lip/((100-DoorDiscount)/100))</f>
        <v>#REF!</v>
      </c>
      <c r="M2981" t="s">
        <v>751</v>
      </c>
      <c r="Q2981" s="6">
        <v>951.5</v>
      </c>
    </row>
    <row r="2982" spans="1:17" hidden="1">
      <c r="A2982" t="s">
        <v>2</v>
      </c>
      <c r="B2982" t="s">
        <v>15</v>
      </c>
      <c r="C2982">
        <v>949</v>
      </c>
      <c r="D2982" t="s">
        <v>27</v>
      </c>
      <c r="E2982">
        <v>2451</v>
      </c>
      <c r="F2982">
        <v>2820</v>
      </c>
      <c r="G2982" t="s">
        <v>34</v>
      </c>
      <c r="H2982" s="328" t="s">
        <v>791</v>
      </c>
      <c r="I2982" s="199">
        <v>44</v>
      </c>
      <c r="J2982" t="str">
        <f t="shared" si="227"/>
        <v>D-W1-H3-LAM 65 - Sprayed Lippings</v>
      </c>
      <c r="K2982" s="6" t="e">
        <f>+K2454+(Spray_Lip/((100-DoorDiscount)/100))</f>
        <v>#REF!</v>
      </c>
      <c r="M2982" t="s">
        <v>751</v>
      </c>
      <c r="Q2982" s="6">
        <v>1087.5</v>
      </c>
    </row>
    <row r="2983" spans="1:17" hidden="1">
      <c r="A2983" t="s">
        <v>2</v>
      </c>
      <c r="B2983" t="s">
        <v>13</v>
      </c>
      <c r="C2983">
        <v>864</v>
      </c>
      <c r="D2983" t="s">
        <v>27</v>
      </c>
      <c r="E2983">
        <v>2821</v>
      </c>
      <c r="F2983">
        <v>3070</v>
      </c>
      <c r="G2983" t="s">
        <v>35</v>
      </c>
      <c r="H2983" s="328" t="s">
        <v>791</v>
      </c>
      <c r="I2983" s="199">
        <v>44</v>
      </c>
      <c r="J2983" t="str">
        <f t="shared" si="227"/>
        <v>D-W1-H4-LAM 65 - Sprayed Lippings</v>
      </c>
      <c r="K2983" s="6" t="e">
        <f>+K2455+(Spray_Lip/((100-DoorDiscount)/100))</f>
        <v>#REF!</v>
      </c>
      <c r="M2983" t="s">
        <v>751</v>
      </c>
      <c r="Q2983" s="6">
        <v>1163.5</v>
      </c>
    </row>
    <row r="2984" spans="1:17" hidden="1">
      <c r="A2984" t="s">
        <v>1</v>
      </c>
      <c r="B2984" t="s">
        <v>12</v>
      </c>
      <c r="C2984">
        <v>949</v>
      </c>
      <c r="D2984" t="s">
        <v>27</v>
      </c>
      <c r="E2984">
        <v>1981</v>
      </c>
      <c r="F2984">
        <v>2150</v>
      </c>
      <c r="G2984" t="s">
        <v>32</v>
      </c>
      <c r="H2984" s="328" t="s">
        <v>791</v>
      </c>
      <c r="I2984" s="199">
        <v>44</v>
      </c>
      <c r="J2984" t="str">
        <f t="shared" si="227"/>
        <v>E-W1-H1-LAM 65 - Sprayed Lippings</v>
      </c>
      <c r="K2984" s="6" t="e">
        <f t="shared" ref="K2984:K2991" si="229">+K2456+(Spray_Lip/((100-DoorDiscount)/100))*2</f>
        <v>#REF!</v>
      </c>
      <c r="M2984" t="s">
        <v>751</v>
      </c>
      <c r="Q2984" s="6">
        <v>1671</v>
      </c>
    </row>
    <row r="2985" spans="1:17" hidden="1">
      <c r="A2985" t="s">
        <v>1</v>
      </c>
      <c r="B2985" t="s">
        <v>11</v>
      </c>
      <c r="C2985">
        <v>909</v>
      </c>
      <c r="D2985" t="s">
        <v>27</v>
      </c>
      <c r="E2985">
        <v>2151</v>
      </c>
      <c r="F2985">
        <v>2450</v>
      </c>
      <c r="G2985" t="s">
        <v>33</v>
      </c>
      <c r="H2985" s="328" t="s">
        <v>791</v>
      </c>
      <c r="I2985" s="199">
        <v>44</v>
      </c>
      <c r="J2985" t="str">
        <f t="shared" si="227"/>
        <v>E-W1-H2-LAM 65 - Sprayed Lippings</v>
      </c>
      <c r="K2985" s="6" t="e">
        <f t="shared" si="229"/>
        <v>#REF!</v>
      </c>
      <c r="M2985" t="s">
        <v>751</v>
      </c>
      <c r="Q2985" s="6">
        <v>1901</v>
      </c>
    </row>
    <row r="2986" spans="1:17" hidden="1">
      <c r="A2986" t="s">
        <v>1</v>
      </c>
      <c r="B2986" t="s">
        <v>10</v>
      </c>
      <c r="C2986">
        <v>949</v>
      </c>
      <c r="D2986" t="s">
        <v>27</v>
      </c>
      <c r="E2986">
        <v>2451</v>
      </c>
      <c r="F2986">
        <v>2820</v>
      </c>
      <c r="G2986" t="s">
        <v>34</v>
      </c>
      <c r="H2986" s="328" t="s">
        <v>791</v>
      </c>
      <c r="I2986" s="199">
        <v>44</v>
      </c>
      <c r="J2986" t="str">
        <f t="shared" si="227"/>
        <v>E-W1-H3-LAM 65 - Sprayed Lippings</v>
      </c>
      <c r="K2986" s="6" t="e">
        <f t="shared" si="229"/>
        <v>#REF!</v>
      </c>
      <c r="M2986" t="s">
        <v>751</v>
      </c>
      <c r="Q2986" s="6">
        <v>2172</v>
      </c>
    </row>
    <row r="2987" spans="1:17" hidden="1">
      <c r="A2987" t="s">
        <v>1</v>
      </c>
      <c r="B2987" t="s">
        <v>8</v>
      </c>
      <c r="C2987">
        <v>999</v>
      </c>
      <c r="D2987" t="s">
        <v>27</v>
      </c>
      <c r="E2987">
        <v>2821</v>
      </c>
      <c r="F2987">
        <v>3100</v>
      </c>
      <c r="G2987" t="s">
        <v>35</v>
      </c>
      <c r="H2987" s="328" t="s">
        <v>791</v>
      </c>
      <c r="I2987" s="199">
        <v>44</v>
      </c>
      <c r="J2987" t="str">
        <f t="shared" si="227"/>
        <v>E-W1-H4-LAM 65 - Sprayed Lippings</v>
      </c>
      <c r="K2987" s="6" t="e">
        <f t="shared" si="229"/>
        <v>#REF!</v>
      </c>
      <c r="M2987" t="s">
        <v>751</v>
      </c>
      <c r="Q2987" s="6">
        <v>2326</v>
      </c>
    </row>
    <row r="2988" spans="1:17" hidden="1">
      <c r="A2988" t="s">
        <v>0</v>
      </c>
      <c r="B2988" t="s">
        <v>7</v>
      </c>
      <c r="C2988">
        <v>949</v>
      </c>
      <c r="D2988" t="s">
        <v>27</v>
      </c>
      <c r="E2988">
        <v>1981</v>
      </c>
      <c r="F2988">
        <v>2150</v>
      </c>
      <c r="G2988" t="s">
        <v>32</v>
      </c>
      <c r="H2988" s="328" t="s">
        <v>791</v>
      </c>
      <c r="I2988" s="199">
        <v>44</v>
      </c>
      <c r="J2988" t="str">
        <f t="shared" si="227"/>
        <v>F-W1-H1-LAM 65 - Sprayed Lippings</v>
      </c>
      <c r="K2988" s="6" t="e">
        <f t="shared" si="229"/>
        <v>#REF!</v>
      </c>
      <c r="M2988" t="s">
        <v>751</v>
      </c>
      <c r="Q2988" s="6">
        <v>1373</v>
      </c>
    </row>
    <row r="2989" spans="1:17" hidden="1">
      <c r="A2989" t="s">
        <v>0</v>
      </c>
      <c r="B2989" t="s">
        <v>6</v>
      </c>
      <c r="C2989">
        <v>909</v>
      </c>
      <c r="D2989" t="s">
        <v>27</v>
      </c>
      <c r="E2989">
        <v>2151</v>
      </c>
      <c r="F2989">
        <v>2450</v>
      </c>
      <c r="G2989" t="s">
        <v>33</v>
      </c>
      <c r="H2989" s="328" t="s">
        <v>791</v>
      </c>
      <c r="I2989" s="199">
        <v>44</v>
      </c>
      <c r="J2989" t="str">
        <f t="shared" si="227"/>
        <v>F-W1-H2-LAM 65 - Sprayed Lippings</v>
      </c>
      <c r="K2989" s="6" t="e">
        <f t="shared" si="229"/>
        <v>#REF!</v>
      </c>
      <c r="M2989" t="s">
        <v>751</v>
      </c>
      <c r="Q2989" s="6">
        <v>1648</v>
      </c>
    </row>
    <row r="2990" spans="1:17" hidden="1">
      <c r="A2990" t="s">
        <v>0</v>
      </c>
      <c r="B2990" t="s">
        <v>5</v>
      </c>
      <c r="C2990">
        <v>924</v>
      </c>
      <c r="D2990" t="s">
        <v>27</v>
      </c>
      <c r="E2990">
        <v>2451</v>
      </c>
      <c r="F2990">
        <v>2820</v>
      </c>
      <c r="G2990" t="s">
        <v>34</v>
      </c>
      <c r="H2990" s="328" t="s">
        <v>791</v>
      </c>
      <c r="I2990" s="199">
        <v>44</v>
      </c>
      <c r="J2990" t="str">
        <f t="shared" si="227"/>
        <v>F-W1-H3-LAM 65 - Sprayed Lippings</v>
      </c>
      <c r="K2990" s="6" t="e">
        <f t="shared" si="229"/>
        <v>#REF!</v>
      </c>
      <c r="M2990" t="s">
        <v>751</v>
      </c>
      <c r="Q2990" s="6">
        <v>1804</v>
      </c>
    </row>
    <row r="2991" spans="1:17" hidden="1">
      <c r="A2991" t="s">
        <v>0</v>
      </c>
      <c r="B2991" t="s">
        <v>3</v>
      </c>
      <c r="C2991">
        <v>999</v>
      </c>
      <c r="D2991" t="s">
        <v>27</v>
      </c>
      <c r="E2991">
        <v>2821</v>
      </c>
      <c r="F2991">
        <v>3100</v>
      </c>
      <c r="G2991" t="s">
        <v>35</v>
      </c>
      <c r="H2991" s="328" t="s">
        <v>791</v>
      </c>
      <c r="I2991" s="199">
        <v>44</v>
      </c>
      <c r="J2991" t="str">
        <f t="shared" si="227"/>
        <v>F-W1-H4-LAM 65 - Sprayed Lippings</v>
      </c>
      <c r="K2991" s="6" t="e">
        <f t="shared" si="229"/>
        <v>#REF!</v>
      </c>
      <c r="M2991" t="s">
        <v>751</v>
      </c>
      <c r="Q2991" s="6">
        <v>1923</v>
      </c>
    </row>
    <row r="2992" spans="1:17" hidden="1">
      <c r="A2992" t="s">
        <v>2</v>
      </c>
      <c r="B2992" t="s">
        <v>17</v>
      </c>
      <c r="C2992" s="191">
        <v>999</v>
      </c>
      <c r="D2992" s="191" t="s">
        <v>28</v>
      </c>
      <c r="E2992">
        <v>1981</v>
      </c>
      <c r="F2992">
        <v>2150</v>
      </c>
      <c r="G2992" t="s">
        <v>32</v>
      </c>
      <c r="H2992" s="328" t="s">
        <v>791</v>
      </c>
      <c r="I2992" s="199">
        <v>44</v>
      </c>
      <c r="J2992" t="str">
        <f t="shared" si="227"/>
        <v>D-W2-H1-LAM 65 - Sprayed Lippings</v>
      </c>
      <c r="K2992" s="6" t="e">
        <f>+K2464+(Spray_Lip/((100-DoorDiscount)/100))</f>
        <v>#REF!</v>
      </c>
      <c r="M2992" t="s">
        <v>751</v>
      </c>
      <c r="Q2992" s="6">
        <v>860.5</v>
      </c>
    </row>
    <row r="2993" spans="1:17" hidden="1">
      <c r="A2993" t="s">
        <v>2</v>
      </c>
      <c r="B2993" t="s">
        <v>16</v>
      </c>
      <c r="C2993" s="191">
        <v>999</v>
      </c>
      <c r="D2993" s="191" t="s">
        <v>28</v>
      </c>
      <c r="E2993">
        <v>2151</v>
      </c>
      <c r="F2993">
        <v>2450</v>
      </c>
      <c r="G2993" t="s">
        <v>33</v>
      </c>
      <c r="H2993" s="328" t="s">
        <v>791</v>
      </c>
      <c r="I2993" s="199">
        <v>44</v>
      </c>
      <c r="J2993" t="str">
        <f t="shared" si="227"/>
        <v>D-W2-H2-LAM 65 - Sprayed Lippings</v>
      </c>
      <c r="K2993" s="6" t="e">
        <f>+K2465+(Spray_Lip/((100-DoorDiscount)/100))</f>
        <v>#REF!</v>
      </c>
      <c r="M2993" t="s">
        <v>751</v>
      </c>
      <c r="Q2993" s="6">
        <v>976.5</v>
      </c>
    </row>
    <row r="2994" spans="1:17" hidden="1">
      <c r="A2994" t="s">
        <v>2</v>
      </c>
      <c r="B2994" t="s">
        <v>15</v>
      </c>
      <c r="C2994" s="191">
        <v>999</v>
      </c>
      <c r="D2994" s="191" t="s">
        <v>28</v>
      </c>
      <c r="E2994">
        <v>2451</v>
      </c>
      <c r="F2994">
        <v>2820</v>
      </c>
      <c r="G2994" t="s">
        <v>34</v>
      </c>
      <c r="H2994" s="328" t="s">
        <v>791</v>
      </c>
      <c r="I2994" s="199">
        <v>44</v>
      </c>
      <c r="J2994" t="str">
        <f t="shared" si="227"/>
        <v>D-W2-H3-LAM 65 - Sprayed Lippings</v>
      </c>
      <c r="K2994" s="6" t="e">
        <f>+K2466+(Spray_Lip/((100-DoorDiscount)/100))</f>
        <v>#REF!</v>
      </c>
      <c r="M2994" t="s">
        <v>751</v>
      </c>
      <c r="Q2994" s="6">
        <v>1112.5</v>
      </c>
    </row>
    <row r="2995" spans="1:17" hidden="1">
      <c r="A2995" t="s">
        <v>2</v>
      </c>
      <c r="B2995" t="s">
        <v>13</v>
      </c>
      <c r="C2995" s="191">
        <v>999</v>
      </c>
      <c r="D2995" s="191" t="s">
        <v>28</v>
      </c>
      <c r="E2995">
        <v>2821</v>
      </c>
      <c r="F2995">
        <v>3070</v>
      </c>
      <c r="G2995" t="s">
        <v>35</v>
      </c>
      <c r="H2995" s="328" t="s">
        <v>791</v>
      </c>
      <c r="I2995" s="199">
        <v>44</v>
      </c>
      <c r="J2995" t="str">
        <f t="shared" si="227"/>
        <v>D-W2-H4-LAM 65 - Sprayed Lippings</v>
      </c>
      <c r="K2995" s="6" t="e">
        <f>+K2467+(Spray_Lip/((100-DoorDiscount)/100))</f>
        <v>#REF!</v>
      </c>
      <c r="M2995" t="s">
        <v>751</v>
      </c>
      <c r="Q2995" s="6">
        <v>1188.5</v>
      </c>
    </row>
    <row r="2996" spans="1:17" hidden="1">
      <c r="A2996" t="s">
        <v>1</v>
      </c>
      <c r="B2996" t="s">
        <v>12</v>
      </c>
      <c r="C2996" s="191">
        <v>999</v>
      </c>
      <c r="D2996" s="191" t="s">
        <v>28</v>
      </c>
      <c r="E2996">
        <v>1981</v>
      </c>
      <c r="F2996">
        <v>2150</v>
      </c>
      <c r="G2996" t="s">
        <v>32</v>
      </c>
      <c r="H2996" s="328" t="s">
        <v>791</v>
      </c>
      <c r="I2996" s="199">
        <v>44</v>
      </c>
      <c r="J2996" t="str">
        <f t="shared" si="227"/>
        <v>E-W2-H1-LAM 65 - Sprayed Lippings</v>
      </c>
      <c r="K2996" s="6" t="e">
        <f t="shared" ref="K2996:K3003" si="230">+K2468+(Spray_Lip/((100-DoorDiscount)/100))*2</f>
        <v>#REF!</v>
      </c>
      <c r="M2996" t="s">
        <v>751</v>
      </c>
      <c r="Q2996" s="6">
        <v>1721</v>
      </c>
    </row>
    <row r="2997" spans="1:17" hidden="1">
      <c r="A2997" t="s">
        <v>1</v>
      </c>
      <c r="B2997" t="s">
        <v>11</v>
      </c>
      <c r="C2997" s="191">
        <v>999</v>
      </c>
      <c r="D2997" s="191" t="s">
        <v>28</v>
      </c>
      <c r="E2997">
        <v>2151</v>
      </c>
      <c r="F2997">
        <v>2450</v>
      </c>
      <c r="G2997" t="s">
        <v>33</v>
      </c>
      <c r="H2997" s="328" t="s">
        <v>791</v>
      </c>
      <c r="I2997" s="199">
        <v>44</v>
      </c>
      <c r="J2997" t="str">
        <f t="shared" si="227"/>
        <v>E-W2-H2-LAM 65 - Sprayed Lippings</v>
      </c>
      <c r="K2997" s="6" t="e">
        <f t="shared" si="230"/>
        <v>#REF!</v>
      </c>
      <c r="M2997" t="s">
        <v>751</v>
      </c>
      <c r="Q2997" s="6">
        <v>1951</v>
      </c>
    </row>
    <row r="2998" spans="1:17" hidden="1">
      <c r="A2998" t="s">
        <v>1</v>
      </c>
      <c r="B2998" t="s">
        <v>10</v>
      </c>
      <c r="C2998" s="191">
        <v>999</v>
      </c>
      <c r="D2998" s="191" t="s">
        <v>28</v>
      </c>
      <c r="E2998">
        <v>2451</v>
      </c>
      <c r="F2998">
        <v>2820</v>
      </c>
      <c r="G2998" t="s">
        <v>34</v>
      </c>
      <c r="H2998" s="328" t="s">
        <v>791</v>
      </c>
      <c r="I2998" s="199">
        <v>44</v>
      </c>
      <c r="J2998" t="str">
        <f t="shared" si="227"/>
        <v>E-W2-H3-LAM 65 - Sprayed Lippings</v>
      </c>
      <c r="K2998" s="6" t="e">
        <f t="shared" si="230"/>
        <v>#REF!</v>
      </c>
      <c r="M2998" t="s">
        <v>751</v>
      </c>
      <c r="Q2998" s="6">
        <v>2222</v>
      </c>
    </row>
    <row r="2999" spans="1:17" hidden="1">
      <c r="A2999" t="s">
        <v>1</v>
      </c>
      <c r="B2999" t="s">
        <v>8</v>
      </c>
      <c r="C2999" s="191">
        <v>999</v>
      </c>
      <c r="D2999" s="191" t="s">
        <v>28</v>
      </c>
      <c r="E2999">
        <v>2821</v>
      </c>
      <c r="F2999">
        <v>3100</v>
      </c>
      <c r="G2999" t="s">
        <v>35</v>
      </c>
      <c r="H2999" s="328" t="s">
        <v>791</v>
      </c>
      <c r="I2999" s="199">
        <v>44</v>
      </c>
      <c r="J2999" t="str">
        <f t="shared" si="227"/>
        <v>E-W2-H4-LAM 65 - Sprayed Lippings</v>
      </c>
      <c r="K2999" s="6" t="e">
        <f t="shared" si="230"/>
        <v>#REF!</v>
      </c>
      <c r="M2999" t="s">
        <v>751</v>
      </c>
      <c r="Q2999" s="6">
        <v>2376</v>
      </c>
    </row>
    <row r="3000" spans="1:17" hidden="1">
      <c r="A3000" t="s">
        <v>0</v>
      </c>
      <c r="B3000" t="s">
        <v>7</v>
      </c>
      <c r="C3000" s="191">
        <v>999</v>
      </c>
      <c r="D3000" s="191" t="s">
        <v>28</v>
      </c>
      <c r="E3000">
        <v>1981</v>
      </c>
      <c r="F3000">
        <v>2150</v>
      </c>
      <c r="G3000" t="s">
        <v>32</v>
      </c>
      <c r="H3000" s="328" t="s">
        <v>791</v>
      </c>
      <c r="I3000" s="199">
        <v>44</v>
      </c>
      <c r="J3000" t="str">
        <f t="shared" si="227"/>
        <v>F-W2-H1-LAM 65 - Sprayed Lippings</v>
      </c>
      <c r="K3000" s="6" t="e">
        <f t="shared" si="230"/>
        <v>#REF!</v>
      </c>
      <c r="M3000" t="s">
        <v>751</v>
      </c>
      <c r="Q3000" s="6">
        <v>1398</v>
      </c>
    </row>
    <row r="3001" spans="1:17" hidden="1">
      <c r="A3001" t="s">
        <v>0</v>
      </c>
      <c r="B3001" t="s">
        <v>6</v>
      </c>
      <c r="C3001" s="191">
        <v>999</v>
      </c>
      <c r="D3001" s="191" t="s">
        <v>28</v>
      </c>
      <c r="E3001">
        <v>2151</v>
      </c>
      <c r="F3001">
        <v>2450</v>
      </c>
      <c r="G3001" t="s">
        <v>33</v>
      </c>
      <c r="H3001" s="328" t="s">
        <v>791</v>
      </c>
      <c r="I3001" s="199">
        <v>44</v>
      </c>
      <c r="J3001" t="str">
        <f t="shared" si="227"/>
        <v>F-W2-H2-LAM 65 - Sprayed Lippings</v>
      </c>
      <c r="K3001" s="6" t="e">
        <f t="shared" si="230"/>
        <v>#REF!</v>
      </c>
      <c r="M3001" t="s">
        <v>751</v>
      </c>
      <c r="Q3001" s="6">
        <v>1673</v>
      </c>
    </row>
    <row r="3002" spans="1:17" hidden="1">
      <c r="A3002" t="s">
        <v>0</v>
      </c>
      <c r="B3002" t="s">
        <v>5</v>
      </c>
      <c r="C3002" s="191">
        <v>999</v>
      </c>
      <c r="D3002" s="191" t="s">
        <v>28</v>
      </c>
      <c r="E3002">
        <v>2451</v>
      </c>
      <c r="F3002">
        <v>2820</v>
      </c>
      <c r="G3002" t="s">
        <v>34</v>
      </c>
      <c r="H3002" s="328" t="s">
        <v>791</v>
      </c>
      <c r="I3002" s="199">
        <v>44</v>
      </c>
      <c r="J3002" t="str">
        <f t="shared" si="227"/>
        <v>F-W2-H3-LAM 65 - Sprayed Lippings</v>
      </c>
      <c r="K3002" s="6" t="e">
        <f t="shared" si="230"/>
        <v>#REF!</v>
      </c>
      <c r="M3002" t="s">
        <v>751</v>
      </c>
      <c r="Q3002" s="6">
        <v>1829</v>
      </c>
    </row>
    <row r="3003" spans="1:17" hidden="1">
      <c r="A3003" t="s">
        <v>0</v>
      </c>
      <c r="B3003" t="s">
        <v>3</v>
      </c>
      <c r="C3003" s="191">
        <v>999</v>
      </c>
      <c r="D3003" s="191" t="s">
        <v>28</v>
      </c>
      <c r="E3003">
        <v>2821</v>
      </c>
      <c r="F3003">
        <v>3100</v>
      </c>
      <c r="G3003" t="s">
        <v>35</v>
      </c>
      <c r="H3003" s="328" t="s">
        <v>791</v>
      </c>
      <c r="I3003" s="199">
        <v>44</v>
      </c>
      <c r="J3003" t="str">
        <f t="shared" si="227"/>
        <v>F-W2-H4-LAM 65 - Sprayed Lippings</v>
      </c>
      <c r="K3003" s="6" t="e">
        <f t="shared" si="230"/>
        <v>#REF!</v>
      </c>
      <c r="M3003" t="s">
        <v>751</v>
      </c>
      <c r="Q3003" s="6">
        <v>1948</v>
      </c>
    </row>
    <row r="3004" spans="1:17" hidden="1">
      <c r="A3004" t="s">
        <v>2</v>
      </c>
      <c r="B3004" t="s">
        <v>17</v>
      </c>
      <c r="C3004" s="194">
        <v>1099</v>
      </c>
      <c r="D3004" s="194" t="s">
        <v>29</v>
      </c>
      <c r="E3004">
        <v>1981</v>
      </c>
      <c r="F3004">
        <v>2150</v>
      </c>
      <c r="G3004" t="s">
        <v>32</v>
      </c>
      <c r="H3004" s="328" t="s">
        <v>791</v>
      </c>
      <c r="I3004" s="199">
        <v>44</v>
      </c>
      <c r="J3004" t="str">
        <f t="shared" si="227"/>
        <v>D-W3-H1-LAM 65 - Sprayed Lippings</v>
      </c>
      <c r="K3004" s="6" t="e">
        <f>+K2476+(Spray_Lip/((100-DoorDiscount)/100))</f>
        <v>#REF!</v>
      </c>
      <c r="M3004" t="s">
        <v>751</v>
      </c>
      <c r="Q3004" s="6">
        <v>885.5</v>
      </c>
    </row>
    <row r="3005" spans="1:17" hidden="1">
      <c r="A3005" t="s">
        <v>2</v>
      </c>
      <c r="B3005" t="s">
        <v>16</v>
      </c>
      <c r="C3005" s="194">
        <v>1099</v>
      </c>
      <c r="D3005" s="194" t="s">
        <v>29</v>
      </c>
      <c r="E3005">
        <v>2151</v>
      </c>
      <c r="F3005">
        <v>2450</v>
      </c>
      <c r="G3005" t="s">
        <v>33</v>
      </c>
      <c r="H3005" s="328" t="s">
        <v>791</v>
      </c>
      <c r="I3005" s="199">
        <v>44</v>
      </c>
      <c r="J3005" t="str">
        <f t="shared" si="227"/>
        <v>D-W3-H2-LAM 65 - Sprayed Lippings</v>
      </c>
      <c r="K3005" s="6" t="e">
        <f>+K2477+(Spray_Lip/((100-DoorDiscount)/100))</f>
        <v>#REF!</v>
      </c>
      <c r="M3005" t="s">
        <v>751</v>
      </c>
      <c r="Q3005" s="6">
        <v>1001.5</v>
      </c>
    </row>
    <row r="3006" spans="1:17" hidden="1">
      <c r="A3006" t="s">
        <v>2</v>
      </c>
      <c r="B3006" t="s">
        <v>15</v>
      </c>
      <c r="C3006" s="194">
        <v>1099</v>
      </c>
      <c r="D3006" s="194" t="s">
        <v>29</v>
      </c>
      <c r="E3006">
        <v>2451</v>
      </c>
      <c r="F3006">
        <v>2820</v>
      </c>
      <c r="G3006" t="s">
        <v>34</v>
      </c>
      <c r="H3006" s="328" t="s">
        <v>791</v>
      </c>
      <c r="I3006" s="199">
        <v>44</v>
      </c>
      <c r="J3006" t="str">
        <f t="shared" si="227"/>
        <v>D-W3-H3-LAM 65 - Sprayed Lippings</v>
      </c>
      <c r="K3006" s="6" t="e">
        <f>+K2478+(Spray_Lip/((100-DoorDiscount)/100))</f>
        <v>#REF!</v>
      </c>
      <c r="M3006" t="s">
        <v>751</v>
      </c>
      <c r="Q3006" s="6">
        <v>1137.5</v>
      </c>
    </row>
    <row r="3007" spans="1:17" hidden="1">
      <c r="A3007" t="s">
        <v>2</v>
      </c>
      <c r="B3007" t="s">
        <v>13</v>
      </c>
      <c r="C3007" s="194">
        <v>1099</v>
      </c>
      <c r="D3007" s="194" t="s">
        <v>29</v>
      </c>
      <c r="E3007">
        <v>2821</v>
      </c>
      <c r="F3007">
        <v>3070</v>
      </c>
      <c r="G3007" t="s">
        <v>35</v>
      </c>
      <c r="H3007" s="328" t="s">
        <v>791</v>
      </c>
      <c r="I3007" s="199">
        <v>44</v>
      </c>
      <c r="J3007" t="str">
        <f t="shared" si="227"/>
        <v>D-W3-H4-LAM 65 - Sprayed Lippings</v>
      </c>
      <c r="K3007" s="6" t="e">
        <f>+K2479+(Spray_Lip/((100-DoorDiscount)/100))</f>
        <v>#REF!</v>
      </c>
      <c r="M3007" t="s">
        <v>751</v>
      </c>
      <c r="Q3007" s="6">
        <v>1213.5</v>
      </c>
    </row>
    <row r="3008" spans="1:17" hidden="1">
      <c r="A3008" t="s">
        <v>1</v>
      </c>
      <c r="B3008" t="s">
        <v>12</v>
      </c>
      <c r="C3008" s="194">
        <v>1099</v>
      </c>
      <c r="D3008" s="194" t="s">
        <v>29</v>
      </c>
      <c r="E3008">
        <v>1981</v>
      </c>
      <c r="F3008">
        <v>2150</v>
      </c>
      <c r="G3008" t="s">
        <v>32</v>
      </c>
      <c r="H3008" s="328" t="s">
        <v>791</v>
      </c>
      <c r="I3008" s="199">
        <v>44</v>
      </c>
      <c r="J3008" t="str">
        <f t="shared" si="227"/>
        <v>E-W3-H1-LAM 65 - Sprayed Lippings</v>
      </c>
      <c r="K3008" s="6" t="e">
        <f t="shared" ref="K3008:K3015" si="231">+K2480+(Spray_Lip/((100-DoorDiscount)/100))*2</f>
        <v>#REF!</v>
      </c>
      <c r="M3008" t="s">
        <v>751</v>
      </c>
      <c r="Q3008" s="6">
        <v>1771</v>
      </c>
    </row>
    <row r="3009" spans="1:17" hidden="1">
      <c r="A3009" t="s">
        <v>1</v>
      </c>
      <c r="B3009" t="s">
        <v>11</v>
      </c>
      <c r="C3009" s="194">
        <v>1099</v>
      </c>
      <c r="D3009" s="194" t="s">
        <v>29</v>
      </c>
      <c r="E3009">
        <v>2151</v>
      </c>
      <c r="F3009">
        <v>2450</v>
      </c>
      <c r="G3009" t="s">
        <v>33</v>
      </c>
      <c r="H3009" s="328" t="s">
        <v>791</v>
      </c>
      <c r="I3009" s="199">
        <v>44</v>
      </c>
      <c r="J3009" t="str">
        <f t="shared" si="227"/>
        <v>E-W3-H2-LAM 65 - Sprayed Lippings</v>
      </c>
      <c r="K3009" s="6" t="e">
        <f t="shared" si="231"/>
        <v>#REF!</v>
      </c>
      <c r="M3009" t="s">
        <v>751</v>
      </c>
      <c r="Q3009" s="6">
        <v>2001</v>
      </c>
    </row>
    <row r="3010" spans="1:17" hidden="1">
      <c r="A3010" t="s">
        <v>1</v>
      </c>
      <c r="B3010" t="s">
        <v>10</v>
      </c>
      <c r="C3010" s="194">
        <v>1099</v>
      </c>
      <c r="D3010" s="194" t="s">
        <v>29</v>
      </c>
      <c r="E3010">
        <v>2451</v>
      </c>
      <c r="F3010">
        <v>2820</v>
      </c>
      <c r="G3010" t="s">
        <v>34</v>
      </c>
      <c r="H3010" s="328" t="s">
        <v>791</v>
      </c>
      <c r="I3010" s="199">
        <v>44</v>
      </c>
      <c r="J3010" t="str">
        <f t="shared" si="227"/>
        <v>E-W3-H3-LAM 65 - Sprayed Lippings</v>
      </c>
      <c r="K3010" s="6" t="e">
        <f t="shared" si="231"/>
        <v>#REF!</v>
      </c>
      <c r="M3010" t="s">
        <v>751</v>
      </c>
      <c r="Q3010" s="6">
        <v>2272</v>
      </c>
    </row>
    <row r="3011" spans="1:17" hidden="1">
      <c r="A3011" t="s">
        <v>1</v>
      </c>
      <c r="B3011" t="s">
        <v>8</v>
      </c>
      <c r="C3011" s="194">
        <v>1099</v>
      </c>
      <c r="D3011" s="194" t="s">
        <v>29</v>
      </c>
      <c r="E3011">
        <v>2821</v>
      </c>
      <c r="F3011">
        <v>3100</v>
      </c>
      <c r="G3011" t="s">
        <v>35</v>
      </c>
      <c r="H3011" s="328" t="s">
        <v>791</v>
      </c>
      <c r="I3011" s="199">
        <v>44</v>
      </c>
      <c r="J3011" t="str">
        <f t="shared" si="227"/>
        <v>E-W3-H4-LAM 65 - Sprayed Lippings</v>
      </c>
      <c r="K3011" s="6" t="e">
        <f t="shared" si="231"/>
        <v>#REF!</v>
      </c>
      <c r="M3011" t="s">
        <v>751</v>
      </c>
      <c r="Q3011" s="6">
        <v>2426</v>
      </c>
    </row>
    <row r="3012" spans="1:17" hidden="1">
      <c r="A3012" t="s">
        <v>0</v>
      </c>
      <c r="B3012" t="s">
        <v>7</v>
      </c>
      <c r="C3012" s="194">
        <v>1099</v>
      </c>
      <c r="D3012" s="194" t="s">
        <v>29</v>
      </c>
      <c r="E3012">
        <v>1981</v>
      </c>
      <c r="F3012">
        <v>2150</v>
      </c>
      <c r="G3012" t="s">
        <v>32</v>
      </c>
      <c r="H3012" s="328" t="s">
        <v>791</v>
      </c>
      <c r="I3012" s="199">
        <v>44</v>
      </c>
      <c r="J3012" t="str">
        <f t="shared" si="227"/>
        <v>F-W3-H1-LAM 65 - Sprayed Lippings</v>
      </c>
      <c r="K3012" s="6" t="e">
        <f t="shared" si="231"/>
        <v>#REF!</v>
      </c>
      <c r="M3012" t="s">
        <v>751</v>
      </c>
      <c r="Q3012" s="6">
        <v>1423</v>
      </c>
    </row>
    <row r="3013" spans="1:17" hidden="1">
      <c r="A3013" t="s">
        <v>0</v>
      </c>
      <c r="B3013" t="s">
        <v>6</v>
      </c>
      <c r="C3013" s="194">
        <v>1099</v>
      </c>
      <c r="D3013" s="194" t="s">
        <v>29</v>
      </c>
      <c r="E3013">
        <v>2151</v>
      </c>
      <c r="F3013">
        <v>2450</v>
      </c>
      <c r="G3013" t="s">
        <v>33</v>
      </c>
      <c r="H3013" s="328" t="s">
        <v>791</v>
      </c>
      <c r="I3013" s="199">
        <v>44</v>
      </c>
      <c r="J3013" t="str">
        <f t="shared" si="227"/>
        <v>F-W3-H2-LAM 65 - Sprayed Lippings</v>
      </c>
      <c r="K3013" s="6" t="e">
        <f t="shared" si="231"/>
        <v>#REF!</v>
      </c>
      <c r="M3013" t="s">
        <v>751</v>
      </c>
      <c r="Q3013" s="6">
        <v>1698</v>
      </c>
    </row>
    <row r="3014" spans="1:17" hidden="1">
      <c r="A3014" t="s">
        <v>0</v>
      </c>
      <c r="B3014" t="s">
        <v>5</v>
      </c>
      <c r="C3014" s="194">
        <v>1099</v>
      </c>
      <c r="D3014" s="194" t="s">
        <v>29</v>
      </c>
      <c r="E3014">
        <v>2451</v>
      </c>
      <c r="F3014">
        <v>2820</v>
      </c>
      <c r="G3014" t="s">
        <v>34</v>
      </c>
      <c r="H3014" s="328" t="s">
        <v>791</v>
      </c>
      <c r="I3014" s="199">
        <v>44</v>
      </c>
      <c r="J3014" t="str">
        <f t="shared" si="227"/>
        <v>F-W3-H3-LAM 65 - Sprayed Lippings</v>
      </c>
      <c r="K3014" s="6" t="e">
        <f t="shared" si="231"/>
        <v>#REF!</v>
      </c>
      <c r="M3014" t="s">
        <v>751</v>
      </c>
      <c r="Q3014" s="6">
        <v>1854</v>
      </c>
    </row>
    <row r="3015" spans="1:17" hidden="1">
      <c r="A3015" t="s">
        <v>0</v>
      </c>
      <c r="B3015" t="s">
        <v>3</v>
      </c>
      <c r="C3015" s="194">
        <v>1099</v>
      </c>
      <c r="D3015" s="194" t="s">
        <v>29</v>
      </c>
      <c r="E3015">
        <v>2821</v>
      </c>
      <c r="F3015">
        <v>3100</v>
      </c>
      <c r="G3015" t="s">
        <v>35</v>
      </c>
      <c r="H3015" s="328" t="s">
        <v>791</v>
      </c>
      <c r="I3015" s="199">
        <v>44</v>
      </c>
      <c r="J3015" t="str">
        <f t="shared" si="227"/>
        <v>F-W3-H4-LAM 65 - Sprayed Lippings</v>
      </c>
      <c r="K3015" s="6" t="e">
        <f t="shared" si="231"/>
        <v>#REF!</v>
      </c>
      <c r="M3015" t="s">
        <v>751</v>
      </c>
      <c r="Q3015" s="6">
        <v>1973</v>
      </c>
    </row>
    <row r="3016" spans="1:17" hidden="1">
      <c r="A3016" t="s">
        <v>2</v>
      </c>
      <c r="B3016" t="s">
        <v>17</v>
      </c>
      <c r="C3016" s="196">
        <v>1240</v>
      </c>
      <c r="D3016" s="196" t="s">
        <v>30</v>
      </c>
      <c r="E3016">
        <v>1981</v>
      </c>
      <c r="F3016">
        <v>2150</v>
      </c>
      <c r="G3016" t="s">
        <v>32</v>
      </c>
      <c r="H3016" s="328" t="s">
        <v>791</v>
      </c>
      <c r="I3016" s="199">
        <v>44</v>
      </c>
      <c r="J3016" t="str">
        <f t="shared" si="227"/>
        <v>D-W4-H1-LAM 65 - Sprayed Lippings</v>
      </c>
      <c r="K3016" s="6" t="e">
        <f>+K2488+(Spray_Lip/((100-DoorDiscount)/100))</f>
        <v>#REF!</v>
      </c>
      <c r="M3016" t="s">
        <v>751</v>
      </c>
      <c r="Q3016" s="6">
        <v>910.5</v>
      </c>
    </row>
    <row r="3017" spans="1:17" hidden="1">
      <c r="A3017" t="s">
        <v>2</v>
      </c>
      <c r="B3017" t="s">
        <v>16</v>
      </c>
      <c r="C3017" s="196">
        <v>1240</v>
      </c>
      <c r="D3017" s="196" t="s">
        <v>30</v>
      </c>
      <c r="E3017">
        <v>2151</v>
      </c>
      <c r="F3017">
        <v>2450</v>
      </c>
      <c r="G3017" t="s">
        <v>33</v>
      </c>
      <c r="H3017" s="328" t="s">
        <v>791</v>
      </c>
      <c r="I3017" s="199">
        <v>44</v>
      </c>
      <c r="J3017" t="str">
        <f t="shared" si="227"/>
        <v>D-W4-H2-LAM 65 - Sprayed Lippings</v>
      </c>
      <c r="K3017" s="6" t="e">
        <f>+K2489+(Spray_Lip/((100-DoorDiscount)/100))</f>
        <v>#REF!</v>
      </c>
      <c r="M3017" t="s">
        <v>751</v>
      </c>
      <c r="Q3017" s="6">
        <v>1026.5</v>
      </c>
    </row>
    <row r="3018" spans="1:17" hidden="1">
      <c r="A3018" t="s">
        <v>2</v>
      </c>
      <c r="B3018" t="s">
        <v>15</v>
      </c>
      <c r="C3018" s="196">
        <v>1240</v>
      </c>
      <c r="D3018" s="196" t="s">
        <v>30</v>
      </c>
      <c r="E3018">
        <v>2451</v>
      </c>
      <c r="F3018">
        <v>2820</v>
      </c>
      <c r="G3018" t="s">
        <v>34</v>
      </c>
      <c r="H3018" s="328" t="s">
        <v>791</v>
      </c>
      <c r="I3018" s="199">
        <v>44</v>
      </c>
      <c r="J3018" t="str">
        <f t="shared" si="227"/>
        <v>D-W4-H3-LAM 65 - Sprayed Lippings</v>
      </c>
      <c r="K3018" s="6" t="e">
        <f>+K2490+(Spray_Lip/((100-DoorDiscount)/100))</f>
        <v>#REF!</v>
      </c>
      <c r="M3018" t="s">
        <v>751</v>
      </c>
      <c r="Q3018" s="6">
        <v>1162.5</v>
      </c>
    </row>
    <row r="3019" spans="1:17" hidden="1">
      <c r="A3019" t="s">
        <v>2</v>
      </c>
      <c r="B3019" t="s">
        <v>13</v>
      </c>
      <c r="C3019" s="196">
        <v>1240</v>
      </c>
      <c r="D3019" s="196" t="s">
        <v>30</v>
      </c>
      <c r="E3019">
        <v>2821</v>
      </c>
      <c r="F3019">
        <v>3070</v>
      </c>
      <c r="G3019" t="s">
        <v>35</v>
      </c>
      <c r="H3019" s="328" t="s">
        <v>791</v>
      </c>
      <c r="I3019" s="199">
        <v>44</v>
      </c>
      <c r="J3019" t="str">
        <f t="shared" si="227"/>
        <v>D-W4-H4-LAM 65 - Sprayed Lippings</v>
      </c>
      <c r="K3019" s="6" t="e">
        <f>+K2491+(Spray_Lip/((100-DoorDiscount)/100))</f>
        <v>#REF!</v>
      </c>
      <c r="M3019" t="s">
        <v>751</v>
      </c>
      <c r="Q3019" s="6">
        <v>1238.5</v>
      </c>
    </row>
    <row r="3020" spans="1:17" hidden="1">
      <c r="A3020" t="s">
        <v>1</v>
      </c>
      <c r="B3020" t="s">
        <v>12</v>
      </c>
      <c r="C3020" s="196">
        <v>1240</v>
      </c>
      <c r="D3020" s="196" t="s">
        <v>30</v>
      </c>
      <c r="E3020">
        <v>1981</v>
      </c>
      <c r="F3020">
        <v>2150</v>
      </c>
      <c r="G3020" t="s">
        <v>32</v>
      </c>
      <c r="H3020" s="328" t="s">
        <v>791</v>
      </c>
      <c r="I3020" s="199">
        <v>44</v>
      </c>
      <c r="J3020" t="str">
        <f t="shared" si="227"/>
        <v>E-W4-H1-LAM 65 - Sprayed Lippings</v>
      </c>
      <c r="K3020" s="6" t="e">
        <f t="shared" ref="K3020:K3027" si="232">+K2492+(Spray_Lip/((100-DoorDiscount)/100))*2</f>
        <v>#REF!</v>
      </c>
      <c r="M3020" t="s">
        <v>751</v>
      </c>
      <c r="Q3020" s="6">
        <v>1821</v>
      </c>
    </row>
    <row r="3021" spans="1:17" hidden="1">
      <c r="A3021" t="s">
        <v>1</v>
      </c>
      <c r="B3021" t="s">
        <v>11</v>
      </c>
      <c r="C3021" s="196">
        <v>1240</v>
      </c>
      <c r="D3021" s="196" t="s">
        <v>30</v>
      </c>
      <c r="E3021">
        <v>2151</v>
      </c>
      <c r="F3021">
        <v>2450</v>
      </c>
      <c r="G3021" t="s">
        <v>33</v>
      </c>
      <c r="H3021" s="328" t="s">
        <v>791</v>
      </c>
      <c r="I3021" s="199">
        <v>44</v>
      </c>
      <c r="J3021" t="str">
        <f t="shared" si="227"/>
        <v>E-W4-H2-LAM 65 - Sprayed Lippings</v>
      </c>
      <c r="K3021" s="6" t="e">
        <f t="shared" si="232"/>
        <v>#REF!</v>
      </c>
      <c r="M3021" t="s">
        <v>751</v>
      </c>
      <c r="Q3021" s="6">
        <v>2051</v>
      </c>
    </row>
    <row r="3022" spans="1:17" hidden="1">
      <c r="A3022" t="s">
        <v>1</v>
      </c>
      <c r="B3022" t="s">
        <v>10</v>
      </c>
      <c r="C3022" s="196">
        <v>1240</v>
      </c>
      <c r="D3022" s="196" t="s">
        <v>30</v>
      </c>
      <c r="E3022">
        <v>2451</v>
      </c>
      <c r="F3022">
        <v>2820</v>
      </c>
      <c r="G3022" t="s">
        <v>34</v>
      </c>
      <c r="H3022" s="328" t="s">
        <v>791</v>
      </c>
      <c r="I3022" s="199">
        <v>44</v>
      </c>
      <c r="J3022" t="str">
        <f t="shared" si="227"/>
        <v>E-W4-H3-LAM 65 - Sprayed Lippings</v>
      </c>
      <c r="K3022" s="6" t="e">
        <f t="shared" si="232"/>
        <v>#REF!</v>
      </c>
      <c r="M3022" t="s">
        <v>751</v>
      </c>
      <c r="Q3022" s="6">
        <v>2322</v>
      </c>
    </row>
    <row r="3023" spans="1:17" hidden="1">
      <c r="A3023" t="s">
        <v>1</v>
      </c>
      <c r="B3023" t="s">
        <v>8</v>
      </c>
      <c r="C3023" s="196">
        <v>1240</v>
      </c>
      <c r="D3023" s="196" t="s">
        <v>30</v>
      </c>
      <c r="E3023">
        <v>2821</v>
      </c>
      <c r="F3023">
        <v>3100</v>
      </c>
      <c r="G3023" t="s">
        <v>35</v>
      </c>
      <c r="H3023" s="328" t="s">
        <v>791</v>
      </c>
      <c r="I3023" s="199">
        <v>44</v>
      </c>
      <c r="J3023" t="str">
        <f t="shared" si="227"/>
        <v>E-W4-H4-LAM 65 - Sprayed Lippings</v>
      </c>
      <c r="K3023" s="6" t="e">
        <f t="shared" si="232"/>
        <v>#REF!</v>
      </c>
      <c r="M3023" t="s">
        <v>751</v>
      </c>
      <c r="Q3023" s="6">
        <v>2476</v>
      </c>
    </row>
    <row r="3024" spans="1:17" hidden="1">
      <c r="A3024" t="s">
        <v>0</v>
      </c>
      <c r="B3024" t="s">
        <v>7</v>
      </c>
      <c r="C3024" s="196">
        <v>1240</v>
      </c>
      <c r="D3024" s="196" t="s">
        <v>30</v>
      </c>
      <c r="E3024">
        <v>1981</v>
      </c>
      <c r="F3024">
        <v>2150</v>
      </c>
      <c r="G3024" t="s">
        <v>32</v>
      </c>
      <c r="H3024" s="328" t="s">
        <v>791</v>
      </c>
      <c r="I3024" s="199">
        <v>44</v>
      </c>
      <c r="J3024" t="str">
        <f t="shared" si="227"/>
        <v>F-W4-H1-LAM 65 - Sprayed Lippings</v>
      </c>
      <c r="K3024" s="6" t="e">
        <f t="shared" si="232"/>
        <v>#REF!</v>
      </c>
      <c r="M3024" t="s">
        <v>751</v>
      </c>
      <c r="Q3024" s="6">
        <v>1448</v>
      </c>
    </row>
    <row r="3025" spans="1:17" hidden="1">
      <c r="A3025" t="s">
        <v>0</v>
      </c>
      <c r="B3025" t="s">
        <v>6</v>
      </c>
      <c r="C3025" s="196">
        <v>1240</v>
      </c>
      <c r="D3025" s="196" t="s">
        <v>30</v>
      </c>
      <c r="E3025">
        <v>2151</v>
      </c>
      <c r="F3025">
        <v>2450</v>
      </c>
      <c r="G3025" t="s">
        <v>33</v>
      </c>
      <c r="H3025" s="328" t="s">
        <v>791</v>
      </c>
      <c r="I3025" s="199">
        <v>44</v>
      </c>
      <c r="J3025" t="str">
        <f t="shared" si="227"/>
        <v>F-W4-H2-LAM 65 - Sprayed Lippings</v>
      </c>
      <c r="K3025" s="6" t="e">
        <f t="shared" si="232"/>
        <v>#REF!</v>
      </c>
      <c r="M3025" t="s">
        <v>751</v>
      </c>
      <c r="Q3025" s="6">
        <v>1723</v>
      </c>
    </row>
    <row r="3026" spans="1:17" hidden="1">
      <c r="A3026" t="s">
        <v>0</v>
      </c>
      <c r="B3026" t="s">
        <v>5</v>
      </c>
      <c r="C3026" s="196">
        <v>1240</v>
      </c>
      <c r="D3026" s="196" t="s">
        <v>30</v>
      </c>
      <c r="E3026">
        <v>2451</v>
      </c>
      <c r="F3026">
        <v>2820</v>
      </c>
      <c r="G3026" t="s">
        <v>34</v>
      </c>
      <c r="H3026" s="328" t="s">
        <v>791</v>
      </c>
      <c r="I3026" s="199">
        <v>44</v>
      </c>
      <c r="J3026" t="str">
        <f t="shared" si="227"/>
        <v>F-W4-H3-LAM 65 - Sprayed Lippings</v>
      </c>
      <c r="K3026" s="6" t="e">
        <f t="shared" si="232"/>
        <v>#REF!</v>
      </c>
      <c r="M3026" t="s">
        <v>751</v>
      </c>
      <c r="Q3026" s="6">
        <v>1879</v>
      </c>
    </row>
    <row r="3027" spans="1:17" hidden="1">
      <c r="A3027" t="s">
        <v>0</v>
      </c>
      <c r="B3027" t="s">
        <v>3</v>
      </c>
      <c r="C3027" s="196">
        <v>1240</v>
      </c>
      <c r="D3027" s="196" t="s">
        <v>30</v>
      </c>
      <c r="E3027">
        <v>2821</v>
      </c>
      <c r="F3027">
        <v>3100</v>
      </c>
      <c r="G3027" t="s">
        <v>35</v>
      </c>
      <c r="H3027" s="328" t="s">
        <v>791</v>
      </c>
      <c r="I3027" s="199">
        <v>44</v>
      </c>
      <c r="J3027" t="str">
        <f t="shared" si="227"/>
        <v>F-W4-H4-LAM 65 - Sprayed Lippings</v>
      </c>
      <c r="K3027" s="6" t="e">
        <f t="shared" si="232"/>
        <v>#REF!</v>
      </c>
      <c r="M3027" t="s">
        <v>751</v>
      </c>
      <c r="Q3027" s="6">
        <v>1998</v>
      </c>
    </row>
    <row r="3028" spans="1:17" hidden="1">
      <c r="A3028" t="s">
        <v>2</v>
      </c>
      <c r="B3028" t="s">
        <v>17</v>
      </c>
      <c r="C3028">
        <v>949</v>
      </c>
      <c r="D3028" t="s">
        <v>27</v>
      </c>
      <c r="E3028">
        <v>1981</v>
      </c>
      <c r="F3028">
        <v>2150</v>
      </c>
      <c r="G3028" t="s">
        <v>32</v>
      </c>
      <c r="H3028" s="4" t="s">
        <v>683</v>
      </c>
      <c r="I3028" s="199">
        <v>44</v>
      </c>
      <c r="J3028" t="str">
        <f t="shared" si="227"/>
        <v>D-W1-H1-LAM 83 - Sprayed Lippings</v>
      </c>
      <c r="K3028" s="6" t="e">
        <f>+K2500+(Spray_Lip/((100-DoorDiscount)/100))</f>
        <v>#REF!</v>
      </c>
      <c r="M3028" t="s">
        <v>751</v>
      </c>
      <c r="Q3028" s="6">
        <v>935.5</v>
      </c>
    </row>
    <row r="3029" spans="1:17" hidden="1">
      <c r="A3029" t="s">
        <v>2</v>
      </c>
      <c r="B3029" t="s">
        <v>16</v>
      </c>
      <c r="C3029">
        <v>949</v>
      </c>
      <c r="D3029" t="s">
        <v>27</v>
      </c>
      <c r="E3029">
        <v>2151</v>
      </c>
      <c r="F3029">
        <v>2450</v>
      </c>
      <c r="G3029" t="s">
        <v>33</v>
      </c>
      <c r="H3029" s="4" t="s">
        <v>683</v>
      </c>
      <c r="I3029" s="199">
        <v>44</v>
      </c>
      <c r="J3029" t="str">
        <f t="shared" si="227"/>
        <v>D-W1-H2-LAM 83 - Sprayed Lippings</v>
      </c>
      <c r="K3029" s="6" t="e">
        <f>+K2501+(Spray_Lip/((100-DoorDiscount)/100))</f>
        <v>#REF!</v>
      </c>
      <c r="M3029" t="s">
        <v>751</v>
      </c>
      <c r="Q3029" s="6">
        <v>1050.5</v>
      </c>
    </row>
    <row r="3030" spans="1:17" hidden="1">
      <c r="A3030" t="s">
        <v>2</v>
      </c>
      <c r="B3030" t="s">
        <v>15</v>
      </c>
      <c r="C3030">
        <v>949</v>
      </c>
      <c r="D3030" t="s">
        <v>27</v>
      </c>
      <c r="E3030">
        <v>2451</v>
      </c>
      <c r="F3030">
        <v>2820</v>
      </c>
      <c r="G3030" t="s">
        <v>34</v>
      </c>
      <c r="H3030" s="4" t="s">
        <v>683</v>
      </c>
      <c r="I3030" s="199">
        <v>44</v>
      </c>
      <c r="J3030" t="str">
        <f t="shared" si="227"/>
        <v>D-W1-H3-LAM 83 - Sprayed Lippings</v>
      </c>
      <c r="K3030" s="6" t="e">
        <f>+K2502+(Spray_Lip/((100-DoorDiscount)/100))</f>
        <v>#REF!</v>
      </c>
      <c r="M3030" t="s">
        <v>751</v>
      </c>
      <c r="Q3030" s="6">
        <v>1188.5</v>
      </c>
    </row>
    <row r="3031" spans="1:17" hidden="1">
      <c r="A3031" t="s">
        <v>2</v>
      </c>
      <c r="B3031" t="s">
        <v>13</v>
      </c>
      <c r="C3031">
        <v>864</v>
      </c>
      <c r="D3031" t="s">
        <v>27</v>
      </c>
      <c r="E3031">
        <v>2821</v>
      </c>
      <c r="F3031">
        <v>3070</v>
      </c>
      <c r="G3031" t="s">
        <v>35</v>
      </c>
      <c r="H3031" s="4" t="s">
        <v>683</v>
      </c>
      <c r="I3031" s="199">
        <v>44</v>
      </c>
      <c r="J3031" t="str">
        <f t="shared" si="227"/>
        <v>D-W1-H4-LAM 83 - Sprayed Lippings</v>
      </c>
      <c r="K3031" s="6" t="e">
        <f>+K2503+(Spray_Lip/((100-DoorDiscount)/100))</f>
        <v>#REF!</v>
      </c>
      <c r="M3031" t="s">
        <v>751</v>
      </c>
      <c r="Q3031" s="6">
        <v>1205.5</v>
      </c>
    </row>
    <row r="3032" spans="1:17" hidden="1">
      <c r="A3032" t="s">
        <v>1</v>
      </c>
      <c r="B3032" t="s">
        <v>12</v>
      </c>
      <c r="C3032">
        <v>949</v>
      </c>
      <c r="D3032" t="s">
        <v>27</v>
      </c>
      <c r="E3032">
        <v>1981</v>
      </c>
      <c r="F3032">
        <v>2150</v>
      </c>
      <c r="G3032" t="s">
        <v>32</v>
      </c>
      <c r="H3032" s="4" t="s">
        <v>683</v>
      </c>
      <c r="I3032" s="199">
        <v>44</v>
      </c>
      <c r="J3032" t="str">
        <f t="shared" si="227"/>
        <v>E-W1-H1-LAM 83 - Sprayed Lippings</v>
      </c>
      <c r="K3032" s="6" t="e">
        <f t="shared" ref="K3032:K3039" si="233">+K2504+(Spray_Lip/((100-DoorDiscount)/100))*2</f>
        <v>#REF!</v>
      </c>
      <c r="M3032" t="s">
        <v>751</v>
      </c>
      <c r="Q3032" s="6">
        <v>1871</v>
      </c>
    </row>
    <row r="3033" spans="1:17" hidden="1">
      <c r="A3033" t="s">
        <v>1</v>
      </c>
      <c r="B3033" t="s">
        <v>11</v>
      </c>
      <c r="C3033">
        <v>909</v>
      </c>
      <c r="D3033" t="s">
        <v>27</v>
      </c>
      <c r="E3033">
        <v>2151</v>
      </c>
      <c r="F3033">
        <v>2450</v>
      </c>
      <c r="G3033" t="s">
        <v>33</v>
      </c>
      <c r="H3033" s="4" t="s">
        <v>683</v>
      </c>
      <c r="I3033" s="199">
        <v>44</v>
      </c>
      <c r="J3033" t="str">
        <f t="shared" si="227"/>
        <v>E-W1-H2-LAM 83 - Sprayed Lippings</v>
      </c>
      <c r="K3033" s="6" t="e">
        <f t="shared" si="233"/>
        <v>#REF!</v>
      </c>
      <c r="M3033" t="s">
        <v>751</v>
      </c>
      <c r="Q3033" s="6">
        <v>2101</v>
      </c>
    </row>
    <row r="3034" spans="1:17" hidden="1">
      <c r="A3034" t="s">
        <v>1</v>
      </c>
      <c r="B3034" t="s">
        <v>10</v>
      </c>
      <c r="C3034">
        <v>949</v>
      </c>
      <c r="D3034" t="s">
        <v>27</v>
      </c>
      <c r="E3034">
        <v>2451</v>
      </c>
      <c r="F3034">
        <v>2820</v>
      </c>
      <c r="G3034" t="s">
        <v>34</v>
      </c>
      <c r="H3034" s="4" t="s">
        <v>683</v>
      </c>
      <c r="I3034" s="199">
        <v>44</v>
      </c>
      <c r="J3034" t="str">
        <f t="shared" si="227"/>
        <v>E-W1-H3-LAM 83 - Sprayed Lippings</v>
      </c>
      <c r="K3034" s="6" t="e">
        <f t="shared" si="233"/>
        <v>#REF!</v>
      </c>
      <c r="M3034" t="s">
        <v>751</v>
      </c>
      <c r="Q3034" s="6">
        <v>2376</v>
      </c>
    </row>
    <row r="3035" spans="1:17" hidden="1">
      <c r="A3035" t="s">
        <v>1</v>
      </c>
      <c r="B3035" t="s">
        <v>8</v>
      </c>
      <c r="C3035">
        <v>999</v>
      </c>
      <c r="D3035" t="s">
        <v>27</v>
      </c>
      <c r="E3035">
        <v>2821</v>
      </c>
      <c r="F3035">
        <v>3100</v>
      </c>
      <c r="G3035" t="s">
        <v>35</v>
      </c>
      <c r="H3035" s="4" t="s">
        <v>683</v>
      </c>
      <c r="I3035" s="199">
        <v>44</v>
      </c>
      <c r="J3035" t="str">
        <f t="shared" si="227"/>
        <v>E-W1-H4-LAM 83 - Sprayed Lippings</v>
      </c>
      <c r="K3035" s="6" t="e">
        <f t="shared" si="233"/>
        <v>#REF!</v>
      </c>
      <c r="M3035" t="s">
        <v>751</v>
      </c>
      <c r="Q3035" s="6">
        <v>2410</v>
      </c>
    </row>
    <row r="3036" spans="1:17" hidden="1">
      <c r="A3036" t="s">
        <v>0</v>
      </c>
      <c r="B3036" t="s">
        <v>7</v>
      </c>
      <c r="C3036">
        <v>949</v>
      </c>
      <c r="D3036" t="s">
        <v>27</v>
      </c>
      <c r="E3036">
        <v>1981</v>
      </c>
      <c r="F3036">
        <v>2150</v>
      </c>
      <c r="G3036" t="s">
        <v>32</v>
      </c>
      <c r="H3036" s="4" t="s">
        <v>683</v>
      </c>
      <c r="I3036" s="199">
        <v>44</v>
      </c>
      <c r="J3036" t="str">
        <f t="shared" si="227"/>
        <v>F-W1-H1-LAM 83 - Sprayed Lippings</v>
      </c>
      <c r="K3036" s="6" t="e">
        <f t="shared" si="233"/>
        <v>#REF!</v>
      </c>
      <c r="M3036" t="s">
        <v>751</v>
      </c>
      <c r="Q3036" s="6">
        <v>1553</v>
      </c>
    </row>
    <row r="3037" spans="1:17" hidden="1">
      <c r="A3037" t="s">
        <v>0</v>
      </c>
      <c r="B3037" t="s">
        <v>6</v>
      </c>
      <c r="C3037">
        <v>909</v>
      </c>
      <c r="D3037" t="s">
        <v>27</v>
      </c>
      <c r="E3037">
        <v>2151</v>
      </c>
      <c r="F3037">
        <v>2450</v>
      </c>
      <c r="G3037" t="s">
        <v>33</v>
      </c>
      <c r="H3037" s="4" t="s">
        <v>683</v>
      </c>
      <c r="I3037" s="199">
        <v>44</v>
      </c>
      <c r="J3037" t="str">
        <f t="shared" si="227"/>
        <v>F-W1-H2-LAM 83 - Sprayed Lippings</v>
      </c>
      <c r="K3037" s="6" t="e">
        <f t="shared" si="233"/>
        <v>#REF!</v>
      </c>
      <c r="M3037" t="s">
        <v>751</v>
      </c>
      <c r="Q3037" s="6">
        <v>1904</v>
      </c>
    </row>
    <row r="3038" spans="1:17" hidden="1">
      <c r="A3038" t="s">
        <v>0</v>
      </c>
      <c r="B3038" t="s">
        <v>5</v>
      </c>
      <c r="C3038">
        <v>924</v>
      </c>
      <c r="D3038" t="s">
        <v>27</v>
      </c>
      <c r="E3038">
        <v>2451</v>
      </c>
      <c r="F3038">
        <v>2820</v>
      </c>
      <c r="G3038" t="s">
        <v>34</v>
      </c>
      <c r="H3038" s="4" t="s">
        <v>683</v>
      </c>
      <c r="I3038" s="199">
        <v>44</v>
      </c>
      <c r="J3038" t="str">
        <f t="shared" si="227"/>
        <v>F-W1-H3-LAM 83 - Sprayed Lippings</v>
      </c>
      <c r="K3038" s="6" t="e">
        <f t="shared" si="233"/>
        <v>#REF!</v>
      </c>
      <c r="M3038" t="s">
        <v>751</v>
      </c>
      <c r="Q3038" s="6">
        <v>1984</v>
      </c>
    </row>
    <row r="3039" spans="1:17" hidden="1">
      <c r="A3039" t="s">
        <v>0</v>
      </c>
      <c r="B3039" t="s">
        <v>3</v>
      </c>
      <c r="C3039">
        <v>999</v>
      </c>
      <c r="D3039" t="s">
        <v>27</v>
      </c>
      <c r="E3039">
        <v>2821</v>
      </c>
      <c r="F3039">
        <v>3100</v>
      </c>
      <c r="G3039" t="s">
        <v>35</v>
      </c>
      <c r="H3039" s="4" t="s">
        <v>683</v>
      </c>
      <c r="I3039" s="199">
        <v>44</v>
      </c>
      <c r="J3039" t="str">
        <f t="shared" si="227"/>
        <v>F-W1-H4-LAM 83 - Sprayed Lippings</v>
      </c>
      <c r="K3039" s="6" t="e">
        <f t="shared" si="233"/>
        <v>#REF!</v>
      </c>
      <c r="M3039" t="s">
        <v>751</v>
      </c>
      <c r="Q3039" s="6">
        <v>1984</v>
      </c>
    </row>
    <row r="3040" spans="1:17" hidden="1">
      <c r="A3040" t="s">
        <v>2</v>
      </c>
      <c r="B3040" t="s">
        <v>17</v>
      </c>
      <c r="C3040" s="191">
        <v>999</v>
      </c>
      <c r="D3040" s="191" t="s">
        <v>28</v>
      </c>
      <c r="E3040">
        <v>1981</v>
      </c>
      <c r="F3040">
        <v>2150</v>
      </c>
      <c r="G3040" t="s">
        <v>32</v>
      </c>
      <c r="H3040" s="4" t="s">
        <v>683</v>
      </c>
      <c r="I3040" s="199">
        <v>44</v>
      </c>
      <c r="J3040" t="str">
        <f t="shared" si="227"/>
        <v>D-W2-H1-LAM 83 - Sprayed Lippings</v>
      </c>
      <c r="K3040" s="6" t="e">
        <f>+K2512+(Spray_Lip/((100-DoorDiscount)/100))</f>
        <v>#REF!</v>
      </c>
      <c r="M3040" t="s">
        <v>751</v>
      </c>
      <c r="Q3040" s="6">
        <v>960.5</v>
      </c>
    </row>
    <row r="3041" spans="1:17" hidden="1">
      <c r="A3041" t="s">
        <v>2</v>
      </c>
      <c r="B3041" t="s">
        <v>16</v>
      </c>
      <c r="C3041" s="191">
        <v>999</v>
      </c>
      <c r="D3041" s="191" t="s">
        <v>28</v>
      </c>
      <c r="E3041">
        <v>2151</v>
      </c>
      <c r="F3041">
        <v>2450</v>
      </c>
      <c r="G3041" t="s">
        <v>33</v>
      </c>
      <c r="H3041" s="4" t="s">
        <v>683</v>
      </c>
      <c r="I3041" s="199">
        <v>44</v>
      </c>
      <c r="J3041" t="str">
        <f t="shared" si="227"/>
        <v>D-W2-H2-LAM 83 - Sprayed Lippings</v>
      </c>
      <c r="K3041" s="6" t="e">
        <f>+K2513+(Spray_Lip/((100-DoorDiscount)/100))</f>
        <v>#REF!</v>
      </c>
      <c r="M3041" t="s">
        <v>751</v>
      </c>
      <c r="Q3041" s="6">
        <v>1075.5</v>
      </c>
    </row>
    <row r="3042" spans="1:17" hidden="1">
      <c r="A3042" t="s">
        <v>2</v>
      </c>
      <c r="B3042" t="s">
        <v>15</v>
      </c>
      <c r="C3042" s="191">
        <v>999</v>
      </c>
      <c r="D3042" s="191" t="s">
        <v>28</v>
      </c>
      <c r="E3042">
        <v>2451</v>
      </c>
      <c r="F3042">
        <v>2820</v>
      </c>
      <c r="G3042" t="s">
        <v>34</v>
      </c>
      <c r="H3042" s="4" t="s">
        <v>683</v>
      </c>
      <c r="I3042" s="199">
        <v>44</v>
      </c>
      <c r="J3042" t="str">
        <f t="shared" ref="J3042:J3105" si="234">A3042&amp;"-"&amp;D3042&amp;"-"&amp;G3042&amp;"-"&amp;H3042</f>
        <v>D-W2-H3-LAM 83 - Sprayed Lippings</v>
      </c>
      <c r="K3042" s="6" t="e">
        <f>+K2514+(Spray_Lip/((100-DoorDiscount)/100))</f>
        <v>#REF!</v>
      </c>
      <c r="M3042" t="s">
        <v>751</v>
      </c>
      <c r="Q3042" s="6">
        <v>1213.5</v>
      </c>
    </row>
    <row r="3043" spans="1:17" hidden="1">
      <c r="A3043" t="s">
        <v>2</v>
      </c>
      <c r="B3043" t="s">
        <v>13</v>
      </c>
      <c r="C3043" s="191">
        <v>999</v>
      </c>
      <c r="D3043" s="191" t="s">
        <v>28</v>
      </c>
      <c r="E3043">
        <v>2821</v>
      </c>
      <c r="F3043">
        <v>3070</v>
      </c>
      <c r="G3043" t="s">
        <v>35</v>
      </c>
      <c r="H3043" s="4" t="s">
        <v>683</v>
      </c>
      <c r="I3043" s="199">
        <v>44</v>
      </c>
      <c r="J3043" t="str">
        <f t="shared" si="234"/>
        <v>D-W2-H4-LAM 83 - Sprayed Lippings</v>
      </c>
      <c r="K3043" s="6" t="e">
        <f>+K2515+(Spray_Lip/((100-DoorDiscount)/100))</f>
        <v>#REF!</v>
      </c>
      <c r="M3043" t="s">
        <v>751</v>
      </c>
      <c r="Q3043" s="6">
        <v>1230.5</v>
      </c>
    </row>
    <row r="3044" spans="1:17" hidden="1">
      <c r="A3044" t="s">
        <v>1</v>
      </c>
      <c r="B3044" t="s">
        <v>12</v>
      </c>
      <c r="C3044" s="191">
        <v>999</v>
      </c>
      <c r="D3044" s="191" t="s">
        <v>28</v>
      </c>
      <c r="E3044">
        <v>1981</v>
      </c>
      <c r="F3044">
        <v>2150</v>
      </c>
      <c r="G3044" t="s">
        <v>32</v>
      </c>
      <c r="H3044" s="4" t="s">
        <v>683</v>
      </c>
      <c r="I3044" s="199">
        <v>44</v>
      </c>
      <c r="J3044" t="str">
        <f t="shared" si="234"/>
        <v>E-W2-H1-LAM 83 - Sprayed Lippings</v>
      </c>
      <c r="K3044" s="6" t="e">
        <f t="shared" ref="K3044:K3051" si="235">+K2516+(Spray_Lip/((100-DoorDiscount)/100))*2</f>
        <v>#REF!</v>
      </c>
      <c r="M3044" t="s">
        <v>751</v>
      </c>
      <c r="Q3044" s="6">
        <v>1921</v>
      </c>
    </row>
    <row r="3045" spans="1:17" hidden="1">
      <c r="A3045" t="s">
        <v>1</v>
      </c>
      <c r="B3045" t="s">
        <v>11</v>
      </c>
      <c r="C3045" s="191">
        <v>999</v>
      </c>
      <c r="D3045" s="191" t="s">
        <v>28</v>
      </c>
      <c r="E3045">
        <v>2151</v>
      </c>
      <c r="F3045">
        <v>2450</v>
      </c>
      <c r="G3045" t="s">
        <v>33</v>
      </c>
      <c r="H3045" s="4" t="s">
        <v>683</v>
      </c>
      <c r="I3045" s="199">
        <v>44</v>
      </c>
      <c r="J3045" t="str">
        <f t="shared" si="234"/>
        <v>E-W2-H2-LAM 83 - Sprayed Lippings</v>
      </c>
      <c r="K3045" s="6" t="e">
        <f t="shared" si="235"/>
        <v>#REF!</v>
      </c>
      <c r="M3045" t="s">
        <v>751</v>
      </c>
      <c r="Q3045" s="6">
        <v>2151</v>
      </c>
    </row>
    <row r="3046" spans="1:17" hidden="1">
      <c r="A3046" t="s">
        <v>1</v>
      </c>
      <c r="B3046" t="s">
        <v>10</v>
      </c>
      <c r="C3046" s="191">
        <v>999</v>
      </c>
      <c r="D3046" s="191" t="s">
        <v>28</v>
      </c>
      <c r="E3046">
        <v>2451</v>
      </c>
      <c r="F3046">
        <v>2820</v>
      </c>
      <c r="G3046" t="s">
        <v>34</v>
      </c>
      <c r="H3046" s="4" t="s">
        <v>683</v>
      </c>
      <c r="I3046" s="199">
        <v>44</v>
      </c>
      <c r="J3046" t="str">
        <f t="shared" si="234"/>
        <v>E-W2-H3-LAM 83 - Sprayed Lippings</v>
      </c>
      <c r="K3046" s="6" t="e">
        <f t="shared" si="235"/>
        <v>#REF!</v>
      </c>
      <c r="M3046" t="s">
        <v>751</v>
      </c>
      <c r="Q3046" s="6">
        <v>2426</v>
      </c>
    </row>
    <row r="3047" spans="1:17" hidden="1">
      <c r="A3047" t="s">
        <v>1</v>
      </c>
      <c r="B3047" t="s">
        <v>8</v>
      </c>
      <c r="C3047" s="191">
        <v>999</v>
      </c>
      <c r="D3047" s="191" t="s">
        <v>28</v>
      </c>
      <c r="E3047">
        <v>2821</v>
      </c>
      <c r="F3047">
        <v>3100</v>
      </c>
      <c r="G3047" t="s">
        <v>35</v>
      </c>
      <c r="H3047" s="4" t="s">
        <v>683</v>
      </c>
      <c r="I3047" s="199">
        <v>44</v>
      </c>
      <c r="J3047" t="str">
        <f t="shared" si="234"/>
        <v>E-W2-H4-LAM 83 - Sprayed Lippings</v>
      </c>
      <c r="K3047" s="6" t="e">
        <f t="shared" si="235"/>
        <v>#REF!</v>
      </c>
      <c r="M3047" t="s">
        <v>751</v>
      </c>
      <c r="Q3047" s="6">
        <v>2460</v>
      </c>
    </row>
    <row r="3048" spans="1:17" hidden="1">
      <c r="A3048" t="s">
        <v>0</v>
      </c>
      <c r="B3048" t="s">
        <v>7</v>
      </c>
      <c r="C3048" s="191">
        <v>999</v>
      </c>
      <c r="D3048" s="191" t="s">
        <v>28</v>
      </c>
      <c r="E3048">
        <v>1981</v>
      </c>
      <c r="F3048">
        <v>2150</v>
      </c>
      <c r="G3048" t="s">
        <v>32</v>
      </c>
      <c r="H3048" s="4" t="s">
        <v>683</v>
      </c>
      <c r="I3048" s="199">
        <v>44</v>
      </c>
      <c r="J3048" t="str">
        <f t="shared" si="234"/>
        <v>F-W2-H1-LAM 83 - Sprayed Lippings</v>
      </c>
      <c r="K3048" s="6" t="e">
        <f t="shared" si="235"/>
        <v>#REF!</v>
      </c>
      <c r="M3048" t="s">
        <v>751</v>
      </c>
      <c r="Q3048" s="6">
        <v>1578</v>
      </c>
    </row>
    <row r="3049" spans="1:17" hidden="1">
      <c r="A3049" t="s">
        <v>0</v>
      </c>
      <c r="B3049" t="s">
        <v>6</v>
      </c>
      <c r="C3049" s="191">
        <v>999</v>
      </c>
      <c r="D3049" s="191" t="s">
        <v>28</v>
      </c>
      <c r="E3049">
        <v>2151</v>
      </c>
      <c r="F3049">
        <v>2450</v>
      </c>
      <c r="G3049" t="s">
        <v>33</v>
      </c>
      <c r="H3049" s="4" t="s">
        <v>683</v>
      </c>
      <c r="I3049" s="199">
        <v>44</v>
      </c>
      <c r="J3049" t="str">
        <f t="shared" si="234"/>
        <v>F-W2-H2-LAM 83 - Sprayed Lippings</v>
      </c>
      <c r="K3049" s="6" t="e">
        <f t="shared" si="235"/>
        <v>#REF!</v>
      </c>
      <c r="M3049" t="s">
        <v>751</v>
      </c>
      <c r="Q3049" s="6">
        <v>1929</v>
      </c>
    </row>
    <row r="3050" spans="1:17" hidden="1">
      <c r="A3050" t="s">
        <v>0</v>
      </c>
      <c r="B3050" t="s">
        <v>5</v>
      </c>
      <c r="C3050" s="191">
        <v>999</v>
      </c>
      <c r="D3050" s="191" t="s">
        <v>28</v>
      </c>
      <c r="E3050">
        <v>2451</v>
      </c>
      <c r="F3050">
        <v>2820</v>
      </c>
      <c r="G3050" t="s">
        <v>34</v>
      </c>
      <c r="H3050" s="4" t="s">
        <v>683</v>
      </c>
      <c r="I3050" s="199">
        <v>44</v>
      </c>
      <c r="J3050" t="str">
        <f t="shared" si="234"/>
        <v>F-W2-H3-LAM 83 - Sprayed Lippings</v>
      </c>
      <c r="K3050" s="6" t="e">
        <f t="shared" si="235"/>
        <v>#REF!</v>
      </c>
      <c r="M3050" t="s">
        <v>751</v>
      </c>
      <c r="Q3050" s="6">
        <v>2009</v>
      </c>
    </row>
    <row r="3051" spans="1:17" hidden="1">
      <c r="A3051" t="s">
        <v>0</v>
      </c>
      <c r="B3051" t="s">
        <v>3</v>
      </c>
      <c r="C3051" s="191">
        <v>999</v>
      </c>
      <c r="D3051" s="191" t="s">
        <v>28</v>
      </c>
      <c r="E3051">
        <v>2821</v>
      </c>
      <c r="F3051">
        <v>3100</v>
      </c>
      <c r="G3051" t="s">
        <v>35</v>
      </c>
      <c r="H3051" s="4" t="s">
        <v>683</v>
      </c>
      <c r="I3051" s="199">
        <v>44</v>
      </c>
      <c r="J3051" t="str">
        <f t="shared" si="234"/>
        <v>F-W2-H4-LAM 83 - Sprayed Lippings</v>
      </c>
      <c r="K3051" s="6" t="e">
        <f t="shared" si="235"/>
        <v>#REF!</v>
      </c>
      <c r="M3051" t="s">
        <v>751</v>
      </c>
      <c r="Q3051" s="6">
        <v>2009</v>
      </c>
    </row>
    <row r="3052" spans="1:17" hidden="1">
      <c r="A3052" t="s">
        <v>2</v>
      </c>
      <c r="B3052" t="s">
        <v>17</v>
      </c>
      <c r="C3052" s="194">
        <v>1099</v>
      </c>
      <c r="D3052" s="194" t="s">
        <v>29</v>
      </c>
      <c r="E3052">
        <v>1981</v>
      </c>
      <c r="F3052">
        <v>2150</v>
      </c>
      <c r="G3052" t="s">
        <v>32</v>
      </c>
      <c r="H3052" s="4" t="s">
        <v>683</v>
      </c>
      <c r="I3052" s="199">
        <v>44</v>
      </c>
      <c r="J3052" t="str">
        <f t="shared" si="234"/>
        <v>D-W3-H1-LAM 83 - Sprayed Lippings</v>
      </c>
      <c r="K3052" s="6" t="e">
        <f>+K2524+(Spray_Lip/((100-DoorDiscount)/100))</f>
        <v>#REF!</v>
      </c>
      <c r="M3052" t="s">
        <v>751</v>
      </c>
      <c r="Q3052" s="6">
        <v>985.5</v>
      </c>
    </row>
    <row r="3053" spans="1:17" hidden="1">
      <c r="A3053" t="s">
        <v>2</v>
      </c>
      <c r="B3053" t="s">
        <v>16</v>
      </c>
      <c r="C3053" s="194">
        <v>1099</v>
      </c>
      <c r="D3053" s="194" t="s">
        <v>29</v>
      </c>
      <c r="E3053">
        <v>2151</v>
      </c>
      <c r="F3053">
        <v>2450</v>
      </c>
      <c r="G3053" t="s">
        <v>33</v>
      </c>
      <c r="H3053" s="4" t="s">
        <v>683</v>
      </c>
      <c r="I3053" s="199">
        <v>44</v>
      </c>
      <c r="J3053" t="str">
        <f t="shared" si="234"/>
        <v>D-W3-H2-LAM 83 - Sprayed Lippings</v>
      </c>
      <c r="K3053" s="6" t="e">
        <f>+K2525+(Spray_Lip/((100-DoorDiscount)/100))</f>
        <v>#REF!</v>
      </c>
      <c r="M3053" t="s">
        <v>751</v>
      </c>
      <c r="Q3053" s="6">
        <v>1100.5</v>
      </c>
    </row>
    <row r="3054" spans="1:17" hidden="1">
      <c r="A3054" t="s">
        <v>2</v>
      </c>
      <c r="B3054" t="s">
        <v>15</v>
      </c>
      <c r="C3054" s="194">
        <v>1099</v>
      </c>
      <c r="D3054" s="194" t="s">
        <v>29</v>
      </c>
      <c r="E3054">
        <v>2451</v>
      </c>
      <c r="F3054">
        <v>2820</v>
      </c>
      <c r="G3054" t="s">
        <v>34</v>
      </c>
      <c r="H3054" s="4" t="s">
        <v>683</v>
      </c>
      <c r="I3054" s="199">
        <v>44</v>
      </c>
      <c r="J3054" t="str">
        <f t="shared" si="234"/>
        <v>D-W3-H3-LAM 83 - Sprayed Lippings</v>
      </c>
      <c r="K3054" s="6" t="e">
        <f>+K2526+(Spray_Lip/((100-DoorDiscount)/100))</f>
        <v>#REF!</v>
      </c>
      <c r="M3054" t="s">
        <v>751</v>
      </c>
      <c r="Q3054" s="6">
        <v>1238.5</v>
      </c>
    </row>
    <row r="3055" spans="1:17" hidden="1">
      <c r="A3055" t="s">
        <v>2</v>
      </c>
      <c r="B3055" t="s">
        <v>13</v>
      </c>
      <c r="C3055" s="194">
        <v>1099</v>
      </c>
      <c r="D3055" s="194" t="s">
        <v>29</v>
      </c>
      <c r="E3055">
        <v>2821</v>
      </c>
      <c r="F3055">
        <v>3070</v>
      </c>
      <c r="G3055" t="s">
        <v>35</v>
      </c>
      <c r="H3055" s="4" t="s">
        <v>683</v>
      </c>
      <c r="I3055" s="199">
        <v>44</v>
      </c>
      <c r="J3055" t="str">
        <f t="shared" si="234"/>
        <v>D-W3-H4-LAM 83 - Sprayed Lippings</v>
      </c>
      <c r="K3055" s="6" t="e">
        <f>+K2527+(Spray_Lip/((100-DoorDiscount)/100))</f>
        <v>#REF!</v>
      </c>
      <c r="M3055" t="s">
        <v>751</v>
      </c>
      <c r="Q3055" s="6">
        <v>1255.5</v>
      </c>
    </row>
    <row r="3056" spans="1:17" hidden="1">
      <c r="A3056" t="s">
        <v>1</v>
      </c>
      <c r="B3056" t="s">
        <v>12</v>
      </c>
      <c r="C3056" s="194">
        <v>1099</v>
      </c>
      <c r="D3056" s="194" t="s">
        <v>29</v>
      </c>
      <c r="E3056">
        <v>1981</v>
      </c>
      <c r="F3056">
        <v>2150</v>
      </c>
      <c r="G3056" t="s">
        <v>32</v>
      </c>
      <c r="H3056" s="4" t="s">
        <v>683</v>
      </c>
      <c r="I3056" s="199">
        <v>44</v>
      </c>
      <c r="J3056" t="str">
        <f t="shared" si="234"/>
        <v>E-W3-H1-LAM 83 - Sprayed Lippings</v>
      </c>
      <c r="K3056" s="6" t="e">
        <f t="shared" ref="K3056:K3063" si="236">+K2528+(Spray_Lip/((100-DoorDiscount)/100))*2</f>
        <v>#REF!</v>
      </c>
      <c r="M3056" t="s">
        <v>751</v>
      </c>
      <c r="Q3056" s="6">
        <v>1971</v>
      </c>
    </row>
    <row r="3057" spans="1:17" hidden="1">
      <c r="A3057" t="s">
        <v>1</v>
      </c>
      <c r="B3057" t="s">
        <v>11</v>
      </c>
      <c r="C3057" s="194">
        <v>1099</v>
      </c>
      <c r="D3057" s="194" t="s">
        <v>29</v>
      </c>
      <c r="E3057">
        <v>2151</v>
      </c>
      <c r="F3057">
        <v>2450</v>
      </c>
      <c r="G3057" t="s">
        <v>33</v>
      </c>
      <c r="H3057" s="4" t="s">
        <v>683</v>
      </c>
      <c r="I3057" s="199">
        <v>44</v>
      </c>
      <c r="J3057" t="str">
        <f t="shared" si="234"/>
        <v>E-W3-H2-LAM 83 - Sprayed Lippings</v>
      </c>
      <c r="K3057" s="6" t="e">
        <f t="shared" si="236"/>
        <v>#REF!</v>
      </c>
      <c r="M3057" t="s">
        <v>751</v>
      </c>
      <c r="Q3057" s="6">
        <v>2201</v>
      </c>
    </row>
    <row r="3058" spans="1:17" hidden="1">
      <c r="A3058" t="s">
        <v>1</v>
      </c>
      <c r="B3058" t="s">
        <v>10</v>
      </c>
      <c r="C3058" s="194">
        <v>1099</v>
      </c>
      <c r="D3058" s="194" t="s">
        <v>29</v>
      </c>
      <c r="E3058">
        <v>2451</v>
      </c>
      <c r="F3058">
        <v>2820</v>
      </c>
      <c r="G3058" t="s">
        <v>34</v>
      </c>
      <c r="H3058" s="4" t="s">
        <v>683</v>
      </c>
      <c r="I3058" s="199">
        <v>44</v>
      </c>
      <c r="J3058" t="str">
        <f t="shared" si="234"/>
        <v>E-W3-H3-LAM 83 - Sprayed Lippings</v>
      </c>
      <c r="K3058" s="6" t="e">
        <f t="shared" si="236"/>
        <v>#REF!</v>
      </c>
      <c r="M3058" t="s">
        <v>751</v>
      </c>
      <c r="Q3058" s="6">
        <v>2476</v>
      </c>
    </row>
    <row r="3059" spans="1:17" hidden="1">
      <c r="A3059" t="s">
        <v>1</v>
      </c>
      <c r="B3059" t="s">
        <v>8</v>
      </c>
      <c r="C3059" s="194">
        <v>1099</v>
      </c>
      <c r="D3059" s="194" t="s">
        <v>29</v>
      </c>
      <c r="E3059">
        <v>2821</v>
      </c>
      <c r="F3059">
        <v>3100</v>
      </c>
      <c r="G3059" t="s">
        <v>35</v>
      </c>
      <c r="H3059" s="4" t="s">
        <v>683</v>
      </c>
      <c r="I3059" s="199">
        <v>44</v>
      </c>
      <c r="J3059" t="str">
        <f t="shared" si="234"/>
        <v>E-W3-H4-LAM 83 - Sprayed Lippings</v>
      </c>
      <c r="K3059" s="6" t="e">
        <f t="shared" si="236"/>
        <v>#REF!</v>
      </c>
      <c r="M3059" t="s">
        <v>751</v>
      </c>
      <c r="Q3059" s="6">
        <v>2510</v>
      </c>
    </row>
    <row r="3060" spans="1:17" hidden="1">
      <c r="A3060" t="s">
        <v>0</v>
      </c>
      <c r="B3060" t="s">
        <v>7</v>
      </c>
      <c r="C3060" s="194">
        <v>1099</v>
      </c>
      <c r="D3060" s="194" t="s">
        <v>29</v>
      </c>
      <c r="E3060">
        <v>1981</v>
      </c>
      <c r="F3060">
        <v>2150</v>
      </c>
      <c r="G3060" t="s">
        <v>32</v>
      </c>
      <c r="H3060" s="4" t="s">
        <v>683</v>
      </c>
      <c r="I3060" s="199">
        <v>44</v>
      </c>
      <c r="J3060" t="str">
        <f t="shared" si="234"/>
        <v>F-W3-H1-LAM 83 - Sprayed Lippings</v>
      </c>
      <c r="K3060" s="6" t="e">
        <f t="shared" si="236"/>
        <v>#REF!</v>
      </c>
      <c r="M3060" t="s">
        <v>751</v>
      </c>
      <c r="Q3060" s="6">
        <v>1603</v>
      </c>
    </row>
    <row r="3061" spans="1:17" hidden="1">
      <c r="A3061" t="s">
        <v>0</v>
      </c>
      <c r="B3061" t="s">
        <v>6</v>
      </c>
      <c r="C3061" s="194">
        <v>1099</v>
      </c>
      <c r="D3061" s="194" t="s">
        <v>29</v>
      </c>
      <c r="E3061">
        <v>2151</v>
      </c>
      <c r="F3061">
        <v>2450</v>
      </c>
      <c r="G3061" t="s">
        <v>33</v>
      </c>
      <c r="H3061" s="4" t="s">
        <v>683</v>
      </c>
      <c r="I3061" s="199">
        <v>44</v>
      </c>
      <c r="J3061" t="str">
        <f t="shared" si="234"/>
        <v>F-W3-H2-LAM 83 - Sprayed Lippings</v>
      </c>
      <c r="K3061" s="6" t="e">
        <f t="shared" si="236"/>
        <v>#REF!</v>
      </c>
      <c r="M3061" t="s">
        <v>751</v>
      </c>
      <c r="Q3061" s="6">
        <v>1954</v>
      </c>
    </row>
    <row r="3062" spans="1:17" hidden="1">
      <c r="A3062" t="s">
        <v>0</v>
      </c>
      <c r="B3062" t="s">
        <v>5</v>
      </c>
      <c r="C3062" s="194">
        <v>1099</v>
      </c>
      <c r="D3062" s="194" t="s">
        <v>29</v>
      </c>
      <c r="E3062">
        <v>2451</v>
      </c>
      <c r="F3062">
        <v>2820</v>
      </c>
      <c r="G3062" t="s">
        <v>34</v>
      </c>
      <c r="H3062" s="4" t="s">
        <v>683</v>
      </c>
      <c r="I3062" s="199">
        <v>44</v>
      </c>
      <c r="J3062" t="str">
        <f t="shared" si="234"/>
        <v>F-W3-H3-LAM 83 - Sprayed Lippings</v>
      </c>
      <c r="K3062" s="6" t="e">
        <f t="shared" si="236"/>
        <v>#REF!</v>
      </c>
      <c r="M3062" t="s">
        <v>751</v>
      </c>
      <c r="Q3062" s="6">
        <v>2034</v>
      </c>
    </row>
    <row r="3063" spans="1:17" hidden="1">
      <c r="A3063" t="s">
        <v>0</v>
      </c>
      <c r="B3063" t="s">
        <v>3</v>
      </c>
      <c r="C3063" s="194">
        <v>1099</v>
      </c>
      <c r="D3063" s="194" t="s">
        <v>29</v>
      </c>
      <c r="E3063">
        <v>2821</v>
      </c>
      <c r="F3063">
        <v>3100</v>
      </c>
      <c r="G3063" t="s">
        <v>35</v>
      </c>
      <c r="H3063" s="4" t="s">
        <v>683</v>
      </c>
      <c r="I3063" s="199">
        <v>44</v>
      </c>
      <c r="J3063" t="str">
        <f t="shared" si="234"/>
        <v>F-W3-H4-LAM 83 - Sprayed Lippings</v>
      </c>
      <c r="K3063" s="6" t="e">
        <f t="shared" si="236"/>
        <v>#REF!</v>
      </c>
      <c r="M3063" t="s">
        <v>751</v>
      </c>
      <c r="Q3063" s="6">
        <v>2034</v>
      </c>
    </row>
    <row r="3064" spans="1:17" hidden="1">
      <c r="A3064" t="s">
        <v>2</v>
      </c>
      <c r="B3064" t="s">
        <v>17</v>
      </c>
      <c r="C3064" s="196">
        <v>1240</v>
      </c>
      <c r="D3064" s="196" t="s">
        <v>30</v>
      </c>
      <c r="E3064">
        <v>1981</v>
      </c>
      <c r="F3064">
        <v>2150</v>
      </c>
      <c r="G3064" t="s">
        <v>32</v>
      </c>
      <c r="H3064" s="4" t="s">
        <v>683</v>
      </c>
      <c r="I3064" s="199">
        <v>44</v>
      </c>
      <c r="J3064" t="str">
        <f t="shared" si="234"/>
        <v>D-W4-H1-LAM 83 - Sprayed Lippings</v>
      </c>
      <c r="K3064" s="6" t="e">
        <f>+K2536+(Spray_Lip/((100-DoorDiscount)/100))</f>
        <v>#REF!</v>
      </c>
      <c r="M3064" t="s">
        <v>751</v>
      </c>
      <c r="Q3064" s="6">
        <v>1010.5</v>
      </c>
    </row>
    <row r="3065" spans="1:17" hidden="1">
      <c r="A3065" t="s">
        <v>2</v>
      </c>
      <c r="B3065" t="s">
        <v>16</v>
      </c>
      <c r="C3065" s="196">
        <v>1240</v>
      </c>
      <c r="D3065" s="196" t="s">
        <v>30</v>
      </c>
      <c r="E3065">
        <v>2151</v>
      </c>
      <c r="F3065">
        <v>2450</v>
      </c>
      <c r="G3065" t="s">
        <v>33</v>
      </c>
      <c r="H3065" s="4" t="s">
        <v>683</v>
      </c>
      <c r="I3065" s="199">
        <v>44</v>
      </c>
      <c r="J3065" t="str">
        <f t="shared" si="234"/>
        <v>D-W4-H2-LAM 83 - Sprayed Lippings</v>
      </c>
      <c r="K3065" s="6" t="e">
        <f>+K2537+(Spray_Lip/((100-DoorDiscount)/100))</f>
        <v>#REF!</v>
      </c>
      <c r="M3065" t="s">
        <v>751</v>
      </c>
      <c r="Q3065" s="6">
        <v>1125.5</v>
      </c>
    </row>
    <row r="3066" spans="1:17" hidden="1">
      <c r="A3066" t="s">
        <v>2</v>
      </c>
      <c r="B3066" t="s">
        <v>15</v>
      </c>
      <c r="C3066" s="196">
        <v>1240</v>
      </c>
      <c r="D3066" s="196" t="s">
        <v>30</v>
      </c>
      <c r="E3066">
        <v>2451</v>
      </c>
      <c r="F3066">
        <v>2820</v>
      </c>
      <c r="G3066" t="s">
        <v>34</v>
      </c>
      <c r="H3066" s="4" t="s">
        <v>683</v>
      </c>
      <c r="I3066" s="199">
        <v>44</v>
      </c>
      <c r="J3066" t="str">
        <f t="shared" si="234"/>
        <v>D-W4-H3-LAM 83 - Sprayed Lippings</v>
      </c>
      <c r="K3066" s="6" t="e">
        <f>+K2538+(Spray_Lip/((100-DoorDiscount)/100))</f>
        <v>#REF!</v>
      </c>
      <c r="M3066" t="s">
        <v>751</v>
      </c>
      <c r="Q3066" s="6">
        <v>1263.5</v>
      </c>
    </row>
    <row r="3067" spans="1:17" hidden="1">
      <c r="A3067" t="s">
        <v>2</v>
      </c>
      <c r="B3067" t="s">
        <v>13</v>
      </c>
      <c r="C3067" s="196">
        <v>1240</v>
      </c>
      <c r="D3067" s="196" t="s">
        <v>30</v>
      </c>
      <c r="E3067">
        <v>2821</v>
      </c>
      <c r="F3067">
        <v>3070</v>
      </c>
      <c r="G3067" t="s">
        <v>35</v>
      </c>
      <c r="H3067" s="4" t="s">
        <v>683</v>
      </c>
      <c r="I3067" s="199">
        <v>44</v>
      </c>
      <c r="J3067" t="str">
        <f t="shared" si="234"/>
        <v>D-W4-H4-LAM 83 - Sprayed Lippings</v>
      </c>
      <c r="K3067" s="6" t="e">
        <f>+K2539+(Spray_Lip/((100-DoorDiscount)/100))</f>
        <v>#REF!</v>
      </c>
      <c r="M3067" t="s">
        <v>751</v>
      </c>
      <c r="Q3067" s="6">
        <v>1280.5</v>
      </c>
    </row>
    <row r="3068" spans="1:17" hidden="1">
      <c r="A3068" t="s">
        <v>1</v>
      </c>
      <c r="B3068" t="s">
        <v>12</v>
      </c>
      <c r="C3068" s="196">
        <v>1240</v>
      </c>
      <c r="D3068" s="196" t="s">
        <v>30</v>
      </c>
      <c r="E3068">
        <v>1981</v>
      </c>
      <c r="F3068">
        <v>2150</v>
      </c>
      <c r="G3068" t="s">
        <v>32</v>
      </c>
      <c r="H3068" s="4" t="s">
        <v>683</v>
      </c>
      <c r="I3068" s="199">
        <v>44</v>
      </c>
      <c r="J3068" t="str">
        <f t="shared" si="234"/>
        <v>E-W4-H1-LAM 83 - Sprayed Lippings</v>
      </c>
      <c r="K3068" s="6" t="e">
        <f t="shared" ref="K3068:K3075" si="237">+K2540+(Spray_Lip/((100-DoorDiscount)/100))*2</f>
        <v>#REF!</v>
      </c>
      <c r="M3068" t="s">
        <v>751</v>
      </c>
      <c r="Q3068" s="6">
        <v>2021</v>
      </c>
    </row>
    <row r="3069" spans="1:17" hidden="1">
      <c r="A3069" t="s">
        <v>1</v>
      </c>
      <c r="B3069" t="s">
        <v>11</v>
      </c>
      <c r="C3069" s="196">
        <v>1240</v>
      </c>
      <c r="D3069" s="196" t="s">
        <v>30</v>
      </c>
      <c r="E3069">
        <v>2151</v>
      </c>
      <c r="F3069">
        <v>2450</v>
      </c>
      <c r="G3069" t="s">
        <v>33</v>
      </c>
      <c r="H3069" s="4" t="s">
        <v>683</v>
      </c>
      <c r="I3069" s="199">
        <v>44</v>
      </c>
      <c r="J3069" t="str">
        <f t="shared" si="234"/>
        <v>E-W4-H2-LAM 83 - Sprayed Lippings</v>
      </c>
      <c r="K3069" s="6" t="e">
        <f t="shared" si="237"/>
        <v>#REF!</v>
      </c>
      <c r="M3069" t="s">
        <v>751</v>
      </c>
      <c r="Q3069" s="6">
        <v>2251</v>
      </c>
    </row>
    <row r="3070" spans="1:17" hidden="1">
      <c r="A3070" t="s">
        <v>1</v>
      </c>
      <c r="B3070" t="s">
        <v>10</v>
      </c>
      <c r="C3070" s="196">
        <v>1240</v>
      </c>
      <c r="D3070" s="196" t="s">
        <v>30</v>
      </c>
      <c r="E3070">
        <v>2451</v>
      </c>
      <c r="F3070">
        <v>2820</v>
      </c>
      <c r="G3070" t="s">
        <v>34</v>
      </c>
      <c r="H3070" s="4" t="s">
        <v>683</v>
      </c>
      <c r="I3070" s="199">
        <v>44</v>
      </c>
      <c r="J3070" t="str">
        <f t="shared" si="234"/>
        <v>E-W4-H3-LAM 83 - Sprayed Lippings</v>
      </c>
      <c r="K3070" s="6" t="e">
        <f t="shared" si="237"/>
        <v>#REF!</v>
      </c>
      <c r="M3070" t="s">
        <v>751</v>
      </c>
      <c r="Q3070" s="6">
        <v>2526</v>
      </c>
    </row>
    <row r="3071" spans="1:17" hidden="1">
      <c r="A3071" t="s">
        <v>1</v>
      </c>
      <c r="B3071" t="s">
        <v>8</v>
      </c>
      <c r="C3071" s="196">
        <v>1240</v>
      </c>
      <c r="D3071" s="196" t="s">
        <v>30</v>
      </c>
      <c r="E3071">
        <v>2821</v>
      </c>
      <c r="F3071">
        <v>3100</v>
      </c>
      <c r="G3071" t="s">
        <v>35</v>
      </c>
      <c r="H3071" s="4" t="s">
        <v>683</v>
      </c>
      <c r="I3071" s="199">
        <v>44</v>
      </c>
      <c r="J3071" t="str">
        <f t="shared" si="234"/>
        <v>E-W4-H4-LAM 83 - Sprayed Lippings</v>
      </c>
      <c r="K3071" s="6" t="e">
        <f t="shared" si="237"/>
        <v>#REF!</v>
      </c>
      <c r="M3071" t="s">
        <v>751</v>
      </c>
      <c r="Q3071" s="6">
        <v>2560</v>
      </c>
    </row>
    <row r="3072" spans="1:17" hidden="1">
      <c r="A3072" t="s">
        <v>0</v>
      </c>
      <c r="B3072" t="s">
        <v>7</v>
      </c>
      <c r="C3072" s="196">
        <v>1240</v>
      </c>
      <c r="D3072" s="196" t="s">
        <v>30</v>
      </c>
      <c r="E3072">
        <v>1981</v>
      </c>
      <c r="F3072">
        <v>2150</v>
      </c>
      <c r="G3072" t="s">
        <v>32</v>
      </c>
      <c r="H3072" s="4" t="s">
        <v>683</v>
      </c>
      <c r="I3072" s="199">
        <v>44</v>
      </c>
      <c r="J3072" t="str">
        <f t="shared" si="234"/>
        <v>F-W4-H1-LAM 83 - Sprayed Lippings</v>
      </c>
      <c r="K3072" s="6" t="e">
        <f t="shared" si="237"/>
        <v>#REF!</v>
      </c>
      <c r="M3072" t="s">
        <v>751</v>
      </c>
      <c r="Q3072" s="6">
        <v>1628</v>
      </c>
    </row>
    <row r="3073" spans="1:17" hidden="1">
      <c r="A3073" t="s">
        <v>0</v>
      </c>
      <c r="B3073" t="s">
        <v>6</v>
      </c>
      <c r="C3073" s="196">
        <v>1240</v>
      </c>
      <c r="D3073" s="196" t="s">
        <v>30</v>
      </c>
      <c r="E3073">
        <v>2151</v>
      </c>
      <c r="F3073">
        <v>2450</v>
      </c>
      <c r="G3073" t="s">
        <v>33</v>
      </c>
      <c r="H3073" s="4" t="s">
        <v>683</v>
      </c>
      <c r="I3073" s="199">
        <v>44</v>
      </c>
      <c r="J3073" t="str">
        <f t="shared" si="234"/>
        <v>F-W4-H2-LAM 83 - Sprayed Lippings</v>
      </c>
      <c r="K3073" s="6" t="e">
        <f t="shared" si="237"/>
        <v>#REF!</v>
      </c>
      <c r="M3073" t="s">
        <v>751</v>
      </c>
      <c r="Q3073" s="6">
        <v>1979</v>
      </c>
    </row>
    <row r="3074" spans="1:17" hidden="1">
      <c r="A3074" t="s">
        <v>0</v>
      </c>
      <c r="B3074" t="s">
        <v>5</v>
      </c>
      <c r="C3074" s="196">
        <v>1240</v>
      </c>
      <c r="D3074" s="196" t="s">
        <v>30</v>
      </c>
      <c r="E3074">
        <v>2451</v>
      </c>
      <c r="F3074">
        <v>2820</v>
      </c>
      <c r="G3074" t="s">
        <v>34</v>
      </c>
      <c r="H3074" s="4" t="s">
        <v>683</v>
      </c>
      <c r="I3074" s="199">
        <v>44</v>
      </c>
      <c r="J3074" t="str">
        <f t="shared" si="234"/>
        <v>F-W4-H3-LAM 83 - Sprayed Lippings</v>
      </c>
      <c r="K3074" s="6" t="e">
        <f t="shared" si="237"/>
        <v>#REF!</v>
      </c>
      <c r="M3074" t="s">
        <v>751</v>
      </c>
      <c r="Q3074" s="6">
        <v>2059</v>
      </c>
    </row>
    <row r="3075" spans="1:17" hidden="1">
      <c r="A3075" t="s">
        <v>0</v>
      </c>
      <c r="B3075" t="s">
        <v>3</v>
      </c>
      <c r="C3075" s="196">
        <v>1240</v>
      </c>
      <c r="D3075" s="196" t="s">
        <v>30</v>
      </c>
      <c r="E3075">
        <v>2821</v>
      </c>
      <c r="F3075">
        <v>3100</v>
      </c>
      <c r="G3075" t="s">
        <v>35</v>
      </c>
      <c r="H3075" s="4" t="s">
        <v>683</v>
      </c>
      <c r="I3075" s="199">
        <v>44</v>
      </c>
      <c r="J3075" t="str">
        <f t="shared" si="234"/>
        <v>F-W4-H4-LAM 83 - Sprayed Lippings</v>
      </c>
      <c r="K3075" s="6" t="e">
        <f t="shared" si="237"/>
        <v>#REF!</v>
      </c>
      <c r="M3075" t="s">
        <v>751</v>
      </c>
      <c r="Q3075" s="6">
        <v>2059</v>
      </c>
    </row>
    <row r="3076" spans="1:17" hidden="1">
      <c r="A3076" t="s">
        <v>2</v>
      </c>
      <c r="B3076" t="s">
        <v>17</v>
      </c>
      <c r="C3076">
        <v>949</v>
      </c>
      <c r="D3076" t="s">
        <v>27</v>
      </c>
      <c r="E3076">
        <v>1981</v>
      </c>
      <c r="F3076">
        <v>2150</v>
      </c>
      <c r="G3076" t="s">
        <v>32</v>
      </c>
      <c r="H3076" s="328" t="s">
        <v>792</v>
      </c>
      <c r="I3076" s="199">
        <v>44</v>
      </c>
      <c r="J3076" t="str">
        <f t="shared" si="234"/>
        <v>D-W1-H1-LAM 98 - Sprayed Lippings</v>
      </c>
      <c r="K3076" s="6" t="e">
        <f>+K2548+(Spray_Lip/((100-DoorDiscount)/100))</f>
        <v>#REF!</v>
      </c>
      <c r="M3076" t="s">
        <v>751</v>
      </c>
      <c r="Q3076" s="6">
        <v>1052.5</v>
      </c>
    </row>
    <row r="3077" spans="1:17" hidden="1">
      <c r="A3077" t="s">
        <v>2</v>
      </c>
      <c r="B3077" t="s">
        <v>16</v>
      </c>
      <c r="C3077">
        <v>949</v>
      </c>
      <c r="D3077" t="s">
        <v>27</v>
      </c>
      <c r="E3077">
        <v>2151</v>
      </c>
      <c r="F3077">
        <v>2450</v>
      </c>
      <c r="G3077" t="s">
        <v>33</v>
      </c>
      <c r="H3077" s="328" t="s">
        <v>792</v>
      </c>
      <c r="I3077" s="199">
        <v>44</v>
      </c>
      <c r="J3077" t="str">
        <f t="shared" si="234"/>
        <v>D-W1-H2-LAM 98 - Sprayed Lippings</v>
      </c>
      <c r="K3077" s="6" t="e">
        <f>+K2549+(Spray_Lip/((100-DoorDiscount)/100))</f>
        <v>#REF!</v>
      </c>
      <c r="M3077" t="s">
        <v>751</v>
      </c>
      <c r="Q3077" s="6">
        <v>1169.5</v>
      </c>
    </row>
    <row r="3078" spans="1:17" hidden="1">
      <c r="A3078" t="s">
        <v>2</v>
      </c>
      <c r="B3078" t="s">
        <v>15</v>
      </c>
      <c r="C3078">
        <v>949</v>
      </c>
      <c r="D3078" t="s">
        <v>27</v>
      </c>
      <c r="E3078">
        <v>2451</v>
      </c>
      <c r="F3078">
        <v>2820</v>
      </c>
      <c r="G3078" t="s">
        <v>34</v>
      </c>
      <c r="H3078" s="328" t="s">
        <v>792</v>
      </c>
      <c r="I3078" s="199">
        <v>44</v>
      </c>
      <c r="J3078" t="str">
        <f t="shared" si="234"/>
        <v>D-W1-H3-LAM 98 - Sprayed Lippings</v>
      </c>
      <c r="K3078" s="6" t="e">
        <f>+K2550+(Spray_Lip/((100-DoorDiscount)/100))</f>
        <v>#REF!</v>
      </c>
      <c r="M3078" t="s">
        <v>751</v>
      </c>
      <c r="Q3078" s="6">
        <v>1305.5</v>
      </c>
    </row>
    <row r="3079" spans="1:17" hidden="1">
      <c r="A3079" t="s">
        <v>2</v>
      </c>
      <c r="B3079" t="s">
        <v>13</v>
      </c>
      <c r="C3079">
        <v>864</v>
      </c>
      <c r="D3079" t="s">
        <v>27</v>
      </c>
      <c r="E3079">
        <v>2821</v>
      </c>
      <c r="F3079">
        <v>3070</v>
      </c>
      <c r="G3079" t="s">
        <v>35</v>
      </c>
      <c r="H3079" s="328" t="s">
        <v>792</v>
      </c>
      <c r="I3079" s="199">
        <v>44</v>
      </c>
      <c r="J3079" t="str">
        <f t="shared" si="234"/>
        <v>D-W1-H4-LAM 98 - Sprayed Lippings</v>
      </c>
      <c r="K3079" s="6" t="e">
        <f>+K2551+(Spray_Lip/((100-DoorDiscount)/100))</f>
        <v>#REF!</v>
      </c>
      <c r="M3079" t="s">
        <v>751</v>
      </c>
      <c r="Q3079" s="6">
        <v>1313.5</v>
      </c>
    </row>
    <row r="3080" spans="1:17" hidden="1">
      <c r="A3080" t="s">
        <v>1</v>
      </c>
      <c r="B3080" t="s">
        <v>12</v>
      </c>
      <c r="C3080">
        <v>949</v>
      </c>
      <c r="D3080" t="s">
        <v>27</v>
      </c>
      <c r="E3080">
        <v>1981</v>
      </c>
      <c r="F3080">
        <v>2150</v>
      </c>
      <c r="G3080" t="s">
        <v>32</v>
      </c>
      <c r="H3080" s="328" t="s">
        <v>792</v>
      </c>
      <c r="I3080" s="199">
        <v>44</v>
      </c>
      <c r="J3080" t="str">
        <f t="shared" si="234"/>
        <v>E-W1-H1-LAM 98 - Sprayed Lippings</v>
      </c>
      <c r="K3080" s="6" t="e">
        <f t="shared" ref="K3080:K3087" si="238">+K2552+(Spray_Lip/((100-DoorDiscount)/100))*2</f>
        <v>#REF!</v>
      </c>
      <c r="M3080" t="s">
        <v>751</v>
      </c>
      <c r="Q3080" s="6">
        <v>2106</v>
      </c>
    </row>
    <row r="3081" spans="1:17" hidden="1">
      <c r="A3081" t="s">
        <v>1</v>
      </c>
      <c r="B3081" t="s">
        <v>11</v>
      </c>
      <c r="C3081">
        <v>909</v>
      </c>
      <c r="D3081" t="s">
        <v>27</v>
      </c>
      <c r="E3081">
        <v>2151</v>
      </c>
      <c r="F3081">
        <v>2450</v>
      </c>
      <c r="G3081" t="s">
        <v>33</v>
      </c>
      <c r="H3081" s="328" t="s">
        <v>792</v>
      </c>
      <c r="I3081" s="199">
        <v>44</v>
      </c>
      <c r="J3081" t="str">
        <f t="shared" si="234"/>
        <v>E-W1-H2-LAM 98 - Sprayed Lippings</v>
      </c>
      <c r="K3081" s="6" t="e">
        <f t="shared" si="238"/>
        <v>#REF!</v>
      </c>
      <c r="M3081" t="s">
        <v>751</v>
      </c>
      <c r="Q3081" s="6">
        <v>2339</v>
      </c>
    </row>
    <row r="3082" spans="1:17" hidden="1">
      <c r="A3082" t="s">
        <v>1</v>
      </c>
      <c r="B3082" t="s">
        <v>10</v>
      </c>
      <c r="C3082">
        <v>949</v>
      </c>
      <c r="D3082" t="s">
        <v>27</v>
      </c>
      <c r="E3082">
        <v>2451</v>
      </c>
      <c r="F3082">
        <v>2820</v>
      </c>
      <c r="G3082" t="s">
        <v>34</v>
      </c>
      <c r="H3082" s="328" t="s">
        <v>792</v>
      </c>
      <c r="I3082" s="199">
        <v>44</v>
      </c>
      <c r="J3082" t="str">
        <f t="shared" si="234"/>
        <v>E-W1-H3-LAM 98 - Sprayed Lippings</v>
      </c>
      <c r="K3082" s="6" t="e">
        <f t="shared" si="238"/>
        <v>#REF!</v>
      </c>
      <c r="M3082" t="s">
        <v>751</v>
      </c>
      <c r="Q3082" s="6">
        <v>2611</v>
      </c>
    </row>
    <row r="3083" spans="1:17" hidden="1">
      <c r="A3083" t="s">
        <v>1</v>
      </c>
      <c r="B3083" t="s">
        <v>8</v>
      </c>
      <c r="C3083">
        <v>999</v>
      </c>
      <c r="D3083" t="s">
        <v>27</v>
      </c>
      <c r="E3083">
        <v>2821</v>
      </c>
      <c r="F3083">
        <v>3100</v>
      </c>
      <c r="G3083" t="s">
        <v>35</v>
      </c>
      <c r="H3083" s="328" t="s">
        <v>792</v>
      </c>
      <c r="I3083" s="199">
        <v>44</v>
      </c>
      <c r="J3083" t="str">
        <f t="shared" si="234"/>
        <v>E-W1-H4-LAM 98 - Sprayed Lippings</v>
      </c>
      <c r="K3083" s="6" t="e">
        <f t="shared" si="238"/>
        <v>#REF!</v>
      </c>
      <c r="M3083" t="s">
        <v>751</v>
      </c>
      <c r="Q3083" s="6">
        <v>2627</v>
      </c>
    </row>
    <row r="3084" spans="1:17" hidden="1">
      <c r="A3084" t="s">
        <v>0</v>
      </c>
      <c r="B3084" t="s">
        <v>7</v>
      </c>
      <c r="C3084">
        <v>949</v>
      </c>
      <c r="D3084" t="s">
        <v>27</v>
      </c>
      <c r="E3084">
        <v>1981</v>
      </c>
      <c r="F3084">
        <v>2150</v>
      </c>
      <c r="G3084" t="s">
        <v>32</v>
      </c>
      <c r="H3084" s="328" t="s">
        <v>792</v>
      </c>
      <c r="I3084" s="199">
        <v>44</v>
      </c>
      <c r="J3084" t="str">
        <f t="shared" si="234"/>
        <v>F-W1-H1-LAM 98 - Sprayed Lippings</v>
      </c>
      <c r="K3084" s="6" t="e">
        <f t="shared" si="238"/>
        <v>#REF!</v>
      </c>
      <c r="M3084" t="s">
        <v>751</v>
      </c>
      <c r="Q3084" s="6">
        <v>1731</v>
      </c>
    </row>
    <row r="3085" spans="1:17" hidden="1">
      <c r="A3085" t="s">
        <v>0</v>
      </c>
      <c r="B3085" t="s">
        <v>6</v>
      </c>
      <c r="C3085">
        <v>909</v>
      </c>
      <c r="D3085" t="s">
        <v>27</v>
      </c>
      <c r="E3085">
        <v>2151</v>
      </c>
      <c r="F3085">
        <v>2450</v>
      </c>
      <c r="G3085" t="s">
        <v>33</v>
      </c>
      <c r="H3085" s="328" t="s">
        <v>792</v>
      </c>
      <c r="I3085" s="199">
        <v>44</v>
      </c>
      <c r="J3085" t="str">
        <f t="shared" si="234"/>
        <v>F-W1-H2-LAM 98 - Sprayed Lippings</v>
      </c>
      <c r="K3085" s="6" t="e">
        <f t="shared" si="238"/>
        <v>#REF!</v>
      </c>
      <c r="M3085" t="s">
        <v>751</v>
      </c>
      <c r="Q3085" s="6">
        <v>2005</v>
      </c>
    </row>
    <row r="3086" spans="1:17" hidden="1">
      <c r="A3086" t="s">
        <v>0</v>
      </c>
      <c r="B3086" t="s">
        <v>5</v>
      </c>
      <c r="C3086">
        <v>924</v>
      </c>
      <c r="D3086" t="s">
        <v>27</v>
      </c>
      <c r="E3086">
        <v>2451</v>
      </c>
      <c r="F3086">
        <v>2820</v>
      </c>
      <c r="G3086" t="s">
        <v>34</v>
      </c>
      <c r="H3086" s="328" t="s">
        <v>792</v>
      </c>
      <c r="I3086" s="199">
        <v>44</v>
      </c>
      <c r="J3086" t="str">
        <f t="shared" si="234"/>
        <v>F-W1-H3-LAM 98 - Sprayed Lippings</v>
      </c>
      <c r="K3086" s="6" t="e">
        <f t="shared" si="238"/>
        <v>#REF!</v>
      </c>
      <c r="M3086" t="s">
        <v>751</v>
      </c>
      <c r="Q3086" s="6">
        <v>2186</v>
      </c>
    </row>
    <row r="3087" spans="1:17" hidden="1">
      <c r="A3087" t="s">
        <v>0</v>
      </c>
      <c r="B3087" t="s">
        <v>3</v>
      </c>
      <c r="C3087">
        <v>999</v>
      </c>
      <c r="D3087" t="s">
        <v>27</v>
      </c>
      <c r="E3087">
        <v>2821</v>
      </c>
      <c r="F3087">
        <v>3100</v>
      </c>
      <c r="G3087" t="s">
        <v>35</v>
      </c>
      <c r="H3087" s="328" t="s">
        <v>792</v>
      </c>
      <c r="I3087" s="199">
        <v>44</v>
      </c>
      <c r="J3087" t="str">
        <f t="shared" si="234"/>
        <v>F-W1-H4-LAM 98 - Sprayed Lippings</v>
      </c>
      <c r="K3087" s="6" t="e">
        <f t="shared" si="238"/>
        <v>#REF!</v>
      </c>
      <c r="M3087" t="s">
        <v>751</v>
      </c>
      <c r="Q3087" s="6">
        <v>2160</v>
      </c>
    </row>
    <row r="3088" spans="1:17" hidden="1">
      <c r="A3088" t="s">
        <v>2</v>
      </c>
      <c r="B3088" t="s">
        <v>17</v>
      </c>
      <c r="C3088" s="191">
        <v>999</v>
      </c>
      <c r="D3088" s="191" t="s">
        <v>28</v>
      </c>
      <c r="E3088">
        <v>1981</v>
      </c>
      <c r="F3088">
        <v>2150</v>
      </c>
      <c r="G3088" t="s">
        <v>32</v>
      </c>
      <c r="H3088" s="328" t="s">
        <v>792</v>
      </c>
      <c r="I3088" s="199">
        <v>44</v>
      </c>
      <c r="J3088" t="str">
        <f t="shared" si="234"/>
        <v>D-W2-H1-LAM 98 - Sprayed Lippings</v>
      </c>
      <c r="K3088" s="6" t="e">
        <f>+K2560+(Spray_Lip/((100-DoorDiscount)/100))</f>
        <v>#REF!</v>
      </c>
      <c r="M3088" t="s">
        <v>751</v>
      </c>
      <c r="Q3088" s="6">
        <v>1077.5</v>
      </c>
    </row>
    <row r="3089" spans="1:17" hidden="1">
      <c r="A3089" t="s">
        <v>2</v>
      </c>
      <c r="B3089" t="s">
        <v>16</v>
      </c>
      <c r="C3089" s="191">
        <v>999</v>
      </c>
      <c r="D3089" s="191" t="s">
        <v>28</v>
      </c>
      <c r="E3089">
        <v>2151</v>
      </c>
      <c r="F3089">
        <v>2450</v>
      </c>
      <c r="G3089" t="s">
        <v>33</v>
      </c>
      <c r="H3089" s="328" t="s">
        <v>792</v>
      </c>
      <c r="I3089" s="199">
        <v>44</v>
      </c>
      <c r="J3089" t="str">
        <f t="shared" si="234"/>
        <v>D-W2-H2-LAM 98 - Sprayed Lippings</v>
      </c>
      <c r="K3089" s="6" t="e">
        <f>+K2561+(Spray_Lip/((100-DoorDiscount)/100))</f>
        <v>#REF!</v>
      </c>
      <c r="M3089" t="s">
        <v>751</v>
      </c>
      <c r="Q3089" s="6">
        <v>1194.5</v>
      </c>
    </row>
    <row r="3090" spans="1:17" hidden="1">
      <c r="A3090" t="s">
        <v>2</v>
      </c>
      <c r="B3090" t="s">
        <v>15</v>
      </c>
      <c r="C3090" s="191">
        <v>999</v>
      </c>
      <c r="D3090" s="191" t="s">
        <v>28</v>
      </c>
      <c r="E3090">
        <v>2451</v>
      </c>
      <c r="F3090">
        <v>2820</v>
      </c>
      <c r="G3090" t="s">
        <v>34</v>
      </c>
      <c r="H3090" s="328" t="s">
        <v>792</v>
      </c>
      <c r="I3090" s="199">
        <v>44</v>
      </c>
      <c r="J3090" t="str">
        <f t="shared" si="234"/>
        <v>D-W2-H3-LAM 98 - Sprayed Lippings</v>
      </c>
      <c r="K3090" s="6" t="e">
        <f>+K2562+(Spray_Lip/((100-DoorDiscount)/100))</f>
        <v>#REF!</v>
      </c>
      <c r="M3090" t="s">
        <v>751</v>
      </c>
      <c r="Q3090" s="6">
        <v>1330.5</v>
      </c>
    </row>
    <row r="3091" spans="1:17" hidden="1">
      <c r="A3091" t="s">
        <v>2</v>
      </c>
      <c r="B3091" t="s">
        <v>13</v>
      </c>
      <c r="C3091" s="191">
        <v>999</v>
      </c>
      <c r="D3091" s="191" t="s">
        <v>28</v>
      </c>
      <c r="E3091">
        <v>2821</v>
      </c>
      <c r="F3091">
        <v>3070</v>
      </c>
      <c r="G3091" t="s">
        <v>35</v>
      </c>
      <c r="H3091" s="328" t="s">
        <v>792</v>
      </c>
      <c r="I3091" s="199">
        <v>44</v>
      </c>
      <c r="J3091" t="str">
        <f t="shared" si="234"/>
        <v>D-W2-H4-LAM 98 - Sprayed Lippings</v>
      </c>
      <c r="K3091" s="6" t="e">
        <f>+K2563+(Spray_Lip/((100-DoorDiscount)/100))</f>
        <v>#REF!</v>
      </c>
      <c r="M3091" t="s">
        <v>751</v>
      </c>
      <c r="Q3091" s="6">
        <v>1338.5</v>
      </c>
    </row>
    <row r="3092" spans="1:17" hidden="1">
      <c r="A3092" t="s">
        <v>1</v>
      </c>
      <c r="B3092" t="s">
        <v>12</v>
      </c>
      <c r="C3092" s="191">
        <v>999</v>
      </c>
      <c r="D3092" s="191" t="s">
        <v>28</v>
      </c>
      <c r="E3092">
        <v>1981</v>
      </c>
      <c r="F3092">
        <v>2150</v>
      </c>
      <c r="G3092" t="s">
        <v>32</v>
      </c>
      <c r="H3092" s="328" t="s">
        <v>792</v>
      </c>
      <c r="I3092" s="199">
        <v>44</v>
      </c>
      <c r="J3092" t="str">
        <f t="shared" si="234"/>
        <v>E-W2-H1-LAM 98 - Sprayed Lippings</v>
      </c>
      <c r="K3092" s="6" t="e">
        <f t="shared" ref="K3092:K3099" si="239">+K2564+(Spray_Lip/((100-DoorDiscount)/100))*2</f>
        <v>#REF!</v>
      </c>
      <c r="M3092" t="s">
        <v>751</v>
      </c>
      <c r="Q3092" s="6">
        <v>2156</v>
      </c>
    </row>
    <row r="3093" spans="1:17" hidden="1">
      <c r="A3093" t="s">
        <v>1</v>
      </c>
      <c r="B3093" t="s">
        <v>11</v>
      </c>
      <c r="C3093" s="191">
        <v>999</v>
      </c>
      <c r="D3093" s="191" t="s">
        <v>28</v>
      </c>
      <c r="E3093">
        <v>2151</v>
      </c>
      <c r="F3093">
        <v>2450</v>
      </c>
      <c r="G3093" t="s">
        <v>33</v>
      </c>
      <c r="H3093" s="328" t="s">
        <v>792</v>
      </c>
      <c r="I3093" s="199">
        <v>44</v>
      </c>
      <c r="J3093" t="str">
        <f t="shared" si="234"/>
        <v>E-W2-H2-LAM 98 - Sprayed Lippings</v>
      </c>
      <c r="K3093" s="6" t="e">
        <f t="shared" si="239"/>
        <v>#REF!</v>
      </c>
      <c r="M3093" t="s">
        <v>751</v>
      </c>
      <c r="Q3093" s="6">
        <v>2389</v>
      </c>
    </row>
    <row r="3094" spans="1:17" hidden="1">
      <c r="A3094" t="s">
        <v>1</v>
      </c>
      <c r="B3094" t="s">
        <v>10</v>
      </c>
      <c r="C3094" s="191">
        <v>999</v>
      </c>
      <c r="D3094" s="191" t="s">
        <v>28</v>
      </c>
      <c r="E3094">
        <v>2451</v>
      </c>
      <c r="F3094">
        <v>2820</v>
      </c>
      <c r="G3094" t="s">
        <v>34</v>
      </c>
      <c r="H3094" s="328" t="s">
        <v>792</v>
      </c>
      <c r="I3094" s="199">
        <v>44</v>
      </c>
      <c r="J3094" t="str">
        <f t="shared" si="234"/>
        <v>E-W2-H3-LAM 98 - Sprayed Lippings</v>
      </c>
      <c r="K3094" s="6" t="e">
        <f t="shared" si="239"/>
        <v>#REF!</v>
      </c>
      <c r="M3094" t="s">
        <v>751</v>
      </c>
      <c r="Q3094" s="6">
        <v>2661</v>
      </c>
    </row>
    <row r="3095" spans="1:17" hidden="1">
      <c r="A3095" t="s">
        <v>1</v>
      </c>
      <c r="B3095" t="s">
        <v>8</v>
      </c>
      <c r="C3095" s="191">
        <v>999</v>
      </c>
      <c r="D3095" s="191" t="s">
        <v>28</v>
      </c>
      <c r="E3095">
        <v>2821</v>
      </c>
      <c r="F3095">
        <v>3100</v>
      </c>
      <c r="G3095" t="s">
        <v>35</v>
      </c>
      <c r="H3095" s="328" t="s">
        <v>792</v>
      </c>
      <c r="I3095" s="199">
        <v>44</v>
      </c>
      <c r="J3095" t="str">
        <f t="shared" si="234"/>
        <v>E-W2-H4-LAM 98 - Sprayed Lippings</v>
      </c>
      <c r="K3095" s="6" t="e">
        <f t="shared" si="239"/>
        <v>#REF!</v>
      </c>
      <c r="M3095" t="s">
        <v>751</v>
      </c>
      <c r="Q3095" s="6">
        <v>2677</v>
      </c>
    </row>
    <row r="3096" spans="1:17" hidden="1">
      <c r="A3096" t="s">
        <v>0</v>
      </c>
      <c r="B3096" t="s">
        <v>7</v>
      </c>
      <c r="C3096" s="191">
        <v>999</v>
      </c>
      <c r="D3096" s="191" t="s">
        <v>28</v>
      </c>
      <c r="E3096">
        <v>1981</v>
      </c>
      <c r="F3096">
        <v>2150</v>
      </c>
      <c r="G3096" t="s">
        <v>32</v>
      </c>
      <c r="H3096" s="328" t="s">
        <v>792</v>
      </c>
      <c r="I3096" s="199">
        <v>44</v>
      </c>
      <c r="J3096" t="str">
        <f t="shared" si="234"/>
        <v>F-W2-H1-LAM 98 - Sprayed Lippings</v>
      </c>
      <c r="K3096" s="6" t="e">
        <f t="shared" si="239"/>
        <v>#REF!</v>
      </c>
      <c r="M3096" t="s">
        <v>751</v>
      </c>
      <c r="Q3096" s="6">
        <v>1756</v>
      </c>
    </row>
    <row r="3097" spans="1:17" hidden="1">
      <c r="A3097" t="s">
        <v>0</v>
      </c>
      <c r="B3097" t="s">
        <v>6</v>
      </c>
      <c r="C3097" s="191">
        <v>999</v>
      </c>
      <c r="D3097" s="191" t="s">
        <v>28</v>
      </c>
      <c r="E3097">
        <v>2151</v>
      </c>
      <c r="F3097">
        <v>2450</v>
      </c>
      <c r="G3097" t="s">
        <v>33</v>
      </c>
      <c r="H3097" s="328" t="s">
        <v>792</v>
      </c>
      <c r="I3097" s="199">
        <v>44</v>
      </c>
      <c r="J3097" t="str">
        <f t="shared" si="234"/>
        <v>F-W2-H2-LAM 98 - Sprayed Lippings</v>
      </c>
      <c r="K3097" s="6" t="e">
        <f t="shared" si="239"/>
        <v>#REF!</v>
      </c>
      <c r="M3097" t="s">
        <v>751</v>
      </c>
      <c r="Q3097" s="6">
        <v>2030</v>
      </c>
    </row>
    <row r="3098" spans="1:17" hidden="1">
      <c r="A3098" t="s">
        <v>0</v>
      </c>
      <c r="B3098" t="s">
        <v>5</v>
      </c>
      <c r="C3098" s="191">
        <v>999</v>
      </c>
      <c r="D3098" s="191" t="s">
        <v>28</v>
      </c>
      <c r="E3098">
        <v>2451</v>
      </c>
      <c r="F3098">
        <v>2820</v>
      </c>
      <c r="G3098" t="s">
        <v>34</v>
      </c>
      <c r="H3098" s="328" t="s">
        <v>792</v>
      </c>
      <c r="I3098" s="199">
        <v>44</v>
      </c>
      <c r="J3098" t="str">
        <f t="shared" si="234"/>
        <v>F-W2-H3-LAM 98 - Sprayed Lippings</v>
      </c>
      <c r="K3098" s="6" t="e">
        <f t="shared" si="239"/>
        <v>#REF!</v>
      </c>
      <c r="M3098" t="s">
        <v>751</v>
      </c>
      <c r="Q3098" s="6">
        <v>2211</v>
      </c>
    </row>
    <row r="3099" spans="1:17" hidden="1">
      <c r="A3099" t="s">
        <v>0</v>
      </c>
      <c r="B3099" t="s">
        <v>3</v>
      </c>
      <c r="C3099" s="191">
        <v>999</v>
      </c>
      <c r="D3099" s="191" t="s">
        <v>28</v>
      </c>
      <c r="E3099">
        <v>2821</v>
      </c>
      <c r="F3099">
        <v>3100</v>
      </c>
      <c r="G3099" t="s">
        <v>35</v>
      </c>
      <c r="H3099" s="328" t="s">
        <v>792</v>
      </c>
      <c r="I3099" s="199">
        <v>44</v>
      </c>
      <c r="J3099" t="str">
        <f t="shared" si="234"/>
        <v>F-W2-H4-LAM 98 - Sprayed Lippings</v>
      </c>
      <c r="K3099" s="6" t="e">
        <f t="shared" si="239"/>
        <v>#REF!</v>
      </c>
      <c r="M3099" t="s">
        <v>751</v>
      </c>
      <c r="Q3099" s="6">
        <v>2185</v>
      </c>
    </row>
    <row r="3100" spans="1:17" hidden="1">
      <c r="A3100" t="s">
        <v>2</v>
      </c>
      <c r="B3100" t="s">
        <v>17</v>
      </c>
      <c r="C3100" s="194">
        <v>1099</v>
      </c>
      <c r="D3100" s="194" t="s">
        <v>29</v>
      </c>
      <c r="E3100">
        <v>1981</v>
      </c>
      <c r="F3100">
        <v>2150</v>
      </c>
      <c r="G3100" t="s">
        <v>32</v>
      </c>
      <c r="H3100" s="328" t="s">
        <v>792</v>
      </c>
      <c r="I3100" s="199">
        <v>44</v>
      </c>
      <c r="J3100" t="str">
        <f t="shared" si="234"/>
        <v>D-W3-H1-LAM 98 - Sprayed Lippings</v>
      </c>
      <c r="K3100" s="6" t="e">
        <f>+K2572+(Spray_Lip/((100-DoorDiscount)/100))</f>
        <v>#REF!</v>
      </c>
      <c r="M3100" t="s">
        <v>751</v>
      </c>
      <c r="Q3100" s="6">
        <v>1102.5</v>
      </c>
    </row>
    <row r="3101" spans="1:17" hidden="1">
      <c r="A3101" t="s">
        <v>2</v>
      </c>
      <c r="B3101" t="s">
        <v>16</v>
      </c>
      <c r="C3101" s="194">
        <v>1099</v>
      </c>
      <c r="D3101" s="194" t="s">
        <v>29</v>
      </c>
      <c r="E3101">
        <v>2151</v>
      </c>
      <c r="F3101">
        <v>2450</v>
      </c>
      <c r="G3101" t="s">
        <v>33</v>
      </c>
      <c r="H3101" s="328" t="s">
        <v>792</v>
      </c>
      <c r="I3101" s="199">
        <v>44</v>
      </c>
      <c r="J3101" t="str">
        <f t="shared" si="234"/>
        <v>D-W3-H2-LAM 98 - Sprayed Lippings</v>
      </c>
      <c r="K3101" s="6" t="e">
        <f>+K2573+(Spray_Lip/((100-DoorDiscount)/100))</f>
        <v>#REF!</v>
      </c>
      <c r="M3101" t="s">
        <v>751</v>
      </c>
      <c r="Q3101" s="6">
        <v>1219.5</v>
      </c>
    </row>
    <row r="3102" spans="1:17" hidden="1">
      <c r="A3102" t="s">
        <v>2</v>
      </c>
      <c r="B3102" t="s">
        <v>15</v>
      </c>
      <c r="C3102" s="194">
        <v>1099</v>
      </c>
      <c r="D3102" s="194" t="s">
        <v>29</v>
      </c>
      <c r="E3102">
        <v>2451</v>
      </c>
      <c r="F3102">
        <v>2820</v>
      </c>
      <c r="G3102" t="s">
        <v>34</v>
      </c>
      <c r="H3102" s="328" t="s">
        <v>792</v>
      </c>
      <c r="I3102" s="199">
        <v>44</v>
      </c>
      <c r="J3102" t="str">
        <f t="shared" si="234"/>
        <v>D-W3-H3-LAM 98 - Sprayed Lippings</v>
      </c>
      <c r="K3102" s="6" t="e">
        <f>+K2574+(Spray_Lip/((100-DoorDiscount)/100))</f>
        <v>#REF!</v>
      </c>
      <c r="M3102" t="s">
        <v>751</v>
      </c>
      <c r="Q3102" s="6">
        <v>1355.5</v>
      </c>
    </row>
    <row r="3103" spans="1:17" hidden="1">
      <c r="A3103" t="s">
        <v>2</v>
      </c>
      <c r="B3103" t="s">
        <v>13</v>
      </c>
      <c r="C3103" s="194">
        <v>1099</v>
      </c>
      <c r="D3103" s="194" t="s">
        <v>29</v>
      </c>
      <c r="E3103">
        <v>2821</v>
      </c>
      <c r="F3103">
        <v>3070</v>
      </c>
      <c r="G3103" t="s">
        <v>35</v>
      </c>
      <c r="H3103" s="328" t="s">
        <v>792</v>
      </c>
      <c r="I3103" s="199">
        <v>44</v>
      </c>
      <c r="J3103" t="str">
        <f t="shared" si="234"/>
        <v>D-W3-H4-LAM 98 - Sprayed Lippings</v>
      </c>
      <c r="K3103" s="6" t="e">
        <f>+K2575+(Spray_Lip/((100-DoorDiscount)/100))</f>
        <v>#REF!</v>
      </c>
      <c r="M3103" t="s">
        <v>751</v>
      </c>
      <c r="Q3103" s="6">
        <v>1363.5</v>
      </c>
    </row>
    <row r="3104" spans="1:17" hidden="1">
      <c r="A3104" t="s">
        <v>1</v>
      </c>
      <c r="B3104" t="s">
        <v>12</v>
      </c>
      <c r="C3104" s="194">
        <v>1099</v>
      </c>
      <c r="D3104" s="194" t="s">
        <v>29</v>
      </c>
      <c r="E3104">
        <v>1981</v>
      </c>
      <c r="F3104">
        <v>2150</v>
      </c>
      <c r="G3104" t="s">
        <v>32</v>
      </c>
      <c r="H3104" s="328" t="s">
        <v>792</v>
      </c>
      <c r="I3104" s="199">
        <v>44</v>
      </c>
      <c r="J3104" t="str">
        <f t="shared" si="234"/>
        <v>E-W3-H1-LAM 98 - Sprayed Lippings</v>
      </c>
      <c r="K3104" s="6" t="e">
        <f t="shared" ref="K3104:K3111" si="240">+K2576+(Spray_Lip/((100-DoorDiscount)/100))*2</f>
        <v>#REF!</v>
      </c>
      <c r="M3104" t="s">
        <v>751</v>
      </c>
      <c r="Q3104" s="6">
        <v>2206</v>
      </c>
    </row>
    <row r="3105" spans="1:17" hidden="1">
      <c r="A3105" t="s">
        <v>1</v>
      </c>
      <c r="B3105" t="s">
        <v>11</v>
      </c>
      <c r="C3105" s="194">
        <v>1099</v>
      </c>
      <c r="D3105" s="194" t="s">
        <v>29</v>
      </c>
      <c r="E3105">
        <v>2151</v>
      </c>
      <c r="F3105">
        <v>2450</v>
      </c>
      <c r="G3105" t="s">
        <v>33</v>
      </c>
      <c r="H3105" s="328" t="s">
        <v>792</v>
      </c>
      <c r="I3105" s="199">
        <v>44</v>
      </c>
      <c r="J3105" t="str">
        <f t="shared" si="234"/>
        <v>E-W3-H2-LAM 98 - Sprayed Lippings</v>
      </c>
      <c r="K3105" s="6" t="e">
        <f t="shared" si="240"/>
        <v>#REF!</v>
      </c>
      <c r="M3105" t="s">
        <v>751</v>
      </c>
      <c r="Q3105" s="6">
        <v>2439</v>
      </c>
    </row>
    <row r="3106" spans="1:17" hidden="1">
      <c r="A3106" t="s">
        <v>1</v>
      </c>
      <c r="B3106" t="s">
        <v>10</v>
      </c>
      <c r="C3106" s="194">
        <v>1099</v>
      </c>
      <c r="D3106" s="194" t="s">
        <v>29</v>
      </c>
      <c r="E3106">
        <v>2451</v>
      </c>
      <c r="F3106">
        <v>2820</v>
      </c>
      <c r="G3106" t="s">
        <v>34</v>
      </c>
      <c r="H3106" s="328" t="s">
        <v>792</v>
      </c>
      <c r="I3106" s="199">
        <v>44</v>
      </c>
      <c r="J3106" t="str">
        <f t="shared" ref="J3106:J3186" si="241">A3106&amp;"-"&amp;D3106&amp;"-"&amp;G3106&amp;"-"&amp;H3106</f>
        <v>E-W3-H3-LAM 98 - Sprayed Lippings</v>
      </c>
      <c r="K3106" s="6" t="e">
        <f t="shared" si="240"/>
        <v>#REF!</v>
      </c>
      <c r="M3106" t="s">
        <v>751</v>
      </c>
      <c r="Q3106" s="6">
        <v>2711</v>
      </c>
    </row>
    <row r="3107" spans="1:17" hidden="1">
      <c r="A3107" t="s">
        <v>1</v>
      </c>
      <c r="B3107" t="s">
        <v>8</v>
      </c>
      <c r="C3107" s="194">
        <v>1099</v>
      </c>
      <c r="D3107" s="194" t="s">
        <v>29</v>
      </c>
      <c r="E3107">
        <v>2821</v>
      </c>
      <c r="F3107">
        <v>3100</v>
      </c>
      <c r="G3107" t="s">
        <v>35</v>
      </c>
      <c r="H3107" s="328" t="s">
        <v>792</v>
      </c>
      <c r="I3107" s="199">
        <v>44</v>
      </c>
      <c r="J3107" t="str">
        <f t="shared" si="241"/>
        <v>E-W3-H4-LAM 98 - Sprayed Lippings</v>
      </c>
      <c r="K3107" s="6" t="e">
        <f t="shared" si="240"/>
        <v>#REF!</v>
      </c>
      <c r="M3107" t="s">
        <v>751</v>
      </c>
      <c r="Q3107" s="6">
        <v>2727</v>
      </c>
    </row>
    <row r="3108" spans="1:17" hidden="1">
      <c r="A3108" t="s">
        <v>0</v>
      </c>
      <c r="B3108" t="s">
        <v>7</v>
      </c>
      <c r="C3108" s="194">
        <v>1099</v>
      </c>
      <c r="D3108" s="194" t="s">
        <v>29</v>
      </c>
      <c r="E3108">
        <v>1981</v>
      </c>
      <c r="F3108">
        <v>2150</v>
      </c>
      <c r="G3108" t="s">
        <v>32</v>
      </c>
      <c r="H3108" s="328" t="s">
        <v>792</v>
      </c>
      <c r="I3108" s="199">
        <v>44</v>
      </c>
      <c r="J3108" t="str">
        <f t="shared" si="241"/>
        <v>F-W3-H1-LAM 98 - Sprayed Lippings</v>
      </c>
      <c r="K3108" s="6" t="e">
        <f t="shared" si="240"/>
        <v>#REF!</v>
      </c>
      <c r="M3108" t="s">
        <v>751</v>
      </c>
      <c r="Q3108" s="6">
        <v>1781</v>
      </c>
    </row>
    <row r="3109" spans="1:17" hidden="1">
      <c r="A3109" t="s">
        <v>0</v>
      </c>
      <c r="B3109" t="s">
        <v>6</v>
      </c>
      <c r="C3109" s="194">
        <v>1099</v>
      </c>
      <c r="D3109" s="194" t="s">
        <v>29</v>
      </c>
      <c r="E3109">
        <v>2151</v>
      </c>
      <c r="F3109">
        <v>2450</v>
      </c>
      <c r="G3109" t="s">
        <v>33</v>
      </c>
      <c r="H3109" s="328" t="s">
        <v>792</v>
      </c>
      <c r="I3109" s="199">
        <v>44</v>
      </c>
      <c r="J3109" t="str">
        <f t="shared" si="241"/>
        <v>F-W3-H2-LAM 98 - Sprayed Lippings</v>
      </c>
      <c r="K3109" s="6" t="e">
        <f t="shared" si="240"/>
        <v>#REF!</v>
      </c>
      <c r="M3109" t="s">
        <v>751</v>
      </c>
      <c r="Q3109" s="6">
        <v>2055</v>
      </c>
    </row>
    <row r="3110" spans="1:17" hidden="1">
      <c r="A3110" t="s">
        <v>0</v>
      </c>
      <c r="B3110" t="s">
        <v>5</v>
      </c>
      <c r="C3110" s="194">
        <v>1099</v>
      </c>
      <c r="D3110" s="194" t="s">
        <v>29</v>
      </c>
      <c r="E3110">
        <v>2451</v>
      </c>
      <c r="F3110">
        <v>2820</v>
      </c>
      <c r="G3110" t="s">
        <v>34</v>
      </c>
      <c r="H3110" s="328" t="s">
        <v>792</v>
      </c>
      <c r="I3110" s="199">
        <v>44</v>
      </c>
      <c r="J3110" t="str">
        <f t="shared" si="241"/>
        <v>F-W3-H3-LAM 98 - Sprayed Lippings</v>
      </c>
      <c r="K3110" s="6" t="e">
        <f t="shared" si="240"/>
        <v>#REF!</v>
      </c>
      <c r="M3110" t="s">
        <v>751</v>
      </c>
      <c r="Q3110" s="6">
        <v>2236</v>
      </c>
    </row>
    <row r="3111" spans="1:17" hidden="1">
      <c r="A3111" t="s">
        <v>0</v>
      </c>
      <c r="B3111" t="s">
        <v>3</v>
      </c>
      <c r="C3111" s="194">
        <v>1099</v>
      </c>
      <c r="D3111" s="194" t="s">
        <v>29</v>
      </c>
      <c r="E3111">
        <v>2821</v>
      </c>
      <c r="F3111">
        <v>3100</v>
      </c>
      <c r="G3111" t="s">
        <v>35</v>
      </c>
      <c r="H3111" s="328" t="s">
        <v>792</v>
      </c>
      <c r="I3111" s="199">
        <v>44</v>
      </c>
      <c r="J3111" t="str">
        <f t="shared" si="241"/>
        <v>F-W3-H4-LAM 98 - Sprayed Lippings</v>
      </c>
      <c r="K3111" s="6" t="e">
        <f t="shared" si="240"/>
        <v>#REF!</v>
      </c>
      <c r="M3111" t="s">
        <v>751</v>
      </c>
      <c r="Q3111" s="6">
        <v>2210</v>
      </c>
    </row>
    <row r="3112" spans="1:17" hidden="1">
      <c r="A3112" t="s">
        <v>2</v>
      </c>
      <c r="B3112" t="s">
        <v>17</v>
      </c>
      <c r="C3112" s="196">
        <v>1240</v>
      </c>
      <c r="D3112" s="196" t="s">
        <v>30</v>
      </c>
      <c r="E3112">
        <v>1981</v>
      </c>
      <c r="F3112">
        <v>2150</v>
      </c>
      <c r="G3112" t="s">
        <v>32</v>
      </c>
      <c r="H3112" s="328" t="s">
        <v>792</v>
      </c>
      <c r="I3112" s="199">
        <v>44</v>
      </c>
      <c r="J3112" t="str">
        <f t="shared" si="241"/>
        <v>D-W4-H1-LAM 98 - Sprayed Lippings</v>
      </c>
      <c r="K3112" s="6" t="e">
        <f>+K2584+(Spray_Lip/((100-DoorDiscount)/100))</f>
        <v>#REF!</v>
      </c>
      <c r="M3112" t="s">
        <v>751</v>
      </c>
      <c r="Q3112" s="6">
        <v>1127.5</v>
      </c>
    </row>
    <row r="3113" spans="1:17" hidden="1">
      <c r="A3113" t="s">
        <v>2</v>
      </c>
      <c r="B3113" t="s">
        <v>16</v>
      </c>
      <c r="C3113" s="196">
        <v>1240</v>
      </c>
      <c r="D3113" s="196" t="s">
        <v>30</v>
      </c>
      <c r="E3113">
        <v>2151</v>
      </c>
      <c r="F3113">
        <v>2450</v>
      </c>
      <c r="G3113" t="s">
        <v>33</v>
      </c>
      <c r="H3113" s="328" t="s">
        <v>792</v>
      </c>
      <c r="I3113" s="199">
        <v>44</v>
      </c>
      <c r="J3113" t="str">
        <f t="shared" si="241"/>
        <v>D-W4-H2-LAM 98 - Sprayed Lippings</v>
      </c>
      <c r="K3113" s="6" t="e">
        <f>+K2585+(Spray_Lip/((100-DoorDiscount)/100))</f>
        <v>#REF!</v>
      </c>
      <c r="M3113" t="s">
        <v>751</v>
      </c>
      <c r="Q3113" s="6">
        <v>1244.5</v>
      </c>
    </row>
    <row r="3114" spans="1:17" hidden="1">
      <c r="A3114" t="s">
        <v>2</v>
      </c>
      <c r="B3114" t="s">
        <v>15</v>
      </c>
      <c r="C3114" s="196">
        <v>1240</v>
      </c>
      <c r="D3114" s="196" t="s">
        <v>30</v>
      </c>
      <c r="E3114">
        <v>2451</v>
      </c>
      <c r="F3114">
        <v>2820</v>
      </c>
      <c r="G3114" t="s">
        <v>34</v>
      </c>
      <c r="H3114" s="328" t="s">
        <v>792</v>
      </c>
      <c r="I3114" s="199">
        <v>44</v>
      </c>
      <c r="J3114" t="str">
        <f t="shared" si="241"/>
        <v>D-W4-H3-LAM 98 - Sprayed Lippings</v>
      </c>
      <c r="K3114" s="6" t="e">
        <f>+K2586+(Spray_Lip/((100-DoorDiscount)/100))</f>
        <v>#REF!</v>
      </c>
      <c r="M3114" t="s">
        <v>751</v>
      </c>
      <c r="Q3114" s="6">
        <v>1380.5</v>
      </c>
    </row>
    <row r="3115" spans="1:17" hidden="1">
      <c r="A3115" t="s">
        <v>2</v>
      </c>
      <c r="B3115" t="s">
        <v>13</v>
      </c>
      <c r="C3115" s="196">
        <v>1240</v>
      </c>
      <c r="D3115" s="196" t="s">
        <v>30</v>
      </c>
      <c r="E3115">
        <v>2821</v>
      </c>
      <c r="F3115">
        <v>3070</v>
      </c>
      <c r="G3115" t="s">
        <v>35</v>
      </c>
      <c r="H3115" s="328" t="s">
        <v>792</v>
      </c>
      <c r="I3115" s="199">
        <v>44</v>
      </c>
      <c r="J3115" t="str">
        <f t="shared" si="241"/>
        <v>D-W4-H4-LAM 98 - Sprayed Lippings</v>
      </c>
      <c r="K3115" s="6" t="e">
        <f>+K2587+(Spray_Lip/((100-DoorDiscount)/100))</f>
        <v>#REF!</v>
      </c>
      <c r="M3115" t="s">
        <v>751</v>
      </c>
      <c r="Q3115" s="6">
        <v>1388.5</v>
      </c>
    </row>
    <row r="3116" spans="1:17" hidden="1">
      <c r="A3116" t="s">
        <v>1</v>
      </c>
      <c r="B3116" t="s">
        <v>12</v>
      </c>
      <c r="C3116" s="196">
        <v>1240</v>
      </c>
      <c r="D3116" s="196" t="s">
        <v>30</v>
      </c>
      <c r="E3116">
        <v>1981</v>
      </c>
      <c r="F3116">
        <v>2150</v>
      </c>
      <c r="G3116" t="s">
        <v>32</v>
      </c>
      <c r="H3116" s="328" t="s">
        <v>792</v>
      </c>
      <c r="I3116" s="199">
        <v>44</v>
      </c>
      <c r="J3116" t="str">
        <f t="shared" si="241"/>
        <v>E-W4-H1-LAM 98 - Sprayed Lippings</v>
      </c>
      <c r="K3116" s="6" t="e">
        <f t="shared" ref="K3116:K3123" si="242">+K2588+(Spray_Lip/((100-DoorDiscount)/100))*2</f>
        <v>#REF!</v>
      </c>
      <c r="M3116" t="s">
        <v>751</v>
      </c>
      <c r="Q3116" s="6">
        <v>2256</v>
      </c>
    </row>
    <row r="3117" spans="1:17" hidden="1">
      <c r="A3117" t="s">
        <v>1</v>
      </c>
      <c r="B3117" t="s">
        <v>11</v>
      </c>
      <c r="C3117" s="196">
        <v>1240</v>
      </c>
      <c r="D3117" s="196" t="s">
        <v>30</v>
      </c>
      <c r="E3117">
        <v>2151</v>
      </c>
      <c r="F3117">
        <v>2450</v>
      </c>
      <c r="G3117" t="s">
        <v>33</v>
      </c>
      <c r="H3117" s="328" t="s">
        <v>792</v>
      </c>
      <c r="I3117" s="199">
        <v>44</v>
      </c>
      <c r="J3117" t="str">
        <f t="shared" si="241"/>
        <v>E-W4-H2-LAM 98 - Sprayed Lippings</v>
      </c>
      <c r="K3117" s="6" t="e">
        <f t="shared" si="242"/>
        <v>#REF!</v>
      </c>
      <c r="M3117" t="s">
        <v>751</v>
      </c>
      <c r="Q3117" s="6">
        <v>2489</v>
      </c>
    </row>
    <row r="3118" spans="1:17" hidden="1">
      <c r="A3118" t="s">
        <v>1</v>
      </c>
      <c r="B3118" t="s">
        <v>10</v>
      </c>
      <c r="C3118" s="196">
        <v>1240</v>
      </c>
      <c r="D3118" s="196" t="s">
        <v>30</v>
      </c>
      <c r="E3118">
        <v>2451</v>
      </c>
      <c r="F3118">
        <v>2820</v>
      </c>
      <c r="G3118" t="s">
        <v>34</v>
      </c>
      <c r="H3118" s="328" t="s">
        <v>792</v>
      </c>
      <c r="I3118" s="199">
        <v>44</v>
      </c>
      <c r="J3118" t="str">
        <f t="shared" si="241"/>
        <v>E-W4-H3-LAM 98 - Sprayed Lippings</v>
      </c>
      <c r="K3118" s="6" t="e">
        <f t="shared" si="242"/>
        <v>#REF!</v>
      </c>
      <c r="M3118" t="s">
        <v>751</v>
      </c>
      <c r="Q3118" s="6">
        <v>2761</v>
      </c>
    </row>
    <row r="3119" spans="1:17" hidden="1">
      <c r="A3119" t="s">
        <v>1</v>
      </c>
      <c r="B3119" t="s">
        <v>8</v>
      </c>
      <c r="C3119" s="196">
        <v>1240</v>
      </c>
      <c r="D3119" s="196" t="s">
        <v>30</v>
      </c>
      <c r="E3119">
        <v>2821</v>
      </c>
      <c r="F3119">
        <v>3100</v>
      </c>
      <c r="G3119" t="s">
        <v>35</v>
      </c>
      <c r="H3119" s="328" t="s">
        <v>792</v>
      </c>
      <c r="I3119" s="199">
        <v>44</v>
      </c>
      <c r="J3119" t="str">
        <f t="shared" si="241"/>
        <v>E-W4-H4-LAM 98 - Sprayed Lippings</v>
      </c>
      <c r="K3119" s="6" t="e">
        <f t="shared" si="242"/>
        <v>#REF!</v>
      </c>
      <c r="M3119" t="s">
        <v>751</v>
      </c>
      <c r="Q3119" s="6">
        <v>2777</v>
      </c>
    </row>
    <row r="3120" spans="1:17" hidden="1">
      <c r="A3120" t="s">
        <v>0</v>
      </c>
      <c r="B3120" t="s">
        <v>7</v>
      </c>
      <c r="C3120" s="196">
        <v>1240</v>
      </c>
      <c r="D3120" s="196" t="s">
        <v>30</v>
      </c>
      <c r="E3120">
        <v>1981</v>
      </c>
      <c r="F3120">
        <v>2150</v>
      </c>
      <c r="G3120" t="s">
        <v>32</v>
      </c>
      <c r="H3120" s="328" t="s">
        <v>792</v>
      </c>
      <c r="I3120" s="199">
        <v>44</v>
      </c>
      <c r="J3120" t="str">
        <f t="shared" si="241"/>
        <v>F-W4-H1-LAM 98 - Sprayed Lippings</v>
      </c>
      <c r="K3120" s="6" t="e">
        <f t="shared" si="242"/>
        <v>#REF!</v>
      </c>
      <c r="M3120" t="s">
        <v>751</v>
      </c>
      <c r="Q3120" s="6">
        <v>1806</v>
      </c>
    </row>
    <row r="3121" spans="1:17" hidden="1">
      <c r="A3121" t="s">
        <v>0</v>
      </c>
      <c r="B3121" t="s">
        <v>6</v>
      </c>
      <c r="C3121" s="196">
        <v>1240</v>
      </c>
      <c r="D3121" s="196" t="s">
        <v>30</v>
      </c>
      <c r="E3121">
        <v>2151</v>
      </c>
      <c r="F3121">
        <v>2450</v>
      </c>
      <c r="G3121" t="s">
        <v>33</v>
      </c>
      <c r="H3121" s="328" t="s">
        <v>792</v>
      </c>
      <c r="I3121" s="199">
        <v>44</v>
      </c>
      <c r="J3121" t="str">
        <f t="shared" si="241"/>
        <v>F-W4-H2-LAM 98 - Sprayed Lippings</v>
      </c>
      <c r="K3121" s="6" t="e">
        <f t="shared" si="242"/>
        <v>#REF!</v>
      </c>
      <c r="M3121" t="s">
        <v>751</v>
      </c>
      <c r="Q3121" s="6">
        <v>2080</v>
      </c>
    </row>
    <row r="3122" spans="1:17" hidden="1">
      <c r="A3122" t="s">
        <v>0</v>
      </c>
      <c r="B3122" t="s">
        <v>5</v>
      </c>
      <c r="C3122" s="196">
        <v>1240</v>
      </c>
      <c r="D3122" s="196" t="s">
        <v>30</v>
      </c>
      <c r="E3122">
        <v>2451</v>
      </c>
      <c r="F3122">
        <v>2820</v>
      </c>
      <c r="G3122" t="s">
        <v>34</v>
      </c>
      <c r="H3122" s="328" t="s">
        <v>792</v>
      </c>
      <c r="I3122" s="199">
        <v>44</v>
      </c>
      <c r="J3122" t="str">
        <f t="shared" si="241"/>
        <v>F-W4-H3-LAM 98 - Sprayed Lippings</v>
      </c>
      <c r="K3122" s="6" t="e">
        <f t="shared" si="242"/>
        <v>#REF!</v>
      </c>
      <c r="M3122" t="s">
        <v>751</v>
      </c>
      <c r="Q3122" s="6">
        <v>2261</v>
      </c>
    </row>
    <row r="3123" spans="1:17" hidden="1">
      <c r="A3123" t="s">
        <v>0</v>
      </c>
      <c r="B3123" t="s">
        <v>3</v>
      </c>
      <c r="C3123" s="196">
        <v>1240</v>
      </c>
      <c r="D3123" s="196" t="s">
        <v>30</v>
      </c>
      <c r="E3123">
        <v>2821</v>
      </c>
      <c r="F3123">
        <v>3100</v>
      </c>
      <c r="G3123" t="s">
        <v>35</v>
      </c>
      <c r="H3123" s="328" t="s">
        <v>792</v>
      </c>
      <c r="I3123" s="199">
        <v>44</v>
      </c>
      <c r="J3123" t="str">
        <f t="shared" si="241"/>
        <v>F-W4-H4-LAM 98 - Sprayed Lippings</v>
      </c>
      <c r="K3123" s="6" t="e">
        <f t="shared" si="242"/>
        <v>#REF!</v>
      </c>
      <c r="M3123" t="s">
        <v>751</v>
      </c>
      <c r="Q3123" s="6">
        <v>2235</v>
      </c>
    </row>
    <row r="3124" spans="1:17" hidden="1">
      <c r="A3124" t="s">
        <v>2</v>
      </c>
      <c r="B3124" t="s">
        <v>17</v>
      </c>
      <c r="C3124">
        <v>949</v>
      </c>
      <c r="D3124" t="s">
        <v>27</v>
      </c>
      <c r="E3124">
        <v>1981</v>
      </c>
      <c r="F3124">
        <v>2150</v>
      </c>
      <c r="G3124" t="s">
        <v>32</v>
      </c>
      <c r="H3124" s="4" t="s">
        <v>684</v>
      </c>
      <c r="I3124" s="199">
        <v>44</v>
      </c>
      <c r="J3124" t="str">
        <f t="shared" si="241"/>
        <v>D-W1-H1-LAM 110 - Sprayed Lippings</v>
      </c>
      <c r="K3124" s="6" t="e">
        <f>+K2596+(Spray_Lip/((100-DoorDiscount)/100))</f>
        <v>#REF!</v>
      </c>
      <c r="M3124" t="s">
        <v>751</v>
      </c>
      <c r="Q3124" s="6">
        <v>1173.5</v>
      </c>
    </row>
    <row r="3125" spans="1:17" hidden="1">
      <c r="A3125" t="s">
        <v>2</v>
      </c>
      <c r="B3125" t="s">
        <v>16</v>
      </c>
      <c r="C3125">
        <v>949</v>
      </c>
      <c r="D3125" t="s">
        <v>27</v>
      </c>
      <c r="E3125">
        <v>2151</v>
      </c>
      <c r="F3125">
        <v>2450</v>
      </c>
      <c r="G3125" t="s">
        <v>33</v>
      </c>
      <c r="H3125" s="4" t="s">
        <v>684</v>
      </c>
      <c r="I3125" s="199">
        <v>44</v>
      </c>
      <c r="J3125" t="str">
        <f t="shared" si="241"/>
        <v>D-W1-H2-LAM 110 - Sprayed Lippings</v>
      </c>
      <c r="K3125" s="6" t="e">
        <f>+K2597+(Spray_Lip/((100-DoorDiscount)/100))</f>
        <v>#REF!</v>
      </c>
      <c r="M3125" t="s">
        <v>751</v>
      </c>
      <c r="Q3125" s="6">
        <v>1289.5</v>
      </c>
    </row>
    <row r="3126" spans="1:17" hidden="1">
      <c r="A3126" t="s">
        <v>2</v>
      </c>
      <c r="B3126" t="s">
        <v>15</v>
      </c>
      <c r="C3126">
        <v>949</v>
      </c>
      <c r="D3126" t="s">
        <v>27</v>
      </c>
      <c r="E3126">
        <v>2451</v>
      </c>
      <c r="F3126">
        <v>2820</v>
      </c>
      <c r="G3126" t="s">
        <v>34</v>
      </c>
      <c r="H3126" s="4" t="s">
        <v>684</v>
      </c>
      <c r="I3126" s="199">
        <v>44</v>
      </c>
      <c r="J3126" t="str">
        <f t="shared" si="241"/>
        <v>D-W1-H3-LAM 110 - Sprayed Lippings</v>
      </c>
      <c r="K3126" s="6" t="e">
        <f>+K2598+(Spray_Lip/((100-DoorDiscount)/100))</f>
        <v>#REF!</v>
      </c>
      <c r="M3126" t="s">
        <v>751</v>
      </c>
      <c r="Q3126" s="6">
        <v>1422.5</v>
      </c>
    </row>
    <row r="3127" spans="1:17" hidden="1">
      <c r="A3127" t="s">
        <v>2</v>
      </c>
      <c r="B3127" t="s">
        <v>13</v>
      </c>
      <c r="C3127">
        <v>864</v>
      </c>
      <c r="D3127" t="s">
        <v>27</v>
      </c>
      <c r="E3127">
        <v>2821</v>
      </c>
      <c r="F3127">
        <v>3070</v>
      </c>
      <c r="G3127" t="s">
        <v>35</v>
      </c>
      <c r="H3127" s="4" t="s">
        <v>684</v>
      </c>
      <c r="I3127" s="199">
        <v>44</v>
      </c>
      <c r="J3127" t="str">
        <f t="shared" si="241"/>
        <v>D-W1-H4-LAM 110 - Sprayed Lippings</v>
      </c>
      <c r="K3127" s="6" t="e">
        <f>+K2599+(Spray_Lip/((100-DoorDiscount)/100))</f>
        <v>#REF!</v>
      </c>
      <c r="M3127" t="s">
        <v>751</v>
      </c>
      <c r="Q3127" s="6">
        <v>1422.5</v>
      </c>
    </row>
    <row r="3128" spans="1:17" hidden="1">
      <c r="A3128" t="s">
        <v>1</v>
      </c>
      <c r="B3128" t="s">
        <v>12</v>
      </c>
      <c r="C3128">
        <v>949</v>
      </c>
      <c r="D3128" t="s">
        <v>27</v>
      </c>
      <c r="E3128">
        <v>1981</v>
      </c>
      <c r="F3128">
        <v>2150</v>
      </c>
      <c r="G3128" t="s">
        <v>32</v>
      </c>
      <c r="H3128" s="4" t="s">
        <v>684</v>
      </c>
      <c r="I3128" s="199">
        <v>44</v>
      </c>
      <c r="J3128" t="str">
        <f t="shared" si="241"/>
        <v>E-W1-H1-LAM 110 - Sprayed Lippings</v>
      </c>
      <c r="K3128" s="6" t="e">
        <f t="shared" ref="K3128:K3135" si="243">+K2600+(Spray_Lip/((100-DoorDiscount)/100))*2</f>
        <v>#REF!</v>
      </c>
      <c r="M3128" t="s">
        <v>751</v>
      </c>
      <c r="Q3128" s="6">
        <v>2346</v>
      </c>
    </row>
    <row r="3129" spans="1:17" hidden="1">
      <c r="A3129" t="s">
        <v>1</v>
      </c>
      <c r="B3129" t="s">
        <v>11</v>
      </c>
      <c r="C3129">
        <v>909</v>
      </c>
      <c r="D3129" t="s">
        <v>27</v>
      </c>
      <c r="E3129">
        <v>2151</v>
      </c>
      <c r="F3129">
        <v>2450</v>
      </c>
      <c r="G3129" t="s">
        <v>33</v>
      </c>
      <c r="H3129" s="4" t="s">
        <v>684</v>
      </c>
      <c r="I3129" s="199">
        <v>44</v>
      </c>
      <c r="J3129" t="str">
        <f t="shared" si="241"/>
        <v>E-W1-H2-LAM 110 - Sprayed Lippings</v>
      </c>
      <c r="K3129" s="6" t="e">
        <f t="shared" si="243"/>
        <v>#REF!</v>
      </c>
      <c r="M3129" t="s">
        <v>751</v>
      </c>
      <c r="Q3129" s="6">
        <v>2579</v>
      </c>
    </row>
    <row r="3130" spans="1:17" hidden="1">
      <c r="A3130" t="s">
        <v>1</v>
      </c>
      <c r="B3130" t="s">
        <v>10</v>
      </c>
      <c r="C3130">
        <v>949</v>
      </c>
      <c r="D3130" t="s">
        <v>27</v>
      </c>
      <c r="E3130">
        <v>2451</v>
      </c>
      <c r="F3130">
        <v>2820</v>
      </c>
      <c r="G3130" t="s">
        <v>34</v>
      </c>
      <c r="H3130" s="4" t="s">
        <v>684</v>
      </c>
      <c r="I3130" s="199">
        <v>44</v>
      </c>
      <c r="J3130" t="str">
        <f t="shared" si="241"/>
        <v>E-W1-H3-LAM 110 - Sprayed Lippings</v>
      </c>
      <c r="K3130" s="6" t="e">
        <f t="shared" si="243"/>
        <v>#REF!</v>
      </c>
      <c r="M3130" t="s">
        <v>751</v>
      </c>
      <c r="Q3130" s="6">
        <v>2845</v>
      </c>
    </row>
    <row r="3131" spans="1:17" hidden="1">
      <c r="A3131" t="s">
        <v>1</v>
      </c>
      <c r="B3131" t="s">
        <v>8</v>
      </c>
      <c r="C3131">
        <v>999</v>
      </c>
      <c r="D3131" t="s">
        <v>27</v>
      </c>
      <c r="E3131">
        <v>2821</v>
      </c>
      <c r="F3131">
        <v>3100</v>
      </c>
      <c r="G3131" t="s">
        <v>35</v>
      </c>
      <c r="H3131" s="4" t="s">
        <v>684</v>
      </c>
      <c r="I3131" s="199">
        <v>44</v>
      </c>
      <c r="J3131" t="str">
        <f t="shared" si="241"/>
        <v>E-W1-H4-LAM 110 - Sprayed Lippings</v>
      </c>
      <c r="K3131" s="6" t="e">
        <f t="shared" si="243"/>
        <v>#REF!</v>
      </c>
      <c r="M3131" t="s">
        <v>751</v>
      </c>
      <c r="Q3131" s="6">
        <v>2845</v>
      </c>
    </row>
    <row r="3132" spans="1:17" hidden="1">
      <c r="A3132" t="s">
        <v>0</v>
      </c>
      <c r="B3132" t="s">
        <v>7</v>
      </c>
      <c r="C3132">
        <v>949</v>
      </c>
      <c r="D3132" t="s">
        <v>27</v>
      </c>
      <c r="E3132">
        <v>1981</v>
      </c>
      <c r="F3132">
        <v>2150</v>
      </c>
      <c r="G3132" t="s">
        <v>32</v>
      </c>
      <c r="H3132" s="4" t="s">
        <v>684</v>
      </c>
      <c r="I3132" s="199">
        <v>44</v>
      </c>
      <c r="J3132" t="str">
        <f t="shared" si="241"/>
        <v>F-W1-H1-LAM 110 - Sprayed Lippings</v>
      </c>
      <c r="K3132" s="6" t="e">
        <f t="shared" si="243"/>
        <v>#REF!</v>
      </c>
      <c r="M3132" t="s">
        <v>751</v>
      </c>
      <c r="Q3132" s="6">
        <v>1909</v>
      </c>
    </row>
    <row r="3133" spans="1:17" hidden="1">
      <c r="A3133" t="s">
        <v>0</v>
      </c>
      <c r="B3133" t="s">
        <v>6</v>
      </c>
      <c r="C3133">
        <v>909</v>
      </c>
      <c r="D3133" t="s">
        <v>27</v>
      </c>
      <c r="E3133">
        <v>2151</v>
      </c>
      <c r="F3133">
        <v>2450</v>
      </c>
      <c r="G3133" t="s">
        <v>33</v>
      </c>
      <c r="H3133" s="4" t="s">
        <v>684</v>
      </c>
      <c r="I3133" s="199">
        <v>44</v>
      </c>
      <c r="J3133" t="str">
        <f t="shared" si="241"/>
        <v>F-W1-H2-LAM 110 - Sprayed Lippings</v>
      </c>
      <c r="K3133" s="6" t="e">
        <f t="shared" si="243"/>
        <v>#REF!</v>
      </c>
      <c r="M3133" t="s">
        <v>751</v>
      </c>
      <c r="Q3133" s="6">
        <v>2107</v>
      </c>
    </row>
    <row r="3134" spans="1:17" hidden="1">
      <c r="A3134" t="s">
        <v>0</v>
      </c>
      <c r="B3134" t="s">
        <v>5</v>
      </c>
      <c r="C3134">
        <v>924</v>
      </c>
      <c r="D3134" t="s">
        <v>27</v>
      </c>
      <c r="E3134">
        <v>2451</v>
      </c>
      <c r="F3134">
        <v>2820</v>
      </c>
      <c r="G3134" t="s">
        <v>34</v>
      </c>
      <c r="H3134" s="4" t="s">
        <v>684</v>
      </c>
      <c r="I3134" s="199">
        <v>44</v>
      </c>
      <c r="J3134" t="str">
        <f t="shared" si="241"/>
        <v>F-W1-H3-LAM 110 - Sprayed Lippings</v>
      </c>
      <c r="K3134" s="6" t="e">
        <f t="shared" si="243"/>
        <v>#REF!</v>
      </c>
      <c r="M3134" t="s">
        <v>751</v>
      </c>
      <c r="Q3134" s="6">
        <v>2338</v>
      </c>
    </row>
    <row r="3135" spans="1:17" hidden="1">
      <c r="A3135" t="s">
        <v>0</v>
      </c>
      <c r="B3135" t="s">
        <v>3</v>
      </c>
      <c r="C3135">
        <v>999</v>
      </c>
      <c r="D3135" t="s">
        <v>27</v>
      </c>
      <c r="E3135">
        <v>2821</v>
      </c>
      <c r="F3135">
        <v>3100</v>
      </c>
      <c r="G3135" t="s">
        <v>35</v>
      </c>
      <c r="H3135" s="4" t="s">
        <v>684</v>
      </c>
      <c r="I3135" s="199">
        <v>44</v>
      </c>
      <c r="J3135" t="str">
        <f t="shared" si="241"/>
        <v>F-W1-H4-LAM 110 - Sprayed Lippings</v>
      </c>
      <c r="K3135" s="6" t="e">
        <f t="shared" si="243"/>
        <v>#REF!</v>
      </c>
      <c r="M3135" t="s">
        <v>751</v>
      </c>
      <c r="Q3135" s="6">
        <v>2338</v>
      </c>
    </row>
    <row r="3136" spans="1:17" hidden="1">
      <c r="A3136" t="s">
        <v>2</v>
      </c>
      <c r="B3136" t="s">
        <v>17</v>
      </c>
      <c r="C3136" s="191">
        <v>999</v>
      </c>
      <c r="D3136" s="191" t="s">
        <v>28</v>
      </c>
      <c r="E3136">
        <v>1981</v>
      </c>
      <c r="F3136">
        <v>2150</v>
      </c>
      <c r="G3136" t="s">
        <v>32</v>
      </c>
      <c r="H3136" s="4" t="s">
        <v>684</v>
      </c>
      <c r="I3136" s="199">
        <v>44</v>
      </c>
      <c r="J3136" t="str">
        <f t="shared" si="241"/>
        <v>D-W2-H1-LAM 110 - Sprayed Lippings</v>
      </c>
      <c r="K3136" s="6" t="e">
        <f>+K2608+(Spray_Lip/((100-DoorDiscount)/100))</f>
        <v>#REF!</v>
      </c>
      <c r="M3136" t="s">
        <v>751</v>
      </c>
      <c r="Q3136" s="6">
        <v>1198.5</v>
      </c>
    </row>
    <row r="3137" spans="1:17" hidden="1">
      <c r="A3137" t="s">
        <v>2</v>
      </c>
      <c r="B3137" t="s">
        <v>16</v>
      </c>
      <c r="C3137" s="191">
        <v>999</v>
      </c>
      <c r="D3137" s="191" t="s">
        <v>28</v>
      </c>
      <c r="E3137">
        <v>2151</v>
      </c>
      <c r="F3137">
        <v>2450</v>
      </c>
      <c r="G3137" t="s">
        <v>33</v>
      </c>
      <c r="H3137" s="4" t="s">
        <v>684</v>
      </c>
      <c r="I3137" s="199">
        <v>44</v>
      </c>
      <c r="J3137" t="str">
        <f t="shared" si="241"/>
        <v>D-W2-H2-LAM 110 - Sprayed Lippings</v>
      </c>
      <c r="K3137" s="6" t="e">
        <f>+K2609+(Spray_Lip/((100-DoorDiscount)/100))</f>
        <v>#REF!</v>
      </c>
      <c r="M3137" t="s">
        <v>751</v>
      </c>
      <c r="Q3137" s="6">
        <v>1314.5</v>
      </c>
    </row>
    <row r="3138" spans="1:17" hidden="1">
      <c r="A3138" t="s">
        <v>2</v>
      </c>
      <c r="B3138" t="s">
        <v>15</v>
      </c>
      <c r="C3138" s="191">
        <v>999</v>
      </c>
      <c r="D3138" s="191" t="s">
        <v>28</v>
      </c>
      <c r="E3138">
        <v>2451</v>
      </c>
      <c r="F3138">
        <v>2820</v>
      </c>
      <c r="G3138" t="s">
        <v>34</v>
      </c>
      <c r="H3138" s="4" t="s">
        <v>684</v>
      </c>
      <c r="I3138" s="199">
        <v>44</v>
      </c>
      <c r="J3138" t="str">
        <f t="shared" si="241"/>
        <v>D-W2-H3-LAM 110 - Sprayed Lippings</v>
      </c>
      <c r="K3138" s="6" t="e">
        <f>+K2610+(Spray_Lip/((100-DoorDiscount)/100))</f>
        <v>#REF!</v>
      </c>
      <c r="M3138" t="s">
        <v>751</v>
      </c>
      <c r="Q3138" s="6">
        <v>1447.5</v>
      </c>
    </row>
    <row r="3139" spans="1:17" hidden="1">
      <c r="A3139" t="s">
        <v>2</v>
      </c>
      <c r="B3139" t="s">
        <v>13</v>
      </c>
      <c r="C3139" s="191">
        <v>999</v>
      </c>
      <c r="D3139" s="191" t="s">
        <v>28</v>
      </c>
      <c r="E3139">
        <v>2821</v>
      </c>
      <c r="F3139">
        <v>3070</v>
      </c>
      <c r="G3139" t="s">
        <v>35</v>
      </c>
      <c r="H3139" s="4" t="s">
        <v>684</v>
      </c>
      <c r="I3139" s="199">
        <v>44</v>
      </c>
      <c r="J3139" t="str">
        <f t="shared" si="241"/>
        <v>D-W2-H4-LAM 110 - Sprayed Lippings</v>
      </c>
      <c r="K3139" s="6" t="e">
        <f>+K2611+(Spray_Lip/((100-DoorDiscount)/100))</f>
        <v>#REF!</v>
      </c>
      <c r="M3139" t="s">
        <v>751</v>
      </c>
      <c r="Q3139" s="6">
        <v>1447.5</v>
      </c>
    </row>
    <row r="3140" spans="1:17" hidden="1">
      <c r="A3140" t="s">
        <v>1</v>
      </c>
      <c r="B3140" t="s">
        <v>12</v>
      </c>
      <c r="C3140" s="191">
        <v>999</v>
      </c>
      <c r="D3140" s="191" t="s">
        <v>28</v>
      </c>
      <c r="E3140">
        <v>1981</v>
      </c>
      <c r="F3140">
        <v>2150</v>
      </c>
      <c r="G3140" t="s">
        <v>32</v>
      </c>
      <c r="H3140" s="4" t="s">
        <v>684</v>
      </c>
      <c r="I3140" s="199">
        <v>44</v>
      </c>
      <c r="J3140" t="str">
        <f t="shared" si="241"/>
        <v>E-W2-H1-LAM 110 - Sprayed Lippings</v>
      </c>
      <c r="K3140" s="6" t="e">
        <f t="shared" ref="K3140:K3147" si="244">+K2612+(Spray_Lip/((100-DoorDiscount)/100))*2</f>
        <v>#REF!</v>
      </c>
      <c r="M3140" t="s">
        <v>751</v>
      </c>
      <c r="Q3140" s="6">
        <v>2396</v>
      </c>
    </row>
    <row r="3141" spans="1:17" hidden="1">
      <c r="A3141" t="s">
        <v>1</v>
      </c>
      <c r="B3141" t="s">
        <v>11</v>
      </c>
      <c r="C3141" s="191">
        <v>999</v>
      </c>
      <c r="D3141" s="191" t="s">
        <v>28</v>
      </c>
      <c r="E3141">
        <v>2151</v>
      </c>
      <c r="F3141">
        <v>2450</v>
      </c>
      <c r="G3141" t="s">
        <v>33</v>
      </c>
      <c r="H3141" s="4" t="s">
        <v>684</v>
      </c>
      <c r="I3141" s="199">
        <v>44</v>
      </c>
      <c r="J3141" t="str">
        <f t="shared" si="241"/>
        <v>E-W2-H2-LAM 110 - Sprayed Lippings</v>
      </c>
      <c r="K3141" s="6" t="e">
        <f t="shared" si="244"/>
        <v>#REF!</v>
      </c>
      <c r="M3141" t="s">
        <v>751</v>
      </c>
      <c r="Q3141" s="6">
        <v>2629</v>
      </c>
    </row>
    <row r="3142" spans="1:17" hidden="1">
      <c r="A3142" t="s">
        <v>1</v>
      </c>
      <c r="B3142" t="s">
        <v>10</v>
      </c>
      <c r="C3142" s="191">
        <v>999</v>
      </c>
      <c r="D3142" s="191" t="s">
        <v>28</v>
      </c>
      <c r="E3142">
        <v>2451</v>
      </c>
      <c r="F3142">
        <v>2820</v>
      </c>
      <c r="G3142" t="s">
        <v>34</v>
      </c>
      <c r="H3142" s="4" t="s">
        <v>684</v>
      </c>
      <c r="I3142" s="199">
        <v>44</v>
      </c>
      <c r="J3142" t="str">
        <f t="shared" si="241"/>
        <v>E-W2-H3-LAM 110 - Sprayed Lippings</v>
      </c>
      <c r="K3142" s="6" t="e">
        <f t="shared" si="244"/>
        <v>#REF!</v>
      </c>
      <c r="M3142" t="s">
        <v>751</v>
      </c>
      <c r="Q3142" s="6">
        <v>2895</v>
      </c>
    </row>
    <row r="3143" spans="1:17" hidden="1">
      <c r="A3143" t="s">
        <v>1</v>
      </c>
      <c r="B3143" t="s">
        <v>8</v>
      </c>
      <c r="C3143" s="191">
        <v>999</v>
      </c>
      <c r="D3143" s="191" t="s">
        <v>28</v>
      </c>
      <c r="E3143">
        <v>2821</v>
      </c>
      <c r="F3143">
        <v>3100</v>
      </c>
      <c r="G3143" t="s">
        <v>35</v>
      </c>
      <c r="H3143" s="4" t="s">
        <v>684</v>
      </c>
      <c r="I3143" s="199">
        <v>44</v>
      </c>
      <c r="J3143" t="str">
        <f t="shared" si="241"/>
        <v>E-W2-H4-LAM 110 - Sprayed Lippings</v>
      </c>
      <c r="K3143" s="6" t="e">
        <f t="shared" si="244"/>
        <v>#REF!</v>
      </c>
      <c r="M3143" t="s">
        <v>751</v>
      </c>
      <c r="Q3143" s="6">
        <v>2895</v>
      </c>
    </row>
    <row r="3144" spans="1:17" hidden="1">
      <c r="A3144" t="s">
        <v>0</v>
      </c>
      <c r="B3144" t="s">
        <v>7</v>
      </c>
      <c r="C3144" s="191">
        <v>999</v>
      </c>
      <c r="D3144" s="191" t="s">
        <v>28</v>
      </c>
      <c r="E3144">
        <v>1981</v>
      </c>
      <c r="F3144">
        <v>2150</v>
      </c>
      <c r="G3144" t="s">
        <v>32</v>
      </c>
      <c r="H3144" s="4" t="s">
        <v>684</v>
      </c>
      <c r="I3144" s="199">
        <v>44</v>
      </c>
      <c r="J3144" t="str">
        <f t="shared" si="241"/>
        <v>F-W2-H1-LAM 110 - Sprayed Lippings</v>
      </c>
      <c r="K3144" s="6" t="e">
        <f t="shared" si="244"/>
        <v>#REF!</v>
      </c>
      <c r="M3144" t="s">
        <v>751</v>
      </c>
      <c r="Q3144" s="6">
        <v>1934</v>
      </c>
    </row>
    <row r="3145" spans="1:17" hidden="1">
      <c r="A3145" t="s">
        <v>0</v>
      </c>
      <c r="B3145" t="s">
        <v>6</v>
      </c>
      <c r="C3145" s="191">
        <v>999</v>
      </c>
      <c r="D3145" s="191" t="s">
        <v>28</v>
      </c>
      <c r="E3145">
        <v>2151</v>
      </c>
      <c r="F3145">
        <v>2450</v>
      </c>
      <c r="G3145" t="s">
        <v>33</v>
      </c>
      <c r="H3145" s="4" t="s">
        <v>684</v>
      </c>
      <c r="I3145" s="199">
        <v>44</v>
      </c>
      <c r="J3145" t="str">
        <f t="shared" si="241"/>
        <v>F-W2-H2-LAM 110 - Sprayed Lippings</v>
      </c>
      <c r="K3145" s="6" t="e">
        <f t="shared" si="244"/>
        <v>#REF!</v>
      </c>
      <c r="M3145" t="s">
        <v>751</v>
      </c>
      <c r="Q3145" s="6">
        <v>2132</v>
      </c>
    </row>
    <row r="3146" spans="1:17" hidden="1">
      <c r="A3146" t="s">
        <v>0</v>
      </c>
      <c r="B3146" t="s">
        <v>5</v>
      </c>
      <c r="C3146" s="191">
        <v>999</v>
      </c>
      <c r="D3146" s="191" t="s">
        <v>28</v>
      </c>
      <c r="E3146">
        <v>2451</v>
      </c>
      <c r="F3146">
        <v>2820</v>
      </c>
      <c r="G3146" t="s">
        <v>34</v>
      </c>
      <c r="H3146" s="4" t="s">
        <v>684</v>
      </c>
      <c r="I3146" s="199">
        <v>44</v>
      </c>
      <c r="J3146" t="str">
        <f t="shared" si="241"/>
        <v>F-W2-H3-LAM 110 - Sprayed Lippings</v>
      </c>
      <c r="K3146" s="6" t="e">
        <f t="shared" si="244"/>
        <v>#REF!</v>
      </c>
      <c r="M3146" t="s">
        <v>751</v>
      </c>
      <c r="Q3146" s="6">
        <v>2363</v>
      </c>
    </row>
    <row r="3147" spans="1:17" hidden="1">
      <c r="A3147" t="s">
        <v>0</v>
      </c>
      <c r="B3147" t="s">
        <v>3</v>
      </c>
      <c r="C3147" s="191">
        <v>999</v>
      </c>
      <c r="D3147" s="191" t="s">
        <v>28</v>
      </c>
      <c r="E3147">
        <v>2821</v>
      </c>
      <c r="F3147">
        <v>3100</v>
      </c>
      <c r="G3147" t="s">
        <v>35</v>
      </c>
      <c r="H3147" s="4" t="s">
        <v>684</v>
      </c>
      <c r="I3147" s="199">
        <v>44</v>
      </c>
      <c r="J3147" t="str">
        <f t="shared" si="241"/>
        <v>F-W2-H4-LAM 110 - Sprayed Lippings</v>
      </c>
      <c r="K3147" s="6" t="e">
        <f t="shared" si="244"/>
        <v>#REF!</v>
      </c>
      <c r="M3147" t="s">
        <v>751</v>
      </c>
      <c r="Q3147" s="6">
        <v>2363</v>
      </c>
    </row>
    <row r="3148" spans="1:17" hidden="1">
      <c r="A3148" t="s">
        <v>2</v>
      </c>
      <c r="B3148" t="s">
        <v>17</v>
      </c>
      <c r="C3148" s="194">
        <v>1099</v>
      </c>
      <c r="D3148" s="194" t="s">
        <v>29</v>
      </c>
      <c r="E3148">
        <v>1981</v>
      </c>
      <c r="F3148">
        <v>2150</v>
      </c>
      <c r="G3148" t="s">
        <v>32</v>
      </c>
      <c r="H3148" s="4" t="s">
        <v>684</v>
      </c>
      <c r="I3148" s="199">
        <v>44</v>
      </c>
      <c r="J3148" t="str">
        <f t="shared" si="241"/>
        <v>D-W3-H1-LAM 110 - Sprayed Lippings</v>
      </c>
      <c r="K3148" s="6" t="e">
        <f>+K2620+(Spray_Lip/((100-DoorDiscount)/100))</f>
        <v>#REF!</v>
      </c>
      <c r="M3148" t="s">
        <v>751</v>
      </c>
      <c r="Q3148" s="6">
        <v>1223.5</v>
      </c>
    </row>
    <row r="3149" spans="1:17" hidden="1">
      <c r="A3149" t="s">
        <v>2</v>
      </c>
      <c r="B3149" t="s">
        <v>16</v>
      </c>
      <c r="C3149" s="194">
        <v>1099</v>
      </c>
      <c r="D3149" s="194" t="s">
        <v>29</v>
      </c>
      <c r="E3149">
        <v>2151</v>
      </c>
      <c r="F3149">
        <v>2450</v>
      </c>
      <c r="G3149" t="s">
        <v>33</v>
      </c>
      <c r="H3149" s="4" t="s">
        <v>684</v>
      </c>
      <c r="I3149" s="199">
        <v>44</v>
      </c>
      <c r="J3149" t="str">
        <f t="shared" si="241"/>
        <v>D-W3-H2-LAM 110 - Sprayed Lippings</v>
      </c>
      <c r="K3149" s="6" t="e">
        <f>+K2621+(Spray_Lip/((100-DoorDiscount)/100))</f>
        <v>#REF!</v>
      </c>
      <c r="M3149" t="s">
        <v>751</v>
      </c>
      <c r="Q3149" s="6">
        <v>1339.5</v>
      </c>
    </row>
    <row r="3150" spans="1:17" hidden="1">
      <c r="A3150" t="s">
        <v>2</v>
      </c>
      <c r="B3150" t="s">
        <v>15</v>
      </c>
      <c r="C3150" s="194">
        <v>1099</v>
      </c>
      <c r="D3150" s="194" t="s">
        <v>29</v>
      </c>
      <c r="E3150">
        <v>2451</v>
      </c>
      <c r="F3150">
        <v>2820</v>
      </c>
      <c r="G3150" t="s">
        <v>34</v>
      </c>
      <c r="H3150" s="4" t="s">
        <v>684</v>
      </c>
      <c r="I3150" s="199">
        <v>44</v>
      </c>
      <c r="J3150" t="str">
        <f t="shared" si="241"/>
        <v>D-W3-H3-LAM 110 - Sprayed Lippings</v>
      </c>
      <c r="K3150" s="6" t="e">
        <f>+K2622+(Spray_Lip/((100-DoorDiscount)/100))</f>
        <v>#REF!</v>
      </c>
      <c r="M3150" t="s">
        <v>751</v>
      </c>
      <c r="Q3150" s="6">
        <v>1472.5</v>
      </c>
    </row>
    <row r="3151" spans="1:17" hidden="1">
      <c r="A3151" t="s">
        <v>2</v>
      </c>
      <c r="B3151" t="s">
        <v>13</v>
      </c>
      <c r="C3151" s="194">
        <v>1099</v>
      </c>
      <c r="D3151" s="194" t="s">
        <v>29</v>
      </c>
      <c r="E3151">
        <v>2821</v>
      </c>
      <c r="F3151">
        <v>3070</v>
      </c>
      <c r="G3151" t="s">
        <v>35</v>
      </c>
      <c r="H3151" s="4" t="s">
        <v>684</v>
      </c>
      <c r="I3151" s="199">
        <v>44</v>
      </c>
      <c r="J3151" t="str">
        <f t="shared" si="241"/>
        <v>D-W3-H4-LAM 110 - Sprayed Lippings</v>
      </c>
      <c r="K3151" s="6" t="e">
        <f>+K2623+(Spray_Lip/((100-DoorDiscount)/100))</f>
        <v>#REF!</v>
      </c>
      <c r="M3151" t="s">
        <v>751</v>
      </c>
      <c r="Q3151" s="6">
        <v>1472.5</v>
      </c>
    </row>
    <row r="3152" spans="1:17" hidden="1">
      <c r="A3152" t="s">
        <v>1</v>
      </c>
      <c r="B3152" t="s">
        <v>12</v>
      </c>
      <c r="C3152" s="194">
        <v>1099</v>
      </c>
      <c r="D3152" s="194" t="s">
        <v>29</v>
      </c>
      <c r="E3152">
        <v>1981</v>
      </c>
      <c r="F3152">
        <v>2150</v>
      </c>
      <c r="G3152" t="s">
        <v>32</v>
      </c>
      <c r="H3152" s="4" t="s">
        <v>684</v>
      </c>
      <c r="I3152" s="199">
        <v>44</v>
      </c>
      <c r="J3152" t="str">
        <f t="shared" si="241"/>
        <v>E-W3-H1-LAM 110 - Sprayed Lippings</v>
      </c>
      <c r="K3152" s="6" t="e">
        <f t="shared" ref="K3152:K3159" si="245">+K2624+(Spray_Lip/((100-DoorDiscount)/100))*2</f>
        <v>#REF!</v>
      </c>
      <c r="M3152" t="s">
        <v>751</v>
      </c>
      <c r="Q3152" s="6">
        <v>2446</v>
      </c>
    </row>
    <row r="3153" spans="1:17" hidden="1">
      <c r="A3153" t="s">
        <v>1</v>
      </c>
      <c r="B3153" t="s">
        <v>11</v>
      </c>
      <c r="C3153" s="194">
        <v>1099</v>
      </c>
      <c r="D3153" s="194" t="s">
        <v>29</v>
      </c>
      <c r="E3153">
        <v>2151</v>
      </c>
      <c r="F3153">
        <v>2450</v>
      </c>
      <c r="G3153" t="s">
        <v>33</v>
      </c>
      <c r="H3153" s="4" t="s">
        <v>684</v>
      </c>
      <c r="I3153" s="199">
        <v>44</v>
      </c>
      <c r="J3153" t="str">
        <f t="shared" si="241"/>
        <v>E-W3-H2-LAM 110 - Sprayed Lippings</v>
      </c>
      <c r="K3153" s="6" t="e">
        <f t="shared" si="245"/>
        <v>#REF!</v>
      </c>
      <c r="M3153" t="s">
        <v>751</v>
      </c>
      <c r="Q3153" s="6">
        <v>2679</v>
      </c>
    </row>
    <row r="3154" spans="1:17" hidden="1">
      <c r="A3154" t="s">
        <v>1</v>
      </c>
      <c r="B3154" t="s">
        <v>10</v>
      </c>
      <c r="C3154" s="194">
        <v>1099</v>
      </c>
      <c r="D3154" s="194" t="s">
        <v>29</v>
      </c>
      <c r="E3154">
        <v>2451</v>
      </c>
      <c r="F3154">
        <v>2820</v>
      </c>
      <c r="G3154" t="s">
        <v>34</v>
      </c>
      <c r="H3154" s="4" t="s">
        <v>684</v>
      </c>
      <c r="I3154" s="199">
        <v>44</v>
      </c>
      <c r="J3154" t="str">
        <f t="shared" si="241"/>
        <v>E-W3-H3-LAM 110 - Sprayed Lippings</v>
      </c>
      <c r="K3154" s="6" t="e">
        <f t="shared" si="245"/>
        <v>#REF!</v>
      </c>
      <c r="M3154" t="s">
        <v>751</v>
      </c>
      <c r="Q3154" s="6">
        <v>2945</v>
      </c>
    </row>
    <row r="3155" spans="1:17" hidden="1">
      <c r="A3155" t="s">
        <v>1</v>
      </c>
      <c r="B3155" t="s">
        <v>8</v>
      </c>
      <c r="C3155" s="194">
        <v>1099</v>
      </c>
      <c r="D3155" s="194" t="s">
        <v>29</v>
      </c>
      <c r="E3155">
        <v>2821</v>
      </c>
      <c r="F3155">
        <v>3100</v>
      </c>
      <c r="G3155" t="s">
        <v>35</v>
      </c>
      <c r="H3155" s="4" t="s">
        <v>684</v>
      </c>
      <c r="I3155" s="199">
        <v>44</v>
      </c>
      <c r="J3155" t="str">
        <f t="shared" si="241"/>
        <v>E-W3-H4-LAM 110 - Sprayed Lippings</v>
      </c>
      <c r="K3155" s="6" t="e">
        <f t="shared" si="245"/>
        <v>#REF!</v>
      </c>
      <c r="M3155" t="s">
        <v>751</v>
      </c>
      <c r="Q3155" s="6">
        <v>2945</v>
      </c>
    </row>
    <row r="3156" spans="1:17" hidden="1">
      <c r="A3156" t="s">
        <v>0</v>
      </c>
      <c r="B3156" t="s">
        <v>7</v>
      </c>
      <c r="C3156" s="194">
        <v>1099</v>
      </c>
      <c r="D3156" s="194" t="s">
        <v>29</v>
      </c>
      <c r="E3156">
        <v>1981</v>
      </c>
      <c r="F3156">
        <v>2150</v>
      </c>
      <c r="G3156" t="s">
        <v>32</v>
      </c>
      <c r="H3156" s="4" t="s">
        <v>684</v>
      </c>
      <c r="I3156" s="199">
        <v>44</v>
      </c>
      <c r="J3156" t="str">
        <f t="shared" si="241"/>
        <v>F-W3-H1-LAM 110 - Sprayed Lippings</v>
      </c>
      <c r="K3156" s="6" t="e">
        <f t="shared" si="245"/>
        <v>#REF!</v>
      </c>
      <c r="M3156" t="s">
        <v>751</v>
      </c>
      <c r="Q3156" s="6">
        <v>1959</v>
      </c>
    </row>
    <row r="3157" spans="1:17" hidden="1">
      <c r="A3157" t="s">
        <v>0</v>
      </c>
      <c r="B3157" t="s">
        <v>6</v>
      </c>
      <c r="C3157" s="194">
        <v>1099</v>
      </c>
      <c r="D3157" s="194" t="s">
        <v>29</v>
      </c>
      <c r="E3157">
        <v>2151</v>
      </c>
      <c r="F3157">
        <v>2450</v>
      </c>
      <c r="G3157" t="s">
        <v>33</v>
      </c>
      <c r="H3157" s="4" t="s">
        <v>684</v>
      </c>
      <c r="I3157" s="199">
        <v>44</v>
      </c>
      <c r="J3157" t="str">
        <f t="shared" si="241"/>
        <v>F-W3-H2-LAM 110 - Sprayed Lippings</v>
      </c>
      <c r="K3157" s="6" t="e">
        <f t="shared" si="245"/>
        <v>#REF!</v>
      </c>
      <c r="M3157" t="s">
        <v>751</v>
      </c>
      <c r="Q3157" s="6">
        <v>2157</v>
      </c>
    </row>
    <row r="3158" spans="1:17" hidden="1">
      <c r="A3158" t="s">
        <v>0</v>
      </c>
      <c r="B3158" t="s">
        <v>5</v>
      </c>
      <c r="C3158" s="194">
        <v>1099</v>
      </c>
      <c r="D3158" s="194" t="s">
        <v>29</v>
      </c>
      <c r="E3158">
        <v>2451</v>
      </c>
      <c r="F3158">
        <v>2820</v>
      </c>
      <c r="G3158" t="s">
        <v>34</v>
      </c>
      <c r="H3158" s="4" t="s">
        <v>684</v>
      </c>
      <c r="I3158" s="199">
        <v>44</v>
      </c>
      <c r="J3158" t="str">
        <f t="shared" si="241"/>
        <v>F-W3-H3-LAM 110 - Sprayed Lippings</v>
      </c>
      <c r="K3158" s="6" t="e">
        <f t="shared" si="245"/>
        <v>#REF!</v>
      </c>
      <c r="M3158" t="s">
        <v>751</v>
      </c>
      <c r="Q3158" s="6">
        <v>2388</v>
      </c>
    </row>
    <row r="3159" spans="1:17" hidden="1">
      <c r="A3159" t="s">
        <v>0</v>
      </c>
      <c r="B3159" t="s">
        <v>3</v>
      </c>
      <c r="C3159" s="194">
        <v>1099</v>
      </c>
      <c r="D3159" s="194" t="s">
        <v>29</v>
      </c>
      <c r="E3159">
        <v>2821</v>
      </c>
      <c r="F3159">
        <v>3100</v>
      </c>
      <c r="G3159" t="s">
        <v>35</v>
      </c>
      <c r="H3159" s="4" t="s">
        <v>684</v>
      </c>
      <c r="I3159" s="199">
        <v>44</v>
      </c>
      <c r="J3159" t="str">
        <f t="shared" si="241"/>
        <v>F-W3-H4-LAM 110 - Sprayed Lippings</v>
      </c>
      <c r="K3159" s="6" t="e">
        <f t="shared" si="245"/>
        <v>#REF!</v>
      </c>
      <c r="M3159" t="s">
        <v>751</v>
      </c>
      <c r="Q3159" s="6">
        <v>2388</v>
      </c>
    </row>
    <row r="3160" spans="1:17" hidden="1">
      <c r="A3160" t="s">
        <v>2</v>
      </c>
      <c r="B3160" t="s">
        <v>17</v>
      </c>
      <c r="C3160" s="196">
        <v>1240</v>
      </c>
      <c r="D3160" s="196" t="s">
        <v>30</v>
      </c>
      <c r="E3160">
        <v>1981</v>
      </c>
      <c r="F3160">
        <v>2150</v>
      </c>
      <c r="G3160" t="s">
        <v>32</v>
      </c>
      <c r="H3160" s="4" t="s">
        <v>684</v>
      </c>
      <c r="I3160" s="199">
        <v>44</v>
      </c>
      <c r="J3160" t="str">
        <f t="shared" si="241"/>
        <v>D-W4-H1-LAM 110 - Sprayed Lippings</v>
      </c>
      <c r="K3160" s="6" t="e">
        <f>+K2632+(Spray_Lip/((100-DoorDiscount)/100))</f>
        <v>#REF!</v>
      </c>
      <c r="M3160" t="s">
        <v>751</v>
      </c>
      <c r="Q3160" s="6">
        <v>1248.5</v>
      </c>
    </row>
    <row r="3161" spans="1:17" hidden="1">
      <c r="A3161" t="s">
        <v>2</v>
      </c>
      <c r="B3161" t="s">
        <v>16</v>
      </c>
      <c r="C3161" s="196">
        <v>1240</v>
      </c>
      <c r="D3161" s="196" t="s">
        <v>30</v>
      </c>
      <c r="E3161">
        <v>2151</v>
      </c>
      <c r="F3161">
        <v>2450</v>
      </c>
      <c r="G3161" t="s">
        <v>33</v>
      </c>
      <c r="H3161" s="4" t="s">
        <v>684</v>
      </c>
      <c r="I3161" s="199">
        <v>44</v>
      </c>
      <c r="J3161" t="str">
        <f t="shared" si="241"/>
        <v>D-W4-H2-LAM 110 - Sprayed Lippings</v>
      </c>
      <c r="K3161" s="6" t="e">
        <f>+K2633+(Spray_Lip/((100-DoorDiscount)/100))</f>
        <v>#REF!</v>
      </c>
      <c r="M3161" t="s">
        <v>751</v>
      </c>
      <c r="Q3161" s="6">
        <v>1364.5</v>
      </c>
    </row>
    <row r="3162" spans="1:17" hidden="1">
      <c r="A3162" t="s">
        <v>2</v>
      </c>
      <c r="B3162" t="s">
        <v>15</v>
      </c>
      <c r="C3162" s="196">
        <v>1240</v>
      </c>
      <c r="D3162" s="196" t="s">
        <v>30</v>
      </c>
      <c r="E3162">
        <v>2451</v>
      </c>
      <c r="F3162">
        <v>2820</v>
      </c>
      <c r="G3162" t="s">
        <v>34</v>
      </c>
      <c r="H3162" s="4" t="s">
        <v>684</v>
      </c>
      <c r="I3162" s="199">
        <v>44</v>
      </c>
      <c r="J3162" t="str">
        <f t="shared" si="241"/>
        <v>D-W4-H3-LAM 110 - Sprayed Lippings</v>
      </c>
      <c r="K3162" s="6" t="e">
        <f>+K2634+(Spray_Lip/((100-DoorDiscount)/100))</f>
        <v>#REF!</v>
      </c>
      <c r="M3162" t="s">
        <v>751</v>
      </c>
      <c r="Q3162" s="6">
        <v>1497.5</v>
      </c>
    </row>
    <row r="3163" spans="1:17" hidden="1">
      <c r="A3163" t="s">
        <v>2</v>
      </c>
      <c r="B3163" t="s">
        <v>13</v>
      </c>
      <c r="C3163" s="196">
        <v>1240</v>
      </c>
      <c r="D3163" s="196" t="s">
        <v>30</v>
      </c>
      <c r="E3163">
        <v>2821</v>
      </c>
      <c r="F3163">
        <v>3070</v>
      </c>
      <c r="G3163" t="s">
        <v>35</v>
      </c>
      <c r="H3163" s="4" t="s">
        <v>684</v>
      </c>
      <c r="I3163" s="199">
        <v>44</v>
      </c>
      <c r="J3163" t="str">
        <f t="shared" si="241"/>
        <v>D-W4-H4-LAM 110 - Sprayed Lippings</v>
      </c>
      <c r="K3163" s="6" t="e">
        <f>+K2635+(Spray_Lip/((100-DoorDiscount)/100))</f>
        <v>#REF!</v>
      </c>
      <c r="M3163" t="s">
        <v>751</v>
      </c>
      <c r="Q3163" s="6">
        <v>1497.5</v>
      </c>
    </row>
    <row r="3164" spans="1:17" hidden="1">
      <c r="A3164" t="s">
        <v>1</v>
      </c>
      <c r="B3164" t="s">
        <v>12</v>
      </c>
      <c r="C3164" s="196">
        <v>1240</v>
      </c>
      <c r="D3164" s="196" t="s">
        <v>30</v>
      </c>
      <c r="E3164">
        <v>1981</v>
      </c>
      <c r="F3164">
        <v>2150</v>
      </c>
      <c r="G3164" t="s">
        <v>32</v>
      </c>
      <c r="H3164" s="4" t="s">
        <v>684</v>
      </c>
      <c r="I3164" s="199">
        <v>44</v>
      </c>
      <c r="J3164" t="str">
        <f t="shared" si="241"/>
        <v>E-W4-H1-LAM 110 - Sprayed Lippings</v>
      </c>
      <c r="K3164" s="6" t="e">
        <f t="shared" ref="K3164:K3171" si="246">+K2636+(Spray_Lip/((100-DoorDiscount)/100))*2</f>
        <v>#REF!</v>
      </c>
      <c r="M3164" t="s">
        <v>751</v>
      </c>
      <c r="Q3164" s="6">
        <v>2496</v>
      </c>
    </row>
    <row r="3165" spans="1:17" hidden="1">
      <c r="A3165" t="s">
        <v>1</v>
      </c>
      <c r="B3165" t="s">
        <v>11</v>
      </c>
      <c r="C3165" s="196">
        <v>1240</v>
      </c>
      <c r="D3165" s="196" t="s">
        <v>30</v>
      </c>
      <c r="E3165">
        <v>2151</v>
      </c>
      <c r="F3165">
        <v>2450</v>
      </c>
      <c r="G3165" t="s">
        <v>33</v>
      </c>
      <c r="H3165" s="4" t="s">
        <v>684</v>
      </c>
      <c r="I3165" s="199">
        <v>44</v>
      </c>
      <c r="J3165" t="str">
        <f t="shared" si="241"/>
        <v>E-W4-H2-LAM 110 - Sprayed Lippings</v>
      </c>
      <c r="K3165" s="6" t="e">
        <f t="shared" si="246"/>
        <v>#REF!</v>
      </c>
      <c r="M3165" t="s">
        <v>751</v>
      </c>
      <c r="Q3165" s="6">
        <v>2729</v>
      </c>
    </row>
    <row r="3166" spans="1:17" hidden="1">
      <c r="A3166" t="s">
        <v>1</v>
      </c>
      <c r="B3166" t="s">
        <v>10</v>
      </c>
      <c r="C3166" s="196">
        <v>1240</v>
      </c>
      <c r="D3166" s="196" t="s">
        <v>30</v>
      </c>
      <c r="E3166">
        <v>2451</v>
      </c>
      <c r="F3166">
        <v>2820</v>
      </c>
      <c r="G3166" t="s">
        <v>34</v>
      </c>
      <c r="H3166" s="4" t="s">
        <v>684</v>
      </c>
      <c r="I3166" s="199">
        <v>44</v>
      </c>
      <c r="J3166" t="str">
        <f t="shared" si="241"/>
        <v>E-W4-H3-LAM 110 - Sprayed Lippings</v>
      </c>
      <c r="K3166" s="6" t="e">
        <f t="shared" si="246"/>
        <v>#REF!</v>
      </c>
      <c r="M3166" t="s">
        <v>751</v>
      </c>
      <c r="Q3166" s="6">
        <v>2995</v>
      </c>
    </row>
    <row r="3167" spans="1:17" hidden="1">
      <c r="A3167" t="s">
        <v>1</v>
      </c>
      <c r="B3167" t="s">
        <v>8</v>
      </c>
      <c r="C3167" s="196">
        <v>1240</v>
      </c>
      <c r="D3167" s="196" t="s">
        <v>30</v>
      </c>
      <c r="E3167">
        <v>2821</v>
      </c>
      <c r="F3167">
        <v>3100</v>
      </c>
      <c r="G3167" t="s">
        <v>35</v>
      </c>
      <c r="H3167" s="4" t="s">
        <v>684</v>
      </c>
      <c r="I3167" s="199">
        <v>44</v>
      </c>
      <c r="J3167" t="str">
        <f t="shared" si="241"/>
        <v>E-W4-H4-LAM 110 - Sprayed Lippings</v>
      </c>
      <c r="K3167" s="6" t="e">
        <f t="shared" si="246"/>
        <v>#REF!</v>
      </c>
      <c r="M3167" t="s">
        <v>751</v>
      </c>
      <c r="Q3167" s="6">
        <v>2995</v>
      </c>
    </row>
    <row r="3168" spans="1:17" hidden="1">
      <c r="A3168" t="s">
        <v>0</v>
      </c>
      <c r="B3168" t="s">
        <v>7</v>
      </c>
      <c r="C3168" s="196">
        <v>1240</v>
      </c>
      <c r="D3168" s="196" t="s">
        <v>30</v>
      </c>
      <c r="E3168">
        <v>1981</v>
      </c>
      <c r="F3168">
        <v>2150</v>
      </c>
      <c r="G3168" t="s">
        <v>32</v>
      </c>
      <c r="H3168" s="4" t="s">
        <v>684</v>
      </c>
      <c r="I3168" s="199">
        <v>44</v>
      </c>
      <c r="J3168" t="str">
        <f t="shared" si="241"/>
        <v>F-W4-H1-LAM 110 - Sprayed Lippings</v>
      </c>
      <c r="K3168" s="6" t="e">
        <f t="shared" si="246"/>
        <v>#REF!</v>
      </c>
      <c r="M3168" t="s">
        <v>751</v>
      </c>
      <c r="Q3168" s="6">
        <v>1984</v>
      </c>
    </row>
    <row r="3169" spans="1:17" hidden="1">
      <c r="A3169" t="s">
        <v>0</v>
      </c>
      <c r="B3169" t="s">
        <v>6</v>
      </c>
      <c r="C3169" s="196">
        <v>1240</v>
      </c>
      <c r="D3169" s="196" t="s">
        <v>30</v>
      </c>
      <c r="E3169">
        <v>2151</v>
      </c>
      <c r="F3169">
        <v>2450</v>
      </c>
      <c r="G3169" t="s">
        <v>33</v>
      </c>
      <c r="H3169" s="4" t="s">
        <v>684</v>
      </c>
      <c r="I3169" s="199">
        <v>44</v>
      </c>
      <c r="J3169" t="str">
        <f t="shared" si="241"/>
        <v>F-W4-H2-LAM 110 - Sprayed Lippings</v>
      </c>
      <c r="K3169" s="6" t="e">
        <f t="shared" si="246"/>
        <v>#REF!</v>
      </c>
      <c r="M3169" t="s">
        <v>751</v>
      </c>
      <c r="Q3169" s="6">
        <v>2182</v>
      </c>
    </row>
    <row r="3170" spans="1:17" hidden="1">
      <c r="A3170" t="s">
        <v>0</v>
      </c>
      <c r="B3170" t="s">
        <v>5</v>
      </c>
      <c r="C3170" s="196">
        <v>1240</v>
      </c>
      <c r="D3170" s="196" t="s">
        <v>30</v>
      </c>
      <c r="E3170">
        <v>2451</v>
      </c>
      <c r="F3170">
        <v>2820</v>
      </c>
      <c r="G3170" t="s">
        <v>34</v>
      </c>
      <c r="H3170" s="4" t="s">
        <v>684</v>
      </c>
      <c r="I3170" s="199">
        <v>44</v>
      </c>
      <c r="J3170" t="str">
        <f t="shared" si="241"/>
        <v>F-W4-H3-LAM 110 - Sprayed Lippings</v>
      </c>
      <c r="K3170" s="6" t="e">
        <f t="shared" si="246"/>
        <v>#REF!</v>
      </c>
      <c r="M3170" t="s">
        <v>751</v>
      </c>
      <c r="Q3170" s="6">
        <v>2413</v>
      </c>
    </row>
    <row r="3171" spans="1:17" hidden="1">
      <c r="A3171" t="s">
        <v>0</v>
      </c>
      <c r="B3171" t="s">
        <v>3</v>
      </c>
      <c r="C3171" s="196">
        <v>1240</v>
      </c>
      <c r="D3171" s="196" t="s">
        <v>30</v>
      </c>
      <c r="E3171">
        <v>2821</v>
      </c>
      <c r="F3171">
        <v>3100</v>
      </c>
      <c r="G3171" t="s">
        <v>35</v>
      </c>
      <c r="H3171" s="4" t="s">
        <v>684</v>
      </c>
      <c r="I3171" s="199">
        <v>44</v>
      </c>
      <c r="J3171" t="str">
        <f t="shared" si="241"/>
        <v>F-W4-H4-LAM 110 - Sprayed Lippings</v>
      </c>
      <c r="K3171" s="6" t="e">
        <f t="shared" si="246"/>
        <v>#REF!</v>
      </c>
      <c r="M3171" t="s">
        <v>751</v>
      </c>
      <c r="Q3171" s="6">
        <v>2413</v>
      </c>
    </row>
    <row r="3172" spans="1:17" hidden="1">
      <c r="A3172" t="s">
        <v>2</v>
      </c>
      <c r="B3172" t="s">
        <v>17</v>
      </c>
      <c r="C3172">
        <v>949</v>
      </c>
      <c r="D3172" t="s">
        <v>27</v>
      </c>
      <c r="E3172">
        <v>1981</v>
      </c>
      <c r="F3172">
        <v>2150</v>
      </c>
      <c r="G3172" t="s">
        <v>32</v>
      </c>
      <c r="H3172" s="4" t="s">
        <v>804</v>
      </c>
      <c r="I3172" s="199">
        <v>44</v>
      </c>
      <c r="J3172" t="str">
        <f t="shared" si="241"/>
        <v>D-W1-H1-LAM 28 - Stained Lippings</v>
      </c>
      <c r="K3172" s="6" t="e">
        <f>+K2308+(Spray_Lip/((100-DoorDiscount)/100))</f>
        <v>#REF!</v>
      </c>
      <c r="M3172" t="s">
        <v>751</v>
      </c>
      <c r="Q3172" s="6">
        <v>514.5</v>
      </c>
    </row>
    <row r="3173" spans="1:17" hidden="1">
      <c r="A3173" t="s">
        <v>2</v>
      </c>
      <c r="B3173" t="s">
        <v>16</v>
      </c>
      <c r="C3173">
        <v>949</v>
      </c>
      <c r="D3173" t="s">
        <v>27</v>
      </c>
      <c r="E3173">
        <v>2151</v>
      </c>
      <c r="F3173">
        <v>2450</v>
      </c>
      <c r="G3173" t="s">
        <v>33</v>
      </c>
      <c r="H3173" s="4" t="s">
        <v>804</v>
      </c>
      <c r="I3173" s="199">
        <v>44</v>
      </c>
      <c r="J3173" t="str">
        <f t="shared" si="241"/>
        <v>D-W1-H2-LAM 28 - Stained Lippings</v>
      </c>
      <c r="K3173" s="6" t="e">
        <f>+K2309+(Spray_Lip/((100-DoorDiscount)/100))</f>
        <v>#REF!</v>
      </c>
      <c r="M3173" t="s">
        <v>751</v>
      </c>
      <c r="Q3173" s="6">
        <v>629.5</v>
      </c>
    </row>
    <row r="3174" spans="1:17" hidden="1">
      <c r="A3174" t="s">
        <v>2</v>
      </c>
      <c r="B3174" t="s">
        <v>15</v>
      </c>
      <c r="C3174">
        <v>949</v>
      </c>
      <c r="D3174" t="s">
        <v>27</v>
      </c>
      <c r="E3174">
        <v>2451</v>
      </c>
      <c r="F3174">
        <v>2820</v>
      </c>
      <c r="G3174" t="s">
        <v>34</v>
      </c>
      <c r="H3174" s="4" t="s">
        <v>804</v>
      </c>
      <c r="I3174" s="199">
        <v>44</v>
      </c>
      <c r="J3174" t="str">
        <f t="shared" si="241"/>
        <v>D-W1-H3-LAM 28 - Stained Lippings</v>
      </c>
      <c r="K3174" s="6" t="e">
        <f>+K2310+(Spray_Lip/((100-DoorDiscount)/100))</f>
        <v>#REF!</v>
      </c>
      <c r="M3174" t="s">
        <v>751</v>
      </c>
      <c r="Q3174" s="6">
        <v>762.5</v>
      </c>
    </row>
    <row r="3175" spans="1:17" hidden="1">
      <c r="A3175" t="s">
        <v>2</v>
      </c>
      <c r="B3175" t="s">
        <v>13</v>
      </c>
      <c r="C3175">
        <v>864</v>
      </c>
      <c r="D3175" t="s">
        <v>27</v>
      </c>
      <c r="E3175">
        <v>2821</v>
      </c>
      <c r="F3175">
        <v>3070</v>
      </c>
      <c r="G3175" t="s">
        <v>35</v>
      </c>
      <c r="H3175" s="4" t="s">
        <v>804</v>
      </c>
      <c r="I3175" s="199">
        <v>44</v>
      </c>
      <c r="J3175" t="str">
        <f t="shared" si="241"/>
        <v>D-W1-H4-LAM 28 - Stained Lippings</v>
      </c>
      <c r="K3175" s="6" t="e">
        <f>+K2311+(Spray_Lip/((100-DoorDiscount)/100))</f>
        <v>#REF!</v>
      </c>
      <c r="M3175" t="s">
        <v>751</v>
      </c>
      <c r="Q3175" s="6">
        <v>898.5</v>
      </c>
    </row>
    <row r="3176" spans="1:17" hidden="1">
      <c r="A3176" t="s">
        <v>1</v>
      </c>
      <c r="B3176" t="s">
        <v>12</v>
      </c>
      <c r="C3176">
        <v>949</v>
      </c>
      <c r="D3176" t="s">
        <v>27</v>
      </c>
      <c r="E3176">
        <v>1981</v>
      </c>
      <c r="F3176">
        <v>2150</v>
      </c>
      <c r="G3176" t="s">
        <v>32</v>
      </c>
      <c r="H3176" s="4" t="s">
        <v>804</v>
      </c>
      <c r="I3176" s="199">
        <v>44</v>
      </c>
      <c r="J3176" t="str">
        <f t="shared" si="241"/>
        <v>E-W1-H1-LAM 28 - Stained Lippings</v>
      </c>
      <c r="K3176" s="6" t="e">
        <f t="shared" ref="K3176:K3183" si="247">+K2312+(Spray_Lip/((100-DoorDiscount)/100))*2</f>
        <v>#REF!</v>
      </c>
      <c r="M3176" t="s">
        <v>751</v>
      </c>
      <c r="Q3176" s="6">
        <v>1023</v>
      </c>
    </row>
    <row r="3177" spans="1:17" hidden="1">
      <c r="A3177" t="s">
        <v>1</v>
      </c>
      <c r="B3177" t="s">
        <v>11</v>
      </c>
      <c r="C3177">
        <v>909</v>
      </c>
      <c r="D3177" t="s">
        <v>27</v>
      </c>
      <c r="E3177">
        <v>2151</v>
      </c>
      <c r="F3177">
        <v>2450</v>
      </c>
      <c r="G3177" t="s">
        <v>33</v>
      </c>
      <c r="H3177" s="4" t="s">
        <v>804</v>
      </c>
      <c r="I3177" s="199">
        <v>44</v>
      </c>
      <c r="J3177" t="str">
        <f t="shared" si="241"/>
        <v>E-W1-H2-LAM 28 - Stained Lippings</v>
      </c>
      <c r="K3177" s="6" t="e">
        <f t="shared" si="247"/>
        <v>#REF!</v>
      </c>
      <c r="M3177" t="s">
        <v>751</v>
      </c>
      <c r="Q3177" s="6">
        <v>1256</v>
      </c>
    </row>
    <row r="3178" spans="1:17" hidden="1">
      <c r="A3178" t="s">
        <v>1</v>
      </c>
      <c r="B3178" t="s">
        <v>10</v>
      </c>
      <c r="C3178">
        <v>949</v>
      </c>
      <c r="D3178" t="s">
        <v>27</v>
      </c>
      <c r="E3178">
        <v>2451</v>
      </c>
      <c r="F3178">
        <v>2820</v>
      </c>
      <c r="G3178" t="s">
        <v>34</v>
      </c>
      <c r="H3178" s="4" t="s">
        <v>804</v>
      </c>
      <c r="I3178" s="199">
        <v>44</v>
      </c>
      <c r="J3178" t="str">
        <f t="shared" si="241"/>
        <v>E-W1-H3-LAM 28 - Stained Lippings</v>
      </c>
      <c r="K3178" s="6" t="e">
        <f t="shared" si="247"/>
        <v>#REF!</v>
      </c>
      <c r="M3178" t="s">
        <v>751</v>
      </c>
      <c r="Q3178" s="6">
        <v>1526</v>
      </c>
    </row>
    <row r="3179" spans="1:17" hidden="1">
      <c r="A3179" t="s">
        <v>1</v>
      </c>
      <c r="B3179" t="s">
        <v>8</v>
      </c>
      <c r="C3179">
        <v>999</v>
      </c>
      <c r="D3179" t="s">
        <v>27</v>
      </c>
      <c r="E3179">
        <v>2821</v>
      </c>
      <c r="F3179">
        <v>3100</v>
      </c>
      <c r="G3179" t="s">
        <v>35</v>
      </c>
      <c r="H3179" s="4" t="s">
        <v>804</v>
      </c>
      <c r="I3179" s="199">
        <v>44</v>
      </c>
      <c r="J3179" t="str">
        <f t="shared" si="241"/>
        <v>E-W1-H4-LAM 28 - Stained Lippings</v>
      </c>
      <c r="K3179" s="6" t="e">
        <f t="shared" si="247"/>
        <v>#REF!</v>
      </c>
      <c r="M3179" t="s">
        <v>751</v>
      </c>
      <c r="Q3179" s="6">
        <v>1797</v>
      </c>
    </row>
    <row r="3180" spans="1:17" hidden="1">
      <c r="A3180" t="s">
        <v>0</v>
      </c>
      <c r="B3180" t="s">
        <v>7</v>
      </c>
      <c r="C3180">
        <v>949</v>
      </c>
      <c r="D3180" t="s">
        <v>27</v>
      </c>
      <c r="E3180">
        <v>1981</v>
      </c>
      <c r="F3180">
        <v>2150</v>
      </c>
      <c r="G3180" t="s">
        <v>32</v>
      </c>
      <c r="H3180" s="4" t="s">
        <v>804</v>
      </c>
      <c r="I3180" s="199">
        <v>44</v>
      </c>
      <c r="J3180" t="str">
        <f t="shared" si="241"/>
        <v>F-W1-H1-LAM 28 - Stained Lippings</v>
      </c>
      <c r="K3180" s="6" t="e">
        <f t="shared" si="247"/>
        <v>#REF!</v>
      </c>
      <c r="M3180" t="s">
        <v>751</v>
      </c>
      <c r="Q3180" s="6">
        <v>917</v>
      </c>
    </row>
    <row r="3181" spans="1:17" hidden="1">
      <c r="A3181" t="s">
        <v>0</v>
      </c>
      <c r="B3181" t="s">
        <v>6</v>
      </c>
      <c r="C3181">
        <v>909</v>
      </c>
      <c r="D3181" t="s">
        <v>27</v>
      </c>
      <c r="E3181">
        <v>2151</v>
      </c>
      <c r="F3181">
        <v>2450</v>
      </c>
      <c r="G3181" t="s">
        <v>33</v>
      </c>
      <c r="H3181" s="4" t="s">
        <v>804</v>
      </c>
      <c r="I3181" s="199">
        <v>44</v>
      </c>
      <c r="J3181" t="str">
        <f t="shared" si="241"/>
        <v>F-W1-H2-LAM 28 - Stained Lippings</v>
      </c>
      <c r="K3181" s="6" t="e">
        <f t="shared" si="247"/>
        <v>#REF!</v>
      </c>
      <c r="M3181" t="s">
        <v>751</v>
      </c>
      <c r="Q3181" s="6">
        <v>1115</v>
      </c>
    </row>
    <row r="3182" spans="1:17" hidden="1">
      <c r="A3182" t="s">
        <v>0</v>
      </c>
      <c r="B3182" t="s">
        <v>5</v>
      </c>
      <c r="C3182">
        <v>924</v>
      </c>
      <c r="D3182" t="s">
        <v>27</v>
      </c>
      <c r="E3182">
        <v>2451</v>
      </c>
      <c r="F3182">
        <v>2820</v>
      </c>
      <c r="G3182" t="s">
        <v>34</v>
      </c>
      <c r="H3182" s="4" t="s">
        <v>804</v>
      </c>
      <c r="I3182" s="199">
        <v>44</v>
      </c>
      <c r="J3182" t="str">
        <f t="shared" si="241"/>
        <v>F-W1-H3-LAM 28 - Stained Lippings</v>
      </c>
      <c r="K3182" s="6" t="e">
        <f t="shared" si="247"/>
        <v>#REF!</v>
      </c>
      <c r="M3182" t="s">
        <v>751</v>
      </c>
      <c r="Q3182" s="6">
        <v>1348</v>
      </c>
    </row>
    <row r="3183" spans="1:17" hidden="1">
      <c r="A3183" t="s">
        <v>0</v>
      </c>
      <c r="B3183" t="s">
        <v>3</v>
      </c>
      <c r="C3183">
        <v>999</v>
      </c>
      <c r="D3183" t="s">
        <v>27</v>
      </c>
      <c r="E3183">
        <v>2821</v>
      </c>
      <c r="F3183">
        <v>3100</v>
      </c>
      <c r="G3183" t="s">
        <v>35</v>
      </c>
      <c r="H3183" s="4" t="s">
        <v>804</v>
      </c>
      <c r="I3183" s="199">
        <v>44</v>
      </c>
      <c r="J3183" t="str">
        <f t="shared" si="241"/>
        <v>F-W1-H4-LAM 28 - Stained Lippings</v>
      </c>
      <c r="K3183" s="6" t="e">
        <f t="shared" si="247"/>
        <v>#REF!</v>
      </c>
      <c r="M3183" t="s">
        <v>751</v>
      </c>
      <c r="Q3183" s="6">
        <v>1586</v>
      </c>
    </row>
    <row r="3184" spans="1:17" hidden="1">
      <c r="A3184" t="s">
        <v>2</v>
      </c>
      <c r="B3184" t="s">
        <v>17</v>
      </c>
      <c r="C3184" s="191">
        <v>999</v>
      </c>
      <c r="D3184" s="191" t="s">
        <v>28</v>
      </c>
      <c r="E3184">
        <v>1981</v>
      </c>
      <c r="F3184">
        <v>2150</v>
      </c>
      <c r="G3184" t="s">
        <v>32</v>
      </c>
      <c r="H3184" s="4" t="s">
        <v>804</v>
      </c>
      <c r="I3184" s="199">
        <v>44</v>
      </c>
      <c r="J3184" t="str">
        <f t="shared" si="241"/>
        <v>D-W2-H1-LAM 28 - Stained Lippings</v>
      </c>
      <c r="K3184" s="6" t="e">
        <f>+K2320+(Spray_Lip/((100-DoorDiscount)/100))</f>
        <v>#REF!</v>
      </c>
      <c r="M3184" t="s">
        <v>751</v>
      </c>
      <c r="Q3184" s="6">
        <v>539.5</v>
      </c>
    </row>
    <row r="3185" spans="1:17" hidden="1">
      <c r="A3185" t="s">
        <v>2</v>
      </c>
      <c r="B3185" t="s">
        <v>16</v>
      </c>
      <c r="C3185" s="191">
        <v>999</v>
      </c>
      <c r="D3185" s="191" t="s">
        <v>28</v>
      </c>
      <c r="E3185">
        <v>2151</v>
      </c>
      <c r="F3185">
        <v>2450</v>
      </c>
      <c r="G3185" t="s">
        <v>33</v>
      </c>
      <c r="H3185" s="4" t="s">
        <v>804</v>
      </c>
      <c r="I3185" s="199">
        <v>44</v>
      </c>
      <c r="J3185" t="str">
        <f t="shared" si="241"/>
        <v>D-W2-H2-LAM 28 - Stained Lippings</v>
      </c>
      <c r="K3185" s="6" t="e">
        <f>+K2321+(Spray_Lip/((100-DoorDiscount)/100))</f>
        <v>#REF!</v>
      </c>
      <c r="M3185" t="s">
        <v>751</v>
      </c>
      <c r="Q3185" s="6">
        <v>654.5</v>
      </c>
    </row>
    <row r="3186" spans="1:17" hidden="1">
      <c r="A3186" t="s">
        <v>2</v>
      </c>
      <c r="B3186" t="s">
        <v>15</v>
      </c>
      <c r="C3186" s="191">
        <v>999</v>
      </c>
      <c r="D3186" s="191" t="s">
        <v>28</v>
      </c>
      <c r="E3186">
        <v>2451</v>
      </c>
      <c r="F3186">
        <v>2820</v>
      </c>
      <c r="G3186" t="s">
        <v>34</v>
      </c>
      <c r="H3186" s="4" t="s">
        <v>804</v>
      </c>
      <c r="I3186" s="199">
        <v>44</v>
      </c>
      <c r="J3186" t="str">
        <f t="shared" si="241"/>
        <v>D-W2-H3-LAM 28 - Stained Lippings</v>
      </c>
      <c r="K3186" s="6" t="e">
        <f>+K2322+(Spray_Lip/((100-DoorDiscount)/100))</f>
        <v>#REF!</v>
      </c>
      <c r="M3186" t="s">
        <v>751</v>
      </c>
      <c r="Q3186" s="6">
        <v>787.5</v>
      </c>
    </row>
    <row r="3187" spans="1:17" hidden="1">
      <c r="A3187" t="s">
        <v>2</v>
      </c>
      <c r="B3187" t="s">
        <v>13</v>
      </c>
      <c r="C3187" s="191">
        <v>999</v>
      </c>
      <c r="D3187" s="191" t="s">
        <v>28</v>
      </c>
      <c r="E3187">
        <v>2821</v>
      </c>
      <c r="F3187">
        <v>3070</v>
      </c>
      <c r="G3187" t="s">
        <v>35</v>
      </c>
      <c r="H3187" s="4" t="s">
        <v>804</v>
      </c>
      <c r="I3187" s="199">
        <v>44</v>
      </c>
      <c r="J3187" t="str">
        <f t="shared" ref="J3187:J3250" si="248">A3187&amp;"-"&amp;D3187&amp;"-"&amp;G3187&amp;"-"&amp;H3187</f>
        <v>D-W2-H4-LAM 28 - Stained Lippings</v>
      </c>
      <c r="K3187" s="6" t="e">
        <f>+K2323+(Spray_Lip/((100-DoorDiscount)/100))</f>
        <v>#REF!</v>
      </c>
      <c r="M3187" t="s">
        <v>751</v>
      </c>
      <c r="Q3187" s="6">
        <v>923.5</v>
      </c>
    </row>
    <row r="3188" spans="1:17" hidden="1">
      <c r="A3188" t="s">
        <v>1</v>
      </c>
      <c r="B3188" t="s">
        <v>12</v>
      </c>
      <c r="C3188" s="191">
        <v>999</v>
      </c>
      <c r="D3188" s="191" t="s">
        <v>28</v>
      </c>
      <c r="E3188">
        <v>1981</v>
      </c>
      <c r="F3188">
        <v>2150</v>
      </c>
      <c r="G3188" t="s">
        <v>32</v>
      </c>
      <c r="H3188" s="4" t="s">
        <v>804</v>
      </c>
      <c r="I3188" s="199">
        <v>44</v>
      </c>
      <c r="J3188" t="str">
        <f t="shared" si="248"/>
        <v>E-W2-H1-LAM 28 - Stained Lippings</v>
      </c>
      <c r="K3188" s="6" t="e">
        <f t="shared" ref="K3188:K3195" si="249">+K2324+(Spray_Lip/((100-DoorDiscount)/100))*2</f>
        <v>#REF!</v>
      </c>
      <c r="M3188" t="s">
        <v>751</v>
      </c>
      <c r="Q3188" s="6">
        <v>1073</v>
      </c>
    </row>
    <row r="3189" spans="1:17" hidden="1">
      <c r="A3189" t="s">
        <v>1</v>
      </c>
      <c r="B3189" t="s">
        <v>11</v>
      </c>
      <c r="C3189" s="191">
        <v>999</v>
      </c>
      <c r="D3189" s="191" t="s">
        <v>28</v>
      </c>
      <c r="E3189">
        <v>2151</v>
      </c>
      <c r="F3189">
        <v>2450</v>
      </c>
      <c r="G3189" t="s">
        <v>33</v>
      </c>
      <c r="H3189" s="4" t="s">
        <v>804</v>
      </c>
      <c r="I3189" s="199">
        <v>44</v>
      </c>
      <c r="J3189" t="str">
        <f t="shared" si="248"/>
        <v>E-W2-H2-LAM 28 - Stained Lippings</v>
      </c>
      <c r="K3189" s="6" t="e">
        <f t="shared" si="249"/>
        <v>#REF!</v>
      </c>
      <c r="M3189" t="s">
        <v>751</v>
      </c>
      <c r="Q3189" s="6">
        <v>1306</v>
      </c>
    </row>
    <row r="3190" spans="1:17" hidden="1">
      <c r="A3190" t="s">
        <v>1</v>
      </c>
      <c r="B3190" t="s">
        <v>10</v>
      </c>
      <c r="C3190" s="191">
        <v>999</v>
      </c>
      <c r="D3190" s="191" t="s">
        <v>28</v>
      </c>
      <c r="E3190">
        <v>2451</v>
      </c>
      <c r="F3190">
        <v>2820</v>
      </c>
      <c r="G3190" t="s">
        <v>34</v>
      </c>
      <c r="H3190" s="4" t="s">
        <v>804</v>
      </c>
      <c r="I3190" s="199">
        <v>44</v>
      </c>
      <c r="J3190" t="str">
        <f t="shared" si="248"/>
        <v>E-W2-H3-LAM 28 - Stained Lippings</v>
      </c>
      <c r="K3190" s="6" t="e">
        <f t="shared" si="249"/>
        <v>#REF!</v>
      </c>
      <c r="M3190" t="s">
        <v>751</v>
      </c>
      <c r="Q3190" s="6">
        <v>1576</v>
      </c>
    </row>
    <row r="3191" spans="1:17" hidden="1">
      <c r="A3191" t="s">
        <v>1</v>
      </c>
      <c r="B3191" t="s">
        <v>8</v>
      </c>
      <c r="C3191" s="191">
        <v>999</v>
      </c>
      <c r="D3191" s="191" t="s">
        <v>28</v>
      </c>
      <c r="E3191">
        <v>2821</v>
      </c>
      <c r="F3191">
        <v>3100</v>
      </c>
      <c r="G3191" t="s">
        <v>35</v>
      </c>
      <c r="H3191" s="4" t="s">
        <v>804</v>
      </c>
      <c r="I3191" s="199">
        <v>44</v>
      </c>
      <c r="J3191" t="str">
        <f t="shared" si="248"/>
        <v>E-W2-H4-LAM 28 - Stained Lippings</v>
      </c>
      <c r="K3191" s="6" t="e">
        <f t="shared" si="249"/>
        <v>#REF!</v>
      </c>
      <c r="M3191" t="s">
        <v>751</v>
      </c>
      <c r="Q3191" s="6">
        <v>1847</v>
      </c>
    </row>
    <row r="3192" spans="1:17" hidden="1">
      <c r="A3192" t="s">
        <v>0</v>
      </c>
      <c r="B3192" t="s">
        <v>7</v>
      </c>
      <c r="C3192" s="191">
        <v>999</v>
      </c>
      <c r="D3192" s="191" t="s">
        <v>28</v>
      </c>
      <c r="E3192">
        <v>1981</v>
      </c>
      <c r="F3192">
        <v>2150</v>
      </c>
      <c r="G3192" t="s">
        <v>32</v>
      </c>
      <c r="H3192" s="4" t="s">
        <v>804</v>
      </c>
      <c r="I3192" s="199">
        <v>44</v>
      </c>
      <c r="J3192" t="str">
        <f t="shared" si="248"/>
        <v>F-W2-H1-LAM 28 - Stained Lippings</v>
      </c>
      <c r="K3192" s="6" t="e">
        <f t="shared" si="249"/>
        <v>#REF!</v>
      </c>
      <c r="M3192" t="s">
        <v>751</v>
      </c>
      <c r="Q3192" s="6">
        <v>942</v>
      </c>
    </row>
    <row r="3193" spans="1:17" hidden="1">
      <c r="A3193" t="s">
        <v>0</v>
      </c>
      <c r="B3193" t="s">
        <v>6</v>
      </c>
      <c r="C3193" s="191">
        <v>999</v>
      </c>
      <c r="D3193" s="191" t="s">
        <v>28</v>
      </c>
      <c r="E3193">
        <v>2151</v>
      </c>
      <c r="F3193">
        <v>2450</v>
      </c>
      <c r="G3193" t="s">
        <v>33</v>
      </c>
      <c r="H3193" s="4" t="s">
        <v>804</v>
      </c>
      <c r="I3193" s="199">
        <v>44</v>
      </c>
      <c r="J3193" t="str">
        <f t="shared" si="248"/>
        <v>F-W2-H2-LAM 28 - Stained Lippings</v>
      </c>
      <c r="K3193" s="6" t="e">
        <f t="shared" si="249"/>
        <v>#REF!</v>
      </c>
      <c r="M3193" t="s">
        <v>751</v>
      </c>
      <c r="Q3193" s="6">
        <v>1140</v>
      </c>
    </row>
    <row r="3194" spans="1:17" hidden="1">
      <c r="A3194" t="s">
        <v>0</v>
      </c>
      <c r="B3194" t="s">
        <v>5</v>
      </c>
      <c r="C3194" s="191">
        <v>999</v>
      </c>
      <c r="D3194" s="191" t="s">
        <v>28</v>
      </c>
      <c r="E3194">
        <v>2451</v>
      </c>
      <c r="F3194">
        <v>2820</v>
      </c>
      <c r="G3194" t="s">
        <v>34</v>
      </c>
      <c r="H3194" s="4" t="s">
        <v>804</v>
      </c>
      <c r="I3194" s="199">
        <v>44</v>
      </c>
      <c r="J3194" t="str">
        <f t="shared" si="248"/>
        <v>F-W2-H3-LAM 28 - Stained Lippings</v>
      </c>
      <c r="K3194" s="6" t="e">
        <f t="shared" si="249"/>
        <v>#REF!</v>
      </c>
      <c r="M3194" t="s">
        <v>751</v>
      </c>
      <c r="Q3194" s="6">
        <v>1373</v>
      </c>
    </row>
    <row r="3195" spans="1:17" hidden="1">
      <c r="A3195" t="s">
        <v>0</v>
      </c>
      <c r="B3195" t="s">
        <v>3</v>
      </c>
      <c r="C3195" s="191">
        <v>999</v>
      </c>
      <c r="D3195" s="191" t="s">
        <v>28</v>
      </c>
      <c r="E3195">
        <v>2821</v>
      </c>
      <c r="F3195">
        <v>3100</v>
      </c>
      <c r="G3195" t="s">
        <v>35</v>
      </c>
      <c r="H3195" s="4" t="s">
        <v>804</v>
      </c>
      <c r="I3195" s="199">
        <v>44</v>
      </c>
      <c r="J3195" t="str">
        <f t="shared" si="248"/>
        <v>F-W2-H4-LAM 28 - Stained Lippings</v>
      </c>
      <c r="K3195" s="6" t="e">
        <f t="shared" si="249"/>
        <v>#REF!</v>
      </c>
      <c r="M3195" t="s">
        <v>751</v>
      </c>
      <c r="Q3195" s="6">
        <v>1611</v>
      </c>
    </row>
    <row r="3196" spans="1:17" hidden="1">
      <c r="A3196" t="s">
        <v>2</v>
      </c>
      <c r="B3196" t="s">
        <v>17</v>
      </c>
      <c r="C3196" s="194">
        <v>1099</v>
      </c>
      <c r="D3196" s="194" t="s">
        <v>29</v>
      </c>
      <c r="E3196">
        <v>1981</v>
      </c>
      <c r="F3196">
        <v>2150</v>
      </c>
      <c r="G3196" t="s">
        <v>32</v>
      </c>
      <c r="H3196" s="4" t="s">
        <v>804</v>
      </c>
      <c r="I3196" s="199">
        <v>44</v>
      </c>
      <c r="J3196" t="str">
        <f t="shared" si="248"/>
        <v>D-W3-H1-LAM 28 - Stained Lippings</v>
      </c>
      <c r="K3196" s="6" t="e">
        <f>+K2332+(Spray_Lip/((100-DoorDiscount)/100))</f>
        <v>#REF!</v>
      </c>
      <c r="M3196" t="s">
        <v>751</v>
      </c>
      <c r="Q3196" s="6">
        <v>564.5</v>
      </c>
    </row>
    <row r="3197" spans="1:17" hidden="1">
      <c r="A3197" t="s">
        <v>2</v>
      </c>
      <c r="B3197" t="s">
        <v>16</v>
      </c>
      <c r="C3197" s="194">
        <v>1099</v>
      </c>
      <c r="D3197" s="194" t="s">
        <v>29</v>
      </c>
      <c r="E3197">
        <v>2151</v>
      </c>
      <c r="F3197">
        <v>2450</v>
      </c>
      <c r="G3197" t="s">
        <v>33</v>
      </c>
      <c r="H3197" s="4" t="s">
        <v>804</v>
      </c>
      <c r="I3197" s="199">
        <v>44</v>
      </c>
      <c r="J3197" t="str">
        <f t="shared" si="248"/>
        <v>D-W3-H2-LAM 28 - Stained Lippings</v>
      </c>
      <c r="K3197" s="6" t="e">
        <f>+K2333+(Spray_Lip/((100-DoorDiscount)/100))</f>
        <v>#REF!</v>
      </c>
      <c r="M3197" t="s">
        <v>751</v>
      </c>
      <c r="Q3197" s="6">
        <v>679.5</v>
      </c>
    </row>
    <row r="3198" spans="1:17" hidden="1">
      <c r="A3198" t="s">
        <v>2</v>
      </c>
      <c r="B3198" t="s">
        <v>15</v>
      </c>
      <c r="C3198" s="194">
        <v>1099</v>
      </c>
      <c r="D3198" s="194" t="s">
        <v>29</v>
      </c>
      <c r="E3198">
        <v>2451</v>
      </c>
      <c r="F3198">
        <v>2820</v>
      </c>
      <c r="G3198" t="s">
        <v>34</v>
      </c>
      <c r="H3198" s="4" t="s">
        <v>804</v>
      </c>
      <c r="I3198" s="199">
        <v>44</v>
      </c>
      <c r="J3198" t="str">
        <f t="shared" si="248"/>
        <v>D-W3-H3-LAM 28 - Stained Lippings</v>
      </c>
      <c r="K3198" s="6" t="e">
        <f>+K2334+(Spray_Lip/((100-DoorDiscount)/100))</f>
        <v>#REF!</v>
      </c>
      <c r="M3198" t="s">
        <v>751</v>
      </c>
      <c r="Q3198" s="6">
        <v>812.5</v>
      </c>
    </row>
    <row r="3199" spans="1:17" hidden="1">
      <c r="A3199" t="s">
        <v>2</v>
      </c>
      <c r="B3199" t="s">
        <v>13</v>
      </c>
      <c r="C3199" s="194">
        <v>1099</v>
      </c>
      <c r="D3199" s="194" t="s">
        <v>29</v>
      </c>
      <c r="E3199">
        <v>2821</v>
      </c>
      <c r="F3199">
        <v>3070</v>
      </c>
      <c r="G3199" t="s">
        <v>35</v>
      </c>
      <c r="H3199" s="4" t="s">
        <v>804</v>
      </c>
      <c r="I3199" s="199">
        <v>44</v>
      </c>
      <c r="J3199" t="str">
        <f t="shared" si="248"/>
        <v>D-W3-H4-LAM 28 - Stained Lippings</v>
      </c>
      <c r="K3199" s="6" t="e">
        <f>+K2335+(Spray_Lip/((100-DoorDiscount)/100))</f>
        <v>#REF!</v>
      </c>
      <c r="M3199" t="s">
        <v>751</v>
      </c>
      <c r="Q3199" s="6">
        <v>948.5</v>
      </c>
    </row>
    <row r="3200" spans="1:17" hidden="1">
      <c r="A3200" t="s">
        <v>1</v>
      </c>
      <c r="B3200" t="s">
        <v>12</v>
      </c>
      <c r="C3200" s="194">
        <v>1099</v>
      </c>
      <c r="D3200" s="194" t="s">
        <v>29</v>
      </c>
      <c r="E3200">
        <v>1981</v>
      </c>
      <c r="F3200">
        <v>2150</v>
      </c>
      <c r="G3200" t="s">
        <v>32</v>
      </c>
      <c r="H3200" s="4" t="s">
        <v>804</v>
      </c>
      <c r="I3200" s="199">
        <v>44</v>
      </c>
      <c r="J3200" t="str">
        <f t="shared" si="248"/>
        <v>E-W3-H1-LAM 28 - Stained Lippings</v>
      </c>
      <c r="K3200" s="6" t="e">
        <f t="shared" ref="K3200:K3207" si="250">+K2336+(Spray_Lip/((100-DoorDiscount)/100))*2</f>
        <v>#REF!</v>
      </c>
      <c r="M3200" t="s">
        <v>751</v>
      </c>
      <c r="Q3200" s="6">
        <v>1123</v>
      </c>
    </row>
    <row r="3201" spans="1:17" hidden="1">
      <c r="A3201" t="s">
        <v>1</v>
      </c>
      <c r="B3201" t="s">
        <v>11</v>
      </c>
      <c r="C3201" s="194">
        <v>1099</v>
      </c>
      <c r="D3201" s="194" t="s">
        <v>29</v>
      </c>
      <c r="E3201">
        <v>2151</v>
      </c>
      <c r="F3201">
        <v>2450</v>
      </c>
      <c r="G3201" t="s">
        <v>33</v>
      </c>
      <c r="H3201" s="4" t="s">
        <v>804</v>
      </c>
      <c r="I3201" s="199">
        <v>44</v>
      </c>
      <c r="J3201" t="str">
        <f t="shared" si="248"/>
        <v>E-W3-H2-LAM 28 - Stained Lippings</v>
      </c>
      <c r="K3201" s="6" t="e">
        <f t="shared" si="250"/>
        <v>#REF!</v>
      </c>
      <c r="M3201" t="s">
        <v>751</v>
      </c>
      <c r="Q3201" s="6">
        <v>1356</v>
      </c>
    </row>
    <row r="3202" spans="1:17" hidden="1">
      <c r="A3202" t="s">
        <v>1</v>
      </c>
      <c r="B3202" t="s">
        <v>10</v>
      </c>
      <c r="C3202" s="194">
        <v>1099</v>
      </c>
      <c r="D3202" s="194" t="s">
        <v>29</v>
      </c>
      <c r="E3202">
        <v>2451</v>
      </c>
      <c r="F3202">
        <v>2820</v>
      </c>
      <c r="G3202" t="s">
        <v>34</v>
      </c>
      <c r="H3202" s="4" t="s">
        <v>804</v>
      </c>
      <c r="I3202" s="199">
        <v>44</v>
      </c>
      <c r="J3202" t="str">
        <f t="shared" si="248"/>
        <v>E-W3-H3-LAM 28 - Stained Lippings</v>
      </c>
      <c r="K3202" s="6" t="e">
        <f t="shared" si="250"/>
        <v>#REF!</v>
      </c>
      <c r="M3202" t="s">
        <v>751</v>
      </c>
      <c r="Q3202" s="6">
        <v>1626</v>
      </c>
    </row>
    <row r="3203" spans="1:17" hidden="1">
      <c r="A3203" t="s">
        <v>1</v>
      </c>
      <c r="B3203" t="s">
        <v>8</v>
      </c>
      <c r="C3203" s="194">
        <v>1099</v>
      </c>
      <c r="D3203" s="194" t="s">
        <v>29</v>
      </c>
      <c r="E3203">
        <v>2821</v>
      </c>
      <c r="F3203">
        <v>3100</v>
      </c>
      <c r="G3203" t="s">
        <v>35</v>
      </c>
      <c r="H3203" s="4" t="s">
        <v>804</v>
      </c>
      <c r="I3203" s="199">
        <v>44</v>
      </c>
      <c r="J3203" t="str">
        <f t="shared" si="248"/>
        <v>E-W3-H4-LAM 28 - Stained Lippings</v>
      </c>
      <c r="K3203" s="6" t="e">
        <f t="shared" si="250"/>
        <v>#REF!</v>
      </c>
      <c r="M3203" t="s">
        <v>751</v>
      </c>
      <c r="Q3203" s="6">
        <v>1897</v>
      </c>
    </row>
    <row r="3204" spans="1:17" hidden="1">
      <c r="A3204" t="s">
        <v>0</v>
      </c>
      <c r="B3204" t="s">
        <v>7</v>
      </c>
      <c r="C3204" s="194">
        <v>1099</v>
      </c>
      <c r="D3204" s="194" t="s">
        <v>29</v>
      </c>
      <c r="E3204">
        <v>1981</v>
      </c>
      <c r="F3204">
        <v>2150</v>
      </c>
      <c r="G3204" t="s">
        <v>32</v>
      </c>
      <c r="H3204" s="4" t="s">
        <v>804</v>
      </c>
      <c r="I3204" s="199">
        <v>44</v>
      </c>
      <c r="J3204" t="str">
        <f t="shared" si="248"/>
        <v>F-W3-H1-LAM 28 - Stained Lippings</v>
      </c>
      <c r="K3204" s="6" t="e">
        <f t="shared" si="250"/>
        <v>#REF!</v>
      </c>
      <c r="M3204" t="s">
        <v>751</v>
      </c>
      <c r="Q3204" s="6">
        <v>967</v>
      </c>
    </row>
    <row r="3205" spans="1:17" hidden="1">
      <c r="A3205" t="s">
        <v>0</v>
      </c>
      <c r="B3205" t="s">
        <v>6</v>
      </c>
      <c r="C3205" s="194">
        <v>1099</v>
      </c>
      <c r="D3205" s="194" t="s">
        <v>29</v>
      </c>
      <c r="E3205">
        <v>2151</v>
      </c>
      <c r="F3205">
        <v>2450</v>
      </c>
      <c r="G3205" t="s">
        <v>33</v>
      </c>
      <c r="H3205" s="4" t="s">
        <v>804</v>
      </c>
      <c r="I3205" s="199">
        <v>44</v>
      </c>
      <c r="J3205" t="str">
        <f t="shared" si="248"/>
        <v>F-W3-H2-LAM 28 - Stained Lippings</v>
      </c>
      <c r="K3205" s="6" t="e">
        <f t="shared" si="250"/>
        <v>#REF!</v>
      </c>
      <c r="M3205" t="s">
        <v>751</v>
      </c>
      <c r="Q3205" s="6">
        <v>1165</v>
      </c>
    </row>
    <row r="3206" spans="1:17" hidden="1">
      <c r="A3206" t="s">
        <v>0</v>
      </c>
      <c r="B3206" t="s">
        <v>5</v>
      </c>
      <c r="C3206" s="194">
        <v>1099</v>
      </c>
      <c r="D3206" s="194" t="s">
        <v>29</v>
      </c>
      <c r="E3206">
        <v>2451</v>
      </c>
      <c r="F3206">
        <v>2820</v>
      </c>
      <c r="G3206" t="s">
        <v>34</v>
      </c>
      <c r="H3206" s="4" t="s">
        <v>804</v>
      </c>
      <c r="I3206" s="199">
        <v>44</v>
      </c>
      <c r="J3206" t="str">
        <f t="shared" si="248"/>
        <v>F-W3-H3-LAM 28 - Stained Lippings</v>
      </c>
      <c r="K3206" s="6" t="e">
        <f t="shared" si="250"/>
        <v>#REF!</v>
      </c>
      <c r="M3206" t="s">
        <v>751</v>
      </c>
      <c r="Q3206" s="6">
        <v>1398</v>
      </c>
    </row>
    <row r="3207" spans="1:17" hidden="1">
      <c r="A3207" t="s">
        <v>0</v>
      </c>
      <c r="B3207" t="s">
        <v>3</v>
      </c>
      <c r="C3207" s="194">
        <v>1099</v>
      </c>
      <c r="D3207" s="194" t="s">
        <v>29</v>
      </c>
      <c r="E3207">
        <v>2821</v>
      </c>
      <c r="F3207">
        <v>3100</v>
      </c>
      <c r="G3207" t="s">
        <v>35</v>
      </c>
      <c r="H3207" s="4" t="s">
        <v>804</v>
      </c>
      <c r="I3207" s="199">
        <v>44</v>
      </c>
      <c r="J3207" t="str">
        <f t="shared" si="248"/>
        <v>F-W3-H4-LAM 28 - Stained Lippings</v>
      </c>
      <c r="K3207" s="6" t="e">
        <f t="shared" si="250"/>
        <v>#REF!</v>
      </c>
      <c r="M3207" t="s">
        <v>751</v>
      </c>
      <c r="Q3207" s="6">
        <v>1636</v>
      </c>
    </row>
    <row r="3208" spans="1:17" hidden="1">
      <c r="A3208" t="s">
        <v>2</v>
      </c>
      <c r="B3208" t="s">
        <v>17</v>
      </c>
      <c r="C3208" s="196">
        <v>1240</v>
      </c>
      <c r="D3208" s="196" t="s">
        <v>30</v>
      </c>
      <c r="E3208">
        <v>1981</v>
      </c>
      <c r="F3208">
        <v>2150</v>
      </c>
      <c r="G3208" t="s">
        <v>32</v>
      </c>
      <c r="H3208" s="4" t="s">
        <v>804</v>
      </c>
      <c r="I3208" s="199">
        <v>44</v>
      </c>
      <c r="J3208" t="str">
        <f t="shared" si="248"/>
        <v>D-W4-H1-LAM 28 - Stained Lippings</v>
      </c>
      <c r="K3208" s="6" t="e">
        <f>+K2344+(Spray_Lip/((100-DoorDiscount)/100))</f>
        <v>#REF!</v>
      </c>
      <c r="M3208" t="s">
        <v>751</v>
      </c>
      <c r="Q3208" s="6">
        <v>589.5</v>
      </c>
    </row>
    <row r="3209" spans="1:17" hidden="1">
      <c r="A3209" t="s">
        <v>2</v>
      </c>
      <c r="B3209" t="s">
        <v>16</v>
      </c>
      <c r="C3209" s="196">
        <v>1240</v>
      </c>
      <c r="D3209" s="196" t="s">
        <v>30</v>
      </c>
      <c r="E3209">
        <v>2151</v>
      </c>
      <c r="F3209">
        <v>2450</v>
      </c>
      <c r="G3209" t="s">
        <v>33</v>
      </c>
      <c r="H3209" s="4" t="s">
        <v>804</v>
      </c>
      <c r="I3209" s="199">
        <v>44</v>
      </c>
      <c r="J3209" t="str">
        <f t="shared" si="248"/>
        <v>D-W4-H2-LAM 28 - Stained Lippings</v>
      </c>
      <c r="K3209" s="6" t="e">
        <f>+K2345+(Spray_Lip/((100-DoorDiscount)/100))</f>
        <v>#REF!</v>
      </c>
      <c r="M3209" t="s">
        <v>751</v>
      </c>
      <c r="Q3209" s="6">
        <v>704.5</v>
      </c>
    </row>
    <row r="3210" spans="1:17" hidden="1">
      <c r="A3210" t="s">
        <v>2</v>
      </c>
      <c r="B3210" t="s">
        <v>15</v>
      </c>
      <c r="C3210" s="196">
        <v>1240</v>
      </c>
      <c r="D3210" s="196" t="s">
        <v>30</v>
      </c>
      <c r="E3210">
        <v>2451</v>
      </c>
      <c r="F3210">
        <v>2820</v>
      </c>
      <c r="G3210" t="s">
        <v>34</v>
      </c>
      <c r="H3210" s="4" t="s">
        <v>804</v>
      </c>
      <c r="I3210" s="199">
        <v>44</v>
      </c>
      <c r="J3210" t="str">
        <f t="shared" si="248"/>
        <v>D-W4-H3-LAM 28 - Stained Lippings</v>
      </c>
      <c r="K3210" s="6" t="e">
        <f>+K2346+(Spray_Lip/((100-DoorDiscount)/100))</f>
        <v>#REF!</v>
      </c>
      <c r="M3210" t="s">
        <v>751</v>
      </c>
      <c r="Q3210" s="6">
        <v>837.5</v>
      </c>
    </row>
    <row r="3211" spans="1:17" hidden="1">
      <c r="A3211" t="s">
        <v>2</v>
      </c>
      <c r="B3211" t="s">
        <v>13</v>
      </c>
      <c r="C3211" s="196">
        <v>1240</v>
      </c>
      <c r="D3211" s="196" t="s">
        <v>30</v>
      </c>
      <c r="E3211">
        <v>2821</v>
      </c>
      <c r="F3211">
        <v>3070</v>
      </c>
      <c r="G3211" t="s">
        <v>35</v>
      </c>
      <c r="H3211" s="4" t="s">
        <v>804</v>
      </c>
      <c r="I3211" s="199">
        <v>44</v>
      </c>
      <c r="J3211" t="str">
        <f t="shared" si="248"/>
        <v>D-W4-H4-LAM 28 - Stained Lippings</v>
      </c>
      <c r="K3211" s="6" t="e">
        <f>+K2347+(Spray_Lip/((100-DoorDiscount)/100))</f>
        <v>#REF!</v>
      </c>
      <c r="M3211" t="s">
        <v>751</v>
      </c>
      <c r="Q3211" s="6">
        <v>973.5</v>
      </c>
    </row>
    <row r="3212" spans="1:17" hidden="1">
      <c r="A3212" t="s">
        <v>1</v>
      </c>
      <c r="B3212" t="s">
        <v>12</v>
      </c>
      <c r="C3212" s="196">
        <v>1240</v>
      </c>
      <c r="D3212" s="196" t="s">
        <v>30</v>
      </c>
      <c r="E3212">
        <v>1981</v>
      </c>
      <c r="F3212">
        <v>2150</v>
      </c>
      <c r="G3212" t="s">
        <v>32</v>
      </c>
      <c r="H3212" s="4" t="s">
        <v>804</v>
      </c>
      <c r="I3212" s="199">
        <v>44</v>
      </c>
      <c r="J3212" t="str">
        <f t="shared" si="248"/>
        <v>E-W4-H1-LAM 28 - Stained Lippings</v>
      </c>
      <c r="K3212" s="6" t="e">
        <f t="shared" ref="K3212:K3219" si="251">+K2348+(Spray_Lip/((100-DoorDiscount)/100))*2</f>
        <v>#REF!</v>
      </c>
      <c r="M3212" t="s">
        <v>751</v>
      </c>
      <c r="Q3212" s="6">
        <v>1173</v>
      </c>
    </row>
    <row r="3213" spans="1:17" hidden="1">
      <c r="A3213" t="s">
        <v>1</v>
      </c>
      <c r="B3213" t="s">
        <v>11</v>
      </c>
      <c r="C3213" s="196">
        <v>1240</v>
      </c>
      <c r="D3213" s="196" t="s">
        <v>30</v>
      </c>
      <c r="E3213">
        <v>2151</v>
      </c>
      <c r="F3213">
        <v>2450</v>
      </c>
      <c r="G3213" t="s">
        <v>33</v>
      </c>
      <c r="H3213" s="4" t="s">
        <v>804</v>
      </c>
      <c r="I3213" s="199">
        <v>44</v>
      </c>
      <c r="J3213" t="str">
        <f t="shared" si="248"/>
        <v>E-W4-H2-LAM 28 - Stained Lippings</v>
      </c>
      <c r="K3213" s="6" t="e">
        <f t="shared" si="251"/>
        <v>#REF!</v>
      </c>
      <c r="M3213" t="s">
        <v>751</v>
      </c>
      <c r="Q3213" s="6">
        <v>1406</v>
      </c>
    </row>
    <row r="3214" spans="1:17" hidden="1">
      <c r="A3214" t="s">
        <v>1</v>
      </c>
      <c r="B3214" t="s">
        <v>10</v>
      </c>
      <c r="C3214" s="196">
        <v>1240</v>
      </c>
      <c r="D3214" s="196" t="s">
        <v>30</v>
      </c>
      <c r="E3214">
        <v>2451</v>
      </c>
      <c r="F3214">
        <v>2820</v>
      </c>
      <c r="G3214" t="s">
        <v>34</v>
      </c>
      <c r="H3214" s="4" t="s">
        <v>804</v>
      </c>
      <c r="I3214" s="199">
        <v>44</v>
      </c>
      <c r="J3214" t="str">
        <f t="shared" si="248"/>
        <v>E-W4-H3-LAM 28 - Stained Lippings</v>
      </c>
      <c r="K3214" s="6" t="e">
        <f t="shared" si="251"/>
        <v>#REF!</v>
      </c>
      <c r="M3214" t="s">
        <v>751</v>
      </c>
      <c r="Q3214" s="6">
        <v>1676</v>
      </c>
    </row>
    <row r="3215" spans="1:17" hidden="1">
      <c r="A3215" t="s">
        <v>1</v>
      </c>
      <c r="B3215" t="s">
        <v>8</v>
      </c>
      <c r="C3215" s="196">
        <v>1240</v>
      </c>
      <c r="D3215" s="196" t="s">
        <v>30</v>
      </c>
      <c r="E3215">
        <v>2821</v>
      </c>
      <c r="F3215">
        <v>3100</v>
      </c>
      <c r="G3215" t="s">
        <v>35</v>
      </c>
      <c r="H3215" s="4" t="s">
        <v>804</v>
      </c>
      <c r="I3215" s="199">
        <v>44</v>
      </c>
      <c r="J3215" t="str">
        <f t="shared" si="248"/>
        <v>E-W4-H4-LAM 28 - Stained Lippings</v>
      </c>
      <c r="K3215" s="6" t="e">
        <f t="shared" si="251"/>
        <v>#REF!</v>
      </c>
      <c r="M3215" t="s">
        <v>751</v>
      </c>
      <c r="Q3215" s="6">
        <v>1947</v>
      </c>
    </row>
    <row r="3216" spans="1:17" hidden="1">
      <c r="A3216" t="s">
        <v>0</v>
      </c>
      <c r="B3216" t="s">
        <v>7</v>
      </c>
      <c r="C3216" s="196">
        <v>1240</v>
      </c>
      <c r="D3216" s="196" t="s">
        <v>30</v>
      </c>
      <c r="E3216">
        <v>1981</v>
      </c>
      <c r="F3216">
        <v>2150</v>
      </c>
      <c r="G3216" t="s">
        <v>32</v>
      </c>
      <c r="H3216" s="4" t="s">
        <v>804</v>
      </c>
      <c r="I3216" s="199">
        <v>44</v>
      </c>
      <c r="J3216" t="str">
        <f t="shared" si="248"/>
        <v>F-W4-H1-LAM 28 - Stained Lippings</v>
      </c>
      <c r="K3216" s="6" t="e">
        <f t="shared" si="251"/>
        <v>#REF!</v>
      </c>
      <c r="M3216" t="s">
        <v>751</v>
      </c>
      <c r="Q3216" s="6">
        <v>992</v>
      </c>
    </row>
    <row r="3217" spans="1:17" hidden="1">
      <c r="A3217" t="s">
        <v>0</v>
      </c>
      <c r="B3217" t="s">
        <v>6</v>
      </c>
      <c r="C3217" s="196">
        <v>1240</v>
      </c>
      <c r="D3217" s="196" t="s">
        <v>30</v>
      </c>
      <c r="E3217">
        <v>2151</v>
      </c>
      <c r="F3217">
        <v>2450</v>
      </c>
      <c r="G3217" t="s">
        <v>33</v>
      </c>
      <c r="H3217" s="4" t="s">
        <v>804</v>
      </c>
      <c r="I3217" s="199">
        <v>44</v>
      </c>
      <c r="J3217" t="str">
        <f t="shared" si="248"/>
        <v>F-W4-H2-LAM 28 - Stained Lippings</v>
      </c>
      <c r="K3217" s="6" t="e">
        <f t="shared" si="251"/>
        <v>#REF!</v>
      </c>
      <c r="M3217" t="s">
        <v>751</v>
      </c>
      <c r="Q3217" s="6">
        <v>1190</v>
      </c>
    </row>
    <row r="3218" spans="1:17" hidden="1">
      <c r="A3218" t="s">
        <v>0</v>
      </c>
      <c r="B3218" t="s">
        <v>5</v>
      </c>
      <c r="C3218" s="196">
        <v>1240</v>
      </c>
      <c r="D3218" s="196" t="s">
        <v>30</v>
      </c>
      <c r="E3218">
        <v>2451</v>
      </c>
      <c r="F3218">
        <v>2820</v>
      </c>
      <c r="G3218" t="s">
        <v>34</v>
      </c>
      <c r="H3218" s="4" t="s">
        <v>804</v>
      </c>
      <c r="I3218" s="199">
        <v>44</v>
      </c>
      <c r="J3218" t="str">
        <f t="shared" si="248"/>
        <v>F-W4-H3-LAM 28 - Stained Lippings</v>
      </c>
      <c r="K3218" s="6" t="e">
        <f t="shared" si="251"/>
        <v>#REF!</v>
      </c>
      <c r="M3218" t="s">
        <v>751</v>
      </c>
      <c r="Q3218" s="6">
        <v>1423</v>
      </c>
    </row>
    <row r="3219" spans="1:17" hidden="1">
      <c r="A3219" t="s">
        <v>0</v>
      </c>
      <c r="B3219" t="s">
        <v>3</v>
      </c>
      <c r="C3219" s="196">
        <v>1240</v>
      </c>
      <c r="D3219" s="196" t="s">
        <v>30</v>
      </c>
      <c r="E3219">
        <v>2821</v>
      </c>
      <c r="F3219">
        <v>3100</v>
      </c>
      <c r="G3219" t="s">
        <v>35</v>
      </c>
      <c r="H3219" s="4" t="s">
        <v>804</v>
      </c>
      <c r="I3219" s="199">
        <v>44</v>
      </c>
      <c r="J3219" t="str">
        <f t="shared" si="248"/>
        <v>F-W4-H4-LAM 28 - Stained Lippings</v>
      </c>
      <c r="K3219" s="6" t="e">
        <f t="shared" si="251"/>
        <v>#REF!</v>
      </c>
      <c r="M3219" t="s">
        <v>751</v>
      </c>
      <c r="Q3219" s="6">
        <v>1661</v>
      </c>
    </row>
    <row r="3220" spans="1:17" hidden="1">
      <c r="A3220" t="s">
        <v>2</v>
      </c>
      <c r="B3220" t="s">
        <v>17</v>
      </c>
      <c r="C3220">
        <v>949</v>
      </c>
      <c r="D3220" t="s">
        <v>27</v>
      </c>
      <c r="E3220">
        <v>1981</v>
      </c>
      <c r="F3220">
        <v>2150</v>
      </c>
      <c r="G3220" t="s">
        <v>32</v>
      </c>
      <c r="H3220" s="4" t="s">
        <v>732</v>
      </c>
      <c r="I3220" s="199">
        <v>44</v>
      </c>
      <c r="J3220" t="str">
        <f t="shared" si="248"/>
        <v>D-W1-H1-LAM 45 - Stained Lippings</v>
      </c>
      <c r="K3220" s="6" t="e">
        <f>+K2356+(Spray_Lip/((100-DoorDiscount)/100))</f>
        <v>#REF!</v>
      </c>
      <c r="M3220" t="s">
        <v>751</v>
      </c>
      <c r="Q3220" s="6">
        <v>569.5</v>
      </c>
    </row>
    <row r="3221" spans="1:17" hidden="1">
      <c r="A3221" t="s">
        <v>2</v>
      </c>
      <c r="B3221" t="s">
        <v>16</v>
      </c>
      <c r="C3221">
        <v>949</v>
      </c>
      <c r="D3221" t="s">
        <v>27</v>
      </c>
      <c r="E3221">
        <v>2151</v>
      </c>
      <c r="F3221">
        <v>2450</v>
      </c>
      <c r="G3221" t="s">
        <v>33</v>
      </c>
      <c r="H3221" s="4" t="s">
        <v>732</v>
      </c>
      <c r="I3221" s="199">
        <v>44</v>
      </c>
      <c r="J3221" t="str">
        <f t="shared" si="248"/>
        <v>D-W1-H2-LAM 45 - Stained Lippings</v>
      </c>
      <c r="K3221" s="6" t="e">
        <f>+K2357+(Spray_Lip/((100-DoorDiscount)/100))</f>
        <v>#REF!</v>
      </c>
      <c r="M3221" t="s">
        <v>751</v>
      </c>
      <c r="Q3221" s="6">
        <v>684.5</v>
      </c>
    </row>
    <row r="3222" spans="1:17" hidden="1">
      <c r="A3222" t="s">
        <v>2</v>
      </c>
      <c r="B3222" t="s">
        <v>15</v>
      </c>
      <c r="C3222">
        <v>949</v>
      </c>
      <c r="D3222" t="s">
        <v>27</v>
      </c>
      <c r="E3222">
        <v>2451</v>
      </c>
      <c r="F3222">
        <v>2820</v>
      </c>
      <c r="G3222" t="s">
        <v>34</v>
      </c>
      <c r="H3222" s="4" t="s">
        <v>732</v>
      </c>
      <c r="I3222" s="199">
        <v>44</v>
      </c>
      <c r="J3222" t="str">
        <f t="shared" si="248"/>
        <v>D-W1-H3-LAM 45 - Stained Lippings</v>
      </c>
      <c r="K3222" s="6" t="e">
        <f>+K2358+(Spray_Lip/((100-DoorDiscount)/100))</f>
        <v>#REF!</v>
      </c>
      <c r="M3222" t="s">
        <v>751</v>
      </c>
      <c r="Q3222" s="6">
        <v>817.5</v>
      </c>
    </row>
    <row r="3223" spans="1:17" hidden="1">
      <c r="A3223" t="s">
        <v>2</v>
      </c>
      <c r="B3223" t="s">
        <v>13</v>
      </c>
      <c r="C3223">
        <v>864</v>
      </c>
      <c r="D3223" t="s">
        <v>27</v>
      </c>
      <c r="E3223">
        <v>2821</v>
      </c>
      <c r="F3223">
        <v>3070</v>
      </c>
      <c r="G3223" t="s">
        <v>35</v>
      </c>
      <c r="H3223" s="4" t="s">
        <v>732</v>
      </c>
      <c r="I3223" s="199">
        <v>44</v>
      </c>
      <c r="J3223" t="str">
        <f t="shared" si="248"/>
        <v>D-W1-H4-LAM 45 - Stained Lippings</v>
      </c>
      <c r="K3223" s="6" t="e">
        <f>+K2359+(Spray_Lip/((100-DoorDiscount)/100))</f>
        <v>#REF!</v>
      </c>
      <c r="M3223" t="s">
        <v>751</v>
      </c>
      <c r="Q3223" s="6">
        <v>953.5</v>
      </c>
    </row>
    <row r="3224" spans="1:17" hidden="1">
      <c r="A3224" t="s">
        <v>1</v>
      </c>
      <c r="B3224" t="s">
        <v>12</v>
      </c>
      <c r="C3224">
        <v>949</v>
      </c>
      <c r="D3224" t="s">
        <v>27</v>
      </c>
      <c r="E3224">
        <v>1981</v>
      </c>
      <c r="F3224">
        <v>2150</v>
      </c>
      <c r="G3224" t="s">
        <v>32</v>
      </c>
      <c r="H3224" s="4" t="s">
        <v>732</v>
      </c>
      <c r="I3224" s="199">
        <v>44</v>
      </c>
      <c r="J3224" t="str">
        <f t="shared" si="248"/>
        <v>E-W1-H1-LAM 45 - Stained Lippings</v>
      </c>
      <c r="K3224" s="6" t="e">
        <f t="shared" ref="K3224:K3231" si="252">+K2360+(Spray_Lip/((100-DoorDiscount)/100))*2</f>
        <v>#REF!</v>
      </c>
      <c r="M3224" t="s">
        <v>751</v>
      </c>
      <c r="Q3224" s="6">
        <v>1138</v>
      </c>
    </row>
    <row r="3225" spans="1:17" hidden="1">
      <c r="A3225" t="s">
        <v>1</v>
      </c>
      <c r="B3225" t="s">
        <v>11</v>
      </c>
      <c r="C3225">
        <v>909</v>
      </c>
      <c r="D3225" t="s">
        <v>27</v>
      </c>
      <c r="E3225">
        <v>2151</v>
      </c>
      <c r="F3225">
        <v>2450</v>
      </c>
      <c r="G3225" t="s">
        <v>33</v>
      </c>
      <c r="H3225" s="4" t="s">
        <v>732</v>
      </c>
      <c r="I3225" s="199">
        <v>44</v>
      </c>
      <c r="J3225" t="str">
        <f t="shared" si="248"/>
        <v>E-W1-H2-LAM 45 - Stained Lippings</v>
      </c>
      <c r="K3225" s="6" t="e">
        <f t="shared" si="252"/>
        <v>#REF!</v>
      </c>
      <c r="M3225" t="s">
        <v>751</v>
      </c>
      <c r="Q3225" s="6">
        <v>1368</v>
      </c>
    </row>
    <row r="3226" spans="1:17" hidden="1">
      <c r="A3226" t="s">
        <v>1</v>
      </c>
      <c r="B3226" t="s">
        <v>10</v>
      </c>
      <c r="C3226">
        <v>949</v>
      </c>
      <c r="D3226" t="s">
        <v>27</v>
      </c>
      <c r="E3226">
        <v>2451</v>
      </c>
      <c r="F3226">
        <v>2820</v>
      </c>
      <c r="G3226" t="s">
        <v>34</v>
      </c>
      <c r="H3226" s="4" t="s">
        <v>732</v>
      </c>
      <c r="I3226" s="199">
        <v>44</v>
      </c>
      <c r="J3226" t="str">
        <f t="shared" si="248"/>
        <v>E-W1-H3-LAM 45 - Stained Lippings</v>
      </c>
      <c r="K3226" s="6" t="e">
        <f t="shared" si="252"/>
        <v>#REF!</v>
      </c>
      <c r="M3226" t="s">
        <v>751</v>
      </c>
      <c r="Q3226" s="6">
        <v>1635</v>
      </c>
    </row>
    <row r="3227" spans="1:17" hidden="1">
      <c r="A3227" t="s">
        <v>1</v>
      </c>
      <c r="B3227" t="s">
        <v>8</v>
      </c>
      <c r="C3227">
        <v>999</v>
      </c>
      <c r="D3227" t="s">
        <v>27</v>
      </c>
      <c r="E3227">
        <v>2821</v>
      </c>
      <c r="F3227">
        <v>3100</v>
      </c>
      <c r="G3227" t="s">
        <v>35</v>
      </c>
      <c r="H3227" s="4" t="s">
        <v>732</v>
      </c>
      <c r="I3227" s="199">
        <v>44</v>
      </c>
      <c r="J3227" t="str">
        <f t="shared" si="248"/>
        <v>E-W1-H4-LAM 45 - Stained Lippings</v>
      </c>
      <c r="K3227" s="6" t="e">
        <f t="shared" si="252"/>
        <v>#REF!</v>
      </c>
      <c r="M3227" t="s">
        <v>751</v>
      </c>
      <c r="Q3227" s="6">
        <v>1907</v>
      </c>
    </row>
    <row r="3228" spans="1:17" hidden="1">
      <c r="A3228" t="s">
        <v>0</v>
      </c>
      <c r="B3228" t="s">
        <v>7</v>
      </c>
      <c r="C3228">
        <v>949</v>
      </c>
      <c r="D3228" t="s">
        <v>27</v>
      </c>
      <c r="E3228">
        <v>1981</v>
      </c>
      <c r="F3228">
        <v>2150</v>
      </c>
      <c r="G3228" t="s">
        <v>32</v>
      </c>
      <c r="H3228" s="4" t="s">
        <v>732</v>
      </c>
      <c r="I3228" s="199">
        <v>44</v>
      </c>
      <c r="J3228" t="str">
        <f t="shared" si="248"/>
        <v>F-W1-H1-LAM 45 - Stained Lippings</v>
      </c>
      <c r="K3228" s="6" t="e">
        <f t="shared" si="252"/>
        <v>#REF!</v>
      </c>
      <c r="M3228" t="s">
        <v>751</v>
      </c>
      <c r="Q3228" s="6">
        <v>986</v>
      </c>
    </row>
    <row r="3229" spans="1:17" hidden="1">
      <c r="A3229" t="s">
        <v>0</v>
      </c>
      <c r="B3229" t="s">
        <v>6</v>
      </c>
      <c r="C3229">
        <v>909</v>
      </c>
      <c r="D3229" t="s">
        <v>27</v>
      </c>
      <c r="E3229">
        <v>2151</v>
      </c>
      <c r="F3229">
        <v>2450</v>
      </c>
      <c r="G3229" t="s">
        <v>33</v>
      </c>
      <c r="H3229" s="4" t="s">
        <v>732</v>
      </c>
      <c r="I3229" s="199">
        <v>44</v>
      </c>
      <c r="J3229" t="str">
        <f t="shared" si="248"/>
        <v>F-W1-H2-LAM 45 - Stained Lippings</v>
      </c>
      <c r="K3229" s="6" t="e">
        <f t="shared" si="252"/>
        <v>#REF!</v>
      </c>
      <c r="M3229" t="s">
        <v>751</v>
      </c>
      <c r="Q3229" s="6">
        <v>1184</v>
      </c>
    </row>
    <row r="3230" spans="1:17" hidden="1">
      <c r="A3230" t="s">
        <v>0</v>
      </c>
      <c r="B3230" t="s">
        <v>5</v>
      </c>
      <c r="C3230">
        <v>924</v>
      </c>
      <c r="D3230" t="s">
        <v>27</v>
      </c>
      <c r="E3230">
        <v>2451</v>
      </c>
      <c r="F3230">
        <v>2820</v>
      </c>
      <c r="G3230" t="s">
        <v>34</v>
      </c>
      <c r="H3230" s="4" t="s">
        <v>732</v>
      </c>
      <c r="I3230" s="199">
        <v>44</v>
      </c>
      <c r="J3230" t="str">
        <f t="shared" si="248"/>
        <v>F-W1-H3-LAM 45 - Stained Lippings</v>
      </c>
      <c r="K3230" s="6" t="e">
        <f t="shared" si="252"/>
        <v>#REF!</v>
      </c>
      <c r="M3230" t="s">
        <v>751</v>
      </c>
      <c r="Q3230" s="6">
        <v>1417</v>
      </c>
    </row>
    <row r="3231" spans="1:17" hidden="1">
      <c r="A3231" t="s">
        <v>0</v>
      </c>
      <c r="B3231" t="s">
        <v>3</v>
      </c>
      <c r="C3231">
        <v>999</v>
      </c>
      <c r="D3231" t="s">
        <v>27</v>
      </c>
      <c r="E3231">
        <v>2821</v>
      </c>
      <c r="F3231">
        <v>3100</v>
      </c>
      <c r="G3231" t="s">
        <v>35</v>
      </c>
      <c r="H3231" s="4" t="s">
        <v>732</v>
      </c>
      <c r="I3231" s="199">
        <v>44</v>
      </c>
      <c r="J3231" t="str">
        <f t="shared" si="248"/>
        <v>F-W1-H4-LAM 45 - Stained Lippings</v>
      </c>
      <c r="K3231" s="6" t="e">
        <f t="shared" si="252"/>
        <v>#REF!</v>
      </c>
      <c r="M3231" t="s">
        <v>751</v>
      </c>
      <c r="Q3231" s="6">
        <v>1655</v>
      </c>
    </row>
    <row r="3232" spans="1:17" hidden="1">
      <c r="A3232" t="s">
        <v>2</v>
      </c>
      <c r="B3232" t="s">
        <v>17</v>
      </c>
      <c r="C3232" s="191">
        <v>999</v>
      </c>
      <c r="D3232" s="191" t="s">
        <v>28</v>
      </c>
      <c r="E3232">
        <v>1981</v>
      </c>
      <c r="F3232">
        <v>2150</v>
      </c>
      <c r="G3232" t="s">
        <v>32</v>
      </c>
      <c r="H3232" s="4" t="s">
        <v>732</v>
      </c>
      <c r="I3232" s="199">
        <v>44</v>
      </c>
      <c r="J3232" t="str">
        <f t="shared" si="248"/>
        <v>D-W2-H1-LAM 45 - Stained Lippings</v>
      </c>
      <c r="K3232" s="6" t="e">
        <f>+K2368+(Spray_Lip/((100-DoorDiscount)/100))</f>
        <v>#REF!</v>
      </c>
      <c r="M3232" t="s">
        <v>751</v>
      </c>
      <c r="Q3232" s="6">
        <v>594.5</v>
      </c>
    </row>
    <row r="3233" spans="1:17" hidden="1">
      <c r="A3233" t="s">
        <v>2</v>
      </c>
      <c r="B3233" t="s">
        <v>16</v>
      </c>
      <c r="C3233" s="191">
        <v>999</v>
      </c>
      <c r="D3233" s="191" t="s">
        <v>28</v>
      </c>
      <c r="E3233">
        <v>2151</v>
      </c>
      <c r="F3233">
        <v>2450</v>
      </c>
      <c r="G3233" t="s">
        <v>33</v>
      </c>
      <c r="H3233" s="4" t="s">
        <v>732</v>
      </c>
      <c r="I3233" s="199">
        <v>44</v>
      </c>
      <c r="J3233" t="str">
        <f t="shared" si="248"/>
        <v>D-W2-H2-LAM 45 - Stained Lippings</v>
      </c>
      <c r="K3233" s="6" t="e">
        <f>+K2369+(Spray_Lip/((100-DoorDiscount)/100))</f>
        <v>#REF!</v>
      </c>
      <c r="M3233" t="s">
        <v>751</v>
      </c>
      <c r="Q3233" s="6">
        <v>709.5</v>
      </c>
    </row>
    <row r="3234" spans="1:17" hidden="1">
      <c r="A3234" t="s">
        <v>2</v>
      </c>
      <c r="B3234" t="s">
        <v>15</v>
      </c>
      <c r="C3234" s="191">
        <v>999</v>
      </c>
      <c r="D3234" s="191" t="s">
        <v>28</v>
      </c>
      <c r="E3234">
        <v>2451</v>
      </c>
      <c r="F3234">
        <v>2820</v>
      </c>
      <c r="G3234" t="s">
        <v>34</v>
      </c>
      <c r="H3234" s="4" t="s">
        <v>732</v>
      </c>
      <c r="I3234" s="199">
        <v>44</v>
      </c>
      <c r="J3234" t="str">
        <f t="shared" si="248"/>
        <v>D-W2-H3-LAM 45 - Stained Lippings</v>
      </c>
      <c r="K3234" s="6" t="e">
        <f>+K2370+(Spray_Lip/((100-DoorDiscount)/100))</f>
        <v>#REF!</v>
      </c>
      <c r="M3234" t="s">
        <v>751</v>
      </c>
      <c r="Q3234" s="6">
        <v>842.5</v>
      </c>
    </row>
    <row r="3235" spans="1:17" hidden="1">
      <c r="A3235" t="s">
        <v>2</v>
      </c>
      <c r="B3235" t="s">
        <v>13</v>
      </c>
      <c r="C3235" s="191">
        <v>999</v>
      </c>
      <c r="D3235" s="191" t="s">
        <v>28</v>
      </c>
      <c r="E3235">
        <v>2821</v>
      </c>
      <c r="F3235">
        <v>3070</v>
      </c>
      <c r="G3235" t="s">
        <v>35</v>
      </c>
      <c r="H3235" s="4" t="s">
        <v>732</v>
      </c>
      <c r="I3235" s="199">
        <v>44</v>
      </c>
      <c r="J3235" t="str">
        <f t="shared" si="248"/>
        <v>D-W2-H4-LAM 45 - Stained Lippings</v>
      </c>
      <c r="K3235" s="6" t="e">
        <f>+K2371+(Spray_Lip/((100-DoorDiscount)/100))</f>
        <v>#REF!</v>
      </c>
      <c r="M3235" t="s">
        <v>751</v>
      </c>
      <c r="Q3235" s="6">
        <v>978.5</v>
      </c>
    </row>
    <row r="3236" spans="1:17" hidden="1">
      <c r="A3236" t="s">
        <v>1</v>
      </c>
      <c r="B3236" t="s">
        <v>12</v>
      </c>
      <c r="C3236" s="191">
        <v>999</v>
      </c>
      <c r="D3236" s="191" t="s">
        <v>28</v>
      </c>
      <c r="E3236">
        <v>1981</v>
      </c>
      <c r="F3236">
        <v>2150</v>
      </c>
      <c r="G3236" t="s">
        <v>32</v>
      </c>
      <c r="H3236" s="4" t="s">
        <v>732</v>
      </c>
      <c r="I3236" s="199">
        <v>44</v>
      </c>
      <c r="J3236" t="str">
        <f t="shared" si="248"/>
        <v>E-W2-H1-LAM 45 - Stained Lippings</v>
      </c>
      <c r="K3236" s="6" t="e">
        <f t="shared" ref="K3236:K3243" si="253">+K2372+(Spray_Lip/((100-DoorDiscount)/100))*2</f>
        <v>#REF!</v>
      </c>
      <c r="M3236" t="s">
        <v>751</v>
      </c>
      <c r="Q3236" s="6">
        <v>1188</v>
      </c>
    </row>
    <row r="3237" spans="1:17" hidden="1">
      <c r="A3237" t="s">
        <v>1</v>
      </c>
      <c r="B3237" t="s">
        <v>11</v>
      </c>
      <c r="C3237" s="191">
        <v>999</v>
      </c>
      <c r="D3237" s="191" t="s">
        <v>28</v>
      </c>
      <c r="E3237">
        <v>2151</v>
      </c>
      <c r="F3237">
        <v>2450</v>
      </c>
      <c r="G3237" t="s">
        <v>33</v>
      </c>
      <c r="H3237" s="4" t="s">
        <v>732</v>
      </c>
      <c r="I3237" s="199">
        <v>44</v>
      </c>
      <c r="J3237" t="str">
        <f t="shared" si="248"/>
        <v>E-W2-H2-LAM 45 - Stained Lippings</v>
      </c>
      <c r="K3237" s="6" t="e">
        <f t="shared" si="253"/>
        <v>#REF!</v>
      </c>
      <c r="M3237" t="s">
        <v>751</v>
      </c>
      <c r="Q3237" s="6">
        <v>1418</v>
      </c>
    </row>
    <row r="3238" spans="1:17" hidden="1">
      <c r="A3238" t="s">
        <v>1</v>
      </c>
      <c r="B3238" t="s">
        <v>10</v>
      </c>
      <c r="C3238" s="191">
        <v>999</v>
      </c>
      <c r="D3238" s="191" t="s">
        <v>28</v>
      </c>
      <c r="E3238">
        <v>2451</v>
      </c>
      <c r="F3238">
        <v>2820</v>
      </c>
      <c r="G3238" t="s">
        <v>34</v>
      </c>
      <c r="H3238" s="4" t="s">
        <v>732</v>
      </c>
      <c r="I3238" s="199">
        <v>44</v>
      </c>
      <c r="J3238" t="str">
        <f t="shared" si="248"/>
        <v>E-W2-H3-LAM 45 - Stained Lippings</v>
      </c>
      <c r="K3238" s="6" t="e">
        <f t="shared" si="253"/>
        <v>#REF!</v>
      </c>
      <c r="M3238" t="s">
        <v>751</v>
      </c>
      <c r="Q3238" s="6">
        <v>1685</v>
      </c>
    </row>
    <row r="3239" spans="1:17" hidden="1">
      <c r="A3239" t="s">
        <v>1</v>
      </c>
      <c r="B3239" t="s">
        <v>8</v>
      </c>
      <c r="C3239" s="191">
        <v>999</v>
      </c>
      <c r="D3239" s="191" t="s">
        <v>28</v>
      </c>
      <c r="E3239">
        <v>2821</v>
      </c>
      <c r="F3239">
        <v>3100</v>
      </c>
      <c r="G3239" t="s">
        <v>35</v>
      </c>
      <c r="H3239" s="4" t="s">
        <v>732</v>
      </c>
      <c r="I3239" s="199">
        <v>44</v>
      </c>
      <c r="J3239" t="str">
        <f t="shared" si="248"/>
        <v>E-W2-H4-LAM 45 - Stained Lippings</v>
      </c>
      <c r="K3239" s="6" t="e">
        <f t="shared" si="253"/>
        <v>#REF!</v>
      </c>
      <c r="M3239" t="s">
        <v>751</v>
      </c>
      <c r="Q3239" s="6">
        <v>1957</v>
      </c>
    </row>
    <row r="3240" spans="1:17" hidden="1">
      <c r="A3240" t="s">
        <v>0</v>
      </c>
      <c r="B3240" t="s">
        <v>7</v>
      </c>
      <c r="C3240" s="191">
        <v>999</v>
      </c>
      <c r="D3240" s="191" t="s">
        <v>28</v>
      </c>
      <c r="E3240">
        <v>1981</v>
      </c>
      <c r="F3240">
        <v>2150</v>
      </c>
      <c r="G3240" t="s">
        <v>32</v>
      </c>
      <c r="H3240" s="4" t="s">
        <v>732</v>
      </c>
      <c r="I3240" s="199">
        <v>44</v>
      </c>
      <c r="J3240" t="str">
        <f t="shared" si="248"/>
        <v>F-W2-H1-LAM 45 - Stained Lippings</v>
      </c>
      <c r="K3240" s="6" t="e">
        <f t="shared" si="253"/>
        <v>#REF!</v>
      </c>
      <c r="M3240" t="s">
        <v>751</v>
      </c>
      <c r="Q3240" s="6">
        <v>1011</v>
      </c>
    </row>
    <row r="3241" spans="1:17" hidden="1">
      <c r="A3241" t="s">
        <v>0</v>
      </c>
      <c r="B3241" t="s">
        <v>6</v>
      </c>
      <c r="C3241" s="191">
        <v>999</v>
      </c>
      <c r="D3241" s="191" t="s">
        <v>28</v>
      </c>
      <c r="E3241">
        <v>2151</v>
      </c>
      <c r="F3241">
        <v>2450</v>
      </c>
      <c r="G3241" t="s">
        <v>33</v>
      </c>
      <c r="H3241" s="4" t="s">
        <v>732</v>
      </c>
      <c r="I3241" s="199">
        <v>44</v>
      </c>
      <c r="J3241" t="str">
        <f t="shared" si="248"/>
        <v>F-W2-H2-LAM 45 - Stained Lippings</v>
      </c>
      <c r="K3241" s="6" t="e">
        <f t="shared" si="253"/>
        <v>#REF!</v>
      </c>
      <c r="M3241" t="s">
        <v>751</v>
      </c>
      <c r="Q3241" s="6">
        <v>1209</v>
      </c>
    </row>
    <row r="3242" spans="1:17" hidden="1">
      <c r="A3242" t="s">
        <v>0</v>
      </c>
      <c r="B3242" t="s">
        <v>5</v>
      </c>
      <c r="C3242" s="191">
        <v>999</v>
      </c>
      <c r="D3242" s="191" t="s">
        <v>28</v>
      </c>
      <c r="E3242">
        <v>2451</v>
      </c>
      <c r="F3242">
        <v>2820</v>
      </c>
      <c r="G3242" t="s">
        <v>34</v>
      </c>
      <c r="H3242" s="4" t="s">
        <v>732</v>
      </c>
      <c r="I3242" s="199">
        <v>44</v>
      </c>
      <c r="J3242" t="str">
        <f t="shared" si="248"/>
        <v>F-W2-H3-LAM 45 - Stained Lippings</v>
      </c>
      <c r="K3242" s="6" t="e">
        <f t="shared" si="253"/>
        <v>#REF!</v>
      </c>
      <c r="M3242" t="s">
        <v>751</v>
      </c>
      <c r="Q3242" s="6">
        <v>1442</v>
      </c>
    </row>
    <row r="3243" spans="1:17" hidden="1">
      <c r="A3243" t="s">
        <v>0</v>
      </c>
      <c r="B3243" t="s">
        <v>3</v>
      </c>
      <c r="C3243" s="191">
        <v>999</v>
      </c>
      <c r="D3243" s="191" t="s">
        <v>28</v>
      </c>
      <c r="E3243">
        <v>2821</v>
      </c>
      <c r="F3243">
        <v>3100</v>
      </c>
      <c r="G3243" t="s">
        <v>35</v>
      </c>
      <c r="H3243" s="4" t="s">
        <v>732</v>
      </c>
      <c r="I3243" s="199">
        <v>44</v>
      </c>
      <c r="J3243" t="str">
        <f t="shared" si="248"/>
        <v>F-W2-H4-LAM 45 - Stained Lippings</v>
      </c>
      <c r="K3243" s="6" t="e">
        <f t="shared" si="253"/>
        <v>#REF!</v>
      </c>
      <c r="M3243" t="s">
        <v>751</v>
      </c>
      <c r="Q3243" s="6">
        <v>1680</v>
      </c>
    </row>
    <row r="3244" spans="1:17" hidden="1">
      <c r="A3244" t="s">
        <v>2</v>
      </c>
      <c r="B3244" t="s">
        <v>17</v>
      </c>
      <c r="C3244" s="194">
        <v>1099</v>
      </c>
      <c r="D3244" s="194" t="s">
        <v>29</v>
      </c>
      <c r="E3244">
        <v>1981</v>
      </c>
      <c r="F3244">
        <v>2150</v>
      </c>
      <c r="G3244" t="s">
        <v>32</v>
      </c>
      <c r="H3244" s="4" t="s">
        <v>732</v>
      </c>
      <c r="I3244" s="199">
        <v>44</v>
      </c>
      <c r="J3244" t="str">
        <f t="shared" si="248"/>
        <v>D-W3-H1-LAM 45 - Stained Lippings</v>
      </c>
      <c r="K3244" s="6" t="e">
        <f>+K2380+(Spray_Lip/((100-DoorDiscount)/100))</f>
        <v>#REF!</v>
      </c>
      <c r="M3244" t="s">
        <v>751</v>
      </c>
      <c r="Q3244" s="6">
        <v>619.5</v>
      </c>
    </row>
    <row r="3245" spans="1:17" hidden="1">
      <c r="A3245" t="s">
        <v>2</v>
      </c>
      <c r="B3245" t="s">
        <v>16</v>
      </c>
      <c r="C3245" s="194">
        <v>1099</v>
      </c>
      <c r="D3245" s="194" t="s">
        <v>29</v>
      </c>
      <c r="E3245">
        <v>2151</v>
      </c>
      <c r="F3245">
        <v>2450</v>
      </c>
      <c r="G3245" t="s">
        <v>33</v>
      </c>
      <c r="H3245" s="4" t="s">
        <v>732</v>
      </c>
      <c r="I3245" s="199">
        <v>44</v>
      </c>
      <c r="J3245" t="str">
        <f t="shared" si="248"/>
        <v>D-W3-H2-LAM 45 - Stained Lippings</v>
      </c>
      <c r="K3245" s="6" t="e">
        <f>+K2381+(Spray_Lip/((100-DoorDiscount)/100))</f>
        <v>#REF!</v>
      </c>
      <c r="M3245" t="s">
        <v>751</v>
      </c>
      <c r="Q3245" s="6">
        <v>734.5</v>
      </c>
    </row>
    <row r="3246" spans="1:17" hidden="1">
      <c r="A3246" t="s">
        <v>2</v>
      </c>
      <c r="B3246" t="s">
        <v>15</v>
      </c>
      <c r="C3246" s="194">
        <v>1099</v>
      </c>
      <c r="D3246" s="194" t="s">
        <v>29</v>
      </c>
      <c r="E3246">
        <v>2451</v>
      </c>
      <c r="F3246">
        <v>2820</v>
      </c>
      <c r="G3246" t="s">
        <v>34</v>
      </c>
      <c r="H3246" s="4" t="s">
        <v>732</v>
      </c>
      <c r="I3246" s="199">
        <v>44</v>
      </c>
      <c r="J3246" t="str">
        <f t="shared" si="248"/>
        <v>D-W3-H3-LAM 45 - Stained Lippings</v>
      </c>
      <c r="K3246" s="6" t="e">
        <f>+K2382+(Spray_Lip/((100-DoorDiscount)/100))</f>
        <v>#REF!</v>
      </c>
      <c r="M3246" t="s">
        <v>751</v>
      </c>
      <c r="Q3246" s="6">
        <v>867.5</v>
      </c>
    </row>
    <row r="3247" spans="1:17" hidden="1">
      <c r="A3247" t="s">
        <v>2</v>
      </c>
      <c r="B3247" t="s">
        <v>13</v>
      </c>
      <c r="C3247" s="194">
        <v>1099</v>
      </c>
      <c r="D3247" s="194" t="s">
        <v>29</v>
      </c>
      <c r="E3247">
        <v>2821</v>
      </c>
      <c r="F3247">
        <v>3070</v>
      </c>
      <c r="G3247" t="s">
        <v>35</v>
      </c>
      <c r="H3247" s="4" t="s">
        <v>732</v>
      </c>
      <c r="I3247" s="199">
        <v>44</v>
      </c>
      <c r="J3247" t="str">
        <f t="shared" si="248"/>
        <v>D-W3-H4-LAM 45 - Stained Lippings</v>
      </c>
      <c r="K3247" s="6" t="e">
        <f>+K2383+(Spray_Lip/((100-DoorDiscount)/100))</f>
        <v>#REF!</v>
      </c>
      <c r="M3247" t="s">
        <v>751</v>
      </c>
      <c r="Q3247" s="6">
        <v>1003.5</v>
      </c>
    </row>
    <row r="3248" spans="1:17" hidden="1">
      <c r="A3248" t="s">
        <v>1</v>
      </c>
      <c r="B3248" t="s">
        <v>12</v>
      </c>
      <c r="C3248" s="194">
        <v>1099</v>
      </c>
      <c r="D3248" s="194" t="s">
        <v>29</v>
      </c>
      <c r="E3248">
        <v>1981</v>
      </c>
      <c r="F3248">
        <v>2150</v>
      </c>
      <c r="G3248" t="s">
        <v>32</v>
      </c>
      <c r="H3248" s="4" t="s">
        <v>732</v>
      </c>
      <c r="I3248" s="199">
        <v>44</v>
      </c>
      <c r="J3248" t="str">
        <f t="shared" si="248"/>
        <v>E-W3-H1-LAM 45 - Stained Lippings</v>
      </c>
      <c r="K3248" s="6" t="e">
        <f t="shared" ref="K3248:K3255" si="254">+K2384+(Spray_Lip/((100-DoorDiscount)/100))*2</f>
        <v>#REF!</v>
      </c>
      <c r="M3248" t="s">
        <v>751</v>
      </c>
      <c r="Q3248" s="6">
        <v>1238</v>
      </c>
    </row>
    <row r="3249" spans="1:17" hidden="1">
      <c r="A3249" t="s">
        <v>1</v>
      </c>
      <c r="B3249" t="s">
        <v>11</v>
      </c>
      <c r="C3249" s="194">
        <v>1099</v>
      </c>
      <c r="D3249" s="194" t="s">
        <v>29</v>
      </c>
      <c r="E3249">
        <v>2151</v>
      </c>
      <c r="F3249">
        <v>2450</v>
      </c>
      <c r="G3249" t="s">
        <v>33</v>
      </c>
      <c r="H3249" s="4" t="s">
        <v>732</v>
      </c>
      <c r="I3249" s="199">
        <v>44</v>
      </c>
      <c r="J3249" t="str">
        <f t="shared" si="248"/>
        <v>E-W3-H2-LAM 45 - Stained Lippings</v>
      </c>
      <c r="K3249" s="6" t="e">
        <f t="shared" si="254"/>
        <v>#REF!</v>
      </c>
      <c r="M3249" t="s">
        <v>751</v>
      </c>
      <c r="Q3249" s="6">
        <v>1468</v>
      </c>
    </row>
    <row r="3250" spans="1:17" hidden="1">
      <c r="A3250" t="s">
        <v>1</v>
      </c>
      <c r="B3250" t="s">
        <v>10</v>
      </c>
      <c r="C3250" s="194">
        <v>1099</v>
      </c>
      <c r="D3250" s="194" t="s">
        <v>29</v>
      </c>
      <c r="E3250">
        <v>2451</v>
      </c>
      <c r="F3250">
        <v>2820</v>
      </c>
      <c r="G3250" t="s">
        <v>34</v>
      </c>
      <c r="H3250" s="4" t="s">
        <v>732</v>
      </c>
      <c r="I3250" s="199">
        <v>44</v>
      </c>
      <c r="J3250" t="str">
        <f t="shared" si="248"/>
        <v>E-W3-H3-LAM 45 - Stained Lippings</v>
      </c>
      <c r="K3250" s="6" t="e">
        <f t="shared" si="254"/>
        <v>#REF!</v>
      </c>
      <c r="M3250" t="s">
        <v>751</v>
      </c>
      <c r="Q3250" s="6">
        <v>1735</v>
      </c>
    </row>
    <row r="3251" spans="1:17" hidden="1">
      <c r="A3251" t="s">
        <v>1</v>
      </c>
      <c r="B3251" t="s">
        <v>8</v>
      </c>
      <c r="C3251" s="194">
        <v>1099</v>
      </c>
      <c r="D3251" s="194" t="s">
        <v>29</v>
      </c>
      <c r="E3251">
        <v>2821</v>
      </c>
      <c r="F3251">
        <v>3100</v>
      </c>
      <c r="G3251" t="s">
        <v>35</v>
      </c>
      <c r="H3251" s="4" t="s">
        <v>732</v>
      </c>
      <c r="I3251" s="199">
        <v>44</v>
      </c>
      <c r="J3251" t="str">
        <f t="shared" ref="J3251:J3314" si="255">A3251&amp;"-"&amp;D3251&amp;"-"&amp;G3251&amp;"-"&amp;H3251</f>
        <v>E-W3-H4-LAM 45 - Stained Lippings</v>
      </c>
      <c r="K3251" s="6" t="e">
        <f t="shared" si="254"/>
        <v>#REF!</v>
      </c>
      <c r="M3251" t="s">
        <v>751</v>
      </c>
      <c r="Q3251" s="6">
        <v>2007</v>
      </c>
    </row>
    <row r="3252" spans="1:17" hidden="1">
      <c r="A3252" t="s">
        <v>0</v>
      </c>
      <c r="B3252" t="s">
        <v>7</v>
      </c>
      <c r="C3252" s="194">
        <v>1099</v>
      </c>
      <c r="D3252" s="194" t="s">
        <v>29</v>
      </c>
      <c r="E3252">
        <v>1981</v>
      </c>
      <c r="F3252">
        <v>2150</v>
      </c>
      <c r="G3252" t="s">
        <v>32</v>
      </c>
      <c r="H3252" s="4" t="s">
        <v>732</v>
      </c>
      <c r="I3252" s="199">
        <v>44</v>
      </c>
      <c r="J3252" t="str">
        <f t="shared" si="255"/>
        <v>F-W3-H1-LAM 45 - Stained Lippings</v>
      </c>
      <c r="K3252" s="6" t="e">
        <f t="shared" si="254"/>
        <v>#REF!</v>
      </c>
      <c r="M3252" t="s">
        <v>751</v>
      </c>
      <c r="Q3252" s="6">
        <v>1036</v>
      </c>
    </row>
    <row r="3253" spans="1:17" hidden="1">
      <c r="A3253" t="s">
        <v>0</v>
      </c>
      <c r="B3253" t="s">
        <v>6</v>
      </c>
      <c r="C3253" s="194">
        <v>1099</v>
      </c>
      <c r="D3253" s="194" t="s">
        <v>29</v>
      </c>
      <c r="E3253">
        <v>2151</v>
      </c>
      <c r="F3253">
        <v>2450</v>
      </c>
      <c r="G3253" t="s">
        <v>33</v>
      </c>
      <c r="H3253" s="4" t="s">
        <v>732</v>
      </c>
      <c r="I3253" s="199">
        <v>44</v>
      </c>
      <c r="J3253" t="str">
        <f t="shared" si="255"/>
        <v>F-W3-H2-LAM 45 - Stained Lippings</v>
      </c>
      <c r="K3253" s="6" t="e">
        <f t="shared" si="254"/>
        <v>#REF!</v>
      </c>
      <c r="M3253" t="s">
        <v>751</v>
      </c>
      <c r="Q3253" s="6">
        <v>1234</v>
      </c>
    </row>
    <row r="3254" spans="1:17" hidden="1">
      <c r="A3254" t="s">
        <v>0</v>
      </c>
      <c r="B3254" t="s">
        <v>5</v>
      </c>
      <c r="C3254" s="194">
        <v>1099</v>
      </c>
      <c r="D3254" s="194" t="s">
        <v>29</v>
      </c>
      <c r="E3254">
        <v>2451</v>
      </c>
      <c r="F3254">
        <v>2820</v>
      </c>
      <c r="G3254" t="s">
        <v>34</v>
      </c>
      <c r="H3254" s="4" t="s">
        <v>732</v>
      </c>
      <c r="I3254" s="199">
        <v>44</v>
      </c>
      <c r="J3254" t="str">
        <f t="shared" si="255"/>
        <v>F-W3-H3-LAM 45 - Stained Lippings</v>
      </c>
      <c r="K3254" s="6" t="e">
        <f t="shared" si="254"/>
        <v>#REF!</v>
      </c>
      <c r="M3254" t="s">
        <v>751</v>
      </c>
      <c r="Q3254" s="6">
        <v>1467</v>
      </c>
    </row>
    <row r="3255" spans="1:17" hidden="1">
      <c r="A3255" t="s">
        <v>0</v>
      </c>
      <c r="B3255" t="s">
        <v>3</v>
      </c>
      <c r="C3255" s="194">
        <v>1099</v>
      </c>
      <c r="D3255" s="194" t="s">
        <v>29</v>
      </c>
      <c r="E3255">
        <v>2821</v>
      </c>
      <c r="F3255">
        <v>3100</v>
      </c>
      <c r="G3255" t="s">
        <v>35</v>
      </c>
      <c r="H3255" s="4" t="s">
        <v>732</v>
      </c>
      <c r="I3255" s="199">
        <v>44</v>
      </c>
      <c r="J3255" t="str">
        <f t="shared" si="255"/>
        <v>F-W3-H4-LAM 45 - Stained Lippings</v>
      </c>
      <c r="K3255" s="6" t="e">
        <f t="shared" si="254"/>
        <v>#REF!</v>
      </c>
      <c r="M3255" t="s">
        <v>751</v>
      </c>
      <c r="Q3255" s="6">
        <v>1705</v>
      </c>
    </row>
    <row r="3256" spans="1:17" hidden="1">
      <c r="A3256" t="s">
        <v>2</v>
      </c>
      <c r="B3256" t="s">
        <v>17</v>
      </c>
      <c r="C3256" s="196">
        <v>1240</v>
      </c>
      <c r="D3256" s="196" t="s">
        <v>30</v>
      </c>
      <c r="E3256">
        <v>1981</v>
      </c>
      <c r="F3256">
        <v>2150</v>
      </c>
      <c r="G3256" t="s">
        <v>32</v>
      </c>
      <c r="H3256" s="4" t="s">
        <v>732</v>
      </c>
      <c r="I3256" s="199">
        <v>44</v>
      </c>
      <c r="J3256" t="str">
        <f t="shared" si="255"/>
        <v>D-W4-H1-LAM 45 - Stained Lippings</v>
      </c>
      <c r="K3256" s="6" t="e">
        <f>+K2392+(Spray_Lip/((100-DoorDiscount)/100))</f>
        <v>#REF!</v>
      </c>
      <c r="M3256" t="s">
        <v>751</v>
      </c>
      <c r="Q3256" s="6">
        <v>644.5</v>
      </c>
    </row>
    <row r="3257" spans="1:17" hidden="1">
      <c r="A3257" t="s">
        <v>2</v>
      </c>
      <c r="B3257" t="s">
        <v>16</v>
      </c>
      <c r="C3257" s="196">
        <v>1240</v>
      </c>
      <c r="D3257" s="196" t="s">
        <v>30</v>
      </c>
      <c r="E3257">
        <v>2151</v>
      </c>
      <c r="F3257">
        <v>2450</v>
      </c>
      <c r="G3257" t="s">
        <v>33</v>
      </c>
      <c r="H3257" s="4" t="s">
        <v>732</v>
      </c>
      <c r="I3257" s="199">
        <v>44</v>
      </c>
      <c r="J3257" t="str">
        <f t="shared" si="255"/>
        <v>D-W4-H2-LAM 45 - Stained Lippings</v>
      </c>
      <c r="K3257" s="6" t="e">
        <f>+K2393+(Spray_Lip/((100-DoorDiscount)/100))</f>
        <v>#REF!</v>
      </c>
      <c r="M3257" t="s">
        <v>751</v>
      </c>
      <c r="Q3257" s="6">
        <v>759.5</v>
      </c>
    </row>
    <row r="3258" spans="1:17" hidden="1">
      <c r="A3258" t="s">
        <v>2</v>
      </c>
      <c r="B3258" t="s">
        <v>15</v>
      </c>
      <c r="C3258" s="196">
        <v>1240</v>
      </c>
      <c r="D3258" s="196" t="s">
        <v>30</v>
      </c>
      <c r="E3258">
        <v>2451</v>
      </c>
      <c r="F3258">
        <v>2820</v>
      </c>
      <c r="G3258" t="s">
        <v>34</v>
      </c>
      <c r="H3258" s="4" t="s">
        <v>732</v>
      </c>
      <c r="I3258" s="199">
        <v>44</v>
      </c>
      <c r="J3258" t="str">
        <f t="shared" si="255"/>
        <v>D-W4-H3-LAM 45 - Stained Lippings</v>
      </c>
      <c r="K3258" s="6" t="e">
        <f>+K2394+(Spray_Lip/((100-DoorDiscount)/100))</f>
        <v>#REF!</v>
      </c>
      <c r="M3258" t="s">
        <v>751</v>
      </c>
      <c r="Q3258" s="6">
        <v>892.5</v>
      </c>
    </row>
    <row r="3259" spans="1:17" hidden="1">
      <c r="A3259" t="s">
        <v>2</v>
      </c>
      <c r="B3259" t="s">
        <v>13</v>
      </c>
      <c r="C3259" s="196">
        <v>1240</v>
      </c>
      <c r="D3259" s="196" t="s">
        <v>30</v>
      </c>
      <c r="E3259">
        <v>2821</v>
      </c>
      <c r="F3259">
        <v>3070</v>
      </c>
      <c r="G3259" t="s">
        <v>35</v>
      </c>
      <c r="H3259" s="4" t="s">
        <v>732</v>
      </c>
      <c r="I3259" s="199">
        <v>44</v>
      </c>
      <c r="J3259" t="str">
        <f t="shared" si="255"/>
        <v>D-W4-H4-LAM 45 - Stained Lippings</v>
      </c>
      <c r="K3259" s="6" t="e">
        <f>+K2395+(Spray_Lip/((100-DoorDiscount)/100))</f>
        <v>#REF!</v>
      </c>
      <c r="M3259" t="s">
        <v>751</v>
      </c>
      <c r="Q3259" s="6">
        <v>1028.5</v>
      </c>
    </row>
    <row r="3260" spans="1:17" hidden="1">
      <c r="A3260" t="s">
        <v>1</v>
      </c>
      <c r="B3260" t="s">
        <v>12</v>
      </c>
      <c r="C3260" s="196">
        <v>1240</v>
      </c>
      <c r="D3260" s="196" t="s">
        <v>30</v>
      </c>
      <c r="E3260">
        <v>1981</v>
      </c>
      <c r="F3260">
        <v>2150</v>
      </c>
      <c r="G3260" t="s">
        <v>32</v>
      </c>
      <c r="H3260" s="4" t="s">
        <v>732</v>
      </c>
      <c r="I3260" s="199">
        <v>44</v>
      </c>
      <c r="J3260" t="str">
        <f t="shared" si="255"/>
        <v>E-W4-H1-LAM 45 - Stained Lippings</v>
      </c>
      <c r="K3260" s="6" t="e">
        <f t="shared" ref="K3260:K3267" si="256">+K2396+(Spray_Lip/((100-DoorDiscount)/100))*2</f>
        <v>#REF!</v>
      </c>
      <c r="M3260" t="s">
        <v>751</v>
      </c>
      <c r="Q3260" s="6">
        <v>1288</v>
      </c>
    </row>
    <row r="3261" spans="1:17" hidden="1">
      <c r="A3261" t="s">
        <v>1</v>
      </c>
      <c r="B3261" t="s">
        <v>11</v>
      </c>
      <c r="C3261" s="196">
        <v>1240</v>
      </c>
      <c r="D3261" s="196" t="s">
        <v>30</v>
      </c>
      <c r="E3261">
        <v>2151</v>
      </c>
      <c r="F3261">
        <v>2450</v>
      </c>
      <c r="G3261" t="s">
        <v>33</v>
      </c>
      <c r="H3261" s="4" t="s">
        <v>732</v>
      </c>
      <c r="I3261" s="199">
        <v>44</v>
      </c>
      <c r="J3261" t="str">
        <f t="shared" si="255"/>
        <v>E-W4-H2-LAM 45 - Stained Lippings</v>
      </c>
      <c r="K3261" s="6" t="e">
        <f t="shared" si="256"/>
        <v>#REF!</v>
      </c>
      <c r="M3261" t="s">
        <v>751</v>
      </c>
      <c r="Q3261" s="6">
        <v>1518</v>
      </c>
    </row>
    <row r="3262" spans="1:17" hidden="1">
      <c r="A3262" t="s">
        <v>1</v>
      </c>
      <c r="B3262" t="s">
        <v>10</v>
      </c>
      <c r="C3262" s="196">
        <v>1240</v>
      </c>
      <c r="D3262" s="196" t="s">
        <v>30</v>
      </c>
      <c r="E3262">
        <v>2451</v>
      </c>
      <c r="F3262">
        <v>2820</v>
      </c>
      <c r="G3262" t="s">
        <v>34</v>
      </c>
      <c r="H3262" s="4" t="s">
        <v>732</v>
      </c>
      <c r="I3262" s="199">
        <v>44</v>
      </c>
      <c r="J3262" t="str">
        <f t="shared" si="255"/>
        <v>E-W4-H3-LAM 45 - Stained Lippings</v>
      </c>
      <c r="K3262" s="6" t="e">
        <f t="shared" si="256"/>
        <v>#REF!</v>
      </c>
      <c r="M3262" t="s">
        <v>751</v>
      </c>
      <c r="Q3262" s="6">
        <v>1785</v>
      </c>
    </row>
    <row r="3263" spans="1:17" hidden="1">
      <c r="A3263" t="s">
        <v>1</v>
      </c>
      <c r="B3263" t="s">
        <v>8</v>
      </c>
      <c r="C3263" s="196">
        <v>1240</v>
      </c>
      <c r="D3263" s="196" t="s">
        <v>30</v>
      </c>
      <c r="E3263">
        <v>2821</v>
      </c>
      <c r="F3263">
        <v>3100</v>
      </c>
      <c r="G3263" t="s">
        <v>35</v>
      </c>
      <c r="H3263" s="4" t="s">
        <v>732</v>
      </c>
      <c r="I3263" s="199">
        <v>44</v>
      </c>
      <c r="J3263" t="str">
        <f t="shared" si="255"/>
        <v>E-W4-H4-LAM 45 - Stained Lippings</v>
      </c>
      <c r="K3263" s="6" t="e">
        <f t="shared" si="256"/>
        <v>#REF!</v>
      </c>
      <c r="M3263" t="s">
        <v>751</v>
      </c>
      <c r="Q3263" s="6">
        <v>2057</v>
      </c>
    </row>
    <row r="3264" spans="1:17" hidden="1">
      <c r="A3264" t="s">
        <v>0</v>
      </c>
      <c r="B3264" t="s">
        <v>7</v>
      </c>
      <c r="C3264" s="196">
        <v>1240</v>
      </c>
      <c r="D3264" s="196" t="s">
        <v>30</v>
      </c>
      <c r="E3264">
        <v>1981</v>
      </c>
      <c r="F3264">
        <v>2150</v>
      </c>
      <c r="G3264" t="s">
        <v>32</v>
      </c>
      <c r="H3264" s="4" t="s">
        <v>732</v>
      </c>
      <c r="I3264" s="199">
        <v>44</v>
      </c>
      <c r="J3264" t="str">
        <f t="shared" si="255"/>
        <v>F-W4-H1-LAM 45 - Stained Lippings</v>
      </c>
      <c r="K3264" s="6" t="e">
        <f t="shared" si="256"/>
        <v>#REF!</v>
      </c>
      <c r="M3264" t="s">
        <v>751</v>
      </c>
      <c r="Q3264" s="6">
        <v>1061</v>
      </c>
    </row>
    <row r="3265" spans="1:17" hidden="1">
      <c r="A3265" t="s">
        <v>0</v>
      </c>
      <c r="B3265" t="s">
        <v>6</v>
      </c>
      <c r="C3265" s="196">
        <v>1240</v>
      </c>
      <c r="D3265" s="196" t="s">
        <v>30</v>
      </c>
      <c r="E3265">
        <v>2151</v>
      </c>
      <c r="F3265">
        <v>2450</v>
      </c>
      <c r="G3265" t="s">
        <v>33</v>
      </c>
      <c r="H3265" s="4" t="s">
        <v>732</v>
      </c>
      <c r="I3265" s="199">
        <v>44</v>
      </c>
      <c r="J3265" t="str">
        <f t="shared" si="255"/>
        <v>F-W4-H2-LAM 45 - Stained Lippings</v>
      </c>
      <c r="K3265" s="6" t="e">
        <f t="shared" si="256"/>
        <v>#REF!</v>
      </c>
      <c r="M3265" t="s">
        <v>751</v>
      </c>
      <c r="Q3265" s="6">
        <v>1259</v>
      </c>
    </row>
    <row r="3266" spans="1:17" hidden="1">
      <c r="A3266" t="s">
        <v>0</v>
      </c>
      <c r="B3266" t="s">
        <v>5</v>
      </c>
      <c r="C3266" s="196">
        <v>1240</v>
      </c>
      <c r="D3266" s="196" t="s">
        <v>30</v>
      </c>
      <c r="E3266">
        <v>2451</v>
      </c>
      <c r="F3266">
        <v>2820</v>
      </c>
      <c r="G3266" t="s">
        <v>34</v>
      </c>
      <c r="H3266" s="4" t="s">
        <v>732</v>
      </c>
      <c r="I3266" s="199">
        <v>44</v>
      </c>
      <c r="J3266" t="str">
        <f t="shared" si="255"/>
        <v>F-W4-H3-LAM 45 - Stained Lippings</v>
      </c>
      <c r="K3266" s="6" t="e">
        <f t="shared" si="256"/>
        <v>#REF!</v>
      </c>
      <c r="M3266" t="s">
        <v>751</v>
      </c>
      <c r="Q3266" s="6">
        <v>1492</v>
      </c>
    </row>
    <row r="3267" spans="1:17" hidden="1">
      <c r="A3267" t="s">
        <v>0</v>
      </c>
      <c r="B3267" t="s">
        <v>3</v>
      </c>
      <c r="C3267" s="196">
        <v>1240</v>
      </c>
      <c r="D3267" s="196" t="s">
        <v>30</v>
      </c>
      <c r="E3267">
        <v>2821</v>
      </c>
      <c r="F3267">
        <v>3100</v>
      </c>
      <c r="G3267" t="s">
        <v>35</v>
      </c>
      <c r="H3267" s="4" t="s">
        <v>732</v>
      </c>
      <c r="I3267" s="199">
        <v>44</v>
      </c>
      <c r="J3267" t="str">
        <f t="shared" si="255"/>
        <v>F-W4-H4-LAM 45 - Stained Lippings</v>
      </c>
      <c r="K3267" s="6" t="e">
        <f t="shared" si="256"/>
        <v>#REF!</v>
      </c>
      <c r="M3267" t="s">
        <v>751</v>
      </c>
      <c r="Q3267" s="6">
        <v>1730</v>
      </c>
    </row>
    <row r="3268" spans="1:17" hidden="1">
      <c r="A3268" t="s">
        <v>2</v>
      </c>
      <c r="B3268" t="s">
        <v>17</v>
      </c>
      <c r="C3268">
        <v>949</v>
      </c>
      <c r="D3268" t="s">
        <v>27</v>
      </c>
      <c r="E3268">
        <v>1981</v>
      </c>
      <c r="F3268">
        <v>2150</v>
      </c>
      <c r="G3268" t="s">
        <v>32</v>
      </c>
      <c r="H3268" s="4" t="s">
        <v>733</v>
      </c>
      <c r="I3268" s="199">
        <v>44</v>
      </c>
      <c r="J3268" t="str">
        <f t="shared" si="255"/>
        <v>D-W1-H1-LAM 55 - Stained Lippings</v>
      </c>
      <c r="K3268" s="6" t="e">
        <f>+K2404+(Spray_Lip/((100-DoorDiscount)/100))</f>
        <v>#REF!</v>
      </c>
      <c r="M3268" t="s">
        <v>751</v>
      </c>
      <c r="Q3268" s="6">
        <v>736.5</v>
      </c>
    </row>
    <row r="3269" spans="1:17" hidden="1">
      <c r="A3269" t="s">
        <v>2</v>
      </c>
      <c r="B3269" t="s">
        <v>16</v>
      </c>
      <c r="C3269">
        <v>949</v>
      </c>
      <c r="D3269" t="s">
        <v>27</v>
      </c>
      <c r="E3269">
        <v>2151</v>
      </c>
      <c r="F3269">
        <v>2450</v>
      </c>
      <c r="G3269" t="s">
        <v>33</v>
      </c>
      <c r="H3269" s="4" t="s">
        <v>733</v>
      </c>
      <c r="I3269" s="199">
        <v>44</v>
      </c>
      <c r="J3269" t="str">
        <f t="shared" si="255"/>
        <v>D-W1-H2-LAM 55 - Stained Lippings</v>
      </c>
      <c r="K3269" s="6" t="e">
        <f>+K2405+(Spray_Lip/((100-DoorDiscount)/100))</f>
        <v>#REF!</v>
      </c>
      <c r="M3269" t="s">
        <v>751</v>
      </c>
      <c r="Q3269" s="6">
        <v>851.5</v>
      </c>
    </row>
    <row r="3270" spans="1:17" hidden="1">
      <c r="A3270" t="s">
        <v>2</v>
      </c>
      <c r="B3270" t="s">
        <v>15</v>
      </c>
      <c r="C3270">
        <v>949</v>
      </c>
      <c r="D3270" t="s">
        <v>27</v>
      </c>
      <c r="E3270">
        <v>2451</v>
      </c>
      <c r="F3270">
        <v>2820</v>
      </c>
      <c r="G3270" t="s">
        <v>34</v>
      </c>
      <c r="H3270" s="4" t="s">
        <v>733</v>
      </c>
      <c r="I3270" s="199">
        <v>44</v>
      </c>
      <c r="J3270" t="str">
        <f t="shared" si="255"/>
        <v>D-W1-H3-LAM 55 - Stained Lippings</v>
      </c>
      <c r="K3270" s="6" t="e">
        <f>+K2406+(Spray_Lip/((100-DoorDiscount)/100))</f>
        <v>#REF!</v>
      </c>
      <c r="M3270" t="s">
        <v>751</v>
      </c>
      <c r="Q3270" s="6">
        <v>984.5</v>
      </c>
    </row>
    <row r="3271" spans="1:17" hidden="1">
      <c r="A3271" t="s">
        <v>2</v>
      </c>
      <c r="B3271" t="s">
        <v>13</v>
      </c>
      <c r="C3271">
        <v>864</v>
      </c>
      <c r="D3271" t="s">
        <v>27</v>
      </c>
      <c r="E3271">
        <v>2821</v>
      </c>
      <c r="F3271">
        <v>3070</v>
      </c>
      <c r="G3271" t="s">
        <v>35</v>
      </c>
      <c r="H3271" s="4" t="s">
        <v>733</v>
      </c>
      <c r="I3271" s="199">
        <v>44</v>
      </c>
      <c r="J3271" t="str">
        <f t="shared" si="255"/>
        <v>D-W1-H4-LAM 55 - Stained Lippings</v>
      </c>
      <c r="K3271" s="6" t="e">
        <f>+K2407+(Spray_Lip/((100-DoorDiscount)/100))</f>
        <v>#REF!</v>
      </c>
      <c r="M3271" t="s">
        <v>751</v>
      </c>
      <c r="Q3271" s="6">
        <v>1121.5</v>
      </c>
    </row>
    <row r="3272" spans="1:17" hidden="1">
      <c r="A3272" t="s">
        <v>1</v>
      </c>
      <c r="B3272" t="s">
        <v>12</v>
      </c>
      <c r="C3272">
        <v>949</v>
      </c>
      <c r="D3272" t="s">
        <v>27</v>
      </c>
      <c r="E3272">
        <v>1981</v>
      </c>
      <c r="F3272">
        <v>2150</v>
      </c>
      <c r="G3272" t="s">
        <v>32</v>
      </c>
      <c r="H3272" s="4" t="s">
        <v>733</v>
      </c>
      <c r="I3272" s="199">
        <v>44</v>
      </c>
      <c r="J3272" t="str">
        <f t="shared" si="255"/>
        <v>E-W1-H1-LAM 55 - Stained Lippings</v>
      </c>
      <c r="K3272" s="6" t="e">
        <f t="shared" ref="K3272:K3279" si="257">+K2408+(Spray_Lip/((100-DoorDiscount)/100))*2</f>
        <v>#REF!</v>
      </c>
      <c r="M3272" t="s">
        <v>751</v>
      </c>
      <c r="Q3272" s="6">
        <v>1472</v>
      </c>
    </row>
    <row r="3273" spans="1:17" hidden="1">
      <c r="A3273" t="s">
        <v>1</v>
      </c>
      <c r="B3273" t="s">
        <v>11</v>
      </c>
      <c r="C3273">
        <v>909</v>
      </c>
      <c r="D3273" t="s">
        <v>27</v>
      </c>
      <c r="E3273">
        <v>2151</v>
      </c>
      <c r="F3273">
        <v>2450</v>
      </c>
      <c r="G3273" t="s">
        <v>33</v>
      </c>
      <c r="H3273" s="4" t="s">
        <v>733</v>
      </c>
      <c r="I3273" s="199">
        <v>44</v>
      </c>
      <c r="J3273" t="str">
        <f t="shared" si="255"/>
        <v>E-W1-H2-LAM 55 - Stained Lippings</v>
      </c>
      <c r="K3273" s="6" t="e">
        <f t="shared" si="257"/>
        <v>#REF!</v>
      </c>
      <c r="M3273" t="s">
        <v>751</v>
      </c>
      <c r="Q3273" s="6">
        <v>1702</v>
      </c>
    </row>
    <row r="3274" spans="1:17" hidden="1">
      <c r="A3274" t="s">
        <v>1</v>
      </c>
      <c r="B3274" t="s">
        <v>10</v>
      </c>
      <c r="C3274">
        <v>949</v>
      </c>
      <c r="D3274" t="s">
        <v>27</v>
      </c>
      <c r="E3274">
        <v>2451</v>
      </c>
      <c r="F3274">
        <v>2820</v>
      </c>
      <c r="G3274" t="s">
        <v>34</v>
      </c>
      <c r="H3274" s="4" t="s">
        <v>733</v>
      </c>
      <c r="I3274" s="199">
        <v>44</v>
      </c>
      <c r="J3274" t="str">
        <f t="shared" si="255"/>
        <v>E-W1-H3-LAM 55 - Stained Lippings</v>
      </c>
      <c r="K3274" s="6" t="e">
        <f t="shared" si="257"/>
        <v>#REF!</v>
      </c>
      <c r="M3274" t="s">
        <v>751</v>
      </c>
      <c r="Q3274" s="6">
        <v>1969</v>
      </c>
    </row>
    <row r="3275" spans="1:17" hidden="1">
      <c r="A3275" t="s">
        <v>1</v>
      </c>
      <c r="B3275" t="s">
        <v>8</v>
      </c>
      <c r="C3275">
        <v>999</v>
      </c>
      <c r="D3275" t="s">
        <v>27</v>
      </c>
      <c r="E3275">
        <v>2821</v>
      </c>
      <c r="F3275">
        <v>3100</v>
      </c>
      <c r="G3275" t="s">
        <v>35</v>
      </c>
      <c r="H3275" s="4" t="s">
        <v>733</v>
      </c>
      <c r="I3275" s="199">
        <v>44</v>
      </c>
      <c r="J3275" t="str">
        <f t="shared" si="255"/>
        <v>E-W1-H4-LAM 55 - Stained Lippings</v>
      </c>
      <c r="K3275" s="6" t="e">
        <f t="shared" si="257"/>
        <v>#REF!</v>
      </c>
      <c r="M3275" t="s">
        <v>751</v>
      </c>
      <c r="Q3275" s="6">
        <v>2242</v>
      </c>
    </row>
    <row r="3276" spans="1:17" hidden="1">
      <c r="A3276" t="s">
        <v>0</v>
      </c>
      <c r="B3276" t="s">
        <v>7</v>
      </c>
      <c r="C3276">
        <v>949</v>
      </c>
      <c r="D3276" t="s">
        <v>27</v>
      </c>
      <c r="E3276">
        <v>1981</v>
      </c>
      <c r="F3276">
        <v>2150</v>
      </c>
      <c r="G3276" t="s">
        <v>32</v>
      </c>
      <c r="H3276" s="4" t="s">
        <v>733</v>
      </c>
      <c r="I3276" s="199">
        <v>44</v>
      </c>
      <c r="J3276" t="str">
        <f t="shared" si="255"/>
        <v>F-W1-H1-LAM 55 - Stained Lippings</v>
      </c>
      <c r="K3276" s="6" t="e">
        <f t="shared" si="257"/>
        <v>#REF!</v>
      </c>
      <c r="M3276" t="s">
        <v>751</v>
      </c>
      <c r="Q3276" s="6">
        <v>1193</v>
      </c>
    </row>
    <row r="3277" spans="1:17" hidden="1">
      <c r="A3277" t="s">
        <v>0</v>
      </c>
      <c r="B3277" t="s">
        <v>6</v>
      </c>
      <c r="C3277">
        <v>909</v>
      </c>
      <c r="D3277" t="s">
        <v>27</v>
      </c>
      <c r="E3277">
        <v>2151</v>
      </c>
      <c r="F3277">
        <v>2450</v>
      </c>
      <c r="G3277" t="s">
        <v>33</v>
      </c>
      <c r="H3277" s="4" t="s">
        <v>733</v>
      </c>
      <c r="I3277" s="199">
        <v>44</v>
      </c>
      <c r="J3277" t="str">
        <f t="shared" si="255"/>
        <v>F-W1-H2-LAM 55 - Stained Lippings</v>
      </c>
      <c r="K3277" s="6" t="e">
        <f t="shared" si="257"/>
        <v>#REF!</v>
      </c>
      <c r="M3277" t="s">
        <v>751</v>
      </c>
      <c r="Q3277" s="6">
        <v>1391</v>
      </c>
    </row>
    <row r="3278" spans="1:17" hidden="1">
      <c r="A3278" t="s">
        <v>0</v>
      </c>
      <c r="B3278" t="s">
        <v>5</v>
      </c>
      <c r="C3278">
        <v>924</v>
      </c>
      <c r="D3278" t="s">
        <v>27</v>
      </c>
      <c r="E3278">
        <v>2451</v>
      </c>
      <c r="F3278">
        <v>2820</v>
      </c>
      <c r="G3278" t="s">
        <v>34</v>
      </c>
      <c r="H3278" s="4" t="s">
        <v>733</v>
      </c>
      <c r="I3278" s="199">
        <v>44</v>
      </c>
      <c r="J3278" t="str">
        <f t="shared" si="255"/>
        <v>F-W1-H3-LAM 55 - Stained Lippings</v>
      </c>
      <c r="K3278" s="6" t="e">
        <f t="shared" si="257"/>
        <v>#REF!</v>
      </c>
      <c r="M3278" t="s">
        <v>751</v>
      </c>
      <c r="Q3278" s="6">
        <v>1624</v>
      </c>
    </row>
    <row r="3279" spans="1:17" hidden="1">
      <c r="A3279" t="s">
        <v>0</v>
      </c>
      <c r="B3279" t="s">
        <v>3</v>
      </c>
      <c r="C3279">
        <v>999</v>
      </c>
      <c r="D3279" t="s">
        <v>27</v>
      </c>
      <c r="E3279">
        <v>2821</v>
      </c>
      <c r="F3279">
        <v>3100</v>
      </c>
      <c r="G3279" t="s">
        <v>35</v>
      </c>
      <c r="H3279" s="4" t="s">
        <v>733</v>
      </c>
      <c r="I3279" s="199">
        <v>44</v>
      </c>
      <c r="J3279" t="str">
        <f t="shared" si="255"/>
        <v>F-W1-H4-LAM 55 - Stained Lippings</v>
      </c>
      <c r="K3279" s="6" t="e">
        <f t="shared" si="257"/>
        <v>#REF!</v>
      </c>
      <c r="M3279" t="s">
        <v>751</v>
      </c>
      <c r="Q3279" s="6">
        <v>1862</v>
      </c>
    </row>
    <row r="3280" spans="1:17" hidden="1">
      <c r="A3280" t="s">
        <v>2</v>
      </c>
      <c r="B3280" t="s">
        <v>17</v>
      </c>
      <c r="C3280" s="191">
        <v>999</v>
      </c>
      <c r="D3280" s="191" t="s">
        <v>28</v>
      </c>
      <c r="E3280">
        <v>1981</v>
      </c>
      <c r="F3280">
        <v>2150</v>
      </c>
      <c r="G3280" t="s">
        <v>32</v>
      </c>
      <c r="H3280" s="4" t="s">
        <v>733</v>
      </c>
      <c r="I3280" s="199">
        <v>44</v>
      </c>
      <c r="J3280" t="str">
        <f t="shared" si="255"/>
        <v>D-W2-H1-LAM 55 - Stained Lippings</v>
      </c>
      <c r="K3280" s="6" t="e">
        <f>+K2416+(Spray_Lip/((100-DoorDiscount)/100))</f>
        <v>#REF!</v>
      </c>
      <c r="M3280" t="s">
        <v>751</v>
      </c>
      <c r="Q3280" s="6">
        <v>761.5</v>
      </c>
    </row>
    <row r="3281" spans="1:17" hidden="1">
      <c r="A3281" t="s">
        <v>2</v>
      </c>
      <c r="B3281" t="s">
        <v>16</v>
      </c>
      <c r="C3281" s="191">
        <v>999</v>
      </c>
      <c r="D3281" s="191" t="s">
        <v>28</v>
      </c>
      <c r="E3281">
        <v>2151</v>
      </c>
      <c r="F3281">
        <v>2450</v>
      </c>
      <c r="G3281" t="s">
        <v>33</v>
      </c>
      <c r="H3281" s="4" t="s">
        <v>733</v>
      </c>
      <c r="I3281" s="199">
        <v>44</v>
      </c>
      <c r="J3281" t="str">
        <f t="shared" si="255"/>
        <v>D-W2-H2-LAM 55 - Stained Lippings</v>
      </c>
      <c r="K3281" s="6" t="e">
        <f>+K2417+(Spray_Lip/((100-DoorDiscount)/100))</f>
        <v>#REF!</v>
      </c>
      <c r="M3281" t="s">
        <v>751</v>
      </c>
      <c r="Q3281" s="6">
        <v>876.5</v>
      </c>
    </row>
    <row r="3282" spans="1:17" hidden="1">
      <c r="A3282" t="s">
        <v>2</v>
      </c>
      <c r="B3282" t="s">
        <v>15</v>
      </c>
      <c r="C3282" s="191">
        <v>999</v>
      </c>
      <c r="D3282" s="191" t="s">
        <v>28</v>
      </c>
      <c r="E3282">
        <v>2451</v>
      </c>
      <c r="F3282">
        <v>2820</v>
      </c>
      <c r="G3282" t="s">
        <v>34</v>
      </c>
      <c r="H3282" s="4" t="s">
        <v>733</v>
      </c>
      <c r="I3282" s="199">
        <v>44</v>
      </c>
      <c r="J3282" t="str">
        <f t="shared" si="255"/>
        <v>D-W2-H3-LAM 55 - Stained Lippings</v>
      </c>
      <c r="K3282" s="6" t="e">
        <f>+K2418+(Spray_Lip/((100-DoorDiscount)/100))</f>
        <v>#REF!</v>
      </c>
      <c r="M3282" t="s">
        <v>751</v>
      </c>
      <c r="Q3282" s="6">
        <v>1009.5</v>
      </c>
    </row>
    <row r="3283" spans="1:17" hidden="1">
      <c r="A3283" t="s">
        <v>2</v>
      </c>
      <c r="B3283" t="s">
        <v>13</v>
      </c>
      <c r="C3283" s="191">
        <v>999</v>
      </c>
      <c r="D3283" s="191" t="s">
        <v>28</v>
      </c>
      <c r="E3283">
        <v>2821</v>
      </c>
      <c r="F3283">
        <v>3070</v>
      </c>
      <c r="G3283" t="s">
        <v>35</v>
      </c>
      <c r="H3283" s="4" t="s">
        <v>733</v>
      </c>
      <c r="I3283" s="199">
        <v>44</v>
      </c>
      <c r="J3283" t="str">
        <f t="shared" si="255"/>
        <v>D-W2-H4-LAM 55 - Stained Lippings</v>
      </c>
      <c r="K3283" s="6" t="e">
        <f>+K2419+(Spray_Lip/((100-DoorDiscount)/100))</f>
        <v>#REF!</v>
      </c>
      <c r="M3283" t="s">
        <v>751</v>
      </c>
      <c r="Q3283" s="6">
        <v>1146.5</v>
      </c>
    </row>
    <row r="3284" spans="1:17" hidden="1">
      <c r="A3284" t="s">
        <v>1</v>
      </c>
      <c r="B3284" t="s">
        <v>12</v>
      </c>
      <c r="C3284" s="191">
        <v>999</v>
      </c>
      <c r="D3284" s="191" t="s">
        <v>28</v>
      </c>
      <c r="E3284">
        <v>1981</v>
      </c>
      <c r="F3284">
        <v>2150</v>
      </c>
      <c r="G3284" t="s">
        <v>32</v>
      </c>
      <c r="H3284" s="4" t="s">
        <v>733</v>
      </c>
      <c r="I3284" s="199">
        <v>44</v>
      </c>
      <c r="J3284" t="str">
        <f t="shared" si="255"/>
        <v>E-W2-H1-LAM 55 - Stained Lippings</v>
      </c>
      <c r="K3284" s="6" t="e">
        <f t="shared" ref="K3284:K3291" si="258">+K2420+(Spray_Lip/((100-DoorDiscount)/100))*2</f>
        <v>#REF!</v>
      </c>
      <c r="M3284" t="s">
        <v>751</v>
      </c>
      <c r="Q3284" s="6">
        <v>1522</v>
      </c>
    </row>
    <row r="3285" spans="1:17" hidden="1">
      <c r="A3285" t="s">
        <v>1</v>
      </c>
      <c r="B3285" t="s">
        <v>11</v>
      </c>
      <c r="C3285" s="191">
        <v>999</v>
      </c>
      <c r="D3285" s="191" t="s">
        <v>28</v>
      </c>
      <c r="E3285">
        <v>2151</v>
      </c>
      <c r="F3285">
        <v>2450</v>
      </c>
      <c r="G3285" t="s">
        <v>33</v>
      </c>
      <c r="H3285" s="4" t="s">
        <v>733</v>
      </c>
      <c r="I3285" s="199">
        <v>44</v>
      </c>
      <c r="J3285" t="str">
        <f t="shared" si="255"/>
        <v>E-W2-H2-LAM 55 - Stained Lippings</v>
      </c>
      <c r="K3285" s="6" t="e">
        <f t="shared" si="258"/>
        <v>#REF!</v>
      </c>
      <c r="M3285" t="s">
        <v>751</v>
      </c>
      <c r="Q3285" s="6">
        <v>1752</v>
      </c>
    </row>
    <row r="3286" spans="1:17" hidden="1">
      <c r="A3286" t="s">
        <v>1</v>
      </c>
      <c r="B3286" t="s">
        <v>10</v>
      </c>
      <c r="C3286" s="191">
        <v>999</v>
      </c>
      <c r="D3286" s="191" t="s">
        <v>28</v>
      </c>
      <c r="E3286">
        <v>2451</v>
      </c>
      <c r="F3286">
        <v>2820</v>
      </c>
      <c r="G3286" t="s">
        <v>34</v>
      </c>
      <c r="H3286" s="4" t="s">
        <v>733</v>
      </c>
      <c r="I3286" s="199">
        <v>44</v>
      </c>
      <c r="J3286" t="str">
        <f t="shared" si="255"/>
        <v>E-W2-H3-LAM 55 - Stained Lippings</v>
      </c>
      <c r="K3286" s="6" t="e">
        <f t="shared" si="258"/>
        <v>#REF!</v>
      </c>
      <c r="M3286" t="s">
        <v>751</v>
      </c>
      <c r="Q3286" s="6">
        <v>2019</v>
      </c>
    </row>
    <row r="3287" spans="1:17" hidden="1">
      <c r="A3287" t="s">
        <v>1</v>
      </c>
      <c r="B3287" t="s">
        <v>8</v>
      </c>
      <c r="C3287" s="191">
        <v>999</v>
      </c>
      <c r="D3287" s="191" t="s">
        <v>28</v>
      </c>
      <c r="E3287">
        <v>2821</v>
      </c>
      <c r="F3287">
        <v>3100</v>
      </c>
      <c r="G3287" t="s">
        <v>35</v>
      </c>
      <c r="H3287" s="4" t="s">
        <v>733</v>
      </c>
      <c r="I3287" s="199">
        <v>44</v>
      </c>
      <c r="J3287" t="str">
        <f t="shared" si="255"/>
        <v>E-W2-H4-LAM 55 - Stained Lippings</v>
      </c>
      <c r="K3287" s="6" t="e">
        <f t="shared" si="258"/>
        <v>#REF!</v>
      </c>
      <c r="M3287" t="s">
        <v>751</v>
      </c>
      <c r="Q3287" s="6">
        <v>2292</v>
      </c>
    </row>
    <row r="3288" spans="1:17" hidden="1">
      <c r="A3288" t="s">
        <v>0</v>
      </c>
      <c r="B3288" t="s">
        <v>7</v>
      </c>
      <c r="C3288" s="191">
        <v>999</v>
      </c>
      <c r="D3288" s="191" t="s">
        <v>28</v>
      </c>
      <c r="E3288">
        <v>1981</v>
      </c>
      <c r="F3288">
        <v>2150</v>
      </c>
      <c r="G3288" t="s">
        <v>32</v>
      </c>
      <c r="H3288" s="4" t="s">
        <v>733</v>
      </c>
      <c r="I3288" s="199">
        <v>44</v>
      </c>
      <c r="J3288" t="str">
        <f t="shared" si="255"/>
        <v>F-W2-H1-LAM 55 - Stained Lippings</v>
      </c>
      <c r="K3288" s="6" t="e">
        <f t="shared" si="258"/>
        <v>#REF!</v>
      </c>
      <c r="M3288" t="s">
        <v>751</v>
      </c>
      <c r="Q3288" s="6">
        <v>1218</v>
      </c>
    </row>
    <row r="3289" spans="1:17" hidden="1">
      <c r="A3289" t="s">
        <v>0</v>
      </c>
      <c r="B3289" t="s">
        <v>6</v>
      </c>
      <c r="C3289" s="191">
        <v>999</v>
      </c>
      <c r="D3289" s="191" t="s">
        <v>28</v>
      </c>
      <c r="E3289">
        <v>2151</v>
      </c>
      <c r="F3289">
        <v>2450</v>
      </c>
      <c r="G3289" t="s">
        <v>33</v>
      </c>
      <c r="H3289" s="4" t="s">
        <v>733</v>
      </c>
      <c r="I3289" s="199">
        <v>44</v>
      </c>
      <c r="J3289" t="str">
        <f t="shared" si="255"/>
        <v>F-W2-H2-LAM 55 - Stained Lippings</v>
      </c>
      <c r="K3289" s="6" t="e">
        <f t="shared" si="258"/>
        <v>#REF!</v>
      </c>
      <c r="M3289" t="s">
        <v>751</v>
      </c>
      <c r="Q3289" s="6">
        <v>1416</v>
      </c>
    </row>
    <row r="3290" spans="1:17" hidden="1">
      <c r="A3290" t="s">
        <v>0</v>
      </c>
      <c r="B3290" t="s">
        <v>5</v>
      </c>
      <c r="C3290" s="191">
        <v>999</v>
      </c>
      <c r="D3290" s="191" t="s">
        <v>28</v>
      </c>
      <c r="E3290">
        <v>2451</v>
      </c>
      <c r="F3290">
        <v>2820</v>
      </c>
      <c r="G3290" t="s">
        <v>34</v>
      </c>
      <c r="H3290" s="4" t="s">
        <v>733</v>
      </c>
      <c r="I3290" s="199">
        <v>44</v>
      </c>
      <c r="J3290" t="str">
        <f t="shared" si="255"/>
        <v>F-W2-H3-LAM 55 - Stained Lippings</v>
      </c>
      <c r="K3290" s="6" t="e">
        <f t="shared" si="258"/>
        <v>#REF!</v>
      </c>
      <c r="M3290" t="s">
        <v>751</v>
      </c>
      <c r="Q3290" s="6">
        <v>1649</v>
      </c>
    </row>
    <row r="3291" spans="1:17" hidden="1">
      <c r="A3291" t="s">
        <v>0</v>
      </c>
      <c r="B3291" t="s">
        <v>3</v>
      </c>
      <c r="C3291" s="191">
        <v>999</v>
      </c>
      <c r="D3291" s="191" t="s">
        <v>28</v>
      </c>
      <c r="E3291">
        <v>2821</v>
      </c>
      <c r="F3291">
        <v>3100</v>
      </c>
      <c r="G3291" t="s">
        <v>35</v>
      </c>
      <c r="H3291" s="4" t="s">
        <v>733</v>
      </c>
      <c r="I3291" s="199">
        <v>44</v>
      </c>
      <c r="J3291" t="str">
        <f t="shared" si="255"/>
        <v>F-W2-H4-LAM 55 - Stained Lippings</v>
      </c>
      <c r="K3291" s="6" t="e">
        <f t="shared" si="258"/>
        <v>#REF!</v>
      </c>
      <c r="M3291" t="s">
        <v>751</v>
      </c>
      <c r="Q3291" s="6">
        <v>1887</v>
      </c>
    </row>
    <row r="3292" spans="1:17" hidden="1">
      <c r="A3292" t="s">
        <v>2</v>
      </c>
      <c r="B3292" t="s">
        <v>17</v>
      </c>
      <c r="C3292" s="194">
        <v>1099</v>
      </c>
      <c r="D3292" s="194" t="s">
        <v>29</v>
      </c>
      <c r="E3292">
        <v>1981</v>
      </c>
      <c r="F3292">
        <v>2150</v>
      </c>
      <c r="G3292" t="s">
        <v>32</v>
      </c>
      <c r="H3292" s="4" t="s">
        <v>733</v>
      </c>
      <c r="I3292" s="199">
        <v>44</v>
      </c>
      <c r="J3292" t="str">
        <f t="shared" si="255"/>
        <v>D-W3-H1-LAM 55 - Stained Lippings</v>
      </c>
      <c r="K3292" s="6" t="e">
        <f>+K2428+(Spray_Lip/((100-DoorDiscount)/100))</f>
        <v>#REF!</v>
      </c>
      <c r="M3292" t="s">
        <v>751</v>
      </c>
      <c r="Q3292" s="6">
        <v>786.5</v>
      </c>
    </row>
    <row r="3293" spans="1:17" hidden="1">
      <c r="A3293" t="s">
        <v>2</v>
      </c>
      <c r="B3293" t="s">
        <v>16</v>
      </c>
      <c r="C3293" s="194">
        <v>1099</v>
      </c>
      <c r="D3293" s="194" t="s">
        <v>29</v>
      </c>
      <c r="E3293">
        <v>2151</v>
      </c>
      <c r="F3293">
        <v>2450</v>
      </c>
      <c r="G3293" t="s">
        <v>33</v>
      </c>
      <c r="H3293" s="4" t="s">
        <v>733</v>
      </c>
      <c r="I3293" s="199">
        <v>44</v>
      </c>
      <c r="J3293" t="str">
        <f t="shared" si="255"/>
        <v>D-W3-H2-LAM 55 - Stained Lippings</v>
      </c>
      <c r="K3293" s="6" t="e">
        <f>+K2429+(Spray_Lip/((100-DoorDiscount)/100))</f>
        <v>#REF!</v>
      </c>
      <c r="M3293" t="s">
        <v>751</v>
      </c>
      <c r="Q3293" s="6">
        <v>901.5</v>
      </c>
    </row>
    <row r="3294" spans="1:17" hidden="1">
      <c r="A3294" t="s">
        <v>2</v>
      </c>
      <c r="B3294" t="s">
        <v>15</v>
      </c>
      <c r="C3294" s="194">
        <v>1099</v>
      </c>
      <c r="D3294" s="194" t="s">
        <v>29</v>
      </c>
      <c r="E3294">
        <v>2451</v>
      </c>
      <c r="F3294">
        <v>2820</v>
      </c>
      <c r="G3294" t="s">
        <v>34</v>
      </c>
      <c r="H3294" s="4" t="s">
        <v>733</v>
      </c>
      <c r="I3294" s="199">
        <v>44</v>
      </c>
      <c r="J3294" t="str">
        <f t="shared" si="255"/>
        <v>D-W3-H3-LAM 55 - Stained Lippings</v>
      </c>
      <c r="K3294" s="6" t="e">
        <f>+K2430+(Spray_Lip/((100-DoorDiscount)/100))</f>
        <v>#REF!</v>
      </c>
      <c r="M3294" t="s">
        <v>751</v>
      </c>
      <c r="Q3294" s="6">
        <v>1034.5</v>
      </c>
    </row>
    <row r="3295" spans="1:17" hidden="1">
      <c r="A3295" t="s">
        <v>2</v>
      </c>
      <c r="B3295" t="s">
        <v>13</v>
      </c>
      <c r="C3295" s="194">
        <v>1099</v>
      </c>
      <c r="D3295" s="194" t="s">
        <v>29</v>
      </c>
      <c r="E3295">
        <v>2821</v>
      </c>
      <c r="F3295">
        <v>3070</v>
      </c>
      <c r="G3295" t="s">
        <v>35</v>
      </c>
      <c r="H3295" s="4" t="s">
        <v>733</v>
      </c>
      <c r="I3295" s="199">
        <v>44</v>
      </c>
      <c r="J3295" t="str">
        <f t="shared" si="255"/>
        <v>D-W3-H4-LAM 55 - Stained Lippings</v>
      </c>
      <c r="K3295" s="6" t="e">
        <f>+K2431+(Spray_Lip/((100-DoorDiscount)/100))</f>
        <v>#REF!</v>
      </c>
      <c r="M3295" t="s">
        <v>751</v>
      </c>
      <c r="Q3295" s="6">
        <v>1171.5</v>
      </c>
    </row>
    <row r="3296" spans="1:17" hidden="1">
      <c r="A3296" t="s">
        <v>1</v>
      </c>
      <c r="B3296" t="s">
        <v>12</v>
      </c>
      <c r="C3296" s="194">
        <v>1099</v>
      </c>
      <c r="D3296" s="194" t="s">
        <v>29</v>
      </c>
      <c r="E3296">
        <v>1981</v>
      </c>
      <c r="F3296">
        <v>2150</v>
      </c>
      <c r="G3296" t="s">
        <v>32</v>
      </c>
      <c r="H3296" s="4" t="s">
        <v>733</v>
      </c>
      <c r="I3296" s="199">
        <v>44</v>
      </c>
      <c r="J3296" t="str">
        <f t="shared" si="255"/>
        <v>E-W3-H1-LAM 55 - Stained Lippings</v>
      </c>
      <c r="K3296" s="6" t="e">
        <f t="shared" ref="K3296:K3303" si="259">+K2432+(Spray_Lip/((100-DoorDiscount)/100))*2</f>
        <v>#REF!</v>
      </c>
      <c r="M3296" t="s">
        <v>751</v>
      </c>
      <c r="Q3296" s="6">
        <v>1572</v>
      </c>
    </row>
    <row r="3297" spans="1:17" hidden="1">
      <c r="A3297" t="s">
        <v>1</v>
      </c>
      <c r="B3297" t="s">
        <v>11</v>
      </c>
      <c r="C3297" s="194">
        <v>1099</v>
      </c>
      <c r="D3297" s="194" t="s">
        <v>29</v>
      </c>
      <c r="E3297">
        <v>2151</v>
      </c>
      <c r="F3297">
        <v>2450</v>
      </c>
      <c r="G3297" t="s">
        <v>33</v>
      </c>
      <c r="H3297" s="4" t="s">
        <v>733</v>
      </c>
      <c r="I3297" s="199">
        <v>44</v>
      </c>
      <c r="J3297" t="str">
        <f t="shared" si="255"/>
        <v>E-W3-H2-LAM 55 - Stained Lippings</v>
      </c>
      <c r="K3297" s="6" t="e">
        <f t="shared" si="259"/>
        <v>#REF!</v>
      </c>
      <c r="M3297" t="s">
        <v>751</v>
      </c>
      <c r="Q3297" s="6">
        <v>1802</v>
      </c>
    </row>
    <row r="3298" spans="1:17" hidden="1">
      <c r="A3298" t="s">
        <v>1</v>
      </c>
      <c r="B3298" t="s">
        <v>10</v>
      </c>
      <c r="C3298" s="194">
        <v>1099</v>
      </c>
      <c r="D3298" s="194" t="s">
        <v>29</v>
      </c>
      <c r="E3298">
        <v>2451</v>
      </c>
      <c r="F3298">
        <v>2820</v>
      </c>
      <c r="G3298" t="s">
        <v>34</v>
      </c>
      <c r="H3298" s="4" t="s">
        <v>733</v>
      </c>
      <c r="I3298" s="199">
        <v>44</v>
      </c>
      <c r="J3298" t="str">
        <f t="shared" si="255"/>
        <v>E-W3-H3-LAM 55 - Stained Lippings</v>
      </c>
      <c r="K3298" s="6" t="e">
        <f t="shared" si="259"/>
        <v>#REF!</v>
      </c>
      <c r="M3298" t="s">
        <v>751</v>
      </c>
      <c r="Q3298" s="6">
        <v>2069</v>
      </c>
    </row>
    <row r="3299" spans="1:17" hidden="1">
      <c r="A3299" t="s">
        <v>1</v>
      </c>
      <c r="B3299" t="s">
        <v>8</v>
      </c>
      <c r="C3299" s="194">
        <v>1099</v>
      </c>
      <c r="D3299" s="194" t="s">
        <v>29</v>
      </c>
      <c r="E3299">
        <v>2821</v>
      </c>
      <c r="F3299">
        <v>3100</v>
      </c>
      <c r="G3299" t="s">
        <v>35</v>
      </c>
      <c r="H3299" s="4" t="s">
        <v>733</v>
      </c>
      <c r="I3299" s="199">
        <v>44</v>
      </c>
      <c r="J3299" t="str">
        <f t="shared" si="255"/>
        <v>E-W3-H4-LAM 55 - Stained Lippings</v>
      </c>
      <c r="K3299" s="6" t="e">
        <f t="shared" si="259"/>
        <v>#REF!</v>
      </c>
      <c r="M3299" t="s">
        <v>751</v>
      </c>
      <c r="Q3299" s="6">
        <v>2342</v>
      </c>
    </row>
    <row r="3300" spans="1:17" hidden="1">
      <c r="A3300" t="s">
        <v>0</v>
      </c>
      <c r="B3300" t="s">
        <v>7</v>
      </c>
      <c r="C3300" s="194">
        <v>1099</v>
      </c>
      <c r="D3300" s="194" t="s">
        <v>29</v>
      </c>
      <c r="E3300">
        <v>1981</v>
      </c>
      <c r="F3300">
        <v>2150</v>
      </c>
      <c r="G3300" t="s">
        <v>32</v>
      </c>
      <c r="H3300" s="4" t="s">
        <v>733</v>
      </c>
      <c r="I3300" s="199">
        <v>44</v>
      </c>
      <c r="J3300" t="str">
        <f t="shared" si="255"/>
        <v>F-W3-H1-LAM 55 - Stained Lippings</v>
      </c>
      <c r="K3300" s="6" t="e">
        <f t="shared" si="259"/>
        <v>#REF!</v>
      </c>
      <c r="M3300" t="s">
        <v>751</v>
      </c>
      <c r="Q3300" s="6">
        <v>1243</v>
      </c>
    </row>
    <row r="3301" spans="1:17" hidden="1">
      <c r="A3301" t="s">
        <v>0</v>
      </c>
      <c r="B3301" t="s">
        <v>6</v>
      </c>
      <c r="C3301" s="194">
        <v>1099</v>
      </c>
      <c r="D3301" s="194" t="s">
        <v>29</v>
      </c>
      <c r="E3301">
        <v>2151</v>
      </c>
      <c r="F3301">
        <v>2450</v>
      </c>
      <c r="G3301" t="s">
        <v>33</v>
      </c>
      <c r="H3301" s="4" t="s">
        <v>733</v>
      </c>
      <c r="I3301" s="199">
        <v>44</v>
      </c>
      <c r="J3301" t="str">
        <f t="shared" si="255"/>
        <v>F-W3-H2-LAM 55 - Stained Lippings</v>
      </c>
      <c r="K3301" s="6" t="e">
        <f t="shared" si="259"/>
        <v>#REF!</v>
      </c>
      <c r="M3301" t="s">
        <v>751</v>
      </c>
      <c r="Q3301" s="6">
        <v>1441</v>
      </c>
    </row>
    <row r="3302" spans="1:17" hidden="1">
      <c r="A3302" t="s">
        <v>0</v>
      </c>
      <c r="B3302" t="s">
        <v>5</v>
      </c>
      <c r="C3302" s="194">
        <v>1099</v>
      </c>
      <c r="D3302" s="194" t="s">
        <v>29</v>
      </c>
      <c r="E3302">
        <v>2451</v>
      </c>
      <c r="F3302">
        <v>2820</v>
      </c>
      <c r="G3302" t="s">
        <v>34</v>
      </c>
      <c r="H3302" s="4" t="s">
        <v>733</v>
      </c>
      <c r="I3302" s="199">
        <v>44</v>
      </c>
      <c r="J3302" t="str">
        <f t="shared" si="255"/>
        <v>F-W3-H3-LAM 55 - Stained Lippings</v>
      </c>
      <c r="K3302" s="6" t="e">
        <f t="shared" si="259"/>
        <v>#REF!</v>
      </c>
      <c r="M3302" t="s">
        <v>751</v>
      </c>
      <c r="Q3302" s="6">
        <v>1674</v>
      </c>
    </row>
    <row r="3303" spans="1:17" hidden="1">
      <c r="A3303" t="s">
        <v>0</v>
      </c>
      <c r="B3303" t="s">
        <v>3</v>
      </c>
      <c r="C3303" s="194">
        <v>1099</v>
      </c>
      <c r="D3303" s="194" t="s">
        <v>29</v>
      </c>
      <c r="E3303">
        <v>2821</v>
      </c>
      <c r="F3303">
        <v>3100</v>
      </c>
      <c r="G3303" t="s">
        <v>35</v>
      </c>
      <c r="H3303" s="4" t="s">
        <v>733</v>
      </c>
      <c r="I3303" s="199">
        <v>44</v>
      </c>
      <c r="J3303" t="str">
        <f t="shared" si="255"/>
        <v>F-W3-H4-LAM 55 - Stained Lippings</v>
      </c>
      <c r="K3303" s="6" t="e">
        <f t="shared" si="259"/>
        <v>#REF!</v>
      </c>
      <c r="M3303" t="s">
        <v>751</v>
      </c>
      <c r="Q3303" s="6">
        <v>1912</v>
      </c>
    </row>
    <row r="3304" spans="1:17" hidden="1">
      <c r="A3304" t="s">
        <v>2</v>
      </c>
      <c r="B3304" t="s">
        <v>17</v>
      </c>
      <c r="C3304" s="196">
        <v>1240</v>
      </c>
      <c r="D3304" s="196" t="s">
        <v>30</v>
      </c>
      <c r="E3304">
        <v>1981</v>
      </c>
      <c r="F3304">
        <v>2150</v>
      </c>
      <c r="G3304" t="s">
        <v>32</v>
      </c>
      <c r="H3304" s="4" t="s">
        <v>733</v>
      </c>
      <c r="I3304" s="199">
        <v>44</v>
      </c>
      <c r="J3304" t="str">
        <f t="shared" si="255"/>
        <v>D-W4-H1-LAM 55 - Stained Lippings</v>
      </c>
      <c r="K3304" s="6" t="e">
        <f>+K2440+(Spray_Lip/((100-DoorDiscount)/100))</f>
        <v>#REF!</v>
      </c>
      <c r="M3304" t="s">
        <v>751</v>
      </c>
      <c r="Q3304" s="6">
        <v>811.5</v>
      </c>
    </row>
    <row r="3305" spans="1:17" hidden="1">
      <c r="A3305" t="s">
        <v>2</v>
      </c>
      <c r="B3305" t="s">
        <v>16</v>
      </c>
      <c r="C3305" s="196">
        <v>1240</v>
      </c>
      <c r="D3305" s="196" t="s">
        <v>30</v>
      </c>
      <c r="E3305">
        <v>2151</v>
      </c>
      <c r="F3305">
        <v>2450</v>
      </c>
      <c r="G3305" t="s">
        <v>33</v>
      </c>
      <c r="H3305" s="4" t="s">
        <v>733</v>
      </c>
      <c r="I3305" s="199">
        <v>44</v>
      </c>
      <c r="J3305" t="str">
        <f t="shared" si="255"/>
        <v>D-W4-H2-LAM 55 - Stained Lippings</v>
      </c>
      <c r="K3305" s="6" t="e">
        <f>+K2441+(Spray_Lip/((100-DoorDiscount)/100))</f>
        <v>#REF!</v>
      </c>
      <c r="M3305" t="s">
        <v>751</v>
      </c>
      <c r="Q3305" s="6">
        <v>926.5</v>
      </c>
    </row>
    <row r="3306" spans="1:17" hidden="1">
      <c r="A3306" t="s">
        <v>2</v>
      </c>
      <c r="B3306" t="s">
        <v>15</v>
      </c>
      <c r="C3306" s="196">
        <v>1240</v>
      </c>
      <c r="D3306" s="196" t="s">
        <v>30</v>
      </c>
      <c r="E3306">
        <v>2451</v>
      </c>
      <c r="F3306">
        <v>2820</v>
      </c>
      <c r="G3306" t="s">
        <v>34</v>
      </c>
      <c r="H3306" s="4" t="s">
        <v>733</v>
      </c>
      <c r="I3306" s="199">
        <v>44</v>
      </c>
      <c r="J3306" t="str">
        <f t="shared" si="255"/>
        <v>D-W4-H3-LAM 55 - Stained Lippings</v>
      </c>
      <c r="K3306" s="6" t="e">
        <f>+K2442+(Spray_Lip/((100-DoorDiscount)/100))</f>
        <v>#REF!</v>
      </c>
      <c r="M3306" t="s">
        <v>751</v>
      </c>
      <c r="Q3306" s="6">
        <v>1059.5</v>
      </c>
    </row>
    <row r="3307" spans="1:17" hidden="1">
      <c r="A3307" t="s">
        <v>2</v>
      </c>
      <c r="B3307" t="s">
        <v>13</v>
      </c>
      <c r="C3307" s="196">
        <v>1240</v>
      </c>
      <c r="D3307" s="196" t="s">
        <v>30</v>
      </c>
      <c r="E3307">
        <v>2821</v>
      </c>
      <c r="F3307">
        <v>3070</v>
      </c>
      <c r="G3307" t="s">
        <v>35</v>
      </c>
      <c r="H3307" s="4" t="s">
        <v>733</v>
      </c>
      <c r="I3307" s="199">
        <v>44</v>
      </c>
      <c r="J3307" t="str">
        <f t="shared" si="255"/>
        <v>D-W4-H4-LAM 55 - Stained Lippings</v>
      </c>
      <c r="K3307" s="6" t="e">
        <f>+K2443+(Spray_Lip/((100-DoorDiscount)/100))</f>
        <v>#REF!</v>
      </c>
      <c r="M3307" t="s">
        <v>751</v>
      </c>
      <c r="Q3307" s="6">
        <v>1196.5</v>
      </c>
    </row>
    <row r="3308" spans="1:17" hidden="1">
      <c r="A3308" t="s">
        <v>1</v>
      </c>
      <c r="B3308" t="s">
        <v>12</v>
      </c>
      <c r="C3308" s="196">
        <v>1240</v>
      </c>
      <c r="D3308" s="196" t="s">
        <v>30</v>
      </c>
      <c r="E3308">
        <v>1981</v>
      </c>
      <c r="F3308">
        <v>2150</v>
      </c>
      <c r="G3308" t="s">
        <v>32</v>
      </c>
      <c r="H3308" s="4" t="s">
        <v>733</v>
      </c>
      <c r="I3308" s="199">
        <v>44</v>
      </c>
      <c r="J3308" t="str">
        <f t="shared" si="255"/>
        <v>E-W4-H1-LAM 55 - Stained Lippings</v>
      </c>
      <c r="K3308" s="6" t="e">
        <f t="shared" ref="K3308:K3315" si="260">+K2444+(Spray_Lip/((100-DoorDiscount)/100))*2</f>
        <v>#REF!</v>
      </c>
      <c r="M3308" t="s">
        <v>751</v>
      </c>
      <c r="Q3308" s="6">
        <v>1622</v>
      </c>
    </row>
    <row r="3309" spans="1:17" hidden="1">
      <c r="A3309" t="s">
        <v>1</v>
      </c>
      <c r="B3309" t="s">
        <v>11</v>
      </c>
      <c r="C3309" s="196">
        <v>1240</v>
      </c>
      <c r="D3309" s="196" t="s">
        <v>30</v>
      </c>
      <c r="E3309">
        <v>2151</v>
      </c>
      <c r="F3309">
        <v>2450</v>
      </c>
      <c r="G3309" t="s">
        <v>33</v>
      </c>
      <c r="H3309" s="4" t="s">
        <v>733</v>
      </c>
      <c r="I3309" s="199">
        <v>44</v>
      </c>
      <c r="J3309" t="str">
        <f t="shared" si="255"/>
        <v>E-W4-H2-LAM 55 - Stained Lippings</v>
      </c>
      <c r="K3309" s="6" t="e">
        <f t="shared" si="260"/>
        <v>#REF!</v>
      </c>
      <c r="M3309" t="s">
        <v>751</v>
      </c>
      <c r="Q3309" s="6">
        <v>1852</v>
      </c>
    </row>
    <row r="3310" spans="1:17" hidden="1">
      <c r="A3310" t="s">
        <v>1</v>
      </c>
      <c r="B3310" t="s">
        <v>10</v>
      </c>
      <c r="C3310" s="196">
        <v>1240</v>
      </c>
      <c r="D3310" s="196" t="s">
        <v>30</v>
      </c>
      <c r="E3310">
        <v>2451</v>
      </c>
      <c r="F3310">
        <v>2820</v>
      </c>
      <c r="G3310" t="s">
        <v>34</v>
      </c>
      <c r="H3310" s="4" t="s">
        <v>733</v>
      </c>
      <c r="I3310" s="199">
        <v>44</v>
      </c>
      <c r="J3310" t="str">
        <f t="shared" si="255"/>
        <v>E-W4-H3-LAM 55 - Stained Lippings</v>
      </c>
      <c r="K3310" s="6" t="e">
        <f t="shared" si="260"/>
        <v>#REF!</v>
      </c>
      <c r="M3310" t="s">
        <v>751</v>
      </c>
      <c r="Q3310" s="6">
        <v>2119</v>
      </c>
    </row>
    <row r="3311" spans="1:17" hidden="1">
      <c r="A3311" t="s">
        <v>1</v>
      </c>
      <c r="B3311" t="s">
        <v>8</v>
      </c>
      <c r="C3311" s="196">
        <v>1240</v>
      </c>
      <c r="D3311" s="196" t="s">
        <v>30</v>
      </c>
      <c r="E3311">
        <v>2821</v>
      </c>
      <c r="F3311">
        <v>3100</v>
      </c>
      <c r="G3311" t="s">
        <v>35</v>
      </c>
      <c r="H3311" s="4" t="s">
        <v>733</v>
      </c>
      <c r="I3311" s="199">
        <v>44</v>
      </c>
      <c r="J3311" t="str">
        <f t="shared" si="255"/>
        <v>E-W4-H4-LAM 55 - Stained Lippings</v>
      </c>
      <c r="K3311" s="6" t="e">
        <f t="shared" si="260"/>
        <v>#REF!</v>
      </c>
      <c r="M3311" t="s">
        <v>751</v>
      </c>
      <c r="Q3311" s="6">
        <v>2392</v>
      </c>
    </row>
    <row r="3312" spans="1:17" hidden="1">
      <c r="A3312" t="s">
        <v>0</v>
      </c>
      <c r="B3312" t="s">
        <v>7</v>
      </c>
      <c r="C3312" s="196">
        <v>1240</v>
      </c>
      <c r="D3312" s="196" t="s">
        <v>30</v>
      </c>
      <c r="E3312">
        <v>1981</v>
      </c>
      <c r="F3312">
        <v>2150</v>
      </c>
      <c r="G3312" t="s">
        <v>32</v>
      </c>
      <c r="H3312" s="4" t="s">
        <v>733</v>
      </c>
      <c r="I3312" s="199">
        <v>44</v>
      </c>
      <c r="J3312" t="str">
        <f t="shared" si="255"/>
        <v>F-W4-H1-LAM 55 - Stained Lippings</v>
      </c>
      <c r="K3312" s="6" t="e">
        <f t="shared" si="260"/>
        <v>#REF!</v>
      </c>
      <c r="M3312" t="s">
        <v>751</v>
      </c>
      <c r="Q3312" s="6">
        <v>1268</v>
      </c>
    </row>
    <row r="3313" spans="1:17" hidden="1">
      <c r="A3313" t="s">
        <v>0</v>
      </c>
      <c r="B3313" t="s">
        <v>6</v>
      </c>
      <c r="C3313" s="196">
        <v>1240</v>
      </c>
      <c r="D3313" s="196" t="s">
        <v>30</v>
      </c>
      <c r="E3313">
        <v>2151</v>
      </c>
      <c r="F3313">
        <v>2450</v>
      </c>
      <c r="G3313" t="s">
        <v>33</v>
      </c>
      <c r="H3313" s="4" t="s">
        <v>733</v>
      </c>
      <c r="I3313" s="199">
        <v>44</v>
      </c>
      <c r="J3313" t="str">
        <f t="shared" si="255"/>
        <v>F-W4-H2-LAM 55 - Stained Lippings</v>
      </c>
      <c r="K3313" s="6" t="e">
        <f t="shared" si="260"/>
        <v>#REF!</v>
      </c>
      <c r="M3313" t="s">
        <v>751</v>
      </c>
      <c r="Q3313" s="6">
        <v>1466</v>
      </c>
    </row>
    <row r="3314" spans="1:17" hidden="1">
      <c r="A3314" t="s">
        <v>0</v>
      </c>
      <c r="B3314" t="s">
        <v>5</v>
      </c>
      <c r="C3314" s="196">
        <v>1240</v>
      </c>
      <c r="D3314" s="196" t="s">
        <v>30</v>
      </c>
      <c r="E3314">
        <v>2451</v>
      </c>
      <c r="F3314">
        <v>2820</v>
      </c>
      <c r="G3314" t="s">
        <v>34</v>
      </c>
      <c r="H3314" s="4" t="s">
        <v>733</v>
      </c>
      <c r="I3314" s="199">
        <v>44</v>
      </c>
      <c r="J3314" t="str">
        <f t="shared" si="255"/>
        <v>F-W4-H3-LAM 55 - Stained Lippings</v>
      </c>
      <c r="K3314" s="6" t="e">
        <f t="shared" si="260"/>
        <v>#REF!</v>
      </c>
      <c r="M3314" t="s">
        <v>751</v>
      </c>
      <c r="Q3314" s="6">
        <v>1699</v>
      </c>
    </row>
    <row r="3315" spans="1:17" hidden="1">
      <c r="A3315" t="s">
        <v>0</v>
      </c>
      <c r="B3315" t="s">
        <v>3</v>
      </c>
      <c r="C3315" s="196">
        <v>1240</v>
      </c>
      <c r="D3315" s="196" t="s">
        <v>30</v>
      </c>
      <c r="E3315">
        <v>2821</v>
      </c>
      <c r="F3315">
        <v>3100</v>
      </c>
      <c r="G3315" t="s">
        <v>35</v>
      </c>
      <c r="H3315" s="4" t="s">
        <v>733</v>
      </c>
      <c r="I3315" s="199">
        <v>44</v>
      </c>
      <c r="J3315" t="str">
        <f t="shared" ref="J3315:J3378" si="261">A3315&amp;"-"&amp;D3315&amp;"-"&amp;G3315&amp;"-"&amp;H3315</f>
        <v>F-W4-H4-LAM 55 - Stained Lippings</v>
      </c>
      <c r="K3315" s="6" t="e">
        <f t="shared" si="260"/>
        <v>#REF!</v>
      </c>
      <c r="M3315" t="s">
        <v>751</v>
      </c>
      <c r="Q3315" s="6">
        <v>1937</v>
      </c>
    </row>
    <row r="3316" spans="1:17" hidden="1">
      <c r="A3316" t="s">
        <v>2</v>
      </c>
      <c r="B3316" t="s">
        <v>17</v>
      </c>
      <c r="C3316">
        <v>949</v>
      </c>
      <c r="D3316" t="s">
        <v>27</v>
      </c>
      <c r="E3316">
        <v>1981</v>
      </c>
      <c r="F3316">
        <v>2150</v>
      </c>
      <c r="G3316" t="s">
        <v>32</v>
      </c>
      <c r="H3316" s="4" t="s">
        <v>734</v>
      </c>
      <c r="I3316" s="199">
        <v>44</v>
      </c>
      <c r="J3316" t="str">
        <f t="shared" si="261"/>
        <v>D-W1-H1-LAM 83 - Stained Lippings</v>
      </c>
      <c r="K3316" s="6" t="e">
        <f>+K2500+(Spray_Lip/((100-DoorDiscount)/100))</f>
        <v>#REF!</v>
      </c>
      <c r="M3316" t="s">
        <v>751</v>
      </c>
      <c r="Q3316" s="6">
        <v>935.5</v>
      </c>
    </row>
    <row r="3317" spans="1:17" hidden="1">
      <c r="A3317" t="s">
        <v>2</v>
      </c>
      <c r="B3317" t="s">
        <v>16</v>
      </c>
      <c r="C3317">
        <v>949</v>
      </c>
      <c r="D3317" t="s">
        <v>27</v>
      </c>
      <c r="E3317">
        <v>2151</v>
      </c>
      <c r="F3317">
        <v>2450</v>
      </c>
      <c r="G3317" t="s">
        <v>33</v>
      </c>
      <c r="H3317" s="4" t="s">
        <v>734</v>
      </c>
      <c r="I3317" s="199">
        <v>44</v>
      </c>
      <c r="J3317" t="str">
        <f t="shared" si="261"/>
        <v>D-W1-H2-LAM 83 - Stained Lippings</v>
      </c>
      <c r="K3317" s="6" t="e">
        <f>+K2501+(Spray_Lip/((100-DoorDiscount)/100))</f>
        <v>#REF!</v>
      </c>
      <c r="M3317" t="s">
        <v>751</v>
      </c>
      <c r="Q3317" s="6">
        <v>1050.5</v>
      </c>
    </row>
    <row r="3318" spans="1:17" hidden="1">
      <c r="A3318" t="s">
        <v>2</v>
      </c>
      <c r="B3318" t="s">
        <v>15</v>
      </c>
      <c r="C3318">
        <v>949</v>
      </c>
      <c r="D3318" t="s">
        <v>27</v>
      </c>
      <c r="E3318">
        <v>2451</v>
      </c>
      <c r="F3318">
        <v>2820</v>
      </c>
      <c r="G3318" t="s">
        <v>34</v>
      </c>
      <c r="H3318" s="4" t="s">
        <v>734</v>
      </c>
      <c r="I3318" s="199">
        <v>44</v>
      </c>
      <c r="J3318" t="str">
        <f t="shared" si="261"/>
        <v>D-W1-H3-LAM 83 - Stained Lippings</v>
      </c>
      <c r="K3318" s="6" t="e">
        <f>+K2502+(Spray_Lip/((100-DoorDiscount)/100))</f>
        <v>#REF!</v>
      </c>
      <c r="M3318" t="s">
        <v>751</v>
      </c>
      <c r="Q3318" s="6">
        <v>1188.5</v>
      </c>
    </row>
    <row r="3319" spans="1:17" hidden="1">
      <c r="A3319" t="s">
        <v>2</v>
      </c>
      <c r="B3319" t="s">
        <v>13</v>
      </c>
      <c r="C3319">
        <v>864</v>
      </c>
      <c r="D3319" t="s">
        <v>27</v>
      </c>
      <c r="E3319">
        <v>2821</v>
      </c>
      <c r="F3319">
        <v>3070</v>
      </c>
      <c r="G3319" t="s">
        <v>35</v>
      </c>
      <c r="H3319" s="4" t="s">
        <v>734</v>
      </c>
      <c r="I3319" s="199">
        <v>44</v>
      </c>
      <c r="J3319" t="str">
        <f t="shared" si="261"/>
        <v>D-W1-H4-LAM 83 - Stained Lippings</v>
      </c>
      <c r="K3319" s="6" t="e">
        <f>+K2503+(Spray_Lip/((100-DoorDiscount)/100))</f>
        <v>#REF!</v>
      </c>
      <c r="M3319" t="s">
        <v>751</v>
      </c>
      <c r="Q3319" s="6">
        <v>1205.5</v>
      </c>
    </row>
    <row r="3320" spans="1:17" hidden="1">
      <c r="A3320" t="s">
        <v>1</v>
      </c>
      <c r="B3320" t="s">
        <v>12</v>
      </c>
      <c r="C3320">
        <v>949</v>
      </c>
      <c r="D3320" t="s">
        <v>27</v>
      </c>
      <c r="E3320">
        <v>1981</v>
      </c>
      <c r="F3320">
        <v>2150</v>
      </c>
      <c r="G3320" t="s">
        <v>32</v>
      </c>
      <c r="H3320" s="4" t="s">
        <v>734</v>
      </c>
      <c r="I3320" s="199">
        <v>44</v>
      </c>
      <c r="J3320" t="str">
        <f t="shared" si="261"/>
        <v>E-W1-H1-LAM 83 - Stained Lippings</v>
      </c>
      <c r="K3320" s="6" t="e">
        <f t="shared" ref="K3320:K3327" si="262">+K2504+(Spray_Lip/((100-DoorDiscount)/100))*2</f>
        <v>#REF!</v>
      </c>
      <c r="M3320" t="s">
        <v>751</v>
      </c>
      <c r="Q3320" s="6">
        <v>1871</v>
      </c>
    </row>
    <row r="3321" spans="1:17" hidden="1">
      <c r="A3321" t="s">
        <v>1</v>
      </c>
      <c r="B3321" t="s">
        <v>11</v>
      </c>
      <c r="C3321">
        <v>909</v>
      </c>
      <c r="D3321" t="s">
        <v>27</v>
      </c>
      <c r="E3321">
        <v>2151</v>
      </c>
      <c r="F3321">
        <v>2450</v>
      </c>
      <c r="G3321" t="s">
        <v>33</v>
      </c>
      <c r="H3321" s="4" t="s">
        <v>734</v>
      </c>
      <c r="I3321" s="199">
        <v>44</v>
      </c>
      <c r="J3321" t="str">
        <f t="shared" si="261"/>
        <v>E-W1-H2-LAM 83 - Stained Lippings</v>
      </c>
      <c r="K3321" s="6" t="e">
        <f t="shared" si="262"/>
        <v>#REF!</v>
      </c>
      <c r="M3321" t="s">
        <v>751</v>
      </c>
      <c r="Q3321" s="6">
        <v>2101</v>
      </c>
    </row>
    <row r="3322" spans="1:17" hidden="1">
      <c r="A3322" t="s">
        <v>1</v>
      </c>
      <c r="B3322" t="s">
        <v>10</v>
      </c>
      <c r="C3322">
        <v>949</v>
      </c>
      <c r="D3322" t="s">
        <v>27</v>
      </c>
      <c r="E3322">
        <v>2451</v>
      </c>
      <c r="F3322">
        <v>2820</v>
      </c>
      <c r="G3322" t="s">
        <v>34</v>
      </c>
      <c r="H3322" s="4" t="s">
        <v>734</v>
      </c>
      <c r="I3322" s="199">
        <v>44</v>
      </c>
      <c r="J3322" t="str">
        <f t="shared" si="261"/>
        <v>E-W1-H3-LAM 83 - Stained Lippings</v>
      </c>
      <c r="K3322" s="6" t="e">
        <f t="shared" si="262"/>
        <v>#REF!</v>
      </c>
      <c r="M3322" t="s">
        <v>751</v>
      </c>
      <c r="Q3322" s="6">
        <v>2376</v>
      </c>
    </row>
    <row r="3323" spans="1:17" hidden="1">
      <c r="A3323" t="s">
        <v>1</v>
      </c>
      <c r="B3323" t="s">
        <v>8</v>
      </c>
      <c r="C3323">
        <v>999</v>
      </c>
      <c r="D3323" t="s">
        <v>27</v>
      </c>
      <c r="E3323">
        <v>2821</v>
      </c>
      <c r="F3323">
        <v>3100</v>
      </c>
      <c r="G3323" t="s">
        <v>35</v>
      </c>
      <c r="H3323" s="4" t="s">
        <v>734</v>
      </c>
      <c r="I3323" s="199">
        <v>44</v>
      </c>
      <c r="J3323" t="str">
        <f t="shared" si="261"/>
        <v>E-W1-H4-LAM 83 - Stained Lippings</v>
      </c>
      <c r="K3323" s="6" t="e">
        <f t="shared" si="262"/>
        <v>#REF!</v>
      </c>
      <c r="M3323" t="s">
        <v>751</v>
      </c>
      <c r="Q3323" s="6">
        <v>2410</v>
      </c>
    </row>
    <row r="3324" spans="1:17" hidden="1">
      <c r="A3324" t="s">
        <v>0</v>
      </c>
      <c r="B3324" t="s">
        <v>7</v>
      </c>
      <c r="C3324">
        <v>949</v>
      </c>
      <c r="D3324" t="s">
        <v>27</v>
      </c>
      <c r="E3324">
        <v>1981</v>
      </c>
      <c r="F3324">
        <v>2150</v>
      </c>
      <c r="G3324" t="s">
        <v>32</v>
      </c>
      <c r="H3324" s="4" t="s">
        <v>734</v>
      </c>
      <c r="I3324" s="199">
        <v>44</v>
      </c>
      <c r="J3324" t="str">
        <f t="shared" si="261"/>
        <v>F-W1-H1-LAM 83 - Stained Lippings</v>
      </c>
      <c r="K3324" s="6" t="e">
        <f t="shared" si="262"/>
        <v>#REF!</v>
      </c>
      <c r="M3324" t="s">
        <v>751</v>
      </c>
      <c r="Q3324" s="6">
        <v>1553</v>
      </c>
    </row>
    <row r="3325" spans="1:17" hidden="1">
      <c r="A3325" t="s">
        <v>0</v>
      </c>
      <c r="B3325" t="s">
        <v>6</v>
      </c>
      <c r="C3325">
        <v>909</v>
      </c>
      <c r="D3325" t="s">
        <v>27</v>
      </c>
      <c r="E3325">
        <v>2151</v>
      </c>
      <c r="F3325">
        <v>2450</v>
      </c>
      <c r="G3325" t="s">
        <v>33</v>
      </c>
      <c r="H3325" s="4" t="s">
        <v>734</v>
      </c>
      <c r="I3325" s="199">
        <v>44</v>
      </c>
      <c r="J3325" t="str">
        <f t="shared" si="261"/>
        <v>F-W1-H2-LAM 83 - Stained Lippings</v>
      </c>
      <c r="K3325" s="6" t="e">
        <f t="shared" si="262"/>
        <v>#REF!</v>
      </c>
      <c r="M3325" t="s">
        <v>751</v>
      </c>
      <c r="Q3325" s="6">
        <v>1904</v>
      </c>
    </row>
    <row r="3326" spans="1:17" hidden="1">
      <c r="A3326" t="s">
        <v>0</v>
      </c>
      <c r="B3326" t="s">
        <v>5</v>
      </c>
      <c r="C3326">
        <v>924</v>
      </c>
      <c r="D3326" t="s">
        <v>27</v>
      </c>
      <c r="E3326">
        <v>2451</v>
      </c>
      <c r="F3326">
        <v>2820</v>
      </c>
      <c r="G3326" t="s">
        <v>34</v>
      </c>
      <c r="H3326" s="4" t="s">
        <v>734</v>
      </c>
      <c r="I3326" s="199">
        <v>44</v>
      </c>
      <c r="J3326" t="str">
        <f t="shared" si="261"/>
        <v>F-W1-H3-LAM 83 - Stained Lippings</v>
      </c>
      <c r="K3326" s="6" t="e">
        <f t="shared" si="262"/>
        <v>#REF!</v>
      </c>
      <c r="M3326" t="s">
        <v>751</v>
      </c>
      <c r="Q3326" s="6">
        <v>1984</v>
      </c>
    </row>
    <row r="3327" spans="1:17" hidden="1">
      <c r="A3327" t="s">
        <v>0</v>
      </c>
      <c r="B3327" t="s">
        <v>3</v>
      </c>
      <c r="C3327">
        <v>999</v>
      </c>
      <c r="D3327" t="s">
        <v>27</v>
      </c>
      <c r="E3327">
        <v>2821</v>
      </c>
      <c r="F3327">
        <v>3100</v>
      </c>
      <c r="G3327" t="s">
        <v>35</v>
      </c>
      <c r="H3327" s="4" t="s">
        <v>734</v>
      </c>
      <c r="I3327" s="199">
        <v>44</v>
      </c>
      <c r="J3327" t="str">
        <f t="shared" si="261"/>
        <v>F-W1-H4-LAM 83 - Stained Lippings</v>
      </c>
      <c r="K3327" s="6" t="e">
        <f t="shared" si="262"/>
        <v>#REF!</v>
      </c>
      <c r="M3327" t="s">
        <v>751</v>
      </c>
      <c r="Q3327" s="6">
        <v>1984</v>
      </c>
    </row>
    <row r="3328" spans="1:17" hidden="1">
      <c r="A3328" t="s">
        <v>2</v>
      </c>
      <c r="B3328" t="s">
        <v>17</v>
      </c>
      <c r="C3328" s="191">
        <v>999</v>
      </c>
      <c r="D3328" s="191" t="s">
        <v>28</v>
      </c>
      <c r="E3328">
        <v>1981</v>
      </c>
      <c r="F3328">
        <v>2150</v>
      </c>
      <c r="G3328" t="s">
        <v>32</v>
      </c>
      <c r="H3328" s="4" t="s">
        <v>734</v>
      </c>
      <c r="I3328" s="199">
        <v>44</v>
      </c>
      <c r="J3328" t="str">
        <f t="shared" si="261"/>
        <v>D-W2-H1-LAM 83 - Stained Lippings</v>
      </c>
      <c r="K3328" s="6" t="e">
        <f>+K2512+(Spray_Lip/((100-DoorDiscount)/100))</f>
        <v>#REF!</v>
      </c>
      <c r="M3328" t="s">
        <v>751</v>
      </c>
      <c r="Q3328" s="6">
        <v>960.5</v>
      </c>
    </row>
    <row r="3329" spans="1:17" hidden="1">
      <c r="A3329" t="s">
        <v>2</v>
      </c>
      <c r="B3329" t="s">
        <v>16</v>
      </c>
      <c r="C3329" s="191">
        <v>999</v>
      </c>
      <c r="D3329" s="191" t="s">
        <v>28</v>
      </c>
      <c r="E3329">
        <v>2151</v>
      </c>
      <c r="F3329">
        <v>2450</v>
      </c>
      <c r="G3329" t="s">
        <v>33</v>
      </c>
      <c r="H3329" s="4" t="s">
        <v>734</v>
      </c>
      <c r="I3329" s="199">
        <v>44</v>
      </c>
      <c r="J3329" t="str">
        <f t="shared" si="261"/>
        <v>D-W2-H2-LAM 83 - Stained Lippings</v>
      </c>
      <c r="K3329" s="6" t="e">
        <f>+K2513+(Spray_Lip/((100-DoorDiscount)/100))</f>
        <v>#REF!</v>
      </c>
      <c r="M3329" t="s">
        <v>751</v>
      </c>
      <c r="Q3329" s="6">
        <v>1075.5</v>
      </c>
    </row>
    <row r="3330" spans="1:17" hidden="1">
      <c r="A3330" t="s">
        <v>2</v>
      </c>
      <c r="B3330" t="s">
        <v>15</v>
      </c>
      <c r="C3330" s="191">
        <v>999</v>
      </c>
      <c r="D3330" s="191" t="s">
        <v>28</v>
      </c>
      <c r="E3330">
        <v>2451</v>
      </c>
      <c r="F3330">
        <v>2820</v>
      </c>
      <c r="G3330" t="s">
        <v>34</v>
      </c>
      <c r="H3330" s="4" t="s">
        <v>734</v>
      </c>
      <c r="I3330" s="199">
        <v>44</v>
      </c>
      <c r="J3330" t="str">
        <f t="shared" si="261"/>
        <v>D-W2-H3-LAM 83 - Stained Lippings</v>
      </c>
      <c r="K3330" s="6" t="e">
        <f>+K2514+(Spray_Lip/((100-DoorDiscount)/100))</f>
        <v>#REF!</v>
      </c>
      <c r="M3330" t="s">
        <v>751</v>
      </c>
      <c r="Q3330" s="6">
        <v>1213.5</v>
      </c>
    </row>
    <row r="3331" spans="1:17" hidden="1">
      <c r="A3331" t="s">
        <v>2</v>
      </c>
      <c r="B3331" t="s">
        <v>13</v>
      </c>
      <c r="C3331" s="191">
        <v>999</v>
      </c>
      <c r="D3331" s="191" t="s">
        <v>28</v>
      </c>
      <c r="E3331">
        <v>2821</v>
      </c>
      <c r="F3331">
        <v>3070</v>
      </c>
      <c r="G3331" t="s">
        <v>35</v>
      </c>
      <c r="H3331" s="4" t="s">
        <v>734</v>
      </c>
      <c r="I3331" s="199">
        <v>44</v>
      </c>
      <c r="J3331" t="str">
        <f t="shared" si="261"/>
        <v>D-W2-H4-LAM 83 - Stained Lippings</v>
      </c>
      <c r="K3331" s="6" t="e">
        <f>+K2515+(Spray_Lip/((100-DoorDiscount)/100))</f>
        <v>#REF!</v>
      </c>
      <c r="M3331" t="s">
        <v>751</v>
      </c>
      <c r="Q3331" s="6">
        <v>1230.5</v>
      </c>
    </row>
    <row r="3332" spans="1:17" hidden="1">
      <c r="A3332" t="s">
        <v>1</v>
      </c>
      <c r="B3332" t="s">
        <v>12</v>
      </c>
      <c r="C3332" s="191">
        <v>999</v>
      </c>
      <c r="D3332" s="191" t="s">
        <v>28</v>
      </c>
      <c r="E3332">
        <v>1981</v>
      </c>
      <c r="F3332">
        <v>2150</v>
      </c>
      <c r="G3332" t="s">
        <v>32</v>
      </c>
      <c r="H3332" s="4" t="s">
        <v>734</v>
      </c>
      <c r="I3332" s="199">
        <v>44</v>
      </c>
      <c r="J3332" t="str">
        <f t="shared" si="261"/>
        <v>E-W2-H1-LAM 83 - Stained Lippings</v>
      </c>
      <c r="K3332" s="6" t="e">
        <f t="shared" ref="K3332:K3339" si="263">+K2516+(Spray_Lip/((100-DoorDiscount)/100))*2</f>
        <v>#REF!</v>
      </c>
      <c r="M3332" t="s">
        <v>751</v>
      </c>
      <c r="Q3332" s="6">
        <v>1921</v>
      </c>
    </row>
    <row r="3333" spans="1:17" hidden="1">
      <c r="A3333" t="s">
        <v>1</v>
      </c>
      <c r="B3333" t="s">
        <v>11</v>
      </c>
      <c r="C3333" s="191">
        <v>999</v>
      </c>
      <c r="D3333" s="191" t="s">
        <v>28</v>
      </c>
      <c r="E3333">
        <v>2151</v>
      </c>
      <c r="F3333">
        <v>2450</v>
      </c>
      <c r="G3333" t="s">
        <v>33</v>
      </c>
      <c r="H3333" s="4" t="s">
        <v>734</v>
      </c>
      <c r="I3333" s="199">
        <v>44</v>
      </c>
      <c r="J3333" t="str">
        <f t="shared" si="261"/>
        <v>E-W2-H2-LAM 83 - Stained Lippings</v>
      </c>
      <c r="K3333" s="6" t="e">
        <f t="shared" si="263"/>
        <v>#REF!</v>
      </c>
      <c r="M3333" t="s">
        <v>751</v>
      </c>
      <c r="Q3333" s="6">
        <v>2151</v>
      </c>
    </row>
    <row r="3334" spans="1:17" hidden="1">
      <c r="A3334" t="s">
        <v>1</v>
      </c>
      <c r="B3334" t="s">
        <v>10</v>
      </c>
      <c r="C3334" s="191">
        <v>999</v>
      </c>
      <c r="D3334" s="191" t="s">
        <v>28</v>
      </c>
      <c r="E3334">
        <v>2451</v>
      </c>
      <c r="F3334">
        <v>2820</v>
      </c>
      <c r="G3334" t="s">
        <v>34</v>
      </c>
      <c r="H3334" s="4" t="s">
        <v>734</v>
      </c>
      <c r="I3334" s="199">
        <v>44</v>
      </c>
      <c r="J3334" t="str">
        <f t="shared" si="261"/>
        <v>E-W2-H3-LAM 83 - Stained Lippings</v>
      </c>
      <c r="K3334" s="6" t="e">
        <f t="shared" si="263"/>
        <v>#REF!</v>
      </c>
      <c r="M3334" t="s">
        <v>751</v>
      </c>
      <c r="Q3334" s="6">
        <v>2426</v>
      </c>
    </row>
    <row r="3335" spans="1:17" hidden="1">
      <c r="A3335" t="s">
        <v>1</v>
      </c>
      <c r="B3335" t="s">
        <v>8</v>
      </c>
      <c r="C3335" s="191">
        <v>999</v>
      </c>
      <c r="D3335" s="191" t="s">
        <v>28</v>
      </c>
      <c r="E3335">
        <v>2821</v>
      </c>
      <c r="F3335">
        <v>3100</v>
      </c>
      <c r="G3335" t="s">
        <v>35</v>
      </c>
      <c r="H3335" s="4" t="s">
        <v>734</v>
      </c>
      <c r="I3335" s="199">
        <v>44</v>
      </c>
      <c r="J3335" t="str">
        <f t="shared" si="261"/>
        <v>E-W2-H4-LAM 83 - Stained Lippings</v>
      </c>
      <c r="K3335" s="6" t="e">
        <f t="shared" si="263"/>
        <v>#REF!</v>
      </c>
      <c r="M3335" t="s">
        <v>751</v>
      </c>
      <c r="Q3335" s="6">
        <v>2460</v>
      </c>
    </row>
    <row r="3336" spans="1:17" hidden="1">
      <c r="A3336" t="s">
        <v>0</v>
      </c>
      <c r="B3336" t="s">
        <v>7</v>
      </c>
      <c r="C3336" s="191">
        <v>999</v>
      </c>
      <c r="D3336" s="191" t="s">
        <v>28</v>
      </c>
      <c r="E3336">
        <v>1981</v>
      </c>
      <c r="F3336">
        <v>2150</v>
      </c>
      <c r="G3336" t="s">
        <v>32</v>
      </c>
      <c r="H3336" s="4" t="s">
        <v>734</v>
      </c>
      <c r="I3336" s="199">
        <v>44</v>
      </c>
      <c r="J3336" t="str">
        <f t="shared" si="261"/>
        <v>F-W2-H1-LAM 83 - Stained Lippings</v>
      </c>
      <c r="K3336" s="6" t="e">
        <f t="shared" si="263"/>
        <v>#REF!</v>
      </c>
      <c r="M3336" t="s">
        <v>751</v>
      </c>
      <c r="Q3336" s="6">
        <v>1578</v>
      </c>
    </row>
    <row r="3337" spans="1:17" hidden="1">
      <c r="A3337" t="s">
        <v>0</v>
      </c>
      <c r="B3337" t="s">
        <v>6</v>
      </c>
      <c r="C3337" s="191">
        <v>999</v>
      </c>
      <c r="D3337" s="191" t="s">
        <v>28</v>
      </c>
      <c r="E3337">
        <v>2151</v>
      </c>
      <c r="F3337">
        <v>2450</v>
      </c>
      <c r="G3337" t="s">
        <v>33</v>
      </c>
      <c r="H3337" s="4" t="s">
        <v>734</v>
      </c>
      <c r="I3337" s="199">
        <v>44</v>
      </c>
      <c r="J3337" t="str">
        <f t="shared" si="261"/>
        <v>F-W2-H2-LAM 83 - Stained Lippings</v>
      </c>
      <c r="K3337" s="6" t="e">
        <f t="shared" si="263"/>
        <v>#REF!</v>
      </c>
      <c r="M3337" t="s">
        <v>751</v>
      </c>
      <c r="Q3337" s="6">
        <v>1929</v>
      </c>
    </row>
    <row r="3338" spans="1:17" hidden="1">
      <c r="A3338" t="s">
        <v>0</v>
      </c>
      <c r="B3338" t="s">
        <v>5</v>
      </c>
      <c r="C3338" s="191">
        <v>999</v>
      </c>
      <c r="D3338" s="191" t="s">
        <v>28</v>
      </c>
      <c r="E3338">
        <v>2451</v>
      </c>
      <c r="F3338">
        <v>2820</v>
      </c>
      <c r="G3338" t="s">
        <v>34</v>
      </c>
      <c r="H3338" s="4" t="s">
        <v>734</v>
      </c>
      <c r="I3338" s="199">
        <v>44</v>
      </c>
      <c r="J3338" t="str">
        <f t="shared" si="261"/>
        <v>F-W2-H3-LAM 83 - Stained Lippings</v>
      </c>
      <c r="K3338" s="6" t="e">
        <f t="shared" si="263"/>
        <v>#REF!</v>
      </c>
      <c r="M3338" t="s">
        <v>751</v>
      </c>
      <c r="Q3338" s="6">
        <v>2009</v>
      </c>
    </row>
    <row r="3339" spans="1:17" hidden="1">
      <c r="A3339" t="s">
        <v>0</v>
      </c>
      <c r="B3339" t="s">
        <v>3</v>
      </c>
      <c r="C3339" s="191">
        <v>999</v>
      </c>
      <c r="D3339" s="191" t="s">
        <v>28</v>
      </c>
      <c r="E3339">
        <v>2821</v>
      </c>
      <c r="F3339">
        <v>3100</v>
      </c>
      <c r="G3339" t="s">
        <v>35</v>
      </c>
      <c r="H3339" s="4" t="s">
        <v>734</v>
      </c>
      <c r="I3339" s="199">
        <v>44</v>
      </c>
      <c r="J3339" t="str">
        <f t="shared" si="261"/>
        <v>F-W2-H4-LAM 83 - Stained Lippings</v>
      </c>
      <c r="K3339" s="6" t="e">
        <f t="shared" si="263"/>
        <v>#REF!</v>
      </c>
      <c r="M3339" t="s">
        <v>751</v>
      </c>
      <c r="Q3339" s="6">
        <v>2009</v>
      </c>
    </row>
    <row r="3340" spans="1:17" hidden="1">
      <c r="A3340" t="s">
        <v>2</v>
      </c>
      <c r="B3340" t="s">
        <v>17</v>
      </c>
      <c r="C3340" s="194">
        <v>1099</v>
      </c>
      <c r="D3340" s="194" t="s">
        <v>29</v>
      </c>
      <c r="E3340">
        <v>1981</v>
      </c>
      <c r="F3340">
        <v>2150</v>
      </c>
      <c r="G3340" t="s">
        <v>32</v>
      </c>
      <c r="H3340" s="4" t="s">
        <v>734</v>
      </c>
      <c r="I3340" s="199">
        <v>44</v>
      </c>
      <c r="J3340" t="str">
        <f t="shared" si="261"/>
        <v>D-W3-H1-LAM 83 - Stained Lippings</v>
      </c>
      <c r="K3340" s="6" t="e">
        <f>+K2524+(Spray_Lip/((100-DoorDiscount)/100))</f>
        <v>#REF!</v>
      </c>
      <c r="M3340" t="s">
        <v>751</v>
      </c>
      <c r="Q3340" s="6">
        <v>985.5</v>
      </c>
    </row>
    <row r="3341" spans="1:17" hidden="1">
      <c r="A3341" t="s">
        <v>2</v>
      </c>
      <c r="B3341" t="s">
        <v>16</v>
      </c>
      <c r="C3341" s="194">
        <v>1099</v>
      </c>
      <c r="D3341" s="194" t="s">
        <v>29</v>
      </c>
      <c r="E3341">
        <v>2151</v>
      </c>
      <c r="F3341">
        <v>2450</v>
      </c>
      <c r="G3341" t="s">
        <v>33</v>
      </c>
      <c r="H3341" s="4" t="s">
        <v>734</v>
      </c>
      <c r="I3341" s="199">
        <v>44</v>
      </c>
      <c r="J3341" t="str">
        <f t="shared" si="261"/>
        <v>D-W3-H2-LAM 83 - Stained Lippings</v>
      </c>
      <c r="K3341" s="6" t="e">
        <f>+K2525+(Spray_Lip/((100-DoorDiscount)/100))</f>
        <v>#REF!</v>
      </c>
      <c r="M3341" t="s">
        <v>751</v>
      </c>
      <c r="Q3341" s="6">
        <v>1100.5</v>
      </c>
    </row>
    <row r="3342" spans="1:17" hidden="1">
      <c r="A3342" t="s">
        <v>2</v>
      </c>
      <c r="B3342" t="s">
        <v>15</v>
      </c>
      <c r="C3342" s="194">
        <v>1099</v>
      </c>
      <c r="D3342" s="194" t="s">
        <v>29</v>
      </c>
      <c r="E3342">
        <v>2451</v>
      </c>
      <c r="F3342">
        <v>2820</v>
      </c>
      <c r="G3342" t="s">
        <v>34</v>
      </c>
      <c r="H3342" s="4" t="s">
        <v>734</v>
      </c>
      <c r="I3342" s="199">
        <v>44</v>
      </c>
      <c r="J3342" t="str">
        <f t="shared" si="261"/>
        <v>D-W3-H3-LAM 83 - Stained Lippings</v>
      </c>
      <c r="K3342" s="6" t="e">
        <f>+K2526+(Spray_Lip/((100-DoorDiscount)/100))</f>
        <v>#REF!</v>
      </c>
      <c r="M3342" t="s">
        <v>751</v>
      </c>
      <c r="Q3342" s="6">
        <v>1238.5</v>
      </c>
    </row>
    <row r="3343" spans="1:17" hidden="1">
      <c r="A3343" t="s">
        <v>2</v>
      </c>
      <c r="B3343" t="s">
        <v>13</v>
      </c>
      <c r="C3343" s="194">
        <v>1099</v>
      </c>
      <c r="D3343" s="194" t="s">
        <v>29</v>
      </c>
      <c r="E3343">
        <v>2821</v>
      </c>
      <c r="F3343">
        <v>3070</v>
      </c>
      <c r="G3343" t="s">
        <v>35</v>
      </c>
      <c r="H3343" s="4" t="s">
        <v>734</v>
      </c>
      <c r="I3343" s="199">
        <v>44</v>
      </c>
      <c r="J3343" t="str">
        <f t="shared" si="261"/>
        <v>D-W3-H4-LAM 83 - Stained Lippings</v>
      </c>
      <c r="K3343" s="6" t="e">
        <f>+K2527+(Spray_Lip/((100-DoorDiscount)/100))</f>
        <v>#REF!</v>
      </c>
      <c r="M3343" t="s">
        <v>751</v>
      </c>
      <c r="Q3343" s="6">
        <v>1255.5</v>
      </c>
    </row>
    <row r="3344" spans="1:17" hidden="1">
      <c r="A3344" t="s">
        <v>1</v>
      </c>
      <c r="B3344" t="s">
        <v>12</v>
      </c>
      <c r="C3344" s="194">
        <v>1099</v>
      </c>
      <c r="D3344" s="194" t="s">
        <v>29</v>
      </c>
      <c r="E3344">
        <v>1981</v>
      </c>
      <c r="F3344">
        <v>2150</v>
      </c>
      <c r="G3344" t="s">
        <v>32</v>
      </c>
      <c r="H3344" s="4" t="s">
        <v>734</v>
      </c>
      <c r="I3344" s="199">
        <v>44</v>
      </c>
      <c r="J3344" t="str">
        <f t="shared" si="261"/>
        <v>E-W3-H1-LAM 83 - Stained Lippings</v>
      </c>
      <c r="K3344" s="6" t="e">
        <f t="shared" ref="K3344:K3351" si="264">+K2528+(Spray_Lip/((100-DoorDiscount)/100))*2</f>
        <v>#REF!</v>
      </c>
      <c r="M3344" t="s">
        <v>751</v>
      </c>
      <c r="Q3344" s="6">
        <v>1971</v>
      </c>
    </row>
    <row r="3345" spans="1:17" hidden="1">
      <c r="A3345" t="s">
        <v>1</v>
      </c>
      <c r="B3345" t="s">
        <v>11</v>
      </c>
      <c r="C3345" s="194">
        <v>1099</v>
      </c>
      <c r="D3345" s="194" t="s">
        <v>29</v>
      </c>
      <c r="E3345">
        <v>2151</v>
      </c>
      <c r="F3345">
        <v>2450</v>
      </c>
      <c r="G3345" t="s">
        <v>33</v>
      </c>
      <c r="H3345" s="4" t="s">
        <v>734</v>
      </c>
      <c r="I3345" s="199">
        <v>44</v>
      </c>
      <c r="J3345" t="str">
        <f t="shared" si="261"/>
        <v>E-W3-H2-LAM 83 - Stained Lippings</v>
      </c>
      <c r="K3345" s="6" t="e">
        <f t="shared" si="264"/>
        <v>#REF!</v>
      </c>
      <c r="M3345" t="s">
        <v>751</v>
      </c>
      <c r="Q3345" s="6">
        <v>2201</v>
      </c>
    </row>
    <row r="3346" spans="1:17" hidden="1">
      <c r="A3346" t="s">
        <v>1</v>
      </c>
      <c r="B3346" t="s">
        <v>10</v>
      </c>
      <c r="C3346" s="194">
        <v>1099</v>
      </c>
      <c r="D3346" s="194" t="s">
        <v>29</v>
      </c>
      <c r="E3346">
        <v>2451</v>
      </c>
      <c r="F3346">
        <v>2820</v>
      </c>
      <c r="G3346" t="s">
        <v>34</v>
      </c>
      <c r="H3346" s="4" t="s">
        <v>734</v>
      </c>
      <c r="I3346" s="199">
        <v>44</v>
      </c>
      <c r="J3346" t="str">
        <f t="shared" si="261"/>
        <v>E-W3-H3-LAM 83 - Stained Lippings</v>
      </c>
      <c r="K3346" s="6" t="e">
        <f t="shared" si="264"/>
        <v>#REF!</v>
      </c>
      <c r="M3346" t="s">
        <v>751</v>
      </c>
      <c r="Q3346" s="6">
        <v>2476</v>
      </c>
    </row>
    <row r="3347" spans="1:17" hidden="1">
      <c r="A3347" t="s">
        <v>1</v>
      </c>
      <c r="B3347" t="s">
        <v>8</v>
      </c>
      <c r="C3347" s="194">
        <v>1099</v>
      </c>
      <c r="D3347" s="194" t="s">
        <v>29</v>
      </c>
      <c r="E3347">
        <v>2821</v>
      </c>
      <c r="F3347">
        <v>3100</v>
      </c>
      <c r="G3347" t="s">
        <v>35</v>
      </c>
      <c r="H3347" s="4" t="s">
        <v>734</v>
      </c>
      <c r="I3347" s="199">
        <v>44</v>
      </c>
      <c r="J3347" t="str">
        <f t="shared" si="261"/>
        <v>E-W3-H4-LAM 83 - Stained Lippings</v>
      </c>
      <c r="K3347" s="6" t="e">
        <f t="shared" si="264"/>
        <v>#REF!</v>
      </c>
      <c r="M3347" t="s">
        <v>751</v>
      </c>
      <c r="Q3347" s="6">
        <v>2510</v>
      </c>
    </row>
    <row r="3348" spans="1:17" hidden="1">
      <c r="A3348" t="s">
        <v>0</v>
      </c>
      <c r="B3348" t="s">
        <v>7</v>
      </c>
      <c r="C3348" s="194">
        <v>1099</v>
      </c>
      <c r="D3348" s="194" t="s">
        <v>29</v>
      </c>
      <c r="E3348">
        <v>1981</v>
      </c>
      <c r="F3348">
        <v>2150</v>
      </c>
      <c r="G3348" t="s">
        <v>32</v>
      </c>
      <c r="H3348" s="4" t="s">
        <v>734</v>
      </c>
      <c r="I3348" s="199">
        <v>44</v>
      </c>
      <c r="J3348" t="str">
        <f t="shared" si="261"/>
        <v>F-W3-H1-LAM 83 - Stained Lippings</v>
      </c>
      <c r="K3348" s="6" t="e">
        <f t="shared" si="264"/>
        <v>#REF!</v>
      </c>
      <c r="M3348" t="s">
        <v>751</v>
      </c>
      <c r="Q3348" s="6">
        <v>1603</v>
      </c>
    </row>
    <row r="3349" spans="1:17" hidden="1">
      <c r="A3349" t="s">
        <v>0</v>
      </c>
      <c r="B3349" t="s">
        <v>6</v>
      </c>
      <c r="C3349" s="194">
        <v>1099</v>
      </c>
      <c r="D3349" s="194" t="s">
        <v>29</v>
      </c>
      <c r="E3349">
        <v>2151</v>
      </c>
      <c r="F3349">
        <v>2450</v>
      </c>
      <c r="G3349" t="s">
        <v>33</v>
      </c>
      <c r="H3349" s="4" t="s">
        <v>734</v>
      </c>
      <c r="I3349" s="199">
        <v>44</v>
      </c>
      <c r="J3349" t="str">
        <f t="shared" si="261"/>
        <v>F-W3-H2-LAM 83 - Stained Lippings</v>
      </c>
      <c r="K3349" s="6" t="e">
        <f t="shared" si="264"/>
        <v>#REF!</v>
      </c>
      <c r="M3349" t="s">
        <v>751</v>
      </c>
      <c r="Q3349" s="6">
        <v>1954</v>
      </c>
    </row>
    <row r="3350" spans="1:17" hidden="1">
      <c r="A3350" t="s">
        <v>0</v>
      </c>
      <c r="B3350" t="s">
        <v>5</v>
      </c>
      <c r="C3350" s="194">
        <v>1099</v>
      </c>
      <c r="D3350" s="194" t="s">
        <v>29</v>
      </c>
      <c r="E3350">
        <v>2451</v>
      </c>
      <c r="F3350">
        <v>2820</v>
      </c>
      <c r="G3350" t="s">
        <v>34</v>
      </c>
      <c r="H3350" s="4" t="s">
        <v>734</v>
      </c>
      <c r="I3350" s="199">
        <v>44</v>
      </c>
      <c r="J3350" t="str">
        <f t="shared" si="261"/>
        <v>F-W3-H3-LAM 83 - Stained Lippings</v>
      </c>
      <c r="K3350" s="6" t="e">
        <f t="shared" si="264"/>
        <v>#REF!</v>
      </c>
      <c r="M3350" t="s">
        <v>751</v>
      </c>
      <c r="Q3350" s="6">
        <v>2034</v>
      </c>
    </row>
    <row r="3351" spans="1:17" hidden="1">
      <c r="A3351" t="s">
        <v>0</v>
      </c>
      <c r="B3351" t="s">
        <v>3</v>
      </c>
      <c r="C3351" s="194">
        <v>1099</v>
      </c>
      <c r="D3351" s="194" t="s">
        <v>29</v>
      </c>
      <c r="E3351">
        <v>2821</v>
      </c>
      <c r="F3351">
        <v>3100</v>
      </c>
      <c r="G3351" t="s">
        <v>35</v>
      </c>
      <c r="H3351" s="4" t="s">
        <v>734</v>
      </c>
      <c r="I3351" s="199">
        <v>44</v>
      </c>
      <c r="J3351" t="str">
        <f t="shared" si="261"/>
        <v>F-W3-H4-LAM 83 - Stained Lippings</v>
      </c>
      <c r="K3351" s="6" t="e">
        <f t="shared" si="264"/>
        <v>#REF!</v>
      </c>
      <c r="M3351" t="s">
        <v>751</v>
      </c>
      <c r="Q3351" s="6">
        <v>2034</v>
      </c>
    </row>
    <row r="3352" spans="1:17" hidden="1">
      <c r="A3352" t="s">
        <v>2</v>
      </c>
      <c r="B3352" t="s">
        <v>17</v>
      </c>
      <c r="C3352" s="196">
        <v>1240</v>
      </c>
      <c r="D3352" s="196" t="s">
        <v>30</v>
      </c>
      <c r="E3352">
        <v>1981</v>
      </c>
      <c r="F3352">
        <v>2150</v>
      </c>
      <c r="G3352" t="s">
        <v>32</v>
      </c>
      <c r="H3352" s="4" t="s">
        <v>734</v>
      </c>
      <c r="I3352" s="199">
        <v>44</v>
      </c>
      <c r="J3352" t="str">
        <f t="shared" si="261"/>
        <v>D-W4-H1-LAM 83 - Stained Lippings</v>
      </c>
      <c r="K3352" s="6" t="e">
        <f>+K2536+(Spray_Lip/((100-DoorDiscount)/100))</f>
        <v>#REF!</v>
      </c>
      <c r="M3352" t="s">
        <v>751</v>
      </c>
      <c r="Q3352" s="6">
        <v>1010.5</v>
      </c>
    </row>
    <row r="3353" spans="1:17" hidden="1">
      <c r="A3353" t="s">
        <v>2</v>
      </c>
      <c r="B3353" t="s">
        <v>16</v>
      </c>
      <c r="C3353" s="196">
        <v>1240</v>
      </c>
      <c r="D3353" s="196" t="s">
        <v>30</v>
      </c>
      <c r="E3353">
        <v>2151</v>
      </c>
      <c r="F3353">
        <v>2450</v>
      </c>
      <c r="G3353" t="s">
        <v>33</v>
      </c>
      <c r="H3353" s="4" t="s">
        <v>734</v>
      </c>
      <c r="I3353" s="199">
        <v>44</v>
      </c>
      <c r="J3353" t="str">
        <f t="shared" si="261"/>
        <v>D-W4-H2-LAM 83 - Stained Lippings</v>
      </c>
      <c r="K3353" s="6" t="e">
        <f>+K2537+(Spray_Lip/((100-DoorDiscount)/100))</f>
        <v>#REF!</v>
      </c>
      <c r="M3353" t="s">
        <v>751</v>
      </c>
      <c r="Q3353" s="6">
        <v>1125.5</v>
      </c>
    </row>
    <row r="3354" spans="1:17" hidden="1">
      <c r="A3354" t="s">
        <v>2</v>
      </c>
      <c r="B3354" t="s">
        <v>15</v>
      </c>
      <c r="C3354" s="196">
        <v>1240</v>
      </c>
      <c r="D3354" s="196" t="s">
        <v>30</v>
      </c>
      <c r="E3354">
        <v>2451</v>
      </c>
      <c r="F3354">
        <v>2820</v>
      </c>
      <c r="G3354" t="s">
        <v>34</v>
      </c>
      <c r="H3354" s="4" t="s">
        <v>734</v>
      </c>
      <c r="I3354" s="199">
        <v>44</v>
      </c>
      <c r="J3354" t="str">
        <f t="shared" si="261"/>
        <v>D-W4-H3-LAM 83 - Stained Lippings</v>
      </c>
      <c r="K3354" s="6" t="e">
        <f>+K2538+(Spray_Lip/((100-DoorDiscount)/100))</f>
        <v>#REF!</v>
      </c>
      <c r="M3354" t="s">
        <v>751</v>
      </c>
      <c r="Q3354" s="6">
        <v>1263.5</v>
      </c>
    </row>
    <row r="3355" spans="1:17" hidden="1">
      <c r="A3355" t="s">
        <v>2</v>
      </c>
      <c r="B3355" t="s">
        <v>13</v>
      </c>
      <c r="C3355" s="196">
        <v>1240</v>
      </c>
      <c r="D3355" s="196" t="s">
        <v>30</v>
      </c>
      <c r="E3355">
        <v>2821</v>
      </c>
      <c r="F3355">
        <v>3070</v>
      </c>
      <c r="G3355" t="s">
        <v>35</v>
      </c>
      <c r="H3355" s="4" t="s">
        <v>734</v>
      </c>
      <c r="I3355" s="199">
        <v>44</v>
      </c>
      <c r="J3355" t="str">
        <f t="shared" si="261"/>
        <v>D-W4-H4-LAM 83 - Stained Lippings</v>
      </c>
      <c r="K3355" s="6" t="e">
        <f>+K2539+(Spray_Lip/((100-DoorDiscount)/100))</f>
        <v>#REF!</v>
      </c>
      <c r="M3355" t="s">
        <v>751</v>
      </c>
      <c r="Q3355" s="6">
        <v>1280.5</v>
      </c>
    </row>
    <row r="3356" spans="1:17" hidden="1">
      <c r="A3356" t="s">
        <v>1</v>
      </c>
      <c r="B3356" t="s">
        <v>12</v>
      </c>
      <c r="C3356" s="196">
        <v>1240</v>
      </c>
      <c r="D3356" s="196" t="s">
        <v>30</v>
      </c>
      <c r="E3356">
        <v>1981</v>
      </c>
      <c r="F3356">
        <v>2150</v>
      </c>
      <c r="G3356" t="s">
        <v>32</v>
      </c>
      <c r="H3356" s="4" t="s">
        <v>734</v>
      </c>
      <c r="I3356" s="199">
        <v>44</v>
      </c>
      <c r="J3356" t="str">
        <f t="shared" si="261"/>
        <v>E-W4-H1-LAM 83 - Stained Lippings</v>
      </c>
      <c r="K3356" s="6" t="e">
        <f t="shared" ref="K3356:K3363" si="265">+K2540+(Spray_Lip/((100-DoorDiscount)/100))*2</f>
        <v>#REF!</v>
      </c>
      <c r="M3356" t="s">
        <v>751</v>
      </c>
      <c r="Q3356" s="6">
        <v>2021</v>
      </c>
    </row>
    <row r="3357" spans="1:17" hidden="1">
      <c r="A3357" t="s">
        <v>1</v>
      </c>
      <c r="B3357" t="s">
        <v>11</v>
      </c>
      <c r="C3357" s="196">
        <v>1240</v>
      </c>
      <c r="D3357" s="196" t="s">
        <v>30</v>
      </c>
      <c r="E3357">
        <v>2151</v>
      </c>
      <c r="F3357">
        <v>2450</v>
      </c>
      <c r="G3357" t="s">
        <v>33</v>
      </c>
      <c r="H3357" s="4" t="s">
        <v>734</v>
      </c>
      <c r="I3357" s="199">
        <v>44</v>
      </c>
      <c r="J3357" t="str">
        <f t="shared" si="261"/>
        <v>E-W4-H2-LAM 83 - Stained Lippings</v>
      </c>
      <c r="K3357" s="6" t="e">
        <f t="shared" si="265"/>
        <v>#REF!</v>
      </c>
      <c r="M3357" t="s">
        <v>751</v>
      </c>
      <c r="Q3357" s="6">
        <v>2251</v>
      </c>
    </row>
    <row r="3358" spans="1:17" hidden="1">
      <c r="A3358" t="s">
        <v>1</v>
      </c>
      <c r="B3358" t="s">
        <v>10</v>
      </c>
      <c r="C3358" s="196">
        <v>1240</v>
      </c>
      <c r="D3358" s="196" t="s">
        <v>30</v>
      </c>
      <c r="E3358">
        <v>2451</v>
      </c>
      <c r="F3358">
        <v>2820</v>
      </c>
      <c r="G3358" t="s">
        <v>34</v>
      </c>
      <c r="H3358" s="4" t="s">
        <v>734</v>
      </c>
      <c r="I3358" s="199">
        <v>44</v>
      </c>
      <c r="J3358" t="str">
        <f t="shared" si="261"/>
        <v>E-W4-H3-LAM 83 - Stained Lippings</v>
      </c>
      <c r="K3358" s="6" t="e">
        <f t="shared" si="265"/>
        <v>#REF!</v>
      </c>
      <c r="M3358" t="s">
        <v>751</v>
      </c>
      <c r="Q3358" s="6">
        <v>2526</v>
      </c>
    </row>
    <row r="3359" spans="1:17" hidden="1">
      <c r="A3359" t="s">
        <v>1</v>
      </c>
      <c r="B3359" t="s">
        <v>8</v>
      </c>
      <c r="C3359" s="196">
        <v>1240</v>
      </c>
      <c r="D3359" s="196" t="s">
        <v>30</v>
      </c>
      <c r="E3359">
        <v>2821</v>
      </c>
      <c r="F3359">
        <v>3100</v>
      </c>
      <c r="G3359" t="s">
        <v>35</v>
      </c>
      <c r="H3359" s="4" t="s">
        <v>734</v>
      </c>
      <c r="I3359" s="199">
        <v>44</v>
      </c>
      <c r="J3359" t="str">
        <f t="shared" si="261"/>
        <v>E-W4-H4-LAM 83 - Stained Lippings</v>
      </c>
      <c r="K3359" s="6" t="e">
        <f t="shared" si="265"/>
        <v>#REF!</v>
      </c>
      <c r="M3359" t="s">
        <v>751</v>
      </c>
      <c r="Q3359" s="6">
        <v>2560</v>
      </c>
    </row>
    <row r="3360" spans="1:17" hidden="1">
      <c r="A3360" t="s">
        <v>0</v>
      </c>
      <c r="B3360" t="s">
        <v>7</v>
      </c>
      <c r="C3360" s="196">
        <v>1240</v>
      </c>
      <c r="D3360" s="196" t="s">
        <v>30</v>
      </c>
      <c r="E3360">
        <v>1981</v>
      </c>
      <c r="F3360">
        <v>2150</v>
      </c>
      <c r="G3360" t="s">
        <v>32</v>
      </c>
      <c r="H3360" s="4" t="s">
        <v>734</v>
      </c>
      <c r="I3360" s="199">
        <v>44</v>
      </c>
      <c r="J3360" t="str">
        <f t="shared" si="261"/>
        <v>F-W4-H1-LAM 83 - Stained Lippings</v>
      </c>
      <c r="K3360" s="6" t="e">
        <f t="shared" si="265"/>
        <v>#REF!</v>
      </c>
      <c r="M3360" t="s">
        <v>751</v>
      </c>
      <c r="Q3360" s="6">
        <v>1628</v>
      </c>
    </row>
    <row r="3361" spans="1:17" hidden="1">
      <c r="A3361" t="s">
        <v>0</v>
      </c>
      <c r="B3361" t="s">
        <v>6</v>
      </c>
      <c r="C3361" s="196">
        <v>1240</v>
      </c>
      <c r="D3361" s="196" t="s">
        <v>30</v>
      </c>
      <c r="E3361">
        <v>2151</v>
      </c>
      <c r="F3361">
        <v>2450</v>
      </c>
      <c r="G3361" t="s">
        <v>33</v>
      </c>
      <c r="H3361" s="4" t="s">
        <v>734</v>
      </c>
      <c r="I3361" s="199">
        <v>44</v>
      </c>
      <c r="J3361" t="str">
        <f t="shared" si="261"/>
        <v>F-W4-H2-LAM 83 - Stained Lippings</v>
      </c>
      <c r="K3361" s="6" t="e">
        <f t="shared" si="265"/>
        <v>#REF!</v>
      </c>
      <c r="M3361" t="s">
        <v>751</v>
      </c>
      <c r="Q3361" s="6">
        <v>1979</v>
      </c>
    </row>
    <row r="3362" spans="1:17" hidden="1">
      <c r="A3362" t="s">
        <v>0</v>
      </c>
      <c r="B3362" t="s">
        <v>5</v>
      </c>
      <c r="C3362" s="196">
        <v>1240</v>
      </c>
      <c r="D3362" s="196" t="s">
        <v>30</v>
      </c>
      <c r="E3362">
        <v>2451</v>
      </c>
      <c r="F3362">
        <v>2820</v>
      </c>
      <c r="G3362" t="s">
        <v>34</v>
      </c>
      <c r="H3362" s="4" t="s">
        <v>734</v>
      </c>
      <c r="I3362" s="199">
        <v>44</v>
      </c>
      <c r="J3362" t="str">
        <f t="shared" si="261"/>
        <v>F-W4-H3-LAM 83 - Stained Lippings</v>
      </c>
      <c r="K3362" s="6" t="e">
        <f t="shared" si="265"/>
        <v>#REF!</v>
      </c>
      <c r="M3362" t="s">
        <v>751</v>
      </c>
      <c r="Q3362" s="6">
        <v>2059</v>
      </c>
    </row>
    <row r="3363" spans="1:17" hidden="1">
      <c r="A3363" t="s">
        <v>0</v>
      </c>
      <c r="B3363" t="s">
        <v>3</v>
      </c>
      <c r="C3363" s="196">
        <v>1240</v>
      </c>
      <c r="D3363" s="196" t="s">
        <v>30</v>
      </c>
      <c r="E3363">
        <v>2821</v>
      </c>
      <c r="F3363">
        <v>3100</v>
      </c>
      <c r="G3363" t="s">
        <v>35</v>
      </c>
      <c r="H3363" s="4" t="s">
        <v>734</v>
      </c>
      <c r="I3363" s="199">
        <v>44</v>
      </c>
      <c r="J3363" t="str">
        <f t="shared" si="261"/>
        <v>F-W4-H4-LAM 83 - Stained Lippings</v>
      </c>
      <c r="K3363" s="6" t="e">
        <f t="shared" si="265"/>
        <v>#REF!</v>
      </c>
      <c r="M3363" t="s">
        <v>751</v>
      </c>
      <c r="Q3363" s="6">
        <v>2059</v>
      </c>
    </row>
    <row r="3364" spans="1:17" hidden="1">
      <c r="A3364" t="s">
        <v>2</v>
      </c>
      <c r="B3364" t="s">
        <v>17</v>
      </c>
      <c r="C3364">
        <v>949</v>
      </c>
      <c r="D3364" t="s">
        <v>27</v>
      </c>
      <c r="E3364">
        <v>1981</v>
      </c>
      <c r="F3364">
        <v>2150</v>
      </c>
      <c r="G3364" t="s">
        <v>32</v>
      </c>
      <c r="H3364" s="328" t="s">
        <v>788</v>
      </c>
      <c r="I3364" s="199">
        <v>44</v>
      </c>
      <c r="J3364" t="str">
        <f t="shared" si="261"/>
        <v>D-W1-H1-LAM 98 - Stained Lippings</v>
      </c>
      <c r="K3364" s="6" t="e">
        <f>+K2548+(Spray_Lip/((100-DoorDiscount)/100))</f>
        <v>#REF!</v>
      </c>
      <c r="M3364" t="s">
        <v>751</v>
      </c>
      <c r="Q3364" s="6">
        <v>1052.5</v>
      </c>
    </row>
    <row r="3365" spans="1:17" hidden="1">
      <c r="A3365" t="s">
        <v>2</v>
      </c>
      <c r="B3365" t="s">
        <v>16</v>
      </c>
      <c r="C3365">
        <v>949</v>
      </c>
      <c r="D3365" t="s">
        <v>27</v>
      </c>
      <c r="E3365">
        <v>2151</v>
      </c>
      <c r="F3365">
        <v>2450</v>
      </c>
      <c r="G3365" t="s">
        <v>33</v>
      </c>
      <c r="H3365" s="328" t="s">
        <v>788</v>
      </c>
      <c r="I3365" s="199">
        <v>44</v>
      </c>
      <c r="J3365" t="str">
        <f t="shared" si="261"/>
        <v>D-W1-H2-LAM 98 - Stained Lippings</v>
      </c>
      <c r="K3365" s="6" t="e">
        <f>+K2549+(Spray_Lip/((100-DoorDiscount)/100))</f>
        <v>#REF!</v>
      </c>
      <c r="M3365" t="s">
        <v>751</v>
      </c>
      <c r="Q3365" s="6">
        <v>1169.5</v>
      </c>
    </row>
    <row r="3366" spans="1:17" hidden="1">
      <c r="A3366" t="s">
        <v>2</v>
      </c>
      <c r="B3366" t="s">
        <v>15</v>
      </c>
      <c r="C3366">
        <v>949</v>
      </c>
      <c r="D3366" t="s">
        <v>27</v>
      </c>
      <c r="E3366">
        <v>2451</v>
      </c>
      <c r="F3366">
        <v>2820</v>
      </c>
      <c r="G3366" t="s">
        <v>34</v>
      </c>
      <c r="H3366" s="328" t="s">
        <v>788</v>
      </c>
      <c r="I3366" s="199">
        <v>44</v>
      </c>
      <c r="J3366" t="str">
        <f t="shared" si="261"/>
        <v>D-W1-H3-LAM 98 - Stained Lippings</v>
      </c>
      <c r="K3366" s="6" t="e">
        <f>+K2550+(Spray_Lip/((100-DoorDiscount)/100))</f>
        <v>#REF!</v>
      </c>
      <c r="M3366" t="s">
        <v>751</v>
      </c>
      <c r="Q3366" s="6">
        <v>1305.5</v>
      </c>
    </row>
    <row r="3367" spans="1:17" hidden="1">
      <c r="A3367" t="s">
        <v>2</v>
      </c>
      <c r="B3367" t="s">
        <v>13</v>
      </c>
      <c r="C3367">
        <v>864</v>
      </c>
      <c r="D3367" t="s">
        <v>27</v>
      </c>
      <c r="E3367">
        <v>2821</v>
      </c>
      <c r="F3367">
        <v>3070</v>
      </c>
      <c r="G3367" t="s">
        <v>35</v>
      </c>
      <c r="H3367" s="328" t="s">
        <v>788</v>
      </c>
      <c r="I3367" s="199">
        <v>44</v>
      </c>
      <c r="J3367" t="str">
        <f t="shared" si="261"/>
        <v>D-W1-H4-LAM 98 - Stained Lippings</v>
      </c>
      <c r="K3367" s="6" t="e">
        <f>+K2551+(Spray_Lip/((100-DoorDiscount)/100))</f>
        <v>#REF!</v>
      </c>
      <c r="M3367" t="s">
        <v>751</v>
      </c>
      <c r="Q3367" s="6">
        <v>1313.5</v>
      </c>
    </row>
    <row r="3368" spans="1:17" hidden="1">
      <c r="A3368" t="s">
        <v>1</v>
      </c>
      <c r="B3368" t="s">
        <v>12</v>
      </c>
      <c r="C3368">
        <v>949</v>
      </c>
      <c r="D3368" t="s">
        <v>27</v>
      </c>
      <c r="E3368">
        <v>1981</v>
      </c>
      <c r="F3368">
        <v>2150</v>
      </c>
      <c r="G3368" t="s">
        <v>32</v>
      </c>
      <c r="H3368" s="328" t="s">
        <v>788</v>
      </c>
      <c r="I3368" s="199">
        <v>44</v>
      </c>
      <c r="J3368" t="str">
        <f t="shared" si="261"/>
        <v>E-W1-H1-LAM 98 - Stained Lippings</v>
      </c>
      <c r="K3368" s="6" t="e">
        <f t="shared" ref="K3368:K3375" si="266">+K2552+(Spray_Lip/((100-DoorDiscount)/100))*2</f>
        <v>#REF!</v>
      </c>
      <c r="M3368" t="s">
        <v>751</v>
      </c>
      <c r="Q3368" s="6">
        <v>2106</v>
      </c>
    </row>
    <row r="3369" spans="1:17" hidden="1">
      <c r="A3369" t="s">
        <v>1</v>
      </c>
      <c r="B3369" t="s">
        <v>11</v>
      </c>
      <c r="C3369">
        <v>909</v>
      </c>
      <c r="D3369" t="s">
        <v>27</v>
      </c>
      <c r="E3369">
        <v>2151</v>
      </c>
      <c r="F3369">
        <v>2450</v>
      </c>
      <c r="G3369" t="s">
        <v>33</v>
      </c>
      <c r="H3369" s="328" t="s">
        <v>788</v>
      </c>
      <c r="I3369" s="199">
        <v>44</v>
      </c>
      <c r="J3369" t="str">
        <f t="shared" si="261"/>
        <v>E-W1-H2-LAM 98 - Stained Lippings</v>
      </c>
      <c r="K3369" s="6" t="e">
        <f t="shared" si="266"/>
        <v>#REF!</v>
      </c>
      <c r="M3369" t="s">
        <v>751</v>
      </c>
      <c r="Q3369" s="6">
        <v>2339</v>
      </c>
    </row>
    <row r="3370" spans="1:17" hidden="1">
      <c r="A3370" t="s">
        <v>1</v>
      </c>
      <c r="B3370" t="s">
        <v>10</v>
      </c>
      <c r="C3370">
        <v>949</v>
      </c>
      <c r="D3370" t="s">
        <v>27</v>
      </c>
      <c r="E3370">
        <v>2451</v>
      </c>
      <c r="F3370">
        <v>2820</v>
      </c>
      <c r="G3370" t="s">
        <v>34</v>
      </c>
      <c r="H3370" s="328" t="s">
        <v>788</v>
      </c>
      <c r="I3370" s="199">
        <v>44</v>
      </c>
      <c r="J3370" t="str">
        <f t="shared" si="261"/>
        <v>E-W1-H3-LAM 98 - Stained Lippings</v>
      </c>
      <c r="K3370" s="6" t="e">
        <f t="shared" si="266"/>
        <v>#REF!</v>
      </c>
      <c r="M3370" t="s">
        <v>751</v>
      </c>
      <c r="Q3370" s="6">
        <v>2611</v>
      </c>
    </row>
    <row r="3371" spans="1:17" hidden="1">
      <c r="A3371" t="s">
        <v>1</v>
      </c>
      <c r="B3371" t="s">
        <v>8</v>
      </c>
      <c r="C3371">
        <v>999</v>
      </c>
      <c r="D3371" t="s">
        <v>27</v>
      </c>
      <c r="E3371">
        <v>2821</v>
      </c>
      <c r="F3371">
        <v>3100</v>
      </c>
      <c r="G3371" t="s">
        <v>35</v>
      </c>
      <c r="H3371" s="328" t="s">
        <v>788</v>
      </c>
      <c r="I3371" s="199">
        <v>44</v>
      </c>
      <c r="J3371" t="str">
        <f t="shared" si="261"/>
        <v>E-W1-H4-LAM 98 - Stained Lippings</v>
      </c>
      <c r="K3371" s="6" t="e">
        <f t="shared" si="266"/>
        <v>#REF!</v>
      </c>
      <c r="M3371" t="s">
        <v>751</v>
      </c>
      <c r="Q3371" s="6">
        <v>2627</v>
      </c>
    </row>
    <row r="3372" spans="1:17" hidden="1">
      <c r="A3372" t="s">
        <v>0</v>
      </c>
      <c r="B3372" t="s">
        <v>7</v>
      </c>
      <c r="C3372">
        <v>949</v>
      </c>
      <c r="D3372" t="s">
        <v>27</v>
      </c>
      <c r="E3372">
        <v>1981</v>
      </c>
      <c r="F3372">
        <v>2150</v>
      </c>
      <c r="G3372" t="s">
        <v>32</v>
      </c>
      <c r="H3372" s="328" t="s">
        <v>788</v>
      </c>
      <c r="I3372" s="199">
        <v>44</v>
      </c>
      <c r="J3372" t="str">
        <f t="shared" si="261"/>
        <v>F-W1-H1-LAM 98 - Stained Lippings</v>
      </c>
      <c r="K3372" s="6" t="e">
        <f t="shared" si="266"/>
        <v>#REF!</v>
      </c>
      <c r="M3372" t="s">
        <v>751</v>
      </c>
      <c r="Q3372" s="6">
        <v>1731</v>
      </c>
    </row>
    <row r="3373" spans="1:17" hidden="1">
      <c r="A3373" t="s">
        <v>0</v>
      </c>
      <c r="B3373" t="s">
        <v>6</v>
      </c>
      <c r="C3373">
        <v>909</v>
      </c>
      <c r="D3373" t="s">
        <v>27</v>
      </c>
      <c r="E3373">
        <v>2151</v>
      </c>
      <c r="F3373">
        <v>2450</v>
      </c>
      <c r="G3373" t="s">
        <v>33</v>
      </c>
      <c r="H3373" s="328" t="s">
        <v>788</v>
      </c>
      <c r="I3373" s="199">
        <v>44</v>
      </c>
      <c r="J3373" t="str">
        <f t="shared" si="261"/>
        <v>F-W1-H2-LAM 98 - Stained Lippings</v>
      </c>
      <c r="K3373" s="6" t="e">
        <f t="shared" si="266"/>
        <v>#REF!</v>
      </c>
      <c r="M3373" t="s">
        <v>751</v>
      </c>
      <c r="Q3373" s="6">
        <v>2005</v>
      </c>
    </row>
    <row r="3374" spans="1:17" hidden="1">
      <c r="A3374" t="s">
        <v>0</v>
      </c>
      <c r="B3374" t="s">
        <v>5</v>
      </c>
      <c r="C3374">
        <v>924</v>
      </c>
      <c r="D3374" t="s">
        <v>27</v>
      </c>
      <c r="E3374">
        <v>2451</v>
      </c>
      <c r="F3374">
        <v>2820</v>
      </c>
      <c r="G3374" t="s">
        <v>34</v>
      </c>
      <c r="H3374" s="328" t="s">
        <v>788</v>
      </c>
      <c r="I3374" s="199">
        <v>44</v>
      </c>
      <c r="J3374" t="str">
        <f t="shared" si="261"/>
        <v>F-W1-H3-LAM 98 - Stained Lippings</v>
      </c>
      <c r="K3374" s="6" t="e">
        <f t="shared" si="266"/>
        <v>#REF!</v>
      </c>
      <c r="M3374" t="s">
        <v>751</v>
      </c>
      <c r="Q3374" s="6">
        <v>2186</v>
      </c>
    </row>
    <row r="3375" spans="1:17" hidden="1">
      <c r="A3375" t="s">
        <v>0</v>
      </c>
      <c r="B3375" t="s">
        <v>3</v>
      </c>
      <c r="C3375">
        <v>999</v>
      </c>
      <c r="D3375" t="s">
        <v>27</v>
      </c>
      <c r="E3375">
        <v>2821</v>
      </c>
      <c r="F3375">
        <v>3100</v>
      </c>
      <c r="G3375" t="s">
        <v>35</v>
      </c>
      <c r="H3375" s="328" t="s">
        <v>788</v>
      </c>
      <c r="I3375" s="199">
        <v>44</v>
      </c>
      <c r="J3375" t="str">
        <f t="shared" si="261"/>
        <v>F-W1-H4-LAM 98 - Stained Lippings</v>
      </c>
      <c r="K3375" s="6" t="e">
        <f t="shared" si="266"/>
        <v>#REF!</v>
      </c>
      <c r="M3375" t="s">
        <v>751</v>
      </c>
      <c r="Q3375" s="6">
        <v>2160</v>
      </c>
    </row>
    <row r="3376" spans="1:17" hidden="1">
      <c r="A3376" t="s">
        <v>2</v>
      </c>
      <c r="B3376" t="s">
        <v>17</v>
      </c>
      <c r="C3376" s="191">
        <v>999</v>
      </c>
      <c r="D3376" s="191" t="s">
        <v>28</v>
      </c>
      <c r="E3376">
        <v>1981</v>
      </c>
      <c r="F3376">
        <v>2150</v>
      </c>
      <c r="G3376" t="s">
        <v>32</v>
      </c>
      <c r="H3376" s="328" t="s">
        <v>788</v>
      </c>
      <c r="I3376" s="199">
        <v>44</v>
      </c>
      <c r="J3376" t="str">
        <f t="shared" si="261"/>
        <v>D-W2-H1-LAM 98 - Stained Lippings</v>
      </c>
      <c r="K3376" s="6" t="e">
        <f>+K2560+(Spray_Lip/((100-DoorDiscount)/100))</f>
        <v>#REF!</v>
      </c>
      <c r="M3376" t="s">
        <v>751</v>
      </c>
      <c r="Q3376" s="6">
        <v>1077.5</v>
      </c>
    </row>
    <row r="3377" spans="1:17" hidden="1">
      <c r="A3377" t="s">
        <v>2</v>
      </c>
      <c r="B3377" t="s">
        <v>16</v>
      </c>
      <c r="C3377" s="191">
        <v>999</v>
      </c>
      <c r="D3377" s="191" t="s">
        <v>28</v>
      </c>
      <c r="E3377">
        <v>2151</v>
      </c>
      <c r="F3377">
        <v>2450</v>
      </c>
      <c r="G3377" t="s">
        <v>33</v>
      </c>
      <c r="H3377" s="328" t="s">
        <v>788</v>
      </c>
      <c r="I3377" s="199">
        <v>44</v>
      </c>
      <c r="J3377" t="str">
        <f t="shared" si="261"/>
        <v>D-W2-H2-LAM 98 - Stained Lippings</v>
      </c>
      <c r="K3377" s="6" t="e">
        <f>+K2561+(Spray_Lip/((100-DoorDiscount)/100))</f>
        <v>#REF!</v>
      </c>
      <c r="M3377" t="s">
        <v>751</v>
      </c>
      <c r="Q3377" s="6">
        <v>1194.5</v>
      </c>
    </row>
    <row r="3378" spans="1:17" hidden="1">
      <c r="A3378" t="s">
        <v>2</v>
      </c>
      <c r="B3378" t="s">
        <v>15</v>
      </c>
      <c r="C3378" s="191">
        <v>999</v>
      </c>
      <c r="D3378" s="191" t="s">
        <v>28</v>
      </c>
      <c r="E3378">
        <v>2451</v>
      </c>
      <c r="F3378">
        <v>2820</v>
      </c>
      <c r="G3378" t="s">
        <v>34</v>
      </c>
      <c r="H3378" s="328" t="s">
        <v>788</v>
      </c>
      <c r="I3378" s="199">
        <v>44</v>
      </c>
      <c r="J3378" t="str">
        <f t="shared" si="261"/>
        <v>D-W2-H3-LAM 98 - Stained Lippings</v>
      </c>
      <c r="K3378" s="6" t="e">
        <f>+K2562+(Spray_Lip/((100-DoorDiscount)/100))</f>
        <v>#REF!</v>
      </c>
      <c r="M3378" t="s">
        <v>751</v>
      </c>
      <c r="Q3378" s="6">
        <v>1330.5</v>
      </c>
    </row>
    <row r="3379" spans="1:17" hidden="1">
      <c r="A3379" t="s">
        <v>2</v>
      </c>
      <c r="B3379" t="s">
        <v>13</v>
      </c>
      <c r="C3379" s="191">
        <v>999</v>
      </c>
      <c r="D3379" s="191" t="s">
        <v>28</v>
      </c>
      <c r="E3379">
        <v>2821</v>
      </c>
      <c r="F3379">
        <v>3070</v>
      </c>
      <c r="G3379" t="s">
        <v>35</v>
      </c>
      <c r="H3379" s="328" t="s">
        <v>788</v>
      </c>
      <c r="I3379" s="199">
        <v>44</v>
      </c>
      <c r="J3379" t="str">
        <f t="shared" ref="J3379:J3454" si="267">A3379&amp;"-"&amp;D3379&amp;"-"&amp;G3379&amp;"-"&amp;H3379</f>
        <v>D-W2-H4-LAM 98 - Stained Lippings</v>
      </c>
      <c r="K3379" s="6" t="e">
        <f>+K2563+(Spray_Lip/((100-DoorDiscount)/100))</f>
        <v>#REF!</v>
      </c>
      <c r="M3379" t="s">
        <v>751</v>
      </c>
      <c r="Q3379" s="6">
        <v>1338.5</v>
      </c>
    </row>
    <row r="3380" spans="1:17" hidden="1">
      <c r="A3380" t="s">
        <v>1</v>
      </c>
      <c r="B3380" t="s">
        <v>12</v>
      </c>
      <c r="C3380" s="191">
        <v>999</v>
      </c>
      <c r="D3380" s="191" t="s">
        <v>28</v>
      </c>
      <c r="E3380">
        <v>1981</v>
      </c>
      <c r="F3380">
        <v>2150</v>
      </c>
      <c r="G3380" t="s">
        <v>32</v>
      </c>
      <c r="H3380" s="328" t="s">
        <v>788</v>
      </c>
      <c r="I3380" s="199">
        <v>44</v>
      </c>
      <c r="J3380" t="str">
        <f t="shared" si="267"/>
        <v>E-W2-H1-LAM 98 - Stained Lippings</v>
      </c>
      <c r="K3380" s="6" t="e">
        <f t="shared" ref="K3380:K3387" si="268">+K2564+(Spray_Lip/((100-DoorDiscount)/100))*2</f>
        <v>#REF!</v>
      </c>
      <c r="M3380" t="s">
        <v>751</v>
      </c>
      <c r="Q3380" s="6">
        <v>2156</v>
      </c>
    </row>
    <row r="3381" spans="1:17" hidden="1">
      <c r="A3381" t="s">
        <v>1</v>
      </c>
      <c r="B3381" t="s">
        <v>11</v>
      </c>
      <c r="C3381" s="191">
        <v>999</v>
      </c>
      <c r="D3381" s="191" t="s">
        <v>28</v>
      </c>
      <c r="E3381">
        <v>2151</v>
      </c>
      <c r="F3381">
        <v>2450</v>
      </c>
      <c r="G3381" t="s">
        <v>33</v>
      </c>
      <c r="H3381" s="328" t="s">
        <v>788</v>
      </c>
      <c r="I3381" s="199">
        <v>44</v>
      </c>
      <c r="J3381" t="str">
        <f t="shared" si="267"/>
        <v>E-W2-H2-LAM 98 - Stained Lippings</v>
      </c>
      <c r="K3381" s="6" t="e">
        <f t="shared" si="268"/>
        <v>#REF!</v>
      </c>
      <c r="M3381" t="s">
        <v>751</v>
      </c>
      <c r="Q3381" s="6">
        <v>2389</v>
      </c>
    </row>
    <row r="3382" spans="1:17" hidden="1">
      <c r="A3382" t="s">
        <v>1</v>
      </c>
      <c r="B3382" t="s">
        <v>10</v>
      </c>
      <c r="C3382" s="191">
        <v>999</v>
      </c>
      <c r="D3382" s="191" t="s">
        <v>28</v>
      </c>
      <c r="E3382">
        <v>2451</v>
      </c>
      <c r="F3382">
        <v>2820</v>
      </c>
      <c r="G3382" t="s">
        <v>34</v>
      </c>
      <c r="H3382" s="328" t="s">
        <v>788</v>
      </c>
      <c r="I3382" s="199">
        <v>44</v>
      </c>
      <c r="J3382" t="str">
        <f t="shared" si="267"/>
        <v>E-W2-H3-LAM 98 - Stained Lippings</v>
      </c>
      <c r="K3382" s="6" t="e">
        <f t="shared" si="268"/>
        <v>#REF!</v>
      </c>
      <c r="M3382" t="s">
        <v>751</v>
      </c>
      <c r="Q3382" s="6">
        <v>2661</v>
      </c>
    </row>
    <row r="3383" spans="1:17" hidden="1">
      <c r="A3383" t="s">
        <v>1</v>
      </c>
      <c r="B3383" t="s">
        <v>8</v>
      </c>
      <c r="C3383" s="191">
        <v>999</v>
      </c>
      <c r="D3383" s="191" t="s">
        <v>28</v>
      </c>
      <c r="E3383">
        <v>2821</v>
      </c>
      <c r="F3383">
        <v>3100</v>
      </c>
      <c r="G3383" t="s">
        <v>35</v>
      </c>
      <c r="H3383" s="328" t="s">
        <v>788</v>
      </c>
      <c r="I3383" s="199">
        <v>44</v>
      </c>
      <c r="J3383" t="str">
        <f t="shared" si="267"/>
        <v>E-W2-H4-LAM 98 - Stained Lippings</v>
      </c>
      <c r="K3383" s="6" t="e">
        <f t="shared" si="268"/>
        <v>#REF!</v>
      </c>
      <c r="M3383" t="s">
        <v>751</v>
      </c>
      <c r="Q3383" s="6">
        <v>2677</v>
      </c>
    </row>
    <row r="3384" spans="1:17" hidden="1">
      <c r="A3384" t="s">
        <v>0</v>
      </c>
      <c r="B3384" t="s">
        <v>7</v>
      </c>
      <c r="C3384" s="191">
        <v>999</v>
      </c>
      <c r="D3384" s="191" t="s">
        <v>28</v>
      </c>
      <c r="E3384">
        <v>1981</v>
      </c>
      <c r="F3384">
        <v>2150</v>
      </c>
      <c r="G3384" t="s">
        <v>32</v>
      </c>
      <c r="H3384" s="328" t="s">
        <v>788</v>
      </c>
      <c r="I3384" s="199">
        <v>44</v>
      </c>
      <c r="J3384" t="str">
        <f t="shared" si="267"/>
        <v>F-W2-H1-LAM 98 - Stained Lippings</v>
      </c>
      <c r="K3384" s="6" t="e">
        <f t="shared" si="268"/>
        <v>#REF!</v>
      </c>
      <c r="M3384" t="s">
        <v>751</v>
      </c>
      <c r="Q3384" s="6">
        <v>1756</v>
      </c>
    </row>
    <row r="3385" spans="1:17" hidden="1">
      <c r="A3385" t="s">
        <v>0</v>
      </c>
      <c r="B3385" t="s">
        <v>6</v>
      </c>
      <c r="C3385" s="191">
        <v>999</v>
      </c>
      <c r="D3385" s="191" t="s">
        <v>28</v>
      </c>
      <c r="E3385">
        <v>2151</v>
      </c>
      <c r="F3385">
        <v>2450</v>
      </c>
      <c r="G3385" t="s">
        <v>33</v>
      </c>
      <c r="H3385" s="328" t="s">
        <v>788</v>
      </c>
      <c r="I3385" s="199">
        <v>44</v>
      </c>
      <c r="J3385" t="str">
        <f t="shared" si="267"/>
        <v>F-W2-H2-LAM 98 - Stained Lippings</v>
      </c>
      <c r="K3385" s="6" t="e">
        <f t="shared" si="268"/>
        <v>#REF!</v>
      </c>
      <c r="M3385" t="s">
        <v>751</v>
      </c>
      <c r="Q3385" s="6">
        <v>2030</v>
      </c>
    </row>
    <row r="3386" spans="1:17" hidden="1">
      <c r="A3386" t="s">
        <v>0</v>
      </c>
      <c r="B3386" t="s">
        <v>5</v>
      </c>
      <c r="C3386" s="191">
        <v>999</v>
      </c>
      <c r="D3386" s="191" t="s">
        <v>28</v>
      </c>
      <c r="E3386">
        <v>2451</v>
      </c>
      <c r="F3386">
        <v>2820</v>
      </c>
      <c r="G3386" t="s">
        <v>34</v>
      </c>
      <c r="H3386" s="328" t="s">
        <v>788</v>
      </c>
      <c r="I3386" s="199">
        <v>44</v>
      </c>
      <c r="J3386" t="str">
        <f t="shared" si="267"/>
        <v>F-W2-H3-LAM 98 - Stained Lippings</v>
      </c>
      <c r="K3386" s="6" t="e">
        <f t="shared" si="268"/>
        <v>#REF!</v>
      </c>
      <c r="M3386" t="s">
        <v>751</v>
      </c>
      <c r="Q3386" s="6">
        <v>2211</v>
      </c>
    </row>
    <row r="3387" spans="1:17" hidden="1">
      <c r="A3387" t="s">
        <v>0</v>
      </c>
      <c r="B3387" t="s">
        <v>3</v>
      </c>
      <c r="C3387" s="191">
        <v>999</v>
      </c>
      <c r="D3387" s="191" t="s">
        <v>28</v>
      </c>
      <c r="E3387">
        <v>2821</v>
      </c>
      <c r="F3387">
        <v>3100</v>
      </c>
      <c r="G3387" t="s">
        <v>35</v>
      </c>
      <c r="H3387" s="328" t="s">
        <v>788</v>
      </c>
      <c r="I3387" s="199">
        <v>44</v>
      </c>
      <c r="J3387" t="str">
        <f t="shared" si="267"/>
        <v>F-W2-H4-LAM 98 - Stained Lippings</v>
      </c>
      <c r="K3387" s="6" t="e">
        <f t="shared" si="268"/>
        <v>#REF!</v>
      </c>
      <c r="M3387" t="s">
        <v>751</v>
      </c>
      <c r="Q3387" s="6">
        <v>2185</v>
      </c>
    </row>
    <row r="3388" spans="1:17" hidden="1">
      <c r="A3388" t="s">
        <v>2</v>
      </c>
      <c r="B3388" t="s">
        <v>17</v>
      </c>
      <c r="C3388" s="194">
        <v>1099</v>
      </c>
      <c r="D3388" s="194" t="s">
        <v>29</v>
      </c>
      <c r="E3388">
        <v>1981</v>
      </c>
      <c r="F3388">
        <v>2150</v>
      </c>
      <c r="G3388" t="s">
        <v>32</v>
      </c>
      <c r="H3388" s="328" t="s">
        <v>788</v>
      </c>
      <c r="I3388" s="199">
        <v>44</v>
      </c>
      <c r="J3388" t="str">
        <f t="shared" si="267"/>
        <v>D-W3-H1-LAM 98 - Stained Lippings</v>
      </c>
      <c r="K3388" s="6" t="e">
        <f>+K2572+(Spray_Lip/((100-DoorDiscount)/100))</f>
        <v>#REF!</v>
      </c>
      <c r="M3388" t="s">
        <v>751</v>
      </c>
      <c r="Q3388" s="6">
        <v>1102.5</v>
      </c>
    </row>
    <row r="3389" spans="1:17" hidden="1">
      <c r="A3389" t="s">
        <v>2</v>
      </c>
      <c r="B3389" t="s">
        <v>16</v>
      </c>
      <c r="C3389" s="194">
        <v>1099</v>
      </c>
      <c r="D3389" s="194" t="s">
        <v>29</v>
      </c>
      <c r="E3389">
        <v>2151</v>
      </c>
      <c r="F3389">
        <v>2450</v>
      </c>
      <c r="G3389" t="s">
        <v>33</v>
      </c>
      <c r="H3389" s="328" t="s">
        <v>788</v>
      </c>
      <c r="I3389" s="199">
        <v>44</v>
      </c>
      <c r="J3389" t="str">
        <f t="shared" si="267"/>
        <v>D-W3-H2-LAM 98 - Stained Lippings</v>
      </c>
      <c r="K3389" s="6" t="e">
        <f>+K2573+(Spray_Lip/((100-DoorDiscount)/100))</f>
        <v>#REF!</v>
      </c>
      <c r="M3389" t="s">
        <v>751</v>
      </c>
      <c r="Q3389" s="6">
        <v>1219.5</v>
      </c>
    </row>
    <row r="3390" spans="1:17" hidden="1">
      <c r="A3390" t="s">
        <v>2</v>
      </c>
      <c r="B3390" t="s">
        <v>15</v>
      </c>
      <c r="C3390" s="194">
        <v>1099</v>
      </c>
      <c r="D3390" s="194" t="s">
        <v>29</v>
      </c>
      <c r="E3390">
        <v>2451</v>
      </c>
      <c r="F3390">
        <v>2820</v>
      </c>
      <c r="G3390" t="s">
        <v>34</v>
      </c>
      <c r="H3390" s="328" t="s">
        <v>788</v>
      </c>
      <c r="I3390" s="199">
        <v>44</v>
      </c>
      <c r="J3390" t="str">
        <f t="shared" si="267"/>
        <v>D-W3-H3-LAM 98 - Stained Lippings</v>
      </c>
      <c r="K3390" s="6" t="e">
        <f>+K2574+(Spray_Lip/((100-DoorDiscount)/100))</f>
        <v>#REF!</v>
      </c>
      <c r="M3390" t="s">
        <v>751</v>
      </c>
      <c r="Q3390" s="6">
        <v>1355.5</v>
      </c>
    </row>
    <row r="3391" spans="1:17" hidden="1">
      <c r="A3391" t="s">
        <v>2</v>
      </c>
      <c r="B3391" t="s">
        <v>13</v>
      </c>
      <c r="C3391" s="194">
        <v>1099</v>
      </c>
      <c r="D3391" s="194" t="s">
        <v>29</v>
      </c>
      <c r="E3391">
        <v>2821</v>
      </c>
      <c r="F3391">
        <v>3070</v>
      </c>
      <c r="G3391" t="s">
        <v>35</v>
      </c>
      <c r="H3391" s="328" t="s">
        <v>788</v>
      </c>
      <c r="I3391" s="199">
        <v>44</v>
      </c>
      <c r="J3391" t="str">
        <f t="shared" si="267"/>
        <v>D-W3-H4-LAM 98 - Stained Lippings</v>
      </c>
      <c r="K3391" s="6" t="e">
        <f>+K2575+(Spray_Lip/((100-DoorDiscount)/100))</f>
        <v>#REF!</v>
      </c>
      <c r="M3391" t="s">
        <v>751</v>
      </c>
      <c r="Q3391" s="6">
        <v>1363.5</v>
      </c>
    </row>
    <row r="3392" spans="1:17" hidden="1">
      <c r="A3392" t="s">
        <v>1</v>
      </c>
      <c r="B3392" t="s">
        <v>12</v>
      </c>
      <c r="C3392" s="194">
        <v>1099</v>
      </c>
      <c r="D3392" s="194" t="s">
        <v>29</v>
      </c>
      <c r="E3392">
        <v>1981</v>
      </c>
      <c r="F3392">
        <v>2150</v>
      </c>
      <c r="G3392" t="s">
        <v>32</v>
      </c>
      <c r="H3392" s="328" t="s">
        <v>788</v>
      </c>
      <c r="I3392" s="199">
        <v>44</v>
      </c>
      <c r="J3392" t="str">
        <f t="shared" si="267"/>
        <v>E-W3-H1-LAM 98 - Stained Lippings</v>
      </c>
      <c r="K3392" s="6" t="e">
        <f t="shared" ref="K3392:K3399" si="269">+K2576+(Spray_Lip/((100-DoorDiscount)/100))*2</f>
        <v>#REF!</v>
      </c>
      <c r="M3392" t="s">
        <v>751</v>
      </c>
      <c r="Q3392" s="6">
        <v>2206</v>
      </c>
    </row>
    <row r="3393" spans="1:17" hidden="1">
      <c r="A3393" t="s">
        <v>1</v>
      </c>
      <c r="B3393" t="s">
        <v>11</v>
      </c>
      <c r="C3393" s="194">
        <v>1099</v>
      </c>
      <c r="D3393" s="194" t="s">
        <v>29</v>
      </c>
      <c r="E3393">
        <v>2151</v>
      </c>
      <c r="F3393">
        <v>2450</v>
      </c>
      <c r="G3393" t="s">
        <v>33</v>
      </c>
      <c r="H3393" s="328" t="s">
        <v>788</v>
      </c>
      <c r="I3393" s="199">
        <v>44</v>
      </c>
      <c r="J3393" t="str">
        <f t="shared" si="267"/>
        <v>E-W3-H2-LAM 98 - Stained Lippings</v>
      </c>
      <c r="K3393" s="6" t="e">
        <f t="shared" si="269"/>
        <v>#REF!</v>
      </c>
      <c r="M3393" t="s">
        <v>751</v>
      </c>
      <c r="Q3393" s="6">
        <v>2439</v>
      </c>
    </row>
    <row r="3394" spans="1:17" hidden="1">
      <c r="A3394" t="s">
        <v>1</v>
      </c>
      <c r="B3394" t="s">
        <v>10</v>
      </c>
      <c r="C3394" s="194">
        <v>1099</v>
      </c>
      <c r="D3394" s="194" t="s">
        <v>29</v>
      </c>
      <c r="E3394">
        <v>2451</v>
      </c>
      <c r="F3394">
        <v>2820</v>
      </c>
      <c r="G3394" t="s">
        <v>34</v>
      </c>
      <c r="H3394" s="328" t="s">
        <v>788</v>
      </c>
      <c r="I3394" s="199">
        <v>44</v>
      </c>
      <c r="J3394" t="str">
        <f t="shared" si="267"/>
        <v>E-W3-H3-LAM 98 - Stained Lippings</v>
      </c>
      <c r="K3394" s="6" t="e">
        <f t="shared" si="269"/>
        <v>#REF!</v>
      </c>
      <c r="M3394" t="s">
        <v>751</v>
      </c>
      <c r="Q3394" s="6">
        <v>2711</v>
      </c>
    </row>
    <row r="3395" spans="1:17" hidden="1">
      <c r="A3395" t="s">
        <v>1</v>
      </c>
      <c r="B3395" t="s">
        <v>8</v>
      </c>
      <c r="C3395" s="194">
        <v>1099</v>
      </c>
      <c r="D3395" s="194" t="s">
        <v>29</v>
      </c>
      <c r="E3395">
        <v>2821</v>
      </c>
      <c r="F3395">
        <v>3100</v>
      </c>
      <c r="G3395" t="s">
        <v>35</v>
      </c>
      <c r="H3395" s="328" t="s">
        <v>788</v>
      </c>
      <c r="I3395" s="199">
        <v>44</v>
      </c>
      <c r="J3395" t="str">
        <f t="shared" si="267"/>
        <v>E-W3-H4-LAM 98 - Stained Lippings</v>
      </c>
      <c r="K3395" s="6" t="e">
        <f t="shared" si="269"/>
        <v>#REF!</v>
      </c>
      <c r="M3395" t="s">
        <v>751</v>
      </c>
      <c r="Q3395" s="6">
        <v>2727</v>
      </c>
    </row>
    <row r="3396" spans="1:17" hidden="1">
      <c r="A3396" t="s">
        <v>0</v>
      </c>
      <c r="B3396" t="s">
        <v>7</v>
      </c>
      <c r="C3396" s="194">
        <v>1099</v>
      </c>
      <c r="D3396" s="194" t="s">
        <v>29</v>
      </c>
      <c r="E3396">
        <v>1981</v>
      </c>
      <c r="F3396">
        <v>2150</v>
      </c>
      <c r="G3396" t="s">
        <v>32</v>
      </c>
      <c r="H3396" s="328" t="s">
        <v>788</v>
      </c>
      <c r="I3396" s="199">
        <v>44</v>
      </c>
      <c r="J3396" t="str">
        <f t="shared" si="267"/>
        <v>F-W3-H1-LAM 98 - Stained Lippings</v>
      </c>
      <c r="K3396" s="6" t="e">
        <f t="shared" si="269"/>
        <v>#REF!</v>
      </c>
      <c r="M3396" t="s">
        <v>751</v>
      </c>
      <c r="Q3396" s="6">
        <v>1781</v>
      </c>
    </row>
    <row r="3397" spans="1:17" hidden="1">
      <c r="A3397" t="s">
        <v>0</v>
      </c>
      <c r="B3397" t="s">
        <v>6</v>
      </c>
      <c r="C3397" s="194">
        <v>1099</v>
      </c>
      <c r="D3397" s="194" t="s">
        <v>29</v>
      </c>
      <c r="E3397">
        <v>2151</v>
      </c>
      <c r="F3397">
        <v>2450</v>
      </c>
      <c r="G3397" t="s">
        <v>33</v>
      </c>
      <c r="H3397" s="328" t="s">
        <v>788</v>
      </c>
      <c r="I3397" s="199">
        <v>44</v>
      </c>
      <c r="J3397" t="str">
        <f t="shared" si="267"/>
        <v>F-W3-H2-LAM 98 - Stained Lippings</v>
      </c>
      <c r="K3397" s="6" t="e">
        <f t="shared" si="269"/>
        <v>#REF!</v>
      </c>
      <c r="M3397" t="s">
        <v>751</v>
      </c>
      <c r="Q3397" s="6">
        <v>2055</v>
      </c>
    </row>
    <row r="3398" spans="1:17" hidden="1">
      <c r="A3398" t="s">
        <v>0</v>
      </c>
      <c r="B3398" t="s">
        <v>5</v>
      </c>
      <c r="C3398" s="194">
        <v>1099</v>
      </c>
      <c r="D3398" s="194" t="s">
        <v>29</v>
      </c>
      <c r="E3398">
        <v>2451</v>
      </c>
      <c r="F3398">
        <v>2820</v>
      </c>
      <c r="G3398" t="s">
        <v>34</v>
      </c>
      <c r="H3398" s="328" t="s">
        <v>788</v>
      </c>
      <c r="I3398" s="199">
        <v>44</v>
      </c>
      <c r="J3398" t="str">
        <f t="shared" si="267"/>
        <v>F-W3-H3-LAM 98 - Stained Lippings</v>
      </c>
      <c r="K3398" s="6" t="e">
        <f t="shared" si="269"/>
        <v>#REF!</v>
      </c>
      <c r="M3398" t="s">
        <v>751</v>
      </c>
      <c r="Q3398" s="6">
        <v>2236</v>
      </c>
    </row>
    <row r="3399" spans="1:17" hidden="1">
      <c r="A3399" t="s">
        <v>0</v>
      </c>
      <c r="B3399" t="s">
        <v>3</v>
      </c>
      <c r="C3399" s="194">
        <v>1099</v>
      </c>
      <c r="D3399" s="194" t="s">
        <v>29</v>
      </c>
      <c r="E3399">
        <v>2821</v>
      </c>
      <c r="F3399">
        <v>3100</v>
      </c>
      <c r="G3399" t="s">
        <v>35</v>
      </c>
      <c r="H3399" s="328" t="s">
        <v>788</v>
      </c>
      <c r="I3399" s="199">
        <v>44</v>
      </c>
      <c r="J3399" t="str">
        <f t="shared" si="267"/>
        <v>F-W3-H4-LAM 98 - Stained Lippings</v>
      </c>
      <c r="K3399" s="6" t="e">
        <f t="shared" si="269"/>
        <v>#REF!</v>
      </c>
      <c r="M3399" t="s">
        <v>751</v>
      </c>
      <c r="Q3399" s="6">
        <v>2210</v>
      </c>
    </row>
    <row r="3400" spans="1:17" hidden="1">
      <c r="A3400" t="s">
        <v>2</v>
      </c>
      <c r="B3400" t="s">
        <v>17</v>
      </c>
      <c r="C3400" s="196">
        <v>1240</v>
      </c>
      <c r="D3400" s="196" t="s">
        <v>30</v>
      </c>
      <c r="E3400">
        <v>1981</v>
      </c>
      <c r="F3400">
        <v>2150</v>
      </c>
      <c r="G3400" t="s">
        <v>32</v>
      </c>
      <c r="H3400" s="328" t="s">
        <v>788</v>
      </c>
      <c r="I3400" s="199">
        <v>44</v>
      </c>
      <c r="J3400" t="str">
        <f t="shared" si="267"/>
        <v>D-W4-H1-LAM 98 - Stained Lippings</v>
      </c>
      <c r="K3400" s="6" t="e">
        <f>+K2584+(Spray_Lip/((100-DoorDiscount)/100))</f>
        <v>#REF!</v>
      </c>
      <c r="M3400" t="s">
        <v>751</v>
      </c>
      <c r="Q3400" s="6">
        <v>1127.5</v>
      </c>
    </row>
    <row r="3401" spans="1:17" hidden="1">
      <c r="A3401" t="s">
        <v>2</v>
      </c>
      <c r="B3401" t="s">
        <v>16</v>
      </c>
      <c r="C3401" s="196">
        <v>1240</v>
      </c>
      <c r="D3401" s="196" t="s">
        <v>30</v>
      </c>
      <c r="E3401">
        <v>2151</v>
      </c>
      <c r="F3401">
        <v>2450</v>
      </c>
      <c r="G3401" t="s">
        <v>33</v>
      </c>
      <c r="H3401" s="328" t="s">
        <v>788</v>
      </c>
      <c r="I3401" s="199">
        <v>44</v>
      </c>
      <c r="J3401" t="str">
        <f t="shared" si="267"/>
        <v>D-W4-H2-LAM 98 - Stained Lippings</v>
      </c>
      <c r="K3401" s="6" t="e">
        <f>+K2585+(Spray_Lip/((100-DoorDiscount)/100))</f>
        <v>#REF!</v>
      </c>
      <c r="M3401" t="s">
        <v>751</v>
      </c>
      <c r="Q3401" s="6">
        <v>1244.5</v>
      </c>
    </row>
    <row r="3402" spans="1:17" hidden="1">
      <c r="A3402" t="s">
        <v>2</v>
      </c>
      <c r="B3402" t="s">
        <v>15</v>
      </c>
      <c r="C3402" s="196">
        <v>1240</v>
      </c>
      <c r="D3402" s="196" t="s">
        <v>30</v>
      </c>
      <c r="E3402">
        <v>2451</v>
      </c>
      <c r="F3402">
        <v>2820</v>
      </c>
      <c r="G3402" t="s">
        <v>34</v>
      </c>
      <c r="H3402" s="328" t="s">
        <v>788</v>
      </c>
      <c r="I3402" s="199">
        <v>44</v>
      </c>
      <c r="J3402" t="str">
        <f t="shared" si="267"/>
        <v>D-W4-H3-LAM 98 - Stained Lippings</v>
      </c>
      <c r="K3402" s="6" t="e">
        <f>+K2586+(Spray_Lip/((100-DoorDiscount)/100))</f>
        <v>#REF!</v>
      </c>
      <c r="M3402" t="s">
        <v>751</v>
      </c>
      <c r="Q3402" s="6">
        <v>1380.5</v>
      </c>
    </row>
    <row r="3403" spans="1:17" hidden="1">
      <c r="A3403" t="s">
        <v>2</v>
      </c>
      <c r="B3403" t="s">
        <v>13</v>
      </c>
      <c r="C3403" s="196">
        <v>1240</v>
      </c>
      <c r="D3403" s="196" t="s">
        <v>30</v>
      </c>
      <c r="E3403">
        <v>2821</v>
      </c>
      <c r="F3403">
        <v>3070</v>
      </c>
      <c r="G3403" t="s">
        <v>35</v>
      </c>
      <c r="H3403" s="328" t="s">
        <v>788</v>
      </c>
      <c r="I3403" s="199">
        <v>44</v>
      </c>
      <c r="J3403" t="str">
        <f t="shared" si="267"/>
        <v>D-W4-H4-LAM 98 - Stained Lippings</v>
      </c>
      <c r="K3403" s="6" t="e">
        <f>+K2587+(Spray_Lip/((100-DoorDiscount)/100))</f>
        <v>#REF!</v>
      </c>
      <c r="M3403" t="s">
        <v>751</v>
      </c>
      <c r="Q3403" s="6">
        <v>1388.5</v>
      </c>
    </row>
    <row r="3404" spans="1:17" hidden="1">
      <c r="A3404" t="s">
        <v>1</v>
      </c>
      <c r="B3404" t="s">
        <v>12</v>
      </c>
      <c r="C3404" s="196">
        <v>1240</v>
      </c>
      <c r="D3404" s="196" t="s">
        <v>30</v>
      </c>
      <c r="E3404">
        <v>1981</v>
      </c>
      <c r="F3404">
        <v>2150</v>
      </c>
      <c r="G3404" t="s">
        <v>32</v>
      </c>
      <c r="H3404" s="328" t="s">
        <v>788</v>
      </c>
      <c r="I3404" s="199">
        <v>44</v>
      </c>
      <c r="J3404" t="str">
        <f t="shared" si="267"/>
        <v>E-W4-H1-LAM 98 - Stained Lippings</v>
      </c>
      <c r="K3404" s="6" t="e">
        <f t="shared" ref="K3404:K3411" si="270">+K2588+(Spray_Lip/((100-DoorDiscount)/100))*2</f>
        <v>#REF!</v>
      </c>
      <c r="M3404" t="s">
        <v>751</v>
      </c>
      <c r="Q3404" s="6">
        <v>2256</v>
      </c>
    </row>
    <row r="3405" spans="1:17" hidden="1">
      <c r="A3405" t="s">
        <v>1</v>
      </c>
      <c r="B3405" t="s">
        <v>11</v>
      </c>
      <c r="C3405" s="196">
        <v>1240</v>
      </c>
      <c r="D3405" s="196" t="s">
        <v>30</v>
      </c>
      <c r="E3405">
        <v>2151</v>
      </c>
      <c r="F3405">
        <v>2450</v>
      </c>
      <c r="G3405" t="s">
        <v>33</v>
      </c>
      <c r="H3405" s="328" t="s">
        <v>788</v>
      </c>
      <c r="I3405" s="199">
        <v>44</v>
      </c>
      <c r="J3405" t="str">
        <f t="shared" si="267"/>
        <v>E-W4-H2-LAM 98 - Stained Lippings</v>
      </c>
      <c r="K3405" s="6" t="e">
        <f t="shared" si="270"/>
        <v>#REF!</v>
      </c>
      <c r="M3405" t="s">
        <v>751</v>
      </c>
      <c r="Q3405" s="6">
        <v>2489</v>
      </c>
    </row>
    <row r="3406" spans="1:17" hidden="1">
      <c r="A3406" t="s">
        <v>1</v>
      </c>
      <c r="B3406" t="s">
        <v>10</v>
      </c>
      <c r="C3406" s="196">
        <v>1240</v>
      </c>
      <c r="D3406" s="196" t="s">
        <v>30</v>
      </c>
      <c r="E3406">
        <v>2451</v>
      </c>
      <c r="F3406">
        <v>2820</v>
      </c>
      <c r="G3406" t="s">
        <v>34</v>
      </c>
      <c r="H3406" s="328" t="s">
        <v>788</v>
      </c>
      <c r="I3406" s="199">
        <v>44</v>
      </c>
      <c r="J3406" t="str">
        <f t="shared" si="267"/>
        <v>E-W4-H3-LAM 98 - Stained Lippings</v>
      </c>
      <c r="K3406" s="6" t="e">
        <f t="shared" si="270"/>
        <v>#REF!</v>
      </c>
      <c r="M3406" t="s">
        <v>751</v>
      </c>
      <c r="Q3406" s="6">
        <v>2761</v>
      </c>
    </row>
    <row r="3407" spans="1:17" hidden="1">
      <c r="A3407" t="s">
        <v>1</v>
      </c>
      <c r="B3407" t="s">
        <v>8</v>
      </c>
      <c r="C3407" s="196">
        <v>1240</v>
      </c>
      <c r="D3407" s="196" t="s">
        <v>30</v>
      </c>
      <c r="E3407">
        <v>2821</v>
      </c>
      <c r="F3407">
        <v>3100</v>
      </c>
      <c r="G3407" t="s">
        <v>35</v>
      </c>
      <c r="H3407" s="328" t="s">
        <v>788</v>
      </c>
      <c r="I3407" s="199">
        <v>44</v>
      </c>
      <c r="J3407" t="str">
        <f t="shared" si="267"/>
        <v>E-W4-H4-LAM 98 - Stained Lippings</v>
      </c>
      <c r="K3407" s="6" t="e">
        <f t="shared" si="270"/>
        <v>#REF!</v>
      </c>
      <c r="M3407" t="s">
        <v>751</v>
      </c>
      <c r="Q3407" s="6">
        <v>2777</v>
      </c>
    </row>
    <row r="3408" spans="1:17" hidden="1">
      <c r="A3408" t="s">
        <v>0</v>
      </c>
      <c r="B3408" t="s">
        <v>7</v>
      </c>
      <c r="C3408" s="196">
        <v>1240</v>
      </c>
      <c r="D3408" s="196" t="s">
        <v>30</v>
      </c>
      <c r="E3408">
        <v>1981</v>
      </c>
      <c r="F3408">
        <v>2150</v>
      </c>
      <c r="G3408" t="s">
        <v>32</v>
      </c>
      <c r="H3408" s="328" t="s">
        <v>788</v>
      </c>
      <c r="I3408" s="199">
        <v>44</v>
      </c>
      <c r="J3408" t="str">
        <f t="shared" si="267"/>
        <v>F-W4-H1-LAM 98 - Stained Lippings</v>
      </c>
      <c r="K3408" s="6" t="e">
        <f t="shared" si="270"/>
        <v>#REF!</v>
      </c>
      <c r="M3408" t="s">
        <v>751</v>
      </c>
      <c r="Q3408" s="6">
        <v>1806</v>
      </c>
    </row>
    <row r="3409" spans="1:17" hidden="1">
      <c r="A3409" t="s">
        <v>0</v>
      </c>
      <c r="B3409" t="s">
        <v>6</v>
      </c>
      <c r="C3409" s="196">
        <v>1240</v>
      </c>
      <c r="D3409" s="196" t="s">
        <v>30</v>
      </c>
      <c r="E3409">
        <v>2151</v>
      </c>
      <c r="F3409">
        <v>2450</v>
      </c>
      <c r="G3409" t="s">
        <v>33</v>
      </c>
      <c r="H3409" s="328" t="s">
        <v>788</v>
      </c>
      <c r="I3409" s="199">
        <v>44</v>
      </c>
      <c r="J3409" t="str">
        <f t="shared" si="267"/>
        <v>F-W4-H2-LAM 98 - Stained Lippings</v>
      </c>
      <c r="K3409" s="6" t="e">
        <f t="shared" si="270"/>
        <v>#REF!</v>
      </c>
      <c r="M3409" t="s">
        <v>751</v>
      </c>
      <c r="Q3409" s="6">
        <v>2080</v>
      </c>
    </row>
    <row r="3410" spans="1:17" hidden="1">
      <c r="A3410" t="s">
        <v>0</v>
      </c>
      <c r="B3410" t="s">
        <v>5</v>
      </c>
      <c r="C3410" s="196">
        <v>1240</v>
      </c>
      <c r="D3410" s="196" t="s">
        <v>30</v>
      </c>
      <c r="E3410">
        <v>2451</v>
      </c>
      <c r="F3410">
        <v>2820</v>
      </c>
      <c r="G3410" t="s">
        <v>34</v>
      </c>
      <c r="H3410" s="328" t="s">
        <v>788</v>
      </c>
      <c r="I3410" s="199">
        <v>44</v>
      </c>
      <c r="J3410" t="str">
        <f t="shared" si="267"/>
        <v>F-W4-H3-LAM 98 - Stained Lippings</v>
      </c>
      <c r="K3410" s="6" t="e">
        <f t="shared" si="270"/>
        <v>#REF!</v>
      </c>
      <c r="M3410" t="s">
        <v>751</v>
      </c>
      <c r="Q3410" s="6">
        <v>2261</v>
      </c>
    </row>
    <row r="3411" spans="1:17" hidden="1">
      <c r="A3411" t="s">
        <v>0</v>
      </c>
      <c r="B3411" t="s">
        <v>3</v>
      </c>
      <c r="C3411" s="196">
        <v>1240</v>
      </c>
      <c r="D3411" s="196" t="s">
        <v>30</v>
      </c>
      <c r="E3411">
        <v>2821</v>
      </c>
      <c r="F3411">
        <v>3100</v>
      </c>
      <c r="G3411" t="s">
        <v>35</v>
      </c>
      <c r="H3411" s="328" t="s">
        <v>788</v>
      </c>
      <c r="I3411" s="199">
        <v>44</v>
      </c>
      <c r="J3411" t="str">
        <f t="shared" si="267"/>
        <v>F-W4-H4-LAM 98 - Stained Lippings</v>
      </c>
      <c r="K3411" s="6" t="e">
        <f t="shared" si="270"/>
        <v>#REF!</v>
      </c>
      <c r="M3411" t="s">
        <v>751</v>
      </c>
      <c r="Q3411" s="6">
        <v>2235</v>
      </c>
    </row>
    <row r="3412" spans="1:17" hidden="1">
      <c r="A3412" t="s">
        <v>2</v>
      </c>
      <c r="B3412" t="s">
        <v>17</v>
      </c>
      <c r="C3412">
        <v>949</v>
      </c>
      <c r="D3412" t="s">
        <v>27</v>
      </c>
      <c r="E3412">
        <v>1981</v>
      </c>
      <c r="F3412">
        <v>2150</v>
      </c>
      <c r="G3412" t="s">
        <v>32</v>
      </c>
      <c r="H3412" s="4" t="s">
        <v>735</v>
      </c>
      <c r="I3412" s="199">
        <v>44</v>
      </c>
      <c r="J3412" t="str">
        <f t="shared" si="267"/>
        <v>D-W1-H1-LAM 110 - Stained Lippings</v>
      </c>
      <c r="K3412" s="6" t="e">
        <f>+K2596+(Spray_Lip/((100-DoorDiscount)/100))</f>
        <v>#REF!</v>
      </c>
      <c r="M3412" t="s">
        <v>751</v>
      </c>
      <c r="Q3412" s="6">
        <v>1173.5</v>
      </c>
    </row>
    <row r="3413" spans="1:17" hidden="1">
      <c r="A3413" t="s">
        <v>2</v>
      </c>
      <c r="B3413" t="s">
        <v>16</v>
      </c>
      <c r="C3413">
        <v>949</v>
      </c>
      <c r="D3413" t="s">
        <v>27</v>
      </c>
      <c r="E3413">
        <v>2151</v>
      </c>
      <c r="F3413">
        <v>2450</v>
      </c>
      <c r="G3413" t="s">
        <v>33</v>
      </c>
      <c r="H3413" s="4" t="s">
        <v>735</v>
      </c>
      <c r="I3413" s="199">
        <v>44</v>
      </c>
      <c r="J3413" t="str">
        <f t="shared" si="267"/>
        <v>D-W1-H2-LAM 110 - Stained Lippings</v>
      </c>
      <c r="K3413" s="6" t="e">
        <f>+K2597+(Spray_Lip/((100-DoorDiscount)/100))</f>
        <v>#REF!</v>
      </c>
      <c r="M3413" t="s">
        <v>751</v>
      </c>
      <c r="Q3413" s="6">
        <v>1289.5</v>
      </c>
    </row>
    <row r="3414" spans="1:17" hidden="1">
      <c r="A3414" t="s">
        <v>2</v>
      </c>
      <c r="B3414" t="s">
        <v>15</v>
      </c>
      <c r="C3414">
        <v>949</v>
      </c>
      <c r="D3414" t="s">
        <v>27</v>
      </c>
      <c r="E3414">
        <v>2451</v>
      </c>
      <c r="F3414">
        <v>2820</v>
      </c>
      <c r="G3414" t="s">
        <v>34</v>
      </c>
      <c r="H3414" s="4" t="s">
        <v>735</v>
      </c>
      <c r="I3414" s="199">
        <v>44</v>
      </c>
      <c r="J3414" t="str">
        <f t="shared" si="267"/>
        <v>D-W1-H3-LAM 110 - Stained Lippings</v>
      </c>
      <c r="K3414" s="6" t="e">
        <f>+K2598+(Spray_Lip/((100-DoorDiscount)/100))</f>
        <v>#REF!</v>
      </c>
      <c r="M3414" t="s">
        <v>751</v>
      </c>
      <c r="Q3414" s="6">
        <v>1422.5</v>
      </c>
    </row>
    <row r="3415" spans="1:17" hidden="1">
      <c r="A3415" t="s">
        <v>2</v>
      </c>
      <c r="B3415" t="s">
        <v>13</v>
      </c>
      <c r="C3415">
        <v>864</v>
      </c>
      <c r="D3415" t="s">
        <v>27</v>
      </c>
      <c r="E3415">
        <v>2821</v>
      </c>
      <c r="F3415">
        <v>3070</v>
      </c>
      <c r="G3415" t="s">
        <v>35</v>
      </c>
      <c r="H3415" s="4" t="s">
        <v>735</v>
      </c>
      <c r="I3415" s="199">
        <v>44</v>
      </c>
      <c r="J3415" t="str">
        <f t="shared" si="267"/>
        <v>D-W1-H4-LAM 110 - Stained Lippings</v>
      </c>
      <c r="K3415" s="6" t="e">
        <f>+K2599+(Spray_Lip/((100-DoorDiscount)/100))</f>
        <v>#REF!</v>
      </c>
      <c r="M3415" t="s">
        <v>751</v>
      </c>
      <c r="Q3415" s="6">
        <v>1422.5</v>
      </c>
    </row>
    <row r="3416" spans="1:17" hidden="1">
      <c r="A3416" t="s">
        <v>1</v>
      </c>
      <c r="B3416" t="s">
        <v>12</v>
      </c>
      <c r="C3416">
        <v>949</v>
      </c>
      <c r="D3416" t="s">
        <v>27</v>
      </c>
      <c r="E3416">
        <v>1981</v>
      </c>
      <c r="F3416">
        <v>2150</v>
      </c>
      <c r="G3416" t="s">
        <v>32</v>
      </c>
      <c r="H3416" s="4" t="s">
        <v>735</v>
      </c>
      <c r="I3416" s="199">
        <v>44</v>
      </c>
      <c r="J3416" t="str">
        <f t="shared" si="267"/>
        <v>E-W1-H1-LAM 110 - Stained Lippings</v>
      </c>
      <c r="K3416" s="6" t="e">
        <f t="shared" ref="K3416:K3423" si="271">+K2600+(Spray_Lip/((100-DoorDiscount)/100))*2</f>
        <v>#REF!</v>
      </c>
      <c r="M3416" t="s">
        <v>751</v>
      </c>
      <c r="Q3416" s="6">
        <v>2346</v>
      </c>
    </row>
    <row r="3417" spans="1:17" hidden="1">
      <c r="A3417" t="s">
        <v>1</v>
      </c>
      <c r="B3417" t="s">
        <v>11</v>
      </c>
      <c r="C3417">
        <v>909</v>
      </c>
      <c r="D3417" t="s">
        <v>27</v>
      </c>
      <c r="E3417">
        <v>2151</v>
      </c>
      <c r="F3417">
        <v>2450</v>
      </c>
      <c r="G3417" t="s">
        <v>33</v>
      </c>
      <c r="H3417" s="4" t="s">
        <v>735</v>
      </c>
      <c r="I3417" s="199">
        <v>44</v>
      </c>
      <c r="J3417" t="str">
        <f t="shared" si="267"/>
        <v>E-W1-H2-LAM 110 - Stained Lippings</v>
      </c>
      <c r="K3417" s="6" t="e">
        <f t="shared" si="271"/>
        <v>#REF!</v>
      </c>
      <c r="M3417" t="s">
        <v>751</v>
      </c>
      <c r="Q3417" s="6">
        <v>2579</v>
      </c>
    </row>
    <row r="3418" spans="1:17" hidden="1">
      <c r="A3418" t="s">
        <v>1</v>
      </c>
      <c r="B3418" t="s">
        <v>10</v>
      </c>
      <c r="C3418">
        <v>949</v>
      </c>
      <c r="D3418" t="s">
        <v>27</v>
      </c>
      <c r="E3418">
        <v>2451</v>
      </c>
      <c r="F3418">
        <v>2820</v>
      </c>
      <c r="G3418" t="s">
        <v>34</v>
      </c>
      <c r="H3418" s="4" t="s">
        <v>735</v>
      </c>
      <c r="I3418" s="199">
        <v>44</v>
      </c>
      <c r="J3418" t="str">
        <f t="shared" si="267"/>
        <v>E-W1-H3-LAM 110 - Stained Lippings</v>
      </c>
      <c r="K3418" s="6" t="e">
        <f t="shared" si="271"/>
        <v>#REF!</v>
      </c>
      <c r="M3418" t="s">
        <v>751</v>
      </c>
      <c r="Q3418" s="6">
        <v>2845</v>
      </c>
    </row>
    <row r="3419" spans="1:17" hidden="1">
      <c r="A3419" t="s">
        <v>1</v>
      </c>
      <c r="B3419" t="s">
        <v>8</v>
      </c>
      <c r="C3419">
        <v>999</v>
      </c>
      <c r="D3419" t="s">
        <v>27</v>
      </c>
      <c r="E3419">
        <v>2821</v>
      </c>
      <c r="F3419">
        <v>3100</v>
      </c>
      <c r="G3419" t="s">
        <v>35</v>
      </c>
      <c r="H3419" s="4" t="s">
        <v>735</v>
      </c>
      <c r="I3419" s="199">
        <v>44</v>
      </c>
      <c r="J3419" t="str">
        <f t="shared" si="267"/>
        <v>E-W1-H4-LAM 110 - Stained Lippings</v>
      </c>
      <c r="K3419" s="6" t="e">
        <f t="shared" si="271"/>
        <v>#REF!</v>
      </c>
      <c r="M3419" t="s">
        <v>751</v>
      </c>
      <c r="Q3419" s="6">
        <v>2845</v>
      </c>
    </row>
    <row r="3420" spans="1:17" hidden="1">
      <c r="A3420" t="s">
        <v>0</v>
      </c>
      <c r="B3420" t="s">
        <v>7</v>
      </c>
      <c r="C3420">
        <v>949</v>
      </c>
      <c r="D3420" t="s">
        <v>27</v>
      </c>
      <c r="E3420">
        <v>1981</v>
      </c>
      <c r="F3420">
        <v>2150</v>
      </c>
      <c r="G3420" t="s">
        <v>32</v>
      </c>
      <c r="H3420" s="4" t="s">
        <v>735</v>
      </c>
      <c r="I3420" s="199">
        <v>44</v>
      </c>
      <c r="J3420" t="str">
        <f t="shared" si="267"/>
        <v>F-W1-H1-LAM 110 - Stained Lippings</v>
      </c>
      <c r="K3420" s="6" t="e">
        <f t="shared" si="271"/>
        <v>#REF!</v>
      </c>
      <c r="M3420" t="s">
        <v>751</v>
      </c>
      <c r="Q3420" s="6">
        <v>1909</v>
      </c>
    </row>
    <row r="3421" spans="1:17" hidden="1">
      <c r="A3421" t="s">
        <v>0</v>
      </c>
      <c r="B3421" t="s">
        <v>6</v>
      </c>
      <c r="C3421">
        <v>909</v>
      </c>
      <c r="D3421" t="s">
        <v>27</v>
      </c>
      <c r="E3421">
        <v>2151</v>
      </c>
      <c r="F3421">
        <v>2450</v>
      </c>
      <c r="G3421" t="s">
        <v>33</v>
      </c>
      <c r="H3421" s="4" t="s">
        <v>735</v>
      </c>
      <c r="I3421" s="199">
        <v>44</v>
      </c>
      <c r="J3421" t="str">
        <f t="shared" si="267"/>
        <v>F-W1-H2-LAM 110 - Stained Lippings</v>
      </c>
      <c r="K3421" s="6" t="e">
        <f t="shared" si="271"/>
        <v>#REF!</v>
      </c>
      <c r="M3421" t="s">
        <v>751</v>
      </c>
      <c r="Q3421" s="6">
        <v>2107</v>
      </c>
    </row>
    <row r="3422" spans="1:17" hidden="1">
      <c r="A3422" t="s">
        <v>0</v>
      </c>
      <c r="B3422" t="s">
        <v>5</v>
      </c>
      <c r="C3422">
        <v>924</v>
      </c>
      <c r="D3422" t="s">
        <v>27</v>
      </c>
      <c r="E3422">
        <v>2451</v>
      </c>
      <c r="F3422">
        <v>2820</v>
      </c>
      <c r="G3422" t="s">
        <v>34</v>
      </c>
      <c r="H3422" s="4" t="s">
        <v>735</v>
      </c>
      <c r="I3422" s="199">
        <v>44</v>
      </c>
      <c r="J3422" t="str">
        <f t="shared" si="267"/>
        <v>F-W1-H3-LAM 110 - Stained Lippings</v>
      </c>
      <c r="K3422" s="6" t="e">
        <f t="shared" si="271"/>
        <v>#REF!</v>
      </c>
      <c r="M3422" t="s">
        <v>751</v>
      </c>
      <c r="Q3422" s="6">
        <v>2338</v>
      </c>
    </row>
    <row r="3423" spans="1:17" hidden="1">
      <c r="A3423" t="s">
        <v>0</v>
      </c>
      <c r="B3423" t="s">
        <v>3</v>
      </c>
      <c r="C3423">
        <v>999</v>
      </c>
      <c r="D3423" t="s">
        <v>27</v>
      </c>
      <c r="E3423">
        <v>2821</v>
      </c>
      <c r="F3423">
        <v>3100</v>
      </c>
      <c r="G3423" t="s">
        <v>35</v>
      </c>
      <c r="H3423" s="4" t="s">
        <v>735</v>
      </c>
      <c r="I3423" s="199">
        <v>44</v>
      </c>
      <c r="J3423" t="str">
        <f t="shared" si="267"/>
        <v>F-W1-H4-LAM 110 - Stained Lippings</v>
      </c>
      <c r="K3423" s="6" t="e">
        <f t="shared" si="271"/>
        <v>#REF!</v>
      </c>
      <c r="M3423" t="s">
        <v>751</v>
      </c>
      <c r="Q3423" s="6">
        <v>2338</v>
      </c>
    </row>
    <row r="3424" spans="1:17" hidden="1">
      <c r="A3424" t="s">
        <v>2</v>
      </c>
      <c r="B3424" t="s">
        <v>17</v>
      </c>
      <c r="C3424" s="191">
        <v>999</v>
      </c>
      <c r="D3424" s="191" t="s">
        <v>28</v>
      </c>
      <c r="E3424">
        <v>1981</v>
      </c>
      <c r="F3424">
        <v>2150</v>
      </c>
      <c r="G3424" t="s">
        <v>32</v>
      </c>
      <c r="H3424" s="4" t="s">
        <v>735</v>
      </c>
      <c r="I3424" s="199">
        <v>44</v>
      </c>
      <c r="J3424" t="str">
        <f t="shared" si="267"/>
        <v>D-W2-H1-LAM 110 - Stained Lippings</v>
      </c>
      <c r="K3424" s="6" t="e">
        <f>+K2608+(Spray_Lip/((100-DoorDiscount)/100))</f>
        <v>#REF!</v>
      </c>
      <c r="M3424" t="s">
        <v>751</v>
      </c>
      <c r="Q3424" s="6">
        <v>1198.5</v>
      </c>
    </row>
    <row r="3425" spans="1:17" hidden="1">
      <c r="A3425" t="s">
        <v>2</v>
      </c>
      <c r="B3425" t="s">
        <v>16</v>
      </c>
      <c r="C3425" s="191">
        <v>999</v>
      </c>
      <c r="D3425" s="191" t="s">
        <v>28</v>
      </c>
      <c r="E3425">
        <v>2151</v>
      </c>
      <c r="F3425">
        <v>2450</v>
      </c>
      <c r="G3425" t="s">
        <v>33</v>
      </c>
      <c r="H3425" s="4" t="s">
        <v>735</v>
      </c>
      <c r="I3425" s="199">
        <v>44</v>
      </c>
      <c r="J3425" t="str">
        <f t="shared" si="267"/>
        <v>D-W2-H2-LAM 110 - Stained Lippings</v>
      </c>
      <c r="K3425" s="6" t="e">
        <f>+K2609+(Spray_Lip/((100-DoorDiscount)/100))</f>
        <v>#REF!</v>
      </c>
      <c r="M3425" t="s">
        <v>751</v>
      </c>
      <c r="Q3425" s="6">
        <v>1314.5</v>
      </c>
    </row>
    <row r="3426" spans="1:17" hidden="1">
      <c r="A3426" t="s">
        <v>2</v>
      </c>
      <c r="B3426" t="s">
        <v>15</v>
      </c>
      <c r="C3426" s="191">
        <v>999</v>
      </c>
      <c r="D3426" s="191" t="s">
        <v>28</v>
      </c>
      <c r="E3426">
        <v>2451</v>
      </c>
      <c r="F3426">
        <v>2820</v>
      </c>
      <c r="G3426" t="s">
        <v>34</v>
      </c>
      <c r="H3426" s="4" t="s">
        <v>735</v>
      </c>
      <c r="I3426" s="199">
        <v>44</v>
      </c>
      <c r="J3426" t="str">
        <f t="shared" si="267"/>
        <v>D-W2-H3-LAM 110 - Stained Lippings</v>
      </c>
      <c r="K3426" s="6" t="e">
        <f>+K2610+(Spray_Lip/((100-DoorDiscount)/100))</f>
        <v>#REF!</v>
      </c>
      <c r="M3426" t="s">
        <v>751</v>
      </c>
      <c r="Q3426" s="6">
        <v>1447.5</v>
      </c>
    </row>
    <row r="3427" spans="1:17" hidden="1">
      <c r="A3427" t="s">
        <v>2</v>
      </c>
      <c r="B3427" t="s">
        <v>13</v>
      </c>
      <c r="C3427" s="191">
        <v>999</v>
      </c>
      <c r="D3427" s="191" t="s">
        <v>28</v>
      </c>
      <c r="E3427">
        <v>2821</v>
      </c>
      <c r="F3427">
        <v>3070</v>
      </c>
      <c r="G3427" t="s">
        <v>35</v>
      </c>
      <c r="H3427" s="4" t="s">
        <v>735</v>
      </c>
      <c r="I3427" s="199">
        <v>44</v>
      </c>
      <c r="J3427" t="str">
        <f t="shared" si="267"/>
        <v>D-W2-H4-LAM 110 - Stained Lippings</v>
      </c>
      <c r="K3427" s="6" t="e">
        <f>+K2611+(Spray_Lip/((100-DoorDiscount)/100))</f>
        <v>#REF!</v>
      </c>
      <c r="M3427" t="s">
        <v>751</v>
      </c>
      <c r="Q3427" s="6">
        <v>1447.5</v>
      </c>
    </row>
    <row r="3428" spans="1:17" hidden="1">
      <c r="A3428" t="s">
        <v>1</v>
      </c>
      <c r="B3428" t="s">
        <v>12</v>
      </c>
      <c r="C3428" s="191">
        <v>999</v>
      </c>
      <c r="D3428" s="191" t="s">
        <v>28</v>
      </c>
      <c r="E3428">
        <v>1981</v>
      </c>
      <c r="F3428">
        <v>2150</v>
      </c>
      <c r="G3428" t="s">
        <v>32</v>
      </c>
      <c r="H3428" s="4" t="s">
        <v>735</v>
      </c>
      <c r="I3428" s="199">
        <v>44</v>
      </c>
      <c r="J3428" t="str">
        <f t="shared" si="267"/>
        <v>E-W2-H1-LAM 110 - Stained Lippings</v>
      </c>
      <c r="K3428" s="6" t="e">
        <f t="shared" ref="K3428:K3435" si="272">+K2612+(Spray_Lip/((100-DoorDiscount)/100))*2</f>
        <v>#REF!</v>
      </c>
      <c r="M3428" t="s">
        <v>751</v>
      </c>
      <c r="Q3428" s="6">
        <v>2396</v>
      </c>
    </row>
    <row r="3429" spans="1:17" hidden="1">
      <c r="A3429" t="s">
        <v>1</v>
      </c>
      <c r="B3429" t="s">
        <v>11</v>
      </c>
      <c r="C3429" s="191">
        <v>999</v>
      </c>
      <c r="D3429" s="191" t="s">
        <v>28</v>
      </c>
      <c r="E3429">
        <v>2151</v>
      </c>
      <c r="F3429">
        <v>2450</v>
      </c>
      <c r="G3429" t="s">
        <v>33</v>
      </c>
      <c r="H3429" s="4" t="s">
        <v>735</v>
      </c>
      <c r="I3429" s="199">
        <v>44</v>
      </c>
      <c r="J3429" t="str">
        <f t="shared" si="267"/>
        <v>E-W2-H2-LAM 110 - Stained Lippings</v>
      </c>
      <c r="K3429" s="6" t="e">
        <f t="shared" si="272"/>
        <v>#REF!</v>
      </c>
      <c r="M3429" t="s">
        <v>751</v>
      </c>
      <c r="Q3429" s="6">
        <v>2629</v>
      </c>
    </row>
    <row r="3430" spans="1:17" hidden="1">
      <c r="A3430" t="s">
        <v>1</v>
      </c>
      <c r="B3430" t="s">
        <v>10</v>
      </c>
      <c r="C3430" s="191">
        <v>999</v>
      </c>
      <c r="D3430" s="191" t="s">
        <v>28</v>
      </c>
      <c r="E3430">
        <v>2451</v>
      </c>
      <c r="F3430">
        <v>2820</v>
      </c>
      <c r="G3430" t="s">
        <v>34</v>
      </c>
      <c r="H3430" s="4" t="s">
        <v>735</v>
      </c>
      <c r="I3430" s="199">
        <v>44</v>
      </c>
      <c r="J3430" t="str">
        <f t="shared" si="267"/>
        <v>E-W2-H3-LAM 110 - Stained Lippings</v>
      </c>
      <c r="K3430" s="6" t="e">
        <f t="shared" si="272"/>
        <v>#REF!</v>
      </c>
      <c r="M3430" t="s">
        <v>751</v>
      </c>
      <c r="Q3430" s="6">
        <v>2895</v>
      </c>
    </row>
    <row r="3431" spans="1:17" hidden="1">
      <c r="A3431" t="s">
        <v>1</v>
      </c>
      <c r="B3431" t="s">
        <v>8</v>
      </c>
      <c r="C3431" s="191">
        <v>999</v>
      </c>
      <c r="D3431" s="191" t="s">
        <v>28</v>
      </c>
      <c r="E3431">
        <v>2821</v>
      </c>
      <c r="F3431">
        <v>3100</v>
      </c>
      <c r="G3431" t="s">
        <v>35</v>
      </c>
      <c r="H3431" s="4" t="s">
        <v>735</v>
      </c>
      <c r="I3431" s="199">
        <v>44</v>
      </c>
      <c r="J3431" t="str">
        <f t="shared" si="267"/>
        <v>E-W2-H4-LAM 110 - Stained Lippings</v>
      </c>
      <c r="K3431" s="6" t="e">
        <f t="shared" si="272"/>
        <v>#REF!</v>
      </c>
      <c r="M3431" t="s">
        <v>751</v>
      </c>
      <c r="Q3431" s="6">
        <v>2895</v>
      </c>
    </row>
    <row r="3432" spans="1:17" hidden="1">
      <c r="A3432" t="s">
        <v>0</v>
      </c>
      <c r="B3432" t="s">
        <v>7</v>
      </c>
      <c r="C3432" s="191">
        <v>999</v>
      </c>
      <c r="D3432" s="191" t="s">
        <v>28</v>
      </c>
      <c r="E3432">
        <v>1981</v>
      </c>
      <c r="F3432">
        <v>2150</v>
      </c>
      <c r="G3432" t="s">
        <v>32</v>
      </c>
      <c r="H3432" s="4" t="s">
        <v>735</v>
      </c>
      <c r="I3432" s="199">
        <v>44</v>
      </c>
      <c r="J3432" t="str">
        <f t="shared" si="267"/>
        <v>F-W2-H1-LAM 110 - Stained Lippings</v>
      </c>
      <c r="K3432" s="6" t="e">
        <f t="shared" si="272"/>
        <v>#REF!</v>
      </c>
      <c r="M3432" t="s">
        <v>751</v>
      </c>
      <c r="Q3432" s="6">
        <v>1934</v>
      </c>
    </row>
    <row r="3433" spans="1:17" hidden="1">
      <c r="A3433" t="s">
        <v>0</v>
      </c>
      <c r="B3433" t="s">
        <v>6</v>
      </c>
      <c r="C3433" s="191">
        <v>999</v>
      </c>
      <c r="D3433" s="191" t="s">
        <v>28</v>
      </c>
      <c r="E3433">
        <v>2151</v>
      </c>
      <c r="F3433">
        <v>2450</v>
      </c>
      <c r="G3433" t="s">
        <v>33</v>
      </c>
      <c r="H3433" s="4" t="s">
        <v>735</v>
      </c>
      <c r="I3433" s="199">
        <v>44</v>
      </c>
      <c r="J3433" t="str">
        <f t="shared" si="267"/>
        <v>F-W2-H2-LAM 110 - Stained Lippings</v>
      </c>
      <c r="K3433" s="6" t="e">
        <f t="shared" si="272"/>
        <v>#REF!</v>
      </c>
      <c r="M3433" t="s">
        <v>751</v>
      </c>
      <c r="Q3433" s="6">
        <v>2132</v>
      </c>
    </row>
    <row r="3434" spans="1:17" hidden="1">
      <c r="A3434" t="s">
        <v>0</v>
      </c>
      <c r="B3434" t="s">
        <v>5</v>
      </c>
      <c r="C3434" s="191">
        <v>999</v>
      </c>
      <c r="D3434" s="191" t="s">
        <v>28</v>
      </c>
      <c r="E3434">
        <v>2451</v>
      </c>
      <c r="F3434">
        <v>2820</v>
      </c>
      <c r="G3434" t="s">
        <v>34</v>
      </c>
      <c r="H3434" s="4" t="s">
        <v>735</v>
      </c>
      <c r="I3434" s="199">
        <v>44</v>
      </c>
      <c r="J3434" t="str">
        <f t="shared" si="267"/>
        <v>F-W2-H3-LAM 110 - Stained Lippings</v>
      </c>
      <c r="K3434" s="6" t="e">
        <f t="shared" si="272"/>
        <v>#REF!</v>
      </c>
      <c r="M3434" t="s">
        <v>751</v>
      </c>
      <c r="Q3434" s="6">
        <v>2363</v>
      </c>
    </row>
    <row r="3435" spans="1:17" hidden="1">
      <c r="A3435" t="s">
        <v>0</v>
      </c>
      <c r="B3435" t="s">
        <v>3</v>
      </c>
      <c r="C3435" s="191">
        <v>999</v>
      </c>
      <c r="D3435" s="191" t="s">
        <v>28</v>
      </c>
      <c r="E3435">
        <v>2821</v>
      </c>
      <c r="F3435">
        <v>3100</v>
      </c>
      <c r="G3435" t="s">
        <v>35</v>
      </c>
      <c r="H3435" s="4" t="s">
        <v>735</v>
      </c>
      <c r="I3435" s="199">
        <v>44</v>
      </c>
      <c r="J3435" t="str">
        <f t="shared" si="267"/>
        <v>F-W2-H4-LAM 110 - Stained Lippings</v>
      </c>
      <c r="K3435" s="6" t="e">
        <f t="shared" si="272"/>
        <v>#REF!</v>
      </c>
      <c r="M3435" t="s">
        <v>751</v>
      </c>
      <c r="Q3435" s="6">
        <v>2363</v>
      </c>
    </row>
    <row r="3436" spans="1:17" hidden="1">
      <c r="A3436" t="s">
        <v>2</v>
      </c>
      <c r="B3436" t="s">
        <v>17</v>
      </c>
      <c r="C3436" s="194">
        <v>1099</v>
      </c>
      <c r="D3436" s="194" t="s">
        <v>29</v>
      </c>
      <c r="E3436">
        <v>1981</v>
      </c>
      <c r="F3436">
        <v>2150</v>
      </c>
      <c r="G3436" t="s">
        <v>32</v>
      </c>
      <c r="H3436" s="4" t="s">
        <v>735</v>
      </c>
      <c r="I3436" s="199">
        <v>44</v>
      </c>
      <c r="J3436" t="str">
        <f t="shared" si="267"/>
        <v>D-W3-H1-LAM 110 - Stained Lippings</v>
      </c>
      <c r="K3436" s="6" t="e">
        <f>+K2620+(Spray_Lip/((100-DoorDiscount)/100))</f>
        <v>#REF!</v>
      </c>
      <c r="M3436" t="s">
        <v>751</v>
      </c>
      <c r="Q3436" s="6">
        <v>1223.5</v>
      </c>
    </row>
    <row r="3437" spans="1:17" hidden="1">
      <c r="A3437" t="s">
        <v>2</v>
      </c>
      <c r="B3437" t="s">
        <v>16</v>
      </c>
      <c r="C3437" s="194">
        <v>1099</v>
      </c>
      <c r="D3437" s="194" t="s">
        <v>29</v>
      </c>
      <c r="E3437">
        <v>2151</v>
      </c>
      <c r="F3437">
        <v>2450</v>
      </c>
      <c r="G3437" t="s">
        <v>33</v>
      </c>
      <c r="H3437" s="4" t="s">
        <v>735</v>
      </c>
      <c r="I3437" s="199">
        <v>44</v>
      </c>
      <c r="J3437" t="str">
        <f t="shared" si="267"/>
        <v>D-W3-H2-LAM 110 - Stained Lippings</v>
      </c>
      <c r="K3437" s="6" t="e">
        <f>+K2621+(Spray_Lip/((100-DoorDiscount)/100))</f>
        <v>#REF!</v>
      </c>
      <c r="M3437" t="s">
        <v>751</v>
      </c>
      <c r="Q3437" s="6">
        <v>1339.5</v>
      </c>
    </row>
    <row r="3438" spans="1:17" hidden="1">
      <c r="A3438" t="s">
        <v>2</v>
      </c>
      <c r="B3438" t="s">
        <v>15</v>
      </c>
      <c r="C3438" s="194">
        <v>1099</v>
      </c>
      <c r="D3438" s="194" t="s">
        <v>29</v>
      </c>
      <c r="E3438">
        <v>2451</v>
      </c>
      <c r="F3438">
        <v>2820</v>
      </c>
      <c r="G3438" t="s">
        <v>34</v>
      </c>
      <c r="H3438" s="4" t="s">
        <v>735</v>
      </c>
      <c r="I3438" s="199">
        <v>44</v>
      </c>
      <c r="J3438" t="str">
        <f t="shared" si="267"/>
        <v>D-W3-H3-LAM 110 - Stained Lippings</v>
      </c>
      <c r="K3438" s="6" t="e">
        <f>+K2622+(Spray_Lip/((100-DoorDiscount)/100))</f>
        <v>#REF!</v>
      </c>
      <c r="M3438" t="s">
        <v>751</v>
      </c>
      <c r="Q3438" s="6">
        <v>1472.5</v>
      </c>
    </row>
    <row r="3439" spans="1:17" hidden="1">
      <c r="A3439" t="s">
        <v>2</v>
      </c>
      <c r="B3439" t="s">
        <v>13</v>
      </c>
      <c r="C3439" s="194">
        <v>1099</v>
      </c>
      <c r="D3439" s="194" t="s">
        <v>29</v>
      </c>
      <c r="E3439">
        <v>2821</v>
      </c>
      <c r="F3439">
        <v>3070</v>
      </c>
      <c r="G3439" t="s">
        <v>35</v>
      </c>
      <c r="H3439" s="4" t="s">
        <v>735</v>
      </c>
      <c r="I3439" s="199">
        <v>44</v>
      </c>
      <c r="J3439" t="str">
        <f t="shared" si="267"/>
        <v>D-W3-H4-LAM 110 - Stained Lippings</v>
      </c>
      <c r="K3439" s="6" t="e">
        <f>+K2623+(Spray_Lip/((100-DoorDiscount)/100))</f>
        <v>#REF!</v>
      </c>
      <c r="M3439" t="s">
        <v>751</v>
      </c>
      <c r="Q3439" s="6">
        <v>1472.5</v>
      </c>
    </row>
    <row r="3440" spans="1:17" hidden="1">
      <c r="A3440" t="s">
        <v>1</v>
      </c>
      <c r="B3440" t="s">
        <v>12</v>
      </c>
      <c r="C3440" s="194">
        <v>1099</v>
      </c>
      <c r="D3440" s="194" t="s">
        <v>29</v>
      </c>
      <c r="E3440">
        <v>1981</v>
      </c>
      <c r="F3440">
        <v>2150</v>
      </c>
      <c r="G3440" t="s">
        <v>32</v>
      </c>
      <c r="H3440" s="4" t="s">
        <v>735</v>
      </c>
      <c r="I3440" s="199">
        <v>44</v>
      </c>
      <c r="J3440" t="str">
        <f t="shared" si="267"/>
        <v>E-W3-H1-LAM 110 - Stained Lippings</v>
      </c>
      <c r="K3440" s="6" t="e">
        <f t="shared" ref="K3440:K3447" si="273">+K2624+(Spray_Lip/((100-DoorDiscount)/100))*2</f>
        <v>#REF!</v>
      </c>
      <c r="M3440" t="s">
        <v>751</v>
      </c>
      <c r="Q3440" s="6">
        <v>2446</v>
      </c>
    </row>
    <row r="3441" spans="1:17" hidden="1">
      <c r="A3441" t="s">
        <v>1</v>
      </c>
      <c r="B3441" t="s">
        <v>11</v>
      </c>
      <c r="C3441" s="194">
        <v>1099</v>
      </c>
      <c r="D3441" s="194" t="s">
        <v>29</v>
      </c>
      <c r="E3441">
        <v>2151</v>
      </c>
      <c r="F3441">
        <v>2450</v>
      </c>
      <c r="G3441" t="s">
        <v>33</v>
      </c>
      <c r="H3441" s="4" t="s">
        <v>735</v>
      </c>
      <c r="I3441" s="199">
        <v>44</v>
      </c>
      <c r="J3441" t="str">
        <f t="shared" si="267"/>
        <v>E-W3-H2-LAM 110 - Stained Lippings</v>
      </c>
      <c r="K3441" s="6" t="e">
        <f t="shared" si="273"/>
        <v>#REF!</v>
      </c>
      <c r="M3441" t="s">
        <v>751</v>
      </c>
      <c r="Q3441" s="6">
        <v>2679</v>
      </c>
    </row>
    <row r="3442" spans="1:17" hidden="1">
      <c r="A3442" t="s">
        <v>1</v>
      </c>
      <c r="B3442" t="s">
        <v>10</v>
      </c>
      <c r="C3442" s="194">
        <v>1099</v>
      </c>
      <c r="D3442" s="194" t="s">
        <v>29</v>
      </c>
      <c r="E3442">
        <v>2451</v>
      </c>
      <c r="F3442">
        <v>2820</v>
      </c>
      <c r="G3442" t="s">
        <v>34</v>
      </c>
      <c r="H3442" s="4" t="s">
        <v>735</v>
      </c>
      <c r="I3442" s="199">
        <v>44</v>
      </c>
      <c r="J3442" t="str">
        <f t="shared" si="267"/>
        <v>E-W3-H3-LAM 110 - Stained Lippings</v>
      </c>
      <c r="K3442" s="6" t="e">
        <f t="shared" si="273"/>
        <v>#REF!</v>
      </c>
      <c r="M3442" t="s">
        <v>751</v>
      </c>
      <c r="Q3442" s="6">
        <v>2945</v>
      </c>
    </row>
    <row r="3443" spans="1:17" hidden="1">
      <c r="A3443" t="s">
        <v>1</v>
      </c>
      <c r="B3443" t="s">
        <v>8</v>
      </c>
      <c r="C3443" s="194">
        <v>1099</v>
      </c>
      <c r="D3443" s="194" t="s">
        <v>29</v>
      </c>
      <c r="E3443">
        <v>2821</v>
      </c>
      <c r="F3443">
        <v>3100</v>
      </c>
      <c r="G3443" t="s">
        <v>35</v>
      </c>
      <c r="H3443" s="4" t="s">
        <v>735</v>
      </c>
      <c r="I3443" s="199">
        <v>44</v>
      </c>
      <c r="J3443" t="str">
        <f t="shared" si="267"/>
        <v>E-W3-H4-LAM 110 - Stained Lippings</v>
      </c>
      <c r="K3443" s="6" t="e">
        <f t="shared" si="273"/>
        <v>#REF!</v>
      </c>
      <c r="M3443" t="s">
        <v>751</v>
      </c>
      <c r="Q3443" s="6">
        <v>2945</v>
      </c>
    </row>
    <row r="3444" spans="1:17" hidden="1">
      <c r="A3444" t="s">
        <v>0</v>
      </c>
      <c r="B3444" t="s">
        <v>7</v>
      </c>
      <c r="C3444" s="194">
        <v>1099</v>
      </c>
      <c r="D3444" s="194" t="s">
        <v>29</v>
      </c>
      <c r="E3444">
        <v>1981</v>
      </c>
      <c r="F3444">
        <v>2150</v>
      </c>
      <c r="G3444" t="s">
        <v>32</v>
      </c>
      <c r="H3444" s="4" t="s">
        <v>735</v>
      </c>
      <c r="I3444" s="199">
        <v>44</v>
      </c>
      <c r="J3444" t="str">
        <f t="shared" si="267"/>
        <v>F-W3-H1-LAM 110 - Stained Lippings</v>
      </c>
      <c r="K3444" s="6" t="e">
        <f t="shared" si="273"/>
        <v>#REF!</v>
      </c>
      <c r="M3444" t="s">
        <v>751</v>
      </c>
      <c r="Q3444" s="6">
        <v>1959</v>
      </c>
    </row>
    <row r="3445" spans="1:17" hidden="1">
      <c r="A3445" t="s">
        <v>0</v>
      </c>
      <c r="B3445" t="s">
        <v>6</v>
      </c>
      <c r="C3445" s="194">
        <v>1099</v>
      </c>
      <c r="D3445" s="194" t="s">
        <v>29</v>
      </c>
      <c r="E3445">
        <v>2151</v>
      </c>
      <c r="F3445">
        <v>2450</v>
      </c>
      <c r="G3445" t="s">
        <v>33</v>
      </c>
      <c r="H3445" s="4" t="s">
        <v>735</v>
      </c>
      <c r="I3445" s="199">
        <v>44</v>
      </c>
      <c r="J3445" t="str">
        <f t="shared" si="267"/>
        <v>F-W3-H2-LAM 110 - Stained Lippings</v>
      </c>
      <c r="K3445" s="6" t="e">
        <f t="shared" si="273"/>
        <v>#REF!</v>
      </c>
      <c r="M3445" t="s">
        <v>751</v>
      </c>
      <c r="Q3445" s="6">
        <v>2157</v>
      </c>
    </row>
    <row r="3446" spans="1:17" hidden="1">
      <c r="A3446" t="s">
        <v>0</v>
      </c>
      <c r="B3446" t="s">
        <v>5</v>
      </c>
      <c r="C3446" s="194">
        <v>1099</v>
      </c>
      <c r="D3446" s="194" t="s">
        <v>29</v>
      </c>
      <c r="E3446">
        <v>2451</v>
      </c>
      <c r="F3446">
        <v>2820</v>
      </c>
      <c r="G3446" t="s">
        <v>34</v>
      </c>
      <c r="H3446" s="4" t="s">
        <v>735</v>
      </c>
      <c r="I3446" s="199">
        <v>44</v>
      </c>
      <c r="J3446" t="str">
        <f t="shared" si="267"/>
        <v>F-W3-H3-LAM 110 - Stained Lippings</v>
      </c>
      <c r="K3446" s="6" t="e">
        <f t="shared" si="273"/>
        <v>#REF!</v>
      </c>
      <c r="M3446" t="s">
        <v>751</v>
      </c>
      <c r="Q3446" s="6">
        <v>2388</v>
      </c>
    </row>
    <row r="3447" spans="1:17" hidden="1">
      <c r="A3447" t="s">
        <v>0</v>
      </c>
      <c r="B3447" t="s">
        <v>3</v>
      </c>
      <c r="C3447" s="194">
        <v>1099</v>
      </c>
      <c r="D3447" s="194" t="s">
        <v>29</v>
      </c>
      <c r="E3447">
        <v>2821</v>
      </c>
      <c r="F3447">
        <v>3100</v>
      </c>
      <c r="G3447" t="s">
        <v>35</v>
      </c>
      <c r="H3447" s="4" t="s">
        <v>735</v>
      </c>
      <c r="I3447" s="199">
        <v>44</v>
      </c>
      <c r="J3447" t="str">
        <f t="shared" si="267"/>
        <v>F-W3-H4-LAM 110 - Stained Lippings</v>
      </c>
      <c r="K3447" s="6" t="e">
        <f t="shared" si="273"/>
        <v>#REF!</v>
      </c>
      <c r="M3447" t="s">
        <v>751</v>
      </c>
      <c r="Q3447" s="6">
        <v>2388</v>
      </c>
    </row>
    <row r="3448" spans="1:17" hidden="1">
      <c r="A3448" t="s">
        <v>2</v>
      </c>
      <c r="B3448" t="s">
        <v>17</v>
      </c>
      <c r="C3448" s="196">
        <v>1240</v>
      </c>
      <c r="D3448" s="196" t="s">
        <v>30</v>
      </c>
      <c r="E3448">
        <v>1981</v>
      </c>
      <c r="F3448">
        <v>2150</v>
      </c>
      <c r="G3448" t="s">
        <v>32</v>
      </c>
      <c r="H3448" s="4" t="s">
        <v>735</v>
      </c>
      <c r="I3448" s="199">
        <v>44</v>
      </c>
      <c r="J3448" t="str">
        <f t="shared" si="267"/>
        <v>D-W4-H1-LAM 110 - Stained Lippings</v>
      </c>
      <c r="K3448" s="6" t="e">
        <f>+K2632+(Spray_Lip/((100-DoorDiscount)/100))</f>
        <v>#REF!</v>
      </c>
      <c r="M3448" t="s">
        <v>751</v>
      </c>
      <c r="Q3448" s="6">
        <v>1248.5</v>
      </c>
    </row>
    <row r="3449" spans="1:17" hidden="1">
      <c r="A3449" t="s">
        <v>2</v>
      </c>
      <c r="B3449" t="s">
        <v>16</v>
      </c>
      <c r="C3449" s="196">
        <v>1240</v>
      </c>
      <c r="D3449" s="196" t="s">
        <v>30</v>
      </c>
      <c r="E3449">
        <v>2151</v>
      </c>
      <c r="F3449">
        <v>2450</v>
      </c>
      <c r="G3449" t="s">
        <v>33</v>
      </c>
      <c r="H3449" s="4" t="s">
        <v>735</v>
      </c>
      <c r="I3449" s="199">
        <v>44</v>
      </c>
      <c r="J3449" t="str">
        <f t="shared" si="267"/>
        <v>D-W4-H2-LAM 110 - Stained Lippings</v>
      </c>
      <c r="K3449" s="6" t="e">
        <f>+K2633+(Spray_Lip/((100-DoorDiscount)/100))</f>
        <v>#REF!</v>
      </c>
      <c r="M3449" t="s">
        <v>751</v>
      </c>
      <c r="Q3449" s="6">
        <v>1364.5</v>
      </c>
    </row>
    <row r="3450" spans="1:17" hidden="1">
      <c r="A3450" t="s">
        <v>2</v>
      </c>
      <c r="B3450" t="s">
        <v>15</v>
      </c>
      <c r="C3450" s="196">
        <v>1240</v>
      </c>
      <c r="D3450" s="196" t="s">
        <v>30</v>
      </c>
      <c r="E3450">
        <v>2451</v>
      </c>
      <c r="F3450">
        <v>2820</v>
      </c>
      <c r="G3450" t="s">
        <v>34</v>
      </c>
      <c r="H3450" s="4" t="s">
        <v>735</v>
      </c>
      <c r="I3450" s="199">
        <v>44</v>
      </c>
      <c r="J3450" t="str">
        <f t="shared" si="267"/>
        <v>D-W4-H3-LAM 110 - Stained Lippings</v>
      </c>
      <c r="K3450" s="6" t="e">
        <f>+K2634+(Spray_Lip/((100-DoorDiscount)/100))</f>
        <v>#REF!</v>
      </c>
      <c r="M3450" t="s">
        <v>751</v>
      </c>
      <c r="Q3450" s="6">
        <v>1497.5</v>
      </c>
    </row>
    <row r="3451" spans="1:17" hidden="1">
      <c r="A3451" t="s">
        <v>2</v>
      </c>
      <c r="B3451" t="s">
        <v>13</v>
      </c>
      <c r="C3451" s="196">
        <v>1240</v>
      </c>
      <c r="D3451" s="196" t="s">
        <v>30</v>
      </c>
      <c r="E3451">
        <v>2821</v>
      </c>
      <c r="F3451">
        <v>3070</v>
      </c>
      <c r="G3451" t="s">
        <v>35</v>
      </c>
      <c r="H3451" s="4" t="s">
        <v>735</v>
      </c>
      <c r="I3451" s="199">
        <v>44</v>
      </c>
      <c r="J3451" t="str">
        <f t="shared" si="267"/>
        <v>D-W4-H4-LAM 110 - Stained Lippings</v>
      </c>
      <c r="K3451" s="6" t="e">
        <f>+K2635+(Spray_Lip/((100-DoorDiscount)/100))</f>
        <v>#REF!</v>
      </c>
      <c r="M3451" t="s">
        <v>751</v>
      </c>
      <c r="Q3451" s="6">
        <v>1497.5</v>
      </c>
    </row>
    <row r="3452" spans="1:17" hidden="1">
      <c r="A3452" t="s">
        <v>1</v>
      </c>
      <c r="B3452" t="s">
        <v>12</v>
      </c>
      <c r="C3452" s="196">
        <v>1240</v>
      </c>
      <c r="D3452" s="196" t="s">
        <v>30</v>
      </c>
      <c r="E3452">
        <v>1981</v>
      </c>
      <c r="F3452">
        <v>2150</v>
      </c>
      <c r="G3452" t="s">
        <v>32</v>
      </c>
      <c r="H3452" s="4" t="s">
        <v>735</v>
      </c>
      <c r="I3452" s="199">
        <v>44</v>
      </c>
      <c r="J3452" t="str">
        <f t="shared" si="267"/>
        <v>E-W4-H1-LAM 110 - Stained Lippings</v>
      </c>
      <c r="K3452" s="6" t="e">
        <f t="shared" ref="K3452:K3459" si="274">+K2636+(Spray_Lip/((100-DoorDiscount)/100))*2</f>
        <v>#REF!</v>
      </c>
      <c r="M3452" t="s">
        <v>751</v>
      </c>
      <c r="Q3452" s="6">
        <v>2496</v>
      </c>
    </row>
    <row r="3453" spans="1:17" hidden="1">
      <c r="A3453" t="s">
        <v>1</v>
      </c>
      <c r="B3453" t="s">
        <v>11</v>
      </c>
      <c r="C3453" s="196">
        <v>1240</v>
      </c>
      <c r="D3453" s="196" t="s">
        <v>30</v>
      </c>
      <c r="E3453">
        <v>2151</v>
      </c>
      <c r="F3453">
        <v>2450</v>
      </c>
      <c r="G3453" t="s">
        <v>33</v>
      </c>
      <c r="H3453" s="4" t="s">
        <v>735</v>
      </c>
      <c r="I3453" s="199">
        <v>44</v>
      </c>
      <c r="J3453" t="str">
        <f t="shared" si="267"/>
        <v>E-W4-H2-LAM 110 - Stained Lippings</v>
      </c>
      <c r="K3453" s="6" t="e">
        <f t="shared" si="274"/>
        <v>#REF!</v>
      </c>
      <c r="M3453" t="s">
        <v>751</v>
      </c>
      <c r="Q3453" s="6">
        <v>2729</v>
      </c>
    </row>
    <row r="3454" spans="1:17" hidden="1">
      <c r="A3454" t="s">
        <v>1</v>
      </c>
      <c r="B3454" t="s">
        <v>10</v>
      </c>
      <c r="C3454" s="196">
        <v>1240</v>
      </c>
      <c r="D3454" s="196" t="s">
        <v>30</v>
      </c>
      <c r="E3454">
        <v>2451</v>
      </c>
      <c r="F3454">
        <v>2820</v>
      </c>
      <c r="G3454" t="s">
        <v>34</v>
      </c>
      <c r="H3454" s="4" t="s">
        <v>735</v>
      </c>
      <c r="I3454" s="199">
        <v>44</v>
      </c>
      <c r="J3454" t="str">
        <f t="shared" si="267"/>
        <v>E-W4-H3-LAM 110 - Stained Lippings</v>
      </c>
      <c r="K3454" s="6" t="e">
        <f t="shared" si="274"/>
        <v>#REF!</v>
      </c>
      <c r="M3454" t="s">
        <v>751</v>
      </c>
      <c r="Q3454" s="6">
        <v>2995</v>
      </c>
    </row>
    <row r="3455" spans="1:17" hidden="1">
      <c r="A3455" t="s">
        <v>1</v>
      </c>
      <c r="B3455" t="s">
        <v>8</v>
      </c>
      <c r="C3455" s="196">
        <v>1240</v>
      </c>
      <c r="D3455" s="196" t="s">
        <v>30</v>
      </c>
      <c r="E3455">
        <v>2821</v>
      </c>
      <c r="F3455">
        <v>3100</v>
      </c>
      <c r="G3455" t="s">
        <v>35</v>
      </c>
      <c r="H3455" s="4" t="s">
        <v>735</v>
      </c>
      <c r="I3455" s="199">
        <v>44</v>
      </c>
      <c r="J3455" t="str">
        <f t="shared" ref="J3455:J3518" si="275">A3455&amp;"-"&amp;D3455&amp;"-"&amp;G3455&amp;"-"&amp;H3455</f>
        <v>E-W4-H4-LAM 110 - Stained Lippings</v>
      </c>
      <c r="K3455" s="6" t="e">
        <f t="shared" si="274"/>
        <v>#REF!</v>
      </c>
      <c r="M3455" t="s">
        <v>751</v>
      </c>
      <c r="Q3455" s="6">
        <v>2995</v>
      </c>
    </row>
    <row r="3456" spans="1:17" hidden="1">
      <c r="A3456" t="s">
        <v>0</v>
      </c>
      <c r="B3456" t="s">
        <v>7</v>
      </c>
      <c r="C3456" s="196">
        <v>1240</v>
      </c>
      <c r="D3456" s="196" t="s">
        <v>30</v>
      </c>
      <c r="E3456">
        <v>1981</v>
      </c>
      <c r="F3456">
        <v>2150</v>
      </c>
      <c r="G3456" t="s">
        <v>32</v>
      </c>
      <c r="H3456" s="4" t="s">
        <v>735</v>
      </c>
      <c r="I3456" s="199">
        <v>44</v>
      </c>
      <c r="J3456" t="str">
        <f t="shared" si="275"/>
        <v>F-W4-H1-LAM 110 - Stained Lippings</v>
      </c>
      <c r="K3456" s="6" t="e">
        <f t="shared" si="274"/>
        <v>#REF!</v>
      </c>
      <c r="M3456" t="s">
        <v>751</v>
      </c>
      <c r="Q3456" s="6">
        <v>1984</v>
      </c>
    </row>
    <row r="3457" spans="1:17" hidden="1">
      <c r="A3457" t="s">
        <v>0</v>
      </c>
      <c r="B3457" t="s">
        <v>6</v>
      </c>
      <c r="C3457" s="196">
        <v>1240</v>
      </c>
      <c r="D3457" s="196" t="s">
        <v>30</v>
      </c>
      <c r="E3457">
        <v>2151</v>
      </c>
      <c r="F3457">
        <v>2450</v>
      </c>
      <c r="G3457" t="s">
        <v>33</v>
      </c>
      <c r="H3457" s="4" t="s">
        <v>735</v>
      </c>
      <c r="I3457" s="199">
        <v>44</v>
      </c>
      <c r="J3457" t="str">
        <f t="shared" si="275"/>
        <v>F-W4-H2-LAM 110 - Stained Lippings</v>
      </c>
      <c r="K3457" s="6" t="e">
        <f t="shared" si="274"/>
        <v>#REF!</v>
      </c>
      <c r="M3457" t="s">
        <v>751</v>
      </c>
      <c r="Q3457" s="6">
        <v>2182</v>
      </c>
    </row>
    <row r="3458" spans="1:17" hidden="1">
      <c r="A3458" t="s">
        <v>0</v>
      </c>
      <c r="B3458" t="s">
        <v>5</v>
      </c>
      <c r="C3458" s="196">
        <v>1240</v>
      </c>
      <c r="D3458" s="196" t="s">
        <v>30</v>
      </c>
      <c r="E3458">
        <v>2451</v>
      </c>
      <c r="F3458">
        <v>2820</v>
      </c>
      <c r="G3458" t="s">
        <v>34</v>
      </c>
      <c r="H3458" s="4" t="s">
        <v>735</v>
      </c>
      <c r="I3458" s="199">
        <v>44</v>
      </c>
      <c r="J3458" t="str">
        <f t="shared" si="275"/>
        <v>F-W4-H3-LAM 110 - Stained Lippings</v>
      </c>
      <c r="K3458" s="6" t="e">
        <f t="shared" si="274"/>
        <v>#REF!</v>
      </c>
      <c r="M3458" t="s">
        <v>751</v>
      </c>
      <c r="Q3458" s="6">
        <v>2413</v>
      </c>
    </row>
    <row r="3459" spans="1:17" hidden="1">
      <c r="A3459" t="s">
        <v>0</v>
      </c>
      <c r="B3459" t="s">
        <v>3</v>
      </c>
      <c r="C3459" s="196">
        <v>1240</v>
      </c>
      <c r="D3459" s="196" t="s">
        <v>30</v>
      </c>
      <c r="E3459">
        <v>2821</v>
      </c>
      <c r="F3459">
        <v>3100</v>
      </c>
      <c r="G3459" t="s">
        <v>35</v>
      </c>
      <c r="H3459" s="4" t="s">
        <v>735</v>
      </c>
      <c r="I3459" s="199">
        <v>44</v>
      </c>
      <c r="J3459" t="str">
        <f t="shared" si="275"/>
        <v>F-W4-H4-LAM 110 - Stained Lippings</v>
      </c>
      <c r="K3459" s="6" t="e">
        <f t="shared" si="274"/>
        <v>#REF!</v>
      </c>
      <c r="M3459" t="s">
        <v>751</v>
      </c>
      <c r="Q3459" s="6">
        <v>2413</v>
      </c>
    </row>
    <row r="3460" spans="1:17" hidden="1">
      <c r="A3460" t="s">
        <v>2</v>
      </c>
      <c r="B3460" t="s">
        <v>17</v>
      </c>
      <c r="C3460">
        <v>949</v>
      </c>
      <c r="D3460" t="s">
        <v>27</v>
      </c>
      <c r="E3460">
        <v>1981</v>
      </c>
      <c r="F3460">
        <v>2150</v>
      </c>
      <c r="G3460" t="s">
        <v>32</v>
      </c>
      <c r="H3460" s="4" t="s">
        <v>805</v>
      </c>
      <c r="I3460" s="199">
        <v>44</v>
      </c>
      <c r="J3460" t="str">
        <f t="shared" si="275"/>
        <v>D-W1-H1-LAM 28 - Exposed Lippings</v>
      </c>
      <c r="K3460" s="6">
        <f>+K2308+Exp_Lip</f>
        <v>610.5</v>
      </c>
      <c r="M3460" t="s">
        <v>751</v>
      </c>
      <c r="Q3460" s="6">
        <v>593.5</v>
      </c>
    </row>
    <row r="3461" spans="1:17" hidden="1">
      <c r="A3461" t="s">
        <v>2</v>
      </c>
      <c r="B3461" t="s">
        <v>16</v>
      </c>
      <c r="C3461">
        <v>949</v>
      </c>
      <c r="D3461" t="s">
        <v>27</v>
      </c>
      <c r="E3461">
        <v>2151</v>
      </c>
      <c r="F3461">
        <v>2450</v>
      </c>
      <c r="G3461" t="s">
        <v>33</v>
      </c>
      <c r="H3461" s="4" t="s">
        <v>805</v>
      </c>
      <c r="I3461" s="199">
        <v>44</v>
      </c>
      <c r="J3461" t="str">
        <f t="shared" si="275"/>
        <v>D-W1-H2-LAM 28 - Exposed Lippings</v>
      </c>
      <c r="K3461" s="6">
        <f>+K2309+Exp_Lip</f>
        <v>726.5</v>
      </c>
      <c r="M3461" t="s">
        <v>751</v>
      </c>
      <c r="Q3461" s="6">
        <v>708.5</v>
      </c>
    </row>
    <row r="3462" spans="1:17" hidden="1">
      <c r="A3462" t="s">
        <v>2</v>
      </c>
      <c r="B3462" t="s">
        <v>15</v>
      </c>
      <c r="C3462">
        <v>949</v>
      </c>
      <c r="D3462" t="s">
        <v>27</v>
      </c>
      <c r="E3462">
        <v>2451</v>
      </c>
      <c r="F3462">
        <v>2820</v>
      </c>
      <c r="G3462" t="s">
        <v>34</v>
      </c>
      <c r="H3462" s="4" t="s">
        <v>805</v>
      </c>
      <c r="I3462" s="199">
        <v>44</v>
      </c>
      <c r="J3462" t="str">
        <f t="shared" si="275"/>
        <v>D-W1-H3-LAM 28 - Exposed Lippings</v>
      </c>
      <c r="K3462" s="6">
        <f>+K2310+Exp_Lip</f>
        <v>863.5</v>
      </c>
      <c r="M3462" t="s">
        <v>751</v>
      </c>
      <c r="Q3462" s="6">
        <v>841.5</v>
      </c>
    </row>
    <row r="3463" spans="1:17" hidden="1">
      <c r="A3463" t="s">
        <v>2</v>
      </c>
      <c r="B3463" t="s">
        <v>13</v>
      </c>
      <c r="C3463">
        <v>864</v>
      </c>
      <c r="D3463" t="s">
        <v>27</v>
      </c>
      <c r="E3463">
        <v>2821</v>
      </c>
      <c r="F3463">
        <v>3070</v>
      </c>
      <c r="G3463" t="s">
        <v>35</v>
      </c>
      <c r="H3463" s="4" t="s">
        <v>805</v>
      </c>
      <c r="I3463" s="199">
        <v>44</v>
      </c>
      <c r="J3463" t="str">
        <f t="shared" si="275"/>
        <v>D-W1-H4-LAM 28 - Exposed Lippings</v>
      </c>
      <c r="K3463" s="6">
        <f>+K2311+Exp_Lip</f>
        <v>999.5</v>
      </c>
      <c r="M3463" t="s">
        <v>751</v>
      </c>
      <c r="Q3463" s="6">
        <v>977.5</v>
      </c>
    </row>
    <row r="3464" spans="1:17" hidden="1">
      <c r="A3464" t="s">
        <v>1</v>
      </c>
      <c r="B3464" t="s">
        <v>12</v>
      </c>
      <c r="C3464">
        <v>949</v>
      </c>
      <c r="D3464" t="s">
        <v>27</v>
      </c>
      <c r="E3464">
        <v>1981</v>
      </c>
      <c r="F3464">
        <v>2150</v>
      </c>
      <c r="G3464" t="s">
        <v>32</v>
      </c>
      <c r="H3464" s="4" t="s">
        <v>805</v>
      </c>
      <c r="I3464" s="199">
        <v>44</v>
      </c>
      <c r="J3464" t="str">
        <f t="shared" si="275"/>
        <v>E-W1-H1-LAM 28 - Exposed Lippings</v>
      </c>
      <c r="K3464" s="6">
        <f t="shared" ref="K3464:K3471" si="276">+K2312+Exp_Lip*2</f>
        <v>1215</v>
      </c>
      <c r="M3464" t="s">
        <v>751</v>
      </c>
      <c r="Q3464" s="6">
        <v>1181</v>
      </c>
    </row>
    <row r="3465" spans="1:17" hidden="1">
      <c r="A3465" t="s">
        <v>1</v>
      </c>
      <c r="B3465" t="s">
        <v>11</v>
      </c>
      <c r="C3465">
        <v>909</v>
      </c>
      <c r="D3465" t="s">
        <v>27</v>
      </c>
      <c r="E3465">
        <v>2151</v>
      </c>
      <c r="F3465">
        <v>2450</v>
      </c>
      <c r="G3465" t="s">
        <v>33</v>
      </c>
      <c r="H3465" s="4" t="s">
        <v>805</v>
      </c>
      <c r="I3465" s="199">
        <v>44</v>
      </c>
      <c r="J3465" t="str">
        <f t="shared" si="275"/>
        <v>E-W1-H2-LAM 28 - Exposed Lippings</v>
      </c>
      <c r="K3465" s="6">
        <f t="shared" si="276"/>
        <v>1450</v>
      </c>
      <c r="M3465" t="s">
        <v>751</v>
      </c>
      <c r="Q3465" s="6">
        <v>1414</v>
      </c>
    </row>
    <row r="3466" spans="1:17" hidden="1">
      <c r="A3466" t="s">
        <v>1</v>
      </c>
      <c r="B3466" t="s">
        <v>10</v>
      </c>
      <c r="C3466">
        <v>949</v>
      </c>
      <c r="D3466" t="s">
        <v>27</v>
      </c>
      <c r="E3466">
        <v>2451</v>
      </c>
      <c r="F3466">
        <v>2820</v>
      </c>
      <c r="G3466" t="s">
        <v>34</v>
      </c>
      <c r="H3466" s="4" t="s">
        <v>805</v>
      </c>
      <c r="I3466" s="199">
        <v>44</v>
      </c>
      <c r="J3466" t="str">
        <f t="shared" si="275"/>
        <v>E-W1-H3-LAM 28 - Exposed Lippings</v>
      </c>
      <c r="K3466" s="6">
        <f t="shared" si="276"/>
        <v>1728</v>
      </c>
      <c r="M3466" t="s">
        <v>751</v>
      </c>
      <c r="Q3466" s="6">
        <v>1684</v>
      </c>
    </row>
    <row r="3467" spans="1:17" hidden="1">
      <c r="A3467" t="s">
        <v>1</v>
      </c>
      <c r="B3467" t="s">
        <v>8</v>
      </c>
      <c r="C3467">
        <v>999</v>
      </c>
      <c r="D3467" t="s">
        <v>27</v>
      </c>
      <c r="E3467">
        <v>2821</v>
      </c>
      <c r="F3467">
        <v>3100</v>
      </c>
      <c r="G3467" t="s">
        <v>35</v>
      </c>
      <c r="H3467" s="4" t="s">
        <v>805</v>
      </c>
      <c r="I3467" s="199">
        <v>44</v>
      </c>
      <c r="J3467" t="str">
        <f t="shared" si="275"/>
        <v>E-W1-H4-LAM 28 - Exposed Lippings</v>
      </c>
      <c r="K3467" s="6">
        <f t="shared" si="276"/>
        <v>1998</v>
      </c>
      <c r="M3467" t="s">
        <v>751</v>
      </c>
      <c r="Q3467" s="6">
        <v>1955</v>
      </c>
    </row>
    <row r="3468" spans="1:17" hidden="1">
      <c r="A3468" t="s">
        <v>0</v>
      </c>
      <c r="B3468" t="s">
        <v>7</v>
      </c>
      <c r="C3468">
        <v>949</v>
      </c>
      <c r="D3468" t="s">
        <v>27</v>
      </c>
      <c r="E3468">
        <v>1981</v>
      </c>
      <c r="F3468">
        <v>2150</v>
      </c>
      <c r="G3468" t="s">
        <v>32</v>
      </c>
      <c r="H3468" s="4" t="s">
        <v>805</v>
      </c>
      <c r="I3468" s="199">
        <v>44</v>
      </c>
      <c r="J3468" t="str">
        <f t="shared" si="275"/>
        <v>F-W1-H1-LAM 28 - Exposed Lippings</v>
      </c>
      <c r="K3468" s="6">
        <f t="shared" si="276"/>
        <v>1105</v>
      </c>
      <c r="M3468" t="s">
        <v>751</v>
      </c>
      <c r="Q3468" s="6">
        <v>1075</v>
      </c>
    </row>
    <row r="3469" spans="1:17" hidden="1">
      <c r="A3469" t="s">
        <v>0</v>
      </c>
      <c r="B3469" t="s">
        <v>6</v>
      </c>
      <c r="C3469">
        <v>909</v>
      </c>
      <c r="D3469" t="s">
        <v>27</v>
      </c>
      <c r="E3469">
        <v>2151</v>
      </c>
      <c r="F3469">
        <v>2450</v>
      </c>
      <c r="G3469" t="s">
        <v>33</v>
      </c>
      <c r="H3469" s="4" t="s">
        <v>805</v>
      </c>
      <c r="I3469" s="199">
        <v>44</v>
      </c>
      <c r="J3469" t="str">
        <f t="shared" si="275"/>
        <v>F-W1-H2-LAM 28 - Exposed Lippings</v>
      </c>
      <c r="K3469" s="6">
        <f t="shared" si="276"/>
        <v>1305</v>
      </c>
      <c r="M3469" t="s">
        <v>751</v>
      </c>
      <c r="Q3469" s="6">
        <v>1273</v>
      </c>
    </row>
    <row r="3470" spans="1:17" hidden="1">
      <c r="A3470" t="s">
        <v>0</v>
      </c>
      <c r="B3470" t="s">
        <v>5</v>
      </c>
      <c r="C3470">
        <v>924</v>
      </c>
      <c r="D3470" t="s">
        <v>27</v>
      </c>
      <c r="E3470">
        <v>2451</v>
      </c>
      <c r="F3470">
        <v>2820</v>
      </c>
      <c r="G3470" t="s">
        <v>34</v>
      </c>
      <c r="H3470" s="4" t="s">
        <v>805</v>
      </c>
      <c r="I3470" s="199">
        <v>44</v>
      </c>
      <c r="J3470" t="str">
        <f t="shared" si="275"/>
        <v>F-W1-H3-LAM 28 - Exposed Lippings</v>
      </c>
      <c r="K3470" s="6">
        <f t="shared" si="276"/>
        <v>1545</v>
      </c>
      <c r="M3470" t="s">
        <v>751</v>
      </c>
      <c r="Q3470" s="6">
        <v>1506</v>
      </c>
    </row>
    <row r="3471" spans="1:17" hidden="1">
      <c r="A3471" t="s">
        <v>0</v>
      </c>
      <c r="B3471" t="s">
        <v>3</v>
      </c>
      <c r="C3471">
        <v>999</v>
      </c>
      <c r="D3471" t="s">
        <v>27</v>
      </c>
      <c r="E3471">
        <v>2821</v>
      </c>
      <c r="F3471">
        <v>3100</v>
      </c>
      <c r="G3471" t="s">
        <v>35</v>
      </c>
      <c r="H3471" s="4" t="s">
        <v>805</v>
      </c>
      <c r="I3471" s="199">
        <v>44</v>
      </c>
      <c r="J3471" t="str">
        <f t="shared" si="275"/>
        <v>F-W1-H4-LAM 28 - Exposed Lippings</v>
      </c>
      <c r="K3471" s="6">
        <f t="shared" si="276"/>
        <v>1782</v>
      </c>
      <c r="M3471" t="s">
        <v>751</v>
      </c>
      <c r="Q3471" s="6">
        <v>1744</v>
      </c>
    </row>
    <row r="3472" spans="1:17" hidden="1">
      <c r="A3472" t="s">
        <v>2</v>
      </c>
      <c r="B3472" t="s">
        <v>17</v>
      </c>
      <c r="C3472" s="191">
        <v>999</v>
      </c>
      <c r="D3472" s="191" t="s">
        <v>28</v>
      </c>
      <c r="E3472">
        <v>1981</v>
      </c>
      <c r="F3472">
        <v>2150</v>
      </c>
      <c r="G3472" t="s">
        <v>32</v>
      </c>
      <c r="H3472" s="4" t="s">
        <v>805</v>
      </c>
      <c r="I3472" s="199">
        <v>44</v>
      </c>
      <c r="J3472" t="str">
        <f t="shared" si="275"/>
        <v>D-W2-H1-LAM 28 - Exposed Lippings</v>
      </c>
      <c r="K3472" s="6">
        <f>+K2320+Exp_Lip</f>
        <v>636.5</v>
      </c>
      <c r="M3472" t="s">
        <v>751</v>
      </c>
      <c r="Q3472" s="6">
        <v>618.5</v>
      </c>
    </row>
    <row r="3473" spans="1:17" hidden="1">
      <c r="A3473" t="s">
        <v>2</v>
      </c>
      <c r="B3473" t="s">
        <v>16</v>
      </c>
      <c r="C3473" s="191">
        <v>999</v>
      </c>
      <c r="D3473" s="191" t="s">
        <v>28</v>
      </c>
      <c r="E3473">
        <v>2151</v>
      </c>
      <c r="F3473">
        <v>2450</v>
      </c>
      <c r="G3473" t="s">
        <v>33</v>
      </c>
      <c r="H3473" s="4" t="s">
        <v>805</v>
      </c>
      <c r="I3473" s="199">
        <v>44</v>
      </c>
      <c r="J3473" t="str">
        <f t="shared" si="275"/>
        <v>D-W2-H2-LAM 28 - Exposed Lippings</v>
      </c>
      <c r="K3473" s="6">
        <f>+K2321+Exp_Lip</f>
        <v>752.5</v>
      </c>
      <c r="M3473" t="s">
        <v>751</v>
      </c>
      <c r="Q3473" s="6">
        <v>733.5</v>
      </c>
    </row>
    <row r="3474" spans="1:17" hidden="1">
      <c r="A3474" t="s">
        <v>2</v>
      </c>
      <c r="B3474" t="s">
        <v>15</v>
      </c>
      <c r="C3474" s="191">
        <v>999</v>
      </c>
      <c r="D3474" s="191" t="s">
        <v>28</v>
      </c>
      <c r="E3474">
        <v>2451</v>
      </c>
      <c r="F3474">
        <v>2820</v>
      </c>
      <c r="G3474" t="s">
        <v>34</v>
      </c>
      <c r="H3474" s="4" t="s">
        <v>805</v>
      </c>
      <c r="I3474" s="199">
        <v>44</v>
      </c>
      <c r="J3474" t="str">
        <f t="shared" si="275"/>
        <v>D-W2-H3-LAM 28 - Exposed Lippings</v>
      </c>
      <c r="K3474" s="6">
        <f>+K2322+Exp_Lip</f>
        <v>889.5</v>
      </c>
      <c r="M3474" t="s">
        <v>751</v>
      </c>
      <c r="Q3474" s="6">
        <v>866.5</v>
      </c>
    </row>
    <row r="3475" spans="1:17" hidden="1">
      <c r="A3475" t="s">
        <v>2</v>
      </c>
      <c r="B3475" t="s">
        <v>13</v>
      </c>
      <c r="C3475" s="191">
        <v>999</v>
      </c>
      <c r="D3475" s="191" t="s">
        <v>28</v>
      </c>
      <c r="E3475">
        <v>2821</v>
      </c>
      <c r="F3475">
        <v>3070</v>
      </c>
      <c r="G3475" t="s">
        <v>35</v>
      </c>
      <c r="H3475" s="4" t="s">
        <v>805</v>
      </c>
      <c r="I3475" s="199">
        <v>44</v>
      </c>
      <c r="J3475" t="str">
        <f t="shared" si="275"/>
        <v>D-W2-H4-LAM 28 - Exposed Lippings</v>
      </c>
      <c r="K3475" s="6">
        <f>+K2323+Exp_Lip</f>
        <v>1025.5</v>
      </c>
      <c r="M3475" t="s">
        <v>751</v>
      </c>
      <c r="Q3475" s="6">
        <v>1002.5</v>
      </c>
    </row>
    <row r="3476" spans="1:17" hidden="1">
      <c r="A3476" t="s">
        <v>1</v>
      </c>
      <c r="B3476" t="s">
        <v>12</v>
      </c>
      <c r="C3476" s="191">
        <v>999</v>
      </c>
      <c r="D3476" s="191" t="s">
        <v>28</v>
      </c>
      <c r="E3476">
        <v>1981</v>
      </c>
      <c r="F3476">
        <v>2150</v>
      </c>
      <c r="G3476" t="s">
        <v>32</v>
      </c>
      <c r="H3476" s="4" t="s">
        <v>805</v>
      </c>
      <c r="I3476" s="199">
        <v>44</v>
      </c>
      <c r="J3476" t="str">
        <f t="shared" si="275"/>
        <v>E-W2-H1-LAM 28 - Exposed Lippings</v>
      </c>
      <c r="K3476" s="6">
        <f t="shared" ref="K3476:K3483" si="277">+K2324+Exp_Lip*2</f>
        <v>1266</v>
      </c>
      <c r="M3476" t="s">
        <v>751</v>
      </c>
      <c r="Q3476" s="6">
        <v>1231</v>
      </c>
    </row>
    <row r="3477" spans="1:17" hidden="1">
      <c r="A3477" t="s">
        <v>1</v>
      </c>
      <c r="B3477" t="s">
        <v>11</v>
      </c>
      <c r="C3477" s="191">
        <v>999</v>
      </c>
      <c r="D3477" s="191" t="s">
        <v>28</v>
      </c>
      <c r="E3477">
        <v>2151</v>
      </c>
      <c r="F3477">
        <v>2450</v>
      </c>
      <c r="G3477" t="s">
        <v>33</v>
      </c>
      <c r="H3477" s="4" t="s">
        <v>805</v>
      </c>
      <c r="I3477" s="199">
        <v>44</v>
      </c>
      <c r="J3477" t="str">
        <f t="shared" si="275"/>
        <v>E-W2-H2-LAM 28 - Exposed Lippings</v>
      </c>
      <c r="K3477" s="6">
        <f t="shared" si="277"/>
        <v>1501</v>
      </c>
      <c r="M3477" t="s">
        <v>751</v>
      </c>
      <c r="Q3477" s="6">
        <v>1464</v>
      </c>
    </row>
    <row r="3478" spans="1:17" hidden="1">
      <c r="A3478" t="s">
        <v>1</v>
      </c>
      <c r="B3478" t="s">
        <v>10</v>
      </c>
      <c r="C3478" s="191">
        <v>999</v>
      </c>
      <c r="D3478" s="191" t="s">
        <v>28</v>
      </c>
      <c r="E3478">
        <v>2451</v>
      </c>
      <c r="F3478">
        <v>2820</v>
      </c>
      <c r="G3478" t="s">
        <v>34</v>
      </c>
      <c r="H3478" s="4" t="s">
        <v>805</v>
      </c>
      <c r="I3478" s="199">
        <v>44</v>
      </c>
      <c r="J3478" t="str">
        <f t="shared" si="275"/>
        <v>E-W2-H3-LAM 28 - Exposed Lippings</v>
      </c>
      <c r="K3478" s="6">
        <f t="shared" si="277"/>
        <v>1779</v>
      </c>
      <c r="M3478" t="s">
        <v>751</v>
      </c>
      <c r="Q3478" s="6">
        <v>1734</v>
      </c>
    </row>
    <row r="3479" spans="1:17" hidden="1">
      <c r="A3479" t="s">
        <v>1</v>
      </c>
      <c r="B3479" t="s">
        <v>8</v>
      </c>
      <c r="C3479" s="191">
        <v>999</v>
      </c>
      <c r="D3479" s="191" t="s">
        <v>28</v>
      </c>
      <c r="E3479">
        <v>2821</v>
      </c>
      <c r="F3479">
        <v>3100</v>
      </c>
      <c r="G3479" t="s">
        <v>35</v>
      </c>
      <c r="H3479" s="4" t="s">
        <v>805</v>
      </c>
      <c r="I3479" s="199">
        <v>44</v>
      </c>
      <c r="J3479" t="str">
        <f t="shared" si="275"/>
        <v>E-W2-H4-LAM 28 - Exposed Lippings</v>
      </c>
      <c r="K3479" s="6">
        <f t="shared" si="277"/>
        <v>2050</v>
      </c>
      <c r="M3479" t="s">
        <v>751</v>
      </c>
      <c r="Q3479" s="6">
        <v>2005</v>
      </c>
    </row>
    <row r="3480" spans="1:17" hidden="1">
      <c r="A3480" t="s">
        <v>0</v>
      </c>
      <c r="B3480" t="s">
        <v>7</v>
      </c>
      <c r="C3480" s="191">
        <v>999</v>
      </c>
      <c r="D3480" s="191" t="s">
        <v>28</v>
      </c>
      <c r="E3480">
        <v>1981</v>
      </c>
      <c r="F3480">
        <v>2150</v>
      </c>
      <c r="G3480" t="s">
        <v>32</v>
      </c>
      <c r="H3480" s="4" t="s">
        <v>805</v>
      </c>
      <c r="I3480" s="199">
        <v>44</v>
      </c>
      <c r="J3480" t="str">
        <f t="shared" si="275"/>
        <v>F-W2-H1-LAM 28 - Exposed Lippings</v>
      </c>
      <c r="K3480" s="6">
        <f t="shared" si="277"/>
        <v>1131</v>
      </c>
      <c r="M3480" t="s">
        <v>751</v>
      </c>
      <c r="Q3480" s="6">
        <v>1100</v>
      </c>
    </row>
    <row r="3481" spans="1:17" hidden="1">
      <c r="A3481" t="s">
        <v>0</v>
      </c>
      <c r="B3481" t="s">
        <v>6</v>
      </c>
      <c r="C3481" s="191">
        <v>999</v>
      </c>
      <c r="D3481" s="191" t="s">
        <v>28</v>
      </c>
      <c r="E3481">
        <v>2151</v>
      </c>
      <c r="F3481">
        <v>2450</v>
      </c>
      <c r="G3481" t="s">
        <v>33</v>
      </c>
      <c r="H3481" s="4" t="s">
        <v>805</v>
      </c>
      <c r="I3481" s="199">
        <v>44</v>
      </c>
      <c r="J3481" t="str">
        <f t="shared" si="275"/>
        <v>F-W2-H2-LAM 28 - Exposed Lippings</v>
      </c>
      <c r="K3481" s="6">
        <f t="shared" si="277"/>
        <v>1330</v>
      </c>
      <c r="M3481" t="s">
        <v>751</v>
      </c>
      <c r="Q3481" s="6">
        <v>1298</v>
      </c>
    </row>
    <row r="3482" spans="1:17" hidden="1">
      <c r="A3482" t="s">
        <v>0</v>
      </c>
      <c r="B3482" t="s">
        <v>5</v>
      </c>
      <c r="C3482" s="191">
        <v>999</v>
      </c>
      <c r="D3482" s="191" t="s">
        <v>28</v>
      </c>
      <c r="E3482">
        <v>2451</v>
      </c>
      <c r="F3482">
        <v>2820</v>
      </c>
      <c r="G3482" t="s">
        <v>34</v>
      </c>
      <c r="H3482" s="4" t="s">
        <v>805</v>
      </c>
      <c r="I3482" s="199">
        <v>44</v>
      </c>
      <c r="J3482" t="str">
        <f t="shared" si="275"/>
        <v>F-W2-H3-LAM 28 - Exposed Lippings</v>
      </c>
      <c r="K3482" s="6">
        <f t="shared" si="277"/>
        <v>1570</v>
      </c>
      <c r="M3482" t="s">
        <v>751</v>
      </c>
      <c r="Q3482" s="6">
        <v>1531</v>
      </c>
    </row>
    <row r="3483" spans="1:17" hidden="1">
      <c r="A3483" t="s">
        <v>0</v>
      </c>
      <c r="B3483" t="s">
        <v>3</v>
      </c>
      <c r="C3483" s="191">
        <v>999</v>
      </c>
      <c r="D3483" s="191" t="s">
        <v>28</v>
      </c>
      <c r="E3483">
        <v>2821</v>
      </c>
      <c r="F3483">
        <v>3100</v>
      </c>
      <c r="G3483" t="s">
        <v>35</v>
      </c>
      <c r="H3483" s="4" t="s">
        <v>805</v>
      </c>
      <c r="I3483" s="199">
        <v>44</v>
      </c>
      <c r="J3483" t="str">
        <f t="shared" si="275"/>
        <v>F-W2-H4-LAM 28 - Exposed Lippings</v>
      </c>
      <c r="K3483" s="6">
        <f t="shared" si="277"/>
        <v>1808</v>
      </c>
      <c r="M3483" t="s">
        <v>751</v>
      </c>
      <c r="Q3483" s="6">
        <v>1769</v>
      </c>
    </row>
    <row r="3484" spans="1:17" hidden="1">
      <c r="A3484" t="s">
        <v>2</v>
      </c>
      <c r="B3484" t="s">
        <v>17</v>
      </c>
      <c r="C3484" s="194">
        <v>1099</v>
      </c>
      <c r="D3484" s="194" t="s">
        <v>29</v>
      </c>
      <c r="E3484">
        <v>1981</v>
      </c>
      <c r="F3484">
        <v>2150</v>
      </c>
      <c r="G3484" t="s">
        <v>32</v>
      </c>
      <c r="H3484" s="4" t="s">
        <v>805</v>
      </c>
      <c r="I3484" s="199">
        <v>44</v>
      </c>
      <c r="J3484" t="str">
        <f t="shared" si="275"/>
        <v>D-W3-H1-LAM 28 - Exposed Lippings</v>
      </c>
      <c r="K3484" s="6">
        <f>+K2332+Exp_Lip</f>
        <v>662.5</v>
      </c>
      <c r="M3484" t="s">
        <v>751</v>
      </c>
      <c r="Q3484" s="6">
        <v>643.5</v>
      </c>
    </row>
    <row r="3485" spans="1:17" hidden="1">
      <c r="A3485" t="s">
        <v>2</v>
      </c>
      <c r="B3485" t="s">
        <v>16</v>
      </c>
      <c r="C3485" s="194">
        <v>1099</v>
      </c>
      <c r="D3485" s="194" t="s">
        <v>29</v>
      </c>
      <c r="E3485">
        <v>2151</v>
      </c>
      <c r="F3485">
        <v>2450</v>
      </c>
      <c r="G3485" t="s">
        <v>33</v>
      </c>
      <c r="H3485" s="4" t="s">
        <v>805</v>
      </c>
      <c r="I3485" s="199">
        <v>44</v>
      </c>
      <c r="J3485" t="str">
        <f t="shared" si="275"/>
        <v>D-W3-H2-LAM 28 - Exposed Lippings</v>
      </c>
      <c r="K3485" s="6">
        <f>+K2333+Exp_Lip</f>
        <v>778.5</v>
      </c>
      <c r="M3485" t="s">
        <v>751</v>
      </c>
      <c r="Q3485" s="6">
        <v>758.5</v>
      </c>
    </row>
    <row r="3486" spans="1:17" hidden="1">
      <c r="A3486" t="s">
        <v>2</v>
      </c>
      <c r="B3486" t="s">
        <v>15</v>
      </c>
      <c r="C3486" s="194">
        <v>1099</v>
      </c>
      <c r="D3486" s="194" t="s">
        <v>29</v>
      </c>
      <c r="E3486">
        <v>2451</v>
      </c>
      <c r="F3486">
        <v>2820</v>
      </c>
      <c r="G3486" t="s">
        <v>34</v>
      </c>
      <c r="H3486" s="4" t="s">
        <v>805</v>
      </c>
      <c r="I3486" s="199">
        <v>44</v>
      </c>
      <c r="J3486" t="str">
        <f t="shared" si="275"/>
        <v>D-W3-H3-LAM 28 - Exposed Lippings</v>
      </c>
      <c r="K3486" s="6">
        <f>+K2334+Exp_Lip</f>
        <v>915.5</v>
      </c>
      <c r="M3486" t="s">
        <v>751</v>
      </c>
      <c r="Q3486" s="6">
        <v>891.5</v>
      </c>
    </row>
    <row r="3487" spans="1:17" hidden="1">
      <c r="A3487" t="s">
        <v>2</v>
      </c>
      <c r="B3487" t="s">
        <v>13</v>
      </c>
      <c r="C3487" s="194">
        <v>1099</v>
      </c>
      <c r="D3487" s="194" t="s">
        <v>29</v>
      </c>
      <c r="E3487">
        <v>2821</v>
      </c>
      <c r="F3487">
        <v>3070</v>
      </c>
      <c r="G3487" t="s">
        <v>35</v>
      </c>
      <c r="H3487" s="4" t="s">
        <v>805</v>
      </c>
      <c r="I3487" s="199">
        <v>44</v>
      </c>
      <c r="J3487" t="str">
        <f t="shared" si="275"/>
        <v>D-W3-H4-LAM 28 - Exposed Lippings</v>
      </c>
      <c r="K3487" s="6">
        <f>+K2335+Exp_Lip</f>
        <v>1050.5</v>
      </c>
      <c r="M3487" t="s">
        <v>751</v>
      </c>
      <c r="Q3487" s="6">
        <v>1027.5</v>
      </c>
    </row>
    <row r="3488" spans="1:17" hidden="1">
      <c r="A3488" t="s">
        <v>1</v>
      </c>
      <c r="B3488" t="s">
        <v>12</v>
      </c>
      <c r="C3488" s="194">
        <v>1099</v>
      </c>
      <c r="D3488" s="194" t="s">
        <v>29</v>
      </c>
      <c r="E3488">
        <v>1981</v>
      </c>
      <c r="F3488">
        <v>2150</v>
      </c>
      <c r="G3488" t="s">
        <v>32</v>
      </c>
      <c r="H3488" s="4" t="s">
        <v>805</v>
      </c>
      <c r="I3488" s="199">
        <v>44</v>
      </c>
      <c r="J3488" t="str">
        <f t="shared" si="275"/>
        <v>E-W3-H1-LAM 28 - Exposed Lippings</v>
      </c>
      <c r="K3488" s="6">
        <f t="shared" ref="K3488:K3495" si="278">+K2336+Exp_Lip*2</f>
        <v>1318</v>
      </c>
      <c r="M3488" t="s">
        <v>751</v>
      </c>
      <c r="Q3488" s="6">
        <v>1281</v>
      </c>
    </row>
    <row r="3489" spans="1:17" hidden="1">
      <c r="A3489" t="s">
        <v>1</v>
      </c>
      <c r="B3489" t="s">
        <v>11</v>
      </c>
      <c r="C3489" s="194">
        <v>1099</v>
      </c>
      <c r="D3489" s="194" t="s">
        <v>29</v>
      </c>
      <c r="E3489">
        <v>2151</v>
      </c>
      <c r="F3489">
        <v>2450</v>
      </c>
      <c r="G3489" t="s">
        <v>33</v>
      </c>
      <c r="H3489" s="4" t="s">
        <v>805</v>
      </c>
      <c r="I3489" s="199">
        <v>44</v>
      </c>
      <c r="J3489" t="str">
        <f t="shared" si="275"/>
        <v>E-W3-H2-LAM 28 - Exposed Lippings</v>
      </c>
      <c r="K3489" s="6">
        <f t="shared" si="278"/>
        <v>1553</v>
      </c>
      <c r="M3489" t="s">
        <v>751</v>
      </c>
      <c r="Q3489" s="6">
        <v>1514</v>
      </c>
    </row>
    <row r="3490" spans="1:17" hidden="1">
      <c r="A3490" t="s">
        <v>1</v>
      </c>
      <c r="B3490" t="s">
        <v>10</v>
      </c>
      <c r="C3490" s="194">
        <v>1099</v>
      </c>
      <c r="D3490" s="194" t="s">
        <v>29</v>
      </c>
      <c r="E3490">
        <v>2451</v>
      </c>
      <c r="F3490">
        <v>2820</v>
      </c>
      <c r="G3490" t="s">
        <v>34</v>
      </c>
      <c r="H3490" s="4" t="s">
        <v>805</v>
      </c>
      <c r="I3490" s="199">
        <v>44</v>
      </c>
      <c r="J3490" t="str">
        <f t="shared" si="275"/>
        <v>E-W3-H3-LAM 28 - Exposed Lippings</v>
      </c>
      <c r="K3490" s="6">
        <f t="shared" si="278"/>
        <v>1831</v>
      </c>
      <c r="M3490" t="s">
        <v>751</v>
      </c>
      <c r="Q3490" s="6">
        <v>1784</v>
      </c>
    </row>
    <row r="3491" spans="1:17" hidden="1">
      <c r="A3491" t="s">
        <v>1</v>
      </c>
      <c r="B3491" t="s">
        <v>8</v>
      </c>
      <c r="C3491" s="194">
        <v>1099</v>
      </c>
      <c r="D3491" s="194" t="s">
        <v>29</v>
      </c>
      <c r="E3491">
        <v>2821</v>
      </c>
      <c r="F3491">
        <v>3100</v>
      </c>
      <c r="G3491" t="s">
        <v>35</v>
      </c>
      <c r="H3491" s="4" t="s">
        <v>805</v>
      </c>
      <c r="I3491" s="199">
        <v>44</v>
      </c>
      <c r="J3491" t="str">
        <f t="shared" si="275"/>
        <v>E-W3-H4-LAM 28 - Exposed Lippings</v>
      </c>
      <c r="K3491" s="6">
        <f t="shared" si="278"/>
        <v>2101</v>
      </c>
      <c r="M3491" t="s">
        <v>751</v>
      </c>
      <c r="Q3491" s="6">
        <v>2055</v>
      </c>
    </row>
    <row r="3492" spans="1:17" hidden="1">
      <c r="A3492" t="s">
        <v>0</v>
      </c>
      <c r="B3492" t="s">
        <v>7</v>
      </c>
      <c r="C3492" s="194">
        <v>1099</v>
      </c>
      <c r="D3492" s="194" t="s">
        <v>29</v>
      </c>
      <c r="E3492">
        <v>1981</v>
      </c>
      <c r="F3492">
        <v>2150</v>
      </c>
      <c r="G3492" t="s">
        <v>32</v>
      </c>
      <c r="H3492" s="4" t="s">
        <v>805</v>
      </c>
      <c r="I3492" s="199">
        <v>44</v>
      </c>
      <c r="J3492" t="str">
        <f t="shared" si="275"/>
        <v>F-W3-H1-LAM 28 - Exposed Lippings</v>
      </c>
      <c r="K3492" s="6">
        <f t="shared" si="278"/>
        <v>1157</v>
      </c>
      <c r="M3492" t="s">
        <v>751</v>
      </c>
      <c r="Q3492" s="6">
        <v>1125</v>
      </c>
    </row>
    <row r="3493" spans="1:17" hidden="1">
      <c r="A3493" t="s">
        <v>0</v>
      </c>
      <c r="B3493" t="s">
        <v>6</v>
      </c>
      <c r="C3493" s="194">
        <v>1099</v>
      </c>
      <c r="D3493" s="194" t="s">
        <v>29</v>
      </c>
      <c r="E3493">
        <v>2151</v>
      </c>
      <c r="F3493">
        <v>2450</v>
      </c>
      <c r="G3493" t="s">
        <v>33</v>
      </c>
      <c r="H3493" s="4" t="s">
        <v>805</v>
      </c>
      <c r="I3493" s="199">
        <v>44</v>
      </c>
      <c r="J3493" t="str">
        <f t="shared" si="275"/>
        <v>F-W3-H2-LAM 28 - Exposed Lippings</v>
      </c>
      <c r="K3493" s="6">
        <f t="shared" si="278"/>
        <v>1356</v>
      </c>
      <c r="M3493" t="s">
        <v>751</v>
      </c>
      <c r="Q3493" s="6">
        <v>1323</v>
      </c>
    </row>
    <row r="3494" spans="1:17" hidden="1">
      <c r="A3494" t="s">
        <v>0</v>
      </c>
      <c r="B3494" t="s">
        <v>5</v>
      </c>
      <c r="C3494" s="194">
        <v>1099</v>
      </c>
      <c r="D3494" s="194" t="s">
        <v>29</v>
      </c>
      <c r="E3494">
        <v>2451</v>
      </c>
      <c r="F3494">
        <v>2820</v>
      </c>
      <c r="G3494" t="s">
        <v>34</v>
      </c>
      <c r="H3494" s="4" t="s">
        <v>805</v>
      </c>
      <c r="I3494" s="199">
        <v>44</v>
      </c>
      <c r="J3494" t="str">
        <f t="shared" si="275"/>
        <v>F-W3-H3-LAM 28 - Exposed Lippings</v>
      </c>
      <c r="K3494" s="6">
        <f t="shared" si="278"/>
        <v>1596</v>
      </c>
      <c r="M3494" t="s">
        <v>751</v>
      </c>
      <c r="Q3494" s="6">
        <v>1556</v>
      </c>
    </row>
    <row r="3495" spans="1:17" hidden="1">
      <c r="A3495" t="s">
        <v>0</v>
      </c>
      <c r="B3495" t="s">
        <v>3</v>
      </c>
      <c r="C3495" s="194">
        <v>1099</v>
      </c>
      <c r="D3495" s="194" t="s">
        <v>29</v>
      </c>
      <c r="E3495">
        <v>2821</v>
      </c>
      <c r="F3495">
        <v>3100</v>
      </c>
      <c r="G3495" t="s">
        <v>35</v>
      </c>
      <c r="H3495" s="4" t="s">
        <v>805</v>
      </c>
      <c r="I3495" s="199">
        <v>44</v>
      </c>
      <c r="J3495" t="str">
        <f t="shared" si="275"/>
        <v>F-W3-H4-LAM 28 - Exposed Lippings</v>
      </c>
      <c r="K3495" s="6">
        <f t="shared" si="278"/>
        <v>1833</v>
      </c>
      <c r="M3495" t="s">
        <v>751</v>
      </c>
      <c r="Q3495" s="6">
        <v>1794</v>
      </c>
    </row>
    <row r="3496" spans="1:17" hidden="1">
      <c r="A3496" t="s">
        <v>2</v>
      </c>
      <c r="B3496" t="s">
        <v>17</v>
      </c>
      <c r="C3496" s="196">
        <v>1240</v>
      </c>
      <c r="D3496" s="196" t="s">
        <v>30</v>
      </c>
      <c r="E3496">
        <v>1981</v>
      </c>
      <c r="F3496">
        <v>2150</v>
      </c>
      <c r="G3496" t="s">
        <v>32</v>
      </c>
      <c r="H3496" s="4" t="s">
        <v>805</v>
      </c>
      <c r="I3496" s="199">
        <v>44</v>
      </c>
      <c r="J3496" t="str">
        <f t="shared" si="275"/>
        <v>D-W4-H1-LAM 28 - Exposed Lippings</v>
      </c>
      <c r="K3496" s="6">
        <f>+K2344+Exp_Lip</f>
        <v>688.5</v>
      </c>
      <c r="M3496" t="s">
        <v>751</v>
      </c>
      <c r="Q3496" s="6">
        <v>668.5</v>
      </c>
    </row>
    <row r="3497" spans="1:17" hidden="1">
      <c r="A3497" t="s">
        <v>2</v>
      </c>
      <c r="B3497" t="s">
        <v>16</v>
      </c>
      <c r="C3497" s="196">
        <v>1240</v>
      </c>
      <c r="D3497" s="196" t="s">
        <v>30</v>
      </c>
      <c r="E3497">
        <v>2151</v>
      </c>
      <c r="F3497">
        <v>2450</v>
      </c>
      <c r="G3497" t="s">
        <v>33</v>
      </c>
      <c r="H3497" s="4" t="s">
        <v>805</v>
      </c>
      <c r="I3497" s="199">
        <v>44</v>
      </c>
      <c r="J3497" t="str">
        <f t="shared" si="275"/>
        <v>D-W4-H2-LAM 28 - Exposed Lippings</v>
      </c>
      <c r="K3497" s="6">
        <f>+K2345+Exp_Lip</f>
        <v>803.5</v>
      </c>
      <c r="M3497" t="s">
        <v>751</v>
      </c>
      <c r="Q3497" s="6">
        <v>783.5</v>
      </c>
    </row>
    <row r="3498" spans="1:17" hidden="1">
      <c r="A3498" t="s">
        <v>2</v>
      </c>
      <c r="B3498" t="s">
        <v>15</v>
      </c>
      <c r="C3498" s="196">
        <v>1240</v>
      </c>
      <c r="D3498" s="196" t="s">
        <v>30</v>
      </c>
      <c r="E3498">
        <v>2451</v>
      </c>
      <c r="F3498">
        <v>2820</v>
      </c>
      <c r="G3498" t="s">
        <v>34</v>
      </c>
      <c r="H3498" s="4" t="s">
        <v>805</v>
      </c>
      <c r="I3498" s="199">
        <v>44</v>
      </c>
      <c r="J3498" t="str">
        <f t="shared" si="275"/>
        <v>D-W4-H3-LAM 28 - Exposed Lippings</v>
      </c>
      <c r="K3498" s="6">
        <f>+K2346+Exp_Lip</f>
        <v>940.5</v>
      </c>
      <c r="M3498" t="s">
        <v>751</v>
      </c>
      <c r="Q3498" s="6">
        <v>916.5</v>
      </c>
    </row>
    <row r="3499" spans="1:17" hidden="1">
      <c r="A3499" t="s">
        <v>2</v>
      </c>
      <c r="B3499" t="s">
        <v>13</v>
      </c>
      <c r="C3499" s="196">
        <v>1240</v>
      </c>
      <c r="D3499" s="196" t="s">
        <v>30</v>
      </c>
      <c r="E3499">
        <v>2821</v>
      </c>
      <c r="F3499">
        <v>3070</v>
      </c>
      <c r="G3499" t="s">
        <v>35</v>
      </c>
      <c r="H3499" s="4" t="s">
        <v>805</v>
      </c>
      <c r="I3499" s="199">
        <v>44</v>
      </c>
      <c r="J3499" t="str">
        <f t="shared" si="275"/>
        <v>D-W4-H4-LAM 28 - Exposed Lippings</v>
      </c>
      <c r="K3499" s="6">
        <f>+K2347+Exp_Lip</f>
        <v>1076.5</v>
      </c>
      <c r="M3499" t="s">
        <v>751</v>
      </c>
      <c r="Q3499" s="6">
        <v>1052.5</v>
      </c>
    </row>
    <row r="3500" spans="1:17" hidden="1">
      <c r="A3500" t="s">
        <v>1</v>
      </c>
      <c r="B3500" t="s">
        <v>12</v>
      </c>
      <c r="C3500" s="196">
        <v>1240</v>
      </c>
      <c r="D3500" s="196" t="s">
        <v>30</v>
      </c>
      <c r="E3500">
        <v>1981</v>
      </c>
      <c r="F3500">
        <v>2150</v>
      </c>
      <c r="G3500" t="s">
        <v>32</v>
      </c>
      <c r="H3500" s="4" t="s">
        <v>805</v>
      </c>
      <c r="I3500" s="199">
        <v>44</v>
      </c>
      <c r="J3500" t="str">
        <f t="shared" si="275"/>
        <v>E-W4-H1-LAM 28 - Exposed Lippings</v>
      </c>
      <c r="K3500" s="6">
        <f t="shared" ref="K3500:K3507" si="279">+K2348+Exp_Lip*2</f>
        <v>1370</v>
      </c>
      <c r="M3500" t="s">
        <v>751</v>
      </c>
      <c r="Q3500" s="6">
        <v>1331</v>
      </c>
    </row>
    <row r="3501" spans="1:17" hidden="1">
      <c r="A3501" t="s">
        <v>1</v>
      </c>
      <c r="B3501" t="s">
        <v>11</v>
      </c>
      <c r="C3501" s="196">
        <v>1240</v>
      </c>
      <c r="D3501" s="196" t="s">
        <v>30</v>
      </c>
      <c r="E3501">
        <v>2151</v>
      </c>
      <c r="F3501">
        <v>2450</v>
      </c>
      <c r="G3501" t="s">
        <v>33</v>
      </c>
      <c r="H3501" s="4" t="s">
        <v>805</v>
      </c>
      <c r="I3501" s="199">
        <v>44</v>
      </c>
      <c r="J3501" t="str">
        <f t="shared" si="275"/>
        <v>E-W4-H2-LAM 28 - Exposed Lippings</v>
      </c>
      <c r="K3501" s="6">
        <f t="shared" si="279"/>
        <v>1604</v>
      </c>
      <c r="M3501" t="s">
        <v>751</v>
      </c>
      <c r="Q3501" s="6">
        <v>1564</v>
      </c>
    </row>
    <row r="3502" spans="1:17" hidden="1">
      <c r="A3502" t="s">
        <v>1</v>
      </c>
      <c r="B3502" t="s">
        <v>10</v>
      </c>
      <c r="C3502" s="196">
        <v>1240</v>
      </c>
      <c r="D3502" s="196" t="s">
        <v>30</v>
      </c>
      <c r="E3502">
        <v>2451</v>
      </c>
      <c r="F3502">
        <v>2820</v>
      </c>
      <c r="G3502" t="s">
        <v>34</v>
      </c>
      <c r="H3502" s="4" t="s">
        <v>805</v>
      </c>
      <c r="I3502" s="199">
        <v>44</v>
      </c>
      <c r="J3502" t="str">
        <f t="shared" si="275"/>
        <v>E-W4-H3-LAM 28 - Exposed Lippings</v>
      </c>
      <c r="K3502" s="6">
        <f t="shared" si="279"/>
        <v>1882</v>
      </c>
      <c r="M3502" t="s">
        <v>751</v>
      </c>
      <c r="Q3502" s="6">
        <v>1834</v>
      </c>
    </row>
    <row r="3503" spans="1:17" hidden="1">
      <c r="A3503" t="s">
        <v>1</v>
      </c>
      <c r="B3503" t="s">
        <v>8</v>
      </c>
      <c r="C3503" s="196">
        <v>1240</v>
      </c>
      <c r="D3503" s="196" t="s">
        <v>30</v>
      </c>
      <c r="E3503">
        <v>2821</v>
      </c>
      <c r="F3503">
        <v>3100</v>
      </c>
      <c r="G3503" t="s">
        <v>35</v>
      </c>
      <c r="H3503" s="4" t="s">
        <v>805</v>
      </c>
      <c r="I3503" s="199">
        <v>44</v>
      </c>
      <c r="J3503" t="str">
        <f t="shared" si="275"/>
        <v>E-W4-H4-LAM 28 - Exposed Lippings</v>
      </c>
      <c r="K3503" s="6">
        <f t="shared" si="279"/>
        <v>2152</v>
      </c>
      <c r="M3503" t="s">
        <v>751</v>
      </c>
      <c r="Q3503" s="6">
        <v>2105</v>
      </c>
    </row>
    <row r="3504" spans="1:17" hidden="1">
      <c r="A3504" t="s">
        <v>0</v>
      </c>
      <c r="B3504" t="s">
        <v>7</v>
      </c>
      <c r="C3504" s="196">
        <v>1240</v>
      </c>
      <c r="D3504" s="196" t="s">
        <v>30</v>
      </c>
      <c r="E3504">
        <v>1981</v>
      </c>
      <c r="F3504">
        <v>2150</v>
      </c>
      <c r="G3504" t="s">
        <v>32</v>
      </c>
      <c r="H3504" s="4" t="s">
        <v>805</v>
      </c>
      <c r="I3504" s="199">
        <v>44</v>
      </c>
      <c r="J3504" t="str">
        <f t="shared" si="275"/>
        <v>F-W4-H1-LAM 28 - Exposed Lippings</v>
      </c>
      <c r="K3504" s="6">
        <f t="shared" si="279"/>
        <v>1183</v>
      </c>
      <c r="M3504" t="s">
        <v>751</v>
      </c>
      <c r="Q3504" s="6">
        <v>1150</v>
      </c>
    </row>
    <row r="3505" spans="1:17" hidden="1">
      <c r="A3505" t="s">
        <v>0</v>
      </c>
      <c r="B3505" t="s">
        <v>6</v>
      </c>
      <c r="C3505" s="196">
        <v>1240</v>
      </c>
      <c r="D3505" s="196" t="s">
        <v>30</v>
      </c>
      <c r="E3505">
        <v>2151</v>
      </c>
      <c r="F3505">
        <v>2450</v>
      </c>
      <c r="G3505" t="s">
        <v>33</v>
      </c>
      <c r="H3505" s="4" t="s">
        <v>805</v>
      </c>
      <c r="I3505" s="199">
        <v>44</v>
      </c>
      <c r="J3505" t="str">
        <f t="shared" si="275"/>
        <v>F-W4-H2-LAM 28 - Exposed Lippings</v>
      </c>
      <c r="K3505" s="6">
        <f t="shared" si="279"/>
        <v>1382</v>
      </c>
      <c r="M3505" t="s">
        <v>751</v>
      </c>
      <c r="Q3505" s="6">
        <v>1348</v>
      </c>
    </row>
    <row r="3506" spans="1:17" hidden="1">
      <c r="A3506" t="s">
        <v>0</v>
      </c>
      <c r="B3506" t="s">
        <v>5</v>
      </c>
      <c r="C3506" s="196">
        <v>1240</v>
      </c>
      <c r="D3506" s="196" t="s">
        <v>30</v>
      </c>
      <c r="E3506">
        <v>2451</v>
      </c>
      <c r="F3506">
        <v>2820</v>
      </c>
      <c r="G3506" t="s">
        <v>34</v>
      </c>
      <c r="H3506" s="4" t="s">
        <v>805</v>
      </c>
      <c r="I3506" s="199">
        <v>44</v>
      </c>
      <c r="J3506" t="str">
        <f t="shared" si="275"/>
        <v>F-W4-H3-LAM 28 - Exposed Lippings</v>
      </c>
      <c r="K3506" s="6">
        <f t="shared" si="279"/>
        <v>1622</v>
      </c>
      <c r="M3506" t="s">
        <v>751</v>
      </c>
      <c r="Q3506" s="6">
        <v>1581</v>
      </c>
    </row>
    <row r="3507" spans="1:17" hidden="1">
      <c r="A3507" t="s">
        <v>0</v>
      </c>
      <c r="B3507" t="s">
        <v>3</v>
      </c>
      <c r="C3507" s="196">
        <v>1240</v>
      </c>
      <c r="D3507" s="196" t="s">
        <v>30</v>
      </c>
      <c r="E3507">
        <v>2821</v>
      </c>
      <c r="F3507">
        <v>3100</v>
      </c>
      <c r="G3507" t="s">
        <v>35</v>
      </c>
      <c r="H3507" s="4" t="s">
        <v>805</v>
      </c>
      <c r="I3507" s="199">
        <v>44</v>
      </c>
      <c r="J3507" t="str">
        <f t="shared" si="275"/>
        <v>F-W4-H4-LAM 28 - Exposed Lippings</v>
      </c>
      <c r="K3507" s="6">
        <f t="shared" si="279"/>
        <v>1859</v>
      </c>
      <c r="M3507" t="s">
        <v>751</v>
      </c>
      <c r="Q3507" s="6">
        <v>1819</v>
      </c>
    </row>
    <row r="3508" spans="1:17" hidden="1">
      <c r="A3508" t="s">
        <v>2</v>
      </c>
      <c r="B3508" t="s">
        <v>17</v>
      </c>
      <c r="C3508">
        <v>949</v>
      </c>
      <c r="D3508" t="s">
        <v>27</v>
      </c>
      <c r="E3508">
        <v>1981</v>
      </c>
      <c r="F3508">
        <v>2150</v>
      </c>
      <c r="G3508" t="s">
        <v>32</v>
      </c>
      <c r="H3508" s="4" t="s">
        <v>685</v>
      </c>
      <c r="I3508" s="199">
        <v>44</v>
      </c>
      <c r="J3508" t="str">
        <f t="shared" si="275"/>
        <v>D-W1-H1-LAM 45 - Exposed Lippings</v>
      </c>
      <c r="K3508" s="6">
        <f>+K2356+Exp_Lip</f>
        <v>667.5</v>
      </c>
      <c r="M3508" t="s">
        <v>751</v>
      </c>
      <c r="Q3508" s="6">
        <v>648.5</v>
      </c>
    </row>
    <row r="3509" spans="1:17" hidden="1">
      <c r="A3509" t="s">
        <v>2</v>
      </c>
      <c r="B3509" t="s">
        <v>16</v>
      </c>
      <c r="C3509">
        <v>949</v>
      </c>
      <c r="D3509" t="s">
        <v>27</v>
      </c>
      <c r="E3509">
        <v>2151</v>
      </c>
      <c r="F3509">
        <v>2450</v>
      </c>
      <c r="G3509" t="s">
        <v>33</v>
      </c>
      <c r="H3509" s="4" t="s">
        <v>685</v>
      </c>
      <c r="I3509" s="199">
        <v>44</v>
      </c>
      <c r="J3509" t="str">
        <f t="shared" si="275"/>
        <v>D-W1-H2-LAM 45 - Exposed Lippings</v>
      </c>
      <c r="K3509" s="6">
        <f>+K2357+Exp_Lip</f>
        <v>783.5</v>
      </c>
      <c r="M3509" t="s">
        <v>751</v>
      </c>
      <c r="Q3509" s="6">
        <v>763.5</v>
      </c>
    </row>
    <row r="3510" spans="1:17" hidden="1">
      <c r="A3510" t="s">
        <v>2</v>
      </c>
      <c r="B3510" t="s">
        <v>15</v>
      </c>
      <c r="C3510">
        <v>949</v>
      </c>
      <c r="D3510" t="s">
        <v>27</v>
      </c>
      <c r="E3510">
        <v>2451</v>
      </c>
      <c r="F3510">
        <v>2820</v>
      </c>
      <c r="G3510" t="s">
        <v>34</v>
      </c>
      <c r="H3510" s="4" t="s">
        <v>685</v>
      </c>
      <c r="I3510" s="199">
        <v>44</v>
      </c>
      <c r="J3510" t="str">
        <f t="shared" si="275"/>
        <v>D-W1-H3-LAM 45 - Exposed Lippings</v>
      </c>
      <c r="K3510" s="6">
        <f>+K2358+Exp_Lip</f>
        <v>920.5</v>
      </c>
      <c r="M3510" t="s">
        <v>751</v>
      </c>
      <c r="Q3510" s="6">
        <v>896.5</v>
      </c>
    </row>
    <row r="3511" spans="1:17" hidden="1">
      <c r="A3511" t="s">
        <v>2</v>
      </c>
      <c r="B3511" t="s">
        <v>13</v>
      </c>
      <c r="C3511">
        <v>864</v>
      </c>
      <c r="D3511" t="s">
        <v>27</v>
      </c>
      <c r="E3511">
        <v>2821</v>
      </c>
      <c r="F3511">
        <v>3070</v>
      </c>
      <c r="G3511" t="s">
        <v>35</v>
      </c>
      <c r="H3511" s="4" t="s">
        <v>685</v>
      </c>
      <c r="I3511" s="199">
        <v>44</v>
      </c>
      <c r="J3511" t="str">
        <f t="shared" si="275"/>
        <v>D-W1-H4-LAM 45 - Exposed Lippings</v>
      </c>
      <c r="K3511" s="6">
        <f>+K2359+Exp_Lip</f>
        <v>1055.5</v>
      </c>
      <c r="M3511" t="s">
        <v>751</v>
      </c>
      <c r="Q3511" s="6">
        <v>1032.5</v>
      </c>
    </row>
    <row r="3512" spans="1:17" hidden="1">
      <c r="A3512" t="s">
        <v>1</v>
      </c>
      <c r="B3512" t="s">
        <v>12</v>
      </c>
      <c r="C3512">
        <v>949</v>
      </c>
      <c r="D3512" t="s">
        <v>27</v>
      </c>
      <c r="E3512">
        <v>1981</v>
      </c>
      <c r="F3512">
        <v>2150</v>
      </c>
      <c r="G3512" t="s">
        <v>32</v>
      </c>
      <c r="H3512" s="4" t="s">
        <v>685</v>
      </c>
      <c r="I3512" s="199">
        <v>44</v>
      </c>
      <c r="J3512" t="str">
        <f t="shared" si="275"/>
        <v>E-W1-H1-LAM 45 - Exposed Lippings</v>
      </c>
      <c r="K3512" s="6">
        <f t="shared" ref="K3512:K3519" si="280">+K2360+Exp_Lip*2</f>
        <v>1334</v>
      </c>
      <c r="M3512" t="s">
        <v>751</v>
      </c>
      <c r="Q3512" s="6">
        <v>1296</v>
      </c>
    </row>
    <row r="3513" spans="1:17" hidden="1">
      <c r="A3513" t="s">
        <v>1</v>
      </c>
      <c r="B3513" t="s">
        <v>11</v>
      </c>
      <c r="C3513">
        <v>909</v>
      </c>
      <c r="D3513" t="s">
        <v>27</v>
      </c>
      <c r="E3513">
        <v>2151</v>
      </c>
      <c r="F3513">
        <v>2450</v>
      </c>
      <c r="G3513" t="s">
        <v>33</v>
      </c>
      <c r="H3513" s="4" t="s">
        <v>685</v>
      </c>
      <c r="I3513" s="199">
        <v>44</v>
      </c>
      <c r="J3513" t="str">
        <f t="shared" si="275"/>
        <v>E-W1-H2-LAM 45 - Exposed Lippings</v>
      </c>
      <c r="K3513" s="6">
        <f t="shared" si="280"/>
        <v>1565</v>
      </c>
      <c r="M3513" t="s">
        <v>751</v>
      </c>
      <c r="Q3513" s="6">
        <v>1526</v>
      </c>
    </row>
    <row r="3514" spans="1:17" hidden="1">
      <c r="A3514" t="s">
        <v>1</v>
      </c>
      <c r="B3514" t="s">
        <v>10</v>
      </c>
      <c r="C3514">
        <v>949</v>
      </c>
      <c r="D3514" t="s">
        <v>27</v>
      </c>
      <c r="E3514">
        <v>2451</v>
      </c>
      <c r="F3514">
        <v>2820</v>
      </c>
      <c r="G3514" t="s">
        <v>34</v>
      </c>
      <c r="H3514" s="4" t="s">
        <v>685</v>
      </c>
      <c r="I3514" s="199">
        <v>44</v>
      </c>
      <c r="J3514" t="str">
        <f t="shared" si="275"/>
        <v>E-W1-H3-LAM 45 - Exposed Lippings</v>
      </c>
      <c r="K3514" s="6">
        <f t="shared" si="280"/>
        <v>1840</v>
      </c>
      <c r="M3514" t="s">
        <v>751</v>
      </c>
      <c r="Q3514" s="6">
        <v>1793</v>
      </c>
    </row>
    <row r="3515" spans="1:17" hidden="1">
      <c r="A3515" t="s">
        <v>1</v>
      </c>
      <c r="B3515" t="s">
        <v>8</v>
      </c>
      <c r="C3515">
        <v>999</v>
      </c>
      <c r="D3515" t="s">
        <v>27</v>
      </c>
      <c r="E3515">
        <v>2821</v>
      </c>
      <c r="F3515">
        <v>3100</v>
      </c>
      <c r="G3515" t="s">
        <v>35</v>
      </c>
      <c r="H3515" s="4" t="s">
        <v>685</v>
      </c>
      <c r="I3515" s="199">
        <v>44</v>
      </c>
      <c r="J3515" t="str">
        <f t="shared" si="275"/>
        <v>E-W1-H4-LAM 45 - Exposed Lippings</v>
      </c>
      <c r="K3515" s="6">
        <f t="shared" si="280"/>
        <v>2111</v>
      </c>
      <c r="M3515" t="s">
        <v>751</v>
      </c>
      <c r="Q3515" s="6">
        <v>2065</v>
      </c>
    </row>
    <row r="3516" spans="1:17" hidden="1">
      <c r="A3516" t="s">
        <v>0</v>
      </c>
      <c r="B3516" t="s">
        <v>7</v>
      </c>
      <c r="C3516">
        <v>949</v>
      </c>
      <c r="D3516" t="s">
        <v>27</v>
      </c>
      <c r="E3516">
        <v>1981</v>
      </c>
      <c r="F3516">
        <v>2150</v>
      </c>
      <c r="G3516" t="s">
        <v>32</v>
      </c>
      <c r="H3516" s="4" t="s">
        <v>685</v>
      </c>
      <c r="I3516" s="199">
        <v>44</v>
      </c>
      <c r="J3516" t="str">
        <f t="shared" si="275"/>
        <v>F-W1-H1-LAM 45 - Exposed Lippings</v>
      </c>
      <c r="K3516" s="6">
        <f t="shared" si="280"/>
        <v>1176</v>
      </c>
      <c r="M3516" t="s">
        <v>751</v>
      </c>
      <c r="Q3516" s="6">
        <v>1144</v>
      </c>
    </row>
    <row r="3517" spans="1:17" hidden="1">
      <c r="A3517" t="s">
        <v>0</v>
      </c>
      <c r="B3517" t="s">
        <v>6</v>
      </c>
      <c r="C3517">
        <v>909</v>
      </c>
      <c r="D3517" t="s">
        <v>27</v>
      </c>
      <c r="E3517">
        <v>2151</v>
      </c>
      <c r="F3517">
        <v>2450</v>
      </c>
      <c r="G3517" t="s">
        <v>33</v>
      </c>
      <c r="H3517" s="4" t="s">
        <v>685</v>
      </c>
      <c r="I3517" s="199">
        <v>44</v>
      </c>
      <c r="J3517" t="str">
        <f t="shared" si="275"/>
        <v>F-W1-H2-LAM 45 - Exposed Lippings</v>
      </c>
      <c r="K3517" s="6">
        <f t="shared" si="280"/>
        <v>1376</v>
      </c>
      <c r="M3517" t="s">
        <v>751</v>
      </c>
      <c r="Q3517" s="6">
        <v>1342</v>
      </c>
    </row>
    <row r="3518" spans="1:17" hidden="1">
      <c r="A3518" t="s">
        <v>0</v>
      </c>
      <c r="B3518" t="s">
        <v>5</v>
      </c>
      <c r="C3518">
        <v>924</v>
      </c>
      <c r="D3518" t="s">
        <v>27</v>
      </c>
      <c r="E3518">
        <v>2451</v>
      </c>
      <c r="F3518">
        <v>2820</v>
      </c>
      <c r="G3518" t="s">
        <v>34</v>
      </c>
      <c r="H3518" s="4" t="s">
        <v>685</v>
      </c>
      <c r="I3518" s="199">
        <v>44</v>
      </c>
      <c r="J3518" t="str">
        <f t="shared" si="275"/>
        <v>F-W1-H3-LAM 45 - Exposed Lippings</v>
      </c>
      <c r="K3518" s="6">
        <f t="shared" si="280"/>
        <v>1616</v>
      </c>
      <c r="M3518" t="s">
        <v>751</v>
      </c>
      <c r="Q3518" s="6">
        <v>1575</v>
      </c>
    </row>
    <row r="3519" spans="1:17" hidden="1">
      <c r="A3519" t="s">
        <v>0</v>
      </c>
      <c r="B3519" t="s">
        <v>3</v>
      </c>
      <c r="C3519">
        <v>999</v>
      </c>
      <c r="D3519" t="s">
        <v>27</v>
      </c>
      <c r="E3519">
        <v>2821</v>
      </c>
      <c r="F3519">
        <v>3100</v>
      </c>
      <c r="G3519" t="s">
        <v>35</v>
      </c>
      <c r="H3519" s="4" t="s">
        <v>685</v>
      </c>
      <c r="I3519" s="199">
        <v>44</v>
      </c>
      <c r="J3519" t="str">
        <f t="shared" ref="J3519:J3582" si="281">A3519&amp;"-"&amp;D3519&amp;"-"&amp;G3519&amp;"-"&amp;H3519</f>
        <v>F-W1-H4-LAM 45 - Exposed Lippings</v>
      </c>
      <c r="K3519" s="6">
        <f t="shared" si="280"/>
        <v>1853</v>
      </c>
      <c r="M3519" t="s">
        <v>751</v>
      </c>
      <c r="Q3519" s="6">
        <v>1813</v>
      </c>
    </row>
    <row r="3520" spans="1:17" hidden="1">
      <c r="A3520" t="s">
        <v>2</v>
      </c>
      <c r="B3520" t="s">
        <v>17</v>
      </c>
      <c r="C3520" s="191">
        <v>999</v>
      </c>
      <c r="D3520" s="191" t="s">
        <v>28</v>
      </c>
      <c r="E3520">
        <v>1981</v>
      </c>
      <c r="F3520">
        <v>2150</v>
      </c>
      <c r="G3520" t="s">
        <v>32</v>
      </c>
      <c r="H3520" s="4" t="s">
        <v>685</v>
      </c>
      <c r="I3520" s="199">
        <v>44</v>
      </c>
      <c r="J3520" t="str">
        <f t="shared" si="281"/>
        <v>D-W2-H1-LAM 45 - Exposed Lippings</v>
      </c>
      <c r="K3520" s="6">
        <f>+K2368+Exp_Lip</f>
        <v>693.5</v>
      </c>
      <c r="M3520" t="s">
        <v>751</v>
      </c>
      <c r="Q3520" s="6">
        <v>673.5</v>
      </c>
    </row>
    <row r="3521" spans="1:17" hidden="1">
      <c r="A3521" t="s">
        <v>2</v>
      </c>
      <c r="B3521" t="s">
        <v>16</v>
      </c>
      <c r="C3521" s="191">
        <v>999</v>
      </c>
      <c r="D3521" s="191" t="s">
        <v>28</v>
      </c>
      <c r="E3521">
        <v>2151</v>
      </c>
      <c r="F3521">
        <v>2450</v>
      </c>
      <c r="G3521" t="s">
        <v>33</v>
      </c>
      <c r="H3521" s="4" t="s">
        <v>685</v>
      </c>
      <c r="I3521" s="199">
        <v>44</v>
      </c>
      <c r="J3521" t="str">
        <f t="shared" si="281"/>
        <v>D-W2-H2-LAM 45 - Exposed Lippings</v>
      </c>
      <c r="K3521" s="6">
        <f>+K2369+Exp_Lip</f>
        <v>809.5</v>
      </c>
      <c r="M3521" t="s">
        <v>751</v>
      </c>
      <c r="Q3521" s="6">
        <v>788.5</v>
      </c>
    </row>
    <row r="3522" spans="1:17" hidden="1">
      <c r="A3522" t="s">
        <v>2</v>
      </c>
      <c r="B3522" t="s">
        <v>15</v>
      </c>
      <c r="C3522" s="191">
        <v>999</v>
      </c>
      <c r="D3522" s="191" t="s">
        <v>28</v>
      </c>
      <c r="E3522">
        <v>2451</v>
      </c>
      <c r="F3522">
        <v>2820</v>
      </c>
      <c r="G3522" t="s">
        <v>34</v>
      </c>
      <c r="H3522" s="4" t="s">
        <v>685</v>
      </c>
      <c r="I3522" s="199">
        <v>44</v>
      </c>
      <c r="J3522" t="str">
        <f t="shared" si="281"/>
        <v>D-W2-H3-LAM 45 - Exposed Lippings</v>
      </c>
      <c r="K3522" s="6">
        <f>+K2370+Exp_Lip</f>
        <v>946.5</v>
      </c>
      <c r="M3522" t="s">
        <v>751</v>
      </c>
      <c r="Q3522" s="6">
        <v>921.5</v>
      </c>
    </row>
    <row r="3523" spans="1:17" hidden="1">
      <c r="A3523" t="s">
        <v>2</v>
      </c>
      <c r="B3523" t="s">
        <v>13</v>
      </c>
      <c r="C3523" s="191">
        <v>999</v>
      </c>
      <c r="D3523" s="191" t="s">
        <v>28</v>
      </c>
      <c r="E3523">
        <v>2821</v>
      </c>
      <c r="F3523">
        <v>3070</v>
      </c>
      <c r="G3523" t="s">
        <v>35</v>
      </c>
      <c r="H3523" s="4" t="s">
        <v>685</v>
      </c>
      <c r="I3523" s="199">
        <v>44</v>
      </c>
      <c r="J3523" t="str">
        <f t="shared" si="281"/>
        <v>D-W2-H4-LAM 45 - Exposed Lippings</v>
      </c>
      <c r="K3523" s="6">
        <f>+K2371+Exp_Lip</f>
        <v>1081.5</v>
      </c>
      <c r="M3523" t="s">
        <v>751</v>
      </c>
      <c r="Q3523" s="6">
        <v>1057.5</v>
      </c>
    </row>
    <row r="3524" spans="1:17" hidden="1">
      <c r="A3524" t="s">
        <v>1</v>
      </c>
      <c r="B3524" t="s">
        <v>12</v>
      </c>
      <c r="C3524" s="191">
        <v>999</v>
      </c>
      <c r="D3524" s="191" t="s">
        <v>28</v>
      </c>
      <c r="E3524">
        <v>1981</v>
      </c>
      <c r="F3524">
        <v>2150</v>
      </c>
      <c r="G3524" t="s">
        <v>32</v>
      </c>
      <c r="H3524" s="4" t="s">
        <v>685</v>
      </c>
      <c r="I3524" s="199">
        <v>44</v>
      </c>
      <c r="J3524" t="str">
        <f t="shared" si="281"/>
        <v>E-W2-H1-LAM 45 - Exposed Lippings</v>
      </c>
      <c r="K3524" s="6">
        <f t="shared" ref="K3524:K3531" si="282">+K2372+Exp_Lip*2</f>
        <v>1385</v>
      </c>
      <c r="M3524" t="s">
        <v>751</v>
      </c>
      <c r="Q3524" s="6">
        <v>1346</v>
      </c>
    </row>
    <row r="3525" spans="1:17" hidden="1">
      <c r="A3525" t="s">
        <v>1</v>
      </c>
      <c r="B3525" t="s">
        <v>11</v>
      </c>
      <c r="C3525" s="191">
        <v>999</v>
      </c>
      <c r="D3525" s="191" t="s">
        <v>28</v>
      </c>
      <c r="E3525">
        <v>2151</v>
      </c>
      <c r="F3525">
        <v>2450</v>
      </c>
      <c r="G3525" t="s">
        <v>33</v>
      </c>
      <c r="H3525" s="4" t="s">
        <v>685</v>
      </c>
      <c r="I3525" s="199">
        <v>44</v>
      </c>
      <c r="J3525" t="str">
        <f t="shared" si="281"/>
        <v>E-W2-H2-LAM 45 - Exposed Lippings</v>
      </c>
      <c r="K3525" s="6">
        <f t="shared" si="282"/>
        <v>1617</v>
      </c>
      <c r="M3525" t="s">
        <v>751</v>
      </c>
      <c r="Q3525" s="6">
        <v>1576</v>
      </c>
    </row>
    <row r="3526" spans="1:17" hidden="1">
      <c r="A3526" t="s">
        <v>1</v>
      </c>
      <c r="B3526" t="s">
        <v>10</v>
      </c>
      <c r="C3526" s="191">
        <v>999</v>
      </c>
      <c r="D3526" s="191" t="s">
        <v>28</v>
      </c>
      <c r="E3526">
        <v>2451</v>
      </c>
      <c r="F3526">
        <v>2820</v>
      </c>
      <c r="G3526" t="s">
        <v>34</v>
      </c>
      <c r="H3526" s="4" t="s">
        <v>685</v>
      </c>
      <c r="I3526" s="199">
        <v>44</v>
      </c>
      <c r="J3526" t="str">
        <f t="shared" si="281"/>
        <v>E-W2-H3-LAM 45 - Exposed Lippings</v>
      </c>
      <c r="K3526" s="6">
        <f t="shared" si="282"/>
        <v>1892</v>
      </c>
      <c r="M3526" t="s">
        <v>751</v>
      </c>
      <c r="Q3526" s="6">
        <v>1843</v>
      </c>
    </row>
    <row r="3527" spans="1:17" hidden="1">
      <c r="A3527" t="s">
        <v>1</v>
      </c>
      <c r="B3527" t="s">
        <v>8</v>
      </c>
      <c r="C3527" s="191">
        <v>999</v>
      </c>
      <c r="D3527" s="191" t="s">
        <v>28</v>
      </c>
      <c r="E3527">
        <v>2821</v>
      </c>
      <c r="F3527">
        <v>3100</v>
      </c>
      <c r="G3527" t="s">
        <v>35</v>
      </c>
      <c r="H3527" s="4" t="s">
        <v>685</v>
      </c>
      <c r="I3527" s="199">
        <v>44</v>
      </c>
      <c r="J3527" t="str">
        <f t="shared" si="281"/>
        <v>E-W2-H4-LAM 45 - Exposed Lippings</v>
      </c>
      <c r="K3527" s="6">
        <f t="shared" si="282"/>
        <v>2162</v>
      </c>
      <c r="M3527" t="s">
        <v>751</v>
      </c>
      <c r="Q3527" s="6">
        <v>2115</v>
      </c>
    </row>
    <row r="3528" spans="1:17" hidden="1">
      <c r="A3528" t="s">
        <v>0</v>
      </c>
      <c r="B3528" t="s">
        <v>7</v>
      </c>
      <c r="C3528" s="191">
        <v>999</v>
      </c>
      <c r="D3528" s="191" t="s">
        <v>28</v>
      </c>
      <c r="E3528">
        <v>1981</v>
      </c>
      <c r="F3528">
        <v>2150</v>
      </c>
      <c r="G3528" t="s">
        <v>32</v>
      </c>
      <c r="H3528" s="4" t="s">
        <v>685</v>
      </c>
      <c r="I3528" s="199">
        <v>44</v>
      </c>
      <c r="J3528" t="str">
        <f t="shared" si="281"/>
        <v>F-W2-H1-LAM 45 - Exposed Lippings</v>
      </c>
      <c r="K3528" s="6">
        <f t="shared" si="282"/>
        <v>1202</v>
      </c>
      <c r="M3528" t="s">
        <v>751</v>
      </c>
      <c r="Q3528" s="6">
        <v>1169</v>
      </c>
    </row>
    <row r="3529" spans="1:17" hidden="1">
      <c r="A3529" t="s">
        <v>0</v>
      </c>
      <c r="B3529" t="s">
        <v>6</v>
      </c>
      <c r="C3529" s="191">
        <v>999</v>
      </c>
      <c r="D3529" s="191" t="s">
        <v>28</v>
      </c>
      <c r="E3529">
        <v>2151</v>
      </c>
      <c r="F3529">
        <v>2450</v>
      </c>
      <c r="G3529" t="s">
        <v>33</v>
      </c>
      <c r="H3529" s="4" t="s">
        <v>685</v>
      </c>
      <c r="I3529" s="199">
        <v>44</v>
      </c>
      <c r="J3529" t="str">
        <f t="shared" si="281"/>
        <v>F-W2-H2-LAM 45 - Exposed Lippings</v>
      </c>
      <c r="K3529" s="6">
        <f t="shared" si="282"/>
        <v>1401</v>
      </c>
      <c r="M3529" t="s">
        <v>751</v>
      </c>
      <c r="Q3529" s="6">
        <v>1367</v>
      </c>
    </row>
    <row r="3530" spans="1:17" hidden="1">
      <c r="A3530" t="s">
        <v>0</v>
      </c>
      <c r="B3530" t="s">
        <v>5</v>
      </c>
      <c r="C3530" s="191">
        <v>999</v>
      </c>
      <c r="D3530" s="191" t="s">
        <v>28</v>
      </c>
      <c r="E3530">
        <v>2451</v>
      </c>
      <c r="F3530">
        <v>2820</v>
      </c>
      <c r="G3530" t="s">
        <v>34</v>
      </c>
      <c r="H3530" s="4" t="s">
        <v>685</v>
      </c>
      <c r="I3530" s="199">
        <v>44</v>
      </c>
      <c r="J3530" t="str">
        <f t="shared" si="281"/>
        <v>F-W2-H3-LAM 45 - Exposed Lippings</v>
      </c>
      <c r="K3530" s="6">
        <f t="shared" si="282"/>
        <v>1641</v>
      </c>
      <c r="M3530" t="s">
        <v>751</v>
      </c>
      <c r="Q3530" s="6">
        <v>1600</v>
      </c>
    </row>
    <row r="3531" spans="1:17" hidden="1">
      <c r="A3531" t="s">
        <v>0</v>
      </c>
      <c r="B3531" t="s">
        <v>3</v>
      </c>
      <c r="C3531" s="191">
        <v>999</v>
      </c>
      <c r="D3531" s="191" t="s">
        <v>28</v>
      </c>
      <c r="E3531">
        <v>2821</v>
      </c>
      <c r="F3531">
        <v>3100</v>
      </c>
      <c r="G3531" t="s">
        <v>35</v>
      </c>
      <c r="H3531" s="4" t="s">
        <v>685</v>
      </c>
      <c r="I3531" s="199">
        <v>44</v>
      </c>
      <c r="J3531" t="str">
        <f t="shared" si="281"/>
        <v>F-W2-H4-LAM 45 - Exposed Lippings</v>
      </c>
      <c r="K3531" s="6">
        <f t="shared" si="282"/>
        <v>1879</v>
      </c>
      <c r="M3531" t="s">
        <v>751</v>
      </c>
      <c r="Q3531" s="6">
        <v>1838</v>
      </c>
    </row>
    <row r="3532" spans="1:17" hidden="1">
      <c r="A3532" t="s">
        <v>2</v>
      </c>
      <c r="B3532" t="s">
        <v>17</v>
      </c>
      <c r="C3532" s="194">
        <v>1099</v>
      </c>
      <c r="D3532" s="194" t="s">
        <v>29</v>
      </c>
      <c r="E3532">
        <v>1981</v>
      </c>
      <c r="F3532">
        <v>2150</v>
      </c>
      <c r="G3532" t="s">
        <v>32</v>
      </c>
      <c r="H3532" s="4" t="s">
        <v>685</v>
      </c>
      <c r="I3532" s="199">
        <v>44</v>
      </c>
      <c r="J3532" t="str">
        <f t="shared" si="281"/>
        <v>D-W3-H1-LAM 45 - Exposed Lippings</v>
      </c>
      <c r="K3532" s="6">
        <f>+K2380+Exp_Lip</f>
        <v>719.5</v>
      </c>
      <c r="M3532" t="s">
        <v>751</v>
      </c>
      <c r="Q3532" s="6">
        <v>698.5</v>
      </c>
    </row>
    <row r="3533" spans="1:17" hidden="1">
      <c r="A3533" t="s">
        <v>2</v>
      </c>
      <c r="B3533" t="s">
        <v>16</v>
      </c>
      <c r="C3533" s="194">
        <v>1099</v>
      </c>
      <c r="D3533" s="194" t="s">
        <v>29</v>
      </c>
      <c r="E3533">
        <v>2151</v>
      </c>
      <c r="F3533">
        <v>2450</v>
      </c>
      <c r="G3533" t="s">
        <v>33</v>
      </c>
      <c r="H3533" s="4" t="s">
        <v>685</v>
      </c>
      <c r="I3533" s="199">
        <v>44</v>
      </c>
      <c r="J3533" t="str">
        <f t="shared" si="281"/>
        <v>D-W3-H2-LAM 45 - Exposed Lippings</v>
      </c>
      <c r="K3533" s="6">
        <f>+K2381+Exp_Lip</f>
        <v>834.5</v>
      </c>
      <c r="M3533" t="s">
        <v>751</v>
      </c>
      <c r="Q3533" s="6">
        <v>813.5</v>
      </c>
    </row>
    <row r="3534" spans="1:17" hidden="1">
      <c r="A3534" t="s">
        <v>2</v>
      </c>
      <c r="B3534" t="s">
        <v>15</v>
      </c>
      <c r="C3534" s="194">
        <v>1099</v>
      </c>
      <c r="D3534" s="194" t="s">
        <v>29</v>
      </c>
      <c r="E3534">
        <v>2451</v>
      </c>
      <c r="F3534">
        <v>2820</v>
      </c>
      <c r="G3534" t="s">
        <v>34</v>
      </c>
      <c r="H3534" s="4" t="s">
        <v>685</v>
      </c>
      <c r="I3534" s="199">
        <v>44</v>
      </c>
      <c r="J3534" t="str">
        <f t="shared" si="281"/>
        <v>D-W3-H3-LAM 45 - Exposed Lippings</v>
      </c>
      <c r="K3534" s="6">
        <f>+K2382+Exp_Lip</f>
        <v>971.5</v>
      </c>
      <c r="M3534" t="s">
        <v>751</v>
      </c>
      <c r="Q3534" s="6">
        <v>946.5</v>
      </c>
    </row>
    <row r="3535" spans="1:17" hidden="1">
      <c r="A3535" t="s">
        <v>2</v>
      </c>
      <c r="B3535" t="s">
        <v>13</v>
      </c>
      <c r="C3535" s="194">
        <v>1099</v>
      </c>
      <c r="D3535" s="194" t="s">
        <v>29</v>
      </c>
      <c r="E3535">
        <v>2821</v>
      </c>
      <c r="F3535">
        <v>3070</v>
      </c>
      <c r="G3535" t="s">
        <v>35</v>
      </c>
      <c r="H3535" s="4" t="s">
        <v>685</v>
      </c>
      <c r="I3535" s="199">
        <v>44</v>
      </c>
      <c r="J3535" t="str">
        <f t="shared" si="281"/>
        <v>D-W3-H4-LAM 45 - Exposed Lippings</v>
      </c>
      <c r="K3535" s="6">
        <f>+K2383+Exp_Lip</f>
        <v>1107.5</v>
      </c>
      <c r="M3535" t="s">
        <v>751</v>
      </c>
      <c r="Q3535" s="6">
        <v>1082.5</v>
      </c>
    </row>
    <row r="3536" spans="1:17" hidden="1">
      <c r="A3536" t="s">
        <v>1</v>
      </c>
      <c r="B3536" t="s">
        <v>12</v>
      </c>
      <c r="C3536" s="194">
        <v>1099</v>
      </c>
      <c r="D3536" s="194" t="s">
        <v>29</v>
      </c>
      <c r="E3536">
        <v>1981</v>
      </c>
      <c r="F3536">
        <v>2150</v>
      </c>
      <c r="G3536" t="s">
        <v>32</v>
      </c>
      <c r="H3536" s="4" t="s">
        <v>685</v>
      </c>
      <c r="I3536" s="199">
        <v>44</v>
      </c>
      <c r="J3536" t="str">
        <f t="shared" si="281"/>
        <v>E-W3-H1-LAM 45 - Exposed Lippings</v>
      </c>
      <c r="K3536" s="6">
        <f t="shared" ref="K3536:K3543" si="283">+K2384+Exp_Lip*2</f>
        <v>1437</v>
      </c>
      <c r="M3536" t="s">
        <v>751</v>
      </c>
      <c r="Q3536" s="6">
        <v>1396</v>
      </c>
    </row>
    <row r="3537" spans="1:17" hidden="1">
      <c r="A3537" t="s">
        <v>1</v>
      </c>
      <c r="B3537" t="s">
        <v>11</v>
      </c>
      <c r="C3537" s="194">
        <v>1099</v>
      </c>
      <c r="D3537" s="194" t="s">
        <v>29</v>
      </c>
      <c r="E3537">
        <v>2151</v>
      </c>
      <c r="F3537">
        <v>2450</v>
      </c>
      <c r="G3537" t="s">
        <v>33</v>
      </c>
      <c r="H3537" s="4" t="s">
        <v>685</v>
      </c>
      <c r="I3537" s="199">
        <v>44</v>
      </c>
      <c r="J3537" t="str">
        <f t="shared" si="281"/>
        <v>E-W3-H2-LAM 45 - Exposed Lippings</v>
      </c>
      <c r="K3537" s="6">
        <f t="shared" si="283"/>
        <v>1668</v>
      </c>
      <c r="M3537" t="s">
        <v>751</v>
      </c>
      <c r="Q3537" s="6">
        <v>1626</v>
      </c>
    </row>
    <row r="3538" spans="1:17" hidden="1">
      <c r="A3538" t="s">
        <v>1</v>
      </c>
      <c r="B3538" t="s">
        <v>10</v>
      </c>
      <c r="C3538" s="194">
        <v>1099</v>
      </c>
      <c r="D3538" s="194" t="s">
        <v>29</v>
      </c>
      <c r="E3538">
        <v>2451</v>
      </c>
      <c r="F3538">
        <v>2820</v>
      </c>
      <c r="G3538" t="s">
        <v>34</v>
      </c>
      <c r="H3538" s="4" t="s">
        <v>685</v>
      </c>
      <c r="I3538" s="199">
        <v>44</v>
      </c>
      <c r="J3538" t="str">
        <f t="shared" si="281"/>
        <v>E-W3-H3-LAM 45 - Exposed Lippings</v>
      </c>
      <c r="K3538" s="6">
        <f t="shared" si="283"/>
        <v>1943</v>
      </c>
      <c r="M3538" t="s">
        <v>751</v>
      </c>
      <c r="Q3538" s="6">
        <v>1893</v>
      </c>
    </row>
    <row r="3539" spans="1:17" hidden="1">
      <c r="A3539" t="s">
        <v>1</v>
      </c>
      <c r="B3539" t="s">
        <v>8</v>
      </c>
      <c r="C3539" s="194">
        <v>1099</v>
      </c>
      <c r="D3539" s="194" t="s">
        <v>29</v>
      </c>
      <c r="E3539">
        <v>2821</v>
      </c>
      <c r="F3539">
        <v>3100</v>
      </c>
      <c r="G3539" t="s">
        <v>35</v>
      </c>
      <c r="H3539" s="4" t="s">
        <v>685</v>
      </c>
      <c r="I3539" s="199">
        <v>44</v>
      </c>
      <c r="J3539" t="str">
        <f t="shared" si="281"/>
        <v>E-W3-H4-LAM 45 - Exposed Lippings</v>
      </c>
      <c r="K3539" s="6">
        <f t="shared" si="283"/>
        <v>2214</v>
      </c>
      <c r="M3539" t="s">
        <v>751</v>
      </c>
      <c r="Q3539" s="6">
        <v>2165</v>
      </c>
    </row>
    <row r="3540" spans="1:17" hidden="1">
      <c r="A3540" t="s">
        <v>0</v>
      </c>
      <c r="B3540" t="s">
        <v>7</v>
      </c>
      <c r="C3540" s="194">
        <v>1099</v>
      </c>
      <c r="D3540" s="194" t="s">
        <v>29</v>
      </c>
      <c r="E3540">
        <v>1981</v>
      </c>
      <c r="F3540">
        <v>2150</v>
      </c>
      <c r="G3540" t="s">
        <v>32</v>
      </c>
      <c r="H3540" s="4" t="s">
        <v>685</v>
      </c>
      <c r="I3540" s="199">
        <v>44</v>
      </c>
      <c r="J3540" t="str">
        <f t="shared" si="281"/>
        <v>F-W3-H1-LAM 45 - Exposed Lippings</v>
      </c>
      <c r="K3540" s="6">
        <f t="shared" si="283"/>
        <v>1228</v>
      </c>
      <c r="M3540" t="s">
        <v>751</v>
      </c>
      <c r="Q3540" s="6">
        <v>1194</v>
      </c>
    </row>
    <row r="3541" spans="1:17" hidden="1">
      <c r="A3541" t="s">
        <v>0</v>
      </c>
      <c r="B3541" t="s">
        <v>6</v>
      </c>
      <c r="C3541" s="194">
        <v>1099</v>
      </c>
      <c r="D3541" s="194" t="s">
        <v>29</v>
      </c>
      <c r="E3541">
        <v>2151</v>
      </c>
      <c r="F3541">
        <v>2450</v>
      </c>
      <c r="G3541" t="s">
        <v>33</v>
      </c>
      <c r="H3541" s="4" t="s">
        <v>685</v>
      </c>
      <c r="I3541" s="199">
        <v>44</v>
      </c>
      <c r="J3541" t="str">
        <f t="shared" si="281"/>
        <v>F-W3-H2-LAM 45 - Exposed Lippings</v>
      </c>
      <c r="K3541" s="6">
        <f t="shared" si="283"/>
        <v>1427</v>
      </c>
      <c r="M3541" t="s">
        <v>751</v>
      </c>
      <c r="Q3541" s="6">
        <v>1392</v>
      </c>
    </row>
    <row r="3542" spans="1:17" hidden="1">
      <c r="A3542" t="s">
        <v>0</v>
      </c>
      <c r="B3542" t="s">
        <v>5</v>
      </c>
      <c r="C3542" s="194">
        <v>1099</v>
      </c>
      <c r="D3542" s="194" t="s">
        <v>29</v>
      </c>
      <c r="E3542">
        <v>2451</v>
      </c>
      <c r="F3542">
        <v>2820</v>
      </c>
      <c r="G3542" t="s">
        <v>34</v>
      </c>
      <c r="H3542" s="4" t="s">
        <v>685</v>
      </c>
      <c r="I3542" s="199">
        <v>44</v>
      </c>
      <c r="J3542" t="str">
        <f t="shared" si="281"/>
        <v>F-W3-H3-LAM 45 - Exposed Lippings</v>
      </c>
      <c r="K3542" s="6">
        <f t="shared" si="283"/>
        <v>1667</v>
      </c>
      <c r="M3542" t="s">
        <v>751</v>
      </c>
      <c r="Q3542" s="6">
        <v>1625</v>
      </c>
    </row>
    <row r="3543" spans="1:17" hidden="1">
      <c r="A3543" t="s">
        <v>0</v>
      </c>
      <c r="B3543" t="s">
        <v>3</v>
      </c>
      <c r="C3543" s="194">
        <v>1099</v>
      </c>
      <c r="D3543" s="194" t="s">
        <v>29</v>
      </c>
      <c r="E3543">
        <v>2821</v>
      </c>
      <c r="F3543">
        <v>3100</v>
      </c>
      <c r="G3543" t="s">
        <v>35</v>
      </c>
      <c r="H3543" s="4" t="s">
        <v>685</v>
      </c>
      <c r="I3543" s="199">
        <v>44</v>
      </c>
      <c r="J3543" t="str">
        <f t="shared" si="281"/>
        <v>F-W3-H4-LAM 45 - Exposed Lippings</v>
      </c>
      <c r="K3543" s="6">
        <f t="shared" si="283"/>
        <v>1904</v>
      </c>
      <c r="M3543" t="s">
        <v>751</v>
      </c>
      <c r="Q3543" s="6">
        <v>1863</v>
      </c>
    </row>
    <row r="3544" spans="1:17" hidden="1">
      <c r="A3544" t="s">
        <v>2</v>
      </c>
      <c r="B3544" t="s">
        <v>17</v>
      </c>
      <c r="C3544" s="196">
        <v>1240</v>
      </c>
      <c r="D3544" s="196" t="s">
        <v>30</v>
      </c>
      <c r="E3544">
        <v>1981</v>
      </c>
      <c r="F3544">
        <v>2150</v>
      </c>
      <c r="G3544" t="s">
        <v>32</v>
      </c>
      <c r="H3544" s="4" t="s">
        <v>685</v>
      </c>
      <c r="I3544" s="199">
        <v>44</v>
      </c>
      <c r="J3544" t="str">
        <f t="shared" si="281"/>
        <v>D-W4-H1-LAM 45 - Exposed Lippings</v>
      </c>
      <c r="K3544" s="6">
        <f>+K2392+Exp_Lip</f>
        <v>745.5</v>
      </c>
      <c r="M3544" t="s">
        <v>751</v>
      </c>
      <c r="Q3544" s="6">
        <v>723.5</v>
      </c>
    </row>
    <row r="3545" spans="1:17" hidden="1">
      <c r="A3545" t="s">
        <v>2</v>
      </c>
      <c r="B3545" t="s">
        <v>16</v>
      </c>
      <c r="C3545" s="196">
        <v>1240</v>
      </c>
      <c r="D3545" s="196" t="s">
        <v>30</v>
      </c>
      <c r="E3545">
        <v>2151</v>
      </c>
      <c r="F3545">
        <v>2450</v>
      </c>
      <c r="G3545" t="s">
        <v>33</v>
      </c>
      <c r="H3545" s="4" t="s">
        <v>685</v>
      </c>
      <c r="I3545" s="199">
        <v>44</v>
      </c>
      <c r="J3545" t="str">
        <f t="shared" si="281"/>
        <v>D-W4-H2-LAM 45 - Exposed Lippings</v>
      </c>
      <c r="K3545" s="6">
        <f>+K2393+Exp_Lip</f>
        <v>860.5</v>
      </c>
      <c r="M3545" t="s">
        <v>751</v>
      </c>
      <c r="Q3545" s="6">
        <v>838.5</v>
      </c>
    </row>
    <row r="3546" spans="1:17" hidden="1">
      <c r="A3546" t="s">
        <v>2</v>
      </c>
      <c r="B3546" t="s">
        <v>15</v>
      </c>
      <c r="C3546" s="196">
        <v>1240</v>
      </c>
      <c r="D3546" s="196" t="s">
        <v>30</v>
      </c>
      <c r="E3546">
        <v>2451</v>
      </c>
      <c r="F3546">
        <v>2820</v>
      </c>
      <c r="G3546" t="s">
        <v>34</v>
      </c>
      <c r="H3546" s="4" t="s">
        <v>685</v>
      </c>
      <c r="I3546" s="199">
        <v>44</v>
      </c>
      <c r="J3546" t="str">
        <f t="shared" si="281"/>
        <v>D-W4-H3-LAM 45 - Exposed Lippings</v>
      </c>
      <c r="K3546" s="6">
        <f>+K2394+Exp_Lip</f>
        <v>997.5</v>
      </c>
      <c r="M3546" t="s">
        <v>751</v>
      </c>
      <c r="Q3546" s="6">
        <v>971.5</v>
      </c>
    </row>
    <row r="3547" spans="1:17" hidden="1">
      <c r="A3547" t="s">
        <v>2</v>
      </c>
      <c r="B3547" t="s">
        <v>13</v>
      </c>
      <c r="C3547" s="196">
        <v>1240</v>
      </c>
      <c r="D3547" s="196" t="s">
        <v>30</v>
      </c>
      <c r="E3547">
        <v>2821</v>
      </c>
      <c r="F3547">
        <v>3070</v>
      </c>
      <c r="G3547" t="s">
        <v>35</v>
      </c>
      <c r="H3547" s="4" t="s">
        <v>685</v>
      </c>
      <c r="I3547" s="199">
        <v>44</v>
      </c>
      <c r="J3547" t="str">
        <f t="shared" si="281"/>
        <v>D-W4-H4-LAM 45 - Exposed Lippings</v>
      </c>
      <c r="K3547" s="6">
        <f>+K2395+Exp_Lip</f>
        <v>1132.5</v>
      </c>
      <c r="M3547" t="s">
        <v>751</v>
      </c>
      <c r="Q3547" s="6">
        <v>1107.5</v>
      </c>
    </row>
    <row r="3548" spans="1:17" hidden="1">
      <c r="A3548" t="s">
        <v>1</v>
      </c>
      <c r="B3548" t="s">
        <v>12</v>
      </c>
      <c r="C3548" s="196">
        <v>1240</v>
      </c>
      <c r="D3548" s="196" t="s">
        <v>30</v>
      </c>
      <c r="E3548">
        <v>1981</v>
      </c>
      <c r="F3548">
        <v>2150</v>
      </c>
      <c r="G3548" t="s">
        <v>32</v>
      </c>
      <c r="H3548" s="4" t="s">
        <v>685</v>
      </c>
      <c r="I3548" s="199">
        <v>44</v>
      </c>
      <c r="J3548" t="str">
        <f t="shared" si="281"/>
        <v>E-W4-H1-LAM 45 - Exposed Lippings</v>
      </c>
      <c r="K3548" s="6">
        <f t="shared" ref="K3548:K3555" si="284">+K2396+Exp_Lip*2</f>
        <v>1489</v>
      </c>
      <c r="M3548" t="s">
        <v>751</v>
      </c>
      <c r="Q3548" s="6">
        <v>1446</v>
      </c>
    </row>
    <row r="3549" spans="1:17" hidden="1">
      <c r="A3549" t="s">
        <v>1</v>
      </c>
      <c r="B3549" t="s">
        <v>11</v>
      </c>
      <c r="C3549" s="196">
        <v>1240</v>
      </c>
      <c r="D3549" s="196" t="s">
        <v>30</v>
      </c>
      <c r="E3549">
        <v>2151</v>
      </c>
      <c r="F3549">
        <v>2450</v>
      </c>
      <c r="G3549" t="s">
        <v>33</v>
      </c>
      <c r="H3549" s="4" t="s">
        <v>685</v>
      </c>
      <c r="I3549" s="199">
        <v>44</v>
      </c>
      <c r="J3549" t="str">
        <f t="shared" si="281"/>
        <v>E-W4-H2-LAM 45 - Exposed Lippings</v>
      </c>
      <c r="K3549" s="6">
        <f t="shared" si="284"/>
        <v>1720</v>
      </c>
      <c r="M3549" t="s">
        <v>751</v>
      </c>
      <c r="Q3549" s="6">
        <v>1676</v>
      </c>
    </row>
    <row r="3550" spans="1:17" hidden="1">
      <c r="A3550" t="s">
        <v>1</v>
      </c>
      <c r="B3550" t="s">
        <v>10</v>
      </c>
      <c r="C3550" s="196">
        <v>1240</v>
      </c>
      <c r="D3550" s="196" t="s">
        <v>30</v>
      </c>
      <c r="E3550">
        <v>2451</v>
      </c>
      <c r="F3550">
        <v>2820</v>
      </c>
      <c r="G3550" t="s">
        <v>34</v>
      </c>
      <c r="H3550" s="4" t="s">
        <v>685</v>
      </c>
      <c r="I3550" s="199">
        <v>44</v>
      </c>
      <c r="J3550" t="str">
        <f t="shared" si="281"/>
        <v>E-W4-H3-LAM 45 - Exposed Lippings</v>
      </c>
      <c r="K3550" s="6">
        <f t="shared" si="284"/>
        <v>1995</v>
      </c>
      <c r="M3550" t="s">
        <v>751</v>
      </c>
      <c r="Q3550" s="6">
        <v>1943</v>
      </c>
    </row>
    <row r="3551" spans="1:17" hidden="1">
      <c r="A3551" t="s">
        <v>1</v>
      </c>
      <c r="B3551" t="s">
        <v>8</v>
      </c>
      <c r="C3551" s="196">
        <v>1240</v>
      </c>
      <c r="D3551" s="196" t="s">
        <v>30</v>
      </c>
      <c r="E3551">
        <v>2821</v>
      </c>
      <c r="F3551">
        <v>3100</v>
      </c>
      <c r="G3551" t="s">
        <v>35</v>
      </c>
      <c r="H3551" s="4" t="s">
        <v>685</v>
      </c>
      <c r="I3551" s="199">
        <v>44</v>
      </c>
      <c r="J3551" t="str">
        <f t="shared" si="281"/>
        <v>E-W4-H4-LAM 45 - Exposed Lippings</v>
      </c>
      <c r="K3551" s="6">
        <f t="shared" si="284"/>
        <v>2265</v>
      </c>
      <c r="M3551" t="s">
        <v>751</v>
      </c>
      <c r="Q3551" s="6">
        <v>2215</v>
      </c>
    </row>
    <row r="3552" spans="1:17" hidden="1">
      <c r="A3552" t="s">
        <v>0</v>
      </c>
      <c r="B3552" t="s">
        <v>7</v>
      </c>
      <c r="C3552" s="196">
        <v>1240</v>
      </c>
      <c r="D3552" s="196" t="s">
        <v>30</v>
      </c>
      <c r="E3552">
        <v>1981</v>
      </c>
      <c r="F3552">
        <v>2150</v>
      </c>
      <c r="G3552" t="s">
        <v>32</v>
      </c>
      <c r="H3552" s="4" t="s">
        <v>685</v>
      </c>
      <c r="I3552" s="199">
        <v>44</v>
      </c>
      <c r="J3552" t="str">
        <f t="shared" si="281"/>
        <v>F-W4-H1-LAM 45 - Exposed Lippings</v>
      </c>
      <c r="K3552" s="6">
        <f t="shared" si="284"/>
        <v>1254</v>
      </c>
      <c r="M3552" t="s">
        <v>751</v>
      </c>
      <c r="Q3552" s="6">
        <v>1219</v>
      </c>
    </row>
    <row r="3553" spans="1:17" hidden="1">
      <c r="A3553" t="s">
        <v>0</v>
      </c>
      <c r="B3553" t="s">
        <v>6</v>
      </c>
      <c r="C3553" s="196">
        <v>1240</v>
      </c>
      <c r="D3553" s="196" t="s">
        <v>30</v>
      </c>
      <c r="E3553">
        <v>2151</v>
      </c>
      <c r="F3553">
        <v>2450</v>
      </c>
      <c r="G3553" t="s">
        <v>33</v>
      </c>
      <c r="H3553" s="4" t="s">
        <v>685</v>
      </c>
      <c r="I3553" s="199">
        <v>44</v>
      </c>
      <c r="J3553" t="str">
        <f t="shared" si="281"/>
        <v>F-W4-H2-LAM 45 - Exposed Lippings</v>
      </c>
      <c r="K3553" s="6">
        <f t="shared" si="284"/>
        <v>1453</v>
      </c>
      <c r="M3553" t="s">
        <v>751</v>
      </c>
      <c r="Q3553" s="6">
        <v>1417</v>
      </c>
    </row>
    <row r="3554" spans="1:17" hidden="1">
      <c r="A3554" t="s">
        <v>0</v>
      </c>
      <c r="B3554" t="s">
        <v>5</v>
      </c>
      <c r="C3554" s="196">
        <v>1240</v>
      </c>
      <c r="D3554" s="196" t="s">
        <v>30</v>
      </c>
      <c r="E3554">
        <v>2451</v>
      </c>
      <c r="F3554">
        <v>2820</v>
      </c>
      <c r="G3554" t="s">
        <v>34</v>
      </c>
      <c r="H3554" s="4" t="s">
        <v>685</v>
      </c>
      <c r="I3554" s="199">
        <v>44</v>
      </c>
      <c r="J3554" t="str">
        <f t="shared" si="281"/>
        <v>F-W4-H3-LAM 45 - Exposed Lippings</v>
      </c>
      <c r="K3554" s="6">
        <f t="shared" si="284"/>
        <v>1693</v>
      </c>
      <c r="M3554" t="s">
        <v>751</v>
      </c>
      <c r="Q3554" s="6">
        <v>1650</v>
      </c>
    </row>
    <row r="3555" spans="1:17" hidden="1">
      <c r="A3555" t="s">
        <v>0</v>
      </c>
      <c r="B3555" t="s">
        <v>3</v>
      </c>
      <c r="C3555" s="196">
        <v>1240</v>
      </c>
      <c r="D3555" s="196" t="s">
        <v>30</v>
      </c>
      <c r="E3555">
        <v>2821</v>
      </c>
      <c r="F3555">
        <v>3100</v>
      </c>
      <c r="G3555" t="s">
        <v>35</v>
      </c>
      <c r="H3555" s="4" t="s">
        <v>685</v>
      </c>
      <c r="I3555" s="199">
        <v>44</v>
      </c>
      <c r="J3555" t="str">
        <f t="shared" si="281"/>
        <v>F-W4-H4-LAM 45 - Exposed Lippings</v>
      </c>
      <c r="K3555" s="6">
        <f t="shared" si="284"/>
        <v>1930</v>
      </c>
      <c r="M3555" t="s">
        <v>751</v>
      </c>
      <c r="Q3555" s="6">
        <v>1888</v>
      </c>
    </row>
    <row r="3556" spans="1:17" hidden="1">
      <c r="A3556" t="s">
        <v>2</v>
      </c>
      <c r="B3556" t="s">
        <v>17</v>
      </c>
      <c r="C3556">
        <v>949</v>
      </c>
      <c r="D3556" t="s">
        <v>27</v>
      </c>
      <c r="E3556">
        <v>1981</v>
      </c>
      <c r="F3556">
        <v>2150</v>
      </c>
      <c r="G3556" t="s">
        <v>32</v>
      </c>
      <c r="H3556" s="4" t="s">
        <v>686</v>
      </c>
      <c r="I3556" s="199">
        <v>44</v>
      </c>
      <c r="J3556" t="str">
        <f t="shared" si="281"/>
        <v>D-W1-H1-LAM 55 - Exposed Lippings</v>
      </c>
      <c r="K3556" s="6">
        <f>+K2404+Exp_Lip</f>
        <v>840.5</v>
      </c>
      <c r="M3556" t="s">
        <v>751</v>
      </c>
      <c r="Q3556" s="6">
        <v>815.5</v>
      </c>
    </row>
    <row r="3557" spans="1:17" hidden="1">
      <c r="A3557" t="s">
        <v>2</v>
      </c>
      <c r="B3557" t="s">
        <v>16</v>
      </c>
      <c r="C3557">
        <v>949</v>
      </c>
      <c r="D3557" t="s">
        <v>27</v>
      </c>
      <c r="E3557">
        <v>2151</v>
      </c>
      <c r="F3557">
        <v>2450</v>
      </c>
      <c r="G3557" t="s">
        <v>33</v>
      </c>
      <c r="H3557" s="4" t="s">
        <v>686</v>
      </c>
      <c r="I3557" s="199">
        <v>44</v>
      </c>
      <c r="J3557" t="str">
        <f t="shared" si="281"/>
        <v>D-W1-H2-LAM 55 - Exposed Lippings</v>
      </c>
      <c r="K3557" s="6">
        <f>+K2405+Exp_Lip</f>
        <v>955.5</v>
      </c>
      <c r="M3557" t="s">
        <v>751</v>
      </c>
      <c r="Q3557" s="6">
        <v>930.5</v>
      </c>
    </row>
    <row r="3558" spans="1:17" hidden="1">
      <c r="A3558" t="s">
        <v>2</v>
      </c>
      <c r="B3558" t="s">
        <v>15</v>
      </c>
      <c r="C3558">
        <v>949</v>
      </c>
      <c r="D3558" t="s">
        <v>27</v>
      </c>
      <c r="E3558">
        <v>2451</v>
      </c>
      <c r="F3558">
        <v>2820</v>
      </c>
      <c r="G3558" t="s">
        <v>34</v>
      </c>
      <c r="H3558" s="4" t="s">
        <v>686</v>
      </c>
      <c r="I3558" s="199">
        <v>44</v>
      </c>
      <c r="J3558" t="str">
        <f t="shared" si="281"/>
        <v>D-W1-H3-LAM 55 - Exposed Lippings</v>
      </c>
      <c r="K3558" s="6">
        <f>+K2406+Exp_Lip</f>
        <v>1092.5</v>
      </c>
      <c r="M3558" t="s">
        <v>751</v>
      </c>
      <c r="Q3558" s="6">
        <v>1063.5</v>
      </c>
    </row>
    <row r="3559" spans="1:17" hidden="1">
      <c r="A3559" t="s">
        <v>2</v>
      </c>
      <c r="B3559" t="s">
        <v>13</v>
      </c>
      <c r="C3559">
        <v>864</v>
      </c>
      <c r="D3559" t="s">
        <v>27</v>
      </c>
      <c r="E3559">
        <v>2821</v>
      </c>
      <c r="F3559">
        <v>3070</v>
      </c>
      <c r="G3559" t="s">
        <v>35</v>
      </c>
      <c r="H3559" s="4" t="s">
        <v>686</v>
      </c>
      <c r="I3559" s="199">
        <v>44</v>
      </c>
      <c r="J3559" t="str">
        <f t="shared" si="281"/>
        <v>D-W1-H4-LAM 55 - Exposed Lippings</v>
      </c>
      <c r="K3559" s="6">
        <f>+K2407+Exp_Lip</f>
        <v>1228.5</v>
      </c>
      <c r="M3559" t="s">
        <v>751</v>
      </c>
      <c r="Q3559" s="6">
        <v>1200.5</v>
      </c>
    </row>
    <row r="3560" spans="1:17" hidden="1">
      <c r="A3560" t="s">
        <v>1</v>
      </c>
      <c r="B3560" t="s">
        <v>12</v>
      </c>
      <c r="C3560">
        <v>949</v>
      </c>
      <c r="D3560" t="s">
        <v>27</v>
      </c>
      <c r="E3560">
        <v>1981</v>
      </c>
      <c r="F3560">
        <v>2150</v>
      </c>
      <c r="G3560" t="s">
        <v>32</v>
      </c>
      <c r="H3560" s="4" t="s">
        <v>686</v>
      </c>
      <c r="I3560" s="199">
        <v>44</v>
      </c>
      <c r="J3560" t="str">
        <f t="shared" si="281"/>
        <v>E-W1-H1-LAM 55 - Exposed Lippings</v>
      </c>
      <c r="K3560" s="6">
        <f t="shared" ref="K3560:K3567" si="285">+K2408+Exp_Lip*2</f>
        <v>1679</v>
      </c>
      <c r="M3560" t="s">
        <v>751</v>
      </c>
      <c r="Q3560" s="6">
        <v>1630</v>
      </c>
    </row>
    <row r="3561" spans="1:17" hidden="1">
      <c r="A3561" t="s">
        <v>1</v>
      </c>
      <c r="B3561" t="s">
        <v>11</v>
      </c>
      <c r="C3561">
        <v>909</v>
      </c>
      <c r="D3561" t="s">
        <v>27</v>
      </c>
      <c r="E3561">
        <v>2151</v>
      </c>
      <c r="F3561">
        <v>2450</v>
      </c>
      <c r="G3561" t="s">
        <v>33</v>
      </c>
      <c r="H3561" s="4" t="s">
        <v>686</v>
      </c>
      <c r="I3561" s="199">
        <v>44</v>
      </c>
      <c r="J3561" t="str">
        <f t="shared" si="281"/>
        <v>E-W1-H2-LAM 55 - Exposed Lippings</v>
      </c>
      <c r="K3561" s="6">
        <f t="shared" si="285"/>
        <v>1909</v>
      </c>
      <c r="M3561" t="s">
        <v>751</v>
      </c>
      <c r="Q3561" s="6">
        <v>1860</v>
      </c>
    </row>
    <row r="3562" spans="1:17" hidden="1">
      <c r="A3562" t="s">
        <v>1</v>
      </c>
      <c r="B3562" t="s">
        <v>10</v>
      </c>
      <c r="C3562">
        <v>949</v>
      </c>
      <c r="D3562" t="s">
        <v>27</v>
      </c>
      <c r="E3562">
        <v>2451</v>
      </c>
      <c r="F3562">
        <v>2820</v>
      </c>
      <c r="G3562" t="s">
        <v>34</v>
      </c>
      <c r="H3562" s="4" t="s">
        <v>686</v>
      </c>
      <c r="I3562" s="199">
        <v>44</v>
      </c>
      <c r="J3562" t="str">
        <f t="shared" si="281"/>
        <v>E-W1-H3-LAM 55 - Exposed Lippings</v>
      </c>
      <c r="K3562" s="6">
        <f t="shared" si="285"/>
        <v>2184</v>
      </c>
      <c r="M3562" t="s">
        <v>751</v>
      </c>
      <c r="Q3562" s="6">
        <v>2127</v>
      </c>
    </row>
    <row r="3563" spans="1:17" hidden="1">
      <c r="A3563" t="s">
        <v>1</v>
      </c>
      <c r="B3563" t="s">
        <v>8</v>
      </c>
      <c r="C3563">
        <v>999</v>
      </c>
      <c r="D3563" t="s">
        <v>27</v>
      </c>
      <c r="E3563">
        <v>2821</v>
      </c>
      <c r="F3563">
        <v>3100</v>
      </c>
      <c r="G3563" t="s">
        <v>35</v>
      </c>
      <c r="H3563" s="4" t="s">
        <v>686</v>
      </c>
      <c r="I3563" s="199">
        <v>44</v>
      </c>
      <c r="J3563" t="str">
        <f t="shared" si="281"/>
        <v>E-W1-H4-LAM 55 - Exposed Lippings</v>
      </c>
      <c r="K3563" s="6">
        <f t="shared" si="285"/>
        <v>2455</v>
      </c>
      <c r="M3563" t="s">
        <v>751</v>
      </c>
      <c r="Q3563" s="6">
        <v>2400</v>
      </c>
    </row>
    <row r="3564" spans="1:17" hidden="1">
      <c r="A3564" t="s">
        <v>0</v>
      </c>
      <c r="B3564" t="s">
        <v>7</v>
      </c>
      <c r="C3564">
        <v>949</v>
      </c>
      <c r="D3564" t="s">
        <v>27</v>
      </c>
      <c r="E3564">
        <v>1981</v>
      </c>
      <c r="F3564">
        <v>2150</v>
      </c>
      <c r="G3564" t="s">
        <v>32</v>
      </c>
      <c r="H3564" s="4" t="s">
        <v>686</v>
      </c>
      <c r="I3564" s="199">
        <v>44</v>
      </c>
      <c r="J3564" t="str">
        <f t="shared" si="281"/>
        <v>F-W1-H1-LAM 55 - Exposed Lippings</v>
      </c>
      <c r="K3564" s="6">
        <f t="shared" si="285"/>
        <v>1391</v>
      </c>
      <c r="M3564" t="s">
        <v>751</v>
      </c>
      <c r="Q3564" s="6">
        <v>1351</v>
      </c>
    </row>
    <row r="3565" spans="1:17" hidden="1">
      <c r="A3565" t="s">
        <v>0</v>
      </c>
      <c r="B3565" t="s">
        <v>6</v>
      </c>
      <c r="C3565">
        <v>909</v>
      </c>
      <c r="D3565" t="s">
        <v>27</v>
      </c>
      <c r="E3565">
        <v>2151</v>
      </c>
      <c r="F3565">
        <v>2450</v>
      </c>
      <c r="G3565" t="s">
        <v>33</v>
      </c>
      <c r="H3565" s="4" t="s">
        <v>686</v>
      </c>
      <c r="I3565" s="199">
        <v>44</v>
      </c>
      <c r="J3565" t="str">
        <f t="shared" si="281"/>
        <v>F-W1-H2-LAM 55 - Exposed Lippings</v>
      </c>
      <c r="K3565" s="6">
        <f t="shared" si="285"/>
        <v>1589</v>
      </c>
      <c r="M3565" t="s">
        <v>751</v>
      </c>
      <c r="Q3565" s="6">
        <v>1549</v>
      </c>
    </row>
    <row r="3566" spans="1:17" hidden="1">
      <c r="A3566" t="s">
        <v>0</v>
      </c>
      <c r="B3566" t="s">
        <v>5</v>
      </c>
      <c r="C3566">
        <v>924</v>
      </c>
      <c r="D3566" t="s">
        <v>27</v>
      </c>
      <c r="E3566">
        <v>2451</v>
      </c>
      <c r="F3566">
        <v>2820</v>
      </c>
      <c r="G3566" t="s">
        <v>34</v>
      </c>
      <c r="H3566" s="4" t="s">
        <v>686</v>
      </c>
      <c r="I3566" s="199">
        <v>44</v>
      </c>
      <c r="J3566" t="str">
        <f t="shared" si="281"/>
        <v>F-W1-H3-LAM 55 - Exposed Lippings</v>
      </c>
      <c r="K3566" s="6">
        <f t="shared" si="285"/>
        <v>1829</v>
      </c>
      <c r="M3566" t="s">
        <v>751</v>
      </c>
      <c r="Q3566" s="6">
        <v>1782</v>
      </c>
    </row>
    <row r="3567" spans="1:17" hidden="1">
      <c r="A3567" t="s">
        <v>0</v>
      </c>
      <c r="B3567" t="s">
        <v>3</v>
      </c>
      <c r="C3567">
        <v>999</v>
      </c>
      <c r="D3567" t="s">
        <v>27</v>
      </c>
      <c r="E3567">
        <v>2821</v>
      </c>
      <c r="F3567">
        <v>3100</v>
      </c>
      <c r="G3567" t="s">
        <v>35</v>
      </c>
      <c r="H3567" s="4" t="s">
        <v>686</v>
      </c>
      <c r="I3567" s="199">
        <v>44</v>
      </c>
      <c r="J3567" t="str">
        <f t="shared" si="281"/>
        <v>F-W1-H4-LAM 55 - Exposed Lippings</v>
      </c>
      <c r="K3567" s="6">
        <f t="shared" si="285"/>
        <v>2065</v>
      </c>
      <c r="M3567" t="s">
        <v>751</v>
      </c>
      <c r="Q3567" s="6">
        <v>2020</v>
      </c>
    </row>
    <row r="3568" spans="1:17" hidden="1">
      <c r="A3568" t="s">
        <v>2</v>
      </c>
      <c r="B3568" t="s">
        <v>17</v>
      </c>
      <c r="C3568" s="191">
        <v>999</v>
      </c>
      <c r="D3568" s="191" t="s">
        <v>28</v>
      </c>
      <c r="E3568">
        <v>1981</v>
      </c>
      <c r="F3568">
        <v>2150</v>
      </c>
      <c r="G3568" t="s">
        <v>32</v>
      </c>
      <c r="H3568" s="4" t="s">
        <v>686</v>
      </c>
      <c r="I3568" s="199">
        <v>44</v>
      </c>
      <c r="J3568" t="str">
        <f t="shared" si="281"/>
        <v>D-W2-H1-LAM 55 - Exposed Lippings</v>
      </c>
      <c r="K3568" s="6">
        <f>+K2416+Exp_Lip</f>
        <v>866.5</v>
      </c>
      <c r="M3568" t="s">
        <v>751</v>
      </c>
      <c r="Q3568" s="6">
        <v>840.5</v>
      </c>
    </row>
    <row r="3569" spans="1:17" hidden="1">
      <c r="A3569" t="s">
        <v>2</v>
      </c>
      <c r="B3569" t="s">
        <v>16</v>
      </c>
      <c r="C3569" s="191">
        <v>999</v>
      </c>
      <c r="D3569" s="191" t="s">
        <v>28</v>
      </c>
      <c r="E3569">
        <v>2151</v>
      </c>
      <c r="F3569">
        <v>2450</v>
      </c>
      <c r="G3569" t="s">
        <v>33</v>
      </c>
      <c r="H3569" s="4" t="s">
        <v>686</v>
      </c>
      <c r="I3569" s="199">
        <v>44</v>
      </c>
      <c r="J3569" t="str">
        <f t="shared" si="281"/>
        <v>D-W2-H2-LAM 55 - Exposed Lippings</v>
      </c>
      <c r="K3569" s="6">
        <f>+K2417+Exp_Lip</f>
        <v>981.5</v>
      </c>
      <c r="M3569" t="s">
        <v>751</v>
      </c>
      <c r="Q3569" s="6">
        <v>955.5</v>
      </c>
    </row>
    <row r="3570" spans="1:17" hidden="1">
      <c r="A3570" t="s">
        <v>2</v>
      </c>
      <c r="B3570" t="s">
        <v>15</v>
      </c>
      <c r="C3570" s="191">
        <v>999</v>
      </c>
      <c r="D3570" s="191" t="s">
        <v>28</v>
      </c>
      <c r="E3570">
        <v>2451</v>
      </c>
      <c r="F3570">
        <v>2820</v>
      </c>
      <c r="G3570" t="s">
        <v>34</v>
      </c>
      <c r="H3570" s="4" t="s">
        <v>686</v>
      </c>
      <c r="I3570" s="199">
        <v>44</v>
      </c>
      <c r="J3570" t="str">
        <f t="shared" si="281"/>
        <v>D-W2-H3-LAM 55 - Exposed Lippings</v>
      </c>
      <c r="K3570" s="6">
        <f>+K2418+Exp_Lip</f>
        <v>1118.5</v>
      </c>
      <c r="M3570" t="s">
        <v>751</v>
      </c>
      <c r="Q3570" s="6">
        <v>1088.5</v>
      </c>
    </row>
    <row r="3571" spans="1:17" hidden="1">
      <c r="A3571" t="s">
        <v>2</v>
      </c>
      <c r="B3571" t="s">
        <v>13</v>
      </c>
      <c r="C3571" s="191">
        <v>999</v>
      </c>
      <c r="D3571" s="191" t="s">
        <v>28</v>
      </c>
      <c r="E3571">
        <v>2821</v>
      </c>
      <c r="F3571">
        <v>3070</v>
      </c>
      <c r="G3571" t="s">
        <v>35</v>
      </c>
      <c r="H3571" s="4" t="s">
        <v>686</v>
      </c>
      <c r="I3571" s="199">
        <v>44</v>
      </c>
      <c r="J3571" t="str">
        <f t="shared" si="281"/>
        <v>D-W2-H4-LAM 55 - Exposed Lippings</v>
      </c>
      <c r="K3571" s="6">
        <f>+K2419+Exp_Lip</f>
        <v>1253.5</v>
      </c>
      <c r="M3571" t="s">
        <v>751</v>
      </c>
      <c r="Q3571" s="6">
        <v>1225.5</v>
      </c>
    </row>
    <row r="3572" spans="1:17" hidden="1">
      <c r="A3572" t="s">
        <v>1</v>
      </c>
      <c r="B3572" t="s">
        <v>12</v>
      </c>
      <c r="C3572" s="191">
        <v>999</v>
      </c>
      <c r="D3572" s="191" t="s">
        <v>28</v>
      </c>
      <c r="E3572">
        <v>1981</v>
      </c>
      <c r="F3572">
        <v>2150</v>
      </c>
      <c r="G3572" t="s">
        <v>32</v>
      </c>
      <c r="H3572" s="4" t="s">
        <v>686</v>
      </c>
      <c r="I3572" s="199">
        <v>44</v>
      </c>
      <c r="J3572" t="str">
        <f t="shared" si="281"/>
        <v>E-W2-H1-LAM 55 - Exposed Lippings</v>
      </c>
      <c r="K3572" s="6">
        <f t="shared" ref="K3572:K3579" si="286">+K2420+Exp_Lip*2</f>
        <v>1731</v>
      </c>
      <c r="M3572" t="s">
        <v>751</v>
      </c>
      <c r="Q3572" s="6">
        <v>1680</v>
      </c>
    </row>
    <row r="3573" spans="1:17" hidden="1">
      <c r="A3573" t="s">
        <v>1</v>
      </c>
      <c r="B3573" t="s">
        <v>11</v>
      </c>
      <c r="C3573" s="191">
        <v>999</v>
      </c>
      <c r="D3573" s="191" t="s">
        <v>28</v>
      </c>
      <c r="E3573">
        <v>2151</v>
      </c>
      <c r="F3573">
        <v>2450</v>
      </c>
      <c r="G3573" t="s">
        <v>33</v>
      </c>
      <c r="H3573" s="4" t="s">
        <v>686</v>
      </c>
      <c r="I3573" s="199">
        <v>44</v>
      </c>
      <c r="J3573" t="str">
        <f t="shared" si="281"/>
        <v>E-W2-H2-LAM 55 - Exposed Lippings</v>
      </c>
      <c r="K3573" s="6">
        <f t="shared" si="286"/>
        <v>1961</v>
      </c>
      <c r="M3573" t="s">
        <v>751</v>
      </c>
      <c r="Q3573" s="6">
        <v>1910</v>
      </c>
    </row>
    <row r="3574" spans="1:17" hidden="1">
      <c r="A3574" t="s">
        <v>1</v>
      </c>
      <c r="B3574" t="s">
        <v>10</v>
      </c>
      <c r="C3574" s="191">
        <v>999</v>
      </c>
      <c r="D3574" s="191" t="s">
        <v>28</v>
      </c>
      <c r="E3574">
        <v>2451</v>
      </c>
      <c r="F3574">
        <v>2820</v>
      </c>
      <c r="G3574" t="s">
        <v>34</v>
      </c>
      <c r="H3574" s="4" t="s">
        <v>686</v>
      </c>
      <c r="I3574" s="199">
        <v>44</v>
      </c>
      <c r="J3574" t="str">
        <f t="shared" si="281"/>
        <v>E-W2-H3-LAM 55 - Exposed Lippings</v>
      </c>
      <c r="K3574" s="6">
        <f t="shared" si="286"/>
        <v>2236</v>
      </c>
      <c r="M3574" t="s">
        <v>751</v>
      </c>
      <c r="Q3574" s="6">
        <v>2177</v>
      </c>
    </row>
    <row r="3575" spans="1:17" hidden="1">
      <c r="A3575" t="s">
        <v>1</v>
      </c>
      <c r="B3575" t="s">
        <v>8</v>
      </c>
      <c r="C3575" s="191">
        <v>999</v>
      </c>
      <c r="D3575" s="191" t="s">
        <v>28</v>
      </c>
      <c r="E3575">
        <v>2821</v>
      </c>
      <c r="F3575">
        <v>3100</v>
      </c>
      <c r="G3575" t="s">
        <v>35</v>
      </c>
      <c r="H3575" s="4" t="s">
        <v>686</v>
      </c>
      <c r="I3575" s="199">
        <v>44</v>
      </c>
      <c r="J3575" t="str">
        <f t="shared" si="281"/>
        <v>E-W2-H4-LAM 55 - Exposed Lippings</v>
      </c>
      <c r="K3575" s="6">
        <f t="shared" si="286"/>
        <v>2506</v>
      </c>
      <c r="M3575" t="s">
        <v>751</v>
      </c>
      <c r="Q3575" s="6">
        <v>2450</v>
      </c>
    </row>
    <row r="3576" spans="1:17" hidden="1">
      <c r="A3576" t="s">
        <v>0</v>
      </c>
      <c r="B3576" t="s">
        <v>7</v>
      </c>
      <c r="C3576" s="191">
        <v>999</v>
      </c>
      <c r="D3576" s="191" t="s">
        <v>28</v>
      </c>
      <c r="E3576">
        <v>1981</v>
      </c>
      <c r="F3576">
        <v>2150</v>
      </c>
      <c r="G3576" t="s">
        <v>32</v>
      </c>
      <c r="H3576" s="4" t="s">
        <v>686</v>
      </c>
      <c r="I3576" s="199">
        <v>44</v>
      </c>
      <c r="J3576" t="str">
        <f t="shared" si="281"/>
        <v>F-W2-H1-LAM 55 - Exposed Lippings</v>
      </c>
      <c r="K3576" s="6">
        <f t="shared" si="286"/>
        <v>1416</v>
      </c>
      <c r="M3576" t="s">
        <v>751</v>
      </c>
      <c r="Q3576" s="6">
        <v>1376</v>
      </c>
    </row>
    <row r="3577" spans="1:17" hidden="1">
      <c r="A3577" t="s">
        <v>0</v>
      </c>
      <c r="B3577" t="s">
        <v>6</v>
      </c>
      <c r="C3577" s="191">
        <v>999</v>
      </c>
      <c r="D3577" s="191" t="s">
        <v>28</v>
      </c>
      <c r="E3577">
        <v>2151</v>
      </c>
      <c r="F3577">
        <v>2450</v>
      </c>
      <c r="G3577" t="s">
        <v>33</v>
      </c>
      <c r="H3577" s="4" t="s">
        <v>686</v>
      </c>
      <c r="I3577" s="199">
        <v>44</v>
      </c>
      <c r="J3577" t="str">
        <f t="shared" si="281"/>
        <v>F-W2-H2-LAM 55 - Exposed Lippings</v>
      </c>
      <c r="K3577" s="6">
        <f t="shared" si="286"/>
        <v>1615</v>
      </c>
      <c r="M3577" t="s">
        <v>751</v>
      </c>
      <c r="Q3577" s="6">
        <v>1574</v>
      </c>
    </row>
    <row r="3578" spans="1:17" hidden="1">
      <c r="A3578" t="s">
        <v>0</v>
      </c>
      <c r="B3578" t="s">
        <v>5</v>
      </c>
      <c r="C3578" s="191">
        <v>999</v>
      </c>
      <c r="D3578" s="191" t="s">
        <v>28</v>
      </c>
      <c r="E3578">
        <v>2451</v>
      </c>
      <c r="F3578">
        <v>2820</v>
      </c>
      <c r="G3578" t="s">
        <v>34</v>
      </c>
      <c r="H3578" s="4" t="s">
        <v>686</v>
      </c>
      <c r="I3578" s="199">
        <v>44</v>
      </c>
      <c r="J3578" t="str">
        <f t="shared" si="281"/>
        <v>F-W2-H3-LAM 55 - Exposed Lippings</v>
      </c>
      <c r="K3578" s="6">
        <f t="shared" si="286"/>
        <v>1855</v>
      </c>
      <c r="M3578" t="s">
        <v>751</v>
      </c>
      <c r="Q3578" s="6">
        <v>1807</v>
      </c>
    </row>
    <row r="3579" spans="1:17" hidden="1">
      <c r="A3579" t="s">
        <v>0</v>
      </c>
      <c r="B3579" t="s">
        <v>3</v>
      </c>
      <c r="C3579" s="191">
        <v>999</v>
      </c>
      <c r="D3579" s="191" t="s">
        <v>28</v>
      </c>
      <c r="E3579">
        <v>2821</v>
      </c>
      <c r="F3579">
        <v>3100</v>
      </c>
      <c r="G3579" t="s">
        <v>35</v>
      </c>
      <c r="H3579" s="4" t="s">
        <v>686</v>
      </c>
      <c r="I3579" s="199">
        <v>44</v>
      </c>
      <c r="J3579" t="str">
        <f t="shared" si="281"/>
        <v>F-W2-H4-LAM 55 - Exposed Lippings</v>
      </c>
      <c r="K3579" s="6">
        <f t="shared" si="286"/>
        <v>2091</v>
      </c>
      <c r="M3579" t="s">
        <v>751</v>
      </c>
      <c r="Q3579" s="6">
        <v>2045</v>
      </c>
    </row>
    <row r="3580" spans="1:17" hidden="1">
      <c r="A3580" t="s">
        <v>2</v>
      </c>
      <c r="B3580" t="s">
        <v>17</v>
      </c>
      <c r="C3580" s="194">
        <v>1099</v>
      </c>
      <c r="D3580" s="194" t="s">
        <v>29</v>
      </c>
      <c r="E3580">
        <v>1981</v>
      </c>
      <c r="F3580">
        <v>2150</v>
      </c>
      <c r="G3580" t="s">
        <v>32</v>
      </c>
      <c r="H3580" s="4" t="s">
        <v>686</v>
      </c>
      <c r="I3580" s="199">
        <v>44</v>
      </c>
      <c r="J3580" t="str">
        <f t="shared" si="281"/>
        <v>D-W3-H1-LAM 55 - Exposed Lippings</v>
      </c>
      <c r="K3580" s="6">
        <f>+K2428+Exp_Lip</f>
        <v>892.5</v>
      </c>
      <c r="M3580" t="s">
        <v>751</v>
      </c>
      <c r="Q3580" s="6">
        <v>865.5</v>
      </c>
    </row>
    <row r="3581" spans="1:17" hidden="1">
      <c r="A3581" t="s">
        <v>2</v>
      </c>
      <c r="B3581" t="s">
        <v>16</v>
      </c>
      <c r="C3581" s="194">
        <v>1099</v>
      </c>
      <c r="D3581" s="194" t="s">
        <v>29</v>
      </c>
      <c r="E3581">
        <v>2151</v>
      </c>
      <c r="F3581">
        <v>2450</v>
      </c>
      <c r="G3581" t="s">
        <v>33</v>
      </c>
      <c r="H3581" s="4" t="s">
        <v>686</v>
      </c>
      <c r="I3581" s="199">
        <v>44</v>
      </c>
      <c r="J3581" t="str">
        <f t="shared" si="281"/>
        <v>D-W3-H2-LAM 55 - Exposed Lippings</v>
      </c>
      <c r="K3581" s="6">
        <f>+K2429+Exp_Lip</f>
        <v>1006.5</v>
      </c>
      <c r="M3581" t="s">
        <v>751</v>
      </c>
      <c r="Q3581" s="6">
        <v>980.5</v>
      </c>
    </row>
    <row r="3582" spans="1:17" hidden="1">
      <c r="A3582" t="s">
        <v>2</v>
      </c>
      <c r="B3582" t="s">
        <v>15</v>
      </c>
      <c r="C3582" s="194">
        <v>1099</v>
      </c>
      <c r="D3582" s="194" t="s">
        <v>29</v>
      </c>
      <c r="E3582">
        <v>2451</v>
      </c>
      <c r="F3582">
        <v>2820</v>
      </c>
      <c r="G3582" t="s">
        <v>34</v>
      </c>
      <c r="H3582" s="4" t="s">
        <v>686</v>
      </c>
      <c r="I3582" s="199">
        <v>44</v>
      </c>
      <c r="J3582" t="str">
        <f t="shared" si="281"/>
        <v>D-W3-H3-LAM 55 - Exposed Lippings</v>
      </c>
      <c r="K3582" s="6">
        <f>+K2430+Exp_Lip</f>
        <v>1143.5</v>
      </c>
      <c r="M3582" t="s">
        <v>751</v>
      </c>
      <c r="Q3582" s="6">
        <v>1113.5</v>
      </c>
    </row>
    <row r="3583" spans="1:17" hidden="1">
      <c r="A3583" t="s">
        <v>2</v>
      </c>
      <c r="B3583" t="s">
        <v>13</v>
      </c>
      <c r="C3583" s="194">
        <v>1099</v>
      </c>
      <c r="D3583" s="194" t="s">
        <v>29</v>
      </c>
      <c r="E3583">
        <v>2821</v>
      </c>
      <c r="F3583">
        <v>3070</v>
      </c>
      <c r="G3583" t="s">
        <v>35</v>
      </c>
      <c r="H3583" s="4" t="s">
        <v>686</v>
      </c>
      <c r="I3583" s="199">
        <v>44</v>
      </c>
      <c r="J3583" t="str">
        <f t="shared" ref="J3583:J3706" si="287">A3583&amp;"-"&amp;D3583&amp;"-"&amp;G3583&amp;"-"&amp;H3583</f>
        <v>D-W3-H4-LAM 55 - Exposed Lippings</v>
      </c>
      <c r="K3583" s="6">
        <f>+K2431+Exp_Lip</f>
        <v>1279.5</v>
      </c>
      <c r="M3583" t="s">
        <v>751</v>
      </c>
      <c r="Q3583" s="6">
        <v>1250.5</v>
      </c>
    </row>
    <row r="3584" spans="1:17" hidden="1">
      <c r="A3584" t="s">
        <v>1</v>
      </c>
      <c r="B3584" t="s">
        <v>12</v>
      </c>
      <c r="C3584" s="194">
        <v>1099</v>
      </c>
      <c r="D3584" s="194" t="s">
        <v>29</v>
      </c>
      <c r="E3584">
        <v>1981</v>
      </c>
      <c r="F3584">
        <v>2150</v>
      </c>
      <c r="G3584" t="s">
        <v>32</v>
      </c>
      <c r="H3584" s="4" t="s">
        <v>686</v>
      </c>
      <c r="I3584" s="199">
        <v>44</v>
      </c>
      <c r="J3584" t="str">
        <f t="shared" si="287"/>
        <v>E-W3-H1-LAM 55 - Exposed Lippings</v>
      </c>
      <c r="K3584" s="6">
        <f t="shared" ref="K3584:K3591" si="288">+K2432+Exp_Lip*2</f>
        <v>1783</v>
      </c>
      <c r="M3584" t="s">
        <v>751</v>
      </c>
      <c r="Q3584" s="6">
        <v>1730</v>
      </c>
    </row>
    <row r="3585" spans="1:17" hidden="1">
      <c r="A3585" t="s">
        <v>1</v>
      </c>
      <c r="B3585" t="s">
        <v>11</v>
      </c>
      <c r="C3585" s="194">
        <v>1099</v>
      </c>
      <c r="D3585" s="194" t="s">
        <v>29</v>
      </c>
      <c r="E3585">
        <v>2151</v>
      </c>
      <c r="F3585">
        <v>2450</v>
      </c>
      <c r="G3585" t="s">
        <v>33</v>
      </c>
      <c r="H3585" s="4" t="s">
        <v>686</v>
      </c>
      <c r="I3585" s="199">
        <v>44</v>
      </c>
      <c r="J3585" t="str">
        <f t="shared" si="287"/>
        <v>E-W3-H2-LAM 55 - Exposed Lippings</v>
      </c>
      <c r="K3585" s="6">
        <f t="shared" si="288"/>
        <v>2012</v>
      </c>
      <c r="M3585" t="s">
        <v>751</v>
      </c>
      <c r="Q3585" s="6">
        <v>1960</v>
      </c>
    </row>
    <row r="3586" spans="1:17" hidden="1">
      <c r="A3586" t="s">
        <v>1</v>
      </c>
      <c r="B3586" t="s">
        <v>10</v>
      </c>
      <c r="C3586" s="194">
        <v>1099</v>
      </c>
      <c r="D3586" s="194" t="s">
        <v>29</v>
      </c>
      <c r="E3586">
        <v>2451</v>
      </c>
      <c r="F3586">
        <v>2820</v>
      </c>
      <c r="G3586" t="s">
        <v>34</v>
      </c>
      <c r="H3586" s="4" t="s">
        <v>686</v>
      </c>
      <c r="I3586" s="199">
        <v>44</v>
      </c>
      <c r="J3586" t="str">
        <f t="shared" si="287"/>
        <v>E-W3-H3-LAM 55 - Exposed Lippings</v>
      </c>
      <c r="K3586" s="6">
        <f t="shared" si="288"/>
        <v>2287</v>
      </c>
      <c r="M3586" t="s">
        <v>751</v>
      </c>
      <c r="Q3586" s="6">
        <v>2227</v>
      </c>
    </row>
    <row r="3587" spans="1:17" hidden="1">
      <c r="A3587" t="s">
        <v>1</v>
      </c>
      <c r="B3587" t="s">
        <v>8</v>
      </c>
      <c r="C3587" s="194">
        <v>1099</v>
      </c>
      <c r="D3587" s="194" t="s">
        <v>29</v>
      </c>
      <c r="E3587">
        <v>2821</v>
      </c>
      <c r="F3587">
        <v>3100</v>
      </c>
      <c r="G3587" t="s">
        <v>35</v>
      </c>
      <c r="H3587" s="4" t="s">
        <v>686</v>
      </c>
      <c r="I3587" s="199">
        <v>44</v>
      </c>
      <c r="J3587" t="str">
        <f t="shared" si="287"/>
        <v>E-W3-H4-LAM 55 - Exposed Lippings</v>
      </c>
      <c r="K3587" s="6">
        <f t="shared" si="288"/>
        <v>2557</v>
      </c>
      <c r="M3587" t="s">
        <v>751</v>
      </c>
      <c r="Q3587" s="6">
        <v>2500</v>
      </c>
    </row>
    <row r="3588" spans="1:17" hidden="1">
      <c r="A3588" t="s">
        <v>0</v>
      </c>
      <c r="B3588" t="s">
        <v>7</v>
      </c>
      <c r="C3588" s="194">
        <v>1099</v>
      </c>
      <c r="D3588" s="194" t="s">
        <v>29</v>
      </c>
      <c r="E3588">
        <v>1981</v>
      </c>
      <c r="F3588">
        <v>2150</v>
      </c>
      <c r="G3588" t="s">
        <v>32</v>
      </c>
      <c r="H3588" s="4" t="s">
        <v>686</v>
      </c>
      <c r="I3588" s="199">
        <v>44</v>
      </c>
      <c r="J3588" t="str">
        <f t="shared" si="287"/>
        <v>F-W3-H1-LAM 55 - Exposed Lippings</v>
      </c>
      <c r="K3588" s="6">
        <f t="shared" si="288"/>
        <v>1442</v>
      </c>
      <c r="M3588" t="s">
        <v>751</v>
      </c>
      <c r="Q3588" s="6">
        <v>1401</v>
      </c>
    </row>
    <row r="3589" spans="1:17" hidden="1">
      <c r="A3589" t="s">
        <v>0</v>
      </c>
      <c r="B3589" t="s">
        <v>6</v>
      </c>
      <c r="C3589" s="194">
        <v>1099</v>
      </c>
      <c r="D3589" s="194" t="s">
        <v>29</v>
      </c>
      <c r="E3589">
        <v>2151</v>
      </c>
      <c r="F3589">
        <v>2450</v>
      </c>
      <c r="G3589" t="s">
        <v>33</v>
      </c>
      <c r="H3589" s="4" t="s">
        <v>686</v>
      </c>
      <c r="I3589" s="199">
        <v>44</v>
      </c>
      <c r="J3589" t="str">
        <f t="shared" si="287"/>
        <v>F-W3-H2-LAM 55 - Exposed Lippings</v>
      </c>
      <c r="K3589" s="6">
        <f t="shared" si="288"/>
        <v>1640</v>
      </c>
      <c r="M3589" t="s">
        <v>751</v>
      </c>
      <c r="Q3589" s="6">
        <v>1599</v>
      </c>
    </row>
    <row r="3590" spans="1:17" hidden="1">
      <c r="A3590" t="s">
        <v>0</v>
      </c>
      <c r="B3590" t="s">
        <v>5</v>
      </c>
      <c r="C3590" s="194">
        <v>1099</v>
      </c>
      <c r="D3590" s="194" t="s">
        <v>29</v>
      </c>
      <c r="E3590">
        <v>2451</v>
      </c>
      <c r="F3590">
        <v>2820</v>
      </c>
      <c r="G3590" t="s">
        <v>34</v>
      </c>
      <c r="H3590" s="4" t="s">
        <v>686</v>
      </c>
      <c r="I3590" s="199">
        <v>44</v>
      </c>
      <c r="J3590" t="str">
        <f t="shared" si="287"/>
        <v>F-W3-H3-LAM 55 - Exposed Lippings</v>
      </c>
      <c r="K3590" s="6">
        <f t="shared" si="288"/>
        <v>1880</v>
      </c>
      <c r="M3590" t="s">
        <v>751</v>
      </c>
      <c r="Q3590" s="6">
        <v>1832</v>
      </c>
    </row>
    <row r="3591" spans="1:17" hidden="1">
      <c r="A3591" t="s">
        <v>0</v>
      </c>
      <c r="B3591" t="s">
        <v>3</v>
      </c>
      <c r="C3591" s="194">
        <v>1099</v>
      </c>
      <c r="D3591" s="194" t="s">
        <v>29</v>
      </c>
      <c r="E3591">
        <v>2821</v>
      </c>
      <c r="F3591">
        <v>3100</v>
      </c>
      <c r="G3591" t="s">
        <v>35</v>
      </c>
      <c r="H3591" s="4" t="s">
        <v>686</v>
      </c>
      <c r="I3591" s="199">
        <v>44</v>
      </c>
      <c r="J3591" t="str">
        <f t="shared" si="287"/>
        <v>F-W3-H4-LAM 55 - Exposed Lippings</v>
      </c>
      <c r="K3591" s="6">
        <f t="shared" si="288"/>
        <v>2116</v>
      </c>
      <c r="M3591" t="s">
        <v>751</v>
      </c>
      <c r="Q3591" s="6">
        <v>2070</v>
      </c>
    </row>
    <row r="3592" spans="1:17" hidden="1">
      <c r="A3592" t="s">
        <v>2</v>
      </c>
      <c r="B3592" t="s">
        <v>17</v>
      </c>
      <c r="C3592" s="196">
        <v>1240</v>
      </c>
      <c r="D3592" s="196" t="s">
        <v>30</v>
      </c>
      <c r="E3592">
        <v>1981</v>
      </c>
      <c r="F3592">
        <v>2150</v>
      </c>
      <c r="G3592" t="s">
        <v>32</v>
      </c>
      <c r="H3592" s="4" t="s">
        <v>686</v>
      </c>
      <c r="I3592" s="199">
        <v>44</v>
      </c>
      <c r="J3592" t="str">
        <f t="shared" si="287"/>
        <v>D-W4-H1-LAM 55 - Exposed Lippings</v>
      </c>
      <c r="K3592" s="6">
        <f>+K2440+Exp_Lip</f>
        <v>918.5</v>
      </c>
      <c r="M3592" t="s">
        <v>751</v>
      </c>
      <c r="Q3592" s="6">
        <v>890.5</v>
      </c>
    </row>
    <row r="3593" spans="1:17" hidden="1">
      <c r="A3593" t="s">
        <v>2</v>
      </c>
      <c r="B3593" t="s">
        <v>16</v>
      </c>
      <c r="C3593" s="196">
        <v>1240</v>
      </c>
      <c r="D3593" s="196" t="s">
        <v>30</v>
      </c>
      <c r="E3593">
        <v>2151</v>
      </c>
      <c r="F3593">
        <v>2450</v>
      </c>
      <c r="G3593" t="s">
        <v>33</v>
      </c>
      <c r="H3593" s="4" t="s">
        <v>686</v>
      </c>
      <c r="I3593" s="199">
        <v>44</v>
      </c>
      <c r="J3593" t="str">
        <f t="shared" si="287"/>
        <v>D-W4-H2-LAM 55 - Exposed Lippings</v>
      </c>
      <c r="K3593" s="6">
        <f>+K2441+Exp_Lip</f>
        <v>1032.5</v>
      </c>
      <c r="M3593" t="s">
        <v>751</v>
      </c>
      <c r="Q3593" s="6">
        <v>1005.5</v>
      </c>
    </row>
    <row r="3594" spans="1:17" hidden="1">
      <c r="A3594" t="s">
        <v>2</v>
      </c>
      <c r="B3594" t="s">
        <v>15</v>
      </c>
      <c r="C3594" s="196">
        <v>1240</v>
      </c>
      <c r="D3594" s="196" t="s">
        <v>30</v>
      </c>
      <c r="E3594">
        <v>2451</v>
      </c>
      <c r="F3594">
        <v>2820</v>
      </c>
      <c r="G3594" t="s">
        <v>34</v>
      </c>
      <c r="H3594" s="4" t="s">
        <v>686</v>
      </c>
      <c r="I3594" s="199">
        <v>44</v>
      </c>
      <c r="J3594" t="str">
        <f t="shared" si="287"/>
        <v>D-W4-H3-LAM 55 - Exposed Lippings</v>
      </c>
      <c r="K3594" s="6">
        <f>+K2442+Exp_Lip</f>
        <v>1169.5</v>
      </c>
      <c r="M3594" t="s">
        <v>751</v>
      </c>
      <c r="Q3594" s="6">
        <v>1138.5</v>
      </c>
    </row>
    <row r="3595" spans="1:17" hidden="1">
      <c r="A3595" t="s">
        <v>2</v>
      </c>
      <c r="B3595" t="s">
        <v>13</v>
      </c>
      <c r="C3595" s="196">
        <v>1240</v>
      </c>
      <c r="D3595" s="196" t="s">
        <v>30</v>
      </c>
      <c r="E3595">
        <v>2821</v>
      </c>
      <c r="F3595">
        <v>3070</v>
      </c>
      <c r="G3595" t="s">
        <v>35</v>
      </c>
      <c r="H3595" s="4" t="s">
        <v>686</v>
      </c>
      <c r="I3595" s="199">
        <v>44</v>
      </c>
      <c r="J3595" t="str">
        <f t="shared" si="287"/>
        <v>D-W4-H4-LAM 55 - Exposed Lippings</v>
      </c>
      <c r="K3595" s="6">
        <f>+K2443+Exp_Lip</f>
        <v>1304.5</v>
      </c>
      <c r="M3595" t="s">
        <v>751</v>
      </c>
      <c r="Q3595" s="6">
        <v>1275.5</v>
      </c>
    </row>
    <row r="3596" spans="1:17" hidden="1">
      <c r="A3596" t="s">
        <v>1</v>
      </c>
      <c r="B3596" t="s">
        <v>12</v>
      </c>
      <c r="C3596" s="196">
        <v>1240</v>
      </c>
      <c r="D3596" s="196" t="s">
        <v>30</v>
      </c>
      <c r="E3596">
        <v>1981</v>
      </c>
      <c r="F3596">
        <v>2150</v>
      </c>
      <c r="G3596" t="s">
        <v>32</v>
      </c>
      <c r="H3596" s="4" t="s">
        <v>686</v>
      </c>
      <c r="I3596" s="199">
        <v>44</v>
      </c>
      <c r="J3596" t="str">
        <f t="shared" si="287"/>
        <v>E-W4-H1-LAM 55 - Exposed Lippings</v>
      </c>
      <c r="K3596" s="6">
        <f t="shared" ref="K3596:K3603" si="289">+K2444+Exp_Lip*2</f>
        <v>1835</v>
      </c>
      <c r="M3596" t="s">
        <v>751</v>
      </c>
      <c r="Q3596" s="6">
        <v>1780</v>
      </c>
    </row>
    <row r="3597" spans="1:17" hidden="1">
      <c r="A3597" t="s">
        <v>1</v>
      </c>
      <c r="B3597" t="s">
        <v>11</v>
      </c>
      <c r="C3597" s="196">
        <v>1240</v>
      </c>
      <c r="D3597" s="196" t="s">
        <v>30</v>
      </c>
      <c r="E3597">
        <v>2151</v>
      </c>
      <c r="F3597">
        <v>2450</v>
      </c>
      <c r="G3597" t="s">
        <v>33</v>
      </c>
      <c r="H3597" s="4" t="s">
        <v>686</v>
      </c>
      <c r="I3597" s="199">
        <v>44</v>
      </c>
      <c r="J3597" t="str">
        <f t="shared" si="287"/>
        <v>E-W4-H2-LAM 55 - Exposed Lippings</v>
      </c>
      <c r="K3597" s="6">
        <f t="shared" si="289"/>
        <v>2064</v>
      </c>
      <c r="M3597" t="s">
        <v>751</v>
      </c>
      <c r="Q3597" s="6">
        <v>2010</v>
      </c>
    </row>
    <row r="3598" spans="1:17" hidden="1">
      <c r="A3598" t="s">
        <v>1</v>
      </c>
      <c r="B3598" t="s">
        <v>10</v>
      </c>
      <c r="C3598" s="196">
        <v>1240</v>
      </c>
      <c r="D3598" s="196" t="s">
        <v>30</v>
      </c>
      <c r="E3598">
        <v>2451</v>
      </c>
      <c r="F3598">
        <v>2820</v>
      </c>
      <c r="G3598" t="s">
        <v>34</v>
      </c>
      <c r="H3598" s="4" t="s">
        <v>686</v>
      </c>
      <c r="I3598" s="199">
        <v>44</v>
      </c>
      <c r="J3598" t="str">
        <f t="shared" si="287"/>
        <v>E-W4-H3-LAM 55 - Exposed Lippings</v>
      </c>
      <c r="K3598" s="6">
        <f t="shared" si="289"/>
        <v>2339</v>
      </c>
      <c r="M3598" t="s">
        <v>751</v>
      </c>
      <c r="Q3598" s="6">
        <v>2277</v>
      </c>
    </row>
    <row r="3599" spans="1:17" hidden="1">
      <c r="A3599" t="s">
        <v>1</v>
      </c>
      <c r="B3599" t="s">
        <v>8</v>
      </c>
      <c r="C3599" s="196">
        <v>1240</v>
      </c>
      <c r="D3599" s="196" t="s">
        <v>30</v>
      </c>
      <c r="E3599">
        <v>2821</v>
      </c>
      <c r="F3599">
        <v>3100</v>
      </c>
      <c r="G3599" t="s">
        <v>35</v>
      </c>
      <c r="H3599" s="4" t="s">
        <v>686</v>
      </c>
      <c r="I3599" s="199">
        <v>44</v>
      </c>
      <c r="J3599" t="str">
        <f t="shared" si="287"/>
        <v>E-W4-H4-LAM 55 - Exposed Lippings</v>
      </c>
      <c r="K3599" s="6">
        <f t="shared" si="289"/>
        <v>2608</v>
      </c>
      <c r="M3599" t="s">
        <v>751</v>
      </c>
      <c r="Q3599" s="6">
        <v>2550</v>
      </c>
    </row>
    <row r="3600" spans="1:17" hidden="1">
      <c r="A3600" t="s">
        <v>0</v>
      </c>
      <c r="B3600" t="s">
        <v>7</v>
      </c>
      <c r="C3600" s="196">
        <v>1240</v>
      </c>
      <c r="D3600" s="196" t="s">
        <v>30</v>
      </c>
      <c r="E3600">
        <v>1981</v>
      </c>
      <c r="F3600">
        <v>2150</v>
      </c>
      <c r="G3600" t="s">
        <v>32</v>
      </c>
      <c r="H3600" s="4" t="s">
        <v>686</v>
      </c>
      <c r="I3600" s="199">
        <v>44</v>
      </c>
      <c r="J3600" t="str">
        <f t="shared" si="287"/>
        <v>F-W4-H1-LAM 55 - Exposed Lippings</v>
      </c>
      <c r="K3600" s="6">
        <f t="shared" si="289"/>
        <v>1468</v>
      </c>
      <c r="M3600" t="s">
        <v>751</v>
      </c>
      <c r="Q3600" s="6">
        <v>1426</v>
      </c>
    </row>
    <row r="3601" spans="1:17" hidden="1">
      <c r="A3601" t="s">
        <v>0</v>
      </c>
      <c r="B3601" t="s">
        <v>6</v>
      </c>
      <c r="C3601" s="196">
        <v>1240</v>
      </c>
      <c r="D3601" s="196" t="s">
        <v>30</v>
      </c>
      <c r="E3601">
        <v>2151</v>
      </c>
      <c r="F3601">
        <v>2450</v>
      </c>
      <c r="G3601" t="s">
        <v>33</v>
      </c>
      <c r="H3601" s="4" t="s">
        <v>686</v>
      </c>
      <c r="I3601" s="199">
        <v>44</v>
      </c>
      <c r="J3601" t="str">
        <f t="shared" si="287"/>
        <v>F-W4-H2-LAM 55 - Exposed Lippings</v>
      </c>
      <c r="K3601" s="6">
        <f t="shared" si="289"/>
        <v>1666</v>
      </c>
      <c r="M3601" t="s">
        <v>751</v>
      </c>
      <c r="Q3601" s="6">
        <v>1624</v>
      </c>
    </row>
    <row r="3602" spans="1:17" hidden="1">
      <c r="A3602" t="s">
        <v>0</v>
      </c>
      <c r="B3602" t="s">
        <v>5</v>
      </c>
      <c r="C3602" s="196">
        <v>1240</v>
      </c>
      <c r="D3602" s="196" t="s">
        <v>30</v>
      </c>
      <c r="E3602">
        <v>2451</v>
      </c>
      <c r="F3602">
        <v>2820</v>
      </c>
      <c r="G3602" t="s">
        <v>34</v>
      </c>
      <c r="H3602" s="4" t="s">
        <v>686</v>
      </c>
      <c r="I3602" s="199">
        <v>44</v>
      </c>
      <c r="J3602" t="str">
        <f t="shared" si="287"/>
        <v>F-W4-H3-LAM 55 - Exposed Lippings</v>
      </c>
      <c r="K3602" s="6">
        <f t="shared" si="289"/>
        <v>1906</v>
      </c>
      <c r="M3602" t="s">
        <v>751</v>
      </c>
      <c r="Q3602" s="6">
        <v>1857</v>
      </c>
    </row>
    <row r="3603" spans="1:17" hidden="1">
      <c r="A3603" t="s">
        <v>0</v>
      </c>
      <c r="B3603" t="s">
        <v>3</v>
      </c>
      <c r="C3603" s="196">
        <v>1240</v>
      </c>
      <c r="D3603" s="196" t="s">
        <v>30</v>
      </c>
      <c r="E3603">
        <v>2821</v>
      </c>
      <c r="F3603">
        <v>3100</v>
      </c>
      <c r="G3603" t="s">
        <v>35</v>
      </c>
      <c r="H3603" s="4" t="s">
        <v>686</v>
      </c>
      <c r="I3603" s="199">
        <v>44</v>
      </c>
      <c r="J3603" t="str">
        <f t="shared" si="287"/>
        <v>F-W4-H4-LAM 55 - Exposed Lippings</v>
      </c>
      <c r="K3603" s="6">
        <f t="shared" si="289"/>
        <v>2142</v>
      </c>
      <c r="M3603" t="s">
        <v>751</v>
      </c>
      <c r="Q3603" s="6">
        <v>2095</v>
      </c>
    </row>
    <row r="3604" spans="1:17" hidden="1">
      <c r="A3604" t="s">
        <v>2</v>
      </c>
      <c r="B3604" t="s">
        <v>17</v>
      </c>
      <c r="C3604">
        <v>949</v>
      </c>
      <c r="D3604" t="s">
        <v>27</v>
      </c>
      <c r="E3604">
        <v>1981</v>
      </c>
      <c r="F3604">
        <v>2150</v>
      </c>
      <c r="G3604" t="s">
        <v>32</v>
      </c>
      <c r="H3604" s="328" t="s">
        <v>787</v>
      </c>
      <c r="I3604" s="199">
        <v>44</v>
      </c>
      <c r="J3604" t="str">
        <f t="shared" si="287"/>
        <v>D-W1-H1-LAM 65 - Stained Lippings</v>
      </c>
      <c r="K3604" s="6" t="e">
        <f>+K2452+(Spray_Lip/((100-DoorDiscount)/100))</f>
        <v>#REF!</v>
      </c>
      <c r="M3604" t="s">
        <v>751</v>
      </c>
      <c r="Q3604" s="6">
        <v>835.5</v>
      </c>
    </row>
    <row r="3605" spans="1:17" hidden="1">
      <c r="A3605" t="s">
        <v>2</v>
      </c>
      <c r="B3605" t="s">
        <v>16</v>
      </c>
      <c r="C3605">
        <v>949</v>
      </c>
      <c r="D3605" t="s">
        <v>27</v>
      </c>
      <c r="E3605">
        <v>2151</v>
      </c>
      <c r="F3605">
        <v>2450</v>
      </c>
      <c r="G3605" t="s">
        <v>33</v>
      </c>
      <c r="H3605" s="328" t="s">
        <v>787</v>
      </c>
      <c r="I3605" s="199">
        <v>44</v>
      </c>
      <c r="J3605" t="str">
        <f t="shared" si="287"/>
        <v>D-W1-H2-LAM 65 - Stained Lippings</v>
      </c>
      <c r="K3605" s="6" t="e">
        <f>+K2453+(Spray_Lip/((100-DoorDiscount)/100))</f>
        <v>#REF!</v>
      </c>
      <c r="M3605" t="s">
        <v>751</v>
      </c>
      <c r="Q3605" s="6">
        <v>951.5</v>
      </c>
    </row>
    <row r="3606" spans="1:17" hidden="1">
      <c r="A3606" t="s">
        <v>2</v>
      </c>
      <c r="B3606" t="s">
        <v>15</v>
      </c>
      <c r="C3606">
        <v>949</v>
      </c>
      <c r="D3606" t="s">
        <v>27</v>
      </c>
      <c r="E3606">
        <v>2451</v>
      </c>
      <c r="F3606">
        <v>2820</v>
      </c>
      <c r="G3606" t="s">
        <v>34</v>
      </c>
      <c r="H3606" s="328" t="s">
        <v>787</v>
      </c>
      <c r="I3606" s="199">
        <v>44</v>
      </c>
      <c r="J3606" t="str">
        <f t="shared" si="287"/>
        <v>D-W1-H3-LAM 65 - Stained Lippings</v>
      </c>
      <c r="K3606" s="6" t="e">
        <f>+K2454+(Spray_Lip/((100-DoorDiscount)/100))</f>
        <v>#REF!</v>
      </c>
      <c r="M3606" t="s">
        <v>751</v>
      </c>
      <c r="Q3606" s="6">
        <v>1087.5</v>
      </c>
    </row>
    <row r="3607" spans="1:17" hidden="1">
      <c r="A3607" t="s">
        <v>2</v>
      </c>
      <c r="B3607" t="s">
        <v>13</v>
      </c>
      <c r="C3607">
        <v>864</v>
      </c>
      <c r="D3607" t="s">
        <v>27</v>
      </c>
      <c r="E3607">
        <v>2821</v>
      </c>
      <c r="F3607">
        <v>3070</v>
      </c>
      <c r="G3607" t="s">
        <v>35</v>
      </c>
      <c r="H3607" s="328" t="s">
        <v>787</v>
      </c>
      <c r="I3607" s="199">
        <v>44</v>
      </c>
      <c r="J3607" t="str">
        <f t="shared" si="287"/>
        <v>D-W1-H4-LAM 65 - Stained Lippings</v>
      </c>
      <c r="K3607" s="6" t="e">
        <f>+K2455+(Spray_Lip/((100-DoorDiscount)/100))</f>
        <v>#REF!</v>
      </c>
      <c r="M3607" t="s">
        <v>751</v>
      </c>
      <c r="Q3607" s="6">
        <v>1163.5</v>
      </c>
    </row>
    <row r="3608" spans="1:17" hidden="1">
      <c r="A3608" t="s">
        <v>1</v>
      </c>
      <c r="B3608" t="s">
        <v>12</v>
      </c>
      <c r="C3608">
        <v>949</v>
      </c>
      <c r="D3608" t="s">
        <v>27</v>
      </c>
      <c r="E3608">
        <v>1981</v>
      </c>
      <c r="F3608">
        <v>2150</v>
      </c>
      <c r="G3608" t="s">
        <v>32</v>
      </c>
      <c r="H3608" s="328" t="s">
        <v>787</v>
      </c>
      <c r="I3608" s="199">
        <v>44</v>
      </c>
      <c r="J3608" t="str">
        <f t="shared" si="287"/>
        <v>E-W1-H1-LAM 65 - Stained Lippings</v>
      </c>
      <c r="K3608" s="6" t="e">
        <f t="shared" ref="K3608:K3615" si="290">+K2456+(Spray_Lip/((100-DoorDiscount)/100))*2</f>
        <v>#REF!</v>
      </c>
      <c r="M3608" t="s">
        <v>751</v>
      </c>
      <c r="Q3608" s="6">
        <v>1671</v>
      </c>
    </row>
    <row r="3609" spans="1:17" hidden="1">
      <c r="A3609" t="s">
        <v>1</v>
      </c>
      <c r="B3609" t="s">
        <v>11</v>
      </c>
      <c r="C3609">
        <v>909</v>
      </c>
      <c r="D3609" t="s">
        <v>27</v>
      </c>
      <c r="E3609">
        <v>2151</v>
      </c>
      <c r="F3609">
        <v>2450</v>
      </c>
      <c r="G3609" t="s">
        <v>33</v>
      </c>
      <c r="H3609" s="328" t="s">
        <v>787</v>
      </c>
      <c r="I3609" s="199">
        <v>44</v>
      </c>
      <c r="J3609" t="str">
        <f t="shared" si="287"/>
        <v>E-W1-H2-LAM 65 - Stained Lippings</v>
      </c>
      <c r="K3609" s="6" t="e">
        <f t="shared" si="290"/>
        <v>#REF!</v>
      </c>
      <c r="M3609" t="s">
        <v>751</v>
      </c>
      <c r="Q3609" s="6">
        <v>1901</v>
      </c>
    </row>
    <row r="3610" spans="1:17" hidden="1">
      <c r="A3610" t="s">
        <v>1</v>
      </c>
      <c r="B3610" t="s">
        <v>10</v>
      </c>
      <c r="C3610">
        <v>949</v>
      </c>
      <c r="D3610" t="s">
        <v>27</v>
      </c>
      <c r="E3610">
        <v>2451</v>
      </c>
      <c r="F3610">
        <v>2820</v>
      </c>
      <c r="G3610" t="s">
        <v>34</v>
      </c>
      <c r="H3610" s="328" t="s">
        <v>787</v>
      </c>
      <c r="I3610" s="199">
        <v>44</v>
      </c>
      <c r="J3610" t="str">
        <f t="shared" si="287"/>
        <v>E-W1-H3-LAM 65 - Stained Lippings</v>
      </c>
      <c r="K3610" s="6" t="e">
        <f t="shared" si="290"/>
        <v>#REF!</v>
      </c>
      <c r="M3610" t="s">
        <v>751</v>
      </c>
      <c r="Q3610" s="6">
        <v>2172</v>
      </c>
    </row>
    <row r="3611" spans="1:17" hidden="1">
      <c r="A3611" t="s">
        <v>1</v>
      </c>
      <c r="B3611" t="s">
        <v>8</v>
      </c>
      <c r="C3611">
        <v>999</v>
      </c>
      <c r="D3611" t="s">
        <v>27</v>
      </c>
      <c r="E3611">
        <v>2821</v>
      </c>
      <c r="F3611">
        <v>3100</v>
      </c>
      <c r="G3611" t="s">
        <v>35</v>
      </c>
      <c r="H3611" s="328" t="s">
        <v>787</v>
      </c>
      <c r="I3611" s="199">
        <v>44</v>
      </c>
      <c r="J3611" t="str">
        <f t="shared" si="287"/>
        <v>E-W1-H4-LAM 65 - Stained Lippings</v>
      </c>
      <c r="K3611" s="6" t="e">
        <f t="shared" si="290"/>
        <v>#REF!</v>
      </c>
      <c r="M3611" t="s">
        <v>751</v>
      </c>
      <c r="Q3611" s="6">
        <v>2326</v>
      </c>
    </row>
    <row r="3612" spans="1:17" hidden="1">
      <c r="A3612" t="s">
        <v>0</v>
      </c>
      <c r="B3612" t="s">
        <v>7</v>
      </c>
      <c r="C3612">
        <v>949</v>
      </c>
      <c r="D3612" t="s">
        <v>27</v>
      </c>
      <c r="E3612">
        <v>1981</v>
      </c>
      <c r="F3612">
        <v>2150</v>
      </c>
      <c r="G3612" t="s">
        <v>32</v>
      </c>
      <c r="H3612" s="328" t="s">
        <v>787</v>
      </c>
      <c r="I3612" s="199">
        <v>44</v>
      </c>
      <c r="J3612" t="str">
        <f t="shared" si="287"/>
        <v>F-W1-H1-LAM 65 - Stained Lippings</v>
      </c>
      <c r="K3612" s="6" t="e">
        <f t="shared" si="290"/>
        <v>#REF!</v>
      </c>
      <c r="M3612" t="s">
        <v>751</v>
      </c>
      <c r="Q3612" s="6">
        <v>1373</v>
      </c>
    </row>
    <row r="3613" spans="1:17" hidden="1">
      <c r="A3613" t="s">
        <v>0</v>
      </c>
      <c r="B3613" t="s">
        <v>6</v>
      </c>
      <c r="C3613">
        <v>909</v>
      </c>
      <c r="D3613" t="s">
        <v>27</v>
      </c>
      <c r="E3613">
        <v>2151</v>
      </c>
      <c r="F3613">
        <v>2450</v>
      </c>
      <c r="G3613" t="s">
        <v>33</v>
      </c>
      <c r="H3613" s="328" t="s">
        <v>787</v>
      </c>
      <c r="I3613" s="199">
        <v>44</v>
      </c>
      <c r="J3613" t="str">
        <f t="shared" si="287"/>
        <v>F-W1-H2-LAM 65 - Stained Lippings</v>
      </c>
      <c r="K3613" s="6" t="e">
        <f t="shared" si="290"/>
        <v>#REF!</v>
      </c>
      <c r="M3613" t="s">
        <v>751</v>
      </c>
      <c r="Q3613" s="6">
        <v>1648</v>
      </c>
    </row>
    <row r="3614" spans="1:17" hidden="1">
      <c r="A3614" t="s">
        <v>0</v>
      </c>
      <c r="B3614" t="s">
        <v>5</v>
      </c>
      <c r="C3614">
        <v>924</v>
      </c>
      <c r="D3614" t="s">
        <v>27</v>
      </c>
      <c r="E3614">
        <v>2451</v>
      </c>
      <c r="F3614">
        <v>2820</v>
      </c>
      <c r="G3614" t="s">
        <v>34</v>
      </c>
      <c r="H3614" s="328" t="s">
        <v>787</v>
      </c>
      <c r="I3614" s="199">
        <v>44</v>
      </c>
      <c r="J3614" t="str">
        <f t="shared" si="287"/>
        <v>F-W1-H3-LAM 65 - Stained Lippings</v>
      </c>
      <c r="K3614" s="6" t="e">
        <f t="shared" si="290"/>
        <v>#REF!</v>
      </c>
      <c r="M3614" t="s">
        <v>751</v>
      </c>
      <c r="Q3614" s="6">
        <v>1804</v>
      </c>
    </row>
    <row r="3615" spans="1:17" hidden="1">
      <c r="A3615" t="s">
        <v>0</v>
      </c>
      <c r="B3615" t="s">
        <v>3</v>
      </c>
      <c r="C3615">
        <v>999</v>
      </c>
      <c r="D3615" t="s">
        <v>27</v>
      </c>
      <c r="E3615">
        <v>2821</v>
      </c>
      <c r="F3615">
        <v>3100</v>
      </c>
      <c r="G3615" t="s">
        <v>35</v>
      </c>
      <c r="H3615" s="328" t="s">
        <v>787</v>
      </c>
      <c r="I3615" s="199">
        <v>44</v>
      </c>
      <c r="J3615" t="str">
        <f t="shared" si="287"/>
        <v>F-W1-H4-LAM 65 - Stained Lippings</v>
      </c>
      <c r="K3615" s="6" t="e">
        <f t="shared" si="290"/>
        <v>#REF!</v>
      </c>
      <c r="M3615" t="s">
        <v>751</v>
      </c>
      <c r="Q3615" s="6">
        <v>1923</v>
      </c>
    </row>
    <row r="3616" spans="1:17" hidden="1">
      <c r="A3616" t="s">
        <v>2</v>
      </c>
      <c r="B3616" t="s">
        <v>17</v>
      </c>
      <c r="C3616" s="191">
        <v>999</v>
      </c>
      <c r="D3616" s="191" t="s">
        <v>28</v>
      </c>
      <c r="E3616">
        <v>1981</v>
      </c>
      <c r="F3616">
        <v>2150</v>
      </c>
      <c r="G3616" t="s">
        <v>32</v>
      </c>
      <c r="H3616" s="328" t="s">
        <v>787</v>
      </c>
      <c r="I3616" s="199">
        <v>44</v>
      </c>
      <c r="J3616" t="str">
        <f t="shared" si="287"/>
        <v>D-W2-H1-LAM 65 - Stained Lippings</v>
      </c>
      <c r="K3616" s="6" t="e">
        <f>+K2464+(Spray_Lip/((100-DoorDiscount)/100))</f>
        <v>#REF!</v>
      </c>
      <c r="M3616" t="s">
        <v>751</v>
      </c>
      <c r="Q3616" s="6">
        <v>860.5</v>
      </c>
    </row>
    <row r="3617" spans="1:17" hidden="1">
      <c r="A3617" t="s">
        <v>2</v>
      </c>
      <c r="B3617" t="s">
        <v>16</v>
      </c>
      <c r="C3617" s="191">
        <v>999</v>
      </c>
      <c r="D3617" s="191" t="s">
        <v>28</v>
      </c>
      <c r="E3617">
        <v>2151</v>
      </c>
      <c r="F3617">
        <v>2450</v>
      </c>
      <c r="G3617" t="s">
        <v>33</v>
      </c>
      <c r="H3617" s="328" t="s">
        <v>787</v>
      </c>
      <c r="I3617" s="199">
        <v>44</v>
      </c>
      <c r="J3617" t="str">
        <f t="shared" si="287"/>
        <v>D-W2-H2-LAM 65 - Stained Lippings</v>
      </c>
      <c r="K3617" s="6" t="e">
        <f>+K2465+(Spray_Lip/((100-DoorDiscount)/100))</f>
        <v>#REF!</v>
      </c>
      <c r="M3617" t="s">
        <v>751</v>
      </c>
      <c r="Q3617" s="6">
        <v>976.5</v>
      </c>
    </row>
    <row r="3618" spans="1:17" hidden="1">
      <c r="A3618" t="s">
        <v>2</v>
      </c>
      <c r="B3618" t="s">
        <v>15</v>
      </c>
      <c r="C3618" s="191">
        <v>999</v>
      </c>
      <c r="D3618" s="191" t="s">
        <v>28</v>
      </c>
      <c r="E3618">
        <v>2451</v>
      </c>
      <c r="F3618">
        <v>2820</v>
      </c>
      <c r="G3618" t="s">
        <v>34</v>
      </c>
      <c r="H3618" s="328" t="s">
        <v>787</v>
      </c>
      <c r="I3618" s="199">
        <v>44</v>
      </c>
      <c r="J3618" t="str">
        <f t="shared" si="287"/>
        <v>D-W2-H3-LAM 65 - Stained Lippings</v>
      </c>
      <c r="K3618" s="6" t="e">
        <f>+K2466+(Spray_Lip/((100-DoorDiscount)/100))</f>
        <v>#REF!</v>
      </c>
      <c r="M3618" t="s">
        <v>751</v>
      </c>
      <c r="Q3618" s="6">
        <v>1112.5</v>
      </c>
    </row>
    <row r="3619" spans="1:17" hidden="1">
      <c r="A3619" t="s">
        <v>2</v>
      </c>
      <c r="B3619" t="s">
        <v>13</v>
      </c>
      <c r="C3619" s="191">
        <v>999</v>
      </c>
      <c r="D3619" s="191" t="s">
        <v>28</v>
      </c>
      <c r="E3619">
        <v>2821</v>
      </c>
      <c r="F3619">
        <v>3070</v>
      </c>
      <c r="G3619" t="s">
        <v>35</v>
      </c>
      <c r="H3619" s="328" t="s">
        <v>787</v>
      </c>
      <c r="I3619" s="199">
        <v>44</v>
      </c>
      <c r="J3619" t="str">
        <f t="shared" si="287"/>
        <v>D-W2-H4-LAM 65 - Stained Lippings</v>
      </c>
      <c r="K3619" s="6" t="e">
        <f>+K2467+(Spray_Lip/((100-DoorDiscount)/100))</f>
        <v>#REF!</v>
      </c>
      <c r="M3619" t="s">
        <v>751</v>
      </c>
      <c r="Q3619" s="6">
        <v>1188.5</v>
      </c>
    </row>
    <row r="3620" spans="1:17" hidden="1">
      <c r="A3620" t="s">
        <v>1</v>
      </c>
      <c r="B3620" t="s">
        <v>12</v>
      </c>
      <c r="C3620" s="191">
        <v>999</v>
      </c>
      <c r="D3620" s="191" t="s">
        <v>28</v>
      </c>
      <c r="E3620">
        <v>1981</v>
      </c>
      <c r="F3620">
        <v>2150</v>
      </c>
      <c r="G3620" t="s">
        <v>32</v>
      </c>
      <c r="H3620" s="328" t="s">
        <v>787</v>
      </c>
      <c r="I3620" s="199">
        <v>44</v>
      </c>
      <c r="J3620" t="str">
        <f t="shared" si="287"/>
        <v>E-W2-H1-LAM 65 - Stained Lippings</v>
      </c>
      <c r="K3620" s="6" t="e">
        <f t="shared" ref="K3620:K3627" si="291">+K2468+(Spray_Lip/((100-DoorDiscount)/100))*2</f>
        <v>#REF!</v>
      </c>
      <c r="M3620" t="s">
        <v>751</v>
      </c>
      <c r="Q3620" s="6">
        <v>1721</v>
      </c>
    </row>
    <row r="3621" spans="1:17" hidden="1">
      <c r="A3621" t="s">
        <v>1</v>
      </c>
      <c r="B3621" t="s">
        <v>11</v>
      </c>
      <c r="C3621" s="191">
        <v>999</v>
      </c>
      <c r="D3621" s="191" t="s">
        <v>28</v>
      </c>
      <c r="E3621">
        <v>2151</v>
      </c>
      <c r="F3621">
        <v>2450</v>
      </c>
      <c r="G3621" t="s">
        <v>33</v>
      </c>
      <c r="H3621" s="328" t="s">
        <v>787</v>
      </c>
      <c r="I3621" s="199">
        <v>44</v>
      </c>
      <c r="J3621" t="str">
        <f t="shared" si="287"/>
        <v>E-W2-H2-LAM 65 - Stained Lippings</v>
      </c>
      <c r="K3621" s="6" t="e">
        <f t="shared" si="291"/>
        <v>#REF!</v>
      </c>
      <c r="M3621" t="s">
        <v>751</v>
      </c>
      <c r="Q3621" s="6">
        <v>1951</v>
      </c>
    </row>
    <row r="3622" spans="1:17" hidden="1">
      <c r="A3622" t="s">
        <v>1</v>
      </c>
      <c r="B3622" t="s">
        <v>10</v>
      </c>
      <c r="C3622" s="191">
        <v>999</v>
      </c>
      <c r="D3622" s="191" t="s">
        <v>28</v>
      </c>
      <c r="E3622">
        <v>2451</v>
      </c>
      <c r="F3622">
        <v>2820</v>
      </c>
      <c r="G3622" t="s">
        <v>34</v>
      </c>
      <c r="H3622" s="328" t="s">
        <v>787</v>
      </c>
      <c r="I3622" s="199">
        <v>44</v>
      </c>
      <c r="J3622" t="str">
        <f t="shared" si="287"/>
        <v>E-W2-H3-LAM 65 - Stained Lippings</v>
      </c>
      <c r="K3622" s="6" t="e">
        <f t="shared" si="291"/>
        <v>#REF!</v>
      </c>
      <c r="M3622" t="s">
        <v>751</v>
      </c>
      <c r="Q3622" s="6">
        <v>2222</v>
      </c>
    </row>
    <row r="3623" spans="1:17" hidden="1">
      <c r="A3623" t="s">
        <v>1</v>
      </c>
      <c r="B3623" t="s">
        <v>8</v>
      </c>
      <c r="C3623" s="191">
        <v>999</v>
      </c>
      <c r="D3623" s="191" t="s">
        <v>28</v>
      </c>
      <c r="E3623">
        <v>2821</v>
      </c>
      <c r="F3623">
        <v>3100</v>
      </c>
      <c r="G3623" t="s">
        <v>35</v>
      </c>
      <c r="H3623" s="328" t="s">
        <v>787</v>
      </c>
      <c r="I3623" s="199">
        <v>44</v>
      </c>
      <c r="J3623" t="str">
        <f t="shared" si="287"/>
        <v>E-W2-H4-LAM 65 - Stained Lippings</v>
      </c>
      <c r="K3623" s="6" t="e">
        <f t="shared" si="291"/>
        <v>#REF!</v>
      </c>
      <c r="M3623" t="s">
        <v>751</v>
      </c>
      <c r="Q3623" s="6">
        <v>2376</v>
      </c>
    </row>
    <row r="3624" spans="1:17" hidden="1">
      <c r="A3624" t="s">
        <v>0</v>
      </c>
      <c r="B3624" t="s">
        <v>7</v>
      </c>
      <c r="C3624" s="191">
        <v>999</v>
      </c>
      <c r="D3624" s="191" t="s">
        <v>28</v>
      </c>
      <c r="E3624">
        <v>1981</v>
      </c>
      <c r="F3624">
        <v>2150</v>
      </c>
      <c r="G3624" t="s">
        <v>32</v>
      </c>
      <c r="H3624" s="328" t="s">
        <v>787</v>
      </c>
      <c r="I3624" s="199">
        <v>44</v>
      </c>
      <c r="J3624" t="str">
        <f t="shared" si="287"/>
        <v>F-W2-H1-LAM 65 - Stained Lippings</v>
      </c>
      <c r="K3624" s="6" t="e">
        <f t="shared" si="291"/>
        <v>#REF!</v>
      </c>
      <c r="M3624" t="s">
        <v>751</v>
      </c>
      <c r="Q3624" s="6">
        <v>1398</v>
      </c>
    </row>
    <row r="3625" spans="1:17" hidden="1">
      <c r="A3625" t="s">
        <v>0</v>
      </c>
      <c r="B3625" t="s">
        <v>6</v>
      </c>
      <c r="C3625" s="191">
        <v>999</v>
      </c>
      <c r="D3625" s="191" t="s">
        <v>28</v>
      </c>
      <c r="E3625">
        <v>2151</v>
      </c>
      <c r="F3625">
        <v>2450</v>
      </c>
      <c r="G3625" t="s">
        <v>33</v>
      </c>
      <c r="H3625" s="328" t="s">
        <v>787</v>
      </c>
      <c r="I3625" s="199">
        <v>44</v>
      </c>
      <c r="J3625" t="str">
        <f t="shared" si="287"/>
        <v>F-W2-H2-LAM 65 - Stained Lippings</v>
      </c>
      <c r="K3625" s="6" t="e">
        <f t="shared" si="291"/>
        <v>#REF!</v>
      </c>
      <c r="M3625" t="s">
        <v>751</v>
      </c>
      <c r="Q3625" s="6">
        <v>1673</v>
      </c>
    </row>
    <row r="3626" spans="1:17" hidden="1">
      <c r="A3626" t="s">
        <v>0</v>
      </c>
      <c r="B3626" t="s">
        <v>5</v>
      </c>
      <c r="C3626" s="191">
        <v>999</v>
      </c>
      <c r="D3626" s="191" t="s">
        <v>28</v>
      </c>
      <c r="E3626">
        <v>2451</v>
      </c>
      <c r="F3626">
        <v>2820</v>
      </c>
      <c r="G3626" t="s">
        <v>34</v>
      </c>
      <c r="H3626" s="328" t="s">
        <v>787</v>
      </c>
      <c r="I3626" s="199">
        <v>44</v>
      </c>
      <c r="J3626" t="str">
        <f t="shared" si="287"/>
        <v>F-W2-H3-LAM 65 - Stained Lippings</v>
      </c>
      <c r="K3626" s="6" t="e">
        <f t="shared" si="291"/>
        <v>#REF!</v>
      </c>
      <c r="M3626" t="s">
        <v>751</v>
      </c>
      <c r="Q3626" s="6">
        <v>1829</v>
      </c>
    </row>
    <row r="3627" spans="1:17" hidden="1">
      <c r="A3627" t="s">
        <v>0</v>
      </c>
      <c r="B3627" t="s">
        <v>3</v>
      </c>
      <c r="C3627" s="191">
        <v>999</v>
      </c>
      <c r="D3627" s="191" t="s">
        <v>28</v>
      </c>
      <c r="E3627">
        <v>2821</v>
      </c>
      <c r="F3627">
        <v>3100</v>
      </c>
      <c r="G3627" t="s">
        <v>35</v>
      </c>
      <c r="H3627" s="328" t="s">
        <v>787</v>
      </c>
      <c r="I3627" s="199">
        <v>44</v>
      </c>
      <c r="J3627" t="str">
        <f t="shared" si="287"/>
        <v>F-W2-H4-LAM 65 - Stained Lippings</v>
      </c>
      <c r="K3627" s="6" t="e">
        <f t="shared" si="291"/>
        <v>#REF!</v>
      </c>
      <c r="M3627" t="s">
        <v>751</v>
      </c>
      <c r="Q3627" s="6">
        <v>1948</v>
      </c>
    </row>
    <row r="3628" spans="1:17" hidden="1">
      <c r="A3628" t="s">
        <v>2</v>
      </c>
      <c r="B3628" t="s">
        <v>17</v>
      </c>
      <c r="C3628" s="194">
        <v>1099</v>
      </c>
      <c r="D3628" s="194" t="s">
        <v>29</v>
      </c>
      <c r="E3628">
        <v>1981</v>
      </c>
      <c r="F3628">
        <v>2150</v>
      </c>
      <c r="G3628" t="s">
        <v>32</v>
      </c>
      <c r="H3628" s="328" t="s">
        <v>787</v>
      </c>
      <c r="I3628" s="199">
        <v>44</v>
      </c>
      <c r="J3628" t="str">
        <f t="shared" si="287"/>
        <v>D-W3-H1-LAM 65 - Stained Lippings</v>
      </c>
      <c r="K3628" s="6" t="e">
        <f>+K2476+(Spray_Lip/((100-DoorDiscount)/100))</f>
        <v>#REF!</v>
      </c>
      <c r="M3628" t="s">
        <v>751</v>
      </c>
      <c r="Q3628" s="6">
        <v>885.5</v>
      </c>
    </row>
    <row r="3629" spans="1:17" hidden="1">
      <c r="A3629" t="s">
        <v>2</v>
      </c>
      <c r="B3629" t="s">
        <v>16</v>
      </c>
      <c r="C3629" s="194">
        <v>1099</v>
      </c>
      <c r="D3629" s="194" t="s">
        <v>29</v>
      </c>
      <c r="E3629">
        <v>2151</v>
      </c>
      <c r="F3629">
        <v>2450</v>
      </c>
      <c r="G3629" t="s">
        <v>33</v>
      </c>
      <c r="H3629" s="328" t="s">
        <v>787</v>
      </c>
      <c r="I3629" s="199">
        <v>44</v>
      </c>
      <c r="J3629" t="str">
        <f t="shared" si="287"/>
        <v>D-W3-H2-LAM 65 - Stained Lippings</v>
      </c>
      <c r="K3629" s="6" t="e">
        <f>+K2477+(Spray_Lip/((100-DoorDiscount)/100))</f>
        <v>#REF!</v>
      </c>
      <c r="M3629" t="s">
        <v>751</v>
      </c>
      <c r="Q3629" s="6">
        <v>1001.5</v>
      </c>
    </row>
    <row r="3630" spans="1:17" hidden="1">
      <c r="A3630" t="s">
        <v>2</v>
      </c>
      <c r="B3630" t="s">
        <v>15</v>
      </c>
      <c r="C3630" s="194">
        <v>1099</v>
      </c>
      <c r="D3630" s="194" t="s">
        <v>29</v>
      </c>
      <c r="E3630">
        <v>2451</v>
      </c>
      <c r="F3630">
        <v>2820</v>
      </c>
      <c r="G3630" t="s">
        <v>34</v>
      </c>
      <c r="H3630" s="328" t="s">
        <v>787</v>
      </c>
      <c r="I3630" s="199">
        <v>44</v>
      </c>
      <c r="J3630" t="str">
        <f t="shared" si="287"/>
        <v>D-W3-H3-LAM 65 - Stained Lippings</v>
      </c>
      <c r="K3630" s="6" t="e">
        <f>+K2478+(Spray_Lip/((100-DoorDiscount)/100))</f>
        <v>#REF!</v>
      </c>
      <c r="M3630" t="s">
        <v>751</v>
      </c>
      <c r="Q3630" s="6">
        <v>1137.5</v>
      </c>
    </row>
    <row r="3631" spans="1:17" hidden="1">
      <c r="A3631" t="s">
        <v>2</v>
      </c>
      <c r="B3631" t="s">
        <v>13</v>
      </c>
      <c r="C3631" s="194">
        <v>1099</v>
      </c>
      <c r="D3631" s="194" t="s">
        <v>29</v>
      </c>
      <c r="E3631">
        <v>2821</v>
      </c>
      <c r="F3631">
        <v>3070</v>
      </c>
      <c r="G3631" t="s">
        <v>35</v>
      </c>
      <c r="H3631" s="328" t="s">
        <v>787</v>
      </c>
      <c r="I3631" s="199">
        <v>44</v>
      </c>
      <c r="J3631" t="str">
        <f t="shared" si="287"/>
        <v>D-W3-H4-LAM 65 - Stained Lippings</v>
      </c>
      <c r="K3631" s="6" t="e">
        <f>+K2479+(Spray_Lip/((100-DoorDiscount)/100))</f>
        <v>#REF!</v>
      </c>
      <c r="M3631" t="s">
        <v>751</v>
      </c>
      <c r="Q3631" s="6">
        <v>1213.5</v>
      </c>
    </row>
    <row r="3632" spans="1:17" hidden="1">
      <c r="A3632" t="s">
        <v>1</v>
      </c>
      <c r="B3632" t="s">
        <v>12</v>
      </c>
      <c r="C3632" s="194">
        <v>1099</v>
      </c>
      <c r="D3632" s="194" t="s">
        <v>29</v>
      </c>
      <c r="E3632">
        <v>1981</v>
      </c>
      <c r="F3632">
        <v>2150</v>
      </c>
      <c r="G3632" t="s">
        <v>32</v>
      </c>
      <c r="H3632" s="328" t="s">
        <v>787</v>
      </c>
      <c r="I3632" s="199">
        <v>44</v>
      </c>
      <c r="J3632" t="str">
        <f t="shared" si="287"/>
        <v>E-W3-H1-LAM 65 - Stained Lippings</v>
      </c>
      <c r="K3632" s="6" t="e">
        <f t="shared" ref="K3632:K3639" si="292">+K2480+(Spray_Lip/((100-DoorDiscount)/100))*2</f>
        <v>#REF!</v>
      </c>
      <c r="M3632" t="s">
        <v>751</v>
      </c>
      <c r="Q3632" s="6">
        <v>1771</v>
      </c>
    </row>
    <row r="3633" spans="1:17" hidden="1">
      <c r="A3633" t="s">
        <v>1</v>
      </c>
      <c r="B3633" t="s">
        <v>11</v>
      </c>
      <c r="C3633" s="194">
        <v>1099</v>
      </c>
      <c r="D3633" s="194" t="s">
        <v>29</v>
      </c>
      <c r="E3633">
        <v>2151</v>
      </c>
      <c r="F3633">
        <v>2450</v>
      </c>
      <c r="G3633" t="s">
        <v>33</v>
      </c>
      <c r="H3633" s="328" t="s">
        <v>787</v>
      </c>
      <c r="I3633" s="199">
        <v>44</v>
      </c>
      <c r="J3633" t="str">
        <f t="shared" si="287"/>
        <v>E-W3-H2-LAM 65 - Stained Lippings</v>
      </c>
      <c r="K3633" s="6" t="e">
        <f t="shared" si="292"/>
        <v>#REF!</v>
      </c>
      <c r="M3633" t="s">
        <v>751</v>
      </c>
      <c r="Q3633" s="6">
        <v>2001</v>
      </c>
    </row>
    <row r="3634" spans="1:17" hidden="1">
      <c r="A3634" t="s">
        <v>1</v>
      </c>
      <c r="B3634" t="s">
        <v>10</v>
      </c>
      <c r="C3634" s="194">
        <v>1099</v>
      </c>
      <c r="D3634" s="194" t="s">
        <v>29</v>
      </c>
      <c r="E3634">
        <v>2451</v>
      </c>
      <c r="F3634">
        <v>2820</v>
      </c>
      <c r="G3634" t="s">
        <v>34</v>
      </c>
      <c r="H3634" s="328" t="s">
        <v>787</v>
      </c>
      <c r="I3634" s="199">
        <v>44</v>
      </c>
      <c r="J3634" t="str">
        <f t="shared" si="287"/>
        <v>E-W3-H3-LAM 65 - Stained Lippings</v>
      </c>
      <c r="K3634" s="6" t="e">
        <f t="shared" si="292"/>
        <v>#REF!</v>
      </c>
      <c r="M3634" t="s">
        <v>751</v>
      </c>
      <c r="Q3634" s="6">
        <v>2272</v>
      </c>
    </row>
    <row r="3635" spans="1:17" hidden="1">
      <c r="A3635" t="s">
        <v>1</v>
      </c>
      <c r="B3635" t="s">
        <v>8</v>
      </c>
      <c r="C3635" s="194">
        <v>1099</v>
      </c>
      <c r="D3635" s="194" t="s">
        <v>29</v>
      </c>
      <c r="E3635">
        <v>2821</v>
      </c>
      <c r="F3635">
        <v>3100</v>
      </c>
      <c r="G3635" t="s">
        <v>35</v>
      </c>
      <c r="H3635" s="328" t="s">
        <v>787</v>
      </c>
      <c r="I3635" s="199">
        <v>44</v>
      </c>
      <c r="J3635" t="str">
        <f t="shared" si="287"/>
        <v>E-W3-H4-LAM 65 - Stained Lippings</v>
      </c>
      <c r="K3635" s="6" t="e">
        <f t="shared" si="292"/>
        <v>#REF!</v>
      </c>
      <c r="M3635" t="s">
        <v>751</v>
      </c>
      <c r="Q3635" s="6">
        <v>2426</v>
      </c>
    </row>
    <row r="3636" spans="1:17" hidden="1">
      <c r="A3636" t="s">
        <v>0</v>
      </c>
      <c r="B3636" t="s">
        <v>7</v>
      </c>
      <c r="C3636" s="194">
        <v>1099</v>
      </c>
      <c r="D3636" s="194" t="s">
        <v>29</v>
      </c>
      <c r="E3636">
        <v>1981</v>
      </c>
      <c r="F3636">
        <v>2150</v>
      </c>
      <c r="G3636" t="s">
        <v>32</v>
      </c>
      <c r="H3636" s="328" t="s">
        <v>787</v>
      </c>
      <c r="I3636" s="199">
        <v>44</v>
      </c>
      <c r="J3636" t="str">
        <f t="shared" si="287"/>
        <v>F-W3-H1-LAM 65 - Stained Lippings</v>
      </c>
      <c r="K3636" s="6" t="e">
        <f t="shared" si="292"/>
        <v>#REF!</v>
      </c>
      <c r="M3636" t="s">
        <v>751</v>
      </c>
      <c r="Q3636" s="6">
        <v>1423</v>
      </c>
    </row>
    <row r="3637" spans="1:17" hidden="1">
      <c r="A3637" t="s">
        <v>0</v>
      </c>
      <c r="B3637" t="s">
        <v>6</v>
      </c>
      <c r="C3637" s="194">
        <v>1099</v>
      </c>
      <c r="D3637" s="194" t="s">
        <v>29</v>
      </c>
      <c r="E3637">
        <v>2151</v>
      </c>
      <c r="F3637">
        <v>2450</v>
      </c>
      <c r="G3637" t="s">
        <v>33</v>
      </c>
      <c r="H3637" s="328" t="s">
        <v>787</v>
      </c>
      <c r="I3637" s="199">
        <v>44</v>
      </c>
      <c r="J3637" t="str">
        <f t="shared" si="287"/>
        <v>F-W3-H2-LAM 65 - Stained Lippings</v>
      </c>
      <c r="K3637" s="6" t="e">
        <f t="shared" si="292"/>
        <v>#REF!</v>
      </c>
      <c r="M3637" t="s">
        <v>751</v>
      </c>
      <c r="Q3637" s="6">
        <v>1698</v>
      </c>
    </row>
    <row r="3638" spans="1:17" hidden="1">
      <c r="A3638" t="s">
        <v>0</v>
      </c>
      <c r="B3638" t="s">
        <v>5</v>
      </c>
      <c r="C3638" s="194">
        <v>1099</v>
      </c>
      <c r="D3638" s="194" t="s">
        <v>29</v>
      </c>
      <c r="E3638">
        <v>2451</v>
      </c>
      <c r="F3638">
        <v>2820</v>
      </c>
      <c r="G3638" t="s">
        <v>34</v>
      </c>
      <c r="H3638" s="328" t="s">
        <v>787</v>
      </c>
      <c r="I3638" s="199">
        <v>44</v>
      </c>
      <c r="J3638" t="str">
        <f t="shared" si="287"/>
        <v>F-W3-H3-LAM 65 - Stained Lippings</v>
      </c>
      <c r="K3638" s="6" t="e">
        <f t="shared" si="292"/>
        <v>#REF!</v>
      </c>
      <c r="M3638" t="s">
        <v>751</v>
      </c>
      <c r="Q3638" s="6">
        <v>1854</v>
      </c>
    </row>
    <row r="3639" spans="1:17" hidden="1">
      <c r="A3639" t="s">
        <v>0</v>
      </c>
      <c r="B3639" t="s">
        <v>3</v>
      </c>
      <c r="C3639" s="194">
        <v>1099</v>
      </c>
      <c r="D3639" s="194" t="s">
        <v>29</v>
      </c>
      <c r="E3639">
        <v>2821</v>
      </c>
      <c r="F3639">
        <v>3100</v>
      </c>
      <c r="G3639" t="s">
        <v>35</v>
      </c>
      <c r="H3639" s="328" t="s">
        <v>787</v>
      </c>
      <c r="I3639" s="199">
        <v>44</v>
      </c>
      <c r="J3639" t="str">
        <f t="shared" si="287"/>
        <v>F-W3-H4-LAM 65 - Stained Lippings</v>
      </c>
      <c r="K3639" s="6" t="e">
        <f t="shared" si="292"/>
        <v>#REF!</v>
      </c>
      <c r="M3639" t="s">
        <v>751</v>
      </c>
      <c r="Q3639" s="6">
        <v>1973</v>
      </c>
    </row>
    <row r="3640" spans="1:17" hidden="1">
      <c r="A3640" t="s">
        <v>2</v>
      </c>
      <c r="B3640" t="s">
        <v>17</v>
      </c>
      <c r="C3640" s="196">
        <v>1240</v>
      </c>
      <c r="D3640" s="196" t="s">
        <v>30</v>
      </c>
      <c r="E3640">
        <v>1981</v>
      </c>
      <c r="F3640">
        <v>2150</v>
      </c>
      <c r="G3640" t="s">
        <v>32</v>
      </c>
      <c r="H3640" s="328" t="s">
        <v>787</v>
      </c>
      <c r="I3640" s="199">
        <v>44</v>
      </c>
      <c r="J3640" t="str">
        <f t="shared" si="287"/>
        <v>D-W4-H1-LAM 65 - Stained Lippings</v>
      </c>
      <c r="K3640" s="6" t="e">
        <f>+K2488+(Spray_Lip/((100-DoorDiscount)/100))</f>
        <v>#REF!</v>
      </c>
      <c r="M3640" t="s">
        <v>751</v>
      </c>
      <c r="Q3640" s="6">
        <v>910.5</v>
      </c>
    </row>
    <row r="3641" spans="1:17" hidden="1">
      <c r="A3641" t="s">
        <v>2</v>
      </c>
      <c r="B3641" t="s">
        <v>16</v>
      </c>
      <c r="C3641" s="196">
        <v>1240</v>
      </c>
      <c r="D3641" s="196" t="s">
        <v>30</v>
      </c>
      <c r="E3641">
        <v>2151</v>
      </c>
      <c r="F3641">
        <v>2450</v>
      </c>
      <c r="G3641" t="s">
        <v>33</v>
      </c>
      <c r="H3641" s="328" t="s">
        <v>787</v>
      </c>
      <c r="I3641" s="199">
        <v>44</v>
      </c>
      <c r="J3641" t="str">
        <f t="shared" si="287"/>
        <v>D-W4-H2-LAM 65 - Stained Lippings</v>
      </c>
      <c r="K3641" s="6" t="e">
        <f>+K2489+(Spray_Lip/((100-DoorDiscount)/100))</f>
        <v>#REF!</v>
      </c>
      <c r="M3641" t="s">
        <v>751</v>
      </c>
      <c r="Q3641" s="6">
        <v>1026.5</v>
      </c>
    </row>
    <row r="3642" spans="1:17" hidden="1">
      <c r="A3642" t="s">
        <v>2</v>
      </c>
      <c r="B3642" t="s">
        <v>15</v>
      </c>
      <c r="C3642" s="196">
        <v>1240</v>
      </c>
      <c r="D3642" s="196" t="s">
        <v>30</v>
      </c>
      <c r="E3642">
        <v>2451</v>
      </c>
      <c r="F3642">
        <v>2820</v>
      </c>
      <c r="G3642" t="s">
        <v>34</v>
      </c>
      <c r="H3642" s="328" t="s">
        <v>787</v>
      </c>
      <c r="I3642" s="199">
        <v>44</v>
      </c>
      <c r="J3642" t="str">
        <f t="shared" si="287"/>
        <v>D-W4-H3-LAM 65 - Stained Lippings</v>
      </c>
      <c r="K3642" s="6" t="e">
        <f>+K2490+(Spray_Lip/((100-DoorDiscount)/100))</f>
        <v>#REF!</v>
      </c>
      <c r="M3642" t="s">
        <v>751</v>
      </c>
      <c r="Q3642" s="6">
        <v>1162.5</v>
      </c>
    </row>
    <row r="3643" spans="1:17" hidden="1">
      <c r="A3643" t="s">
        <v>2</v>
      </c>
      <c r="B3643" t="s">
        <v>13</v>
      </c>
      <c r="C3643" s="196">
        <v>1240</v>
      </c>
      <c r="D3643" s="196" t="s">
        <v>30</v>
      </c>
      <c r="E3643">
        <v>2821</v>
      </c>
      <c r="F3643">
        <v>3070</v>
      </c>
      <c r="G3643" t="s">
        <v>35</v>
      </c>
      <c r="H3643" s="328" t="s">
        <v>787</v>
      </c>
      <c r="I3643" s="199">
        <v>44</v>
      </c>
      <c r="J3643" t="str">
        <f t="shared" si="287"/>
        <v>D-W4-H4-LAM 65 - Stained Lippings</v>
      </c>
      <c r="K3643" s="6" t="e">
        <f>+K2491+(Spray_Lip/((100-DoorDiscount)/100))</f>
        <v>#REF!</v>
      </c>
      <c r="M3643" t="s">
        <v>751</v>
      </c>
      <c r="Q3643" s="6">
        <v>1238.5</v>
      </c>
    </row>
    <row r="3644" spans="1:17" hidden="1">
      <c r="A3644" t="s">
        <v>1</v>
      </c>
      <c r="B3644" t="s">
        <v>12</v>
      </c>
      <c r="C3644" s="196">
        <v>1240</v>
      </c>
      <c r="D3644" s="196" t="s">
        <v>30</v>
      </c>
      <c r="E3644">
        <v>1981</v>
      </c>
      <c r="F3644">
        <v>2150</v>
      </c>
      <c r="G3644" t="s">
        <v>32</v>
      </c>
      <c r="H3644" s="328" t="s">
        <v>787</v>
      </c>
      <c r="I3644" s="199">
        <v>44</v>
      </c>
      <c r="J3644" t="str">
        <f t="shared" si="287"/>
        <v>E-W4-H1-LAM 65 - Stained Lippings</v>
      </c>
      <c r="K3644" s="6" t="e">
        <f t="shared" ref="K3644:K3651" si="293">+K2492+(Spray_Lip/((100-DoorDiscount)/100))*2</f>
        <v>#REF!</v>
      </c>
      <c r="M3644" t="s">
        <v>751</v>
      </c>
      <c r="Q3644" s="6">
        <v>1821</v>
      </c>
    </row>
    <row r="3645" spans="1:17" hidden="1">
      <c r="A3645" t="s">
        <v>1</v>
      </c>
      <c r="B3645" t="s">
        <v>11</v>
      </c>
      <c r="C3645" s="196">
        <v>1240</v>
      </c>
      <c r="D3645" s="196" t="s">
        <v>30</v>
      </c>
      <c r="E3645">
        <v>2151</v>
      </c>
      <c r="F3645">
        <v>2450</v>
      </c>
      <c r="G3645" t="s">
        <v>33</v>
      </c>
      <c r="H3645" s="328" t="s">
        <v>787</v>
      </c>
      <c r="I3645" s="199">
        <v>44</v>
      </c>
      <c r="J3645" t="str">
        <f t="shared" si="287"/>
        <v>E-W4-H2-LAM 65 - Stained Lippings</v>
      </c>
      <c r="K3645" s="6" t="e">
        <f t="shared" si="293"/>
        <v>#REF!</v>
      </c>
      <c r="M3645" t="s">
        <v>751</v>
      </c>
      <c r="Q3645" s="6">
        <v>2051</v>
      </c>
    </row>
    <row r="3646" spans="1:17" hidden="1">
      <c r="A3646" t="s">
        <v>1</v>
      </c>
      <c r="B3646" t="s">
        <v>10</v>
      </c>
      <c r="C3646" s="196">
        <v>1240</v>
      </c>
      <c r="D3646" s="196" t="s">
        <v>30</v>
      </c>
      <c r="E3646">
        <v>2451</v>
      </c>
      <c r="F3646">
        <v>2820</v>
      </c>
      <c r="G3646" t="s">
        <v>34</v>
      </c>
      <c r="H3646" s="328" t="s">
        <v>787</v>
      </c>
      <c r="I3646" s="199">
        <v>44</v>
      </c>
      <c r="J3646" t="str">
        <f t="shared" si="287"/>
        <v>E-W4-H3-LAM 65 - Stained Lippings</v>
      </c>
      <c r="K3646" s="6" t="e">
        <f t="shared" si="293"/>
        <v>#REF!</v>
      </c>
      <c r="M3646" t="s">
        <v>751</v>
      </c>
      <c r="Q3646" s="6">
        <v>2322</v>
      </c>
    </row>
    <row r="3647" spans="1:17" hidden="1">
      <c r="A3647" t="s">
        <v>1</v>
      </c>
      <c r="B3647" t="s">
        <v>8</v>
      </c>
      <c r="C3647" s="196">
        <v>1240</v>
      </c>
      <c r="D3647" s="196" t="s">
        <v>30</v>
      </c>
      <c r="E3647">
        <v>2821</v>
      </c>
      <c r="F3647">
        <v>3100</v>
      </c>
      <c r="G3647" t="s">
        <v>35</v>
      </c>
      <c r="H3647" s="328" t="s">
        <v>787</v>
      </c>
      <c r="I3647" s="199">
        <v>44</v>
      </c>
      <c r="J3647" t="str">
        <f t="shared" si="287"/>
        <v>E-W4-H4-LAM 65 - Stained Lippings</v>
      </c>
      <c r="K3647" s="6" t="e">
        <f t="shared" si="293"/>
        <v>#REF!</v>
      </c>
      <c r="M3647" t="s">
        <v>751</v>
      </c>
      <c r="Q3647" s="6">
        <v>2476</v>
      </c>
    </row>
    <row r="3648" spans="1:17" hidden="1">
      <c r="A3648" t="s">
        <v>0</v>
      </c>
      <c r="B3648" t="s">
        <v>7</v>
      </c>
      <c r="C3648" s="196">
        <v>1240</v>
      </c>
      <c r="D3648" s="196" t="s">
        <v>30</v>
      </c>
      <c r="E3648">
        <v>1981</v>
      </c>
      <c r="F3648">
        <v>2150</v>
      </c>
      <c r="G3648" t="s">
        <v>32</v>
      </c>
      <c r="H3648" s="328" t="s">
        <v>787</v>
      </c>
      <c r="I3648" s="199">
        <v>44</v>
      </c>
      <c r="J3648" t="str">
        <f t="shared" si="287"/>
        <v>F-W4-H1-LAM 65 - Stained Lippings</v>
      </c>
      <c r="K3648" s="6" t="e">
        <f t="shared" si="293"/>
        <v>#REF!</v>
      </c>
      <c r="M3648" t="s">
        <v>751</v>
      </c>
      <c r="Q3648" s="6">
        <v>1448</v>
      </c>
    </row>
    <row r="3649" spans="1:17" hidden="1">
      <c r="A3649" t="s">
        <v>0</v>
      </c>
      <c r="B3649" t="s">
        <v>6</v>
      </c>
      <c r="C3649" s="196">
        <v>1240</v>
      </c>
      <c r="D3649" s="196" t="s">
        <v>30</v>
      </c>
      <c r="E3649">
        <v>2151</v>
      </c>
      <c r="F3649">
        <v>2450</v>
      </c>
      <c r="G3649" t="s">
        <v>33</v>
      </c>
      <c r="H3649" s="328" t="s">
        <v>787</v>
      </c>
      <c r="I3649" s="199">
        <v>44</v>
      </c>
      <c r="J3649" t="str">
        <f t="shared" si="287"/>
        <v>F-W4-H2-LAM 65 - Stained Lippings</v>
      </c>
      <c r="K3649" s="6" t="e">
        <f t="shared" si="293"/>
        <v>#REF!</v>
      </c>
      <c r="M3649" t="s">
        <v>751</v>
      </c>
      <c r="Q3649" s="6">
        <v>1723</v>
      </c>
    </row>
    <row r="3650" spans="1:17" hidden="1">
      <c r="A3650" t="s">
        <v>0</v>
      </c>
      <c r="B3650" t="s">
        <v>5</v>
      </c>
      <c r="C3650" s="196">
        <v>1240</v>
      </c>
      <c r="D3650" s="196" t="s">
        <v>30</v>
      </c>
      <c r="E3650">
        <v>2451</v>
      </c>
      <c r="F3650">
        <v>2820</v>
      </c>
      <c r="G3650" t="s">
        <v>34</v>
      </c>
      <c r="H3650" s="328" t="s">
        <v>787</v>
      </c>
      <c r="I3650" s="199">
        <v>44</v>
      </c>
      <c r="J3650" t="str">
        <f t="shared" si="287"/>
        <v>F-W4-H3-LAM 65 - Stained Lippings</v>
      </c>
      <c r="K3650" s="6" t="e">
        <f t="shared" si="293"/>
        <v>#REF!</v>
      </c>
      <c r="M3650" t="s">
        <v>751</v>
      </c>
      <c r="Q3650" s="6">
        <v>1879</v>
      </c>
    </row>
    <row r="3651" spans="1:17" hidden="1">
      <c r="A3651" t="s">
        <v>0</v>
      </c>
      <c r="B3651" t="s">
        <v>3</v>
      </c>
      <c r="C3651" s="196">
        <v>1240</v>
      </c>
      <c r="D3651" s="196" t="s">
        <v>30</v>
      </c>
      <c r="E3651">
        <v>2821</v>
      </c>
      <c r="F3651">
        <v>3100</v>
      </c>
      <c r="G3651" t="s">
        <v>35</v>
      </c>
      <c r="H3651" s="328" t="s">
        <v>787</v>
      </c>
      <c r="I3651" s="199">
        <v>44</v>
      </c>
      <c r="J3651" t="str">
        <f t="shared" si="287"/>
        <v>F-W4-H4-LAM 65 - Stained Lippings</v>
      </c>
      <c r="K3651" s="6" t="e">
        <f t="shared" si="293"/>
        <v>#REF!</v>
      </c>
      <c r="M3651" t="s">
        <v>751</v>
      </c>
      <c r="Q3651" s="6">
        <v>1998</v>
      </c>
    </row>
    <row r="3652" spans="1:17" hidden="1">
      <c r="A3652" t="s">
        <v>2</v>
      </c>
      <c r="B3652" t="s">
        <v>17</v>
      </c>
      <c r="C3652">
        <v>949</v>
      </c>
      <c r="D3652" t="s">
        <v>27</v>
      </c>
      <c r="E3652">
        <v>1981</v>
      </c>
      <c r="F3652">
        <v>2150</v>
      </c>
      <c r="G3652" t="s">
        <v>32</v>
      </c>
      <c r="H3652" s="328" t="s">
        <v>785</v>
      </c>
      <c r="I3652" s="199">
        <v>44</v>
      </c>
      <c r="J3652" t="str">
        <f t="shared" si="287"/>
        <v>D-W1-H1-LAM 65 - Exposed Lippings</v>
      </c>
      <c r="K3652" s="6">
        <f>+K2452+Exp_Lip</f>
        <v>942.5</v>
      </c>
      <c r="M3652" t="s">
        <v>751</v>
      </c>
      <c r="Q3652" s="6">
        <v>914.5</v>
      </c>
    </row>
    <row r="3653" spans="1:17" hidden="1">
      <c r="A3653" t="s">
        <v>2</v>
      </c>
      <c r="B3653" t="s">
        <v>16</v>
      </c>
      <c r="C3653">
        <v>949</v>
      </c>
      <c r="D3653" t="s">
        <v>27</v>
      </c>
      <c r="E3653">
        <v>2151</v>
      </c>
      <c r="F3653">
        <v>2450</v>
      </c>
      <c r="G3653" t="s">
        <v>33</v>
      </c>
      <c r="H3653" s="328" t="s">
        <v>785</v>
      </c>
      <c r="I3653" s="199">
        <v>44</v>
      </c>
      <c r="J3653" t="str">
        <f t="shared" si="287"/>
        <v>D-W1-H2-LAM 65 - Exposed Lippings</v>
      </c>
      <c r="K3653" s="6">
        <f>+K2453+Exp_Lip</f>
        <v>1058.5</v>
      </c>
      <c r="M3653" t="s">
        <v>751</v>
      </c>
      <c r="Q3653" s="6">
        <v>1030.5</v>
      </c>
    </row>
    <row r="3654" spans="1:17" hidden="1">
      <c r="A3654" t="s">
        <v>2</v>
      </c>
      <c r="B3654" t="s">
        <v>15</v>
      </c>
      <c r="C3654">
        <v>949</v>
      </c>
      <c r="D3654" t="s">
        <v>27</v>
      </c>
      <c r="E3654">
        <v>2451</v>
      </c>
      <c r="F3654">
        <v>2820</v>
      </c>
      <c r="G3654" t="s">
        <v>34</v>
      </c>
      <c r="H3654" s="328" t="s">
        <v>785</v>
      </c>
      <c r="I3654" s="199">
        <v>44</v>
      </c>
      <c r="J3654" t="str">
        <f t="shared" si="287"/>
        <v>D-W1-H3-LAM 65 - Exposed Lippings</v>
      </c>
      <c r="K3654" s="6">
        <f>+K2454+Exp_Lip</f>
        <v>1198.5</v>
      </c>
      <c r="M3654" t="s">
        <v>751</v>
      </c>
      <c r="Q3654" s="6">
        <v>1166.5</v>
      </c>
    </row>
    <row r="3655" spans="1:17" hidden="1">
      <c r="A3655" t="s">
        <v>2</v>
      </c>
      <c r="B3655" t="s">
        <v>13</v>
      </c>
      <c r="C3655">
        <v>864</v>
      </c>
      <c r="D3655" t="s">
        <v>27</v>
      </c>
      <c r="E3655">
        <v>2821</v>
      </c>
      <c r="F3655">
        <v>3070</v>
      </c>
      <c r="G3655" t="s">
        <v>35</v>
      </c>
      <c r="H3655" s="328" t="s">
        <v>785</v>
      </c>
      <c r="I3655" s="199">
        <v>44</v>
      </c>
      <c r="J3655" t="str">
        <f t="shared" si="287"/>
        <v>D-W1-H4-LAM 65 - Exposed Lippings</v>
      </c>
      <c r="K3655" s="6">
        <f>+K2455+Exp_Lip</f>
        <v>1271.5</v>
      </c>
      <c r="M3655" t="s">
        <v>751</v>
      </c>
      <c r="Q3655" s="6">
        <v>1242.5</v>
      </c>
    </row>
    <row r="3656" spans="1:17" hidden="1">
      <c r="A3656" t="s">
        <v>1</v>
      </c>
      <c r="B3656" t="s">
        <v>12</v>
      </c>
      <c r="C3656">
        <v>949</v>
      </c>
      <c r="D3656" t="s">
        <v>27</v>
      </c>
      <c r="E3656">
        <v>1981</v>
      </c>
      <c r="F3656">
        <v>2150</v>
      </c>
      <c r="G3656" t="s">
        <v>32</v>
      </c>
      <c r="H3656" s="328" t="s">
        <v>785</v>
      </c>
      <c r="I3656" s="199">
        <v>44</v>
      </c>
      <c r="J3656" t="str">
        <f t="shared" si="287"/>
        <v>E-W1-H1-LAM 65 - Exposed Lippings</v>
      </c>
      <c r="K3656" s="6">
        <f t="shared" ref="K3656:K3663" si="294">+K2456+Exp_Lip*2</f>
        <v>1885</v>
      </c>
      <c r="M3656" t="s">
        <v>751</v>
      </c>
      <c r="Q3656" s="6">
        <v>1829</v>
      </c>
    </row>
    <row r="3657" spans="1:17" hidden="1">
      <c r="A3657" t="s">
        <v>1</v>
      </c>
      <c r="B3657" t="s">
        <v>11</v>
      </c>
      <c r="C3657">
        <v>909</v>
      </c>
      <c r="D3657" t="s">
        <v>27</v>
      </c>
      <c r="E3657">
        <v>2151</v>
      </c>
      <c r="F3657">
        <v>2450</v>
      </c>
      <c r="G3657" t="s">
        <v>33</v>
      </c>
      <c r="H3657" s="328" t="s">
        <v>785</v>
      </c>
      <c r="I3657" s="199">
        <v>44</v>
      </c>
      <c r="J3657" t="str">
        <f t="shared" si="287"/>
        <v>E-W1-H2-LAM 65 - Exposed Lippings</v>
      </c>
      <c r="K3657" s="6">
        <f t="shared" si="294"/>
        <v>2114</v>
      </c>
      <c r="M3657" t="s">
        <v>751</v>
      </c>
      <c r="Q3657" s="6">
        <v>2059</v>
      </c>
    </row>
    <row r="3658" spans="1:17" hidden="1">
      <c r="A3658" t="s">
        <v>1</v>
      </c>
      <c r="B3658" t="s">
        <v>10</v>
      </c>
      <c r="C3658">
        <v>949</v>
      </c>
      <c r="D3658" t="s">
        <v>27</v>
      </c>
      <c r="E3658">
        <v>2451</v>
      </c>
      <c r="F3658">
        <v>2820</v>
      </c>
      <c r="G3658" t="s">
        <v>34</v>
      </c>
      <c r="H3658" s="328" t="s">
        <v>785</v>
      </c>
      <c r="I3658" s="199">
        <v>44</v>
      </c>
      <c r="J3658" t="str">
        <f t="shared" si="287"/>
        <v>E-W1-H3-LAM 65 - Exposed Lippings</v>
      </c>
      <c r="K3658" s="6">
        <f t="shared" si="294"/>
        <v>2393</v>
      </c>
      <c r="M3658" t="s">
        <v>751</v>
      </c>
      <c r="Q3658" s="6">
        <v>2330</v>
      </c>
    </row>
    <row r="3659" spans="1:17" hidden="1">
      <c r="A3659" t="s">
        <v>1</v>
      </c>
      <c r="B3659" t="s">
        <v>8</v>
      </c>
      <c r="C3659">
        <v>999</v>
      </c>
      <c r="D3659" t="s">
        <v>27</v>
      </c>
      <c r="E3659">
        <v>2821</v>
      </c>
      <c r="F3659">
        <v>3100</v>
      </c>
      <c r="G3659" t="s">
        <v>35</v>
      </c>
      <c r="H3659" s="328" t="s">
        <v>785</v>
      </c>
      <c r="I3659" s="199">
        <v>44</v>
      </c>
      <c r="J3659" t="str">
        <f t="shared" si="287"/>
        <v>E-W1-H4-LAM 65 - Exposed Lippings</v>
      </c>
      <c r="K3659" s="6">
        <f t="shared" si="294"/>
        <v>2541</v>
      </c>
      <c r="M3659" t="s">
        <v>751</v>
      </c>
      <c r="Q3659" s="6">
        <v>2484</v>
      </c>
    </row>
    <row r="3660" spans="1:17" hidden="1">
      <c r="A3660" t="s">
        <v>0</v>
      </c>
      <c r="B3660" t="s">
        <v>7</v>
      </c>
      <c r="C3660">
        <v>949</v>
      </c>
      <c r="D3660" t="s">
        <v>27</v>
      </c>
      <c r="E3660">
        <v>1981</v>
      </c>
      <c r="F3660">
        <v>2150</v>
      </c>
      <c r="G3660" t="s">
        <v>32</v>
      </c>
      <c r="H3660" s="328" t="s">
        <v>785</v>
      </c>
      <c r="I3660" s="199">
        <v>44</v>
      </c>
      <c r="J3660" t="str">
        <f t="shared" si="287"/>
        <v>F-W1-H1-LAM 65 - Exposed Lippings</v>
      </c>
      <c r="K3660" s="6">
        <f t="shared" si="294"/>
        <v>1577</v>
      </c>
      <c r="M3660" t="s">
        <v>751</v>
      </c>
      <c r="Q3660" s="6">
        <v>1531</v>
      </c>
    </row>
    <row r="3661" spans="1:17" hidden="1">
      <c r="A3661" t="s">
        <v>0</v>
      </c>
      <c r="B3661" t="s">
        <v>6</v>
      </c>
      <c r="C3661">
        <v>909</v>
      </c>
      <c r="D3661" t="s">
        <v>27</v>
      </c>
      <c r="E3661">
        <v>2151</v>
      </c>
      <c r="F3661">
        <v>2450</v>
      </c>
      <c r="G3661" t="s">
        <v>33</v>
      </c>
      <c r="H3661" s="328" t="s">
        <v>785</v>
      </c>
      <c r="I3661" s="199">
        <v>44</v>
      </c>
      <c r="J3661" t="str">
        <f t="shared" si="287"/>
        <v>F-W1-H2-LAM 65 - Exposed Lippings</v>
      </c>
      <c r="K3661" s="6">
        <f t="shared" si="294"/>
        <v>1854</v>
      </c>
      <c r="M3661" t="s">
        <v>751</v>
      </c>
      <c r="Q3661" s="6">
        <v>1806</v>
      </c>
    </row>
    <row r="3662" spans="1:17" hidden="1">
      <c r="A3662" t="s">
        <v>0</v>
      </c>
      <c r="B3662" t="s">
        <v>5</v>
      </c>
      <c r="C3662">
        <v>924</v>
      </c>
      <c r="D3662" t="s">
        <v>27</v>
      </c>
      <c r="E3662">
        <v>2451</v>
      </c>
      <c r="F3662">
        <v>2820</v>
      </c>
      <c r="G3662" t="s">
        <v>34</v>
      </c>
      <c r="H3662" s="328" t="s">
        <v>785</v>
      </c>
      <c r="I3662" s="199">
        <v>44</v>
      </c>
      <c r="J3662" t="str">
        <f t="shared" si="287"/>
        <v>F-W1-H3-LAM 65 - Exposed Lippings</v>
      </c>
      <c r="K3662" s="6">
        <f t="shared" si="294"/>
        <v>2014</v>
      </c>
      <c r="M3662" t="s">
        <v>751</v>
      </c>
      <c r="Q3662" s="6">
        <v>1962</v>
      </c>
    </row>
    <row r="3663" spans="1:17" hidden="1">
      <c r="A3663" t="s">
        <v>0</v>
      </c>
      <c r="B3663" t="s">
        <v>3</v>
      </c>
      <c r="C3663">
        <v>999</v>
      </c>
      <c r="D3663" t="s">
        <v>27</v>
      </c>
      <c r="E3663">
        <v>2821</v>
      </c>
      <c r="F3663">
        <v>3100</v>
      </c>
      <c r="G3663" t="s">
        <v>35</v>
      </c>
      <c r="H3663" s="328" t="s">
        <v>785</v>
      </c>
      <c r="I3663" s="199">
        <v>44</v>
      </c>
      <c r="J3663" t="str">
        <f t="shared" si="287"/>
        <v>F-W1-H4-LAM 65 - Exposed Lippings</v>
      </c>
      <c r="K3663" s="6">
        <f t="shared" si="294"/>
        <v>2128</v>
      </c>
      <c r="M3663" t="s">
        <v>751</v>
      </c>
      <c r="Q3663" s="6">
        <v>2081</v>
      </c>
    </row>
    <row r="3664" spans="1:17" hidden="1">
      <c r="A3664" t="s">
        <v>2</v>
      </c>
      <c r="B3664" t="s">
        <v>17</v>
      </c>
      <c r="C3664" s="191">
        <v>999</v>
      </c>
      <c r="D3664" s="191" t="s">
        <v>28</v>
      </c>
      <c r="E3664">
        <v>1981</v>
      </c>
      <c r="F3664">
        <v>2150</v>
      </c>
      <c r="G3664" t="s">
        <v>32</v>
      </c>
      <c r="H3664" s="328" t="s">
        <v>785</v>
      </c>
      <c r="I3664" s="199">
        <v>44</v>
      </c>
      <c r="J3664" t="str">
        <f t="shared" si="287"/>
        <v>D-W2-H1-LAM 65 - Exposed Lippings</v>
      </c>
      <c r="K3664" s="6">
        <f>+K2464+Exp_Lip</f>
        <v>968.5</v>
      </c>
      <c r="M3664" t="s">
        <v>751</v>
      </c>
      <c r="Q3664" s="6">
        <v>939.5</v>
      </c>
    </row>
    <row r="3665" spans="1:17" hidden="1">
      <c r="A3665" t="s">
        <v>2</v>
      </c>
      <c r="B3665" t="s">
        <v>16</v>
      </c>
      <c r="C3665" s="191">
        <v>999</v>
      </c>
      <c r="D3665" s="191" t="s">
        <v>28</v>
      </c>
      <c r="E3665">
        <v>2151</v>
      </c>
      <c r="F3665">
        <v>2450</v>
      </c>
      <c r="G3665" t="s">
        <v>33</v>
      </c>
      <c r="H3665" s="328" t="s">
        <v>785</v>
      </c>
      <c r="I3665" s="199">
        <v>44</v>
      </c>
      <c r="J3665" t="str">
        <f t="shared" si="287"/>
        <v>D-W2-H2-LAM 65 - Exposed Lippings</v>
      </c>
      <c r="K3665" s="6">
        <f>+K2465+Exp_Lip</f>
        <v>1084.5</v>
      </c>
      <c r="M3665" t="s">
        <v>751</v>
      </c>
      <c r="Q3665" s="6">
        <v>1055.5</v>
      </c>
    </row>
    <row r="3666" spans="1:17" hidden="1">
      <c r="A3666" t="s">
        <v>2</v>
      </c>
      <c r="B3666" t="s">
        <v>15</v>
      </c>
      <c r="C3666" s="191">
        <v>999</v>
      </c>
      <c r="D3666" s="191" t="s">
        <v>28</v>
      </c>
      <c r="E3666">
        <v>2451</v>
      </c>
      <c r="F3666">
        <v>2820</v>
      </c>
      <c r="G3666" t="s">
        <v>34</v>
      </c>
      <c r="H3666" s="328" t="s">
        <v>785</v>
      </c>
      <c r="I3666" s="199">
        <v>44</v>
      </c>
      <c r="J3666" t="str">
        <f t="shared" si="287"/>
        <v>D-W2-H3-LAM 65 - Exposed Lippings</v>
      </c>
      <c r="K3666" s="6">
        <f>+K2466+Exp_Lip</f>
        <v>1224.5</v>
      </c>
      <c r="M3666" t="s">
        <v>751</v>
      </c>
      <c r="Q3666" s="6">
        <v>1191.5</v>
      </c>
    </row>
    <row r="3667" spans="1:17" hidden="1">
      <c r="A3667" t="s">
        <v>2</v>
      </c>
      <c r="B3667" t="s">
        <v>13</v>
      </c>
      <c r="C3667" s="191">
        <v>999</v>
      </c>
      <c r="D3667" s="191" t="s">
        <v>28</v>
      </c>
      <c r="E3667">
        <v>2821</v>
      </c>
      <c r="F3667">
        <v>3070</v>
      </c>
      <c r="G3667" t="s">
        <v>35</v>
      </c>
      <c r="H3667" s="328" t="s">
        <v>785</v>
      </c>
      <c r="I3667" s="199">
        <v>44</v>
      </c>
      <c r="J3667" t="str">
        <f t="shared" si="287"/>
        <v>D-W2-H4-LAM 65 - Exposed Lippings</v>
      </c>
      <c r="K3667" s="6">
        <f>+K2467+Exp_Lip</f>
        <v>1296.5</v>
      </c>
      <c r="M3667" t="s">
        <v>751</v>
      </c>
      <c r="Q3667" s="6">
        <v>1267.5</v>
      </c>
    </row>
    <row r="3668" spans="1:17" hidden="1">
      <c r="A3668" t="s">
        <v>1</v>
      </c>
      <c r="B3668" t="s">
        <v>12</v>
      </c>
      <c r="C3668" s="191">
        <v>999</v>
      </c>
      <c r="D3668" s="191" t="s">
        <v>28</v>
      </c>
      <c r="E3668">
        <v>1981</v>
      </c>
      <c r="F3668">
        <v>2150</v>
      </c>
      <c r="G3668" t="s">
        <v>32</v>
      </c>
      <c r="H3668" s="328" t="s">
        <v>785</v>
      </c>
      <c r="I3668" s="199">
        <v>44</v>
      </c>
      <c r="J3668" t="str">
        <f t="shared" si="287"/>
        <v>E-W2-H1-LAM 65 - Exposed Lippings</v>
      </c>
      <c r="K3668" s="6">
        <f t="shared" ref="K3668:K3675" si="295">+K2468+Exp_Lip*2</f>
        <v>1937</v>
      </c>
      <c r="M3668" t="s">
        <v>751</v>
      </c>
      <c r="Q3668" s="6">
        <v>1879</v>
      </c>
    </row>
    <row r="3669" spans="1:17" hidden="1">
      <c r="A3669" t="s">
        <v>1</v>
      </c>
      <c r="B3669" t="s">
        <v>11</v>
      </c>
      <c r="C3669" s="191">
        <v>999</v>
      </c>
      <c r="D3669" s="191" t="s">
        <v>28</v>
      </c>
      <c r="E3669">
        <v>2151</v>
      </c>
      <c r="F3669">
        <v>2450</v>
      </c>
      <c r="G3669" t="s">
        <v>33</v>
      </c>
      <c r="H3669" s="328" t="s">
        <v>785</v>
      </c>
      <c r="I3669" s="199">
        <v>44</v>
      </c>
      <c r="J3669" t="str">
        <f t="shared" si="287"/>
        <v>E-W2-H2-LAM 65 - Exposed Lippings</v>
      </c>
      <c r="K3669" s="6">
        <f t="shared" si="295"/>
        <v>2166</v>
      </c>
      <c r="M3669" t="s">
        <v>751</v>
      </c>
      <c r="Q3669" s="6">
        <v>2109</v>
      </c>
    </row>
    <row r="3670" spans="1:17" hidden="1">
      <c r="A3670" t="s">
        <v>1</v>
      </c>
      <c r="B3670" t="s">
        <v>10</v>
      </c>
      <c r="C3670" s="191">
        <v>999</v>
      </c>
      <c r="D3670" s="191" t="s">
        <v>28</v>
      </c>
      <c r="E3670">
        <v>2451</v>
      </c>
      <c r="F3670">
        <v>2820</v>
      </c>
      <c r="G3670" t="s">
        <v>34</v>
      </c>
      <c r="H3670" s="328" t="s">
        <v>785</v>
      </c>
      <c r="I3670" s="199">
        <v>44</v>
      </c>
      <c r="J3670" t="str">
        <f t="shared" si="287"/>
        <v>E-W2-H3-LAM 65 - Exposed Lippings</v>
      </c>
      <c r="K3670" s="6">
        <f t="shared" si="295"/>
        <v>2445</v>
      </c>
      <c r="M3670" t="s">
        <v>751</v>
      </c>
      <c r="Q3670" s="6">
        <v>2380</v>
      </c>
    </row>
    <row r="3671" spans="1:17" hidden="1">
      <c r="A3671" t="s">
        <v>1</v>
      </c>
      <c r="B3671" t="s">
        <v>8</v>
      </c>
      <c r="C3671" s="191">
        <v>999</v>
      </c>
      <c r="D3671" s="191" t="s">
        <v>28</v>
      </c>
      <c r="E3671">
        <v>2821</v>
      </c>
      <c r="F3671">
        <v>3100</v>
      </c>
      <c r="G3671" t="s">
        <v>35</v>
      </c>
      <c r="H3671" s="328" t="s">
        <v>785</v>
      </c>
      <c r="I3671" s="199">
        <v>44</v>
      </c>
      <c r="J3671" t="str">
        <f t="shared" si="287"/>
        <v>E-W2-H4-LAM 65 - Exposed Lippings</v>
      </c>
      <c r="K3671" s="6">
        <f t="shared" si="295"/>
        <v>2592</v>
      </c>
      <c r="M3671" t="s">
        <v>751</v>
      </c>
      <c r="Q3671" s="6">
        <v>2534</v>
      </c>
    </row>
    <row r="3672" spans="1:17" hidden="1">
      <c r="A3672" t="s">
        <v>0</v>
      </c>
      <c r="B3672" t="s">
        <v>7</v>
      </c>
      <c r="C3672" s="191">
        <v>999</v>
      </c>
      <c r="D3672" s="191" t="s">
        <v>28</v>
      </c>
      <c r="E3672">
        <v>1981</v>
      </c>
      <c r="F3672">
        <v>2150</v>
      </c>
      <c r="G3672" t="s">
        <v>32</v>
      </c>
      <c r="H3672" s="328" t="s">
        <v>785</v>
      </c>
      <c r="I3672" s="199">
        <v>44</v>
      </c>
      <c r="J3672" t="str">
        <f t="shared" si="287"/>
        <v>F-W2-H1-LAM 65 - Exposed Lippings</v>
      </c>
      <c r="K3672" s="6">
        <f t="shared" si="295"/>
        <v>1603</v>
      </c>
      <c r="M3672" t="s">
        <v>751</v>
      </c>
      <c r="Q3672" s="6">
        <v>1556</v>
      </c>
    </row>
    <row r="3673" spans="1:17" hidden="1">
      <c r="A3673" t="s">
        <v>0</v>
      </c>
      <c r="B3673" t="s">
        <v>6</v>
      </c>
      <c r="C3673" s="191">
        <v>999</v>
      </c>
      <c r="D3673" s="191" t="s">
        <v>28</v>
      </c>
      <c r="E3673">
        <v>2151</v>
      </c>
      <c r="F3673">
        <v>2450</v>
      </c>
      <c r="G3673" t="s">
        <v>33</v>
      </c>
      <c r="H3673" s="328" t="s">
        <v>785</v>
      </c>
      <c r="I3673" s="199">
        <v>44</v>
      </c>
      <c r="J3673" t="str">
        <f t="shared" si="287"/>
        <v>F-W2-H2-LAM 65 - Exposed Lippings</v>
      </c>
      <c r="K3673" s="6">
        <f t="shared" si="295"/>
        <v>1879</v>
      </c>
      <c r="M3673" t="s">
        <v>751</v>
      </c>
      <c r="Q3673" s="6">
        <v>1831</v>
      </c>
    </row>
    <row r="3674" spans="1:17" hidden="1">
      <c r="A3674" t="s">
        <v>0</v>
      </c>
      <c r="B3674" t="s">
        <v>5</v>
      </c>
      <c r="C3674" s="191">
        <v>999</v>
      </c>
      <c r="D3674" s="191" t="s">
        <v>28</v>
      </c>
      <c r="E3674">
        <v>2451</v>
      </c>
      <c r="F3674">
        <v>2820</v>
      </c>
      <c r="G3674" t="s">
        <v>34</v>
      </c>
      <c r="H3674" s="328" t="s">
        <v>785</v>
      </c>
      <c r="I3674" s="199">
        <v>44</v>
      </c>
      <c r="J3674" t="str">
        <f t="shared" si="287"/>
        <v>F-W2-H3-LAM 65 - Exposed Lippings</v>
      </c>
      <c r="K3674" s="6">
        <f t="shared" si="295"/>
        <v>2040</v>
      </c>
      <c r="M3674" t="s">
        <v>751</v>
      </c>
      <c r="Q3674" s="6">
        <v>1987</v>
      </c>
    </row>
    <row r="3675" spans="1:17" hidden="1">
      <c r="A3675" t="s">
        <v>0</v>
      </c>
      <c r="B3675" t="s">
        <v>3</v>
      </c>
      <c r="C3675" s="191">
        <v>999</v>
      </c>
      <c r="D3675" s="191" t="s">
        <v>28</v>
      </c>
      <c r="E3675">
        <v>2821</v>
      </c>
      <c r="F3675">
        <v>3100</v>
      </c>
      <c r="G3675" t="s">
        <v>35</v>
      </c>
      <c r="H3675" s="328" t="s">
        <v>785</v>
      </c>
      <c r="I3675" s="199">
        <v>44</v>
      </c>
      <c r="J3675" t="str">
        <f t="shared" si="287"/>
        <v>F-W2-H4-LAM 65 - Exposed Lippings</v>
      </c>
      <c r="K3675" s="6">
        <f t="shared" si="295"/>
        <v>2153</v>
      </c>
      <c r="M3675" t="s">
        <v>751</v>
      </c>
      <c r="Q3675" s="6">
        <v>2106</v>
      </c>
    </row>
    <row r="3676" spans="1:17" hidden="1">
      <c r="A3676" t="s">
        <v>2</v>
      </c>
      <c r="B3676" t="s">
        <v>17</v>
      </c>
      <c r="C3676" s="194">
        <v>1099</v>
      </c>
      <c r="D3676" s="194" t="s">
        <v>29</v>
      </c>
      <c r="E3676">
        <v>1981</v>
      </c>
      <c r="F3676">
        <v>2150</v>
      </c>
      <c r="G3676" t="s">
        <v>32</v>
      </c>
      <c r="H3676" s="328" t="s">
        <v>785</v>
      </c>
      <c r="I3676" s="199">
        <v>44</v>
      </c>
      <c r="J3676" t="str">
        <f t="shared" si="287"/>
        <v>D-W3-H1-LAM 65 - Exposed Lippings</v>
      </c>
      <c r="K3676" s="6">
        <f>+K2476+Exp_Lip</f>
        <v>994.5</v>
      </c>
      <c r="M3676" t="s">
        <v>751</v>
      </c>
      <c r="Q3676" s="6">
        <v>964.5</v>
      </c>
    </row>
    <row r="3677" spans="1:17" hidden="1">
      <c r="A3677" t="s">
        <v>2</v>
      </c>
      <c r="B3677" t="s">
        <v>16</v>
      </c>
      <c r="C3677" s="194">
        <v>1099</v>
      </c>
      <c r="D3677" s="194" t="s">
        <v>29</v>
      </c>
      <c r="E3677">
        <v>2151</v>
      </c>
      <c r="F3677">
        <v>2450</v>
      </c>
      <c r="G3677" t="s">
        <v>33</v>
      </c>
      <c r="H3677" s="328" t="s">
        <v>785</v>
      </c>
      <c r="I3677" s="199">
        <v>44</v>
      </c>
      <c r="J3677" t="str">
        <f t="shared" si="287"/>
        <v>D-W3-H2-LAM 65 - Exposed Lippings</v>
      </c>
      <c r="K3677" s="6">
        <f>+K2477+Exp_Lip</f>
        <v>1109.5</v>
      </c>
      <c r="M3677" t="s">
        <v>751</v>
      </c>
      <c r="Q3677" s="6">
        <v>1080.5</v>
      </c>
    </row>
    <row r="3678" spans="1:17" hidden="1">
      <c r="A3678" t="s">
        <v>2</v>
      </c>
      <c r="B3678" t="s">
        <v>15</v>
      </c>
      <c r="C3678" s="194">
        <v>1099</v>
      </c>
      <c r="D3678" s="194" t="s">
        <v>29</v>
      </c>
      <c r="E3678">
        <v>2451</v>
      </c>
      <c r="F3678">
        <v>2820</v>
      </c>
      <c r="G3678" t="s">
        <v>34</v>
      </c>
      <c r="H3678" s="328" t="s">
        <v>785</v>
      </c>
      <c r="I3678" s="199">
        <v>44</v>
      </c>
      <c r="J3678" t="str">
        <f t="shared" si="287"/>
        <v>D-W3-H3-LAM 65 - Exposed Lippings</v>
      </c>
      <c r="K3678" s="6">
        <f>+K2478+Exp_Lip</f>
        <v>1249.5</v>
      </c>
      <c r="M3678" t="s">
        <v>751</v>
      </c>
      <c r="Q3678" s="6">
        <v>1216.5</v>
      </c>
    </row>
    <row r="3679" spans="1:17" hidden="1">
      <c r="A3679" t="s">
        <v>2</v>
      </c>
      <c r="B3679" t="s">
        <v>13</v>
      </c>
      <c r="C3679" s="194">
        <v>1099</v>
      </c>
      <c r="D3679" s="194" t="s">
        <v>29</v>
      </c>
      <c r="E3679">
        <v>2821</v>
      </c>
      <c r="F3679">
        <v>3070</v>
      </c>
      <c r="G3679" t="s">
        <v>35</v>
      </c>
      <c r="H3679" s="328" t="s">
        <v>785</v>
      </c>
      <c r="I3679" s="199">
        <v>44</v>
      </c>
      <c r="J3679" t="str">
        <f t="shared" si="287"/>
        <v>D-W3-H4-LAM 65 - Exposed Lippings</v>
      </c>
      <c r="K3679" s="6">
        <f>+K2479+Exp_Lip</f>
        <v>1322.5</v>
      </c>
      <c r="M3679" t="s">
        <v>751</v>
      </c>
      <c r="Q3679" s="6">
        <v>1292.5</v>
      </c>
    </row>
    <row r="3680" spans="1:17" hidden="1">
      <c r="A3680" t="s">
        <v>1</v>
      </c>
      <c r="B3680" t="s">
        <v>12</v>
      </c>
      <c r="C3680" s="194">
        <v>1099</v>
      </c>
      <c r="D3680" s="194" t="s">
        <v>29</v>
      </c>
      <c r="E3680">
        <v>1981</v>
      </c>
      <c r="F3680">
        <v>2150</v>
      </c>
      <c r="G3680" t="s">
        <v>32</v>
      </c>
      <c r="H3680" s="328" t="s">
        <v>785</v>
      </c>
      <c r="I3680" s="199">
        <v>44</v>
      </c>
      <c r="J3680" t="str">
        <f t="shared" si="287"/>
        <v>E-W3-H1-LAM 65 - Exposed Lippings</v>
      </c>
      <c r="K3680" s="6">
        <f t="shared" ref="K3680:K3687" si="296">+K2480+Exp_Lip*2</f>
        <v>1989</v>
      </c>
      <c r="M3680" t="s">
        <v>751</v>
      </c>
      <c r="Q3680" s="6">
        <v>1929</v>
      </c>
    </row>
    <row r="3681" spans="1:17" hidden="1">
      <c r="A3681" t="s">
        <v>1</v>
      </c>
      <c r="B3681" t="s">
        <v>11</v>
      </c>
      <c r="C3681" s="194">
        <v>1099</v>
      </c>
      <c r="D3681" s="194" t="s">
        <v>29</v>
      </c>
      <c r="E3681">
        <v>2151</v>
      </c>
      <c r="F3681">
        <v>2450</v>
      </c>
      <c r="G3681" t="s">
        <v>33</v>
      </c>
      <c r="H3681" s="328" t="s">
        <v>785</v>
      </c>
      <c r="I3681" s="199">
        <v>44</v>
      </c>
      <c r="J3681" t="str">
        <f t="shared" si="287"/>
        <v>E-W3-H2-LAM 65 - Exposed Lippings</v>
      </c>
      <c r="K3681" s="6">
        <f t="shared" si="296"/>
        <v>2217</v>
      </c>
      <c r="M3681" t="s">
        <v>751</v>
      </c>
      <c r="Q3681" s="6">
        <v>2159</v>
      </c>
    </row>
    <row r="3682" spans="1:17" hidden="1">
      <c r="A3682" t="s">
        <v>1</v>
      </c>
      <c r="B3682" t="s">
        <v>10</v>
      </c>
      <c r="C3682" s="194">
        <v>1099</v>
      </c>
      <c r="D3682" s="194" t="s">
        <v>29</v>
      </c>
      <c r="E3682">
        <v>2451</v>
      </c>
      <c r="F3682">
        <v>2820</v>
      </c>
      <c r="G3682" t="s">
        <v>34</v>
      </c>
      <c r="H3682" s="328" t="s">
        <v>785</v>
      </c>
      <c r="I3682" s="199">
        <v>44</v>
      </c>
      <c r="J3682" t="str">
        <f t="shared" si="287"/>
        <v>E-W3-H3-LAM 65 - Exposed Lippings</v>
      </c>
      <c r="K3682" s="6">
        <f t="shared" si="296"/>
        <v>2496</v>
      </c>
      <c r="M3682" t="s">
        <v>751</v>
      </c>
      <c r="Q3682" s="6">
        <v>2430</v>
      </c>
    </row>
    <row r="3683" spans="1:17" hidden="1">
      <c r="A3683" t="s">
        <v>1</v>
      </c>
      <c r="B3683" t="s">
        <v>8</v>
      </c>
      <c r="C3683" s="194">
        <v>1099</v>
      </c>
      <c r="D3683" s="194" t="s">
        <v>29</v>
      </c>
      <c r="E3683">
        <v>2821</v>
      </c>
      <c r="F3683">
        <v>3100</v>
      </c>
      <c r="G3683" t="s">
        <v>35</v>
      </c>
      <c r="H3683" s="328" t="s">
        <v>785</v>
      </c>
      <c r="I3683" s="199">
        <v>44</v>
      </c>
      <c r="J3683" t="str">
        <f t="shared" si="287"/>
        <v>E-W3-H4-LAM 65 - Exposed Lippings</v>
      </c>
      <c r="K3683" s="6">
        <f t="shared" si="296"/>
        <v>2643</v>
      </c>
      <c r="M3683" t="s">
        <v>751</v>
      </c>
      <c r="Q3683" s="6">
        <v>2584</v>
      </c>
    </row>
    <row r="3684" spans="1:17" hidden="1">
      <c r="A3684" t="s">
        <v>0</v>
      </c>
      <c r="B3684" t="s">
        <v>7</v>
      </c>
      <c r="C3684" s="194">
        <v>1099</v>
      </c>
      <c r="D3684" s="194" t="s">
        <v>29</v>
      </c>
      <c r="E3684">
        <v>1981</v>
      </c>
      <c r="F3684">
        <v>2150</v>
      </c>
      <c r="G3684" t="s">
        <v>32</v>
      </c>
      <c r="H3684" s="328" t="s">
        <v>785</v>
      </c>
      <c r="I3684" s="199">
        <v>44</v>
      </c>
      <c r="J3684" t="str">
        <f t="shared" si="287"/>
        <v>F-W3-H1-LAM 65 - Exposed Lippings</v>
      </c>
      <c r="K3684" s="6">
        <f t="shared" si="296"/>
        <v>1629</v>
      </c>
      <c r="M3684" t="s">
        <v>751</v>
      </c>
      <c r="Q3684" s="6">
        <v>1581</v>
      </c>
    </row>
    <row r="3685" spans="1:17" hidden="1">
      <c r="A3685" t="s">
        <v>0</v>
      </c>
      <c r="B3685" t="s">
        <v>6</v>
      </c>
      <c r="C3685" s="194">
        <v>1099</v>
      </c>
      <c r="D3685" s="194" t="s">
        <v>29</v>
      </c>
      <c r="E3685">
        <v>2151</v>
      </c>
      <c r="F3685">
        <v>2450</v>
      </c>
      <c r="G3685" t="s">
        <v>33</v>
      </c>
      <c r="H3685" s="328" t="s">
        <v>785</v>
      </c>
      <c r="I3685" s="199">
        <v>44</v>
      </c>
      <c r="J3685" t="str">
        <f t="shared" si="287"/>
        <v>F-W3-H2-LAM 65 - Exposed Lippings</v>
      </c>
      <c r="K3685" s="6">
        <f t="shared" si="296"/>
        <v>1905</v>
      </c>
      <c r="M3685" t="s">
        <v>751</v>
      </c>
      <c r="Q3685" s="6">
        <v>1856</v>
      </c>
    </row>
    <row r="3686" spans="1:17" hidden="1">
      <c r="A3686" t="s">
        <v>0</v>
      </c>
      <c r="B3686" t="s">
        <v>5</v>
      </c>
      <c r="C3686" s="194">
        <v>1099</v>
      </c>
      <c r="D3686" s="194" t="s">
        <v>29</v>
      </c>
      <c r="E3686">
        <v>2451</v>
      </c>
      <c r="F3686">
        <v>2820</v>
      </c>
      <c r="G3686" t="s">
        <v>34</v>
      </c>
      <c r="H3686" s="328" t="s">
        <v>785</v>
      </c>
      <c r="I3686" s="199">
        <v>44</v>
      </c>
      <c r="J3686" t="str">
        <f t="shared" si="287"/>
        <v>F-W3-H3-LAM 65 - Exposed Lippings</v>
      </c>
      <c r="K3686" s="6">
        <f t="shared" si="296"/>
        <v>2066</v>
      </c>
      <c r="M3686" t="s">
        <v>751</v>
      </c>
      <c r="Q3686" s="6">
        <v>2012</v>
      </c>
    </row>
    <row r="3687" spans="1:17" hidden="1">
      <c r="A3687" t="s">
        <v>0</v>
      </c>
      <c r="B3687" t="s">
        <v>3</v>
      </c>
      <c r="C3687" s="194">
        <v>1099</v>
      </c>
      <c r="D3687" s="194" t="s">
        <v>29</v>
      </c>
      <c r="E3687">
        <v>2821</v>
      </c>
      <c r="F3687">
        <v>3100</v>
      </c>
      <c r="G3687" t="s">
        <v>35</v>
      </c>
      <c r="H3687" s="328" t="s">
        <v>785</v>
      </c>
      <c r="I3687" s="199">
        <v>44</v>
      </c>
      <c r="J3687" t="str">
        <f t="shared" si="287"/>
        <v>F-W3-H4-LAM 65 - Exposed Lippings</v>
      </c>
      <c r="K3687" s="6">
        <f t="shared" si="296"/>
        <v>2179</v>
      </c>
      <c r="M3687" t="s">
        <v>751</v>
      </c>
      <c r="Q3687" s="6">
        <v>2131</v>
      </c>
    </row>
    <row r="3688" spans="1:17" hidden="1">
      <c r="A3688" t="s">
        <v>2</v>
      </c>
      <c r="B3688" t="s">
        <v>17</v>
      </c>
      <c r="C3688" s="196">
        <v>1240</v>
      </c>
      <c r="D3688" s="196" t="s">
        <v>30</v>
      </c>
      <c r="E3688">
        <v>1981</v>
      </c>
      <c r="F3688">
        <v>2150</v>
      </c>
      <c r="G3688" t="s">
        <v>32</v>
      </c>
      <c r="H3688" s="328" t="s">
        <v>785</v>
      </c>
      <c r="I3688" s="199">
        <v>44</v>
      </c>
      <c r="J3688" t="str">
        <f t="shared" si="287"/>
        <v>D-W4-H1-LAM 65 - Exposed Lippings</v>
      </c>
      <c r="K3688" s="6">
        <f>+K2488+Exp_Lip</f>
        <v>1020.5</v>
      </c>
      <c r="M3688" t="s">
        <v>751</v>
      </c>
      <c r="Q3688" s="6">
        <v>989.5</v>
      </c>
    </row>
    <row r="3689" spans="1:17" hidden="1">
      <c r="A3689" t="s">
        <v>2</v>
      </c>
      <c r="B3689" t="s">
        <v>16</v>
      </c>
      <c r="C3689" s="196">
        <v>1240</v>
      </c>
      <c r="D3689" s="196" t="s">
        <v>30</v>
      </c>
      <c r="E3689">
        <v>2151</v>
      </c>
      <c r="F3689">
        <v>2450</v>
      </c>
      <c r="G3689" t="s">
        <v>33</v>
      </c>
      <c r="H3689" s="328" t="s">
        <v>785</v>
      </c>
      <c r="I3689" s="199">
        <v>44</v>
      </c>
      <c r="J3689" t="str">
        <f t="shared" si="287"/>
        <v>D-W4-H2-LAM 65 - Exposed Lippings</v>
      </c>
      <c r="K3689" s="6">
        <f>+K2489+Exp_Lip</f>
        <v>1135.5</v>
      </c>
      <c r="M3689" t="s">
        <v>751</v>
      </c>
      <c r="Q3689" s="6">
        <v>1105.5</v>
      </c>
    </row>
    <row r="3690" spans="1:17" hidden="1">
      <c r="A3690" t="s">
        <v>2</v>
      </c>
      <c r="B3690" t="s">
        <v>15</v>
      </c>
      <c r="C3690" s="196">
        <v>1240</v>
      </c>
      <c r="D3690" s="196" t="s">
        <v>30</v>
      </c>
      <c r="E3690">
        <v>2451</v>
      </c>
      <c r="F3690">
        <v>2820</v>
      </c>
      <c r="G3690" t="s">
        <v>34</v>
      </c>
      <c r="H3690" s="328" t="s">
        <v>785</v>
      </c>
      <c r="I3690" s="199">
        <v>44</v>
      </c>
      <c r="J3690" t="str">
        <f t="shared" si="287"/>
        <v>D-W4-H3-LAM 65 - Exposed Lippings</v>
      </c>
      <c r="K3690" s="6">
        <f>+K2490+Exp_Lip</f>
        <v>1275.5</v>
      </c>
      <c r="M3690" t="s">
        <v>751</v>
      </c>
      <c r="Q3690" s="6">
        <v>1241.5</v>
      </c>
    </row>
    <row r="3691" spans="1:17" hidden="1">
      <c r="A3691" t="s">
        <v>2</v>
      </c>
      <c r="B3691" t="s">
        <v>13</v>
      </c>
      <c r="C3691" s="196">
        <v>1240</v>
      </c>
      <c r="D3691" s="196" t="s">
        <v>30</v>
      </c>
      <c r="E3691">
        <v>2821</v>
      </c>
      <c r="F3691">
        <v>3070</v>
      </c>
      <c r="G3691" t="s">
        <v>35</v>
      </c>
      <c r="H3691" s="328" t="s">
        <v>785</v>
      </c>
      <c r="I3691" s="199">
        <v>44</v>
      </c>
      <c r="J3691" t="str">
        <f t="shared" si="287"/>
        <v>D-W4-H4-LAM 65 - Exposed Lippings</v>
      </c>
      <c r="K3691" s="6">
        <f>+K2491+Exp_Lip</f>
        <v>1347.5</v>
      </c>
      <c r="M3691" t="s">
        <v>751</v>
      </c>
      <c r="Q3691" s="6">
        <v>1317.5</v>
      </c>
    </row>
    <row r="3692" spans="1:17" hidden="1">
      <c r="A3692" t="s">
        <v>1</v>
      </c>
      <c r="B3692" t="s">
        <v>12</v>
      </c>
      <c r="C3692" s="196">
        <v>1240</v>
      </c>
      <c r="D3692" s="196" t="s">
        <v>30</v>
      </c>
      <c r="E3692">
        <v>1981</v>
      </c>
      <c r="F3692">
        <v>2150</v>
      </c>
      <c r="G3692" t="s">
        <v>32</v>
      </c>
      <c r="H3692" s="328" t="s">
        <v>785</v>
      </c>
      <c r="I3692" s="199">
        <v>44</v>
      </c>
      <c r="J3692" t="str">
        <f t="shared" si="287"/>
        <v>E-W4-H1-LAM 65 - Exposed Lippings</v>
      </c>
      <c r="K3692" s="6">
        <f t="shared" ref="K3692:K3699" si="297">+K2492+Exp_Lip*2</f>
        <v>2041</v>
      </c>
      <c r="M3692" t="s">
        <v>751</v>
      </c>
      <c r="Q3692" s="6">
        <v>1979</v>
      </c>
    </row>
    <row r="3693" spans="1:17" hidden="1">
      <c r="A3693" t="s">
        <v>1</v>
      </c>
      <c r="B3693" t="s">
        <v>11</v>
      </c>
      <c r="C3693" s="196">
        <v>1240</v>
      </c>
      <c r="D3693" s="196" t="s">
        <v>30</v>
      </c>
      <c r="E3693">
        <v>2151</v>
      </c>
      <c r="F3693">
        <v>2450</v>
      </c>
      <c r="G3693" t="s">
        <v>33</v>
      </c>
      <c r="H3693" s="328" t="s">
        <v>785</v>
      </c>
      <c r="I3693" s="199">
        <v>44</v>
      </c>
      <c r="J3693" t="str">
        <f t="shared" si="287"/>
        <v>E-W4-H2-LAM 65 - Exposed Lippings</v>
      </c>
      <c r="K3693" s="6">
        <f t="shared" si="297"/>
        <v>2269</v>
      </c>
      <c r="M3693" t="s">
        <v>751</v>
      </c>
      <c r="Q3693" s="6">
        <v>2209</v>
      </c>
    </row>
    <row r="3694" spans="1:17" hidden="1">
      <c r="A3694" t="s">
        <v>1</v>
      </c>
      <c r="B3694" t="s">
        <v>10</v>
      </c>
      <c r="C3694" s="196">
        <v>1240</v>
      </c>
      <c r="D3694" s="196" t="s">
        <v>30</v>
      </c>
      <c r="E3694">
        <v>2451</v>
      </c>
      <c r="F3694">
        <v>2820</v>
      </c>
      <c r="G3694" t="s">
        <v>34</v>
      </c>
      <c r="H3694" s="328" t="s">
        <v>785</v>
      </c>
      <c r="I3694" s="199">
        <v>44</v>
      </c>
      <c r="J3694" t="str">
        <f t="shared" si="287"/>
        <v>E-W4-H3-LAM 65 - Exposed Lippings</v>
      </c>
      <c r="K3694" s="6">
        <f t="shared" si="297"/>
        <v>2548</v>
      </c>
      <c r="M3694" t="s">
        <v>751</v>
      </c>
      <c r="Q3694" s="6">
        <v>2480</v>
      </c>
    </row>
    <row r="3695" spans="1:17" hidden="1">
      <c r="A3695" t="s">
        <v>1</v>
      </c>
      <c r="B3695" t="s">
        <v>8</v>
      </c>
      <c r="C3695" s="196">
        <v>1240</v>
      </c>
      <c r="D3695" s="196" t="s">
        <v>30</v>
      </c>
      <c r="E3695">
        <v>2821</v>
      </c>
      <c r="F3695">
        <v>3100</v>
      </c>
      <c r="G3695" t="s">
        <v>35</v>
      </c>
      <c r="H3695" s="328" t="s">
        <v>785</v>
      </c>
      <c r="I3695" s="199">
        <v>44</v>
      </c>
      <c r="J3695" t="str">
        <f t="shared" si="287"/>
        <v>E-W4-H4-LAM 65 - Exposed Lippings</v>
      </c>
      <c r="K3695" s="6">
        <f t="shared" si="297"/>
        <v>2694</v>
      </c>
      <c r="M3695" t="s">
        <v>751</v>
      </c>
      <c r="Q3695" s="6">
        <v>2634</v>
      </c>
    </row>
    <row r="3696" spans="1:17" hidden="1">
      <c r="A3696" t="s">
        <v>0</v>
      </c>
      <c r="B3696" t="s">
        <v>7</v>
      </c>
      <c r="C3696" s="196">
        <v>1240</v>
      </c>
      <c r="D3696" s="196" t="s">
        <v>30</v>
      </c>
      <c r="E3696">
        <v>1981</v>
      </c>
      <c r="F3696">
        <v>2150</v>
      </c>
      <c r="G3696" t="s">
        <v>32</v>
      </c>
      <c r="H3696" s="328" t="s">
        <v>785</v>
      </c>
      <c r="I3696" s="199">
        <v>44</v>
      </c>
      <c r="J3696" t="str">
        <f t="shared" si="287"/>
        <v>F-W4-H1-LAM 65 - Exposed Lippings</v>
      </c>
      <c r="K3696" s="6">
        <f t="shared" si="297"/>
        <v>1654</v>
      </c>
      <c r="M3696" t="s">
        <v>751</v>
      </c>
      <c r="Q3696" s="6">
        <v>1606</v>
      </c>
    </row>
    <row r="3697" spans="1:17" hidden="1">
      <c r="A3697" t="s">
        <v>0</v>
      </c>
      <c r="B3697" t="s">
        <v>6</v>
      </c>
      <c r="C3697" s="196">
        <v>1240</v>
      </c>
      <c r="D3697" s="196" t="s">
        <v>30</v>
      </c>
      <c r="E3697">
        <v>2151</v>
      </c>
      <c r="F3697">
        <v>2450</v>
      </c>
      <c r="G3697" t="s">
        <v>33</v>
      </c>
      <c r="H3697" s="328" t="s">
        <v>785</v>
      </c>
      <c r="I3697" s="199">
        <v>44</v>
      </c>
      <c r="J3697" t="str">
        <f t="shared" si="287"/>
        <v>F-W4-H2-LAM 65 - Exposed Lippings</v>
      </c>
      <c r="K3697" s="6">
        <f t="shared" si="297"/>
        <v>1931</v>
      </c>
      <c r="M3697" t="s">
        <v>751</v>
      </c>
      <c r="Q3697" s="6">
        <v>1881</v>
      </c>
    </row>
    <row r="3698" spans="1:17" hidden="1">
      <c r="A3698" t="s">
        <v>0</v>
      </c>
      <c r="B3698" t="s">
        <v>5</v>
      </c>
      <c r="C3698" s="196">
        <v>1240</v>
      </c>
      <c r="D3698" s="196" t="s">
        <v>30</v>
      </c>
      <c r="E3698">
        <v>2451</v>
      </c>
      <c r="F3698">
        <v>2820</v>
      </c>
      <c r="G3698" t="s">
        <v>34</v>
      </c>
      <c r="H3698" s="328" t="s">
        <v>785</v>
      </c>
      <c r="I3698" s="199">
        <v>44</v>
      </c>
      <c r="J3698" t="str">
        <f t="shared" si="287"/>
        <v>F-W4-H3-LAM 65 - Exposed Lippings</v>
      </c>
      <c r="K3698" s="6">
        <f t="shared" si="297"/>
        <v>2092</v>
      </c>
      <c r="M3698" t="s">
        <v>751</v>
      </c>
      <c r="Q3698" s="6">
        <v>2037</v>
      </c>
    </row>
    <row r="3699" spans="1:17" hidden="1">
      <c r="A3699" t="s">
        <v>0</v>
      </c>
      <c r="B3699" t="s">
        <v>3</v>
      </c>
      <c r="C3699" s="196">
        <v>1240</v>
      </c>
      <c r="D3699" s="196" t="s">
        <v>30</v>
      </c>
      <c r="E3699">
        <v>2821</v>
      </c>
      <c r="F3699">
        <v>3100</v>
      </c>
      <c r="G3699" t="s">
        <v>35</v>
      </c>
      <c r="H3699" s="328" t="s">
        <v>785</v>
      </c>
      <c r="I3699" s="199">
        <v>44</v>
      </c>
      <c r="J3699" t="str">
        <f t="shared" si="287"/>
        <v>F-W4-H4-LAM 65 - Exposed Lippings</v>
      </c>
      <c r="K3699" s="6">
        <f t="shared" si="297"/>
        <v>2205</v>
      </c>
      <c r="M3699" t="s">
        <v>751</v>
      </c>
      <c r="Q3699" s="6">
        <v>2156</v>
      </c>
    </row>
    <row r="3700" spans="1:17" hidden="1">
      <c r="A3700" t="s">
        <v>2</v>
      </c>
      <c r="B3700" t="s">
        <v>17</v>
      </c>
      <c r="C3700">
        <v>949</v>
      </c>
      <c r="D3700" t="s">
        <v>27</v>
      </c>
      <c r="E3700">
        <v>1981</v>
      </c>
      <c r="F3700">
        <v>2150</v>
      </c>
      <c r="G3700" t="s">
        <v>32</v>
      </c>
      <c r="H3700" s="4" t="s">
        <v>687</v>
      </c>
      <c r="I3700" s="199">
        <v>44</v>
      </c>
      <c r="J3700" t="str">
        <f t="shared" si="287"/>
        <v>D-W1-H1-LAM 83 - Exposed Lippings</v>
      </c>
      <c r="K3700" s="6">
        <f>+K2500+Exp_Lip</f>
        <v>1046.5</v>
      </c>
      <c r="M3700" t="s">
        <v>751</v>
      </c>
      <c r="Q3700" s="6">
        <v>1014.5</v>
      </c>
    </row>
    <row r="3701" spans="1:17" hidden="1">
      <c r="A3701" t="s">
        <v>2</v>
      </c>
      <c r="B3701" t="s">
        <v>16</v>
      </c>
      <c r="C3701">
        <v>949</v>
      </c>
      <c r="D3701" t="s">
        <v>27</v>
      </c>
      <c r="E3701">
        <v>2151</v>
      </c>
      <c r="F3701">
        <v>2450</v>
      </c>
      <c r="G3701" t="s">
        <v>33</v>
      </c>
      <c r="H3701" s="4" t="s">
        <v>687</v>
      </c>
      <c r="I3701" s="199">
        <v>44</v>
      </c>
      <c r="J3701" t="str">
        <f t="shared" si="287"/>
        <v>D-W1-H2-LAM 83 - Exposed Lippings</v>
      </c>
      <c r="K3701" s="6">
        <f>+K2501+Exp_Lip</f>
        <v>1160.5</v>
      </c>
      <c r="M3701" t="s">
        <v>751</v>
      </c>
      <c r="Q3701" s="6">
        <v>1129.5</v>
      </c>
    </row>
    <row r="3702" spans="1:17" hidden="1">
      <c r="A3702" t="s">
        <v>2</v>
      </c>
      <c r="B3702" t="s">
        <v>15</v>
      </c>
      <c r="C3702">
        <v>949</v>
      </c>
      <c r="D3702" t="s">
        <v>27</v>
      </c>
      <c r="E3702">
        <v>2451</v>
      </c>
      <c r="F3702">
        <v>2820</v>
      </c>
      <c r="G3702" t="s">
        <v>34</v>
      </c>
      <c r="H3702" s="4" t="s">
        <v>687</v>
      </c>
      <c r="I3702" s="199">
        <v>44</v>
      </c>
      <c r="J3702" t="str">
        <f t="shared" si="287"/>
        <v>D-W1-H3-LAM 83 - Exposed Lippings</v>
      </c>
      <c r="K3702" s="6">
        <f>+K2502+Exp_Lip</f>
        <v>1302.5</v>
      </c>
      <c r="M3702" t="s">
        <v>751</v>
      </c>
      <c r="Q3702" s="6">
        <v>1267.5</v>
      </c>
    </row>
    <row r="3703" spans="1:17" hidden="1">
      <c r="A3703" t="s">
        <v>2</v>
      </c>
      <c r="B3703" t="s">
        <v>13</v>
      </c>
      <c r="C3703">
        <v>864</v>
      </c>
      <c r="D3703" t="s">
        <v>27</v>
      </c>
      <c r="E3703">
        <v>2821</v>
      </c>
      <c r="F3703">
        <v>3070</v>
      </c>
      <c r="G3703" t="s">
        <v>35</v>
      </c>
      <c r="H3703" s="4" t="s">
        <v>687</v>
      </c>
      <c r="I3703" s="199">
        <v>44</v>
      </c>
      <c r="J3703" t="str">
        <f t="shared" si="287"/>
        <v>D-W1-H4-LAM 83 - Exposed Lippings</v>
      </c>
      <c r="K3703" s="6">
        <f>+K2503+Exp_Lip</f>
        <v>1314.5</v>
      </c>
      <c r="M3703" t="s">
        <v>751</v>
      </c>
      <c r="Q3703" s="6">
        <v>1284.5</v>
      </c>
    </row>
    <row r="3704" spans="1:17" hidden="1">
      <c r="A3704" t="s">
        <v>1</v>
      </c>
      <c r="B3704" t="s">
        <v>12</v>
      </c>
      <c r="C3704">
        <v>949</v>
      </c>
      <c r="D3704" t="s">
        <v>27</v>
      </c>
      <c r="E3704">
        <v>1981</v>
      </c>
      <c r="F3704">
        <v>2150</v>
      </c>
      <c r="G3704" t="s">
        <v>32</v>
      </c>
      <c r="H3704" s="4" t="s">
        <v>687</v>
      </c>
      <c r="I3704" s="199">
        <v>44</v>
      </c>
      <c r="J3704" t="str">
        <f t="shared" si="287"/>
        <v>E-W1-H1-LAM 83 - Exposed Lippings</v>
      </c>
      <c r="K3704" s="6">
        <f t="shared" ref="K3704:K3711" si="298">+K2504+Exp_Lip*2</f>
        <v>2092</v>
      </c>
      <c r="M3704" t="s">
        <v>751</v>
      </c>
      <c r="Q3704" s="6">
        <v>2029</v>
      </c>
    </row>
    <row r="3705" spans="1:17" hidden="1">
      <c r="A3705" t="s">
        <v>1</v>
      </c>
      <c r="B3705" t="s">
        <v>11</v>
      </c>
      <c r="C3705">
        <v>909</v>
      </c>
      <c r="D3705" t="s">
        <v>27</v>
      </c>
      <c r="E3705">
        <v>2151</v>
      </c>
      <c r="F3705">
        <v>2450</v>
      </c>
      <c r="G3705" t="s">
        <v>33</v>
      </c>
      <c r="H3705" s="4" t="s">
        <v>687</v>
      </c>
      <c r="I3705" s="199">
        <v>44</v>
      </c>
      <c r="J3705" t="str">
        <f t="shared" si="287"/>
        <v>E-W1-H2-LAM 83 - Exposed Lippings</v>
      </c>
      <c r="K3705" s="6">
        <f t="shared" si="298"/>
        <v>2320</v>
      </c>
      <c r="M3705" t="s">
        <v>751</v>
      </c>
      <c r="Q3705" s="6">
        <v>2259</v>
      </c>
    </row>
    <row r="3706" spans="1:17" hidden="1">
      <c r="A3706" t="s">
        <v>1</v>
      </c>
      <c r="B3706" t="s">
        <v>10</v>
      </c>
      <c r="C3706">
        <v>949</v>
      </c>
      <c r="D3706" t="s">
        <v>27</v>
      </c>
      <c r="E3706">
        <v>2451</v>
      </c>
      <c r="F3706">
        <v>2820</v>
      </c>
      <c r="G3706" t="s">
        <v>34</v>
      </c>
      <c r="H3706" s="4" t="s">
        <v>687</v>
      </c>
      <c r="I3706" s="199">
        <v>44</v>
      </c>
      <c r="J3706" t="str">
        <f t="shared" si="287"/>
        <v>E-W1-H3-LAM 83 - Exposed Lippings</v>
      </c>
      <c r="K3706" s="6">
        <f t="shared" si="298"/>
        <v>2603</v>
      </c>
      <c r="M3706" t="s">
        <v>751</v>
      </c>
      <c r="Q3706" s="6">
        <v>2534</v>
      </c>
    </row>
    <row r="3707" spans="1:17" hidden="1">
      <c r="A3707" t="s">
        <v>1</v>
      </c>
      <c r="B3707" t="s">
        <v>8</v>
      </c>
      <c r="C3707">
        <v>999</v>
      </c>
      <c r="D3707" t="s">
        <v>27</v>
      </c>
      <c r="E3707">
        <v>2821</v>
      </c>
      <c r="F3707">
        <v>3100</v>
      </c>
      <c r="G3707" t="s">
        <v>35</v>
      </c>
      <c r="H3707" s="4" t="s">
        <v>687</v>
      </c>
      <c r="I3707" s="199">
        <v>44</v>
      </c>
      <c r="J3707" t="str">
        <f t="shared" ref="J3707:J3770" si="299">A3707&amp;"-"&amp;D3707&amp;"-"&amp;G3707&amp;"-"&amp;H3707</f>
        <v>E-W1-H4-LAM 83 - Exposed Lippings</v>
      </c>
      <c r="K3707" s="6">
        <f t="shared" si="298"/>
        <v>2627</v>
      </c>
      <c r="M3707" t="s">
        <v>751</v>
      </c>
      <c r="Q3707" s="6">
        <v>2568</v>
      </c>
    </row>
    <row r="3708" spans="1:17" hidden="1">
      <c r="A3708" t="s">
        <v>0</v>
      </c>
      <c r="B3708" t="s">
        <v>7</v>
      </c>
      <c r="C3708">
        <v>949</v>
      </c>
      <c r="D3708" t="s">
        <v>27</v>
      </c>
      <c r="E3708">
        <v>1981</v>
      </c>
      <c r="F3708">
        <v>2150</v>
      </c>
      <c r="G3708" t="s">
        <v>32</v>
      </c>
      <c r="H3708" s="4" t="s">
        <v>687</v>
      </c>
      <c r="I3708" s="199">
        <v>44</v>
      </c>
      <c r="J3708" t="str">
        <f t="shared" si="299"/>
        <v>F-W1-H1-LAM 83 - Exposed Lippings</v>
      </c>
      <c r="K3708" s="6">
        <f t="shared" si="298"/>
        <v>1763</v>
      </c>
      <c r="M3708" t="s">
        <v>751</v>
      </c>
      <c r="Q3708" s="6">
        <v>1711</v>
      </c>
    </row>
    <row r="3709" spans="1:17" hidden="1">
      <c r="A3709" t="s">
        <v>0</v>
      </c>
      <c r="B3709" t="s">
        <v>6</v>
      </c>
      <c r="C3709">
        <v>909</v>
      </c>
      <c r="D3709" t="s">
        <v>27</v>
      </c>
      <c r="E3709">
        <v>2151</v>
      </c>
      <c r="F3709">
        <v>2450</v>
      </c>
      <c r="G3709" t="s">
        <v>33</v>
      </c>
      <c r="H3709" s="4" t="s">
        <v>687</v>
      </c>
      <c r="I3709" s="199">
        <v>44</v>
      </c>
      <c r="J3709" t="str">
        <f t="shared" si="299"/>
        <v>F-W1-H2-LAM 83 - Exposed Lippings</v>
      </c>
      <c r="K3709" s="6">
        <f t="shared" si="298"/>
        <v>2117</v>
      </c>
      <c r="M3709" t="s">
        <v>751</v>
      </c>
      <c r="Q3709" s="6">
        <v>2062</v>
      </c>
    </row>
    <row r="3710" spans="1:17" hidden="1">
      <c r="A3710" t="s">
        <v>0</v>
      </c>
      <c r="B3710" t="s">
        <v>5</v>
      </c>
      <c r="C3710">
        <v>924</v>
      </c>
      <c r="D3710" t="s">
        <v>27</v>
      </c>
      <c r="E3710">
        <v>2451</v>
      </c>
      <c r="F3710">
        <v>2820</v>
      </c>
      <c r="G3710" t="s">
        <v>34</v>
      </c>
      <c r="H3710" s="4" t="s">
        <v>687</v>
      </c>
      <c r="I3710" s="199">
        <v>44</v>
      </c>
      <c r="J3710" t="str">
        <f t="shared" si="299"/>
        <v>F-W1-H3-LAM 83 - Exposed Lippings</v>
      </c>
      <c r="K3710" s="6">
        <f t="shared" si="298"/>
        <v>2200</v>
      </c>
      <c r="M3710" t="s">
        <v>751</v>
      </c>
      <c r="Q3710" s="6">
        <v>2142</v>
      </c>
    </row>
    <row r="3711" spans="1:17" hidden="1">
      <c r="A3711" t="s">
        <v>0</v>
      </c>
      <c r="B3711" t="s">
        <v>3</v>
      </c>
      <c r="C3711">
        <v>999</v>
      </c>
      <c r="D3711" t="s">
        <v>27</v>
      </c>
      <c r="E3711">
        <v>2821</v>
      </c>
      <c r="F3711">
        <v>3100</v>
      </c>
      <c r="G3711" t="s">
        <v>35</v>
      </c>
      <c r="H3711" s="4" t="s">
        <v>687</v>
      </c>
      <c r="I3711" s="199">
        <v>44</v>
      </c>
      <c r="J3711" t="str">
        <f t="shared" si="299"/>
        <v>F-W1-H4-LAM 83 - Exposed Lippings</v>
      </c>
      <c r="K3711" s="6">
        <f t="shared" si="298"/>
        <v>2190</v>
      </c>
      <c r="M3711" t="s">
        <v>751</v>
      </c>
      <c r="Q3711" s="6">
        <v>2142</v>
      </c>
    </row>
    <row r="3712" spans="1:17" hidden="1">
      <c r="A3712" t="s">
        <v>2</v>
      </c>
      <c r="B3712" t="s">
        <v>17</v>
      </c>
      <c r="C3712" s="191">
        <v>999</v>
      </c>
      <c r="D3712" s="191" t="s">
        <v>28</v>
      </c>
      <c r="E3712">
        <v>1981</v>
      </c>
      <c r="F3712">
        <v>2150</v>
      </c>
      <c r="G3712" t="s">
        <v>32</v>
      </c>
      <c r="H3712" s="4" t="s">
        <v>687</v>
      </c>
      <c r="I3712" s="199">
        <v>44</v>
      </c>
      <c r="J3712" t="str">
        <f t="shared" si="299"/>
        <v>D-W2-H1-LAM 83 - Exposed Lippings</v>
      </c>
      <c r="K3712" s="6">
        <f>+K2512+Exp_Lip</f>
        <v>1072.5</v>
      </c>
      <c r="M3712" t="s">
        <v>751</v>
      </c>
      <c r="Q3712" s="6">
        <v>1039.5</v>
      </c>
    </row>
    <row r="3713" spans="1:17" hidden="1">
      <c r="A3713" t="s">
        <v>2</v>
      </c>
      <c r="B3713" t="s">
        <v>16</v>
      </c>
      <c r="C3713" s="191">
        <v>999</v>
      </c>
      <c r="D3713" s="191" t="s">
        <v>28</v>
      </c>
      <c r="E3713">
        <v>2151</v>
      </c>
      <c r="F3713">
        <v>2450</v>
      </c>
      <c r="G3713" t="s">
        <v>33</v>
      </c>
      <c r="H3713" s="4" t="s">
        <v>687</v>
      </c>
      <c r="I3713" s="199">
        <v>44</v>
      </c>
      <c r="J3713" t="str">
        <f t="shared" si="299"/>
        <v>D-W2-H2-LAM 83 - Exposed Lippings</v>
      </c>
      <c r="K3713" s="6">
        <f>+K2513+Exp_Lip</f>
        <v>1186.5</v>
      </c>
      <c r="M3713" t="s">
        <v>751</v>
      </c>
      <c r="Q3713" s="6">
        <v>1154.5</v>
      </c>
    </row>
    <row r="3714" spans="1:17" hidden="1">
      <c r="A3714" t="s">
        <v>2</v>
      </c>
      <c r="B3714" t="s">
        <v>15</v>
      </c>
      <c r="C3714" s="191">
        <v>999</v>
      </c>
      <c r="D3714" s="191" t="s">
        <v>28</v>
      </c>
      <c r="E3714">
        <v>2451</v>
      </c>
      <c r="F3714">
        <v>2820</v>
      </c>
      <c r="G3714" t="s">
        <v>34</v>
      </c>
      <c r="H3714" s="4" t="s">
        <v>687</v>
      </c>
      <c r="I3714" s="199">
        <v>44</v>
      </c>
      <c r="J3714" t="str">
        <f t="shared" si="299"/>
        <v>D-W2-H3-LAM 83 - Exposed Lippings</v>
      </c>
      <c r="K3714" s="6">
        <f>+K2514+Exp_Lip</f>
        <v>1328.5</v>
      </c>
      <c r="M3714" t="s">
        <v>751</v>
      </c>
      <c r="Q3714" s="6">
        <v>1292.5</v>
      </c>
    </row>
    <row r="3715" spans="1:17" hidden="1">
      <c r="A3715" t="s">
        <v>2</v>
      </c>
      <c r="B3715" t="s">
        <v>13</v>
      </c>
      <c r="C3715" s="191">
        <v>999</v>
      </c>
      <c r="D3715" s="191" t="s">
        <v>28</v>
      </c>
      <c r="E3715">
        <v>2821</v>
      </c>
      <c r="F3715">
        <v>3070</v>
      </c>
      <c r="G3715" t="s">
        <v>35</v>
      </c>
      <c r="H3715" s="4" t="s">
        <v>687</v>
      </c>
      <c r="I3715" s="199">
        <v>44</v>
      </c>
      <c r="J3715" t="str">
        <f t="shared" si="299"/>
        <v>D-W2-H4-LAM 83 - Exposed Lippings</v>
      </c>
      <c r="K3715" s="6">
        <f>+K2515+Exp_Lip</f>
        <v>1339.5</v>
      </c>
      <c r="M3715" t="s">
        <v>751</v>
      </c>
      <c r="Q3715" s="6">
        <v>1309.5</v>
      </c>
    </row>
    <row r="3716" spans="1:17" hidden="1">
      <c r="A3716" t="s">
        <v>1</v>
      </c>
      <c r="B3716" t="s">
        <v>12</v>
      </c>
      <c r="C3716" s="191">
        <v>999</v>
      </c>
      <c r="D3716" s="191" t="s">
        <v>28</v>
      </c>
      <c r="E3716">
        <v>1981</v>
      </c>
      <c r="F3716">
        <v>2150</v>
      </c>
      <c r="G3716" t="s">
        <v>32</v>
      </c>
      <c r="H3716" s="4" t="s">
        <v>687</v>
      </c>
      <c r="I3716" s="199">
        <v>44</v>
      </c>
      <c r="J3716" t="str">
        <f t="shared" si="299"/>
        <v>E-W2-H1-LAM 83 - Exposed Lippings</v>
      </c>
      <c r="K3716" s="6">
        <f t="shared" ref="K3716:K3723" si="300">+K2516+Exp_Lip*2</f>
        <v>2144</v>
      </c>
      <c r="M3716" t="s">
        <v>751</v>
      </c>
      <c r="Q3716" s="6">
        <v>2079</v>
      </c>
    </row>
    <row r="3717" spans="1:17" hidden="1">
      <c r="A3717" t="s">
        <v>1</v>
      </c>
      <c r="B3717" t="s">
        <v>11</v>
      </c>
      <c r="C3717" s="191">
        <v>999</v>
      </c>
      <c r="D3717" s="191" t="s">
        <v>28</v>
      </c>
      <c r="E3717">
        <v>2151</v>
      </c>
      <c r="F3717">
        <v>2450</v>
      </c>
      <c r="G3717" t="s">
        <v>33</v>
      </c>
      <c r="H3717" s="4" t="s">
        <v>687</v>
      </c>
      <c r="I3717" s="199">
        <v>44</v>
      </c>
      <c r="J3717" t="str">
        <f t="shared" si="299"/>
        <v>E-W2-H2-LAM 83 - Exposed Lippings</v>
      </c>
      <c r="K3717" s="6">
        <f t="shared" si="300"/>
        <v>2372</v>
      </c>
      <c r="M3717" t="s">
        <v>751</v>
      </c>
      <c r="Q3717" s="6">
        <v>2309</v>
      </c>
    </row>
    <row r="3718" spans="1:17" hidden="1">
      <c r="A3718" t="s">
        <v>1</v>
      </c>
      <c r="B3718" t="s">
        <v>10</v>
      </c>
      <c r="C3718" s="191">
        <v>999</v>
      </c>
      <c r="D3718" s="191" t="s">
        <v>28</v>
      </c>
      <c r="E3718">
        <v>2451</v>
      </c>
      <c r="F3718">
        <v>2820</v>
      </c>
      <c r="G3718" t="s">
        <v>34</v>
      </c>
      <c r="H3718" s="4" t="s">
        <v>687</v>
      </c>
      <c r="I3718" s="199">
        <v>44</v>
      </c>
      <c r="J3718" t="str">
        <f t="shared" si="299"/>
        <v>E-W2-H3-LAM 83 - Exposed Lippings</v>
      </c>
      <c r="K3718" s="6">
        <f t="shared" si="300"/>
        <v>2655</v>
      </c>
      <c r="M3718" t="s">
        <v>751</v>
      </c>
      <c r="Q3718" s="6">
        <v>2584</v>
      </c>
    </row>
    <row r="3719" spans="1:17" hidden="1">
      <c r="A3719" t="s">
        <v>1</v>
      </c>
      <c r="B3719" t="s">
        <v>8</v>
      </c>
      <c r="C3719" s="191">
        <v>999</v>
      </c>
      <c r="D3719" s="191" t="s">
        <v>28</v>
      </c>
      <c r="E3719">
        <v>2821</v>
      </c>
      <c r="F3719">
        <v>3100</v>
      </c>
      <c r="G3719" t="s">
        <v>35</v>
      </c>
      <c r="H3719" s="4" t="s">
        <v>687</v>
      </c>
      <c r="I3719" s="199">
        <v>44</v>
      </c>
      <c r="J3719" t="str">
        <f t="shared" si="299"/>
        <v>E-W2-H4-LAM 83 - Exposed Lippings</v>
      </c>
      <c r="K3719" s="6">
        <f t="shared" si="300"/>
        <v>2678</v>
      </c>
      <c r="M3719" t="s">
        <v>751</v>
      </c>
      <c r="Q3719" s="6">
        <v>2618</v>
      </c>
    </row>
    <row r="3720" spans="1:17" hidden="1">
      <c r="A3720" t="s">
        <v>0</v>
      </c>
      <c r="B3720" t="s">
        <v>7</v>
      </c>
      <c r="C3720" s="191">
        <v>999</v>
      </c>
      <c r="D3720" s="191" t="s">
        <v>28</v>
      </c>
      <c r="E3720">
        <v>1981</v>
      </c>
      <c r="F3720">
        <v>2150</v>
      </c>
      <c r="G3720" t="s">
        <v>32</v>
      </c>
      <c r="H3720" s="4" t="s">
        <v>687</v>
      </c>
      <c r="I3720" s="199">
        <v>44</v>
      </c>
      <c r="J3720" t="str">
        <f t="shared" si="299"/>
        <v>F-W2-H1-LAM 83 - Exposed Lippings</v>
      </c>
      <c r="K3720" s="6">
        <f t="shared" si="300"/>
        <v>1789</v>
      </c>
      <c r="M3720" t="s">
        <v>751</v>
      </c>
      <c r="Q3720" s="6">
        <v>1736</v>
      </c>
    </row>
    <row r="3721" spans="1:17" hidden="1">
      <c r="A3721" t="s">
        <v>0</v>
      </c>
      <c r="B3721" t="s">
        <v>6</v>
      </c>
      <c r="C3721" s="191">
        <v>999</v>
      </c>
      <c r="D3721" s="191" t="s">
        <v>28</v>
      </c>
      <c r="E3721">
        <v>2151</v>
      </c>
      <c r="F3721">
        <v>2450</v>
      </c>
      <c r="G3721" t="s">
        <v>33</v>
      </c>
      <c r="H3721" s="4" t="s">
        <v>687</v>
      </c>
      <c r="I3721" s="199">
        <v>44</v>
      </c>
      <c r="J3721" t="str">
        <f t="shared" si="299"/>
        <v>F-W2-H2-LAM 83 - Exposed Lippings</v>
      </c>
      <c r="K3721" s="6">
        <f t="shared" si="300"/>
        <v>2143</v>
      </c>
      <c r="M3721" t="s">
        <v>751</v>
      </c>
      <c r="Q3721" s="6">
        <v>2087</v>
      </c>
    </row>
    <row r="3722" spans="1:17" hidden="1">
      <c r="A3722" t="s">
        <v>0</v>
      </c>
      <c r="B3722" t="s">
        <v>5</v>
      </c>
      <c r="C3722" s="191">
        <v>999</v>
      </c>
      <c r="D3722" s="191" t="s">
        <v>28</v>
      </c>
      <c r="E3722">
        <v>2451</v>
      </c>
      <c r="F3722">
        <v>2820</v>
      </c>
      <c r="G3722" t="s">
        <v>34</v>
      </c>
      <c r="H3722" s="4" t="s">
        <v>687</v>
      </c>
      <c r="I3722" s="199">
        <v>44</v>
      </c>
      <c r="J3722" t="str">
        <f t="shared" si="299"/>
        <v>F-W2-H3-LAM 83 - Exposed Lippings</v>
      </c>
      <c r="K3722" s="6">
        <f t="shared" si="300"/>
        <v>2225</v>
      </c>
      <c r="M3722" t="s">
        <v>751</v>
      </c>
      <c r="Q3722" s="6">
        <v>2167</v>
      </c>
    </row>
    <row r="3723" spans="1:17" hidden="1">
      <c r="A3723" t="s">
        <v>0</v>
      </c>
      <c r="B3723" t="s">
        <v>3</v>
      </c>
      <c r="C3723" s="191">
        <v>999</v>
      </c>
      <c r="D3723" s="191" t="s">
        <v>28</v>
      </c>
      <c r="E3723">
        <v>2821</v>
      </c>
      <c r="F3723">
        <v>3100</v>
      </c>
      <c r="G3723" t="s">
        <v>35</v>
      </c>
      <c r="H3723" s="4" t="s">
        <v>687</v>
      </c>
      <c r="I3723" s="199">
        <v>44</v>
      </c>
      <c r="J3723" t="str">
        <f t="shared" si="299"/>
        <v>F-W2-H4-LAM 83 - Exposed Lippings</v>
      </c>
      <c r="K3723" s="6">
        <f t="shared" si="300"/>
        <v>2216</v>
      </c>
      <c r="M3723" t="s">
        <v>751</v>
      </c>
      <c r="Q3723" s="6">
        <v>2167</v>
      </c>
    </row>
    <row r="3724" spans="1:17" hidden="1">
      <c r="A3724" t="s">
        <v>2</v>
      </c>
      <c r="B3724" t="s">
        <v>17</v>
      </c>
      <c r="C3724" s="194">
        <v>1099</v>
      </c>
      <c r="D3724" s="194" t="s">
        <v>29</v>
      </c>
      <c r="E3724">
        <v>1981</v>
      </c>
      <c r="F3724">
        <v>2150</v>
      </c>
      <c r="G3724" t="s">
        <v>32</v>
      </c>
      <c r="H3724" s="4" t="s">
        <v>687</v>
      </c>
      <c r="I3724" s="199">
        <v>44</v>
      </c>
      <c r="J3724" t="str">
        <f t="shared" si="299"/>
        <v>D-W3-H1-LAM 83 - Exposed Lippings</v>
      </c>
      <c r="K3724" s="6">
        <f>+K2524+Exp_Lip</f>
        <v>1098.5</v>
      </c>
      <c r="M3724" t="s">
        <v>751</v>
      </c>
      <c r="Q3724" s="6">
        <v>1064.5</v>
      </c>
    </row>
    <row r="3725" spans="1:17" hidden="1">
      <c r="A3725" t="s">
        <v>2</v>
      </c>
      <c r="B3725" t="s">
        <v>16</v>
      </c>
      <c r="C3725" s="194">
        <v>1099</v>
      </c>
      <c r="D3725" s="194" t="s">
        <v>29</v>
      </c>
      <c r="E3725">
        <v>2151</v>
      </c>
      <c r="F3725">
        <v>2450</v>
      </c>
      <c r="G3725" t="s">
        <v>33</v>
      </c>
      <c r="H3725" s="4" t="s">
        <v>687</v>
      </c>
      <c r="I3725" s="199">
        <v>44</v>
      </c>
      <c r="J3725" t="str">
        <f t="shared" si="299"/>
        <v>D-W3-H2-LAM 83 - Exposed Lippings</v>
      </c>
      <c r="K3725" s="6">
        <f>+K2525+Exp_Lip</f>
        <v>1211.5</v>
      </c>
      <c r="M3725" t="s">
        <v>751</v>
      </c>
      <c r="Q3725" s="6">
        <v>1179.5</v>
      </c>
    </row>
    <row r="3726" spans="1:17" hidden="1">
      <c r="A3726" t="s">
        <v>2</v>
      </c>
      <c r="B3726" t="s">
        <v>15</v>
      </c>
      <c r="C3726" s="194">
        <v>1099</v>
      </c>
      <c r="D3726" s="194" t="s">
        <v>29</v>
      </c>
      <c r="E3726">
        <v>2451</v>
      </c>
      <c r="F3726">
        <v>2820</v>
      </c>
      <c r="G3726" t="s">
        <v>34</v>
      </c>
      <c r="H3726" s="4" t="s">
        <v>687</v>
      </c>
      <c r="I3726" s="199">
        <v>44</v>
      </c>
      <c r="J3726" t="str">
        <f t="shared" si="299"/>
        <v>D-W3-H3-LAM 83 - Exposed Lippings</v>
      </c>
      <c r="K3726" s="6">
        <f>+K2526+Exp_Lip</f>
        <v>1353.5</v>
      </c>
      <c r="M3726" t="s">
        <v>751</v>
      </c>
      <c r="Q3726" s="6">
        <v>1317.5</v>
      </c>
    </row>
    <row r="3727" spans="1:17" hidden="1">
      <c r="A3727" t="s">
        <v>2</v>
      </c>
      <c r="B3727" t="s">
        <v>13</v>
      </c>
      <c r="C3727" s="194">
        <v>1099</v>
      </c>
      <c r="D3727" s="194" t="s">
        <v>29</v>
      </c>
      <c r="E3727">
        <v>2821</v>
      </c>
      <c r="F3727">
        <v>3070</v>
      </c>
      <c r="G3727" t="s">
        <v>35</v>
      </c>
      <c r="H3727" s="4" t="s">
        <v>687</v>
      </c>
      <c r="I3727" s="199">
        <v>44</v>
      </c>
      <c r="J3727" t="str">
        <f t="shared" si="299"/>
        <v>D-W3-H4-LAM 83 - Exposed Lippings</v>
      </c>
      <c r="K3727" s="6">
        <f>+K2527+Exp_Lip</f>
        <v>1365.5</v>
      </c>
      <c r="M3727" t="s">
        <v>751</v>
      </c>
      <c r="Q3727" s="6">
        <v>1334.5</v>
      </c>
    </row>
    <row r="3728" spans="1:17" hidden="1">
      <c r="A3728" t="s">
        <v>1</v>
      </c>
      <c r="B3728" t="s">
        <v>12</v>
      </c>
      <c r="C3728" s="194">
        <v>1099</v>
      </c>
      <c r="D3728" s="194" t="s">
        <v>29</v>
      </c>
      <c r="E3728">
        <v>1981</v>
      </c>
      <c r="F3728">
        <v>2150</v>
      </c>
      <c r="G3728" t="s">
        <v>32</v>
      </c>
      <c r="H3728" s="4" t="s">
        <v>687</v>
      </c>
      <c r="I3728" s="199">
        <v>44</v>
      </c>
      <c r="J3728" t="str">
        <f t="shared" si="299"/>
        <v>E-W3-H1-LAM 83 - Exposed Lippings</v>
      </c>
      <c r="K3728" s="6">
        <f t="shared" ref="K3728:K3735" si="301">+K2528+Exp_Lip*2</f>
        <v>2196</v>
      </c>
      <c r="M3728" t="s">
        <v>751</v>
      </c>
      <c r="Q3728" s="6">
        <v>2129</v>
      </c>
    </row>
    <row r="3729" spans="1:17" hidden="1">
      <c r="A3729" t="s">
        <v>1</v>
      </c>
      <c r="B3729" t="s">
        <v>11</v>
      </c>
      <c r="C3729" s="194">
        <v>1099</v>
      </c>
      <c r="D3729" s="194" t="s">
        <v>29</v>
      </c>
      <c r="E3729">
        <v>2151</v>
      </c>
      <c r="F3729">
        <v>2450</v>
      </c>
      <c r="G3729" t="s">
        <v>33</v>
      </c>
      <c r="H3729" s="4" t="s">
        <v>687</v>
      </c>
      <c r="I3729" s="199">
        <v>44</v>
      </c>
      <c r="J3729" t="str">
        <f t="shared" si="299"/>
        <v>E-W3-H2-LAM 83 - Exposed Lippings</v>
      </c>
      <c r="K3729" s="6">
        <f t="shared" si="301"/>
        <v>2423</v>
      </c>
      <c r="M3729" t="s">
        <v>751</v>
      </c>
      <c r="Q3729" s="6">
        <v>2359</v>
      </c>
    </row>
    <row r="3730" spans="1:17" hidden="1">
      <c r="A3730" t="s">
        <v>1</v>
      </c>
      <c r="B3730" t="s">
        <v>10</v>
      </c>
      <c r="C3730" s="194">
        <v>1099</v>
      </c>
      <c r="D3730" s="194" t="s">
        <v>29</v>
      </c>
      <c r="E3730">
        <v>2451</v>
      </c>
      <c r="F3730">
        <v>2820</v>
      </c>
      <c r="G3730" t="s">
        <v>34</v>
      </c>
      <c r="H3730" s="4" t="s">
        <v>687</v>
      </c>
      <c r="I3730" s="199">
        <v>44</v>
      </c>
      <c r="J3730" t="str">
        <f t="shared" si="299"/>
        <v>E-W3-H3-LAM 83 - Exposed Lippings</v>
      </c>
      <c r="K3730" s="6">
        <f t="shared" si="301"/>
        <v>2706</v>
      </c>
      <c r="M3730" t="s">
        <v>751</v>
      </c>
      <c r="Q3730" s="6">
        <v>2634</v>
      </c>
    </row>
    <row r="3731" spans="1:17" hidden="1">
      <c r="A3731" t="s">
        <v>1</v>
      </c>
      <c r="B3731" t="s">
        <v>8</v>
      </c>
      <c r="C3731" s="194">
        <v>1099</v>
      </c>
      <c r="D3731" s="194" t="s">
        <v>29</v>
      </c>
      <c r="E3731">
        <v>2821</v>
      </c>
      <c r="F3731">
        <v>3100</v>
      </c>
      <c r="G3731" t="s">
        <v>35</v>
      </c>
      <c r="H3731" s="4" t="s">
        <v>687</v>
      </c>
      <c r="I3731" s="199">
        <v>44</v>
      </c>
      <c r="J3731" t="str">
        <f t="shared" si="299"/>
        <v>E-W3-H4-LAM 83 - Exposed Lippings</v>
      </c>
      <c r="K3731" s="6">
        <f t="shared" si="301"/>
        <v>2729</v>
      </c>
      <c r="M3731" t="s">
        <v>751</v>
      </c>
      <c r="Q3731" s="6">
        <v>2668</v>
      </c>
    </row>
    <row r="3732" spans="1:17" hidden="1">
      <c r="A3732" t="s">
        <v>0</v>
      </c>
      <c r="B3732" t="s">
        <v>7</v>
      </c>
      <c r="C3732" s="194">
        <v>1099</v>
      </c>
      <c r="D3732" s="194" t="s">
        <v>29</v>
      </c>
      <c r="E3732">
        <v>1981</v>
      </c>
      <c r="F3732">
        <v>2150</v>
      </c>
      <c r="G3732" t="s">
        <v>32</v>
      </c>
      <c r="H3732" s="4" t="s">
        <v>687</v>
      </c>
      <c r="I3732" s="199">
        <v>44</v>
      </c>
      <c r="J3732" t="str">
        <f t="shared" si="299"/>
        <v>F-W3-H1-LAM 83 - Exposed Lippings</v>
      </c>
      <c r="K3732" s="6">
        <f t="shared" si="301"/>
        <v>1815</v>
      </c>
      <c r="M3732" t="s">
        <v>751</v>
      </c>
      <c r="Q3732" s="6">
        <v>1761</v>
      </c>
    </row>
    <row r="3733" spans="1:17" hidden="1">
      <c r="A3733" t="s">
        <v>0</v>
      </c>
      <c r="B3733" t="s">
        <v>6</v>
      </c>
      <c r="C3733" s="194">
        <v>1099</v>
      </c>
      <c r="D3733" s="194" t="s">
        <v>29</v>
      </c>
      <c r="E3733">
        <v>2151</v>
      </c>
      <c r="F3733">
        <v>2450</v>
      </c>
      <c r="G3733" t="s">
        <v>33</v>
      </c>
      <c r="H3733" s="4" t="s">
        <v>687</v>
      </c>
      <c r="I3733" s="199">
        <v>44</v>
      </c>
      <c r="J3733" t="str">
        <f t="shared" si="299"/>
        <v>F-W3-H2-LAM 83 - Exposed Lippings</v>
      </c>
      <c r="K3733" s="6">
        <f t="shared" si="301"/>
        <v>2169</v>
      </c>
      <c r="M3733" t="s">
        <v>751</v>
      </c>
      <c r="Q3733" s="6">
        <v>2112</v>
      </c>
    </row>
    <row r="3734" spans="1:17" hidden="1">
      <c r="A3734" t="s">
        <v>0</v>
      </c>
      <c r="B3734" t="s">
        <v>5</v>
      </c>
      <c r="C3734" s="194">
        <v>1099</v>
      </c>
      <c r="D3734" s="194" t="s">
        <v>29</v>
      </c>
      <c r="E3734">
        <v>2451</v>
      </c>
      <c r="F3734">
        <v>2820</v>
      </c>
      <c r="G3734" t="s">
        <v>34</v>
      </c>
      <c r="H3734" s="4" t="s">
        <v>687</v>
      </c>
      <c r="I3734" s="199">
        <v>44</v>
      </c>
      <c r="J3734" t="str">
        <f t="shared" si="299"/>
        <v>F-W3-H3-LAM 83 - Exposed Lippings</v>
      </c>
      <c r="K3734" s="6">
        <f t="shared" si="301"/>
        <v>2251</v>
      </c>
      <c r="M3734" t="s">
        <v>751</v>
      </c>
      <c r="Q3734" s="6">
        <v>2192</v>
      </c>
    </row>
    <row r="3735" spans="1:17" hidden="1">
      <c r="A3735" t="s">
        <v>0</v>
      </c>
      <c r="B3735" t="s">
        <v>3</v>
      </c>
      <c r="C3735" s="194">
        <v>1099</v>
      </c>
      <c r="D3735" s="194" t="s">
        <v>29</v>
      </c>
      <c r="E3735">
        <v>2821</v>
      </c>
      <c r="F3735">
        <v>3100</v>
      </c>
      <c r="G3735" t="s">
        <v>35</v>
      </c>
      <c r="H3735" s="4" t="s">
        <v>687</v>
      </c>
      <c r="I3735" s="199">
        <v>44</v>
      </c>
      <c r="J3735" t="str">
        <f t="shared" si="299"/>
        <v>F-W3-H4-LAM 83 - Exposed Lippings</v>
      </c>
      <c r="K3735" s="6">
        <f t="shared" si="301"/>
        <v>2241</v>
      </c>
      <c r="M3735" t="s">
        <v>751</v>
      </c>
      <c r="Q3735" s="6">
        <v>2192</v>
      </c>
    </row>
    <row r="3736" spans="1:17" hidden="1">
      <c r="A3736" t="s">
        <v>2</v>
      </c>
      <c r="B3736" t="s">
        <v>17</v>
      </c>
      <c r="C3736" s="196">
        <v>1240</v>
      </c>
      <c r="D3736" s="196" t="s">
        <v>30</v>
      </c>
      <c r="E3736">
        <v>1981</v>
      </c>
      <c r="F3736">
        <v>2150</v>
      </c>
      <c r="G3736" t="s">
        <v>32</v>
      </c>
      <c r="H3736" s="4" t="s">
        <v>687</v>
      </c>
      <c r="I3736" s="199">
        <v>44</v>
      </c>
      <c r="J3736" t="str">
        <f t="shared" si="299"/>
        <v>D-W4-H1-LAM 83 - Exposed Lippings</v>
      </c>
      <c r="K3736" s="6">
        <f>+K2536+Exp_Lip</f>
        <v>1124.5</v>
      </c>
      <c r="M3736" t="s">
        <v>751</v>
      </c>
      <c r="Q3736" s="6">
        <v>1089.5</v>
      </c>
    </row>
    <row r="3737" spans="1:17" hidden="1">
      <c r="A3737" t="s">
        <v>2</v>
      </c>
      <c r="B3737" t="s">
        <v>16</v>
      </c>
      <c r="C3737" s="196">
        <v>1240</v>
      </c>
      <c r="D3737" s="196" t="s">
        <v>30</v>
      </c>
      <c r="E3737">
        <v>2151</v>
      </c>
      <c r="F3737">
        <v>2450</v>
      </c>
      <c r="G3737" t="s">
        <v>33</v>
      </c>
      <c r="H3737" s="4" t="s">
        <v>687</v>
      </c>
      <c r="I3737" s="199">
        <v>44</v>
      </c>
      <c r="J3737" t="str">
        <f t="shared" si="299"/>
        <v>D-W4-H2-LAM 83 - Exposed Lippings</v>
      </c>
      <c r="K3737" s="6">
        <f>+K2537+Exp_Lip</f>
        <v>1237.5</v>
      </c>
      <c r="M3737" t="s">
        <v>751</v>
      </c>
      <c r="Q3737" s="6">
        <v>1204.5</v>
      </c>
    </row>
    <row r="3738" spans="1:17" hidden="1">
      <c r="A3738" t="s">
        <v>2</v>
      </c>
      <c r="B3738" t="s">
        <v>15</v>
      </c>
      <c r="C3738" s="196">
        <v>1240</v>
      </c>
      <c r="D3738" s="196" t="s">
        <v>30</v>
      </c>
      <c r="E3738">
        <v>2451</v>
      </c>
      <c r="F3738">
        <v>2820</v>
      </c>
      <c r="G3738" t="s">
        <v>34</v>
      </c>
      <c r="H3738" s="4" t="s">
        <v>687</v>
      </c>
      <c r="I3738" s="199">
        <v>44</v>
      </c>
      <c r="J3738" t="str">
        <f t="shared" si="299"/>
        <v>D-W4-H3-LAM 83 - Exposed Lippings</v>
      </c>
      <c r="K3738" s="6">
        <f>+K2538+Exp_Lip</f>
        <v>1379.5</v>
      </c>
      <c r="M3738" t="s">
        <v>751</v>
      </c>
      <c r="Q3738" s="6">
        <v>1342.5</v>
      </c>
    </row>
    <row r="3739" spans="1:17" hidden="1">
      <c r="A3739" t="s">
        <v>2</v>
      </c>
      <c r="B3739" t="s">
        <v>13</v>
      </c>
      <c r="C3739" s="196">
        <v>1240</v>
      </c>
      <c r="D3739" s="196" t="s">
        <v>30</v>
      </c>
      <c r="E3739">
        <v>2821</v>
      </c>
      <c r="F3739">
        <v>3070</v>
      </c>
      <c r="G3739" t="s">
        <v>35</v>
      </c>
      <c r="H3739" s="4" t="s">
        <v>687</v>
      </c>
      <c r="I3739" s="199">
        <v>44</v>
      </c>
      <c r="J3739" t="str">
        <f t="shared" si="299"/>
        <v>D-W4-H4-LAM 83 - Exposed Lippings</v>
      </c>
      <c r="K3739" s="6">
        <f>+K2539+Exp_Lip</f>
        <v>1391.5</v>
      </c>
      <c r="M3739" t="s">
        <v>751</v>
      </c>
      <c r="Q3739" s="6">
        <v>1359.5</v>
      </c>
    </row>
    <row r="3740" spans="1:17" hidden="1">
      <c r="A3740" t="s">
        <v>1</v>
      </c>
      <c r="B3740" t="s">
        <v>12</v>
      </c>
      <c r="C3740" s="196">
        <v>1240</v>
      </c>
      <c r="D3740" s="196" t="s">
        <v>30</v>
      </c>
      <c r="E3740">
        <v>1981</v>
      </c>
      <c r="F3740">
        <v>2150</v>
      </c>
      <c r="G3740" t="s">
        <v>32</v>
      </c>
      <c r="H3740" s="4" t="s">
        <v>687</v>
      </c>
      <c r="I3740" s="199">
        <v>44</v>
      </c>
      <c r="J3740" t="str">
        <f t="shared" si="299"/>
        <v>E-W4-H1-LAM 83 - Exposed Lippings</v>
      </c>
      <c r="K3740" s="6">
        <f t="shared" ref="K3740:K3747" si="302">+K2540+Exp_Lip*2</f>
        <v>2248</v>
      </c>
      <c r="M3740" t="s">
        <v>751</v>
      </c>
      <c r="Q3740" s="6">
        <v>2179</v>
      </c>
    </row>
    <row r="3741" spans="1:17" hidden="1">
      <c r="A3741" t="s">
        <v>1</v>
      </c>
      <c r="B3741" t="s">
        <v>11</v>
      </c>
      <c r="C3741" s="196">
        <v>1240</v>
      </c>
      <c r="D3741" s="196" t="s">
        <v>30</v>
      </c>
      <c r="E3741">
        <v>2151</v>
      </c>
      <c r="F3741">
        <v>2450</v>
      </c>
      <c r="G3741" t="s">
        <v>33</v>
      </c>
      <c r="H3741" s="4" t="s">
        <v>687</v>
      </c>
      <c r="I3741" s="199">
        <v>44</v>
      </c>
      <c r="J3741" t="str">
        <f t="shared" si="299"/>
        <v>E-W4-H2-LAM 83 - Exposed Lippings</v>
      </c>
      <c r="K3741" s="6">
        <f t="shared" si="302"/>
        <v>2475</v>
      </c>
      <c r="M3741" t="s">
        <v>751</v>
      </c>
      <c r="Q3741" s="6">
        <v>2409</v>
      </c>
    </row>
    <row r="3742" spans="1:17" hidden="1">
      <c r="A3742" t="s">
        <v>1</v>
      </c>
      <c r="B3742" t="s">
        <v>10</v>
      </c>
      <c r="C3742" s="196">
        <v>1240</v>
      </c>
      <c r="D3742" s="196" t="s">
        <v>30</v>
      </c>
      <c r="E3742">
        <v>2451</v>
      </c>
      <c r="F3742">
        <v>2820</v>
      </c>
      <c r="G3742" t="s">
        <v>34</v>
      </c>
      <c r="H3742" s="4" t="s">
        <v>687</v>
      </c>
      <c r="I3742" s="199">
        <v>44</v>
      </c>
      <c r="J3742" t="str">
        <f t="shared" si="299"/>
        <v>E-W4-H3-LAM 83 - Exposed Lippings</v>
      </c>
      <c r="K3742" s="6">
        <f t="shared" si="302"/>
        <v>2758</v>
      </c>
      <c r="M3742" t="s">
        <v>751</v>
      </c>
      <c r="Q3742" s="6">
        <v>2684</v>
      </c>
    </row>
    <row r="3743" spans="1:17" hidden="1">
      <c r="A3743" t="s">
        <v>1</v>
      </c>
      <c r="B3743" t="s">
        <v>8</v>
      </c>
      <c r="C3743" s="196">
        <v>1240</v>
      </c>
      <c r="D3743" s="196" t="s">
        <v>30</v>
      </c>
      <c r="E3743">
        <v>2821</v>
      </c>
      <c r="F3743">
        <v>3100</v>
      </c>
      <c r="G3743" t="s">
        <v>35</v>
      </c>
      <c r="H3743" s="4" t="s">
        <v>687</v>
      </c>
      <c r="I3743" s="199">
        <v>44</v>
      </c>
      <c r="J3743" t="str">
        <f t="shared" si="299"/>
        <v>E-W4-H4-LAM 83 - Exposed Lippings</v>
      </c>
      <c r="K3743" s="6">
        <f t="shared" si="302"/>
        <v>2781</v>
      </c>
      <c r="M3743" t="s">
        <v>751</v>
      </c>
      <c r="Q3743" s="6">
        <v>2718</v>
      </c>
    </row>
    <row r="3744" spans="1:17" hidden="1">
      <c r="A3744" t="s">
        <v>0</v>
      </c>
      <c r="B3744" t="s">
        <v>7</v>
      </c>
      <c r="C3744" s="196">
        <v>1240</v>
      </c>
      <c r="D3744" s="196" t="s">
        <v>30</v>
      </c>
      <c r="E3744">
        <v>1981</v>
      </c>
      <c r="F3744">
        <v>2150</v>
      </c>
      <c r="G3744" t="s">
        <v>32</v>
      </c>
      <c r="H3744" s="4" t="s">
        <v>687</v>
      </c>
      <c r="I3744" s="199">
        <v>44</v>
      </c>
      <c r="J3744" t="str">
        <f t="shared" si="299"/>
        <v>F-W4-H1-LAM 83 - Exposed Lippings</v>
      </c>
      <c r="K3744" s="6">
        <f t="shared" si="302"/>
        <v>1841</v>
      </c>
      <c r="M3744" t="s">
        <v>751</v>
      </c>
      <c r="Q3744" s="6">
        <v>1786</v>
      </c>
    </row>
    <row r="3745" spans="1:17" hidden="1">
      <c r="A3745" t="s">
        <v>0</v>
      </c>
      <c r="B3745" t="s">
        <v>6</v>
      </c>
      <c r="C3745" s="196">
        <v>1240</v>
      </c>
      <c r="D3745" s="196" t="s">
        <v>30</v>
      </c>
      <c r="E3745">
        <v>2151</v>
      </c>
      <c r="F3745">
        <v>2450</v>
      </c>
      <c r="G3745" t="s">
        <v>33</v>
      </c>
      <c r="H3745" s="4" t="s">
        <v>687</v>
      </c>
      <c r="I3745" s="199">
        <v>44</v>
      </c>
      <c r="J3745" t="str">
        <f t="shared" si="299"/>
        <v>F-W4-H2-LAM 83 - Exposed Lippings</v>
      </c>
      <c r="K3745" s="6">
        <f t="shared" si="302"/>
        <v>2195</v>
      </c>
      <c r="M3745" t="s">
        <v>751</v>
      </c>
      <c r="Q3745" s="6">
        <v>2137</v>
      </c>
    </row>
    <row r="3746" spans="1:17" hidden="1">
      <c r="A3746" t="s">
        <v>0</v>
      </c>
      <c r="B3746" t="s">
        <v>5</v>
      </c>
      <c r="C3746" s="196">
        <v>1240</v>
      </c>
      <c r="D3746" s="196" t="s">
        <v>30</v>
      </c>
      <c r="E3746">
        <v>2451</v>
      </c>
      <c r="F3746">
        <v>2820</v>
      </c>
      <c r="G3746" t="s">
        <v>34</v>
      </c>
      <c r="H3746" s="4" t="s">
        <v>687</v>
      </c>
      <c r="I3746" s="199">
        <v>44</v>
      </c>
      <c r="J3746" t="str">
        <f t="shared" si="299"/>
        <v>F-W4-H3-LAM 83 - Exposed Lippings</v>
      </c>
      <c r="K3746" s="6">
        <f t="shared" si="302"/>
        <v>2277</v>
      </c>
      <c r="M3746" t="s">
        <v>751</v>
      </c>
      <c r="Q3746" s="6">
        <v>2217</v>
      </c>
    </row>
    <row r="3747" spans="1:17" hidden="1">
      <c r="A3747" t="s">
        <v>0</v>
      </c>
      <c r="B3747" t="s">
        <v>3</v>
      </c>
      <c r="C3747" s="196">
        <v>1240</v>
      </c>
      <c r="D3747" s="196" t="s">
        <v>30</v>
      </c>
      <c r="E3747">
        <v>2821</v>
      </c>
      <c r="F3747">
        <v>3100</v>
      </c>
      <c r="G3747" t="s">
        <v>35</v>
      </c>
      <c r="H3747" s="4" t="s">
        <v>687</v>
      </c>
      <c r="I3747" s="199">
        <v>44</v>
      </c>
      <c r="J3747" t="str">
        <f t="shared" si="299"/>
        <v>F-W4-H4-LAM 83 - Exposed Lippings</v>
      </c>
      <c r="K3747" s="6">
        <f t="shared" si="302"/>
        <v>2267</v>
      </c>
      <c r="M3747" t="s">
        <v>751</v>
      </c>
      <c r="Q3747" s="6">
        <v>2217</v>
      </c>
    </row>
    <row r="3748" spans="1:17" hidden="1">
      <c r="A3748" t="s">
        <v>2</v>
      </c>
      <c r="B3748" t="s">
        <v>17</v>
      </c>
      <c r="C3748">
        <v>949</v>
      </c>
      <c r="D3748" t="s">
        <v>27</v>
      </c>
      <c r="E3748">
        <v>1981</v>
      </c>
      <c r="F3748">
        <v>2150</v>
      </c>
      <c r="G3748" t="s">
        <v>32</v>
      </c>
      <c r="H3748" s="4" t="s">
        <v>688</v>
      </c>
      <c r="I3748" s="199">
        <v>44</v>
      </c>
      <c r="J3748" t="str">
        <f t="shared" si="299"/>
        <v>D-W1-H1-LAM 110 - Exposed Lippings</v>
      </c>
      <c r="K3748" s="6">
        <f>+K2596+Exp_Lip</f>
        <v>1292.5</v>
      </c>
      <c r="M3748" t="s">
        <v>751</v>
      </c>
      <c r="Q3748" s="6">
        <v>1252.5</v>
      </c>
    </row>
    <row r="3749" spans="1:17" hidden="1">
      <c r="A3749" t="s">
        <v>2</v>
      </c>
      <c r="B3749" t="s">
        <v>16</v>
      </c>
      <c r="C3749">
        <v>949</v>
      </c>
      <c r="D3749" t="s">
        <v>27</v>
      </c>
      <c r="E3749">
        <v>2151</v>
      </c>
      <c r="F3749">
        <v>2450</v>
      </c>
      <c r="G3749" t="s">
        <v>33</v>
      </c>
      <c r="H3749" s="4" t="s">
        <v>688</v>
      </c>
      <c r="I3749" s="199">
        <v>44</v>
      </c>
      <c r="J3749" t="str">
        <f t="shared" si="299"/>
        <v>D-W1-H2-LAM 110 - Exposed Lippings</v>
      </c>
      <c r="K3749" s="6">
        <f>+K2597+Exp_Lip</f>
        <v>1406.5</v>
      </c>
      <c r="M3749" t="s">
        <v>751</v>
      </c>
      <c r="Q3749" s="6">
        <v>1368.5</v>
      </c>
    </row>
    <row r="3750" spans="1:17" hidden="1">
      <c r="A3750" t="s">
        <v>2</v>
      </c>
      <c r="B3750" t="s">
        <v>15</v>
      </c>
      <c r="C3750">
        <v>949</v>
      </c>
      <c r="D3750" t="s">
        <v>27</v>
      </c>
      <c r="E3750">
        <v>2451</v>
      </c>
      <c r="F3750">
        <v>2820</v>
      </c>
      <c r="G3750" t="s">
        <v>34</v>
      </c>
      <c r="H3750" s="4" t="s">
        <v>688</v>
      </c>
      <c r="I3750" s="199">
        <v>44</v>
      </c>
      <c r="J3750" t="str">
        <f t="shared" si="299"/>
        <v>D-W1-H3-LAM 110 - Exposed Lippings</v>
      </c>
      <c r="K3750" s="6">
        <f>+K2598+Exp_Lip</f>
        <v>1543.5</v>
      </c>
      <c r="M3750" t="s">
        <v>751</v>
      </c>
      <c r="Q3750" s="6">
        <v>1501.5</v>
      </c>
    </row>
    <row r="3751" spans="1:17" hidden="1">
      <c r="A3751" t="s">
        <v>2</v>
      </c>
      <c r="B3751" t="s">
        <v>13</v>
      </c>
      <c r="C3751">
        <v>864</v>
      </c>
      <c r="D3751" t="s">
        <v>27</v>
      </c>
      <c r="E3751">
        <v>2821</v>
      </c>
      <c r="F3751">
        <v>3070</v>
      </c>
      <c r="G3751" t="s">
        <v>35</v>
      </c>
      <c r="H3751" s="4" t="s">
        <v>688</v>
      </c>
      <c r="I3751" s="199">
        <v>44</v>
      </c>
      <c r="J3751" t="str">
        <f t="shared" si="299"/>
        <v>D-W1-H4-LAM 110 - Exposed Lippings</v>
      </c>
      <c r="K3751" s="6">
        <f>+K2599+Exp_Lip</f>
        <v>1536.5</v>
      </c>
      <c r="M3751" t="s">
        <v>751</v>
      </c>
      <c r="Q3751" s="6">
        <v>1501.5</v>
      </c>
    </row>
    <row r="3752" spans="1:17" hidden="1">
      <c r="A3752" t="s">
        <v>1</v>
      </c>
      <c r="B3752" t="s">
        <v>12</v>
      </c>
      <c r="C3752">
        <v>949</v>
      </c>
      <c r="D3752" t="s">
        <v>27</v>
      </c>
      <c r="E3752">
        <v>1981</v>
      </c>
      <c r="F3752">
        <v>2150</v>
      </c>
      <c r="G3752" t="s">
        <v>32</v>
      </c>
      <c r="H3752" s="4" t="s">
        <v>688</v>
      </c>
      <c r="I3752" s="199">
        <v>44</v>
      </c>
      <c r="J3752" t="str">
        <f t="shared" si="299"/>
        <v>E-W1-H1-LAM 110 - Exposed Lippings</v>
      </c>
      <c r="K3752" s="6">
        <f t="shared" ref="K3752:K3759" si="303">+K2600+Exp_Lip*2</f>
        <v>2584</v>
      </c>
      <c r="M3752" t="s">
        <v>751</v>
      </c>
      <c r="Q3752" s="6">
        <v>2504</v>
      </c>
    </row>
    <row r="3753" spans="1:17" hidden="1">
      <c r="A3753" t="s">
        <v>1</v>
      </c>
      <c r="B3753" t="s">
        <v>11</v>
      </c>
      <c r="C3753">
        <v>909</v>
      </c>
      <c r="D3753" t="s">
        <v>27</v>
      </c>
      <c r="E3753">
        <v>2151</v>
      </c>
      <c r="F3753">
        <v>2450</v>
      </c>
      <c r="G3753" t="s">
        <v>33</v>
      </c>
      <c r="H3753" s="4" t="s">
        <v>688</v>
      </c>
      <c r="I3753" s="199">
        <v>44</v>
      </c>
      <c r="J3753" t="str">
        <f t="shared" si="299"/>
        <v>E-W1-H2-LAM 110 - Exposed Lippings</v>
      </c>
      <c r="K3753" s="6">
        <f t="shared" si="303"/>
        <v>2813</v>
      </c>
      <c r="M3753" t="s">
        <v>751</v>
      </c>
      <c r="Q3753" s="6">
        <v>2737</v>
      </c>
    </row>
    <row r="3754" spans="1:17" hidden="1">
      <c r="A3754" t="s">
        <v>1</v>
      </c>
      <c r="B3754" t="s">
        <v>10</v>
      </c>
      <c r="C3754">
        <v>949</v>
      </c>
      <c r="D3754" t="s">
        <v>27</v>
      </c>
      <c r="E3754">
        <v>2451</v>
      </c>
      <c r="F3754">
        <v>2820</v>
      </c>
      <c r="G3754" t="s">
        <v>34</v>
      </c>
      <c r="H3754" s="4" t="s">
        <v>688</v>
      </c>
      <c r="I3754" s="199">
        <v>44</v>
      </c>
      <c r="J3754" t="str">
        <f t="shared" si="299"/>
        <v>E-W1-H3-LAM 110 - Exposed Lippings</v>
      </c>
      <c r="K3754" s="6">
        <f t="shared" si="303"/>
        <v>3087</v>
      </c>
      <c r="M3754" t="s">
        <v>751</v>
      </c>
      <c r="Q3754" s="6">
        <v>3003</v>
      </c>
    </row>
    <row r="3755" spans="1:17" hidden="1">
      <c r="A3755" t="s">
        <v>1</v>
      </c>
      <c r="B3755" t="s">
        <v>8</v>
      </c>
      <c r="C3755">
        <v>999</v>
      </c>
      <c r="D3755" t="s">
        <v>27</v>
      </c>
      <c r="E3755">
        <v>2821</v>
      </c>
      <c r="F3755">
        <v>3100</v>
      </c>
      <c r="G3755" t="s">
        <v>35</v>
      </c>
      <c r="H3755" s="4" t="s">
        <v>688</v>
      </c>
      <c r="I3755" s="199">
        <v>44</v>
      </c>
      <c r="J3755" t="str">
        <f t="shared" si="299"/>
        <v>E-W1-H4-LAM 110 - Exposed Lippings</v>
      </c>
      <c r="K3755" s="6">
        <f t="shared" si="303"/>
        <v>3073</v>
      </c>
      <c r="M3755" t="s">
        <v>751</v>
      </c>
      <c r="Q3755" s="6">
        <v>3003</v>
      </c>
    </row>
    <row r="3756" spans="1:17" hidden="1">
      <c r="A3756" t="s">
        <v>0</v>
      </c>
      <c r="B3756" t="s">
        <v>7</v>
      </c>
      <c r="C3756">
        <v>949</v>
      </c>
      <c r="D3756" t="s">
        <v>27</v>
      </c>
      <c r="E3756">
        <v>1981</v>
      </c>
      <c r="F3756">
        <v>2150</v>
      </c>
      <c r="G3756" t="s">
        <v>32</v>
      </c>
      <c r="H3756" s="4" t="s">
        <v>688</v>
      </c>
      <c r="I3756" s="199">
        <v>44</v>
      </c>
      <c r="J3756" t="str">
        <f t="shared" si="299"/>
        <v>F-W1-H1-LAM 110 - Exposed Lippings</v>
      </c>
      <c r="K3756" s="6">
        <f t="shared" si="303"/>
        <v>2132</v>
      </c>
      <c r="M3756" t="s">
        <v>751</v>
      </c>
      <c r="Q3756" s="6">
        <v>2067</v>
      </c>
    </row>
    <row r="3757" spans="1:17" hidden="1">
      <c r="A3757" t="s">
        <v>0</v>
      </c>
      <c r="B3757" t="s">
        <v>6</v>
      </c>
      <c r="C3757">
        <v>909</v>
      </c>
      <c r="D3757" t="s">
        <v>27</v>
      </c>
      <c r="E3757">
        <v>2151</v>
      </c>
      <c r="F3757">
        <v>2450</v>
      </c>
      <c r="G3757" t="s">
        <v>33</v>
      </c>
      <c r="H3757" s="4" t="s">
        <v>688</v>
      </c>
      <c r="I3757" s="199">
        <v>44</v>
      </c>
      <c r="J3757" t="str">
        <f t="shared" si="299"/>
        <v>F-W1-H2-LAM 110 - Exposed Lippings</v>
      </c>
      <c r="K3757" s="6">
        <f t="shared" si="303"/>
        <v>2326</v>
      </c>
      <c r="M3757" t="s">
        <v>751</v>
      </c>
      <c r="Q3757" s="6">
        <v>2265</v>
      </c>
    </row>
    <row r="3758" spans="1:17" hidden="1">
      <c r="A3758" t="s">
        <v>0</v>
      </c>
      <c r="B3758" t="s">
        <v>5</v>
      </c>
      <c r="C3758">
        <v>924</v>
      </c>
      <c r="D3758" t="s">
        <v>27</v>
      </c>
      <c r="E3758">
        <v>2451</v>
      </c>
      <c r="F3758">
        <v>2820</v>
      </c>
      <c r="G3758" t="s">
        <v>34</v>
      </c>
      <c r="H3758" s="4" t="s">
        <v>688</v>
      </c>
      <c r="I3758" s="199">
        <v>44</v>
      </c>
      <c r="J3758" t="str">
        <f t="shared" si="299"/>
        <v>F-W1-H3-LAM 110 - Exposed Lippings</v>
      </c>
      <c r="K3758" s="6">
        <f t="shared" si="303"/>
        <v>2564</v>
      </c>
      <c r="M3758" t="s">
        <v>751</v>
      </c>
      <c r="Q3758" s="6">
        <v>2496</v>
      </c>
    </row>
    <row r="3759" spans="1:17" hidden="1">
      <c r="A3759" t="s">
        <v>0</v>
      </c>
      <c r="B3759" t="s">
        <v>3</v>
      </c>
      <c r="C3759">
        <v>999</v>
      </c>
      <c r="D3759" t="s">
        <v>27</v>
      </c>
      <c r="E3759">
        <v>2821</v>
      </c>
      <c r="F3759">
        <v>3100</v>
      </c>
      <c r="G3759" t="s">
        <v>35</v>
      </c>
      <c r="H3759" s="4" t="s">
        <v>688</v>
      </c>
      <c r="I3759" s="199">
        <v>44</v>
      </c>
      <c r="J3759" t="str">
        <f t="shared" si="299"/>
        <v>F-W1-H4-LAM 110 - Exposed Lippings</v>
      </c>
      <c r="K3759" s="6">
        <f t="shared" si="303"/>
        <v>2553</v>
      </c>
      <c r="M3759" t="s">
        <v>751</v>
      </c>
      <c r="Q3759" s="6">
        <v>2496</v>
      </c>
    </row>
    <row r="3760" spans="1:17" hidden="1">
      <c r="A3760" t="s">
        <v>2</v>
      </c>
      <c r="B3760" t="s">
        <v>17</v>
      </c>
      <c r="C3760" s="191">
        <v>999</v>
      </c>
      <c r="D3760" s="191" t="s">
        <v>28</v>
      </c>
      <c r="E3760">
        <v>1981</v>
      </c>
      <c r="F3760">
        <v>2150</v>
      </c>
      <c r="G3760" t="s">
        <v>32</v>
      </c>
      <c r="H3760" s="4" t="s">
        <v>688</v>
      </c>
      <c r="I3760" s="199">
        <v>44</v>
      </c>
      <c r="J3760" t="str">
        <f t="shared" si="299"/>
        <v>D-W2-H1-LAM 110 - Exposed Lippings</v>
      </c>
      <c r="K3760" s="6">
        <f>+K2608+Exp_Lip</f>
        <v>1318.5</v>
      </c>
      <c r="M3760" t="s">
        <v>751</v>
      </c>
      <c r="Q3760" s="6">
        <v>1277.5</v>
      </c>
    </row>
    <row r="3761" spans="1:17" hidden="1">
      <c r="A3761" t="s">
        <v>2</v>
      </c>
      <c r="B3761" t="s">
        <v>16</v>
      </c>
      <c r="C3761" s="191">
        <v>999</v>
      </c>
      <c r="D3761" s="191" t="s">
        <v>28</v>
      </c>
      <c r="E3761">
        <v>2151</v>
      </c>
      <c r="F3761">
        <v>2450</v>
      </c>
      <c r="G3761" t="s">
        <v>33</v>
      </c>
      <c r="H3761" s="4" t="s">
        <v>688</v>
      </c>
      <c r="I3761" s="199">
        <v>44</v>
      </c>
      <c r="J3761" t="str">
        <f t="shared" si="299"/>
        <v>D-W2-H2-LAM 110 - Exposed Lippings</v>
      </c>
      <c r="K3761" s="6">
        <f>+K2609+Exp_Lip</f>
        <v>1432.5</v>
      </c>
      <c r="M3761" t="s">
        <v>751</v>
      </c>
      <c r="Q3761" s="6">
        <v>1393.5</v>
      </c>
    </row>
    <row r="3762" spans="1:17" hidden="1">
      <c r="A3762" t="s">
        <v>2</v>
      </c>
      <c r="B3762" t="s">
        <v>15</v>
      </c>
      <c r="C3762" s="191">
        <v>999</v>
      </c>
      <c r="D3762" s="191" t="s">
        <v>28</v>
      </c>
      <c r="E3762">
        <v>2451</v>
      </c>
      <c r="F3762">
        <v>2820</v>
      </c>
      <c r="G3762" t="s">
        <v>34</v>
      </c>
      <c r="H3762" s="4" t="s">
        <v>688</v>
      </c>
      <c r="I3762" s="199">
        <v>44</v>
      </c>
      <c r="J3762" t="str">
        <f t="shared" si="299"/>
        <v>D-W2-H3-LAM 110 - Exposed Lippings</v>
      </c>
      <c r="K3762" s="6">
        <f>+K2610+Exp_Lip</f>
        <v>1569.5</v>
      </c>
      <c r="M3762" t="s">
        <v>751</v>
      </c>
      <c r="Q3762" s="6">
        <v>1526.5</v>
      </c>
    </row>
    <row r="3763" spans="1:17" hidden="1">
      <c r="A3763" t="s">
        <v>2</v>
      </c>
      <c r="B3763" t="s">
        <v>13</v>
      </c>
      <c r="C3763" s="191">
        <v>999</v>
      </c>
      <c r="D3763" s="191" t="s">
        <v>28</v>
      </c>
      <c r="E3763">
        <v>2821</v>
      </c>
      <c r="F3763">
        <v>3070</v>
      </c>
      <c r="G3763" t="s">
        <v>35</v>
      </c>
      <c r="H3763" s="4" t="s">
        <v>688</v>
      </c>
      <c r="I3763" s="199">
        <v>44</v>
      </c>
      <c r="J3763" t="str">
        <f t="shared" si="299"/>
        <v>D-W2-H4-LAM 110 - Exposed Lippings</v>
      </c>
      <c r="K3763" s="6">
        <f>+K2611+Exp_Lip</f>
        <v>1562.5</v>
      </c>
      <c r="M3763" t="s">
        <v>751</v>
      </c>
      <c r="Q3763" s="6">
        <v>1526.5</v>
      </c>
    </row>
    <row r="3764" spans="1:17" hidden="1">
      <c r="A3764" t="s">
        <v>1</v>
      </c>
      <c r="B3764" t="s">
        <v>12</v>
      </c>
      <c r="C3764" s="191">
        <v>999</v>
      </c>
      <c r="D3764" s="191" t="s">
        <v>28</v>
      </c>
      <c r="E3764">
        <v>1981</v>
      </c>
      <c r="F3764">
        <v>2150</v>
      </c>
      <c r="G3764" t="s">
        <v>32</v>
      </c>
      <c r="H3764" s="4" t="s">
        <v>688</v>
      </c>
      <c r="I3764" s="199">
        <v>44</v>
      </c>
      <c r="J3764" t="str">
        <f t="shared" si="299"/>
        <v>E-W2-H1-LAM 110 - Exposed Lippings</v>
      </c>
      <c r="K3764" s="6">
        <f t="shared" ref="K3764:K3771" si="304">+K2612+Exp_Lip*2</f>
        <v>2636</v>
      </c>
      <c r="M3764" t="s">
        <v>751</v>
      </c>
      <c r="Q3764" s="6">
        <v>2554</v>
      </c>
    </row>
    <row r="3765" spans="1:17" hidden="1">
      <c r="A3765" t="s">
        <v>1</v>
      </c>
      <c r="B3765" t="s">
        <v>11</v>
      </c>
      <c r="C3765" s="191">
        <v>999</v>
      </c>
      <c r="D3765" s="191" t="s">
        <v>28</v>
      </c>
      <c r="E3765">
        <v>2151</v>
      </c>
      <c r="F3765">
        <v>2450</v>
      </c>
      <c r="G3765" t="s">
        <v>33</v>
      </c>
      <c r="H3765" s="4" t="s">
        <v>688</v>
      </c>
      <c r="I3765" s="199">
        <v>44</v>
      </c>
      <c r="J3765" t="str">
        <f t="shared" si="299"/>
        <v>E-W2-H2-LAM 110 - Exposed Lippings</v>
      </c>
      <c r="K3765" s="6">
        <f t="shared" si="304"/>
        <v>2864</v>
      </c>
      <c r="M3765" t="s">
        <v>751</v>
      </c>
      <c r="Q3765" s="6">
        <v>2787</v>
      </c>
    </row>
    <row r="3766" spans="1:17" hidden="1">
      <c r="A3766" t="s">
        <v>1</v>
      </c>
      <c r="B3766" t="s">
        <v>10</v>
      </c>
      <c r="C3766" s="191">
        <v>999</v>
      </c>
      <c r="D3766" s="191" t="s">
        <v>28</v>
      </c>
      <c r="E3766">
        <v>2451</v>
      </c>
      <c r="F3766">
        <v>2820</v>
      </c>
      <c r="G3766" t="s">
        <v>34</v>
      </c>
      <c r="H3766" s="4" t="s">
        <v>688</v>
      </c>
      <c r="I3766" s="199">
        <v>44</v>
      </c>
      <c r="J3766" t="str">
        <f t="shared" si="299"/>
        <v>E-W2-H3-LAM 110 - Exposed Lippings</v>
      </c>
      <c r="K3766" s="6">
        <f t="shared" si="304"/>
        <v>3138</v>
      </c>
      <c r="M3766" t="s">
        <v>751</v>
      </c>
      <c r="Q3766" s="6">
        <v>3053</v>
      </c>
    </row>
    <row r="3767" spans="1:17" hidden="1">
      <c r="A3767" t="s">
        <v>1</v>
      </c>
      <c r="B3767" t="s">
        <v>8</v>
      </c>
      <c r="C3767" s="191">
        <v>999</v>
      </c>
      <c r="D3767" s="191" t="s">
        <v>28</v>
      </c>
      <c r="E3767">
        <v>2821</v>
      </c>
      <c r="F3767">
        <v>3100</v>
      </c>
      <c r="G3767" t="s">
        <v>35</v>
      </c>
      <c r="H3767" s="4" t="s">
        <v>688</v>
      </c>
      <c r="I3767" s="199">
        <v>44</v>
      </c>
      <c r="J3767" t="str">
        <f t="shared" si="299"/>
        <v>E-W2-H4-LAM 110 - Exposed Lippings</v>
      </c>
      <c r="K3767" s="6">
        <f t="shared" si="304"/>
        <v>3124</v>
      </c>
      <c r="M3767" t="s">
        <v>751</v>
      </c>
      <c r="Q3767" s="6">
        <v>3053</v>
      </c>
    </row>
    <row r="3768" spans="1:17" hidden="1">
      <c r="A3768" t="s">
        <v>0</v>
      </c>
      <c r="B3768" t="s">
        <v>7</v>
      </c>
      <c r="C3768" s="191">
        <v>999</v>
      </c>
      <c r="D3768" s="191" t="s">
        <v>28</v>
      </c>
      <c r="E3768">
        <v>1981</v>
      </c>
      <c r="F3768">
        <v>2150</v>
      </c>
      <c r="G3768" t="s">
        <v>32</v>
      </c>
      <c r="H3768" s="4" t="s">
        <v>688</v>
      </c>
      <c r="I3768" s="199">
        <v>44</v>
      </c>
      <c r="J3768" t="str">
        <f t="shared" si="299"/>
        <v>F-W2-H1-LAM 110 - Exposed Lippings</v>
      </c>
      <c r="K3768" s="6">
        <f t="shared" si="304"/>
        <v>2157</v>
      </c>
      <c r="M3768" t="s">
        <v>751</v>
      </c>
      <c r="Q3768" s="6">
        <v>2092</v>
      </c>
    </row>
    <row r="3769" spans="1:17" hidden="1">
      <c r="A3769" t="s">
        <v>0</v>
      </c>
      <c r="B3769" t="s">
        <v>6</v>
      </c>
      <c r="C3769" s="191">
        <v>999</v>
      </c>
      <c r="D3769" s="191" t="s">
        <v>28</v>
      </c>
      <c r="E3769">
        <v>2151</v>
      </c>
      <c r="F3769">
        <v>2450</v>
      </c>
      <c r="G3769" t="s">
        <v>33</v>
      </c>
      <c r="H3769" s="4" t="s">
        <v>688</v>
      </c>
      <c r="I3769" s="199">
        <v>44</v>
      </c>
      <c r="J3769" t="str">
        <f t="shared" si="299"/>
        <v>F-W2-H2-LAM 110 - Exposed Lippings</v>
      </c>
      <c r="K3769" s="6">
        <f t="shared" si="304"/>
        <v>2352</v>
      </c>
      <c r="M3769" t="s">
        <v>751</v>
      </c>
      <c r="Q3769" s="6">
        <v>2290</v>
      </c>
    </row>
    <row r="3770" spans="1:17" hidden="1">
      <c r="A3770" t="s">
        <v>0</v>
      </c>
      <c r="B3770" t="s">
        <v>5</v>
      </c>
      <c r="C3770" s="191">
        <v>999</v>
      </c>
      <c r="D3770" s="191" t="s">
        <v>28</v>
      </c>
      <c r="E3770">
        <v>2451</v>
      </c>
      <c r="F3770">
        <v>2820</v>
      </c>
      <c r="G3770" t="s">
        <v>34</v>
      </c>
      <c r="H3770" s="4" t="s">
        <v>688</v>
      </c>
      <c r="I3770" s="199">
        <v>44</v>
      </c>
      <c r="J3770" t="str">
        <f t="shared" si="299"/>
        <v>F-W2-H3-LAM 110 - Exposed Lippings</v>
      </c>
      <c r="K3770" s="6">
        <f t="shared" si="304"/>
        <v>2590</v>
      </c>
      <c r="M3770" t="s">
        <v>751</v>
      </c>
      <c r="Q3770" s="6">
        <v>2521</v>
      </c>
    </row>
    <row r="3771" spans="1:17" hidden="1">
      <c r="A3771" t="s">
        <v>0</v>
      </c>
      <c r="B3771" t="s">
        <v>3</v>
      </c>
      <c r="C3771" s="191">
        <v>999</v>
      </c>
      <c r="D3771" s="191" t="s">
        <v>28</v>
      </c>
      <c r="E3771">
        <v>2821</v>
      </c>
      <c r="F3771">
        <v>3100</v>
      </c>
      <c r="G3771" t="s">
        <v>35</v>
      </c>
      <c r="H3771" s="4" t="s">
        <v>688</v>
      </c>
      <c r="I3771" s="199">
        <v>44</v>
      </c>
      <c r="J3771" t="str">
        <f t="shared" ref="J3771:J3834" si="305">A3771&amp;"-"&amp;D3771&amp;"-"&amp;G3771&amp;"-"&amp;H3771</f>
        <v>F-W2-H4-LAM 110 - Exposed Lippings</v>
      </c>
      <c r="K3771" s="6">
        <f t="shared" si="304"/>
        <v>2579</v>
      </c>
      <c r="M3771" t="s">
        <v>751</v>
      </c>
      <c r="Q3771" s="6">
        <v>2521</v>
      </c>
    </row>
    <row r="3772" spans="1:17" hidden="1">
      <c r="A3772" t="s">
        <v>2</v>
      </c>
      <c r="B3772" t="s">
        <v>17</v>
      </c>
      <c r="C3772" s="194">
        <v>1099</v>
      </c>
      <c r="D3772" s="194" t="s">
        <v>29</v>
      </c>
      <c r="E3772">
        <v>1981</v>
      </c>
      <c r="F3772">
        <v>2150</v>
      </c>
      <c r="G3772" t="s">
        <v>32</v>
      </c>
      <c r="H3772" s="4" t="s">
        <v>688</v>
      </c>
      <c r="I3772" s="199">
        <v>44</v>
      </c>
      <c r="J3772" t="str">
        <f t="shared" si="305"/>
        <v>D-W3-H1-LAM 110 - Exposed Lippings</v>
      </c>
      <c r="K3772" s="6">
        <f>+K2620+Exp_Lip</f>
        <v>1344.5</v>
      </c>
      <c r="M3772" t="s">
        <v>751</v>
      </c>
      <c r="Q3772" s="6">
        <v>1302.5</v>
      </c>
    </row>
    <row r="3773" spans="1:17" hidden="1">
      <c r="A3773" t="s">
        <v>2</v>
      </c>
      <c r="B3773" t="s">
        <v>16</v>
      </c>
      <c r="C3773" s="194">
        <v>1099</v>
      </c>
      <c r="D3773" s="194" t="s">
        <v>29</v>
      </c>
      <c r="E3773">
        <v>2151</v>
      </c>
      <c r="F3773">
        <v>2450</v>
      </c>
      <c r="G3773" t="s">
        <v>33</v>
      </c>
      <c r="H3773" s="4" t="s">
        <v>688</v>
      </c>
      <c r="I3773" s="199">
        <v>44</v>
      </c>
      <c r="J3773" t="str">
        <f t="shared" si="305"/>
        <v>D-W3-H2-LAM 110 - Exposed Lippings</v>
      </c>
      <c r="K3773" s="6">
        <f>+K2621+Exp_Lip</f>
        <v>1458.5</v>
      </c>
      <c r="M3773" t="s">
        <v>751</v>
      </c>
      <c r="Q3773" s="6">
        <v>1418.5</v>
      </c>
    </row>
    <row r="3774" spans="1:17" hidden="1">
      <c r="A3774" t="s">
        <v>2</v>
      </c>
      <c r="B3774" t="s">
        <v>15</v>
      </c>
      <c r="C3774" s="194">
        <v>1099</v>
      </c>
      <c r="D3774" s="194" t="s">
        <v>29</v>
      </c>
      <c r="E3774">
        <v>2451</v>
      </c>
      <c r="F3774">
        <v>2820</v>
      </c>
      <c r="G3774" t="s">
        <v>34</v>
      </c>
      <c r="H3774" s="4" t="s">
        <v>688</v>
      </c>
      <c r="I3774" s="199">
        <v>44</v>
      </c>
      <c r="J3774" t="str">
        <f t="shared" si="305"/>
        <v>D-W3-H3-LAM 110 - Exposed Lippings</v>
      </c>
      <c r="K3774" s="6">
        <f>+K2622+Exp_Lip</f>
        <v>1595.5</v>
      </c>
      <c r="M3774" t="s">
        <v>751</v>
      </c>
      <c r="Q3774" s="6">
        <v>1551.5</v>
      </c>
    </row>
    <row r="3775" spans="1:17" hidden="1">
      <c r="A3775" t="s">
        <v>2</v>
      </c>
      <c r="B3775" t="s">
        <v>13</v>
      </c>
      <c r="C3775" s="194">
        <v>1099</v>
      </c>
      <c r="D3775" s="194" t="s">
        <v>29</v>
      </c>
      <c r="E3775">
        <v>2821</v>
      </c>
      <c r="F3775">
        <v>3070</v>
      </c>
      <c r="G3775" t="s">
        <v>35</v>
      </c>
      <c r="H3775" s="4" t="s">
        <v>688</v>
      </c>
      <c r="I3775" s="199">
        <v>44</v>
      </c>
      <c r="J3775" t="str">
        <f t="shared" si="305"/>
        <v>D-W3-H4-LAM 110 - Exposed Lippings</v>
      </c>
      <c r="K3775" s="6">
        <f>+K2623+Exp_Lip</f>
        <v>1587.5</v>
      </c>
      <c r="M3775" t="s">
        <v>751</v>
      </c>
      <c r="Q3775" s="6">
        <v>1551.5</v>
      </c>
    </row>
    <row r="3776" spans="1:17" hidden="1">
      <c r="A3776" t="s">
        <v>1</v>
      </c>
      <c r="B3776" t="s">
        <v>12</v>
      </c>
      <c r="C3776" s="194">
        <v>1099</v>
      </c>
      <c r="D3776" s="194" t="s">
        <v>29</v>
      </c>
      <c r="E3776">
        <v>1981</v>
      </c>
      <c r="F3776">
        <v>2150</v>
      </c>
      <c r="G3776" t="s">
        <v>32</v>
      </c>
      <c r="H3776" s="4" t="s">
        <v>688</v>
      </c>
      <c r="I3776" s="199">
        <v>44</v>
      </c>
      <c r="J3776" t="str">
        <f t="shared" si="305"/>
        <v>E-W3-H1-LAM 110 - Exposed Lippings</v>
      </c>
      <c r="K3776" s="6">
        <f t="shared" ref="K3776:K3783" si="306">+K2624+Exp_Lip*2</f>
        <v>2687</v>
      </c>
      <c r="M3776" t="s">
        <v>751</v>
      </c>
      <c r="Q3776" s="6">
        <v>2604</v>
      </c>
    </row>
    <row r="3777" spans="1:17" hidden="1">
      <c r="A3777" t="s">
        <v>1</v>
      </c>
      <c r="B3777" t="s">
        <v>11</v>
      </c>
      <c r="C3777" s="194">
        <v>1099</v>
      </c>
      <c r="D3777" s="194" t="s">
        <v>29</v>
      </c>
      <c r="E3777">
        <v>2151</v>
      </c>
      <c r="F3777">
        <v>2450</v>
      </c>
      <c r="G3777" t="s">
        <v>33</v>
      </c>
      <c r="H3777" s="4" t="s">
        <v>688</v>
      </c>
      <c r="I3777" s="199">
        <v>44</v>
      </c>
      <c r="J3777" t="str">
        <f t="shared" si="305"/>
        <v>E-W3-H2-LAM 110 - Exposed Lippings</v>
      </c>
      <c r="K3777" s="6">
        <f t="shared" si="306"/>
        <v>2916</v>
      </c>
      <c r="M3777" t="s">
        <v>751</v>
      </c>
      <c r="Q3777" s="6">
        <v>2837</v>
      </c>
    </row>
    <row r="3778" spans="1:17" hidden="1">
      <c r="A3778" t="s">
        <v>1</v>
      </c>
      <c r="B3778" t="s">
        <v>10</v>
      </c>
      <c r="C3778" s="194">
        <v>1099</v>
      </c>
      <c r="D3778" s="194" t="s">
        <v>29</v>
      </c>
      <c r="E3778">
        <v>2451</v>
      </c>
      <c r="F3778">
        <v>2820</v>
      </c>
      <c r="G3778" t="s">
        <v>34</v>
      </c>
      <c r="H3778" s="4" t="s">
        <v>688</v>
      </c>
      <c r="I3778" s="199">
        <v>44</v>
      </c>
      <c r="J3778" t="str">
        <f t="shared" si="305"/>
        <v>E-W3-H3-LAM 110 - Exposed Lippings</v>
      </c>
      <c r="K3778" s="6">
        <f t="shared" si="306"/>
        <v>3190</v>
      </c>
      <c r="M3778" t="s">
        <v>751</v>
      </c>
      <c r="Q3778" s="6">
        <v>3103</v>
      </c>
    </row>
    <row r="3779" spans="1:17" hidden="1">
      <c r="A3779" t="s">
        <v>1</v>
      </c>
      <c r="B3779" t="s">
        <v>8</v>
      </c>
      <c r="C3779" s="194">
        <v>1099</v>
      </c>
      <c r="D3779" s="194" t="s">
        <v>29</v>
      </c>
      <c r="E3779">
        <v>2821</v>
      </c>
      <c r="F3779">
        <v>3100</v>
      </c>
      <c r="G3779" t="s">
        <v>35</v>
      </c>
      <c r="H3779" s="4" t="s">
        <v>688</v>
      </c>
      <c r="I3779" s="199">
        <v>44</v>
      </c>
      <c r="J3779" t="str">
        <f t="shared" si="305"/>
        <v>E-W3-H4-LAM 110 - Exposed Lippings</v>
      </c>
      <c r="K3779" s="6">
        <f t="shared" si="306"/>
        <v>3175</v>
      </c>
      <c r="M3779" t="s">
        <v>751</v>
      </c>
      <c r="Q3779" s="6">
        <v>3103</v>
      </c>
    </row>
    <row r="3780" spans="1:17" hidden="1">
      <c r="A3780" t="s">
        <v>0</v>
      </c>
      <c r="B3780" t="s">
        <v>7</v>
      </c>
      <c r="C3780" s="194">
        <v>1099</v>
      </c>
      <c r="D3780" s="194" t="s">
        <v>29</v>
      </c>
      <c r="E3780">
        <v>1981</v>
      </c>
      <c r="F3780">
        <v>2150</v>
      </c>
      <c r="G3780" t="s">
        <v>32</v>
      </c>
      <c r="H3780" s="4" t="s">
        <v>688</v>
      </c>
      <c r="I3780" s="199">
        <v>44</v>
      </c>
      <c r="J3780" t="str">
        <f t="shared" si="305"/>
        <v>F-W3-H1-LAM 110 - Exposed Lippings</v>
      </c>
      <c r="K3780" s="6">
        <f t="shared" si="306"/>
        <v>2183</v>
      </c>
      <c r="M3780" t="s">
        <v>751</v>
      </c>
      <c r="Q3780" s="6">
        <v>2117</v>
      </c>
    </row>
    <row r="3781" spans="1:17" hidden="1">
      <c r="A3781" t="s">
        <v>0</v>
      </c>
      <c r="B3781" t="s">
        <v>6</v>
      </c>
      <c r="C3781" s="194">
        <v>1099</v>
      </c>
      <c r="D3781" s="194" t="s">
        <v>29</v>
      </c>
      <c r="E3781">
        <v>2151</v>
      </c>
      <c r="F3781">
        <v>2450</v>
      </c>
      <c r="G3781" t="s">
        <v>33</v>
      </c>
      <c r="H3781" s="4" t="s">
        <v>688</v>
      </c>
      <c r="I3781" s="199">
        <v>44</v>
      </c>
      <c r="J3781" t="str">
        <f t="shared" si="305"/>
        <v>F-W3-H2-LAM 110 - Exposed Lippings</v>
      </c>
      <c r="K3781" s="6">
        <f t="shared" si="306"/>
        <v>2378</v>
      </c>
      <c r="M3781" t="s">
        <v>751</v>
      </c>
      <c r="Q3781" s="6">
        <v>2315</v>
      </c>
    </row>
    <row r="3782" spans="1:17" hidden="1">
      <c r="A3782" t="s">
        <v>0</v>
      </c>
      <c r="B3782" t="s">
        <v>5</v>
      </c>
      <c r="C3782" s="194">
        <v>1099</v>
      </c>
      <c r="D3782" s="194" t="s">
        <v>29</v>
      </c>
      <c r="E3782">
        <v>2451</v>
      </c>
      <c r="F3782">
        <v>2820</v>
      </c>
      <c r="G3782" t="s">
        <v>34</v>
      </c>
      <c r="H3782" s="4" t="s">
        <v>688</v>
      </c>
      <c r="I3782" s="199">
        <v>44</v>
      </c>
      <c r="J3782" t="str">
        <f t="shared" si="305"/>
        <v>F-W3-H3-LAM 110 - Exposed Lippings</v>
      </c>
      <c r="K3782" s="6">
        <f t="shared" si="306"/>
        <v>2616</v>
      </c>
      <c r="M3782" t="s">
        <v>751</v>
      </c>
      <c r="Q3782" s="6">
        <v>2546</v>
      </c>
    </row>
    <row r="3783" spans="1:17" hidden="1">
      <c r="A3783" t="s">
        <v>0</v>
      </c>
      <c r="B3783" t="s">
        <v>3</v>
      </c>
      <c r="C3783" s="194">
        <v>1099</v>
      </c>
      <c r="D3783" s="194" t="s">
        <v>29</v>
      </c>
      <c r="E3783">
        <v>2821</v>
      </c>
      <c r="F3783">
        <v>3100</v>
      </c>
      <c r="G3783" t="s">
        <v>35</v>
      </c>
      <c r="H3783" s="4" t="s">
        <v>688</v>
      </c>
      <c r="I3783" s="199">
        <v>44</v>
      </c>
      <c r="J3783" t="str">
        <f t="shared" si="305"/>
        <v>F-W3-H4-LAM 110 - Exposed Lippings</v>
      </c>
      <c r="K3783" s="6">
        <f t="shared" si="306"/>
        <v>2604</v>
      </c>
      <c r="M3783" t="s">
        <v>751</v>
      </c>
      <c r="Q3783" s="6">
        <v>2546</v>
      </c>
    </row>
    <row r="3784" spans="1:17" hidden="1">
      <c r="A3784" t="s">
        <v>2</v>
      </c>
      <c r="B3784" t="s">
        <v>17</v>
      </c>
      <c r="C3784" s="196">
        <v>1240</v>
      </c>
      <c r="D3784" s="196" t="s">
        <v>30</v>
      </c>
      <c r="E3784">
        <v>1981</v>
      </c>
      <c r="F3784">
        <v>2150</v>
      </c>
      <c r="G3784" t="s">
        <v>32</v>
      </c>
      <c r="H3784" s="4" t="s">
        <v>688</v>
      </c>
      <c r="I3784" s="199">
        <v>44</v>
      </c>
      <c r="J3784" t="str">
        <f t="shared" si="305"/>
        <v>D-W4-H1-LAM 110 - Exposed Lippings</v>
      </c>
      <c r="K3784" s="6">
        <f>+K2632+Exp_Lip</f>
        <v>1370.5</v>
      </c>
      <c r="M3784" t="s">
        <v>751</v>
      </c>
      <c r="Q3784" s="6">
        <v>1327.5</v>
      </c>
    </row>
    <row r="3785" spans="1:17" hidden="1">
      <c r="A3785" t="s">
        <v>2</v>
      </c>
      <c r="B3785" t="s">
        <v>16</v>
      </c>
      <c r="C3785" s="196">
        <v>1240</v>
      </c>
      <c r="D3785" s="196" t="s">
        <v>30</v>
      </c>
      <c r="E3785">
        <v>2151</v>
      </c>
      <c r="F3785">
        <v>2450</v>
      </c>
      <c r="G3785" t="s">
        <v>33</v>
      </c>
      <c r="H3785" s="4" t="s">
        <v>688</v>
      </c>
      <c r="I3785" s="199">
        <v>44</v>
      </c>
      <c r="J3785" t="str">
        <f t="shared" si="305"/>
        <v>D-W4-H2-LAM 110 - Exposed Lippings</v>
      </c>
      <c r="K3785" s="6">
        <f>+K2633+Exp_Lip</f>
        <v>1483.5</v>
      </c>
      <c r="M3785" t="s">
        <v>751</v>
      </c>
      <c r="Q3785" s="6">
        <v>1443.5</v>
      </c>
    </row>
    <row r="3786" spans="1:17" hidden="1">
      <c r="A3786" t="s">
        <v>2</v>
      </c>
      <c r="B3786" t="s">
        <v>15</v>
      </c>
      <c r="C3786" s="196">
        <v>1240</v>
      </c>
      <c r="D3786" s="196" t="s">
        <v>30</v>
      </c>
      <c r="E3786">
        <v>2451</v>
      </c>
      <c r="F3786">
        <v>2820</v>
      </c>
      <c r="G3786" t="s">
        <v>34</v>
      </c>
      <c r="H3786" s="4" t="s">
        <v>688</v>
      </c>
      <c r="I3786" s="199">
        <v>44</v>
      </c>
      <c r="J3786" t="str">
        <f t="shared" si="305"/>
        <v>D-W4-H3-LAM 110 - Exposed Lippings</v>
      </c>
      <c r="K3786" s="6">
        <f>+K2634+Exp_Lip</f>
        <v>1620.5</v>
      </c>
      <c r="M3786" t="s">
        <v>751</v>
      </c>
      <c r="Q3786" s="6">
        <v>1576.5</v>
      </c>
    </row>
    <row r="3787" spans="1:17" hidden="1">
      <c r="A3787" t="s">
        <v>2</v>
      </c>
      <c r="B3787" t="s">
        <v>13</v>
      </c>
      <c r="C3787" s="196">
        <v>1240</v>
      </c>
      <c r="D3787" s="196" t="s">
        <v>30</v>
      </c>
      <c r="E3787">
        <v>2821</v>
      </c>
      <c r="F3787">
        <v>3070</v>
      </c>
      <c r="G3787" t="s">
        <v>35</v>
      </c>
      <c r="H3787" s="4" t="s">
        <v>688</v>
      </c>
      <c r="I3787" s="199">
        <v>44</v>
      </c>
      <c r="J3787" t="str">
        <f t="shared" si="305"/>
        <v>D-W4-H4-LAM 110 - Exposed Lippings</v>
      </c>
      <c r="K3787" s="6">
        <f>+K2635+Exp_Lip</f>
        <v>1613.5</v>
      </c>
      <c r="M3787" t="s">
        <v>751</v>
      </c>
      <c r="Q3787" s="6">
        <v>1576.5</v>
      </c>
    </row>
    <row r="3788" spans="1:17" hidden="1">
      <c r="A3788" t="s">
        <v>1</v>
      </c>
      <c r="B3788" t="s">
        <v>12</v>
      </c>
      <c r="C3788" s="196">
        <v>1240</v>
      </c>
      <c r="D3788" s="196" t="s">
        <v>30</v>
      </c>
      <c r="E3788">
        <v>1981</v>
      </c>
      <c r="F3788">
        <v>2150</v>
      </c>
      <c r="G3788" t="s">
        <v>32</v>
      </c>
      <c r="H3788" s="4" t="s">
        <v>688</v>
      </c>
      <c r="I3788" s="199">
        <v>44</v>
      </c>
      <c r="J3788" t="str">
        <f t="shared" si="305"/>
        <v>E-W4-H1-LAM 110 - Exposed Lippings</v>
      </c>
      <c r="K3788" s="6">
        <f t="shared" ref="K3788:K3795" si="307">+K2636+Exp_Lip*2</f>
        <v>2739</v>
      </c>
      <c r="M3788" t="s">
        <v>751</v>
      </c>
      <c r="Q3788" s="6">
        <v>2654</v>
      </c>
    </row>
    <row r="3789" spans="1:17" hidden="1">
      <c r="A3789" t="s">
        <v>1</v>
      </c>
      <c r="B3789" t="s">
        <v>11</v>
      </c>
      <c r="C3789" s="196">
        <v>1240</v>
      </c>
      <c r="D3789" s="196" t="s">
        <v>30</v>
      </c>
      <c r="E3789">
        <v>2151</v>
      </c>
      <c r="F3789">
        <v>2450</v>
      </c>
      <c r="G3789" t="s">
        <v>33</v>
      </c>
      <c r="H3789" s="4" t="s">
        <v>688</v>
      </c>
      <c r="I3789" s="199">
        <v>44</v>
      </c>
      <c r="J3789" t="str">
        <f t="shared" si="305"/>
        <v>E-W4-H2-LAM 110 - Exposed Lippings</v>
      </c>
      <c r="K3789" s="6">
        <f t="shared" si="307"/>
        <v>2967</v>
      </c>
      <c r="M3789" t="s">
        <v>751</v>
      </c>
      <c r="Q3789" s="6">
        <v>2887</v>
      </c>
    </row>
    <row r="3790" spans="1:17" hidden="1">
      <c r="A3790" t="s">
        <v>1</v>
      </c>
      <c r="B3790" t="s">
        <v>10</v>
      </c>
      <c r="C3790" s="196">
        <v>1240</v>
      </c>
      <c r="D3790" s="196" t="s">
        <v>30</v>
      </c>
      <c r="E3790">
        <v>2451</v>
      </c>
      <c r="F3790">
        <v>2820</v>
      </c>
      <c r="G3790" t="s">
        <v>34</v>
      </c>
      <c r="H3790" s="4" t="s">
        <v>688</v>
      </c>
      <c r="I3790" s="199">
        <v>44</v>
      </c>
      <c r="J3790" t="str">
        <f t="shared" si="305"/>
        <v>E-W4-H3-LAM 110 - Exposed Lippings</v>
      </c>
      <c r="K3790" s="6">
        <f t="shared" si="307"/>
        <v>3241</v>
      </c>
      <c r="M3790" t="s">
        <v>751</v>
      </c>
      <c r="Q3790" s="6">
        <v>3153</v>
      </c>
    </row>
    <row r="3791" spans="1:17" hidden="1">
      <c r="A3791" t="s">
        <v>1</v>
      </c>
      <c r="B3791" t="s">
        <v>8</v>
      </c>
      <c r="C3791" s="196">
        <v>1240</v>
      </c>
      <c r="D3791" s="196" t="s">
        <v>30</v>
      </c>
      <c r="E3791">
        <v>2821</v>
      </c>
      <c r="F3791">
        <v>3100</v>
      </c>
      <c r="G3791" t="s">
        <v>35</v>
      </c>
      <c r="H3791" s="4" t="s">
        <v>688</v>
      </c>
      <c r="I3791" s="199">
        <v>44</v>
      </c>
      <c r="J3791" t="str">
        <f t="shared" si="305"/>
        <v>E-W4-H4-LAM 110 - Exposed Lippings</v>
      </c>
      <c r="K3791" s="6">
        <f t="shared" si="307"/>
        <v>3226</v>
      </c>
      <c r="M3791" t="s">
        <v>751</v>
      </c>
      <c r="Q3791" s="6">
        <v>3153</v>
      </c>
    </row>
    <row r="3792" spans="1:17" hidden="1">
      <c r="A3792" t="s">
        <v>0</v>
      </c>
      <c r="B3792" t="s">
        <v>7</v>
      </c>
      <c r="C3792" s="196">
        <v>1240</v>
      </c>
      <c r="D3792" s="196" t="s">
        <v>30</v>
      </c>
      <c r="E3792">
        <v>1981</v>
      </c>
      <c r="F3792">
        <v>2150</v>
      </c>
      <c r="G3792" t="s">
        <v>32</v>
      </c>
      <c r="H3792" s="4" t="s">
        <v>688</v>
      </c>
      <c r="I3792" s="199">
        <v>44</v>
      </c>
      <c r="J3792" t="str">
        <f t="shared" si="305"/>
        <v>F-W4-H1-LAM 110 - Exposed Lippings</v>
      </c>
      <c r="K3792" s="6">
        <f t="shared" si="307"/>
        <v>2209</v>
      </c>
      <c r="M3792" t="s">
        <v>751</v>
      </c>
      <c r="Q3792" s="6">
        <v>2142</v>
      </c>
    </row>
    <row r="3793" spans="1:17" hidden="1">
      <c r="A3793" t="s">
        <v>0</v>
      </c>
      <c r="B3793" t="s">
        <v>6</v>
      </c>
      <c r="C3793" s="196">
        <v>1240</v>
      </c>
      <c r="D3793" s="196" t="s">
        <v>30</v>
      </c>
      <c r="E3793">
        <v>2151</v>
      </c>
      <c r="F3793">
        <v>2450</v>
      </c>
      <c r="G3793" t="s">
        <v>33</v>
      </c>
      <c r="H3793" s="4" t="s">
        <v>688</v>
      </c>
      <c r="I3793" s="199">
        <v>44</v>
      </c>
      <c r="J3793" t="str">
        <f t="shared" si="305"/>
        <v>F-W4-H2-LAM 110 - Exposed Lippings</v>
      </c>
      <c r="K3793" s="6">
        <f t="shared" si="307"/>
        <v>2404</v>
      </c>
      <c r="M3793" t="s">
        <v>751</v>
      </c>
      <c r="Q3793" s="6">
        <v>2340</v>
      </c>
    </row>
    <row r="3794" spans="1:17" hidden="1">
      <c r="A3794" t="s">
        <v>0</v>
      </c>
      <c r="B3794" t="s">
        <v>5</v>
      </c>
      <c r="C3794" s="196">
        <v>1240</v>
      </c>
      <c r="D3794" s="196" t="s">
        <v>30</v>
      </c>
      <c r="E3794">
        <v>2451</v>
      </c>
      <c r="F3794">
        <v>2820</v>
      </c>
      <c r="G3794" t="s">
        <v>34</v>
      </c>
      <c r="H3794" s="4" t="s">
        <v>688</v>
      </c>
      <c r="I3794" s="199">
        <v>44</v>
      </c>
      <c r="J3794" t="str">
        <f t="shared" si="305"/>
        <v>F-W4-H3-LAM 110 - Exposed Lippings</v>
      </c>
      <c r="K3794" s="6">
        <f t="shared" si="307"/>
        <v>2642</v>
      </c>
      <c r="M3794" t="s">
        <v>751</v>
      </c>
      <c r="Q3794" s="6">
        <v>2571</v>
      </c>
    </row>
    <row r="3795" spans="1:17" hidden="1">
      <c r="A3795" t="s">
        <v>0</v>
      </c>
      <c r="B3795" t="s">
        <v>3</v>
      </c>
      <c r="C3795" s="196">
        <v>1240</v>
      </c>
      <c r="D3795" s="196" t="s">
        <v>30</v>
      </c>
      <c r="E3795">
        <v>2821</v>
      </c>
      <c r="F3795">
        <v>3100</v>
      </c>
      <c r="G3795" t="s">
        <v>35</v>
      </c>
      <c r="H3795" s="4" t="s">
        <v>688</v>
      </c>
      <c r="I3795" s="199">
        <v>44</v>
      </c>
      <c r="J3795" t="str">
        <f t="shared" si="305"/>
        <v>F-W4-H4-LAM 110 - Exposed Lippings</v>
      </c>
      <c r="K3795" s="6">
        <f t="shared" si="307"/>
        <v>2630</v>
      </c>
      <c r="M3795" t="s">
        <v>751</v>
      </c>
      <c r="Q3795" s="6">
        <v>2571</v>
      </c>
    </row>
    <row r="3796" spans="1:17" hidden="1">
      <c r="A3796" t="s">
        <v>2</v>
      </c>
      <c r="B3796" t="s">
        <v>17</v>
      </c>
      <c r="C3796">
        <v>949</v>
      </c>
      <c r="D3796" t="s">
        <v>27</v>
      </c>
      <c r="E3796">
        <v>1981</v>
      </c>
      <c r="F3796">
        <v>2150</v>
      </c>
      <c r="G3796" t="s">
        <v>32</v>
      </c>
      <c r="H3796" s="221" t="s">
        <v>859</v>
      </c>
      <c r="I3796" s="199">
        <v>44</v>
      </c>
      <c r="J3796" t="str">
        <f t="shared" si="305"/>
        <v>D-W1-H1-Sprayed - old</v>
      </c>
      <c r="K3796" s="5">
        <f t="shared" ref="K3796:K3807" si="308">ROUNDUP(Q3796*(1+O3796),0)</f>
        <v>709</v>
      </c>
      <c r="M3796" t="s">
        <v>730</v>
      </c>
      <c r="O3796" s="355">
        <v>2.5000000000000001E-2</v>
      </c>
      <c r="Q3796" s="5">
        <v>691</v>
      </c>
    </row>
    <row r="3797" spans="1:17" hidden="1">
      <c r="A3797" t="s">
        <v>2</v>
      </c>
      <c r="B3797" t="s">
        <v>16</v>
      </c>
      <c r="C3797">
        <v>949</v>
      </c>
      <c r="D3797" t="s">
        <v>27</v>
      </c>
      <c r="E3797">
        <v>2151</v>
      </c>
      <c r="F3797">
        <v>2450</v>
      </c>
      <c r="G3797" t="s">
        <v>33</v>
      </c>
      <c r="H3797" s="221" t="s">
        <v>859</v>
      </c>
      <c r="I3797" s="199">
        <v>44</v>
      </c>
      <c r="J3797" t="str">
        <f t="shared" si="305"/>
        <v>D-W1-H2-Sprayed - old</v>
      </c>
      <c r="K3797" s="5">
        <f t="shared" si="308"/>
        <v>795</v>
      </c>
      <c r="M3797" t="s">
        <v>730</v>
      </c>
      <c r="O3797" s="355">
        <v>0.05</v>
      </c>
      <c r="Q3797" s="5">
        <v>757</v>
      </c>
    </row>
    <row r="3798" spans="1:17" hidden="1">
      <c r="A3798" t="s">
        <v>2</v>
      </c>
      <c r="B3798" t="s">
        <v>15</v>
      </c>
      <c r="C3798">
        <v>949</v>
      </c>
      <c r="D3798" t="s">
        <v>27</v>
      </c>
      <c r="E3798">
        <v>2451</v>
      </c>
      <c r="F3798">
        <v>2820</v>
      </c>
      <c r="G3798" t="s">
        <v>34</v>
      </c>
      <c r="H3798" s="221" t="s">
        <v>859</v>
      </c>
      <c r="I3798" s="199">
        <v>44</v>
      </c>
      <c r="J3798" t="str">
        <f t="shared" si="305"/>
        <v>D-W1-H3-Sprayed - old</v>
      </c>
      <c r="K3798" s="5">
        <f t="shared" si="308"/>
        <v>890</v>
      </c>
      <c r="M3798" t="s">
        <v>730</v>
      </c>
      <c r="O3798" s="355">
        <v>0.05</v>
      </c>
      <c r="Q3798" s="5">
        <v>847</v>
      </c>
    </row>
    <row r="3799" spans="1:17" hidden="1">
      <c r="A3799" t="s">
        <v>2</v>
      </c>
      <c r="B3799" t="s">
        <v>13</v>
      </c>
      <c r="C3799" s="190">
        <v>949</v>
      </c>
      <c r="D3799" t="s">
        <v>27</v>
      </c>
      <c r="E3799">
        <v>2821</v>
      </c>
      <c r="F3799">
        <v>3070</v>
      </c>
      <c r="G3799" t="s">
        <v>35</v>
      </c>
      <c r="H3799" s="221" t="s">
        <v>859</v>
      </c>
      <c r="I3799" s="199">
        <v>44</v>
      </c>
      <c r="J3799" t="str">
        <f t="shared" si="305"/>
        <v>D-W1-H4-Sprayed - old</v>
      </c>
      <c r="K3799" s="5">
        <f t="shared" si="308"/>
        <v>994</v>
      </c>
      <c r="M3799" t="s">
        <v>730</v>
      </c>
      <c r="O3799" s="355">
        <v>0.05</v>
      </c>
      <c r="Q3799" s="5">
        <v>946</v>
      </c>
    </row>
    <row r="3800" spans="1:17" hidden="1">
      <c r="A3800" t="s">
        <v>1</v>
      </c>
      <c r="B3800" t="s">
        <v>12</v>
      </c>
      <c r="C3800">
        <v>949</v>
      </c>
      <c r="D3800" t="s">
        <v>27</v>
      </c>
      <c r="E3800">
        <v>1981</v>
      </c>
      <c r="F3800">
        <v>2150</v>
      </c>
      <c r="G3800" t="s">
        <v>32</v>
      </c>
      <c r="H3800" s="221" t="s">
        <v>859</v>
      </c>
      <c r="I3800" s="199">
        <v>44</v>
      </c>
      <c r="J3800" t="str">
        <f t="shared" si="305"/>
        <v>E-W1-H1-Sprayed - old</v>
      </c>
      <c r="K3800" s="5">
        <f t="shared" si="308"/>
        <v>1433</v>
      </c>
      <c r="M3800" t="s">
        <v>730</v>
      </c>
      <c r="O3800" s="355">
        <v>2.5000000000000001E-2</v>
      </c>
      <c r="Q3800" s="5">
        <v>1398</v>
      </c>
    </row>
    <row r="3801" spans="1:17" hidden="1">
      <c r="A3801" t="s">
        <v>1</v>
      </c>
      <c r="B3801" t="s">
        <v>11</v>
      </c>
      <c r="C3801" s="190">
        <v>949</v>
      </c>
      <c r="D3801" t="s">
        <v>27</v>
      </c>
      <c r="E3801">
        <v>2151</v>
      </c>
      <c r="F3801">
        <v>2450</v>
      </c>
      <c r="G3801" t="s">
        <v>33</v>
      </c>
      <c r="H3801" s="221" t="s">
        <v>859</v>
      </c>
      <c r="I3801" s="199">
        <v>44</v>
      </c>
      <c r="J3801" t="str">
        <f t="shared" si="305"/>
        <v>E-W1-H2-Sprayed - old</v>
      </c>
      <c r="K3801" s="5">
        <f t="shared" si="308"/>
        <v>1607</v>
      </c>
      <c r="M3801" t="s">
        <v>730</v>
      </c>
      <c r="O3801" s="355">
        <v>0.05</v>
      </c>
      <c r="Q3801" s="5">
        <v>1530</v>
      </c>
    </row>
    <row r="3802" spans="1:17" hidden="1">
      <c r="A3802" t="s">
        <v>1</v>
      </c>
      <c r="B3802" t="s">
        <v>10</v>
      </c>
      <c r="C3802">
        <v>949</v>
      </c>
      <c r="D3802" t="s">
        <v>27</v>
      </c>
      <c r="E3802">
        <v>2451</v>
      </c>
      <c r="F3802">
        <v>2820</v>
      </c>
      <c r="G3802" t="s">
        <v>34</v>
      </c>
      <c r="H3802" s="221" t="s">
        <v>859</v>
      </c>
      <c r="I3802" s="199">
        <v>44</v>
      </c>
      <c r="J3802" t="str">
        <f t="shared" si="305"/>
        <v>E-W1-H3-Sprayed - old</v>
      </c>
      <c r="K3802" s="5">
        <f t="shared" si="308"/>
        <v>1797</v>
      </c>
      <c r="M3802" t="s">
        <v>730</v>
      </c>
      <c r="O3802" s="355">
        <v>0.05</v>
      </c>
      <c r="Q3802" s="5">
        <v>1711</v>
      </c>
    </row>
    <row r="3803" spans="1:17" hidden="1">
      <c r="A3803" t="s">
        <v>1</v>
      </c>
      <c r="B3803" t="s">
        <v>8</v>
      </c>
      <c r="C3803" s="190">
        <v>949</v>
      </c>
      <c r="D3803" s="190" t="s">
        <v>27</v>
      </c>
      <c r="E3803">
        <v>2821</v>
      </c>
      <c r="F3803">
        <v>3100</v>
      </c>
      <c r="G3803" t="s">
        <v>35</v>
      </c>
      <c r="H3803" s="221" t="s">
        <v>859</v>
      </c>
      <c r="I3803" s="199">
        <v>44</v>
      </c>
      <c r="J3803" t="str">
        <f t="shared" si="305"/>
        <v>E-W1-H4-Sprayed - old</v>
      </c>
      <c r="K3803" s="5">
        <f t="shared" si="308"/>
        <v>2004</v>
      </c>
      <c r="M3803" t="s">
        <v>730</v>
      </c>
      <c r="O3803" s="355">
        <v>0.05</v>
      </c>
      <c r="Q3803" s="5">
        <v>1908</v>
      </c>
    </row>
    <row r="3804" spans="1:17" hidden="1">
      <c r="A3804" t="s">
        <v>0</v>
      </c>
      <c r="B3804" t="s">
        <v>7</v>
      </c>
      <c r="C3804">
        <v>949</v>
      </c>
      <c r="D3804" t="s">
        <v>27</v>
      </c>
      <c r="E3804">
        <v>1981</v>
      </c>
      <c r="F3804">
        <v>2150</v>
      </c>
      <c r="G3804" t="s">
        <v>32</v>
      </c>
      <c r="H3804" s="221" t="s">
        <v>859</v>
      </c>
      <c r="I3804" s="199">
        <v>44</v>
      </c>
      <c r="J3804" t="str">
        <f t="shared" si="305"/>
        <v>F-W1-H1-Sprayed - old</v>
      </c>
      <c r="K3804" s="5">
        <f t="shared" si="308"/>
        <v>1138</v>
      </c>
      <c r="M3804" t="s">
        <v>730</v>
      </c>
      <c r="O3804" s="355">
        <v>2.5000000000000001E-2</v>
      </c>
      <c r="Q3804" s="5">
        <v>1110</v>
      </c>
    </row>
    <row r="3805" spans="1:17" hidden="1">
      <c r="A3805" t="s">
        <v>0</v>
      </c>
      <c r="B3805" t="s">
        <v>6</v>
      </c>
      <c r="C3805" s="190">
        <v>949</v>
      </c>
      <c r="D3805" t="s">
        <v>27</v>
      </c>
      <c r="E3805">
        <v>2151</v>
      </c>
      <c r="F3805">
        <v>2450</v>
      </c>
      <c r="G3805" t="s">
        <v>33</v>
      </c>
      <c r="H3805" s="221" t="s">
        <v>859</v>
      </c>
      <c r="I3805" s="199">
        <v>44</v>
      </c>
      <c r="J3805" t="str">
        <f t="shared" si="305"/>
        <v>F-W1-H2-Sprayed - old</v>
      </c>
      <c r="K3805" s="5">
        <f t="shared" si="308"/>
        <v>1278</v>
      </c>
      <c r="M3805" t="s">
        <v>730</v>
      </c>
      <c r="O3805" s="355">
        <v>0.05</v>
      </c>
      <c r="Q3805" s="5">
        <v>1217</v>
      </c>
    </row>
    <row r="3806" spans="1:17" hidden="1">
      <c r="A3806" t="s">
        <v>0</v>
      </c>
      <c r="B3806" t="s">
        <v>5</v>
      </c>
      <c r="C3806" s="190">
        <v>949</v>
      </c>
      <c r="D3806" t="s">
        <v>27</v>
      </c>
      <c r="E3806">
        <v>2451</v>
      </c>
      <c r="F3806">
        <v>2820</v>
      </c>
      <c r="G3806" t="s">
        <v>34</v>
      </c>
      <c r="H3806" s="221" t="s">
        <v>859</v>
      </c>
      <c r="I3806" s="199">
        <v>44</v>
      </c>
      <c r="J3806" t="str">
        <f t="shared" si="305"/>
        <v>F-W1-H3-Sprayed - old</v>
      </c>
      <c r="K3806" s="5">
        <f t="shared" si="308"/>
        <v>1417</v>
      </c>
      <c r="M3806" t="s">
        <v>730</v>
      </c>
      <c r="O3806" s="355">
        <v>0.05</v>
      </c>
      <c r="Q3806" s="5">
        <v>1349</v>
      </c>
    </row>
    <row r="3807" spans="1:17" hidden="1">
      <c r="A3807" t="s">
        <v>0</v>
      </c>
      <c r="B3807" t="s">
        <v>3</v>
      </c>
      <c r="C3807" s="190">
        <v>949</v>
      </c>
      <c r="D3807" s="190" t="s">
        <v>27</v>
      </c>
      <c r="E3807">
        <v>2821</v>
      </c>
      <c r="F3807">
        <v>3100</v>
      </c>
      <c r="G3807" t="s">
        <v>35</v>
      </c>
      <c r="H3807" s="221" t="s">
        <v>859</v>
      </c>
      <c r="I3807" s="199">
        <v>44</v>
      </c>
      <c r="J3807" t="str">
        <f t="shared" si="305"/>
        <v>F-W1-H4-Sprayed - old</v>
      </c>
      <c r="K3807" s="5">
        <f t="shared" si="308"/>
        <v>1598</v>
      </c>
      <c r="M3807" t="s">
        <v>730</v>
      </c>
      <c r="O3807" s="355">
        <v>0.05</v>
      </c>
      <c r="Q3807" s="5">
        <v>1521</v>
      </c>
    </row>
    <row r="3808" spans="1:17" hidden="1">
      <c r="A3808" t="s">
        <v>2</v>
      </c>
      <c r="B3808" t="s">
        <v>17</v>
      </c>
      <c r="C3808" s="191">
        <v>999</v>
      </c>
      <c r="D3808" s="191" t="s">
        <v>28</v>
      </c>
      <c r="E3808">
        <v>1981</v>
      </c>
      <c r="F3808">
        <v>2150</v>
      </c>
      <c r="G3808" t="s">
        <v>32</v>
      </c>
      <c r="H3808" s="221" t="s">
        <v>859</v>
      </c>
      <c r="I3808" s="199">
        <v>44</v>
      </c>
      <c r="J3808" t="str">
        <f t="shared" si="305"/>
        <v>D-W2-H1-Sprayed - old</v>
      </c>
      <c r="K3808" s="192">
        <f>+K3796+25</f>
        <v>734</v>
      </c>
      <c r="M3808" t="s">
        <v>751</v>
      </c>
      <c r="Q3808" s="192">
        <v>716</v>
      </c>
    </row>
    <row r="3809" spans="1:17" hidden="1">
      <c r="A3809" t="s">
        <v>2</v>
      </c>
      <c r="B3809" t="s">
        <v>16</v>
      </c>
      <c r="C3809" s="191">
        <v>999</v>
      </c>
      <c r="D3809" s="191" t="s">
        <v>28</v>
      </c>
      <c r="E3809">
        <v>2151</v>
      </c>
      <c r="F3809">
        <v>2450</v>
      </c>
      <c r="G3809" t="s">
        <v>33</v>
      </c>
      <c r="H3809" s="221" t="s">
        <v>859</v>
      </c>
      <c r="I3809" s="199">
        <v>44</v>
      </c>
      <c r="J3809" t="str">
        <f t="shared" si="305"/>
        <v>D-W2-H2-Sprayed - old</v>
      </c>
      <c r="K3809" s="192">
        <f>+K3797+25</f>
        <v>820</v>
      </c>
      <c r="M3809" t="s">
        <v>751</v>
      </c>
      <c r="Q3809" s="192">
        <v>782</v>
      </c>
    </row>
    <row r="3810" spans="1:17" hidden="1">
      <c r="A3810" t="s">
        <v>2</v>
      </c>
      <c r="B3810" t="s">
        <v>15</v>
      </c>
      <c r="C3810" s="191">
        <v>999</v>
      </c>
      <c r="D3810" s="191" t="s">
        <v>28</v>
      </c>
      <c r="E3810">
        <v>2451</v>
      </c>
      <c r="F3810">
        <v>2820</v>
      </c>
      <c r="G3810" t="s">
        <v>34</v>
      </c>
      <c r="H3810" s="221" t="s">
        <v>859</v>
      </c>
      <c r="I3810" s="199">
        <v>44</v>
      </c>
      <c r="J3810" t="str">
        <f t="shared" si="305"/>
        <v>D-W2-H3-Sprayed - old</v>
      </c>
      <c r="K3810" s="192">
        <f t="shared" ref="K3810:K3811" si="309">+K3798+25</f>
        <v>915</v>
      </c>
      <c r="M3810" t="s">
        <v>751</v>
      </c>
      <c r="Q3810" s="192">
        <v>872</v>
      </c>
    </row>
    <row r="3811" spans="1:17" hidden="1">
      <c r="A3811" t="s">
        <v>2</v>
      </c>
      <c r="B3811" t="s">
        <v>13</v>
      </c>
      <c r="C3811" s="191">
        <v>999</v>
      </c>
      <c r="D3811" s="191" t="s">
        <v>28</v>
      </c>
      <c r="E3811">
        <v>2821</v>
      </c>
      <c r="F3811">
        <v>3070</v>
      </c>
      <c r="G3811" t="s">
        <v>35</v>
      </c>
      <c r="H3811" s="221" t="s">
        <v>859</v>
      </c>
      <c r="I3811" s="199">
        <v>44</v>
      </c>
      <c r="J3811" t="str">
        <f t="shared" si="305"/>
        <v>D-W2-H4-Sprayed - old</v>
      </c>
      <c r="K3811" s="192">
        <f t="shared" si="309"/>
        <v>1019</v>
      </c>
      <c r="M3811" t="s">
        <v>751</v>
      </c>
      <c r="Q3811" s="192">
        <v>971</v>
      </c>
    </row>
    <row r="3812" spans="1:17" hidden="1">
      <c r="A3812" t="s">
        <v>1</v>
      </c>
      <c r="B3812" t="s">
        <v>12</v>
      </c>
      <c r="C3812" s="191">
        <v>999</v>
      </c>
      <c r="D3812" s="191" t="s">
        <v>28</v>
      </c>
      <c r="E3812">
        <v>1981</v>
      </c>
      <c r="F3812">
        <v>2150</v>
      </c>
      <c r="G3812" t="s">
        <v>32</v>
      </c>
      <c r="H3812" s="221" t="s">
        <v>859</v>
      </c>
      <c r="I3812" s="199">
        <v>44</v>
      </c>
      <c r="J3812" t="str">
        <f t="shared" si="305"/>
        <v>E-W2-H1-Sprayed - old</v>
      </c>
      <c r="K3812" s="192">
        <f>+K3800+25*2</f>
        <v>1483</v>
      </c>
      <c r="M3812" t="s">
        <v>751</v>
      </c>
      <c r="Q3812" s="192">
        <v>1448</v>
      </c>
    </row>
    <row r="3813" spans="1:17" hidden="1">
      <c r="A3813" t="s">
        <v>1</v>
      </c>
      <c r="B3813" t="s">
        <v>11</v>
      </c>
      <c r="C3813" s="191">
        <v>999</v>
      </c>
      <c r="D3813" s="191" t="s">
        <v>28</v>
      </c>
      <c r="E3813">
        <v>2151</v>
      </c>
      <c r="F3813">
        <v>2450</v>
      </c>
      <c r="G3813" t="s">
        <v>33</v>
      </c>
      <c r="H3813" s="221" t="s">
        <v>859</v>
      </c>
      <c r="I3813" s="199">
        <v>44</v>
      </c>
      <c r="J3813" t="str">
        <f t="shared" si="305"/>
        <v>E-W2-H2-Sprayed - old</v>
      </c>
      <c r="K3813" s="192">
        <f t="shared" ref="K3813:K3819" si="310">+K3801+25*2</f>
        <v>1657</v>
      </c>
      <c r="M3813" t="s">
        <v>751</v>
      </c>
      <c r="Q3813" s="192">
        <v>1580</v>
      </c>
    </row>
    <row r="3814" spans="1:17" hidden="1">
      <c r="A3814" t="s">
        <v>1</v>
      </c>
      <c r="B3814" t="s">
        <v>10</v>
      </c>
      <c r="C3814" s="191">
        <v>999</v>
      </c>
      <c r="D3814" s="191" t="s">
        <v>28</v>
      </c>
      <c r="E3814">
        <v>2451</v>
      </c>
      <c r="F3814">
        <v>2820</v>
      </c>
      <c r="G3814" t="s">
        <v>34</v>
      </c>
      <c r="H3814" s="221" t="s">
        <v>859</v>
      </c>
      <c r="I3814" s="199">
        <v>44</v>
      </c>
      <c r="J3814" t="str">
        <f t="shared" si="305"/>
        <v>E-W2-H3-Sprayed - old</v>
      </c>
      <c r="K3814" s="192">
        <f t="shared" si="310"/>
        <v>1847</v>
      </c>
      <c r="M3814" t="s">
        <v>751</v>
      </c>
      <c r="Q3814" s="192">
        <v>1761</v>
      </c>
    </row>
    <row r="3815" spans="1:17" hidden="1">
      <c r="A3815" t="s">
        <v>1</v>
      </c>
      <c r="B3815" t="s">
        <v>8</v>
      </c>
      <c r="C3815" s="191">
        <v>999</v>
      </c>
      <c r="D3815" s="191" t="s">
        <v>28</v>
      </c>
      <c r="E3815">
        <v>2821</v>
      </c>
      <c r="F3815">
        <v>3100</v>
      </c>
      <c r="G3815" t="s">
        <v>35</v>
      </c>
      <c r="H3815" s="221" t="s">
        <v>859</v>
      </c>
      <c r="I3815" s="199">
        <v>44</v>
      </c>
      <c r="J3815" t="str">
        <f t="shared" si="305"/>
        <v>E-W2-H4-Sprayed - old</v>
      </c>
      <c r="K3815" s="192">
        <f t="shared" si="310"/>
        <v>2054</v>
      </c>
      <c r="M3815" t="s">
        <v>751</v>
      </c>
      <c r="Q3815" s="192">
        <v>1958</v>
      </c>
    </row>
    <row r="3816" spans="1:17" hidden="1">
      <c r="A3816" t="s">
        <v>0</v>
      </c>
      <c r="B3816" t="s">
        <v>7</v>
      </c>
      <c r="C3816" s="191">
        <v>999</v>
      </c>
      <c r="D3816" s="191" t="s">
        <v>28</v>
      </c>
      <c r="E3816">
        <v>1981</v>
      </c>
      <c r="F3816">
        <v>2150</v>
      </c>
      <c r="G3816" t="s">
        <v>32</v>
      </c>
      <c r="H3816" s="221" t="s">
        <v>859</v>
      </c>
      <c r="I3816" s="199">
        <v>44</v>
      </c>
      <c r="J3816" t="str">
        <f t="shared" si="305"/>
        <v>F-W2-H1-Sprayed - old</v>
      </c>
      <c r="K3816" s="192">
        <f t="shared" si="310"/>
        <v>1188</v>
      </c>
      <c r="M3816" t="s">
        <v>751</v>
      </c>
      <c r="Q3816" s="192">
        <v>1160</v>
      </c>
    </row>
    <row r="3817" spans="1:17" hidden="1">
      <c r="A3817" t="s">
        <v>0</v>
      </c>
      <c r="B3817" t="s">
        <v>6</v>
      </c>
      <c r="C3817" s="191">
        <v>999</v>
      </c>
      <c r="D3817" s="191" t="s">
        <v>28</v>
      </c>
      <c r="E3817">
        <v>2151</v>
      </c>
      <c r="F3817">
        <v>2450</v>
      </c>
      <c r="G3817" t="s">
        <v>33</v>
      </c>
      <c r="H3817" s="221" t="s">
        <v>859</v>
      </c>
      <c r="I3817" s="199">
        <v>44</v>
      </c>
      <c r="J3817" t="str">
        <f t="shared" si="305"/>
        <v>F-W2-H2-Sprayed - old</v>
      </c>
      <c r="K3817" s="192">
        <f t="shared" si="310"/>
        <v>1328</v>
      </c>
      <c r="M3817" t="s">
        <v>751</v>
      </c>
      <c r="Q3817" s="192">
        <v>1267</v>
      </c>
    </row>
    <row r="3818" spans="1:17" hidden="1">
      <c r="A3818" t="s">
        <v>0</v>
      </c>
      <c r="B3818" t="s">
        <v>5</v>
      </c>
      <c r="C3818" s="191">
        <v>999</v>
      </c>
      <c r="D3818" s="191" t="s">
        <v>28</v>
      </c>
      <c r="E3818">
        <v>2451</v>
      </c>
      <c r="F3818">
        <v>2820</v>
      </c>
      <c r="G3818" t="s">
        <v>34</v>
      </c>
      <c r="H3818" s="221" t="s">
        <v>859</v>
      </c>
      <c r="I3818" s="199">
        <v>44</v>
      </c>
      <c r="J3818" t="str">
        <f t="shared" si="305"/>
        <v>F-W2-H3-Sprayed - old</v>
      </c>
      <c r="K3818" s="192">
        <f t="shared" si="310"/>
        <v>1467</v>
      </c>
      <c r="M3818" t="s">
        <v>751</v>
      </c>
      <c r="Q3818" s="192">
        <v>1399</v>
      </c>
    </row>
    <row r="3819" spans="1:17" hidden="1">
      <c r="A3819" t="s">
        <v>0</v>
      </c>
      <c r="B3819" t="s">
        <v>3</v>
      </c>
      <c r="C3819" s="191">
        <v>999</v>
      </c>
      <c r="D3819" s="191" t="s">
        <v>28</v>
      </c>
      <c r="E3819">
        <v>2821</v>
      </c>
      <c r="F3819">
        <v>3100</v>
      </c>
      <c r="G3819" t="s">
        <v>35</v>
      </c>
      <c r="H3819" s="221" t="s">
        <v>859</v>
      </c>
      <c r="I3819" s="199">
        <v>44</v>
      </c>
      <c r="J3819" t="str">
        <f t="shared" si="305"/>
        <v>F-W2-H4-Sprayed - old</v>
      </c>
      <c r="K3819" s="192">
        <f t="shared" si="310"/>
        <v>1648</v>
      </c>
      <c r="M3819" t="s">
        <v>751</v>
      </c>
      <c r="Q3819" s="192">
        <v>1571</v>
      </c>
    </row>
    <row r="3820" spans="1:17" hidden="1">
      <c r="A3820" t="s">
        <v>2</v>
      </c>
      <c r="B3820" t="s">
        <v>17</v>
      </c>
      <c r="C3820" s="194">
        <v>1099</v>
      </c>
      <c r="D3820" s="194" t="s">
        <v>29</v>
      </c>
      <c r="E3820">
        <v>1981</v>
      </c>
      <c r="F3820">
        <v>2150</v>
      </c>
      <c r="G3820" t="s">
        <v>32</v>
      </c>
      <c r="H3820" s="221" t="s">
        <v>859</v>
      </c>
      <c r="I3820" s="199">
        <v>44</v>
      </c>
      <c r="J3820" t="str">
        <f t="shared" si="305"/>
        <v>D-W3-H1-Sprayed - old</v>
      </c>
      <c r="K3820" s="193">
        <f>+K3796+50</f>
        <v>759</v>
      </c>
      <c r="M3820" t="s">
        <v>751</v>
      </c>
      <c r="Q3820" s="193">
        <v>741</v>
      </c>
    </row>
    <row r="3821" spans="1:17" hidden="1">
      <c r="A3821" t="s">
        <v>2</v>
      </c>
      <c r="B3821" t="s">
        <v>16</v>
      </c>
      <c r="C3821" s="194">
        <v>1099</v>
      </c>
      <c r="D3821" s="194" t="s">
        <v>29</v>
      </c>
      <c r="E3821">
        <v>2151</v>
      </c>
      <c r="F3821">
        <v>2450</v>
      </c>
      <c r="G3821" t="s">
        <v>33</v>
      </c>
      <c r="H3821" s="221" t="s">
        <v>859</v>
      </c>
      <c r="I3821" s="199">
        <v>44</v>
      </c>
      <c r="J3821" t="str">
        <f t="shared" si="305"/>
        <v>D-W3-H2-Sprayed - old</v>
      </c>
      <c r="K3821" s="193">
        <f t="shared" ref="K3821:K3823" si="311">+K3797+50</f>
        <v>845</v>
      </c>
      <c r="M3821" t="s">
        <v>751</v>
      </c>
      <c r="Q3821" s="193">
        <v>807</v>
      </c>
    </row>
    <row r="3822" spans="1:17" hidden="1">
      <c r="A3822" t="s">
        <v>2</v>
      </c>
      <c r="B3822" t="s">
        <v>15</v>
      </c>
      <c r="C3822" s="194">
        <v>1099</v>
      </c>
      <c r="D3822" s="194" t="s">
        <v>29</v>
      </c>
      <c r="E3822">
        <v>2451</v>
      </c>
      <c r="F3822">
        <v>2820</v>
      </c>
      <c r="G3822" t="s">
        <v>34</v>
      </c>
      <c r="H3822" s="221" t="s">
        <v>859</v>
      </c>
      <c r="I3822" s="199">
        <v>44</v>
      </c>
      <c r="J3822" t="str">
        <f t="shared" si="305"/>
        <v>D-W3-H3-Sprayed - old</v>
      </c>
      <c r="K3822" s="193">
        <f t="shared" si="311"/>
        <v>940</v>
      </c>
      <c r="M3822" t="s">
        <v>751</v>
      </c>
      <c r="Q3822" s="193">
        <v>897</v>
      </c>
    </row>
    <row r="3823" spans="1:17" hidden="1">
      <c r="A3823" t="s">
        <v>2</v>
      </c>
      <c r="B3823" t="s">
        <v>13</v>
      </c>
      <c r="C3823" s="194">
        <v>1099</v>
      </c>
      <c r="D3823" s="194" t="s">
        <v>29</v>
      </c>
      <c r="E3823">
        <v>2821</v>
      </c>
      <c r="F3823">
        <v>3070</v>
      </c>
      <c r="G3823" t="s">
        <v>35</v>
      </c>
      <c r="H3823" s="221" t="s">
        <v>859</v>
      </c>
      <c r="I3823" s="199">
        <v>44</v>
      </c>
      <c r="J3823" t="str">
        <f t="shared" si="305"/>
        <v>D-W3-H4-Sprayed - old</v>
      </c>
      <c r="K3823" s="193">
        <f t="shared" si="311"/>
        <v>1044</v>
      </c>
      <c r="M3823" t="s">
        <v>751</v>
      </c>
      <c r="Q3823" s="193">
        <v>996</v>
      </c>
    </row>
    <row r="3824" spans="1:17" hidden="1">
      <c r="A3824" t="s">
        <v>1</v>
      </c>
      <c r="B3824" t="s">
        <v>12</v>
      </c>
      <c r="C3824" s="194">
        <v>1099</v>
      </c>
      <c r="D3824" s="194" t="s">
        <v>29</v>
      </c>
      <c r="E3824">
        <v>1981</v>
      </c>
      <c r="F3824">
        <v>2150</v>
      </c>
      <c r="G3824" t="s">
        <v>32</v>
      </c>
      <c r="H3824" s="221" t="s">
        <v>859</v>
      </c>
      <c r="I3824" s="199">
        <v>44</v>
      </c>
      <c r="J3824" t="str">
        <f t="shared" si="305"/>
        <v>E-W3-H1-Sprayed - old</v>
      </c>
      <c r="K3824" s="193">
        <f>+K3800+50*2</f>
        <v>1533</v>
      </c>
      <c r="M3824" t="s">
        <v>751</v>
      </c>
      <c r="Q3824" s="193">
        <v>1498</v>
      </c>
    </row>
    <row r="3825" spans="1:17" hidden="1">
      <c r="A3825" t="s">
        <v>1</v>
      </c>
      <c r="B3825" t="s">
        <v>11</v>
      </c>
      <c r="C3825" s="194">
        <v>1099</v>
      </c>
      <c r="D3825" s="194" t="s">
        <v>29</v>
      </c>
      <c r="E3825">
        <v>2151</v>
      </c>
      <c r="F3825">
        <v>2450</v>
      </c>
      <c r="G3825" t="s">
        <v>33</v>
      </c>
      <c r="H3825" s="221" t="s">
        <v>859</v>
      </c>
      <c r="I3825" s="199">
        <v>44</v>
      </c>
      <c r="J3825" t="str">
        <f t="shared" si="305"/>
        <v>E-W3-H2-Sprayed - old</v>
      </c>
      <c r="K3825" s="193">
        <f t="shared" ref="K3825:K3831" si="312">+K3801+50*2</f>
        <v>1707</v>
      </c>
      <c r="M3825" t="s">
        <v>751</v>
      </c>
      <c r="Q3825" s="193">
        <v>1630</v>
      </c>
    </row>
    <row r="3826" spans="1:17" hidden="1">
      <c r="A3826" t="s">
        <v>1</v>
      </c>
      <c r="B3826" t="s">
        <v>10</v>
      </c>
      <c r="C3826" s="194">
        <v>1099</v>
      </c>
      <c r="D3826" s="194" t="s">
        <v>29</v>
      </c>
      <c r="E3826">
        <v>2451</v>
      </c>
      <c r="F3826">
        <v>2820</v>
      </c>
      <c r="G3826" t="s">
        <v>34</v>
      </c>
      <c r="H3826" s="221" t="s">
        <v>859</v>
      </c>
      <c r="I3826" s="199">
        <v>44</v>
      </c>
      <c r="J3826" t="str">
        <f t="shared" si="305"/>
        <v>E-W3-H3-Sprayed - old</v>
      </c>
      <c r="K3826" s="193">
        <f t="shared" si="312"/>
        <v>1897</v>
      </c>
      <c r="M3826" t="s">
        <v>751</v>
      </c>
      <c r="Q3826" s="193">
        <v>1811</v>
      </c>
    </row>
    <row r="3827" spans="1:17" hidden="1">
      <c r="A3827" t="s">
        <v>1</v>
      </c>
      <c r="B3827" t="s">
        <v>8</v>
      </c>
      <c r="C3827" s="194">
        <v>1099</v>
      </c>
      <c r="D3827" s="194" t="s">
        <v>29</v>
      </c>
      <c r="E3827">
        <v>2821</v>
      </c>
      <c r="F3827">
        <v>3100</v>
      </c>
      <c r="G3827" t="s">
        <v>35</v>
      </c>
      <c r="H3827" s="221" t="s">
        <v>859</v>
      </c>
      <c r="I3827" s="199">
        <v>44</v>
      </c>
      <c r="J3827" t="str">
        <f t="shared" si="305"/>
        <v>E-W3-H4-Sprayed - old</v>
      </c>
      <c r="K3827" s="193">
        <f t="shared" si="312"/>
        <v>2104</v>
      </c>
      <c r="M3827" t="s">
        <v>751</v>
      </c>
      <c r="Q3827" s="193">
        <v>2008</v>
      </c>
    </row>
    <row r="3828" spans="1:17" hidden="1">
      <c r="A3828" t="s">
        <v>0</v>
      </c>
      <c r="B3828" t="s">
        <v>7</v>
      </c>
      <c r="C3828" s="194">
        <v>1099</v>
      </c>
      <c r="D3828" s="194" t="s">
        <v>29</v>
      </c>
      <c r="E3828">
        <v>1981</v>
      </c>
      <c r="F3828">
        <v>2150</v>
      </c>
      <c r="G3828" t="s">
        <v>32</v>
      </c>
      <c r="H3828" s="221" t="s">
        <v>859</v>
      </c>
      <c r="I3828" s="199">
        <v>44</v>
      </c>
      <c r="J3828" t="str">
        <f t="shared" si="305"/>
        <v>F-W3-H1-Sprayed - old</v>
      </c>
      <c r="K3828" s="193">
        <f t="shared" si="312"/>
        <v>1238</v>
      </c>
      <c r="M3828" t="s">
        <v>751</v>
      </c>
      <c r="Q3828" s="193">
        <v>1210</v>
      </c>
    </row>
    <row r="3829" spans="1:17" hidden="1">
      <c r="A3829" t="s">
        <v>0</v>
      </c>
      <c r="B3829" t="s">
        <v>6</v>
      </c>
      <c r="C3829" s="194">
        <v>1099</v>
      </c>
      <c r="D3829" s="194" t="s">
        <v>29</v>
      </c>
      <c r="E3829">
        <v>2151</v>
      </c>
      <c r="F3829">
        <v>2450</v>
      </c>
      <c r="G3829" t="s">
        <v>33</v>
      </c>
      <c r="H3829" s="221" t="s">
        <v>859</v>
      </c>
      <c r="I3829" s="199">
        <v>44</v>
      </c>
      <c r="J3829" t="str">
        <f t="shared" si="305"/>
        <v>F-W3-H2-Sprayed - old</v>
      </c>
      <c r="K3829" s="193">
        <f t="shared" si="312"/>
        <v>1378</v>
      </c>
      <c r="M3829" t="s">
        <v>751</v>
      </c>
      <c r="Q3829" s="193">
        <v>1317</v>
      </c>
    </row>
    <row r="3830" spans="1:17" hidden="1">
      <c r="A3830" t="s">
        <v>0</v>
      </c>
      <c r="B3830" t="s">
        <v>5</v>
      </c>
      <c r="C3830" s="194">
        <v>1099</v>
      </c>
      <c r="D3830" s="194" t="s">
        <v>29</v>
      </c>
      <c r="E3830">
        <v>2451</v>
      </c>
      <c r="F3830">
        <v>2820</v>
      </c>
      <c r="G3830" t="s">
        <v>34</v>
      </c>
      <c r="H3830" s="221" t="s">
        <v>859</v>
      </c>
      <c r="I3830" s="199">
        <v>44</v>
      </c>
      <c r="J3830" t="str">
        <f t="shared" si="305"/>
        <v>F-W3-H3-Sprayed - old</v>
      </c>
      <c r="K3830" s="193">
        <f t="shared" si="312"/>
        <v>1517</v>
      </c>
      <c r="M3830" t="s">
        <v>751</v>
      </c>
      <c r="Q3830" s="193">
        <v>1449</v>
      </c>
    </row>
    <row r="3831" spans="1:17" hidden="1">
      <c r="A3831" t="s">
        <v>0</v>
      </c>
      <c r="B3831" t="s">
        <v>3</v>
      </c>
      <c r="C3831" s="194">
        <v>1099</v>
      </c>
      <c r="D3831" s="194" t="s">
        <v>29</v>
      </c>
      <c r="E3831">
        <v>2821</v>
      </c>
      <c r="F3831">
        <v>3100</v>
      </c>
      <c r="G3831" t="s">
        <v>35</v>
      </c>
      <c r="H3831" s="221" t="s">
        <v>859</v>
      </c>
      <c r="I3831" s="199">
        <v>44</v>
      </c>
      <c r="J3831" t="str">
        <f t="shared" si="305"/>
        <v>F-W3-H4-Sprayed - old</v>
      </c>
      <c r="K3831" s="193">
        <f t="shared" si="312"/>
        <v>1698</v>
      </c>
      <c r="M3831" t="s">
        <v>751</v>
      </c>
      <c r="Q3831" s="193">
        <v>1621</v>
      </c>
    </row>
    <row r="3832" spans="1:17" hidden="1">
      <c r="A3832" t="s">
        <v>2</v>
      </c>
      <c r="B3832" t="s">
        <v>17</v>
      </c>
      <c r="C3832" s="196">
        <v>1240</v>
      </c>
      <c r="D3832" s="196" t="s">
        <v>30</v>
      </c>
      <c r="E3832">
        <v>1981</v>
      </c>
      <c r="F3832">
        <v>2150</v>
      </c>
      <c r="G3832" t="s">
        <v>32</v>
      </c>
      <c r="H3832" s="221" t="s">
        <v>859</v>
      </c>
      <c r="I3832" s="199">
        <v>44</v>
      </c>
      <c r="J3832" t="str">
        <f t="shared" si="305"/>
        <v>D-W4-H1-Sprayed - old</v>
      </c>
      <c r="K3832" s="195">
        <f>+K3796+75</f>
        <v>784</v>
      </c>
      <c r="M3832" t="s">
        <v>751</v>
      </c>
      <c r="Q3832" s="195">
        <v>766</v>
      </c>
    </row>
    <row r="3833" spans="1:17" hidden="1">
      <c r="A3833" t="s">
        <v>2</v>
      </c>
      <c r="B3833" t="s">
        <v>16</v>
      </c>
      <c r="C3833" s="196">
        <v>1240</v>
      </c>
      <c r="D3833" s="196" t="s">
        <v>30</v>
      </c>
      <c r="E3833">
        <v>2151</v>
      </c>
      <c r="F3833">
        <v>2450</v>
      </c>
      <c r="G3833" t="s">
        <v>33</v>
      </c>
      <c r="H3833" s="221" t="s">
        <v>859</v>
      </c>
      <c r="I3833" s="199">
        <v>44</v>
      </c>
      <c r="J3833" t="str">
        <f t="shared" si="305"/>
        <v>D-W4-H2-Sprayed - old</v>
      </c>
      <c r="K3833" s="195">
        <f t="shared" ref="K3833:K3835" si="313">+K3797+75</f>
        <v>870</v>
      </c>
      <c r="M3833" t="s">
        <v>751</v>
      </c>
      <c r="Q3833" s="195">
        <v>832</v>
      </c>
    </row>
    <row r="3834" spans="1:17" hidden="1">
      <c r="A3834" t="s">
        <v>2</v>
      </c>
      <c r="B3834" t="s">
        <v>15</v>
      </c>
      <c r="C3834" s="196">
        <v>1240</v>
      </c>
      <c r="D3834" s="196" t="s">
        <v>30</v>
      </c>
      <c r="E3834">
        <v>2451</v>
      </c>
      <c r="F3834">
        <v>2820</v>
      </c>
      <c r="G3834" t="s">
        <v>34</v>
      </c>
      <c r="H3834" s="221" t="s">
        <v>859</v>
      </c>
      <c r="I3834" s="199">
        <v>44</v>
      </c>
      <c r="J3834" t="str">
        <f t="shared" si="305"/>
        <v>D-W4-H3-Sprayed - old</v>
      </c>
      <c r="K3834" s="195">
        <f t="shared" si="313"/>
        <v>965</v>
      </c>
      <c r="M3834" t="s">
        <v>751</v>
      </c>
      <c r="Q3834" s="195">
        <v>922</v>
      </c>
    </row>
    <row r="3835" spans="1:17" hidden="1">
      <c r="A3835" t="s">
        <v>2</v>
      </c>
      <c r="B3835" t="s">
        <v>13</v>
      </c>
      <c r="C3835" s="196">
        <v>1240</v>
      </c>
      <c r="D3835" s="196" t="s">
        <v>30</v>
      </c>
      <c r="E3835">
        <v>2821</v>
      </c>
      <c r="F3835">
        <v>3070</v>
      </c>
      <c r="G3835" t="s">
        <v>35</v>
      </c>
      <c r="H3835" s="221" t="s">
        <v>859</v>
      </c>
      <c r="I3835" s="199">
        <v>44</v>
      </c>
      <c r="J3835" t="str">
        <f t="shared" ref="J3835:J3843" si="314">A3835&amp;"-"&amp;D3835&amp;"-"&amp;G3835&amp;"-"&amp;H3835</f>
        <v>D-W4-H4-Sprayed - old</v>
      </c>
      <c r="K3835" s="195">
        <f t="shared" si="313"/>
        <v>1069</v>
      </c>
      <c r="M3835" t="s">
        <v>751</v>
      </c>
      <c r="Q3835" s="195">
        <v>1021</v>
      </c>
    </row>
    <row r="3836" spans="1:17" hidden="1">
      <c r="A3836" t="s">
        <v>1</v>
      </c>
      <c r="B3836" t="s">
        <v>12</v>
      </c>
      <c r="C3836" s="196">
        <v>1240</v>
      </c>
      <c r="D3836" s="196" t="s">
        <v>30</v>
      </c>
      <c r="E3836">
        <v>1981</v>
      </c>
      <c r="F3836">
        <v>2150</v>
      </c>
      <c r="G3836" t="s">
        <v>32</v>
      </c>
      <c r="H3836" s="221" t="s">
        <v>859</v>
      </c>
      <c r="I3836" s="199">
        <v>44</v>
      </c>
      <c r="J3836" t="str">
        <f t="shared" si="314"/>
        <v>E-W4-H1-Sprayed - old</v>
      </c>
      <c r="K3836" s="195">
        <f>+K3800+75*2</f>
        <v>1583</v>
      </c>
      <c r="M3836" t="s">
        <v>751</v>
      </c>
      <c r="Q3836" s="195">
        <v>1548</v>
      </c>
    </row>
    <row r="3837" spans="1:17" hidden="1">
      <c r="A3837" t="s">
        <v>1</v>
      </c>
      <c r="B3837" t="s">
        <v>11</v>
      </c>
      <c r="C3837" s="196">
        <v>1240</v>
      </c>
      <c r="D3837" s="196" t="s">
        <v>30</v>
      </c>
      <c r="E3837">
        <v>2151</v>
      </c>
      <c r="F3837">
        <v>2450</v>
      </c>
      <c r="G3837" t="s">
        <v>33</v>
      </c>
      <c r="H3837" s="221" t="s">
        <v>859</v>
      </c>
      <c r="I3837" s="199">
        <v>44</v>
      </c>
      <c r="J3837" t="str">
        <f t="shared" si="314"/>
        <v>E-W4-H2-Sprayed - old</v>
      </c>
      <c r="K3837" s="195">
        <f t="shared" ref="K3837:K3843" si="315">+K3801+75*2</f>
        <v>1757</v>
      </c>
      <c r="M3837" t="s">
        <v>751</v>
      </c>
      <c r="Q3837" s="195">
        <v>1680</v>
      </c>
    </row>
    <row r="3838" spans="1:17" hidden="1">
      <c r="A3838" t="s">
        <v>1</v>
      </c>
      <c r="B3838" t="s">
        <v>10</v>
      </c>
      <c r="C3838" s="196">
        <v>1240</v>
      </c>
      <c r="D3838" s="196" t="s">
        <v>30</v>
      </c>
      <c r="E3838">
        <v>2451</v>
      </c>
      <c r="F3838">
        <v>2820</v>
      </c>
      <c r="G3838" t="s">
        <v>34</v>
      </c>
      <c r="H3838" s="221" t="s">
        <v>859</v>
      </c>
      <c r="I3838" s="199">
        <v>44</v>
      </c>
      <c r="J3838" t="str">
        <f t="shared" si="314"/>
        <v>E-W4-H3-Sprayed - old</v>
      </c>
      <c r="K3838" s="195">
        <f t="shared" si="315"/>
        <v>1947</v>
      </c>
      <c r="M3838" t="s">
        <v>751</v>
      </c>
      <c r="Q3838" s="195">
        <v>1861</v>
      </c>
    </row>
    <row r="3839" spans="1:17" hidden="1">
      <c r="A3839" t="s">
        <v>1</v>
      </c>
      <c r="B3839" t="s">
        <v>8</v>
      </c>
      <c r="C3839" s="196">
        <v>1240</v>
      </c>
      <c r="D3839" s="196" t="s">
        <v>30</v>
      </c>
      <c r="E3839">
        <v>2821</v>
      </c>
      <c r="F3839">
        <v>3100</v>
      </c>
      <c r="G3839" t="s">
        <v>35</v>
      </c>
      <c r="H3839" s="221" t="s">
        <v>859</v>
      </c>
      <c r="I3839" s="199">
        <v>44</v>
      </c>
      <c r="J3839" t="str">
        <f t="shared" si="314"/>
        <v>E-W4-H4-Sprayed - old</v>
      </c>
      <c r="K3839" s="195">
        <f t="shared" si="315"/>
        <v>2154</v>
      </c>
      <c r="M3839" t="s">
        <v>751</v>
      </c>
      <c r="Q3839" s="195">
        <v>2058</v>
      </c>
    </row>
    <row r="3840" spans="1:17" hidden="1">
      <c r="A3840" t="s">
        <v>0</v>
      </c>
      <c r="B3840" t="s">
        <v>7</v>
      </c>
      <c r="C3840" s="196">
        <v>1240</v>
      </c>
      <c r="D3840" s="196" t="s">
        <v>30</v>
      </c>
      <c r="E3840">
        <v>1981</v>
      </c>
      <c r="F3840">
        <v>2150</v>
      </c>
      <c r="G3840" t="s">
        <v>32</v>
      </c>
      <c r="H3840" s="221" t="s">
        <v>859</v>
      </c>
      <c r="I3840" s="199">
        <v>44</v>
      </c>
      <c r="J3840" t="str">
        <f t="shared" si="314"/>
        <v>F-W4-H1-Sprayed - old</v>
      </c>
      <c r="K3840" s="195">
        <f t="shared" si="315"/>
        <v>1288</v>
      </c>
      <c r="M3840" t="s">
        <v>751</v>
      </c>
      <c r="Q3840" s="195">
        <v>1260</v>
      </c>
    </row>
    <row r="3841" spans="1:17" hidden="1">
      <c r="A3841" t="s">
        <v>0</v>
      </c>
      <c r="B3841" t="s">
        <v>6</v>
      </c>
      <c r="C3841" s="196">
        <v>1240</v>
      </c>
      <c r="D3841" s="196" t="s">
        <v>30</v>
      </c>
      <c r="E3841">
        <v>2151</v>
      </c>
      <c r="F3841">
        <v>2450</v>
      </c>
      <c r="G3841" t="s">
        <v>33</v>
      </c>
      <c r="H3841" s="221" t="s">
        <v>859</v>
      </c>
      <c r="I3841" s="199">
        <v>44</v>
      </c>
      <c r="J3841" t="str">
        <f t="shared" si="314"/>
        <v>F-W4-H2-Sprayed - old</v>
      </c>
      <c r="K3841" s="195">
        <f t="shared" si="315"/>
        <v>1428</v>
      </c>
      <c r="M3841" t="s">
        <v>751</v>
      </c>
      <c r="Q3841" s="195">
        <v>1367</v>
      </c>
    </row>
    <row r="3842" spans="1:17" hidden="1">
      <c r="A3842" t="s">
        <v>0</v>
      </c>
      <c r="B3842" t="s">
        <v>5</v>
      </c>
      <c r="C3842" s="196">
        <v>1240</v>
      </c>
      <c r="D3842" s="196" t="s">
        <v>30</v>
      </c>
      <c r="E3842">
        <v>2451</v>
      </c>
      <c r="F3842">
        <v>2820</v>
      </c>
      <c r="G3842" t="s">
        <v>34</v>
      </c>
      <c r="H3842" s="221" t="s">
        <v>859</v>
      </c>
      <c r="I3842" s="199">
        <v>44</v>
      </c>
      <c r="J3842" t="str">
        <f t="shared" si="314"/>
        <v>F-W4-H3-Sprayed - old</v>
      </c>
      <c r="K3842" s="195">
        <f t="shared" si="315"/>
        <v>1567</v>
      </c>
      <c r="M3842" t="s">
        <v>751</v>
      </c>
      <c r="Q3842" s="195">
        <v>1499</v>
      </c>
    </row>
    <row r="3843" spans="1:17" hidden="1">
      <c r="A3843" t="s">
        <v>0</v>
      </c>
      <c r="B3843" t="s">
        <v>3</v>
      </c>
      <c r="C3843" s="196">
        <v>1240</v>
      </c>
      <c r="D3843" s="196" t="s">
        <v>30</v>
      </c>
      <c r="E3843">
        <v>2821</v>
      </c>
      <c r="F3843">
        <v>3100</v>
      </c>
      <c r="G3843" t="s">
        <v>35</v>
      </c>
      <c r="H3843" s="221" t="s">
        <v>859</v>
      </c>
      <c r="I3843" s="199">
        <v>44</v>
      </c>
      <c r="J3843" t="str">
        <f t="shared" si="314"/>
        <v>F-W4-H4-Sprayed - old</v>
      </c>
      <c r="K3843" s="195">
        <f t="shared" si="315"/>
        <v>1748</v>
      </c>
      <c r="M3843" t="s">
        <v>751</v>
      </c>
      <c r="Q3843" s="195">
        <v>1671</v>
      </c>
    </row>
    <row r="3844" spans="1:17" hidden="1">
      <c r="A3844" s="299" t="s">
        <v>2</v>
      </c>
      <c r="B3844" s="299" t="s">
        <v>17</v>
      </c>
      <c r="C3844" s="299">
        <v>949</v>
      </c>
      <c r="D3844" s="299" t="s">
        <v>27</v>
      </c>
      <c r="E3844" s="299">
        <v>1981</v>
      </c>
      <c r="F3844" s="299">
        <v>2150</v>
      </c>
      <c r="G3844" s="299" t="s">
        <v>32</v>
      </c>
      <c r="H3844" s="300" t="s">
        <v>738</v>
      </c>
      <c r="I3844" s="301">
        <v>44</v>
      </c>
      <c r="J3844" s="299" t="str">
        <f>A3844&amp;"-"&amp;D3844&amp;"-"&amp;G3844&amp;"-"&amp;H3844</f>
        <v>D-W1-H1-VEN 1 - Stained Lippings</v>
      </c>
      <c r="K3844" s="302" t="e">
        <f>K2116+(Spray_Lip/((100-DoorDiscount)/100))</f>
        <v>#REF!</v>
      </c>
      <c r="M3844" t="s">
        <v>751</v>
      </c>
      <c r="Q3844" s="302">
        <v>319.5</v>
      </c>
    </row>
    <row r="3845" spans="1:17" hidden="1">
      <c r="A3845" s="299" t="s">
        <v>2</v>
      </c>
      <c r="B3845" s="299" t="s">
        <v>16</v>
      </c>
      <c r="C3845" s="299">
        <v>949</v>
      </c>
      <c r="D3845" s="299" t="s">
        <v>27</v>
      </c>
      <c r="E3845" s="299">
        <v>2151</v>
      </c>
      <c r="F3845" s="299">
        <v>2450</v>
      </c>
      <c r="G3845" s="299" t="s">
        <v>33</v>
      </c>
      <c r="H3845" s="300" t="s">
        <v>738</v>
      </c>
      <c r="I3845" s="301">
        <v>44</v>
      </c>
      <c r="J3845" s="299" t="str">
        <f t="shared" ref="J3845:J3908" si="316">A3845&amp;"-"&amp;D3845&amp;"-"&amp;G3845&amp;"-"&amp;H3845</f>
        <v>D-W1-H2-VEN 1 - Stained Lippings</v>
      </c>
      <c r="K3845" s="302" t="e">
        <f>K2117+(Spray_Lip/((100-DoorDiscount)/100))</f>
        <v>#REF!</v>
      </c>
      <c r="M3845" t="s">
        <v>751</v>
      </c>
      <c r="Q3845" s="302">
        <v>463.5</v>
      </c>
    </row>
    <row r="3846" spans="1:17" hidden="1">
      <c r="A3846" s="299" t="s">
        <v>2</v>
      </c>
      <c r="B3846" s="299" t="s">
        <v>15</v>
      </c>
      <c r="C3846" s="299">
        <v>949</v>
      </c>
      <c r="D3846" s="299" t="s">
        <v>27</v>
      </c>
      <c r="E3846" s="299">
        <v>2451</v>
      </c>
      <c r="F3846" s="299">
        <v>2820</v>
      </c>
      <c r="G3846" s="299" t="s">
        <v>34</v>
      </c>
      <c r="H3846" s="300" t="s">
        <v>738</v>
      </c>
      <c r="I3846" s="301">
        <v>44</v>
      </c>
      <c r="J3846" s="299" t="str">
        <f t="shared" si="316"/>
        <v>D-W1-H3-VEN 1 - Stained Lippings</v>
      </c>
      <c r="K3846" s="302" t="e">
        <f>K2118+(Spray_Lip/((100-DoorDiscount)/100))</f>
        <v>#REF!</v>
      </c>
      <c r="M3846" t="s">
        <v>751</v>
      </c>
      <c r="Q3846" s="302">
        <v>627.5</v>
      </c>
    </row>
    <row r="3847" spans="1:17" hidden="1">
      <c r="A3847" s="299" t="s">
        <v>2</v>
      </c>
      <c r="B3847" s="299" t="s">
        <v>13</v>
      </c>
      <c r="C3847" s="299">
        <v>949</v>
      </c>
      <c r="D3847" s="299" t="s">
        <v>27</v>
      </c>
      <c r="E3847" s="299">
        <v>2821</v>
      </c>
      <c r="F3847" s="299">
        <v>3070</v>
      </c>
      <c r="G3847" s="299" t="s">
        <v>35</v>
      </c>
      <c r="H3847" s="300" t="s">
        <v>738</v>
      </c>
      <c r="I3847" s="301">
        <v>44</v>
      </c>
      <c r="J3847" s="299" t="str">
        <f t="shared" si="316"/>
        <v>D-W1-H4-VEN 1 - Stained Lippings</v>
      </c>
      <c r="K3847" s="302" t="e">
        <f>K2119+(Spray_Lip/((100-DoorDiscount)/100))</f>
        <v>#REF!</v>
      </c>
      <c r="M3847" t="s">
        <v>751</v>
      </c>
      <c r="Q3847" s="302">
        <v>731.5</v>
      </c>
    </row>
    <row r="3848" spans="1:17" hidden="1">
      <c r="A3848" s="299" t="s">
        <v>1</v>
      </c>
      <c r="B3848" s="299" t="s">
        <v>12</v>
      </c>
      <c r="C3848" s="299">
        <v>949</v>
      </c>
      <c r="D3848" s="299" t="s">
        <v>27</v>
      </c>
      <c r="E3848" s="299">
        <v>1981</v>
      </c>
      <c r="F3848" s="299">
        <v>2150</v>
      </c>
      <c r="G3848" s="299" t="s">
        <v>32</v>
      </c>
      <c r="H3848" s="300" t="s">
        <v>738</v>
      </c>
      <c r="I3848" s="301">
        <v>44</v>
      </c>
      <c r="J3848" s="299" t="str">
        <f t="shared" si="316"/>
        <v>E-W1-H1-VEN 1 - Stained Lippings</v>
      </c>
      <c r="K3848" s="302" t="e">
        <f t="shared" ref="K3848:K3855" si="317">K2120+(Spray_Lip/((100-DoorDiscount)/100))*2</f>
        <v>#REF!</v>
      </c>
      <c r="M3848" t="s">
        <v>751</v>
      </c>
      <c r="Q3848" s="302">
        <v>634</v>
      </c>
    </row>
    <row r="3849" spans="1:17" hidden="1">
      <c r="A3849" s="299" t="s">
        <v>1</v>
      </c>
      <c r="B3849" s="299" t="s">
        <v>11</v>
      </c>
      <c r="C3849" s="299">
        <v>949</v>
      </c>
      <c r="D3849" s="299" t="s">
        <v>27</v>
      </c>
      <c r="E3849" s="299">
        <v>2151</v>
      </c>
      <c r="F3849" s="299">
        <v>2450</v>
      </c>
      <c r="G3849" s="299" t="s">
        <v>33</v>
      </c>
      <c r="H3849" s="300" t="s">
        <v>738</v>
      </c>
      <c r="I3849" s="301">
        <v>44</v>
      </c>
      <c r="J3849" s="299" t="str">
        <f t="shared" si="316"/>
        <v>E-W1-H2-VEN 1 - Stained Lippings</v>
      </c>
      <c r="K3849" s="302" t="e">
        <f t="shared" si="317"/>
        <v>#REF!</v>
      </c>
      <c r="M3849" t="s">
        <v>751</v>
      </c>
      <c r="Q3849" s="302">
        <v>923</v>
      </c>
    </row>
    <row r="3850" spans="1:17" hidden="1">
      <c r="A3850" s="299" t="s">
        <v>1</v>
      </c>
      <c r="B3850" s="299" t="s">
        <v>10</v>
      </c>
      <c r="C3850" s="299">
        <v>949</v>
      </c>
      <c r="D3850" s="299" t="s">
        <v>27</v>
      </c>
      <c r="E3850" s="299">
        <v>2451</v>
      </c>
      <c r="F3850" s="299">
        <v>2820</v>
      </c>
      <c r="G3850" s="299" t="s">
        <v>34</v>
      </c>
      <c r="H3850" s="300" t="s">
        <v>738</v>
      </c>
      <c r="I3850" s="301">
        <v>44</v>
      </c>
      <c r="J3850" s="299" t="str">
        <f t="shared" si="316"/>
        <v>E-W1-H3-VEN 1 - Stained Lippings</v>
      </c>
      <c r="K3850" s="302" t="e">
        <f t="shared" si="317"/>
        <v>#REF!</v>
      </c>
      <c r="M3850" t="s">
        <v>751</v>
      </c>
      <c r="Q3850" s="302">
        <v>1225</v>
      </c>
    </row>
    <row r="3851" spans="1:17" hidden="1">
      <c r="A3851" s="299" t="s">
        <v>1</v>
      </c>
      <c r="B3851" s="299" t="s">
        <v>8</v>
      </c>
      <c r="C3851" s="299">
        <v>949</v>
      </c>
      <c r="D3851" s="299" t="s">
        <v>27</v>
      </c>
      <c r="E3851" s="299">
        <v>2821</v>
      </c>
      <c r="F3851" s="299">
        <v>3100</v>
      </c>
      <c r="G3851" s="299" t="s">
        <v>35</v>
      </c>
      <c r="H3851" s="300" t="s">
        <v>738</v>
      </c>
      <c r="I3851" s="301">
        <v>44</v>
      </c>
      <c r="J3851" s="299" t="str">
        <f t="shared" si="316"/>
        <v>E-W1-H4-VEN 1 - Stained Lippings</v>
      </c>
      <c r="K3851" s="302" t="e">
        <f t="shared" si="317"/>
        <v>#REF!</v>
      </c>
      <c r="M3851" t="s">
        <v>751</v>
      </c>
      <c r="Q3851" s="302">
        <v>1459</v>
      </c>
    </row>
    <row r="3852" spans="1:17" hidden="1">
      <c r="A3852" s="299" t="s">
        <v>0</v>
      </c>
      <c r="B3852" s="299" t="s">
        <v>7</v>
      </c>
      <c r="C3852" s="299">
        <v>949</v>
      </c>
      <c r="D3852" s="299" t="s">
        <v>27</v>
      </c>
      <c r="E3852" s="299">
        <v>1981</v>
      </c>
      <c r="F3852" s="299">
        <v>2150</v>
      </c>
      <c r="G3852" s="299" t="s">
        <v>32</v>
      </c>
      <c r="H3852" s="300" t="s">
        <v>738</v>
      </c>
      <c r="I3852" s="301">
        <v>44</v>
      </c>
      <c r="J3852" s="299" t="str">
        <f t="shared" si="316"/>
        <v>F-W1-H1-VEN 1 - Stained Lippings</v>
      </c>
      <c r="K3852" s="302" t="e">
        <f t="shared" si="317"/>
        <v>#REF!</v>
      </c>
      <c r="M3852" t="s">
        <v>751</v>
      </c>
      <c r="Q3852" s="302">
        <v>551</v>
      </c>
    </row>
    <row r="3853" spans="1:17" hidden="1">
      <c r="A3853" s="299" t="s">
        <v>0</v>
      </c>
      <c r="B3853" s="299" t="s">
        <v>6</v>
      </c>
      <c r="C3853" s="299">
        <v>949</v>
      </c>
      <c r="D3853" s="299" t="s">
        <v>27</v>
      </c>
      <c r="E3853" s="299">
        <v>2151</v>
      </c>
      <c r="F3853" s="299">
        <v>2450</v>
      </c>
      <c r="G3853" s="299" t="s">
        <v>33</v>
      </c>
      <c r="H3853" s="300" t="s">
        <v>738</v>
      </c>
      <c r="I3853" s="301">
        <v>44</v>
      </c>
      <c r="J3853" s="299" t="str">
        <f t="shared" si="316"/>
        <v>F-W1-H2-VEN 1 - Stained Lippings</v>
      </c>
      <c r="K3853" s="302" t="e">
        <f t="shared" si="317"/>
        <v>#REF!</v>
      </c>
      <c r="M3853" t="s">
        <v>751</v>
      </c>
      <c r="Q3853" s="302">
        <v>829</v>
      </c>
    </row>
    <row r="3854" spans="1:17" hidden="1">
      <c r="A3854" s="299" t="s">
        <v>0</v>
      </c>
      <c r="B3854" s="299" t="s">
        <v>5</v>
      </c>
      <c r="C3854" s="299">
        <v>949</v>
      </c>
      <c r="D3854" s="299" t="s">
        <v>27</v>
      </c>
      <c r="E3854" s="299">
        <v>2451</v>
      </c>
      <c r="F3854" s="299">
        <v>2820</v>
      </c>
      <c r="G3854" s="299" t="s">
        <v>34</v>
      </c>
      <c r="H3854" s="300" t="s">
        <v>738</v>
      </c>
      <c r="I3854" s="301">
        <v>44</v>
      </c>
      <c r="J3854" s="299" t="str">
        <f t="shared" si="316"/>
        <v>F-W1-H3-VEN 1 - Stained Lippings</v>
      </c>
      <c r="K3854" s="302" t="e">
        <f t="shared" si="317"/>
        <v>#REF!</v>
      </c>
      <c r="M3854" t="s">
        <v>751</v>
      </c>
      <c r="Q3854" s="302">
        <v>1042</v>
      </c>
    </row>
    <row r="3855" spans="1:17" hidden="1">
      <c r="A3855" s="299" t="s">
        <v>0</v>
      </c>
      <c r="B3855" s="299" t="s">
        <v>3</v>
      </c>
      <c r="C3855" s="299">
        <v>949</v>
      </c>
      <c r="D3855" s="299" t="s">
        <v>27</v>
      </c>
      <c r="E3855" s="299">
        <v>2821</v>
      </c>
      <c r="F3855" s="299">
        <v>3100</v>
      </c>
      <c r="G3855" s="299" t="s">
        <v>35</v>
      </c>
      <c r="H3855" s="300" t="s">
        <v>738</v>
      </c>
      <c r="I3855" s="301">
        <v>44</v>
      </c>
      <c r="J3855" s="299" t="str">
        <f t="shared" si="316"/>
        <v>F-W1-H4-VEN 1 - Stained Lippings</v>
      </c>
      <c r="K3855" s="302" t="e">
        <f t="shared" si="317"/>
        <v>#REF!</v>
      </c>
      <c r="M3855" t="s">
        <v>751</v>
      </c>
      <c r="Q3855" s="302">
        <v>1193</v>
      </c>
    </row>
    <row r="3856" spans="1:17" hidden="1">
      <c r="A3856" s="299" t="s">
        <v>2</v>
      </c>
      <c r="B3856" s="299" t="s">
        <v>17</v>
      </c>
      <c r="C3856" s="299">
        <v>999</v>
      </c>
      <c r="D3856" s="299" t="s">
        <v>28</v>
      </c>
      <c r="E3856" s="299">
        <v>1981</v>
      </c>
      <c r="F3856" s="299">
        <v>2150</v>
      </c>
      <c r="G3856" s="299" t="s">
        <v>32</v>
      </c>
      <c r="H3856" s="300" t="s">
        <v>738</v>
      </c>
      <c r="I3856" s="301">
        <v>44</v>
      </c>
      <c r="J3856" s="299" t="str">
        <f t="shared" si="316"/>
        <v>D-W2-H1-VEN 1 - Stained Lippings</v>
      </c>
      <c r="K3856" s="302" t="e">
        <f>K2128+(Spray_Lip/((100-DoorDiscount)/100))</f>
        <v>#REF!</v>
      </c>
      <c r="M3856" t="s">
        <v>751</v>
      </c>
      <c r="Q3856" s="302">
        <v>343.5</v>
      </c>
    </row>
    <row r="3857" spans="1:17" hidden="1">
      <c r="A3857" s="299" t="s">
        <v>2</v>
      </c>
      <c r="B3857" s="299" t="s">
        <v>16</v>
      </c>
      <c r="C3857" s="299">
        <v>999</v>
      </c>
      <c r="D3857" s="299" t="s">
        <v>28</v>
      </c>
      <c r="E3857" s="299">
        <v>2151</v>
      </c>
      <c r="F3857" s="299">
        <v>2450</v>
      </c>
      <c r="G3857" s="299" t="s">
        <v>33</v>
      </c>
      <c r="H3857" s="300" t="s">
        <v>738</v>
      </c>
      <c r="I3857" s="301">
        <v>44</v>
      </c>
      <c r="J3857" s="299" t="str">
        <f t="shared" si="316"/>
        <v>D-W2-H2-VEN 1 - Stained Lippings</v>
      </c>
      <c r="K3857" s="302" t="e">
        <f>K2129+(Spray_Lip/((100-DoorDiscount)/100))</f>
        <v>#REF!</v>
      </c>
      <c r="M3857" t="s">
        <v>751</v>
      </c>
      <c r="Q3857" s="302">
        <v>488.5</v>
      </c>
    </row>
    <row r="3858" spans="1:17" hidden="1">
      <c r="A3858" s="299" t="s">
        <v>2</v>
      </c>
      <c r="B3858" s="299" t="s">
        <v>15</v>
      </c>
      <c r="C3858" s="299">
        <v>999</v>
      </c>
      <c r="D3858" s="299" t="s">
        <v>28</v>
      </c>
      <c r="E3858" s="299">
        <v>2451</v>
      </c>
      <c r="F3858" s="299">
        <v>2820</v>
      </c>
      <c r="G3858" s="299" t="s">
        <v>34</v>
      </c>
      <c r="H3858" s="300" t="s">
        <v>738</v>
      </c>
      <c r="I3858" s="301">
        <v>44</v>
      </c>
      <c r="J3858" s="299" t="str">
        <f t="shared" si="316"/>
        <v>D-W2-H3-VEN 1 - Stained Lippings</v>
      </c>
      <c r="K3858" s="302" t="e">
        <f>K2130+(Spray_Lip/((100-DoorDiscount)/100))</f>
        <v>#REF!</v>
      </c>
      <c r="M3858" t="s">
        <v>751</v>
      </c>
      <c r="Q3858" s="302">
        <v>651.5</v>
      </c>
    </row>
    <row r="3859" spans="1:17" hidden="1">
      <c r="A3859" s="299" t="s">
        <v>2</v>
      </c>
      <c r="B3859" s="299" t="s">
        <v>13</v>
      </c>
      <c r="C3859" s="299">
        <v>999</v>
      </c>
      <c r="D3859" s="299" t="s">
        <v>28</v>
      </c>
      <c r="E3859" s="299">
        <v>2821</v>
      </c>
      <c r="F3859" s="299">
        <v>3070</v>
      </c>
      <c r="G3859" s="299" t="s">
        <v>35</v>
      </c>
      <c r="H3859" s="300" t="s">
        <v>738</v>
      </c>
      <c r="I3859" s="301">
        <v>44</v>
      </c>
      <c r="J3859" s="299" t="str">
        <f t="shared" si="316"/>
        <v>D-W2-H4-VEN 1 - Stained Lippings</v>
      </c>
      <c r="K3859" s="302" t="e">
        <f>K2131+(Spray_Lip/((100-DoorDiscount)/100))</f>
        <v>#REF!</v>
      </c>
      <c r="M3859" t="s">
        <v>751</v>
      </c>
      <c r="Q3859" s="302">
        <v>756.5</v>
      </c>
    </row>
    <row r="3860" spans="1:17" hidden="1">
      <c r="A3860" s="299" t="s">
        <v>1</v>
      </c>
      <c r="B3860" s="299" t="s">
        <v>12</v>
      </c>
      <c r="C3860" s="299">
        <v>999</v>
      </c>
      <c r="D3860" s="299" t="s">
        <v>28</v>
      </c>
      <c r="E3860" s="299">
        <v>1981</v>
      </c>
      <c r="F3860" s="299">
        <v>2150</v>
      </c>
      <c r="G3860" s="299" t="s">
        <v>32</v>
      </c>
      <c r="H3860" s="300" t="s">
        <v>738</v>
      </c>
      <c r="I3860" s="301">
        <v>44</v>
      </c>
      <c r="J3860" s="299" t="str">
        <f t="shared" si="316"/>
        <v>E-W2-H1-VEN 1 - Stained Lippings</v>
      </c>
      <c r="K3860" s="302" t="e">
        <f t="shared" ref="K3860:K3867" si="318">K2132+(Spray_Lip/((100-DoorDiscount)/100))*2</f>
        <v>#REF!</v>
      </c>
      <c r="M3860" t="s">
        <v>751</v>
      </c>
      <c r="Q3860" s="302">
        <v>683</v>
      </c>
    </row>
    <row r="3861" spans="1:17" hidden="1">
      <c r="A3861" s="299" t="s">
        <v>1</v>
      </c>
      <c r="B3861" s="299" t="s">
        <v>11</v>
      </c>
      <c r="C3861" s="299">
        <v>999</v>
      </c>
      <c r="D3861" s="299" t="s">
        <v>28</v>
      </c>
      <c r="E3861" s="299">
        <v>2151</v>
      </c>
      <c r="F3861" s="299">
        <v>2450</v>
      </c>
      <c r="G3861" s="299" t="s">
        <v>33</v>
      </c>
      <c r="H3861" s="300" t="s">
        <v>738</v>
      </c>
      <c r="I3861" s="301">
        <v>44</v>
      </c>
      <c r="J3861" s="299" t="str">
        <f t="shared" si="316"/>
        <v>E-W2-H2-VEN 1 - Stained Lippings</v>
      </c>
      <c r="K3861" s="302" t="e">
        <f t="shared" si="318"/>
        <v>#REF!</v>
      </c>
      <c r="M3861" t="s">
        <v>751</v>
      </c>
      <c r="Q3861" s="302">
        <v>972</v>
      </c>
    </row>
    <row r="3862" spans="1:17" hidden="1">
      <c r="A3862" s="299" t="s">
        <v>1</v>
      </c>
      <c r="B3862" s="299" t="s">
        <v>10</v>
      </c>
      <c r="C3862" s="299">
        <v>999</v>
      </c>
      <c r="D3862" s="299" t="s">
        <v>28</v>
      </c>
      <c r="E3862" s="299">
        <v>2451</v>
      </c>
      <c r="F3862" s="299">
        <v>2820</v>
      </c>
      <c r="G3862" s="299" t="s">
        <v>34</v>
      </c>
      <c r="H3862" s="300" t="s">
        <v>738</v>
      </c>
      <c r="I3862" s="301">
        <v>44</v>
      </c>
      <c r="J3862" s="299" t="str">
        <f t="shared" si="316"/>
        <v>E-W2-H3-VEN 1 - Stained Lippings</v>
      </c>
      <c r="K3862" s="302" t="e">
        <f t="shared" si="318"/>
        <v>#REF!</v>
      </c>
      <c r="M3862" t="s">
        <v>751</v>
      </c>
      <c r="Q3862" s="302">
        <v>1274</v>
      </c>
    </row>
    <row r="3863" spans="1:17" hidden="1">
      <c r="A3863" s="299" t="s">
        <v>1</v>
      </c>
      <c r="B3863" s="299" t="s">
        <v>8</v>
      </c>
      <c r="C3863" s="299">
        <v>999</v>
      </c>
      <c r="D3863" s="299" t="s">
        <v>28</v>
      </c>
      <c r="E3863" s="299">
        <v>2821</v>
      </c>
      <c r="F3863" s="299">
        <v>3100</v>
      </c>
      <c r="G3863" s="299" t="s">
        <v>35</v>
      </c>
      <c r="H3863" s="300" t="s">
        <v>738</v>
      </c>
      <c r="I3863" s="301">
        <v>44</v>
      </c>
      <c r="J3863" s="299" t="str">
        <f t="shared" si="316"/>
        <v>E-W2-H4-VEN 1 - Stained Lippings</v>
      </c>
      <c r="K3863" s="302" t="e">
        <f t="shared" si="318"/>
        <v>#REF!</v>
      </c>
      <c r="M3863" t="s">
        <v>751</v>
      </c>
      <c r="Q3863" s="302">
        <v>1508</v>
      </c>
    </row>
    <row r="3864" spans="1:17" hidden="1">
      <c r="A3864" s="299" t="s">
        <v>0</v>
      </c>
      <c r="B3864" s="299" t="s">
        <v>7</v>
      </c>
      <c r="C3864" s="299">
        <v>999</v>
      </c>
      <c r="D3864" s="299" t="s">
        <v>28</v>
      </c>
      <c r="E3864" s="299">
        <v>1981</v>
      </c>
      <c r="F3864" s="299">
        <v>2150</v>
      </c>
      <c r="G3864" s="299" t="s">
        <v>32</v>
      </c>
      <c r="H3864" s="300" t="s">
        <v>738</v>
      </c>
      <c r="I3864" s="301">
        <v>44</v>
      </c>
      <c r="J3864" s="299" t="str">
        <f t="shared" si="316"/>
        <v>F-W2-H1-VEN 1 - Stained Lippings</v>
      </c>
      <c r="K3864" s="302" t="e">
        <f t="shared" si="318"/>
        <v>#REF!</v>
      </c>
      <c r="M3864" t="s">
        <v>751</v>
      </c>
      <c r="Q3864" s="302">
        <v>576</v>
      </c>
    </row>
    <row r="3865" spans="1:17" hidden="1">
      <c r="A3865" s="299" t="s">
        <v>0</v>
      </c>
      <c r="B3865" s="299" t="s">
        <v>6</v>
      </c>
      <c r="C3865" s="299">
        <v>999</v>
      </c>
      <c r="D3865" s="299" t="s">
        <v>28</v>
      </c>
      <c r="E3865" s="299">
        <v>2151</v>
      </c>
      <c r="F3865" s="299">
        <v>2450</v>
      </c>
      <c r="G3865" s="299" t="s">
        <v>33</v>
      </c>
      <c r="H3865" s="300" t="s">
        <v>738</v>
      </c>
      <c r="I3865" s="301">
        <v>44</v>
      </c>
      <c r="J3865" s="299" t="str">
        <f t="shared" si="316"/>
        <v>F-W2-H2-VEN 1 - Stained Lippings</v>
      </c>
      <c r="K3865" s="302" t="e">
        <f t="shared" si="318"/>
        <v>#REF!</v>
      </c>
      <c r="M3865" t="s">
        <v>751</v>
      </c>
      <c r="Q3865" s="302">
        <v>853</v>
      </c>
    </row>
    <row r="3866" spans="1:17" hidden="1">
      <c r="A3866" s="299" t="s">
        <v>0</v>
      </c>
      <c r="B3866" s="299" t="s">
        <v>5</v>
      </c>
      <c r="C3866" s="299">
        <v>999</v>
      </c>
      <c r="D3866" s="299" t="s">
        <v>28</v>
      </c>
      <c r="E3866" s="299">
        <v>2451</v>
      </c>
      <c r="F3866" s="299">
        <v>2820</v>
      </c>
      <c r="G3866" s="299" t="s">
        <v>34</v>
      </c>
      <c r="H3866" s="300" t="s">
        <v>738</v>
      </c>
      <c r="I3866" s="301">
        <v>44</v>
      </c>
      <c r="J3866" s="299" t="str">
        <f t="shared" si="316"/>
        <v>F-W2-H3-VEN 1 - Stained Lippings</v>
      </c>
      <c r="K3866" s="302" t="e">
        <f t="shared" si="318"/>
        <v>#REF!</v>
      </c>
      <c r="M3866" t="s">
        <v>751</v>
      </c>
      <c r="Q3866" s="302">
        <v>1066</v>
      </c>
    </row>
    <row r="3867" spans="1:17" hidden="1">
      <c r="A3867" s="299" t="s">
        <v>0</v>
      </c>
      <c r="B3867" s="299" t="s">
        <v>3</v>
      </c>
      <c r="C3867" s="299">
        <v>999</v>
      </c>
      <c r="D3867" s="299" t="s">
        <v>28</v>
      </c>
      <c r="E3867" s="299">
        <v>2821</v>
      </c>
      <c r="F3867" s="299">
        <v>3100</v>
      </c>
      <c r="G3867" s="299" t="s">
        <v>35</v>
      </c>
      <c r="H3867" s="300" t="s">
        <v>738</v>
      </c>
      <c r="I3867" s="301">
        <v>44</v>
      </c>
      <c r="J3867" s="299" t="str">
        <f t="shared" si="316"/>
        <v>F-W2-H4-VEN 1 - Stained Lippings</v>
      </c>
      <c r="K3867" s="302" t="e">
        <f t="shared" si="318"/>
        <v>#REF!</v>
      </c>
      <c r="M3867" t="s">
        <v>751</v>
      </c>
      <c r="Q3867" s="302">
        <v>1217</v>
      </c>
    </row>
    <row r="3868" spans="1:17" hidden="1">
      <c r="A3868" s="299" t="s">
        <v>2</v>
      </c>
      <c r="B3868" s="299" t="s">
        <v>17</v>
      </c>
      <c r="C3868" s="299">
        <v>1099</v>
      </c>
      <c r="D3868" s="299" t="s">
        <v>29</v>
      </c>
      <c r="E3868" s="299">
        <v>1981</v>
      </c>
      <c r="F3868" s="299">
        <v>2150</v>
      </c>
      <c r="G3868" s="299" t="s">
        <v>32</v>
      </c>
      <c r="H3868" s="300" t="s">
        <v>738</v>
      </c>
      <c r="I3868" s="301">
        <v>44</v>
      </c>
      <c r="J3868" s="299" t="str">
        <f t="shared" si="316"/>
        <v>D-W3-H1-VEN 1 - Stained Lippings</v>
      </c>
      <c r="K3868" s="302" t="e">
        <f>K2140+(Spray_Lip/((100-DoorDiscount)/100))</f>
        <v>#REF!</v>
      </c>
      <c r="M3868" t="s">
        <v>751</v>
      </c>
      <c r="Q3868" s="302">
        <v>367.5</v>
      </c>
    </row>
    <row r="3869" spans="1:17" hidden="1">
      <c r="A3869" s="299" t="s">
        <v>2</v>
      </c>
      <c r="B3869" s="299" t="s">
        <v>16</v>
      </c>
      <c r="C3869" s="299">
        <v>1099</v>
      </c>
      <c r="D3869" s="299" t="s">
        <v>29</v>
      </c>
      <c r="E3869" s="299">
        <v>2151</v>
      </c>
      <c r="F3869" s="299">
        <v>2450</v>
      </c>
      <c r="G3869" s="299" t="s">
        <v>33</v>
      </c>
      <c r="H3869" s="300" t="s">
        <v>738</v>
      </c>
      <c r="I3869" s="301">
        <v>44</v>
      </c>
      <c r="J3869" s="299" t="str">
        <f t="shared" si="316"/>
        <v>D-W3-H2-VEN 1 - Stained Lippings</v>
      </c>
      <c r="K3869" s="302" t="e">
        <f>K2141+(Spray_Lip/((100-DoorDiscount)/100))</f>
        <v>#REF!</v>
      </c>
      <c r="M3869" t="s">
        <v>751</v>
      </c>
      <c r="Q3869" s="302">
        <v>512.5</v>
      </c>
    </row>
    <row r="3870" spans="1:17" hidden="1">
      <c r="A3870" s="299" t="s">
        <v>2</v>
      </c>
      <c r="B3870" s="299" t="s">
        <v>15</v>
      </c>
      <c r="C3870" s="299">
        <v>1099</v>
      </c>
      <c r="D3870" s="299" t="s">
        <v>29</v>
      </c>
      <c r="E3870" s="299">
        <v>2451</v>
      </c>
      <c r="F3870" s="299">
        <v>2820</v>
      </c>
      <c r="G3870" s="299" t="s">
        <v>34</v>
      </c>
      <c r="H3870" s="300" t="s">
        <v>738</v>
      </c>
      <c r="I3870" s="301">
        <v>44</v>
      </c>
      <c r="J3870" s="299" t="str">
        <f t="shared" si="316"/>
        <v>D-W3-H3-VEN 1 - Stained Lippings</v>
      </c>
      <c r="K3870" s="302" t="e">
        <f>K2142+(Spray_Lip/((100-DoorDiscount)/100))</f>
        <v>#REF!</v>
      </c>
      <c r="M3870" t="s">
        <v>751</v>
      </c>
      <c r="Q3870" s="302">
        <v>675.5</v>
      </c>
    </row>
    <row r="3871" spans="1:17" hidden="1">
      <c r="A3871" s="299" t="s">
        <v>2</v>
      </c>
      <c r="B3871" s="299" t="s">
        <v>13</v>
      </c>
      <c r="C3871" s="299">
        <v>1099</v>
      </c>
      <c r="D3871" s="299" t="s">
        <v>29</v>
      </c>
      <c r="E3871" s="299">
        <v>2821</v>
      </c>
      <c r="F3871" s="299">
        <v>3070</v>
      </c>
      <c r="G3871" s="299" t="s">
        <v>35</v>
      </c>
      <c r="H3871" s="300" t="s">
        <v>738</v>
      </c>
      <c r="I3871" s="301">
        <v>44</v>
      </c>
      <c r="J3871" s="299" t="str">
        <f t="shared" si="316"/>
        <v>D-W3-H4-VEN 1 - Stained Lippings</v>
      </c>
      <c r="K3871" s="302" t="e">
        <f>K2143+(Spray_Lip/((100-DoorDiscount)/100))</f>
        <v>#REF!</v>
      </c>
      <c r="M3871" t="s">
        <v>751</v>
      </c>
      <c r="Q3871" s="302">
        <v>780.5</v>
      </c>
    </row>
    <row r="3872" spans="1:17" hidden="1">
      <c r="A3872" s="299" t="s">
        <v>1</v>
      </c>
      <c r="B3872" s="299" t="s">
        <v>12</v>
      </c>
      <c r="C3872" s="299">
        <v>1099</v>
      </c>
      <c r="D3872" s="299" t="s">
        <v>29</v>
      </c>
      <c r="E3872" s="299">
        <v>1981</v>
      </c>
      <c r="F3872" s="299">
        <v>2150</v>
      </c>
      <c r="G3872" s="299" t="s">
        <v>32</v>
      </c>
      <c r="H3872" s="300" t="s">
        <v>738</v>
      </c>
      <c r="I3872" s="301">
        <v>44</v>
      </c>
      <c r="J3872" s="299" t="str">
        <f t="shared" si="316"/>
        <v>E-W3-H1-VEN 1 - Stained Lippings</v>
      </c>
      <c r="K3872" s="302" t="e">
        <f t="shared" ref="K3872:K3879" si="319">K2144+(Spray_Lip/((100-DoorDiscount)/100))*2</f>
        <v>#REF!</v>
      </c>
      <c r="M3872" t="s">
        <v>751</v>
      </c>
      <c r="Q3872" s="302">
        <v>731</v>
      </c>
    </row>
    <row r="3873" spans="1:17" hidden="1">
      <c r="A3873" s="299" t="s">
        <v>1</v>
      </c>
      <c r="B3873" s="299" t="s">
        <v>11</v>
      </c>
      <c r="C3873" s="299">
        <v>1099</v>
      </c>
      <c r="D3873" s="299" t="s">
        <v>29</v>
      </c>
      <c r="E3873" s="299">
        <v>2151</v>
      </c>
      <c r="F3873" s="299">
        <v>2450</v>
      </c>
      <c r="G3873" s="299" t="s">
        <v>33</v>
      </c>
      <c r="H3873" s="300" t="s">
        <v>738</v>
      </c>
      <c r="I3873" s="301">
        <v>44</v>
      </c>
      <c r="J3873" s="299" t="str">
        <f t="shared" si="316"/>
        <v>E-W3-H2-VEN 1 - Stained Lippings</v>
      </c>
      <c r="K3873" s="302" t="e">
        <f t="shared" si="319"/>
        <v>#REF!</v>
      </c>
      <c r="M3873" t="s">
        <v>751</v>
      </c>
      <c r="Q3873" s="302">
        <v>1021</v>
      </c>
    </row>
    <row r="3874" spans="1:17" hidden="1">
      <c r="A3874" s="299" t="s">
        <v>1</v>
      </c>
      <c r="B3874" s="299" t="s">
        <v>10</v>
      </c>
      <c r="C3874" s="299">
        <v>1099</v>
      </c>
      <c r="D3874" s="299" t="s">
        <v>29</v>
      </c>
      <c r="E3874" s="299">
        <v>2451</v>
      </c>
      <c r="F3874" s="299">
        <v>2820</v>
      </c>
      <c r="G3874" s="299" t="s">
        <v>34</v>
      </c>
      <c r="H3874" s="300" t="s">
        <v>738</v>
      </c>
      <c r="I3874" s="301">
        <v>44</v>
      </c>
      <c r="J3874" s="299" t="str">
        <f t="shared" si="316"/>
        <v>E-W3-H3-VEN 1 - Stained Lippings</v>
      </c>
      <c r="K3874" s="302" t="e">
        <f t="shared" si="319"/>
        <v>#REF!</v>
      </c>
      <c r="M3874" t="s">
        <v>751</v>
      </c>
      <c r="Q3874" s="302">
        <v>1323</v>
      </c>
    </row>
    <row r="3875" spans="1:17" hidden="1">
      <c r="A3875" s="299" t="s">
        <v>1</v>
      </c>
      <c r="B3875" s="299" t="s">
        <v>8</v>
      </c>
      <c r="C3875" s="299">
        <v>1099</v>
      </c>
      <c r="D3875" s="299" t="s">
        <v>29</v>
      </c>
      <c r="E3875" s="299">
        <v>2821</v>
      </c>
      <c r="F3875" s="299">
        <v>3100</v>
      </c>
      <c r="G3875" s="299" t="s">
        <v>35</v>
      </c>
      <c r="H3875" s="300" t="s">
        <v>738</v>
      </c>
      <c r="I3875" s="301">
        <v>44</v>
      </c>
      <c r="J3875" s="299" t="str">
        <f t="shared" si="316"/>
        <v>E-W3-H4-VEN 1 - Stained Lippings</v>
      </c>
      <c r="K3875" s="302" t="e">
        <f t="shared" si="319"/>
        <v>#REF!</v>
      </c>
      <c r="M3875" t="s">
        <v>751</v>
      </c>
      <c r="Q3875" s="302">
        <v>1556</v>
      </c>
    </row>
    <row r="3876" spans="1:17" hidden="1">
      <c r="A3876" s="299" t="s">
        <v>0</v>
      </c>
      <c r="B3876" s="299" t="s">
        <v>7</v>
      </c>
      <c r="C3876" s="299">
        <v>1099</v>
      </c>
      <c r="D3876" s="299" t="s">
        <v>29</v>
      </c>
      <c r="E3876" s="299">
        <v>1981</v>
      </c>
      <c r="F3876" s="299">
        <v>2150</v>
      </c>
      <c r="G3876" s="299" t="s">
        <v>32</v>
      </c>
      <c r="H3876" s="300" t="s">
        <v>738</v>
      </c>
      <c r="I3876" s="301">
        <v>44</v>
      </c>
      <c r="J3876" s="299" t="str">
        <f t="shared" si="316"/>
        <v>F-W3-H1-VEN 1 - Stained Lippings</v>
      </c>
      <c r="K3876" s="302" t="e">
        <f t="shared" si="319"/>
        <v>#REF!</v>
      </c>
      <c r="M3876" t="s">
        <v>751</v>
      </c>
      <c r="Q3876" s="302">
        <v>600</v>
      </c>
    </row>
    <row r="3877" spans="1:17" hidden="1">
      <c r="A3877" s="299" t="s">
        <v>0</v>
      </c>
      <c r="B3877" s="299" t="s">
        <v>6</v>
      </c>
      <c r="C3877" s="299">
        <v>1099</v>
      </c>
      <c r="D3877" s="299" t="s">
        <v>29</v>
      </c>
      <c r="E3877" s="299">
        <v>2151</v>
      </c>
      <c r="F3877" s="299">
        <v>2450</v>
      </c>
      <c r="G3877" s="299" t="s">
        <v>33</v>
      </c>
      <c r="H3877" s="300" t="s">
        <v>738</v>
      </c>
      <c r="I3877" s="301">
        <v>44</v>
      </c>
      <c r="J3877" s="299" t="str">
        <f t="shared" si="316"/>
        <v>F-W3-H2-VEN 1 - Stained Lippings</v>
      </c>
      <c r="K3877" s="302" t="e">
        <f t="shared" si="319"/>
        <v>#REF!</v>
      </c>
      <c r="M3877" t="s">
        <v>751</v>
      </c>
      <c r="Q3877" s="302">
        <v>877</v>
      </c>
    </row>
    <row r="3878" spans="1:17" hidden="1">
      <c r="A3878" s="299" t="s">
        <v>0</v>
      </c>
      <c r="B3878" s="299" t="s">
        <v>5</v>
      </c>
      <c r="C3878" s="299">
        <v>1099</v>
      </c>
      <c r="D3878" s="299" t="s">
        <v>29</v>
      </c>
      <c r="E3878" s="299">
        <v>2451</v>
      </c>
      <c r="F3878" s="299">
        <v>2820</v>
      </c>
      <c r="G3878" s="299" t="s">
        <v>34</v>
      </c>
      <c r="H3878" s="300" t="s">
        <v>738</v>
      </c>
      <c r="I3878" s="301">
        <v>44</v>
      </c>
      <c r="J3878" s="299" t="str">
        <f t="shared" si="316"/>
        <v>F-W3-H3-VEN 1 - Stained Lippings</v>
      </c>
      <c r="K3878" s="302" t="e">
        <f t="shared" si="319"/>
        <v>#REF!</v>
      </c>
      <c r="M3878" t="s">
        <v>751</v>
      </c>
      <c r="Q3878" s="302">
        <v>1091</v>
      </c>
    </row>
    <row r="3879" spans="1:17" hidden="1">
      <c r="A3879" s="299" t="s">
        <v>0</v>
      </c>
      <c r="B3879" s="299" t="s">
        <v>3</v>
      </c>
      <c r="C3879" s="299">
        <v>1099</v>
      </c>
      <c r="D3879" s="299" t="s">
        <v>29</v>
      </c>
      <c r="E3879" s="299">
        <v>2821</v>
      </c>
      <c r="F3879" s="299">
        <v>3100</v>
      </c>
      <c r="G3879" s="299" t="s">
        <v>35</v>
      </c>
      <c r="H3879" s="300" t="s">
        <v>738</v>
      </c>
      <c r="I3879" s="301">
        <v>44</v>
      </c>
      <c r="J3879" s="299" t="str">
        <f t="shared" si="316"/>
        <v>F-W3-H4-VEN 1 - Stained Lippings</v>
      </c>
      <c r="K3879" s="302" t="e">
        <f t="shared" si="319"/>
        <v>#REF!</v>
      </c>
      <c r="M3879" t="s">
        <v>751</v>
      </c>
      <c r="Q3879" s="302">
        <v>1242</v>
      </c>
    </row>
    <row r="3880" spans="1:17" hidden="1">
      <c r="A3880" s="299" t="s">
        <v>2</v>
      </c>
      <c r="B3880" s="299" t="s">
        <v>17</v>
      </c>
      <c r="C3880" s="299">
        <v>1240</v>
      </c>
      <c r="D3880" s="299" t="s">
        <v>30</v>
      </c>
      <c r="E3880" s="299">
        <v>1981</v>
      </c>
      <c r="F3880" s="299">
        <v>2150</v>
      </c>
      <c r="G3880" s="299" t="s">
        <v>32</v>
      </c>
      <c r="H3880" s="300" t="s">
        <v>738</v>
      </c>
      <c r="I3880" s="301">
        <v>44</v>
      </c>
      <c r="J3880" s="299" t="str">
        <f t="shared" si="316"/>
        <v>D-W4-H1-VEN 1 - Stained Lippings</v>
      </c>
      <c r="K3880" s="302" t="e">
        <f>K2152+(Spray_Lip/((100-DoorDiscount)/100))</f>
        <v>#REF!</v>
      </c>
      <c r="M3880" t="s">
        <v>751</v>
      </c>
      <c r="Q3880" s="302">
        <v>392.5</v>
      </c>
    </row>
    <row r="3881" spans="1:17" hidden="1">
      <c r="A3881" s="299" t="s">
        <v>2</v>
      </c>
      <c r="B3881" s="299" t="s">
        <v>16</v>
      </c>
      <c r="C3881" s="299">
        <v>1240</v>
      </c>
      <c r="D3881" s="299" t="s">
        <v>30</v>
      </c>
      <c r="E3881" s="299">
        <v>2151</v>
      </c>
      <c r="F3881" s="299">
        <v>2450</v>
      </c>
      <c r="G3881" s="299" t="s">
        <v>33</v>
      </c>
      <c r="H3881" s="300" t="s">
        <v>738</v>
      </c>
      <c r="I3881" s="301">
        <v>44</v>
      </c>
      <c r="J3881" s="299" t="str">
        <f t="shared" si="316"/>
        <v>D-W4-H2-VEN 1 - Stained Lippings</v>
      </c>
      <c r="K3881" s="302" t="e">
        <f>K2153+(Spray_Lip/((100-DoorDiscount)/100))</f>
        <v>#REF!</v>
      </c>
      <c r="M3881" t="s">
        <v>751</v>
      </c>
      <c r="Q3881" s="302">
        <v>536.5</v>
      </c>
    </row>
    <row r="3882" spans="1:17" hidden="1">
      <c r="A3882" s="299" t="s">
        <v>2</v>
      </c>
      <c r="B3882" s="299" t="s">
        <v>15</v>
      </c>
      <c r="C3882" s="299">
        <v>1240</v>
      </c>
      <c r="D3882" s="299" t="s">
        <v>30</v>
      </c>
      <c r="E3882" s="299">
        <v>2451</v>
      </c>
      <c r="F3882" s="299">
        <v>2820</v>
      </c>
      <c r="G3882" s="299" t="s">
        <v>34</v>
      </c>
      <c r="H3882" s="300" t="s">
        <v>738</v>
      </c>
      <c r="I3882" s="301">
        <v>44</v>
      </c>
      <c r="J3882" s="299" t="str">
        <f t="shared" si="316"/>
        <v>D-W4-H3-VEN 1 - Stained Lippings</v>
      </c>
      <c r="K3882" s="302" t="e">
        <f>K2154+(Spray_Lip/((100-DoorDiscount)/100))</f>
        <v>#REF!</v>
      </c>
      <c r="M3882" t="s">
        <v>751</v>
      </c>
      <c r="Q3882" s="302">
        <v>700.5</v>
      </c>
    </row>
    <row r="3883" spans="1:17" hidden="1">
      <c r="A3883" s="299" t="s">
        <v>2</v>
      </c>
      <c r="B3883" s="299" t="s">
        <v>13</v>
      </c>
      <c r="C3883" s="299">
        <v>1240</v>
      </c>
      <c r="D3883" s="299" t="s">
        <v>30</v>
      </c>
      <c r="E3883" s="299">
        <v>2821</v>
      </c>
      <c r="F3883" s="299">
        <v>3070</v>
      </c>
      <c r="G3883" s="299" t="s">
        <v>35</v>
      </c>
      <c r="H3883" s="300" t="s">
        <v>738</v>
      </c>
      <c r="I3883" s="301">
        <v>44</v>
      </c>
      <c r="J3883" s="299" t="str">
        <f t="shared" si="316"/>
        <v>D-W4-H4-VEN 1 - Stained Lippings</v>
      </c>
      <c r="K3883" s="302" t="e">
        <f>K2155+(Spray_Lip/((100-DoorDiscount)/100))</f>
        <v>#REF!</v>
      </c>
      <c r="M3883" t="s">
        <v>751</v>
      </c>
      <c r="Q3883" s="302">
        <v>804.5</v>
      </c>
    </row>
    <row r="3884" spans="1:17" hidden="1">
      <c r="A3884" s="299" t="s">
        <v>1</v>
      </c>
      <c r="B3884" s="299" t="s">
        <v>12</v>
      </c>
      <c r="C3884" s="299">
        <v>1240</v>
      </c>
      <c r="D3884" s="299" t="s">
        <v>30</v>
      </c>
      <c r="E3884" s="299">
        <v>1981</v>
      </c>
      <c r="F3884" s="299">
        <v>2150</v>
      </c>
      <c r="G3884" s="299" t="s">
        <v>32</v>
      </c>
      <c r="H3884" s="300" t="s">
        <v>738</v>
      </c>
      <c r="I3884" s="301">
        <v>44</v>
      </c>
      <c r="J3884" s="299" t="str">
        <f t="shared" si="316"/>
        <v>E-W4-H1-VEN 1 - Stained Lippings</v>
      </c>
      <c r="K3884" s="302" t="e">
        <f t="shared" ref="K3884:K3891" si="320">K2156+(Spray_Lip/((100-DoorDiscount)/100))*2</f>
        <v>#REF!</v>
      </c>
      <c r="M3884" t="s">
        <v>751</v>
      </c>
      <c r="Q3884" s="302">
        <v>780</v>
      </c>
    </row>
    <row r="3885" spans="1:17" hidden="1">
      <c r="A3885" s="299" t="s">
        <v>1</v>
      </c>
      <c r="B3885" s="299" t="s">
        <v>11</v>
      </c>
      <c r="C3885" s="299">
        <v>1240</v>
      </c>
      <c r="D3885" s="299" t="s">
        <v>30</v>
      </c>
      <c r="E3885" s="299">
        <v>2151</v>
      </c>
      <c r="F3885" s="299">
        <v>2450</v>
      </c>
      <c r="G3885" s="299" t="s">
        <v>33</v>
      </c>
      <c r="H3885" s="300" t="s">
        <v>738</v>
      </c>
      <c r="I3885" s="301">
        <v>44</v>
      </c>
      <c r="J3885" s="299" t="str">
        <f t="shared" si="316"/>
        <v>E-W4-H2-VEN 1 - Stained Lippings</v>
      </c>
      <c r="K3885" s="302" t="e">
        <f t="shared" si="320"/>
        <v>#REF!</v>
      </c>
      <c r="M3885" t="s">
        <v>751</v>
      </c>
      <c r="Q3885" s="302">
        <v>1069</v>
      </c>
    </row>
    <row r="3886" spans="1:17" hidden="1">
      <c r="A3886" s="299" t="s">
        <v>1</v>
      </c>
      <c r="B3886" s="299" t="s">
        <v>10</v>
      </c>
      <c r="C3886" s="299">
        <v>1240</v>
      </c>
      <c r="D3886" s="299" t="s">
        <v>30</v>
      </c>
      <c r="E3886" s="299">
        <v>2451</v>
      </c>
      <c r="F3886" s="299">
        <v>2820</v>
      </c>
      <c r="G3886" s="299" t="s">
        <v>34</v>
      </c>
      <c r="H3886" s="300" t="s">
        <v>738</v>
      </c>
      <c r="I3886" s="301">
        <v>44</v>
      </c>
      <c r="J3886" s="299" t="str">
        <f t="shared" si="316"/>
        <v>E-W4-H3-VEN 1 - Stained Lippings</v>
      </c>
      <c r="K3886" s="302" t="e">
        <f t="shared" si="320"/>
        <v>#REF!</v>
      </c>
      <c r="M3886" t="s">
        <v>751</v>
      </c>
      <c r="Q3886" s="302">
        <v>1372</v>
      </c>
    </row>
    <row r="3887" spans="1:17" hidden="1">
      <c r="A3887" s="299" t="s">
        <v>1</v>
      </c>
      <c r="B3887" s="299" t="s">
        <v>8</v>
      </c>
      <c r="C3887" s="299">
        <v>1240</v>
      </c>
      <c r="D3887" s="299" t="s">
        <v>30</v>
      </c>
      <c r="E3887" s="299">
        <v>2821</v>
      </c>
      <c r="F3887" s="299">
        <v>3100</v>
      </c>
      <c r="G3887" s="299" t="s">
        <v>35</v>
      </c>
      <c r="H3887" s="300" t="s">
        <v>738</v>
      </c>
      <c r="I3887" s="301">
        <v>44</v>
      </c>
      <c r="J3887" s="299" t="str">
        <f t="shared" si="316"/>
        <v>E-W4-H4-VEN 1 - Stained Lippings</v>
      </c>
      <c r="K3887" s="302" t="e">
        <f t="shared" si="320"/>
        <v>#REF!</v>
      </c>
      <c r="M3887" t="s">
        <v>751</v>
      </c>
      <c r="Q3887" s="302">
        <v>1605</v>
      </c>
    </row>
    <row r="3888" spans="1:17" hidden="1">
      <c r="A3888" s="299" t="s">
        <v>0</v>
      </c>
      <c r="B3888" s="299" t="s">
        <v>7</v>
      </c>
      <c r="C3888" s="299">
        <v>1240</v>
      </c>
      <c r="D3888" s="299" t="s">
        <v>30</v>
      </c>
      <c r="E3888" s="299">
        <v>1981</v>
      </c>
      <c r="F3888" s="299">
        <v>2150</v>
      </c>
      <c r="G3888" s="299" t="s">
        <v>32</v>
      </c>
      <c r="H3888" s="300" t="s">
        <v>738</v>
      </c>
      <c r="I3888" s="301">
        <v>44</v>
      </c>
      <c r="J3888" s="299" t="str">
        <f t="shared" si="316"/>
        <v>F-W4-H1-VEN 1 - Stained Lippings</v>
      </c>
      <c r="K3888" s="302" t="e">
        <f t="shared" si="320"/>
        <v>#REF!</v>
      </c>
      <c r="M3888" t="s">
        <v>751</v>
      </c>
      <c r="Q3888" s="302">
        <v>624</v>
      </c>
    </row>
    <row r="3889" spans="1:17" hidden="1">
      <c r="A3889" s="299" t="s">
        <v>0</v>
      </c>
      <c r="B3889" s="299" t="s">
        <v>6</v>
      </c>
      <c r="C3889" s="299">
        <v>1240</v>
      </c>
      <c r="D3889" s="299" t="s">
        <v>30</v>
      </c>
      <c r="E3889" s="299">
        <v>2151</v>
      </c>
      <c r="F3889" s="299">
        <v>2450</v>
      </c>
      <c r="G3889" s="299" t="s">
        <v>33</v>
      </c>
      <c r="H3889" s="300" t="s">
        <v>738</v>
      </c>
      <c r="I3889" s="301">
        <v>44</v>
      </c>
      <c r="J3889" s="299" t="str">
        <f t="shared" si="316"/>
        <v>F-W4-H2-VEN 1 - Stained Lippings</v>
      </c>
      <c r="K3889" s="302" t="e">
        <f t="shared" si="320"/>
        <v>#REF!</v>
      </c>
      <c r="M3889" t="s">
        <v>751</v>
      </c>
      <c r="Q3889" s="302">
        <v>902</v>
      </c>
    </row>
    <row r="3890" spans="1:17" hidden="1">
      <c r="A3890" s="299" t="s">
        <v>0</v>
      </c>
      <c r="B3890" s="299" t="s">
        <v>5</v>
      </c>
      <c r="C3890" s="299">
        <v>1240</v>
      </c>
      <c r="D3890" s="299" t="s">
        <v>30</v>
      </c>
      <c r="E3890" s="299">
        <v>2451</v>
      </c>
      <c r="F3890" s="299">
        <v>2820</v>
      </c>
      <c r="G3890" s="299" t="s">
        <v>34</v>
      </c>
      <c r="H3890" s="300" t="s">
        <v>738</v>
      </c>
      <c r="I3890" s="301">
        <v>44</v>
      </c>
      <c r="J3890" s="299" t="str">
        <f t="shared" si="316"/>
        <v>F-W4-H3-VEN 1 - Stained Lippings</v>
      </c>
      <c r="K3890" s="302" t="e">
        <f t="shared" si="320"/>
        <v>#REF!</v>
      </c>
      <c r="M3890" t="s">
        <v>751</v>
      </c>
      <c r="Q3890" s="302">
        <v>1115</v>
      </c>
    </row>
    <row r="3891" spans="1:17" hidden="1">
      <c r="A3891" s="299" t="s">
        <v>0</v>
      </c>
      <c r="B3891" s="299" t="s">
        <v>3</v>
      </c>
      <c r="C3891" s="299">
        <v>1240</v>
      </c>
      <c r="D3891" s="299" t="s">
        <v>30</v>
      </c>
      <c r="E3891" s="299">
        <v>2821</v>
      </c>
      <c r="F3891" s="299">
        <v>3100</v>
      </c>
      <c r="G3891" s="299" t="s">
        <v>35</v>
      </c>
      <c r="H3891" s="300" t="s">
        <v>738</v>
      </c>
      <c r="I3891" s="301">
        <v>44</v>
      </c>
      <c r="J3891" s="299" t="str">
        <f t="shared" si="316"/>
        <v>F-W4-H4-VEN 1 - Stained Lippings</v>
      </c>
      <c r="K3891" s="302" t="e">
        <f t="shared" si="320"/>
        <v>#REF!</v>
      </c>
      <c r="M3891" t="s">
        <v>751</v>
      </c>
      <c r="Q3891" s="302">
        <v>1266</v>
      </c>
    </row>
    <row r="3892" spans="1:17" hidden="1">
      <c r="A3892" s="299" t="s">
        <v>2</v>
      </c>
      <c r="B3892" s="299" t="s">
        <v>17</v>
      </c>
      <c r="C3892" s="299">
        <v>949</v>
      </c>
      <c r="D3892" s="299" t="s">
        <v>27</v>
      </c>
      <c r="E3892" s="299">
        <v>1981</v>
      </c>
      <c r="F3892" s="299">
        <v>2150</v>
      </c>
      <c r="G3892" s="299" t="s">
        <v>32</v>
      </c>
      <c r="H3892" s="300" t="s">
        <v>739</v>
      </c>
      <c r="I3892" s="301">
        <v>44</v>
      </c>
      <c r="J3892" s="299" t="str">
        <f t="shared" si="316"/>
        <v>D-W1-H1-VEN 2 - Stained Lippings</v>
      </c>
      <c r="K3892" s="302" t="e">
        <f>K2164+(Spray_Lip/((100-DoorDiscount)/100))</f>
        <v>#REF!</v>
      </c>
      <c r="M3892" t="s">
        <v>751</v>
      </c>
      <c r="Q3892" s="302">
        <v>420.5</v>
      </c>
    </row>
    <row r="3893" spans="1:17" hidden="1">
      <c r="A3893" s="299" t="s">
        <v>2</v>
      </c>
      <c r="B3893" s="299" t="s">
        <v>16</v>
      </c>
      <c r="C3893" s="299">
        <v>949</v>
      </c>
      <c r="D3893" s="299" t="s">
        <v>27</v>
      </c>
      <c r="E3893" s="299">
        <v>2151</v>
      </c>
      <c r="F3893" s="299">
        <v>2450</v>
      </c>
      <c r="G3893" s="299" t="s">
        <v>33</v>
      </c>
      <c r="H3893" s="300" t="s">
        <v>739</v>
      </c>
      <c r="I3893" s="301">
        <v>44</v>
      </c>
      <c r="J3893" s="299" t="str">
        <f t="shared" si="316"/>
        <v>D-W1-H2-VEN 2 - Stained Lippings</v>
      </c>
      <c r="K3893" s="302" t="e">
        <f>K2165+(Spray_Lip/((100-DoorDiscount)/100))</f>
        <v>#REF!</v>
      </c>
      <c r="M3893" t="s">
        <v>751</v>
      </c>
      <c r="Q3893" s="302">
        <v>538.5</v>
      </c>
    </row>
    <row r="3894" spans="1:17" hidden="1">
      <c r="A3894" s="299" t="s">
        <v>2</v>
      </c>
      <c r="B3894" s="299" t="s">
        <v>15</v>
      </c>
      <c r="C3894" s="299">
        <v>949</v>
      </c>
      <c r="D3894" s="299" t="s">
        <v>27</v>
      </c>
      <c r="E3894" s="299">
        <v>2451</v>
      </c>
      <c r="F3894" s="299">
        <v>2820</v>
      </c>
      <c r="G3894" s="299" t="s">
        <v>34</v>
      </c>
      <c r="H3894" s="300" t="s">
        <v>739</v>
      </c>
      <c r="I3894" s="301">
        <v>44</v>
      </c>
      <c r="J3894" s="299" t="str">
        <f t="shared" si="316"/>
        <v>D-W1-H3-VEN 2 - Stained Lippings</v>
      </c>
      <c r="K3894" s="302" t="e">
        <f>K2166+(Spray_Lip/((100-DoorDiscount)/100))</f>
        <v>#REF!</v>
      </c>
      <c r="M3894" t="s">
        <v>751</v>
      </c>
      <c r="Q3894" s="302">
        <v>657.5</v>
      </c>
    </row>
    <row r="3895" spans="1:17" hidden="1">
      <c r="A3895" s="299" t="s">
        <v>2</v>
      </c>
      <c r="B3895" s="299" t="s">
        <v>13</v>
      </c>
      <c r="C3895" s="299">
        <v>864</v>
      </c>
      <c r="D3895" s="299" t="s">
        <v>27</v>
      </c>
      <c r="E3895" s="299">
        <v>2821</v>
      </c>
      <c r="F3895" s="299">
        <v>3070</v>
      </c>
      <c r="G3895" s="299" t="s">
        <v>35</v>
      </c>
      <c r="H3895" s="300" t="s">
        <v>739</v>
      </c>
      <c r="I3895" s="301">
        <v>44</v>
      </c>
      <c r="J3895" s="299" t="str">
        <f t="shared" si="316"/>
        <v>D-W1-H4-VEN 2 - Stained Lippings</v>
      </c>
      <c r="K3895" s="302" t="e">
        <f>K2167+(Spray_Lip/((100-DoorDiscount)/100))</f>
        <v>#REF!</v>
      </c>
      <c r="M3895" t="s">
        <v>751</v>
      </c>
      <c r="Q3895" s="302">
        <v>772.5</v>
      </c>
    </row>
    <row r="3896" spans="1:17" hidden="1">
      <c r="A3896" s="299" t="s">
        <v>1</v>
      </c>
      <c r="B3896" s="299" t="s">
        <v>12</v>
      </c>
      <c r="C3896" s="299">
        <v>949</v>
      </c>
      <c r="D3896" s="299" t="s">
        <v>27</v>
      </c>
      <c r="E3896" s="299">
        <v>1981</v>
      </c>
      <c r="F3896" s="299">
        <v>2150</v>
      </c>
      <c r="G3896" s="299" t="s">
        <v>32</v>
      </c>
      <c r="H3896" s="300" t="s">
        <v>739</v>
      </c>
      <c r="I3896" s="301">
        <v>44</v>
      </c>
      <c r="J3896" s="299" t="str">
        <f t="shared" si="316"/>
        <v>E-W1-H1-VEN 2 - Stained Lippings</v>
      </c>
      <c r="K3896" s="302" t="e">
        <f t="shared" ref="K3896:K3903" si="321">K2168+(Spray_Lip/((100-DoorDiscount)/100))*2</f>
        <v>#REF!</v>
      </c>
      <c r="M3896" t="s">
        <v>751</v>
      </c>
      <c r="Q3896" s="302">
        <v>841</v>
      </c>
    </row>
    <row r="3897" spans="1:17" hidden="1">
      <c r="A3897" s="299" t="s">
        <v>1</v>
      </c>
      <c r="B3897" s="299" t="s">
        <v>11</v>
      </c>
      <c r="C3897" s="299">
        <v>909</v>
      </c>
      <c r="D3897" s="299" t="s">
        <v>27</v>
      </c>
      <c r="E3897" s="299">
        <v>2151</v>
      </c>
      <c r="F3897" s="299">
        <v>2450</v>
      </c>
      <c r="G3897" s="299" t="s">
        <v>33</v>
      </c>
      <c r="H3897" s="300" t="s">
        <v>739</v>
      </c>
      <c r="I3897" s="301">
        <v>44</v>
      </c>
      <c r="J3897" s="299" t="str">
        <f t="shared" si="316"/>
        <v>E-W1-H2-VEN 2 - Stained Lippings</v>
      </c>
      <c r="K3897" s="302" t="e">
        <f t="shared" si="321"/>
        <v>#REF!</v>
      </c>
      <c r="M3897" t="s">
        <v>751</v>
      </c>
      <c r="Q3897" s="302">
        <v>1074</v>
      </c>
    </row>
    <row r="3898" spans="1:17" hidden="1">
      <c r="A3898" s="299" t="s">
        <v>1</v>
      </c>
      <c r="B3898" s="299" t="s">
        <v>10</v>
      </c>
      <c r="C3898" s="299">
        <v>949</v>
      </c>
      <c r="D3898" s="299" t="s">
        <v>27</v>
      </c>
      <c r="E3898" s="299">
        <v>2451</v>
      </c>
      <c r="F3898" s="299">
        <v>2820</v>
      </c>
      <c r="G3898" s="299" t="s">
        <v>34</v>
      </c>
      <c r="H3898" s="300" t="s">
        <v>739</v>
      </c>
      <c r="I3898" s="301">
        <v>44</v>
      </c>
      <c r="J3898" s="299" t="str">
        <f t="shared" si="316"/>
        <v>E-W1-H3-VEN 2 - Stained Lippings</v>
      </c>
      <c r="K3898" s="302" t="e">
        <f t="shared" si="321"/>
        <v>#REF!</v>
      </c>
      <c r="M3898" t="s">
        <v>751</v>
      </c>
      <c r="Q3898" s="302">
        <v>1312</v>
      </c>
    </row>
    <row r="3899" spans="1:17" hidden="1">
      <c r="A3899" s="299" t="s">
        <v>1</v>
      </c>
      <c r="B3899" s="299" t="s">
        <v>8</v>
      </c>
      <c r="C3899" s="299">
        <v>999</v>
      </c>
      <c r="D3899" s="299" t="s">
        <v>27</v>
      </c>
      <c r="E3899" s="299">
        <v>2821</v>
      </c>
      <c r="F3899" s="299">
        <v>3100</v>
      </c>
      <c r="G3899" s="299" t="s">
        <v>35</v>
      </c>
      <c r="H3899" s="300" t="s">
        <v>739</v>
      </c>
      <c r="I3899" s="301">
        <v>44</v>
      </c>
      <c r="J3899" s="299" t="str">
        <f t="shared" si="316"/>
        <v>E-W1-H4-VEN 2 - Stained Lippings</v>
      </c>
      <c r="K3899" s="302" t="e">
        <f t="shared" si="321"/>
        <v>#REF!</v>
      </c>
      <c r="M3899" t="s">
        <v>751</v>
      </c>
      <c r="Q3899" s="302">
        <v>1544</v>
      </c>
    </row>
    <row r="3900" spans="1:17" hidden="1">
      <c r="A3900" s="299" t="s">
        <v>0</v>
      </c>
      <c r="B3900" s="299" t="s">
        <v>7</v>
      </c>
      <c r="C3900" s="299">
        <v>949</v>
      </c>
      <c r="D3900" s="299" t="s">
        <v>27</v>
      </c>
      <c r="E3900" s="299">
        <v>1981</v>
      </c>
      <c r="F3900" s="299">
        <v>2150</v>
      </c>
      <c r="G3900" s="299" t="s">
        <v>32</v>
      </c>
      <c r="H3900" s="300" t="s">
        <v>739</v>
      </c>
      <c r="I3900" s="301">
        <v>44</v>
      </c>
      <c r="J3900" s="299" t="str">
        <f t="shared" si="316"/>
        <v>F-W1-H1-VEN 2 - Stained Lippings</v>
      </c>
      <c r="K3900" s="302" t="e">
        <f t="shared" si="321"/>
        <v>#REF!</v>
      </c>
      <c r="M3900" t="s">
        <v>751</v>
      </c>
      <c r="Q3900" s="302">
        <v>768</v>
      </c>
    </row>
    <row r="3901" spans="1:17" hidden="1">
      <c r="A3901" s="299" t="s">
        <v>0</v>
      </c>
      <c r="B3901" s="299" t="s">
        <v>6</v>
      </c>
      <c r="C3901" s="299">
        <v>909</v>
      </c>
      <c r="D3901" s="299" t="s">
        <v>27</v>
      </c>
      <c r="E3901" s="299">
        <v>2151</v>
      </c>
      <c r="F3901" s="299">
        <v>2450</v>
      </c>
      <c r="G3901" s="299" t="s">
        <v>33</v>
      </c>
      <c r="H3901" s="300" t="s">
        <v>739</v>
      </c>
      <c r="I3901" s="301">
        <v>44</v>
      </c>
      <c r="J3901" s="299" t="str">
        <f t="shared" si="316"/>
        <v>F-W1-H2-VEN 2 - Stained Lippings</v>
      </c>
      <c r="K3901" s="302" t="e">
        <f t="shared" si="321"/>
        <v>#REF!</v>
      </c>
      <c r="M3901" t="s">
        <v>751</v>
      </c>
      <c r="Q3901" s="302">
        <v>966</v>
      </c>
    </row>
    <row r="3902" spans="1:17" hidden="1">
      <c r="A3902" s="299" t="s">
        <v>0</v>
      </c>
      <c r="B3902" s="299" t="s">
        <v>5</v>
      </c>
      <c r="C3902" s="299">
        <v>924</v>
      </c>
      <c r="D3902" s="299" t="s">
        <v>27</v>
      </c>
      <c r="E3902" s="299">
        <v>2451</v>
      </c>
      <c r="F3902" s="299">
        <v>2820</v>
      </c>
      <c r="G3902" s="299" t="s">
        <v>34</v>
      </c>
      <c r="H3902" s="300" t="s">
        <v>739</v>
      </c>
      <c r="I3902" s="301">
        <v>44</v>
      </c>
      <c r="J3902" s="299" t="str">
        <f t="shared" si="316"/>
        <v>F-W1-H3-VEN 2 - Stained Lippings</v>
      </c>
      <c r="K3902" s="302" t="e">
        <f t="shared" si="321"/>
        <v>#REF!</v>
      </c>
      <c r="M3902" t="s">
        <v>751</v>
      </c>
      <c r="Q3902" s="302">
        <v>1171</v>
      </c>
    </row>
    <row r="3903" spans="1:17" hidden="1">
      <c r="A3903" s="299" t="s">
        <v>0</v>
      </c>
      <c r="B3903" s="299" t="s">
        <v>3</v>
      </c>
      <c r="C3903" s="299">
        <v>999</v>
      </c>
      <c r="D3903" s="299" t="s">
        <v>27</v>
      </c>
      <c r="E3903" s="299">
        <v>2821</v>
      </c>
      <c r="F3903" s="299">
        <v>3100</v>
      </c>
      <c r="G3903" s="299" t="s">
        <v>35</v>
      </c>
      <c r="H3903" s="300" t="s">
        <v>739</v>
      </c>
      <c r="I3903" s="301">
        <v>44</v>
      </c>
      <c r="J3903" s="299" t="str">
        <f t="shared" si="316"/>
        <v>F-W1-H4-VEN 2 - Stained Lippings</v>
      </c>
      <c r="K3903" s="302" t="e">
        <f t="shared" si="321"/>
        <v>#REF!</v>
      </c>
      <c r="M3903" t="s">
        <v>751</v>
      </c>
      <c r="Q3903" s="302">
        <v>1274</v>
      </c>
    </row>
    <row r="3904" spans="1:17" hidden="1">
      <c r="A3904" s="299" t="s">
        <v>2</v>
      </c>
      <c r="B3904" s="299" t="s">
        <v>17</v>
      </c>
      <c r="C3904" s="299">
        <v>999</v>
      </c>
      <c r="D3904" s="299" t="s">
        <v>28</v>
      </c>
      <c r="E3904" s="299">
        <v>1981</v>
      </c>
      <c r="F3904" s="299">
        <v>2150</v>
      </c>
      <c r="G3904" s="299" t="s">
        <v>32</v>
      </c>
      <c r="H3904" s="300" t="s">
        <v>739</v>
      </c>
      <c r="I3904" s="301">
        <v>44</v>
      </c>
      <c r="J3904" s="299" t="str">
        <f t="shared" si="316"/>
        <v>D-W2-H1-VEN 2 - Stained Lippings</v>
      </c>
      <c r="K3904" s="302" t="e">
        <f>K2176+(Spray_Lip/((100-DoorDiscount)/100))</f>
        <v>#REF!</v>
      </c>
      <c r="M3904" t="s">
        <v>751</v>
      </c>
      <c r="Q3904" s="302">
        <v>445.5</v>
      </c>
    </row>
    <row r="3905" spans="1:17" hidden="1">
      <c r="A3905" s="299" t="s">
        <v>2</v>
      </c>
      <c r="B3905" s="299" t="s">
        <v>16</v>
      </c>
      <c r="C3905" s="299">
        <v>999</v>
      </c>
      <c r="D3905" s="299" t="s">
        <v>28</v>
      </c>
      <c r="E3905" s="299">
        <v>2151</v>
      </c>
      <c r="F3905" s="299">
        <v>2450</v>
      </c>
      <c r="G3905" s="299" t="s">
        <v>33</v>
      </c>
      <c r="H3905" s="300" t="s">
        <v>739</v>
      </c>
      <c r="I3905" s="301">
        <v>44</v>
      </c>
      <c r="J3905" s="299" t="str">
        <f t="shared" si="316"/>
        <v>D-W2-H2-VEN 2 - Stained Lippings</v>
      </c>
      <c r="K3905" s="302" t="e">
        <f>K2177+(Spray_Lip/((100-DoorDiscount)/100))</f>
        <v>#REF!</v>
      </c>
      <c r="M3905" t="s">
        <v>751</v>
      </c>
      <c r="Q3905" s="302">
        <v>562.5</v>
      </c>
    </row>
    <row r="3906" spans="1:17" hidden="1">
      <c r="A3906" s="299" t="s">
        <v>2</v>
      </c>
      <c r="B3906" s="299" t="s">
        <v>15</v>
      </c>
      <c r="C3906" s="299">
        <v>999</v>
      </c>
      <c r="D3906" s="299" t="s">
        <v>28</v>
      </c>
      <c r="E3906" s="299">
        <v>2451</v>
      </c>
      <c r="F3906" s="299">
        <v>2820</v>
      </c>
      <c r="G3906" s="299" t="s">
        <v>34</v>
      </c>
      <c r="H3906" s="300" t="s">
        <v>739</v>
      </c>
      <c r="I3906" s="301">
        <v>44</v>
      </c>
      <c r="J3906" s="299" t="str">
        <f t="shared" si="316"/>
        <v>D-W2-H3-VEN 2 - Stained Lippings</v>
      </c>
      <c r="K3906" s="302" t="e">
        <f>K2178+(Spray_Lip/((100-DoorDiscount)/100))</f>
        <v>#REF!</v>
      </c>
      <c r="M3906" t="s">
        <v>751</v>
      </c>
      <c r="Q3906" s="302">
        <v>681.5</v>
      </c>
    </row>
    <row r="3907" spans="1:17" hidden="1">
      <c r="A3907" s="299" t="s">
        <v>2</v>
      </c>
      <c r="B3907" s="299" t="s">
        <v>13</v>
      </c>
      <c r="C3907" s="299">
        <v>999</v>
      </c>
      <c r="D3907" s="299" t="s">
        <v>28</v>
      </c>
      <c r="E3907" s="299">
        <v>2821</v>
      </c>
      <c r="F3907" s="299">
        <v>3070</v>
      </c>
      <c r="G3907" s="299" t="s">
        <v>35</v>
      </c>
      <c r="H3907" s="300" t="s">
        <v>739</v>
      </c>
      <c r="I3907" s="301">
        <v>44</v>
      </c>
      <c r="J3907" s="299" t="str">
        <f t="shared" si="316"/>
        <v>D-W2-H4-VEN 2 - Stained Lippings</v>
      </c>
      <c r="K3907" s="302" t="e">
        <f>K2179+(Spray_Lip/((100-DoorDiscount)/100))</f>
        <v>#REF!</v>
      </c>
      <c r="M3907" t="s">
        <v>751</v>
      </c>
      <c r="Q3907" s="302">
        <v>796.5</v>
      </c>
    </row>
    <row r="3908" spans="1:17" hidden="1">
      <c r="A3908" s="299" t="s">
        <v>1</v>
      </c>
      <c r="B3908" s="299" t="s">
        <v>12</v>
      </c>
      <c r="C3908" s="299">
        <v>999</v>
      </c>
      <c r="D3908" s="299" t="s">
        <v>28</v>
      </c>
      <c r="E3908" s="299">
        <v>1981</v>
      </c>
      <c r="F3908" s="299">
        <v>2150</v>
      </c>
      <c r="G3908" s="299" t="s">
        <v>32</v>
      </c>
      <c r="H3908" s="300" t="s">
        <v>739</v>
      </c>
      <c r="I3908" s="301">
        <v>44</v>
      </c>
      <c r="J3908" s="299" t="str">
        <f t="shared" si="316"/>
        <v>E-W2-H1-VEN 2 - Stained Lippings</v>
      </c>
      <c r="K3908" s="302" t="e">
        <f t="shared" ref="K3908:K3915" si="322">K2180+(Spray_Lip/((100-DoorDiscount)/100))*2</f>
        <v>#REF!</v>
      </c>
      <c r="M3908" t="s">
        <v>751</v>
      </c>
      <c r="Q3908" s="302">
        <v>890</v>
      </c>
    </row>
    <row r="3909" spans="1:17" hidden="1">
      <c r="A3909" s="299" t="s">
        <v>1</v>
      </c>
      <c r="B3909" s="299" t="s">
        <v>11</v>
      </c>
      <c r="C3909" s="299">
        <v>999</v>
      </c>
      <c r="D3909" s="299" t="s">
        <v>28</v>
      </c>
      <c r="E3909" s="299">
        <v>2151</v>
      </c>
      <c r="F3909" s="299">
        <v>2450</v>
      </c>
      <c r="G3909" s="299" t="s">
        <v>33</v>
      </c>
      <c r="H3909" s="300" t="s">
        <v>739</v>
      </c>
      <c r="I3909" s="301">
        <v>44</v>
      </c>
      <c r="J3909" s="299" t="str">
        <f t="shared" ref="J3909:J3972" si="323">A3909&amp;"-"&amp;D3909&amp;"-"&amp;G3909&amp;"-"&amp;H3909</f>
        <v>E-W2-H2-VEN 2 - Stained Lippings</v>
      </c>
      <c r="K3909" s="302" t="e">
        <f t="shared" si="322"/>
        <v>#REF!</v>
      </c>
      <c r="M3909" t="s">
        <v>751</v>
      </c>
      <c r="Q3909" s="302">
        <v>1123</v>
      </c>
    </row>
    <row r="3910" spans="1:17" hidden="1">
      <c r="A3910" s="299" t="s">
        <v>1</v>
      </c>
      <c r="B3910" s="299" t="s">
        <v>10</v>
      </c>
      <c r="C3910" s="299">
        <v>999</v>
      </c>
      <c r="D3910" s="299" t="s">
        <v>28</v>
      </c>
      <c r="E3910" s="299">
        <v>2451</v>
      </c>
      <c r="F3910" s="299">
        <v>2820</v>
      </c>
      <c r="G3910" s="299" t="s">
        <v>34</v>
      </c>
      <c r="H3910" s="300" t="s">
        <v>739</v>
      </c>
      <c r="I3910" s="301">
        <v>44</v>
      </c>
      <c r="J3910" s="299" t="str">
        <f t="shared" si="323"/>
        <v>E-W2-H3-VEN 2 - Stained Lippings</v>
      </c>
      <c r="K3910" s="302" t="e">
        <f t="shared" si="322"/>
        <v>#REF!</v>
      </c>
      <c r="M3910" t="s">
        <v>751</v>
      </c>
      <c r="Q3910" s="302">
        <v>1361</v>
      </c>
    </row>
    <row r="3911" spans="1:17" hidden="1">
      <c r="A3911" s="299" t="s">
        <v>1</v>
      </c>
      <c r="B3911" s="299" t="s">
        <v>8</v>
      </c>
      <c r="C3911" s="299">
        <v>999</v>
      </c>
      <c r="D3911" s="299" t="s">
        <v>28</v>
      </c>
      <c r="E3911" s="299">
        <v>2821</v>
      </c>
      <c r="F3911" s="299">
        <v>3100</v>
      </c>
      <c r="G3911" s="299" t="s">
        <v>35</v>
      </c>
      <c r="H3911" s="300" t="s">
        <v>739</v>
      </c>
      <c r="I3911" s="301">
        <v>44</v>
      </c>
      <c r="J3911" s="299" t="str">
        <f t="shared" si="323"/>
        <v>E-W2-H4-VEN 2 - Stained Lippings</v>
      </c>
      <c r="K3911" s="302" t="e">
        <f t="shared" si="322"/>
        <v>#REF!</v>
      </c>
      <c r="M3911" t="s">
        <v>751</v>
      </c>
      <c r="Q3911" s="302">
        <v>1592</v>
      </c>
    </row>
    <row r="3912" spans="1:17" hidden="1">
      <c r="A3912" s="299" t="s">
        <v>0</v>
      </c>
      <c r="B3912" s="299" t="s">
        <v>7</v>
      </c>
      <c r="C3912" s="299">
        <v>999</v>
      </c>
      <c r="D3912" s="299" t="s">
        <v>28</v>
      </c>
      <c r="E3912" s="299">
        <v>1981</v>
      </c>
      <c r="F3912" s="299">
        <v>2150</v>
      </c>
      <c r="G3912" s="299" t="s">
        <v>32</v>
      </c>
      <c r="H3912" s="300" t="s">
        <v>739</v>
      </c>
      <c r="I3912" s="301">
        <v>44</v>
      </c>
      <c r="J3912" s="299" t="str">
        <f t="shared" si="323"/>
        <v>F-W2-H1-VEN 2 - Stained Lippings</v>
      </c>
      <c r="K3912" s="302" t="e">
        <f t="shared" si="322"/>
        <v>#REF!</v>
      </c>
      <c r="M3912" t="s">
        <v>751</v>
      </c>
      <c r="Q3912" s="302">
        <v>792</v>
      </c>
    </row>
    <row r="3913" spans="1:17" hidden="1">
      <c r="A3913" s="299" t="s">
        <v>0</v>
      </c>
      <c r="B3913" s="299" t="s">
        <v>6</v>
      </c>
      <c r="C3913" s="299">
        <v>999</v>
      </c>
      <c r="D3913" s="299" t="s">
        <v>28</v>
      </c>
      <c r="E3913" s="299">
        <v>2151</v>
      </c>
      <c r="F3913" s="299">
        <v>2450</v>
      </c>
      <c r="G3913" s="299" t="s">
        <v>33</v>
      </c>
      <c r="H3913" s="300" t="s">
        <v>739</v>
      </c>
      <c r="I3913" s="301">
        <v>44</v>
      </c>
      <c r="J3913" s="299" t="str">
        <f t="shared" si="323"/>
        <v>F-W2-H2-VEN 2 - Stained Lippings</v>
      </c>
      <c r="K3913" s="302" t="e">
        <f t="shared" si="322"/>
        <v>#REF!</v>
      </c>
      <c r="M3913" t="s">
        <v>751</v>
      </c>
      <c r="Q3913" s="302">
        <v>990</v>
      </c>
    </row>
    <row r="3914" spans="1:17" hidden="1">
      <c r="A3914" s="299" t="s">
        <v>0</v>
      </c>
      <c r="B3914" s="299" t="s">
        <v>5</v>
      </c>
      <c r="C3914" s="299">
        <v>999</v>
      </c>
      <c r="D3914" s="299" t="s">
        <v>28</v>
      </c>
      <c r="E3914" s="299">
        <v>2451</v>
      </c>
      <c r="F3914" s="299">
        <v>2820</v>
      </c>
      <c r="G3914" s="299" t="s">
        <v>34</v>
      </c>
      <c r="H3914" s="300" t="s">
        <v>739</v>
      </c>
      <c r="I3914" s="301">
        <v>44</v>
      </c>
      <c r="J3914" s="299" t="str">
        <f t="shared" si="323"/>
        <v>F-W2-H3-VEN 2 - Stained Lippings</v>
      </c>
      <c r="K3914" s="302" t="e">
        <f t="shared" si="322"/>
        <v>#REF!</v>
      </c>
      <c r="M3914" t="s">
        <v>751</v>
      </c>
      <c r="Q3914" s="302">
        <v>1195</v>
      </c>
    </row>
    <row r="3915" spans="1:17" hidden="1">
      <c r="A3915" s="299" t="s">
        <v>0</v>
      </c>
      <c r="B3915" s="299" t="s">
        <v>3</v>
      </c>
      <c r="C3915" s="299">
        <v>999</v>
      </c>
      <c r="D3915" s="299" t="s">
        <v>28</v>
      </c>
      <c r="E3915" s="299">
        <v>2821</v>
      </c>
      <c r="F3915" s="299">
        <v>3100</v>
      </c>
      <c r="G3915" s="299" t="s">
        <v>35</v>
      </c>
      <c r="H3915" s="300" t="s">
        <v>739</v>
      </c>
      <c r="I3915" s="301">
        <v>44</v>
      </c>
      <c r="J3915" s="299" t="str">
        <f t="shared" si="323"/>
        <v>F-W2-H4-VEN 2 - Stained Lippings</v>
      </c>
      <c r="K3915" s="302" t="e">
        <f t="shared" si="322"/>
        <v>#REF!</v>
      </c>
      <c r="M3915" t="s">
        <v>751</v>
      </c>
      <c r="Q3915" s="302">
        <v>1298</v>
      </c>
    </row>
    <row r="3916" spans="1:17" hidden="1">
      <c r="A3916" s="299" t="s">
        <v>2</v>
      </c>
      <c r="B3916" s="299" t="s">
        <v>17</v>
      </c>
      <c r="C3916" s="299">
        <v>1099</v>
      </c>
      <c r="D3916" s="299" t="s">
        <v>29</v>
      </c>
      <c r="E3916" s="299">
        <v>1981</v>
      </c>
      <c r="F3916" s="299">
        <v>2150</v>
      </c>
      <c r="G3916" s="299" t="s">
        <v>32</v>
      </c>
      <c r="H3916" s="300" t="s">
        <v>739</v>
      </c>
      <c r="I3916" s="301">
        <v>44</v>
      </c>
      <c r="J3916" s="299" t="str">
        <f t="shared" si="323"/>
        <v>D-W3-H1-VEN 2 - Stained Lippings</v>
      </c>
      <c r="K3916" s="302" t="e">
        <f>K2188+(Spray_Lip/((100-DoorDiscount)/100))</f>
        <v>#REF!</v>
      </c>
      <c r="M3916" t="s">
        <v>751</v>
      </c>
      <c r="Q3916" s="302">
        <v>469.5</v>
      </c>
    </row>
    <row r="3917" spans="1:17" hidden="1">
      <c r="A3917" s="299" t="s">
        <v>2</v>
      </c>
      <c r="B3917" s="299" t="s">
        <v>16</v>
      </c>
      <c r="C3917" s="299">
        <v>1099</v>
      </c>
      <c r="D3917" s="299" t="s">
        <v>29</v>
      </c>
      <c r="E3917" s="299">
        <v>2151</v>
      </c>
      <c r="F3917" s="299">
        <v>2450</v>
      </c>
      <c r="G3917" s="299" t="s">
        <v>33</v>
      </c>
      <c r="H3917" s="300" t="s">
        <v>739</v>
      </c>
      <c r="I3917" s="301">
        <v>44</v>
      </c>
      <c r="J3917" s="299" t="str">
        <f t="shared" si="323"/>
        <v>D-W3-H2-VEN 2 - Stained Lippings</v>
      </c>
      <c r="K3917" s="302" t="e">
        <f>K2189+(Spray_Lip/((100-DoorDiscount)/100))</f>
        <v>#REF!</v>
      </c>
      <c r="M3917" t="s">
        <v>751</v>
      </c>
      <c r="Q3917" s="302">
        <v>587.5</v>
      </c>
    </row>
    <row r="3918" spans="1:17" hidden="1">
      <c r="A3918" s="299" t="s">
        <v>2</v>
      </c>
      <c r="B3918" s="299" t="s">
        <v>15</v>
      </c>
      <c r="C3918" s="299">
        <v>1099</v>
      </c>
      <c r="D3918" s="299" t="s">
        <v>29</v>
      </c>
      <c r="E3918" s="299">
        <v>2451</v>
      </c>
      <c r="F3918" s="299">
        <v>2820</v>
      </c>
      <c r="G3918" s="299" t="s">
        <v>34</v>
      </c>
      <c r="H3918" s="300" t="s">
        <v>739</v>
      </c>
      <c r="I3918" s="301">
        <v>44</v>
      </c>
      <c r="J3918" s="299" t="str">
        <f t="shared" si="323"/>
        <v>D-W3-H3-VEN 2 - Stained Lippings</v>
      </c>
      <c r="K3918" s="302" t="e">
        <f>K2190+(Spray_Lip/((100-DoorDiscount)/100))</f>
        <v>#REF!</v>
      </c>
      <c r="M3918" t="s">
        <v>751</v>
      </c>
      <c r="Q3918" s="302">
        <v>705.5</v>
      </c>
    </row>
    <row r="3919" spans="1:17" hidden="1">
      <c r="A3919" s="299" t="s">
        <v>2</v>
      </c>
      <c r="B3919" s="299" t="s">
        <v>13</v>
      </c>
      <c r="C3919" s="299">
        <v>1099</v>
      </c>
      <c r="D3919" s="299" t="s">
        <v>29</v>
      </c>
      <c r="E3919" s="299">
        <v>2821</v>
      </c>
      <c r="F3919" s="299">
        <v>3070</v>
      </c>
      <c r="G3919" s="299" t="s">
        <v>35</v>
      </c>
      <c r="H3919" s="300" t="s">
        <v>739</v>
      </c>
      <c r="I3919" s="301">
        <v>44</v>
      </c>
      <c r="J3919" s="299" t="str">
        <f t="shared" si="323"/>
        <v>D-W3-H4-VEN 2 - Stained Lippings</v>
      </c>
      <c r="K3919" s="302" t="e">
        <f>K2191+(Spray_Lip/((100-DoorDiscount)/100))</f>
        <v>#REF!</v>
      </c>
      <c r="M3919" t="s">
        <v>751</v>
      </c>
      <c r="Q3919" s="302">
        <v>820.5</v>
      </c>
    </row>
    <row r="3920" spans="1:17" hidden="1">
      <c r="A3920" s="299" t="s">
        <v>1</v>
      </c>
      <c r="B3920" s="299" t="s">
        <v>12</v>
      </c>
      <c r="C3920" s="299">
        <v>1099</v>
      </c>
      <c r="D3920" s="299" t="s">
        <v>29</v>
      </c>
      <c r="E3920" s="299">
        <v>1981</v>
      </c>
      <c r="F3920" s="299">
        <v>2150</v>
      </c>
      <c r="G3920" s="299" t="s">
        <v>32</v>
      </c>
      <c r="H3920" s="300" t="s">
        <v>739</v>
      </c>
      <c r="I3920" s="301">
        <v>44</v>
      </c>
      <c r="J3920" s="299" t="str">
        <f t="shared" si="323"/>
        <v>E-W3-H1-VEN 2 - Stained Lippings</v>
      </c>
      <c r="K3920" s="302" t="e">
        <f t="shared" ref="K3920:K3927" si="324">K2192+(Spray_Lip/((100-DoorDiscount)/100))*2</f>
        <v>#REF!</v>
      </c>
      <c r="M3920" t="s">
        <v>751</v>
      </c>
      <c r="Q3920" s="302">
        <v>938</v>
      </c>
    </row>
    <row r="3921" spans="1:17" hidden="1">
      <c r="A3921" s="299" t="s">
        <v>1</v>
      </c>
      <c r="B3921" s="299" t="s">
        <v>11</v>
      </c>
      <c r="C3921" s="299">
        <v>1099</v>
      </c>
      <c r="D3921" s="299" t="s">
        <v>29</v>
      </c>
      <c r="E3921" s="299">
        <v>2151</v>
      </c>
      <c r="F3921" s="299">
        <v>2450</v>
      </c>
      <c r="G3921" s="299" t="s">
        <v>33</v>
      </c>
      <c r="H3921" s="300" t="s">
        <v>739</v>
      </c>
      <c r="I3921" s="301">
        <v>44</v>
      </c>
      <c r="J3921" s="299" t="str">
        <f t="shared" si="323"/>
        <v>E-W3-H2-VEN 2 - Stained Lippings</v>
      </c>
      <c r="K3921" s="302" t="e">
        <f t="shared" si="324"/>
        <v>#REF!</v>
      </c>
      <c r="M3921" t="s">
        <v>751</v>
      </c>
      <c r="Q3921" s="302">
        <v>1172</v>
      </c>
    </row>
    <row r="3922" spans="1:17" hidden="1">
      <c r="A3922" s="299" t="s">
        <v>1</v>
      </c>
      <c r="B3922" s="299" t="s">
        <v>10</v>
      </c>
      <c r="C3922" s="299">
        <v>1099</v>
      </c>
      <c r="D3922" s="299" t="s">
        <v>29</v>
      </c>
      <c r="E3922" s="299">
        <v>2451</v>
      </c>
      <c r="F3922" s="299">
        <v>2820</v>
      </c>
      <c r="G3922" s="299" t="s">
        <v>34</v>
      </c>
      <c r="H3922" s="300" t="s">
        <v>739</v>
      </c>
      <c r="I3922" s="301">
        <v>44</v>
      </c>
      <c r="J3922" s="299" t="str">
        <f t="shared" si="323"/>
        <v>E-W3-H3-VEN 2 - Stained Lippings</v>
      </c>
      <c r="K3922" s="302" t="e">
        <f t="shared" si="324"/>
        <v>#REF!</v>
      </c>
      <c r="M3922" t="s">
        <v>751</v>
      </c>
      <c r="Q3922" s="302">
        <v>1409</v>
      </c>
    </row>
    <row r="3923" spans="1:17" hidden="1">
      <c r="A3923" s="299" t="s">
        <v>1</v>
      </c>
      <c r="B3923" s="299" t="s">
        <v>8</v>
      </c>
      <c r="C3923" s="299">
        <v>1099</v>
      </c>
      <c r="D3923" s="299" t="s">
        <v>29</v>
      </c>
      <c r="E3923" s="299">
        <v>2821</v>
      </c>
      <c r="F3923" s="299">
        <v>3100</v>
      </c>
      <c r="G3923" s="299" t="s">
        <v>35</v>
      </c>
      <c r="H3923" s="300" t="s">
        <v>739</v>
      </c>
      <c r="I3923" s="301">
        <v>44</v>
      </c>
      <c r="J3923" s="299" t="str">
        <f t="shared" si="323"/>
        <v>E-W3-H4-VEN 2 - Stained Lippings</v>
      </c>
      <c r="K3923" s="302" t="e">
        <f t="shared" si="324"/>
        <v>#REF!</v>
      </c>
      <c r="M3923" t="s">
        <v>751</v>
      </c>
      <c r="Q3923" s="302">
        <v>1641</v>
      </c>
    </row>
    <row r="3924" spans="1:17" hidden="1">
      <c r="A3924" s="299" t="s">
        <v>0</v>
      </c>
      <c r="B3924" s="299" t="s">
        <v>7</v>
      </c>
      <c r="C3924" s="299">
        <v>1099</v>
      </c>
      <c r="D3924" s="299" t="s">
        <v>29</v>
      </c>
      <c r="E3924" s="299">
        <v>1981</v>
      </c>
      <c r="F3924" s="299">
        <v>2150</v>
      </c>
      <c r="G3924" s="299" t="s">
        <v>32</v>
      </c>
      <c r="H3924" s="300" t="s">
        <v>739</v>
      </c>
      <c r="I3924" s="301">
        <v>44</v>
      </c>
      <c r="J3924" s="299" t="str">
        <f t="shared" si="323"/>
        <v>F-W3-H1-VEN 2 - Stained Lippings</v>
      </c>
      <c r="K3924" s="302" t="e">
        <f t="shared" si="324"/>
        <v>#REF!</v>
      </c>
      <c r="M3924" t="s">
        <v>751</v>
      </c>
      <c r="Q3924" s="302">
        <v>817</v>
      </c>
    </row>
    <row r="3925" spans="1:17" hidden="1">
      <c r="A3925" s="299" t="s">
        <v>0</v>
      </c>
      <c r="B3925" s="299" t="s">
        <v>6</v>
      </c>
      <c r="C3925" s="299">
        <v>1099</v>
      </c>
      <c r="D3925" s="299" t="s">
        <v>29</v>
      </c>
      <c r="E3925" s="299">
        <v>2151</v>
      </c>
      <c r="F3925" s="299">
        <v>2450</v>
      </c>
      <c r="G3925" s="299" t="s">
        <v>33</v>
      </c>
      <c r="H3925" s="300" t="s">
        <v>739</v>
      </c>
      <c r="I3925" s="301">
        <v>44</v>
      </c>
      <c r="J3925" s="299" t="str">
        <f t="shared" si="323"/>
        <v>F-W3-H2-VEN 2 - Stained Lippings</v>
      </c>
      <c r="K3925" s="302" t="e">
        <f t="shared" si="324"/>
        <v>#REF!</v>
      </c>
      <c r="M3925" t="s">
        <v>751</v>
      </c>
      <c r="Q3925" s="302">
        <v>1014</v>
      </c>
    </row>
    <row r="3926" spans="1:17" hidden="1">
      <c r="A3926" s="299" t="s">
        <v>0</v>
      </c>
      <c r="B3926" s="299" t="s">
        <v>5</v>
      </c>
      <c r="C3926" s="299">
        <v>1099</v>
      </c>
      <c r="D3926" s="299" t="s">
        <v>29</v>
      </c>
      <c r="E3926" s="299">
        <v>2451</v>
      </c>
      <c r="F3926" s="299">
        <v>2820</v>
      </c>
      <c r="G3926" s="299" t="s">
        <v>34</v>
      </c>
      <c r="H3926" s="300" t="s">
        <v>739</v>
      </c>
      <c r="I3926" s="301">
        <v>44</v>
      </c>
      <c r="J3926" s="299" t="str">
        <f t="shared" si="323"/>
        <v>F-W3-H3-VEN 2 - Stained Lippings</v>
      </c>
      <c r="K3926" s="302" t="e">
        <f t="shared" si="324"/>
        <v>#REF!</v>
      </c>
      <c r="M3926" t="s">
        <v>751</v>
      </c>
      <c r="Q3926" s="302">
        <v>1220</v>
      </c>
    </row>
    <row r="3927" spans="1:17" hidden="1">
      <c r="A3927" s="299" t="s">
        <v>0</v>
      </c>
      <c r="B3927" s="299" t="s">
        <v>3</v>
      </c>
      <c r="C3927" s="299">
        <v>1099</v>
      </c>
      <c r="D3927" s="299" t="s">
        <v>29</v>
      </c>
      <c r="E3927" s="299">
        <v>2821</v>
      </c>
      <c r="F3927" s="299">
        <v>3100</v>
      </c>
      <c r="G3927" s="299" t="s">
        <v>35</v>
      </c>
      <c r="H3927" s="300" t="s">
        <v>739</v>
      </c>
      <c r="I3927" s="301">
        <v>44</v>
      </c>
      <c r="J3927" s="299" t="str">
        <f t="shared" si="323"/>
        <v>F-W3-H4-VEN 2 - Stained Lippings</v>
      </c>
      <c r="K3927" s="302" t="e">
        <f t="shared" si="324"/>
        <v>#REF!</v>
      </c>
      <c r="M3927" t="s">
        <v>751</v>
      </c>
      <c r="Q3927" s="302">
        <v>1322</v>
      </c>
    </row>
    <row r="3928" spans="1:17" hidden="1">
      <c r="A3928" s="299" t="s">
        <v>2</v>
      </c>
      <c r="B3928" s="299" t="s">
        <v>17</v>
      </c>
      <c r="C3928" s="299">
        <v>1240</v>
      </c>
      <c r="D3928" s="299" t="s">
        <v>30</v>
      </c>
      <c r="E3928" s="299">
        <v>1981</v>
      </c>
      <c r="F3928" s="299">
        <v>2150</v>
      </c>
      <c r="G3928" s="299" t="s">
        <v>32</v>
      </c>
      <c r="H3928" s="300" t="s">
        <v>739</v>
      </c>
      <c r="I3928" s="301">
        <v>44</v>
      </c>
      <c r="J3928" s="299" t="str">
        <f t="shared" si="323"/>
        <v>D-W4-H1-VEN 2 - Stained Lippings</v>
      </c>
      <c r="K3928" s="302" t="e">
        <f>K2200+(Spray_Lip/((100-DoorDiscount)/100))</f>
        <v>#REF!</v>
      </c>
      <c r="M3928" t="s">
        <v>751</v>
      </c>
      <c r="Q3928" s="302">
        <v>493.5</v>
      </c>
    </row>
    <row r="3929" spans="1:17" hidden="1">
      <c r="A3929" s="299" t="s">
        <v>2</v>
      </c>
      <c r="B3929" s="299" t="s">
        <v>16</v>
      </c>
      <c r="C3929" s="299">
        <v>1240</v>
      </c>
      <c r="D3929" s="299" t="s">
        <v>30</v>
      </c>
      <c r="E3929" s="299">
        <v>2151</v>
      </c>
      <c r="F3929" s="299">
        <v>2450</v>
      </c>
      <c r="G3929" s="299" t="s">
        <v>33</v>
      </c>
      <c r="H3929" s="300" t="s">
        <v>739</v>
      </c>
      <c r="I3929" s="301">
        <v>44</v>
      </c>
      <c r="J3929" s="299" t="str">
        <f t="shared" si="323"/>
        <v>D-W4-H2-VEN 2 - Stained Lippings</v>
      </c>
      <c r="K3929" s="302" t="e">
        <f>K2201+(Spray_Lip/((100-DoorDiscount)/100))</f>
        <v>#REF!</v>
      </c>
      <c r="M3929" t="s">
        <v>751</v>
      </c>
      <c r="Q3929" s="302">
        <v>611.5</v>
      </c>
    </row>
    <row r="3930" spans="1:17" hidden="1">
      <c r="A3930" s="299" t="s">
        <v>2</v>
      </c>
      <c r="B3930" s="299" t="s">
        <v>15</v>
      </c>
      <c r="C3930" s="299">
        <v>1240</v>
      </c>
      <c r="D3930" s="299" t="s">
        <v>30</v>
      </c>
      <c r="E3930" s="299">
        <v>2451</v>
      </c>
      <c r="F3930" s="299">
        <v>2820</v>
      </c>
      <c r="G3930" s="299" t="s">
        <v>34</v>
      </c>
      <c r="H3930" s="300" t="s">
        <v>739</v>
      </c>
      <c r="I3930" s="301">
        <v>44</v>
      </c>
      <c r="J3930" s="299" t="str">
        <f t="shared" si="323"/>
        <v>D-W4-H3-VEN 2 - Stained Lippings</v>
      </c>
      <c r="K3930" s="302" t="e">
        <f>K2202+(Spray_Lip/((100-DoorDiscount)/100))</f>
        <v>#REF!</v>
      </c>
      <c r="M3930" t="s">
        <v>751</v>
      </c>
      <c r="Q3930" s="302">
        <v>730.5</v>
      </c>
    </row>
    <row r="3931" spans="1:17" hidden="1">
      <c r="A3931" s="299" t="s">
        <v>2</v>
      </c>
      <c r="B3931" s="299" t="s">
        <v>13</v>
      </c>
      <c r="C3931" s="299">
        <v>1240</v>
      </c>
      <c r="D3931" s="299" t="s">
        <v>30</v>
      </c>
      <c r="E3931" s="299">
        <v>2821</v>
      </c>
      <c r="F3931" s="299">
        <v>3070</v>
      </c>
      <c r="G3931" s="299" t="s">
        <v>35</v>
      </c>
      <c r="H3931" s="300" t="s">
        <v>739</v>
      </c>
      <c r="I3931" s="301">
        <v>44</v>
      </c>
      <c r="J3931" s="299" t="str">
        <f t="shared" si="323"/>
        <v>D-W4-H4-VEN 2 - Stained Lippings</v>
      </c>
      <c r="K3931" s="302" t="e">
        <f>K2203+(Spray_Lip/((100-DoorDiscount)/100))</f>
        <v>#REF!</v>
      </c>
      <c r="M3931" t="s">
        <v>751</v>
      </c>
      <c r="Q3931" s="302">
        <v>845.5</v>
      </c>
    </row>
    <row r="3932" spans="1:17" hidden="1">
      <c r="A3932" s="299" t="s">
        <v>1</v>
      </c>
      <c r="B3932" s="299" t="s">
        <v>12</v>
      </c>
      <c r="C3932" s="299">
        <v>1240</v>
      </c>
      <c r="D3932" s="299" t="s">
        <v>30</v>
      </c>
      <c r="E3932" s="299">
        <v>1981</v>
      </c>
      <c r="F3932" s="299">
        <v>2150</v>
      </c>
      <c r="G3932" s="299" t="s">
        <v>32</v>
      </c>
      <c r="H3932" s="300" t="s">
        <v>739</v>
      </c>
      <c r="I3932" s="301">
        <v>44</v>
      </c>
      <c r="J3932" s="299" t="str">
        <f t="shared" si="323"/>
        <v>E-W4-H1-VEN 2 - Stained Lippings</v>
      </c>
      <c r="K3932" s="302" t="e">
        <f t="shared" ref="K3932:K3939" si="325">K2204+(Spray_Lip/((100-DoorDiscount)/100))*2</f>
        <v>#REF!</v>
      </c>
      <c r="M3932" t="s">
        <v>751</v>
      </c>
      <c r="Q3932" s="302">
        <v>987</v>
      </c>
    </row>
    <row r="3933" spans="1:17" hidden="1">
      <c r="A3933" s="299" t="s">
        <v>1</v>
      </c>
      <c r="B3933" s="299" t="s">
        <v>11</v>
      </c>
      <c r="C3933" s="299">
        <v>1240</v>
      </c>
      <c r="D3933" s="299" t="s">
        <v>30</v>
      </c>
      <c r="E3933" s="299">
        <v>2151</v>
      </c>
      <c r="F3933" s="299">
        <v>2450</v>
      </c>
      <c r="G3933" s="299" t="s">
        <v>33</v>
      </c>
      <c r="H3933" s="300" t="s">
        <v>739</v>
      </c>
      <c r="I3933" s="301">
        <v>44</v>
      </c>
      <c r="J3933" s="299" t="str">
        <f t="shared" si="323"/>
        <v>E-W4-H2-VEN 2 - Stained Lippings</v>
      </c>
      <c r="K3933" s="302" t="e">
        <f t="shared" si="325"/>
        <v>#REF!</v>
      </c>
      <c r="M3933" t="s">
        <v>751</v>
      </c>
      <c r="Q3933" s="302">
        <v>1220</v>
      </c>
    </row>
    <row r="3934" spans="1:17" hidden="1">
      <c r="A3934" s="299" t="s">
        <v>1</v>
      </c>
      <c r="B3934" s="299" t="s">
        <v>10</v>
      </c>
      <c r="C3934" s="299">
        <v>1240</v>
      </c>
      <c r="D3934" s="299" t="s">
        <v>30</v>
      </c>
      <c r="E3934" s="299">
        <v>2451</v>
      </c>
      <c r="F3934" s="299">
        <v>2820</v>
      </c>
      <c r="G3934" s="299" t="s">
        <v>34</v>
      </c>
      <c r="H3934" s="300" t="s">
        <v>739</v>
      </c>
      <c r="I3934" s="301">
        <v>44</v>
      </c>
      <c r="J3934" s="299" t="str">
        <f t="shared" si="323"/>
        <v>E-W4-H3-VEN 2 - Stained Lippings</v>
      </c>
      <c r="K3934" s="302" t="e">
        <f t="shared" si="325"/>
        <v>#REF!</v>
      </c>
      <c r="M3934" t="s">
        <v>751</v>
      </c>
      <c r="Q3934" s="302">
        <v>1458</v>
      </c>
    </row>
    <row r="3935" spans="1:17" hidden="1">
      <c r="A3935" s="299" t="s">
        <v>1</v>
      </c>
      <c r="B3935" s="299" t="s">
        <v>8</v>
      </c>
      <c r="C3935" s="299">
        <v>1240</v>
      </c>
      <c r="D3935" s="299" t="s">
        <v>30</v>
      </c>
      <c r="E3935" s="299">
        <v>2821</v>
      </c>
      <c r="F3935" s="299">
        <v>3100</v>
      </c>
      <c r="G3935" s="299" t="s">
        <v>35</v>
      </c>
      <c r="H3935" s="300" t="s">
        <v>739</v>
      </c>
      <c r="I3935" s="301">
        <v>44</v>
      </c>
      <c r="J3935" s="299" t="str">
        <f t="shared" si="323"/>
        <v>E-W4-H4-VEN 2 - Stained Lippings</v>
      </c>
      <c r="K3935" s="302" t="e">
        <f t="shared" si="325"/>
        <v>#REF!</v>
      </c>
      <c r="M3935" t="s">
        <v>751</v>
      </c>
      <c r="Q3935" s="302">
        <v>1690</v>
      </c>
    </row>
    <row r="3936" spans="1:17" hidden="1">
      <c r="A3936" s="299" t="s">
        <v>0</v>
      </c>
      <c r="B3936" s="299" t="s">
        <v>7</v>
      </c>
      <c r="C3936" s="299">
        <v>1240</v>
      </c>
      <c r="D3936" s="299" t="s">
        <v>30</v>
      </c>
      <c r="E3936" s="299">
        <v>1981</v>
      </c>
      <c r="F3936" s="299">
        <v>2150</v>
      </c>
      <c r="G3936" s="299" t="s">
        <v>32</v>
      </c>
      <c r="H3936" s="300" t="s">
        <v>739</v>
      </c>
      <c r="I3936" s="301">
        <v>44</v>
      </c>
      <c r="J3936" s="299" t="str">
        <f t="shared" si="323"/>
        <v>F-W4-H1-VEN 2 - Stained Lippings</v>
      </c>
      <c r="K3936" s="302" t="e">
        <f t="shared" si="325"/>
        <v>#REF!</v>
      </c>
      <c r="M3936" t="s">
        <v>751</v>
      </c>
      <c r="Q3936" s="302">
        <v>841</v>
      </c>
    </row>
    <row r="3937" spans="1:17" hidden="1">
      <c r="A3937" s="299" t="s">
        <v>0</v>
      </c>
      <c r="B3937" s="299" t="s">
        <v>6</v>
      </c>
      <c r="C3937" s="299">
        <v>1240</v>
      </c>
      <c r="D3937" s="299" t="s">
        <v>30</v>
      </c>
      <c r="E3937" s="299">
        <v>2151</v>
      </c>
      <c r="F3937" s="299">
        <v>2450</v>
      </c>
      <c r="G3937" s="299" t="s">
        <v>33</v>
      </c>
      <c r="H3937" s="300" t="s">
        <v>739</v>
      </c>
      <c r="I3937" s="301">
        <v>44</v>
      </c>
      <c r="J3937" s="299" t="str">
        <f t="shared" si="323"/>
        <v>F-W4-H2-VEN 2 - Stained Lippings</v>
      </c>
      <c r="K3937" s="302" t="e">
        <f t="shared" si="325"/>
        <v>#REF!</v>
      </c>
      <c r="M3937" t="s">
        <v>751</v>
      </c>
      <c r="Q3937" s="302">
        <v>1039</v>
      </c>
    </row>
    <row r="3938" spans="1:17" hidden="1">
      <c r="A3938" s="299" t="s">
        <v>0</v>
      </c>
      <c r="B3938" s="299" t="s">
        <v>5</v>
      </c>
      <c r="C3938" s="299">
        <v>1240</v>
      </c>
      <c r="D3938" s="299" t="s">
        <v>30</v>
      </c>
      <c r="E3938" s="299">
        <v>2451</v>
      </c>
      <c r="F3938" s="299">
        <v>2820</v>
      </c>
      <c r="G3938" s="299" t="s">
        <v>34</v>
      </c>
      <c r="H3938" s="300" t="s">
        <v>739</v>
      </c>
      <c r="I3938" s="301">
        <v>44</v>
      </c>
      <c r="J3938" s="299" t="str">
        <f t="shared" si="323"/>
        <v>F-W4-H3-VEN 2 - Stained Lippings</v>
      </c>
      <c r="K3938" s="302" t="e">
        <f t="shared" si="325"/>
        <v>#REF!</v>
      </c>
      <c r="M3938" t="s">
        <v>751</v>
      </c>
      <c r="Q3938" s="302">
        <v>1244</v>
      </c>
    </row>
    <row r="3939" spans="1:17" hidden="1">
      <c r="A3939" s="299" t="s">
        <v>0</v>
      </c>
      <c r="B3939" s="299" t="s">
        <v>3</v>
      </c>
      <c r="C3939" s="299">
        <v>1240</v>
      </c>
      <c r="D3939" s="299" t="s">
        <v>30</v>
      </c>
      <c r="E3939" s="299">
        <v>2821</v>
      </c>
      <c r="F3939" s="299">
        <v>3100</v>
      </c>
      <c r="G3939" s="299" t="s">
        <v>35</v>
      </c>
      <c r="H3939" s="300" t="s">
        <v>739</v>
      </c>
      <c r="I3939" s="301">
        <v>44</v>
      </c>
      <c r="J3939" s="299" t="str">
        <f t="shared" si="323"/>
        <v>F-W4-H4-VEN 2 - Stained Lippings</v>
      </c>
      <c r="K3939" s="302" t="e">
        <f t="shared" si="325"/>
        <v>#REF!</v>
      </c>
      <c r="M3939" t="s">
        <v>751</v>
      </c>
      <c r="Q3939" s="302">
        <v>1347</v>
      </c>
    </row>
    <row r="3940" spans="1:17" hidden="1">
      <c r="A3940" s="299" t="s">
        <v>2</v>
      </c>
      <c r="B3940" s="299" t="s">
        <v>17</v>
      </c>
      <c r="C3940" s="299">
        <v>949</v>
      </c>
      <c r="D3940" s="299" t="s">
        <v>27</v>
      </c>
      <c r="E3940" s="299">
        <v>1981</v>
      </c>
      <c r="F3940" s="299">
        <v>2150</v>
      </c>
      <c r="G3940" s="299" t="s">
        <v>32</v>
      </c>
      <c r="H3940" s="300" t="s">
        <v>740</v>
      </c>
      <c r="I3940" s="301">
        <v>44</v>
      </c>
      <c r="J3940" s="299" t="str">
        <f t="shared" si="323"/>
        <v>D-W1-H1-VEN 3 - Stained Lippings</v>
      </c>
      <c r="K3940" s="302" t="e">
        <f>K2212+(Spray_Lip/((100-DoorDiscount)/100))</f>
        <v>#REF!</v>
      </c>
      <c r="M3940" t="s">
        <v>751</v>
      </c>
      <c r="Q3940" s="302">
        <v>462.5</v>
      </c>
    </row>
    <row r="3941" spans="1:17" hidden="1">
      <c r="A3941" s="299" t="s">
        <v>2</v>
      </c>
      <c r="B3941" s="299" t="s">
        <v>16</v>
      </c>
      <c r="C3941" s="299">
        <v>949</v>
      </c>
      <c r="D3941" s="299" t="s">
        <v>27</v>
      </c>
      <c r="E3941" s="299">
        <v>2151</v>
      </c>
      <c r="F3941" s="299">
        <v>2450</v>
      </c>
      <c r="G3941" s="299" t="s">
        <v>33</v>
      </c>
      <c r="H3941" s="300" t="s">
        <v>740</v>
      </c>
      <c r="I3941" s="301">
        <v>44</v>
      </c>
      <c r="J3941" s="299" t="str">
        <f t="shared" si="323"/>
        <v>D-W1-H2-VEN 3 - Stained Lippings</v>
      </c>
      <c r="K3941" s="302" t="e">
        <f>K2213+(Spray_Lip/((100-DoorDiscount)/100))</f>
        <v>#REF!</v>
      </c>
      <c r="M3941" t="s">
        <v>751</v>
      </c>
      <c r="Q3941" s="302">
        <v>570.5</v>
      </c>
    </row>
    <row r="3942" spans="1:17" hidden="1">
      <c r="A3942" s="299" t="s">
        <v>2</v>
      </c>
      <c r="B3942" s="299" t="s">
        <v>15</v>
      </c>
      <c r="C3942" s="299">
        <v>949</v>
      </c>
      <c r="D3942" s="299" t="s">
        <v>27</v>
      </c>
      <c r="E3942" s="299">
        <v>2451</v>
      </c>
      <c r="F3942" s="299">
        <v>2820</v>
      </c>
      <c r="G3942" s="299" t="s">
        <v>34</v>
      </c>
      <c r="H3942" s="300" t="s">
        <v>740</v>
      </c>
      <c r="I3942" s="301">
        <v>44</v>
      </c>
      <c r="J3942" s="299" t="str">
        <f t="shared" si="323"/>
        <v>D-W1-H3-VEN 3 - Stained Lippings</v>
      </c>
      <c r="K3942" s="302" t="e">
        <f>K2214+(Spray_Lip/((100-DoorDiscount)/100))</f>
        <v>#REF!</v>
      </c>
      <c r="M3942" t="s">
        <v>751</v>
      </c>
      <c r="Q3942" s="302">
        <v>699.5</v>
      </c>
    </row>
    <row r="3943" spans="1:17" hidden="1">
      <c r="A3943" s="299" t="s">
        <v>2</v>
      </c>
      <c r="B3943" s="299" t="s">
        <v>13</v>
      </c>
      <c r="C3943" s="299">
        <v>864</v>
      </c>
      <c r="D3943" s="299" t="s">
        <v>27</v>
      </c>
      <c r="E3943" s="299">
        <v>2821</v>
      </c>
      <c r="F3943" s="299">
        <v>3070</v>
      </c>
      <c r="G3943" s="299" t="s">
        <v>35</v>
      </c>
      <c r="H3943" s="300" t="s">
        <v>740</v>
      </c>
      <c r="I3943" s="301">
        <v>44</v>
      </c>
      <c r="J3943" s="299" t="str">
        <f t="shared" si="323"/>
        <v>D-W1-H4-VEN 3 - Stained Lippings</v>
      </c>
      <c r="K3943" s="302" t="e">
        <f>K2215+(Spray_Lip/((100-DoorDiscount)/100))</f>
        <v>#REF!</v>
      </c>
      <c r="M3943" t="s">
        <v>751</v>
      </c>
      <c r="Q3943" s="302">
        <v>814.5</v>
      </c>
    </row>
    <row r="3944" spans="1:17" hidden="1">
      <c r="A3944" s="299" t="s">
        <v>1</v>
      </c>
      <c r="B3944" s="299" t="s">
        <v>12</v>
      </c>
      <c r="C3944" s="299">
        <v>949</v>
      </c>
      <c r="D3944" s="299" t="s">
        <v>27</v>
      </c>
      <c r="E3944" s="299">
        <v>1981</v>
      </c>
      <c r="F3944" s="299">
        <v>2150</v>
      </c>
      <c r="G3944" s="299" t="s">
        <v>32</v>
      </c>
      <c r="H3944" s="300" t="s">
        <v>740</v>
      </c>
      <c r="I3944" s="301">
        <v>44</v>
      </c>
      <c r="J3944" s="299" t="str">
        <f t="shared" si="323"/>
        <v>E-W1-H1-VEN 3 - Stained Lippings</v>
      </c>
      <c r="K3944" s="302" t="e">
        <f t="shared" ref="K3944:K3951" si="326">K2216+(Spray_Lip/((100-DoorDiscount)/100))*2</f>
        <v>#REF!</v>
      </c>
      <c r="M3944" t="s">
        <v>751</v>
      </c>
      <c r="Q3944" s="302">
        <v>923</v>
      </c>
    </row>
    <row r="3945" spans="1:17" hidden="1">
      <c r="A3945" s="299" t="s">
        <v>1</v>
      </c>
      <c r="B3945" s="299" t="s">
        <v>11</v>
      </c>
      <c r="C3945" s="299">
        <v>909</v>
      </c>
      <c r="D3945" s="299" t="s">
        <v>27</v>
      </c>
      <c r="E3945" s="299">
        <v>2151</v>
      </c>
      <c r="F3945" s="299">
        <v>2450</v>
      </c>
      <c r="G3945" s="299" t="s">
        <v>33</v>
      </c>
      <c r="H3945" s="300" t="s">
        <v>740</v>
      </c>
      <c r="I3945" s="301">
        <v>44</v>
      </c>
      <c r="J3945" s="299" t="str">
        <f t="shared" si="323"/>
        <v>E-W1-H2-VEN 3 - Stained Lippings</v>
      </c>
      <c r="K3945" s="302" t="e">
        <f t="shared" si="326"/>
        <v>#REF!</v>
      </c>
      <c r="M3945" t="s">
        <v>751</v>
      </c>
      <c r="Q3945" s="302">
        <v>1139</v>
      </c>
    </row>
    <row r="3946" spans="1:17" hidden="1">
      <c r="A3946" s="299" t="s">
        <v>1</v>
      </c>
      <c r="B3946" s="299" t="s">
        <v>10</v>
      </c>
      <c r="C3946" s="299">
        <v>949</v>
      </c>
      <c r="D3946" s="299" t="s">
        <v>27</v>
      </c>
      <c r="E3946" s="299">
        <v>2451</v>
      </c>
      <c r="F3946" s="299">
        <v>2820</v>
      </c>
      <c r="G3946" s="299" t="s">
        <v>34</v>
      </c>
      <c r="H3946" s="300" t="s">
        <v>740</v>
      </c>
      <c r="I3946" s="301">
        <v>44</v>
      </c>
      <c r="J3946" s="299" t="str">
        <f t="shared" si="323"/>
        <v>E-W1-H3-VEN 3 - Stained Lippings</v>
      </c>
      <c r="K3946" s="302" t="e">
        <f t="shared" si="326"/>
        <v>#REF!</v>
      </c>
      <c r="M3946" t="s">
        <v>751</v>
      </c>
      <c r="Q3946" s="302">
        <v>1399</v>
      </c>
    </row>
    <row r="3947" spans="1:17" hidden="1">
      <c r="A3947" s="299" t="s">
        <v>1</v>
      </c>
      <c r="B3947" s="299" t="s">
        <v>8</v>
      </c>
      <c r="C3947" s="299">
        <v>999</v>
      </c>
      <c r="D3947" s="299" t="s">
        <v>27</v>
      </c>
      <c r="E3947" s="299">
        <v>2821</v>
      </c>
      <c r="F3947" s="299">
        <v>3100</v>
      </c>
      <c r="G3947" s="299" t="s">
        <v>35</v>
      </c>
      <c r="H3947" s="300" t="s">
        <v>740</v>
      </c>
      <c r="I3947" s="301">
        <v>44</v>
      </c>
      <c r="J3947" s="299" t="str">
        <f t="shared" si="323"/>
        <v>E-W1-H4-VEN 3 - Stained Lippings</v>
      </c>
      <c r="K3947" s="302" t="e">
        <f t="shared" si="326"/>
        <v>#REF!</v>
      </c>
      <c r="M3947" t="s">
        <v>751</v>
      </c>
      <c r="Q3947" s="302">
        <v>1624</v>
      </c>
    </row>
    <row r="3948" spans="1:17" hidden="1">
      <c r="A3948" s="299" t="s">
        <v>0</v>
      </c>
      <c r="B3948" s="299" t="s">
        <v>7</v>
      </c>
      <c r="C3948" s="299">
        <v>949</v>
      </c>
      <c r="D3948" s="299" t="s">
        <v>27</v>
      </c>
      <c r="E3948" s="299">
        <v>1981</v>
      </c>
      <c r="F3948" s="299">
        <v>2150</v>
      </c>
      <c r="G3948" s="299" t="s">
        <v>32</v>
      </c>
      <c r="H3948" s="300" t="s">
        <v>740</v>
      </c>
      <c r="I3948" s="301">
        <v>44</v>
      </c>
      <c r="J3948" s="299" t="str">
        <f t="shared" si="323"/>
        <v>F-W1-H1-VEN 3 - Stained Lippings</v>
      </c>
      <c r="K3948" s="302" t="e">
        <f t="shared" si="326"/>
        <v>#REF!</v>
      </c>
      <c r="M3948" t="s">
        <v>751</v>
      </c>
      <c r="Q3948" s="302">
        <v>862</v>
      </c>
    </row>
    <row r="3949" spans="1:17" hidden="1">
      <c r="A3949" s="299" t="s">
        <v>0</v>
      </c>
      <c r="B3949" s="299" t="s">
        <v>6</v>
      </c>
      <c r="C3949" s="299">
        <v>909</v>
      </c>
      <c r="D3949" s="299" t="s">
        <v>27</v>
      </c>
      <c r="E3949" s="299">
        <v>2151</v>
      </c>
      <c r="F3949" s="299">
        <v>2450</v>
      </c>
      <c r="G3949" s="299" t="s">
        <v>33</v>
      </c>
      <c r="H3949" s="300" t="s">
        <v>740</v>
      </c>
      <c r="I3949" s="301">
        <v>44</v>
      </c>
      <c r="J3949" s="299" t="str">
        <f t="shared" si="323"/>
        <v>F-W1-H2-VEN 3 - Stained Lippings</v>
      </c>
      <c r="K3949" s="302" t="e">
        <f t="shared" si="326"/>
        <v>#REF!</v>
      </c>
      <c r="M3949" t="s">
        <v>751</v>
      </c>
      <c r="Q3949" s="302">
        <v>1062</v>
      </c>
    </row>
    <row r="3950" spans="1:17" hidden="1">
      <c r="A3950" s="299" t="s">
        <v>0</v>
      </c>
      <c r="B3950" s="299" t="s">
        <v>5</v>
      </c>
      <c r="C3950" s="299">
        <v>924</v>
      </c>
      <c r="D3950" s="299" t="s">
        <v>27</v>
      </c>
      <c r="E3950" s="299">
        <v>2451</v>
      </c>
      <c r="F3950" s="299">
        <v>2820</v>
      </c>
      <c r="G3950" s="299" t="s">
        <v>34</v>
      </c>
      <c r="H3950" s="300" t="s">
        <v>740</v>
      </c>
      <c r="I3950" s="301">
        <v>44</v>
      </c>
      <c r="J3950" s="299" t="str">
        <f t="shared" si="323"/>
        <v>F-W1-H3-VEN 3 - Stained Lippings</v>
      </c>
      <c r="K3950" s="302" t="e">
        <f t="shared" si="326"/>
        <v>#REF!</v>
      </c>
      <c r="M3950" t="s">
        <v>751</v>
      </c>
      <c r="Q3950" s="302">
        <v>1312</v>
      </c>
    </row>
    <row r="3951" spans="1:17" hidden="1">
      <c r="A3951" s="299" t="s">
        <v>0</v>
      </c>
      <c r="B3951" s="299" t="s">
        <v>3</v>
      </c>
      <c r="C3951" s="299">
        <v>999</v>
      </c>
      <c r="D3951" s="299" t="s">
        <v>27</v>
      </c>
      <c r="E3951" s="299">
        <v>2821</v>
      </c>
      <c r="F3951" s="299">
        <v>3100</v>
      </c>
      <c r="G3951" s="299" t="s">
        <v>35</v>
      </c>
      <c r="H3951" s="300" t="s">
        <v>740</v>
      </c>
      <c r="I3951" s="301">
        <v>44</v>
      </c>
      <c r="J3951" s="299" t="str">
        <f t="shared" si="323"/>
        <v>F-W1-H4-VEN 3 - Stained Lippings</v>
      </c>
      <c r="K3951" s="302" t="e">
        <f t="shared" si="326"/>
        <v>#REF!</v>
      </c>
      <c r="M3951" t="s">
        <v>751</v>
      </c>
      <c r="Q3951" s="302">
        <v>1471</v>
      </c>
    </row>
    <row r="3952" spans="1:17" hidden="1">
      <c r="A3952" s="299" t="s">
        <v>2</v>
      </c>
      <c r="B3952" s="299" t="s">
        <v>17</v>
      </c>
      <c r="C3952" s="299">
        <v>999</v>
      </c>
      <c r="D3952" s="299" t="s">
        <v>28</v>
      </c>
      <c r="E3952" s="299">
        <v>1981</v>
      </c>
      <c r="F3952" s="299">
        <v>2150</v>
      </c>
      <c r="G3952" s="299" t="s">
        <v>32</v>
      </c>
      <c r="H3952" s="300" t="s">
        <v>740</v>
      </c>
      <c r="I3952" s="301">
        <v>44</v>
      </c>
      <c r="J3952" s="299" t="str">
        <f t="shared" si="323"/>
        <v>D-W2-H1-VEN 3 - Stained Lippings</v>
      </c>
      <c r="K3952" s="302" t="e">
        <f>K2224+(Spray_Lip/((100-DoorDiscount)/100))</f>
        <v>#REF!</v>
      </c>
      <c r="M3952" t="s">
        <v>751</v>
      </c>
      <c r="Q3952" s="302">
        <v>487.5</v>
      </c>
    </row>
    <row r="3953" spans="1:17" hidden="1">
      <c r="A3953" s="299" t="s">
        <v>2</v>
      </c>
      <c r="B3953" s="299" t="s">
        <v>16</v>
      </c>
      <c r="C3953" s="299">
        <v>999</v>
      </c>
      <c r="D3953" s="299" t="s">
        <v>28</v>
      </c>
      <c r="E3953" s="299">
        <v>2151</v>
      </c>
      <c r="F3953" s="299">
        <v>2450</v>
      </c>
      <c r="G3953" s="299" t="s">
        <v>33</v>
      </c>
      <c r="H3953" s="300" t="s">
        <v>740</v>
      </c>
      <c r="I3953" s="301">
        <v>44</v>
      </c>
      <c r="J3953" s="299" t="str">
        <f t="shared" si="323"/>
        <v>D-W2-H2-VEN 3 - Stained Lippings</v>
      </c>
      <c r="K3953" s="302" t="e">
        <f>K2225+(Spray_Lip/((100-DoorDiscount)/100))</f>
        <v>#REF!</v>
      </c>
      <c r="M3953" t="s">
        <v>751</v>
      </c>
      <c r="Q3953" s="302">
        <v>594.5</v>
      </c>
    </row>
    <row r="3954" spans="1:17" hidden="1">
      <c r="A3954" s="299" t="s">
        <v>2</v>
      </c>
      <c r="B3954" s="299" t="s">
        <v>15</v>
      </c>
      <c r="C3954" s="299">
        <v>999</v>
      </c>
      <c r="D3954" s="299" t="s">
        <v>28</v>
      </c>
      <c r="E3954" s="299">
        <v>2451</v>
      </c>
      <c r="F3954" s="299">
        <v>2820</v>
      </c>
      <c r="G3954" s="299" t="s">
        <v>34</v>
      </c>
      <c r="H3954" s="300" t="s">
        <v>740</v>
      </c>
      <c r="I3954" s="301">
        <v>44</v>
      </c>
      <c r="J3954" s="299" t="str">
        <f t="shared" si="323"/>
        <v>D-W2-H3-VEN 3 - Stained Lippings</v>
      </c>
      <c r="K3954" s="302" t="e">
        <f>K2226+(Spray_Lip/((100-DoorDiscount)/100))</f>
        <v>#REF!</v>
      </c>
      <c r="M3954" t="s">
        <v>751</v>
      </c>
      <c r="Q3954" s="302">
        <v>723.5</v>
      </c>
    </row>
    <row r="3955" spans="1:17" hidden="1">
      <c r="A3955" s="299" t="s">
        <v>2</v>
      </c>
      <c r="B3955" s="299" t="s">
        <v>13</v>
      </c>
      <c r="C3955" s="299">
        <v>999</v>
      </c>
      <c r="D3955" s="299" t="s">
        <v>28</v>
      </c>
      <c r="E3955" s="299">
        <v>2821</v>
      </c>
      <c r="F3955" s="299">
        <v>3070</v>
      </c>
      <c r="G3955" s="299" t="s">
        <v>35</v>
      </c>
      <c r="H3955" s="300" t="s">
        <v>740</v>
      </c>
      <c r="I3955" s="301">
        <v>44</v>
      </c>
      <c r="J3955" s="299" t="str">
        <f t="shared" si="323"/>
        <v>D-W2-H4-VEN 3 - Stained Lippings</v>
      </c>
      <c r="K3955" s="302" t="e">
        <f>K2227+(Spray_Lip/((100-DoorDiscount)/100))</f>
        <v>#REF!</v>
      </c>
      <c r="M3955" t="s">
        <v>751</v>
      </c>
      <c r="Q3955" s="302">
        <v>838.5</v>
      </c>
    </row>
    <row r="3956" spans="1:17" hidden="1">
      <c r="A3956" s="299" t="s">
        <v>1</v>
      </c>
      <c r="B3956" s="299" t="s">
        <v>12</v>
      </c>
      <c r="C3956" s="299">
        <v>999</v>
      </c>
      <c r="D3956" s="299" t="s">
        <v>28</v>
      </c>
      <c r="E3956" s="299">
        <v>1981</v>
      </c>
      <c r="F3956" s="299">
        <v>2150</v>
      </c>
      <c r="G3956" s="299" t="s">
        <v>32</v>
      </c>
      <c r="H3956" s="300" t="s">
        <v>740</v>
      </c>
      <c r="I3956" s="301">
        <v>44</v>
      </c>
      <c r="J3956" s="299" t="str">
        <f t="shared" si="323"/>
        <v>E-W2-H1-VEN 3 - Stained Lippings</v>
      </c>
      <c r="K3956" s="302" t="e">
        <f t="shared" ref="K3956:K3963" si="327">K2228+(Spray_Lip/((100-DoorDiscount)/100))*2</f>
        <v>#REF!</v>
      </c>
      <c r="M3956" t="s">
        <v>751</v>
      </c>
      <c r="Q3956" s="302">
        <v>972</v>
      </c>
    </row>
    <row r="3957" spans="1:17" hidden="1">
      <c r="A3957" s="299" t="s">
        <v>1</v>
      </c>
      <c r="B3957" s="299" t="s">
        <v>11</v>
      </c>
      <c r="C3957" s="299">
        <v>999</v>
      </c>
      <c r="D3957" s="299" t="s">
        <v>28</v>
      </c>
      <c r="E3957" s="299">
        <v>2151</v>
      </c>
      <c r="F3957" s="299">
        <v>2450</v>
      </c>
      <c r="G3957" s="299" t="s">
        <v>33</v>
      </c>
      <c r="H3957" s="300" t="s">
        <v>740</v>
      </c>
      <c r="I3957" s="301">
        <v>44</v>
      </c>
      <c r="J3957" s="299" t="str">
        <f t="shared" si="323"/>
        <v>E-W2-H2-VEN 3 - Stained Lippings</v>
      </c>
      <c r="K3957" s="302" t="e">
        <f t="shared" si="327"/>
        <v>#REF!</v>
      </c>
      <c r="M3957" t="s">
        <v>751</v>
      </c>
      <c r="Q3957" s="302">
        <v>1187</v>
      </c>
    </row>
    <row r="3958" spans="1:17" hidden="1">
      <c r="A3958" s="299" t="s">
        <v>1</v>
      </c>
      <c r="B3958" s="299" t="s">
        <v>10</v>
      </c>
      <c r="C3958" s="299">
        <v>999</v>
      </c>
      <c r="D3958" s="299" t="s">
        <v>28</v>
      </c>
      <c r="E3958" s="299">
        <v>2451</v>
      </c>
      <c r="F3958" s="299">
        <v>2820</v>
      </c>
      <c r="G3958" s="299" t="s">
        <v>34</v>
      </c>
      <c r="H3958" s="300" t="s">
        <v>740</v>
      </c>
      <c r="I3958" s="301">
        <v>44</v>
      </c>
      <c r="J3958" s="299" t="str">
        <f t="shared" si="323"/>
        <v>E-W2-H3-VEN 3 - Stained Lippings</v>
      </c>
      <c r="K3958" s="302" t="e">
        <f t="shared" si="327"/>
        <v>#REF!</v>
      </c>
      <c r="M3958" t="s">
        <v>751</v>
      </c>
      <c r="Q3958" s="302">
        <v>1447</v>
      </c>
    </row>
    <row r="3959" spans="1:17" hidden="1">
      <c r="A3959" s="299" t="s">
        <v>1</v>
      </c>
      <c r="B3959" s="299" t="s">
        <v>8</v>
      </c>
      <c r="C3959" s="299">
        <v>999</v>
      </c>
      <c r="D3959" s="299" t="s">
        <v>28</v>
      </c>
      <c r="E3959" s="299">
        <v>2821</v>
      </c>
      <c r="F3959" s="299">
        <v>3100</v>
      </c>
      <c r="G3959" s="299" t="s">
        <v>35</v>
      </c>
      <c r="H3959" s="300" t="s">
        <v>740</v>
      </c>
      <c r="I3959" s="301">
        <v>44</v>
      </c>
      <c r="J3959" s="299" t="str">
        <f t="shared" si="323"/>
        <v>E-W2-H4-VEN 3 - Stained Lippings</v>
      </c>
      <c r="K3959" s="302" t="e">
        <f t="shared" si="327"/>
        <v>#REF!</v>
      </c>
      <c r="M3959" t="s">
        <v>751</v>
      </c>
      <c r="Q3959" s="302">
        <v>1673</v>
      </c>
    </row>
    <row r="3960" spans="1:17" hidden="1">
      <c r="A3960" s="299" t="s">
        <v>0</v>
      </c>
      <c r="B3960" s="299" t="s">
        <v>7</v>
      </c>
      <c r="C3960" s="299">
        <v>999</v>
      </c>
      <c r="D3960" s="299" t="s">
        <v>28</v>
      </c>
      <c r="E3960" s="299">
        <v>1981</v>
      </c>
      <c r="F3960" s="299">
        <v>2150</v>
      </c>
      <c r="G3960" s="299" t="s">
        <v>32</v>
      </c>
      <c r="H3960" s="300" t="s">
        <v>740</v>
      </c>
      <c r="I3960" s="301">
        <v>44</v>
      </c>
      <c r="J3960" s="299" t="str">
        <f t="shared" si="323"/>
        <v>F-W2-H1-VEN 3 - Stained Lippings</v>
      </c>
      <c r="K3960" s="302" t="e">
        <f t="shared" si="327"/>
        <v>#REF!</v>
      </c>
      <c r="M3960" t="s">
        <v>751</v>
      </c>
      <c r="Q3960" s="302">
        <v>886</v>
      </c>
    </row>
    <row r="3961" spans="1:17" hidden="1">
      <c r="A3961" s="299" t="s">
        <v>0</v>
      </c>
      <c r="B3961" s="299" t="s">
        <v>6</v>
      </c>
      <c r="C3961" s="299">
        <v>999</v>
      </c>
      <c r="D3961" s="299" t="s">
        <v>28</v>
      </c>
      <c r="E3961" s="299">
        <v>2151</v>
      </c>
      <c r="F3961" s="299">
        <v>2450</v>
      </c>
      <c r="G3961" s="299" t="s">
        <v>33</v>
      </c>
      <c r="H3961" s="300" t="s">
        <v>740</v>
      </c>
      <c r="I3961" s="301">
        <v>44</v>
      </c>
      <c r="J3961" s="299" t="str">
        <f t="shared" si="323"/>
        <v>F-W2-H2-VEN 3 - Stained Lippings</v>
      </c>
      <c r="K3961" s="302" t="e">
        <f t="shared" si="327"/>
        <v>#REF!</v>
      </c>
      <c r="M3961" t="s">
        <v>751</v>
      </c>
      <c r="Q3961" s="302">
        <v>1087</v>
      </c>
    </row>
    <row r="3962" spans="1:17" hidden="1">
      <c r="A3962" s="299" t="s">
        <v>0</v>
      </c>
      <c r="B3962" s="299" t="s">
        <v>5</v>
      </c>
      <c r="C3962" s="299">
        <v>999</v>
      </c>
      <c r="D3962" s="299" t="s">
        <v>28</v>
      </c>
      <c r="E3962" s="299">
        <v>2451</v>
      </c>
      <c r="F3962" s="299">
        <v>2820</v>
      </c>
      <c r="G3962" s="299" t="s">
        <v>34</v>
      </c>
      <c r="H3962" s="300" t="s">
        <v>740</v>
      </c>
      <c r="I3962" s="301">
        <v>44</v>
      </c>
      <c r="J3962" s="299" t="str">
        <f t="shared" si="323"/>
        <v>F-W2-H3-VEN 3 - Stained Lippings</v>
      </c>
      <c r="K3962" s="302" t="e">
        <f t="shared" si="327"/>
        <v>#REF!</v>
      </c>
      <c r="M3962" t="s">
        <v>751</v>
      </c>
      <c r="Q3962" s="302">
        <v>1336</v>
      </c>
    </row>
    <row r="3963" spans="1:17" hidden="1">
      <c r="A3963" s="299" t="s">
        <v>0</v>
      </c>
      <c r="B3963" s="299" t="s">
        <v>3</v>
      </c>
      <c r="C3963" s="299">
        <v>999</v>
      </c>
      <c r="D3963" s="299" t="s">
        <v>28</v>
      </c>
      <c r="E3963" s="299">
        <v>2821</v>
      </c>
      <c r="F3963" s="299">
        <v>3100</v>
      </c>
      <c r="G3963" s="299" t="s">
        <v>35</v>
      </c>
      <c r="H3963" s="300" t="s">
        <v>740</v>
      </c>
      <c r="I3963" s="301">
        <v>44</v>
      </c>
      <c r="J3963" s="299" t="str">
        <f t="shared" si="323"/>
        <v>F-W2-H4-VEN 3 - Stained Lippings</v>
      </c>
      <c r="K3963" s="302" t="e">
        <f t="shared" si="327"/>
        <v>#REF!</v>
      </c>
      <c r="M3963" t="s">
        <v>751</v>
      </c>
      <c r="Q3963" s="302">
        <v>1495</v>
      </c>
    </row>
    <row r="3964" spans="1:17" hidden="1">
      <c r="A3964" s="299" t="s">
        <v>2</v>
      </c>
      <c r="B3964" s="299" t="s">
        <v>17</v>
      </c>
      <c r="C3964" s="299">
        <v>1099</v>
      </c>
      <c r="D3964" s="299" t="s">
        <v>29</v>
      </c>
      <c r="E3964" s="299">
        <v>1981</v>
      </c>
      <c r="F3964" s="299">
        <v>2150</v>
      </c>
      <c r="G3964" s="299" t="s">
        <v>32</v>
      </c>
      <c r="H3964" s="300" t="s">
        <v>740</v>
      </c>
      <c r="I3964" s="301">
        <v>44</v>
      </c>
      <c r="J3964" s="299" t="str">
        <f t="shared" si="323"/>
        <v>D-W3-H1-VEN 3 - Stained Lippings</v>
      </c>
      <c r="K3964" s="302" t="e">
        <f>K2236+(Spray_Lip/((100-DoorDiscount)/100))</f>
        <v>#REF!</v>
      </c>
      <c r="M3964" t="s">
        <v>751</v>
      </c>
      <c r="Q3964" s="302">
        <v>511.5</v>
      </c>
    </row>
    <row r="3965" spans="1:17" hidden="1">
      <c r="A3965" s="299" t="s">
        <v>2</v>
      </c>
      <c r="B3965" s="299" t="s">
        <v>16</v>
      </c>
      <c r="C3965" s="299">
        <v>1099</v>
      </c>
      <c r="D3965" s="299" t="s">
        <v>29</v>
      </c>
      <c r="E3965" s="299">
        <v>2151</v>
      </c>
      <c r="F3965" s="299">
        <v>2450</v>
      </c>
      <c r="G3965" s="299" t="s">
        <v>33</v>
      </c>
      <c r="H3965" s="300" t="s">
        <v>740</v>
      </c>
      <c r="I3965" s="301">
        <v>44</v>
      </c>
      <c r="J3965" s="299" t="str">
        <f t="shared" si="323"/>
        <v>D-W3-H2-VEN 3 - Stained Lippings</v>
      </c>
      <c r="K3965" s="302" t="e">
        <f>K2237+(Spray_Lip/((100-DoorDiscount)/100))</f>
        <v>#REF!</v>
      </c>
      <c r="M3965" t="s">
        <v>751</v>
      </c>
      <c r="Q3965" s="302">
        <v>619.5</v>
      </c>
    </row>
    <row r="3966" spans="1:17" hidden="1">
      <c r="A3966" s="299" t="s">
        <v>2</v>
      </c>
      <c r="B3966" s="299" t="s">
        <v>15</v>
      </c>
      <c r="C3966" s="299">
        <v>1099</v>
      </c>
      <c r="D3966" s="299" t="s">
        <v>29</v>
      </c>
      <c r="E3966" s="299">
        <v>2451</v>
      </c>
      <c r="F3966" s="299">
        <v>2820</v>
      </c>
      <c r="G3966" s="299" t="s">
        <v>34</v>
      </c>
      <c r="H3966" s="300" t="s">
        <v>740</v>
      </c>
      <c r="I3966" s="301">
        <v>44</v>
      </c>
      <c r="J3966" s="299" t="str">
        <f t="shared" si="323"/>
        <v>D-W3-H3-VEN 3 - Stained Lippings</v>
      </c>
      <c r="K3966" s="302" t="e">
        <f>K2238+(Spray_Lip/((100-DoorDiscount)/100))</f>
        <v>#REF!</v>
      </c>
      <c r="M3966" t="s">
        <v>751</v>
      </c>
      <c r="Q3966" s="302">
        <v>748.5</v>
      </c>
    </row>
    <row r="3967" spans="1:17" hidden="1">
      <c r="A3967" s="299" t="s">
        <v>2</v>
      </c>
      <c r="B3967" s="299" t="s">
        <v>13</v>
      </c>
      <c r="C3967" s="299">
        <v>1099</v>
      </c>
      <c r="D3967" s="299" t="s">
        <v>29</v>
      </c>
      <c r="E3967" s="299">
        <v>2821</v>
      </c>
      <c r="F3967" s="299">
        <v>3070</v>
      </c>
      <c r="G3967" s="299" t="s">
        <v>35</v>
      </c>
      <c r="H3967" s="300" t="s">
        <v>740</v>
      </c>
      <c r="I3967" s="301">
        <v>44</v>
      </c>
      <c r="J3967" s="299" t="str">
        <f t="shared" si="323"/>
        <v>D-W3-H4-VEN 3 - Stained Lippings</v>
      </c>
      <c r="K3967" s="302" t="e">
        <f>K2239+(Spray_Lip/((100-DoorDiscount)/100))</f>
        <v>#REF!</v>
      </c>
      <c r="M3967" t="s">
        <v>751</v>
      </c>
      <c r="Q3967" s="302">
        <v>863.5</v>
      </c>
    </row>
    <row r="3968" spans="1:17" hidden="1">
      <c r="A3968" s="299" t="s">
        <v>1</v>
      </c>
      <c r="B3968" s="299" t="s">
        <v>12</v>
      </c>
      <c r="C3968" s="299">
        <v>1099</v>
      </c>
      <c r="D3968" s="299" t="s">
        <v>29</v>
      </c>
      <c r="E3968" s="299">
        <v>1981</v>
      </c>
      <c r="F3968" s="299">
        <v>2150</v>
      </c>
      <c r="G3968" s="299" t="s">
        <v>32</v>
      </c>
      <c r="H3968" s="300" t="s">
        <v>740</v>
      </c>
      <c r="I3968" s="301">
        <v>44</v>
      </c>
      <c r="J3968" s="299" t="str">
        <f t="shared" si="323"/>
        <v>E-W3-H1-VEN 3 - Stained Lippings</v>
      </c>
      <c r="K3968" s="302" t="e">
        <f t="shared" ref="K3968:K3975" si="328">K2240+(Spray_Lip/((100-DoorDiscount)/100))*2</f>
        <v>#REF!</v>
      </c>
      <c r="M3968" t="s">
        <v>751</v>
      </c>
      <c r="Q3968" s="302">
        <v>1021</v>
      </c>
    </row>
    <row r="3969" spans="1:17" hidden="1">
      <c r="A3969" s="299" t="s">
        <v>1</v>
      </c>
      <c r="B3969" s="299" t="s">
        <v>11</v>
      </c>
      <c r="C3969" s="299">
        <v>1099</v>
      </c>
      <c r="D3969" s="299" t="s">
        <v>29</v>
      </c>
      <c r="E3969" s="299">
        <v>2151</v>
      </c>
      <c r="F3969" s="299">
        <v>2450</v>
      </c>
      <c r="G3969" s="299" t="s">
        <v>33</v>
      </c>
      <c r="H3969" s="300" t="s">
        <v>740</v>
      </c>
      <c r="I3969" s="301">
        <v>44</v>
      </c>
      <c r="J3969" s="299" t="str">
        <f t="shared" si="323"/>
        <v>E-W3-H2-VEN 3 - Stained Lippings</v>
      </c>
      <c r="K3969" s="302" t="e">
        <f t="shared" si="328"/>
        <v>#REF!</v>
      </c>
      <c r="M3969" t="s">
        <v>751</v>
      </c>
      <c r="Q3969" s="302">
        <v>1236</v>
      </c>
    </row>
    <row r="3970" spans="1:17" hidden="1">
      <c r="A3970" s="299" t="s">
        <v>1</v>
      </c>
      <c r="B3970" s="299" t="s">
        <v>10</v>
      </c>
      <c r="C3970" s="299">
        <v>1099</v>
      </c>
      <c r="D3970" s="299" t="s">
        <v>29</v>
      </c>
      <c r="E3970" s="299">
        <v>2451</v>
      </c>
      <c r="F3970" s="299">
        <v>2820</v>
      </c>
      <c r="G3970" s="299" t="s">
        <v>34</v>
      </c>
      <c r="H3970" s="300" t="s">
        <v>740</v>
      </c>
      <c r="I3970" s="301">
        <v>44</v>
      </c>
      <c r="J3970" s="299" t="str">
        <f t="shared" si="323"/>
        <v>E-W3-H3-VEN 3 - Stained Lippings</v>
      </c>
      <c r="K3970" s="302" t="e">
        <f t="shared" si="328"/>
        <v>#REF!</v>
      </c>
      <c r="M3970" t="s">
        <v>751</v>
      </c>
      <c r="Q3970" s="302">
        <v>1496</v>
      </c>
    </row>
    <row r="3971" spans="1:17" hidden="1">
      <c r="A3971" s="299" t="s">
        <v>1</v>
      </c>
      <c r="B3971" s="299" t="s">
        <v>8</v>
      </c>
      <c r="C3971" s="299">
        <v>1099</v>
      </c>
      <c r="D3971" s="299" t="s">
        <v>29</v>
      </c>
      <c r="E3971" s="299">
        <v>2821</v>
      </c>
      <c r="F3971" s="299">
        <v>3100</v>
      </c>
      <c r="G3971" s="299" t="s">
        <v>35</v>
      </c>
      <c r="H3971" s="300" t="s">
        <v>740</v>
      </c>
      <c r="I3971" s="301">
        <v>44</v>
      </c>
      <c r="J3971" s="299" t="str">
        <f t="shared" si="323"/>
        <v>E-W3-H4-VEN 3 - Stained Lippings</v>
      </c>
      <c r="K3971" s="302" t="e">
        <f t="shared" si="328"/>
        <v>#REF!</v>
      </c>
      <c r="M3971" t="s">
        <v>751</v>
      </c>
      <c r="Q3971" s="302">
        <v>1722</v>
      </c>
    </row>
    <row r="3972" spans="1:17" hidden="1">
      <c r="A3972" s="299" t="s">
        <v>0</v>
      </c>
      <c r="B3972" s="299" t="s">
        <v>7</v>
      </c>
      <c r="C3972" s="299">
        <v>1099</v>
      </c>
      <c r="D3972" s="299" t="s">
        <v>29</v>
      </c>
      <c r="E3972" s="299">
        <v>1981</v>
      </c>
      <c r="F3972" s="299">
        <v>2150</v>
      </c>
      <c r="G3972" s="299" t="s">
        <v>32</v>
      </c>
      <c r="H3972" s="300" t="s">
        <v>740</v>
      </c>
      <c r="I3972" s="301">
        <v>44</v>
      </c>
      <c r="J3972" s="299" t="str">
        <f t="shared" si="323"/>
        <v>F-W3-H1-VEN 3 - Stained Lippings</v>
      </c>
      <c r="K3972" s="302" t="e">
        <f t="shared" si="328"/>
        <v>#REF!</v>
      </c>
      <c r="M3972" t="s">
        <v>751</v>
      </c>
      <c r="Q3972" s="302">
        <v>911</v>
      </c>
    </row>
    <row r="3973" spans="1:17" hidden="1">
      <c r="A3973" s="299" t="s">
        <v>0</v>
      </c>
      <c r="B3973" s="299" t="s">
        <v>6</v>
      </c>
      <c r="C3973" s="299">
        <v>1099</v>
      </c>
      <c r="D3973" s="299" t="s">
        <v>29</v>
      </c>
      <c r="E3973" s="299">
        <v>2151</v>
      </c>
      <c r="F3973" s="299">
        <v>2450</v>
      </c>
      <c r="G3973" s="299" t="s">
        <v>33</v>
      </c>
      <c r="H3973" s="300" t="s">
        <v>740</v>
      </c>
      <c r="I3973" s="301">
        <v>44</v>
      </c>
      <c r="J3973" s="299" t="str">
        <f t="shared" ref="J3973:J4035" si="329">A3973&amp;"-"&amp;D3973&amp;"-"&amp;G3973&amp;"-"&amp;H3973</f>
        <v>F-W3-H2-VEN 3 - Stained Lippings</v>
      </c>
      <c r="K3973" s="302" t="e">
        <f t="shared" si="328"/>
        <v>#REF!</v>
      </c>
      <c r="M3973" t="s">
        <v>751</v>
      </c>
      <c r="Q3973" s="302">
        <v>1111</v>
      </c>
    </row>
    <row r="3974" spans="1:17" hidden="1">
      <c r="A3974" s="299" t="s">
        <v>0</v>
      </c>
      <c r="B3974" s="299" t="s">
        <v>5</v>
      </c>
      <c r="C3974" s="299">
        <v>1099</v>
      </c>
      <c r="D3974" s="299" t="s">
        <v>29</v>
      </c>
      <c r="E3974" s="299">
        <v>2451</v>
      </c>
      <c r="F3974" s="299">
        <v>2820</v>
      </c>
      <c r="G3974" s="299" t="s">
        <v>34</v>
      </c>
      <c r="H3974" s="300" t="s">
        <v>740</v>
      </c>
      <c r="I3974" s="301">
        <v>44</v>
      </c>
      <c r="J3974" s="299" t="str">
        <f t="shared" si="329"/>
        <v>F-W3-H3-VEN 3 - Stained Lippings</v>
      </c>
      <c r="K3974" s="302" t="e">
        <f t="shared" si="328"/>
        <v>#REF!</v>
      </c>
      <c r="M3974" t="s">
        <v>751</v>
      </c>
      <c r="Q3974" s="302">
        <v>1361</v>
      </c>
    </row>
    <row r="3975" spans="1:17" hidden="1">
      <c r="A3975" s="299" t="s">
        <v>0</v>
      </c>
      <c r="B3975" s="299" t="s">
        <v>3</v>
      </c>
      <c r="C3975" s="299">
        <v>1099</v>
      </c>
      <c r="D3975" s="299" t="s">
        <v>29</v>
      </c>
      <c r="E3975" s="299">
        <v>2821</v>
      </c>
      <c r="F3975" s="299">
        <v>3100</v>
      </c>
      <c r="G3975" s="299" t="s">
        <v>35</v>
      </c>
      <c r="H3975" s="300" t="s">
        <v>740</v>
      </c>
      <c r="I3975" s="301">
        <v>44</v>
      </c>
      <c r="J3975" s="299" t="str">
        <f t="shared" si="329"/>
        <v>F-W3-H4-VEN 3 - Stained Lippings</v>
      </c>
      <c r="K3975" s="302" t="e">
        <f t="shared" si="328"/>
        <v>#REF!</v>
      </c>
      <c r="M3975" t="s">
        <v>751</v>
      </c>
      <c r="Q3975" s="302">
        <v>1520</v>
      </c>
    </row>
    <row r="3976" spans="1:17" hidden="1">
      <c r="A3976" s="299" t="s">
        <v>2</v>
      </c>
      <c r="B3976" s="299" t="s">
        <v>17</v>
      </c>
      <c r="C3976" s="299">
        <v>1240</v>
      </c>
      <c r="D3976" s="299" t="s">
        <v>30</v>
      </c>
      <c r="E3976" s="299">
        <v>1981</v>
      </c>
      <c r="F3976" s="299">
        <v>2150</v>
      </c>
      <c r="G3976" s="299" t="s">
        <v>32</v>
      </c>
      <c r="H3976" s="300" t="s">
        <v>740</v>
      </c>
      <c r="I3976" s="301">
        <v>44</v>
      </c>
      <c r="J3976" s="299" t="str">
        <f t="shared" si="329"/>
        <v>D-W4-H1-VEN 3 - Stained Lippings</v>
      </c>
      <c r="K3976" s="302" t="e">
        <f>K2248+(Spray_Lip/((100-DoorDiscount)/100))</f>
        <v>#REF!</v>
      </c>
      <c r="M3976" t="s">
        <v>751</v>
      </c>
      <c r="Q3976" s="302">
        <v>536.5</v>
      </c>
    </row>
    <row r="3977" spans="1:17" hidden="1">
      <c r="A3977" s="299" t="s">
        <v>2</v>
      </c>
      <c r="B3977" s="299" t="s">
        <v>16</v>
      </c>
      <c r="C3977" s="299">
        <v>1240</v>
      </c>
      <c r="D3977" s="299" t="s">
        <v>30</v>
      </c>
      <c r="E3977" s="299">
        <v>2151</v>
      </c>
      <c r="F3977" s="299">
        <v>2450</v>
      </c>
      <c r="G3977" s="299" t="s">
        <v>33</v>
      </c>
      <c r="H3977" s="300" t="s">
        <v>740</v>
      </c>
      <c r="I3977" s="301">
        <v>44</v>
      </c>
      <c r="J3977" s="299" t="str">
        <f t="shared" si="329"/>
        <v>D-W4-H2-VEN 3 - Stained Lippings</v>
      </c>
      <c r="K3977" s="302" t="e">
        <f>K2249+(Spray_Lip/((100-DoorDiscount)/100))</f>
        <v>#REF!</v>
      </c>
      <c r="M3977" t="s">
        <v>751</v>
      </c>
      <c r="Q3977" s="302">
        <v>643.5</v>
      </c>
    </row>
    <row r="3978" spans="1:17" hidden="1">
      <c r="A3978" s="299" t="s">
        <v>2</v>
      </c>
      <c r="B3978" s="299" t="s">
        <v>15</v>
      </c>
      <c r="C3978" s="299">
        <v>1240</v>
      </c>
      <c r="D3978" s="299" t="s">
        <v>30</v>
      </c>
      <c r="E3978" s="299">
        <v>2451</v>
      </c>
      <c r="F3978" s="299">
        <v>2820</v>
      </c>
      <c r="G3978" s="299" t="s">
        <v>34</v>
      </c>
      <c r="H3978" s="300" t="s">
        <v>740</v>
      </c>
      <c r="I3978" s="301">
        <v>44</v>
      </c>
      <c r="J3978" s="299" t="str">
        <f t="shared" si="329"/>
        <v>D-W4-H3-VEN 3 - Stained Lippings</v>
      </c>
      <c r="K3978" s="302" t="e">
        <f>K2250+(Spray_Lip/((100-DoorDiscount)/100))</f>
        <v>#REF!</v>
      </c>
      <c r="M3978" t="s">
        <v>751</v>
      </c>
      <c r="Q3978" s="302">
        <v>772.5</v>
      </c>
    </row>
    <row r="3979" spans="1:17" hidden="1">
      <c r="A3979" s="299" t="s">
        <v>2</v>
      </c>
      <c r="B3979" s="299" t="s">
        <v>13</v>
      </c>
      <c r="C3979" s="299">
        <v>1240</v>
      </c>
      <c r="D3979" s="299" t="s">
        <v>30</v>
      </c>
      <c r="E3979" s="299">
        <v>2821</v>
      </c>
      <c r="F3979" s="299">
        <v>3070</v>
      </c>
      <c r="G3979" s="299" t="s">
        <v>35</v>
      </c>
      <c r="H3979" s="300" t="s">
        <v>740</v>
      </c>
      <c r="I3979" s="301">
        <v>44</v>
      </c>
      <c r="J3979" s="299" t="str">
        <f t="shared" si="329"/>
        <v>D-W4-H4-VEN 3 - Stained Lippings</v>
      </c>
      <c r="K3979" s="302" t="e">
        <f>K2251+(Spray_Lip/((100-DoorDiscount)/100))</f>
        <v>#REF!</v>
      </c>
      <c r="M3979" t="s">
        <v>751</v>
      </c>
      <c r="Q3979" s="302">
        <v>887.5</v>
      </c>
    </row>
    <row r="3980" spans="1:17" hidden="1">
      <c r="A3980" s="299" t="s">
        <v>1</v>
      </c>
      <c r="B3980" s="299" t="s">
        <v>12</v>
      </c>
      <c r="C3980" s="299">
        <v>1240</v>
      </c>
      <c r="D3980" s="299" t="s">
        <v>30</v>
      </c>
      <c r="E3980" s="299">
        <v>1981</v>
      </c>
      <c r="F3980" s="299">
        <v>2150</v>
      </c>
      <c r="G3980" s="299" t="s">
        <v>32</v>
      </c>
      <c r="H3980" s="300" t="s">
        <v>740</v>
      </c>
      <c r="I3980" s="301">
        <v>44</v>
      </c>
      <c r="J3980" s="299" t="str">
        <f t="shared" si="329"/>
        <v>E-W4-H1-VEN 3 - Stained Lippings</v>
      </c>
      <c r="K3980" s="302" t="e">
        <f t="shared" ref="K3980:K3987" si="330">K2252+(Spray_Lip/((100-DoorDiscount)/100))*2</f>
        <v>#REF!</v>
      </c>
      <c r="M3980" t="s">
        <v>751</v>
      </c>
      <c r="Q3980" s="302">
        <v>1070</v>
      </c>
    </row>
    <row r="3981" spans="1:17" hidden="1">
      <c r="A3981" s="299" t="s">
        <v>1</v>
      </c>
      <c r="B3981" s="299" t="s">
        <v>11</v>
      </c>
      <c r="C3981" s="299">
        <v>1240</v>
      </c>
      <c r="D3981" s="299" t="s">
        <v>30</v>
      </c>
      <c r="E3981" s="299">
        <v>2151</v>
      </c>
      <c r="F3981" s="299">
        <v>2450</v>
      </c>
      <c r="G3981" s="299" t="s">
        <v>33</v>
      </c>
      <c r="H3981" s="300" t="s">
        <v>740</v>
      </c>
      <c r="I3981" s="301">
        <v>44</v>
      </c>
      <c r="J3981" s="299" t="str">
        <f t="shared" si="329"/>
        <v>E-W4-H2-VEN 3 - Stained Lippings</v>
      </c>
      <c r="K3981" s="302" t="e">
        <f t="shared" si="330"/>
        <v>#REF!</v>
      </c>
      <c r="M3981" t="s">
        <v>751</v>
      </c>
      <c r="Q3981" s="302">
        <v>1285</v>
      </c>
    </row>
    <row r="3982" spans="1:17" hidden="1">
      <c r="A3982" s="299" t="s">
        <v>1</v>
      </c>
      <c r="B3982" s="299" t="s">
        <v>10</v>
      </c>
      <c r="C3982" s="299">
        <v>1240</v>
      </c>
      <c r="D3982" s="299" t="s">
        <v>30</v>
      </c>
      <c r="E3982" s="299">
        <v>2451</v>
      </c>
      <c r="F3982" s="299">
        <v>2820</v>
      </c>
      <c r="G3982" s="299" t="s">
        <v>34</v>
      </c>
      <c r="H3982" s="300" t="s">
        <v>740</v>
      </c>
      <c r="I3982" s="301">
        <v>44</v>
      </c>
      <c r="J3982" s="299" t="str">
        <f t="shared" si="329"/>
        <v>E-W4-H3-VEN 3 - Stained Lippings</v>
      </c>
      <c r="K3982" s="302" t="e">
        <f t="shared" si="330"/>
        <v>#REF!</v>
      </c>
      <c r="M3982" t="s">
        <v>751</v>
      </c>
      <c r="Q3982" s="302">
        <v>1545</v>
      </c>
    </row>
    <row r="3983" spans="1:17" hidden="1">
      <c r="A3983" s="299" t="s">
        <v>1</v>
      </c>
      <c r="B3983" s="299" t="s">
        <v>8</v>
      </c>
      <c r="C3983" s="299">
        <v>1240</v>
      </c>
      <c r="D3983" s="299" t="s">
        <v>30</v>
      </c>
      <c r="E3983" s="299">
        <v>2821</v>
      </c>
      <c r="F3983" s="299">
        <v>3100</v>
      </c>
      <c r="G3983" s="299" t="s">
        <v>35</v>
      </c>
      <c r="H3983" s="300" t="s">
        <v>740</v>
      </c>
      <c r="I3983" s="301">
        <v>44</v>
      </c>
      <c r="J3983" s="299" t="str">
        <f t="shared" si="329"/>
        <v>E-W4-H4-VEN 3 - Stained Lippings</v>
      </c>
      <c r="K3983" s="302" t="e">
        <f t="shared" si="330"/>
        <v>#REF!</v>
      </c>
      <c r="M3983" t="s">
        <v>751</v>
      </c>
      <c r="Q3983" s="302">
        <v>1770</v>
      </c>
    </row>
    <row r="3984" spans="1:17" hidden="1">
      <c r="A3984" s="299" t="s">
        <v>0</v>
      </c>
      <c r="B3984" s="299" t="s">
        <v>7</v>
      </c>
      <c r="C3984" s="299">
        <v>1240</v>
      </c>
      <c r="D3984" s="299" t="s">
        <v>30</v>
      </c>
      <c r="E3984" s="299">
        <v>1981</v>
      </c>
      <c r="F3984" s="299">
        <v>2150</v>
      </c>
      <c r="G3984" s="299" t="s">
        <v>32</v>
      </c>
      <c r="H3984" s="300" t="s">
        <v>740</v>
      </c>
      <c r="I3984" s="301">
        <v>44</v>
      </c>
      <c r="J3984" s="299" t="str">
        <f t="shared" si="329"/>
        <v>F-W4-H1-VEN 3 - Stained Lippings</v>
      </c>
      <c r="K3984" s="302" t="e">
        <f t="shared" si="330"/>
        <v>#REF!</v>
      </c>
      <c r="M3984" t="s">
        <v>751</v>
      </c>
      <c r="Q3984" s="302">
        <v>935</v>
      </c>
    </row>
    <row r="3985" spans="1:17" hidden="1">
      <c r="A3985" s="299" t="s">
        <v>0</v>
      </c>
      <c r="B3985" s="299" t="s">
        <v>6</v>
      </c>
      <c r="C3985" s="299">
        <v>1240</v>
      </c>
      <c r="D3985" s="299" t="s">
        <v>30</v>
      </c>
      <c r="E3985" s="299">
        <v>2151</v>
      </c>
      <c r="F3985" s="299">
        <v>2450</v>
      </c>
      <c r="G3985" s="299" t="s">
        <v>33</v>
      </c>
      <c r="H3985" s="300" t="s">
        <v>740</v>
      </c>
      <c r="I3985" s="301">
        <v>44</v>
      </c>
      <c r="J3985" s="299" t="str">
        <f t="shared" si="329"/>
        <v>F-W4-H2-VEN 3 - Stained Lippings</v>
      </c>
      <c r="K3985" s="302" t="e">
        <f t="shared" si="330"/>
        <v>#REF!</v>
      </c>
      <c r="M3985" t="s">
        <v>751</v>
      </c>
      <c r="Q3985" s="302">
        <v>1135</v>
      </c>
    </row>
    <row r="3986" spans="1:17" hidden="1">
      <c r="A3986" s="299" t="s">
        <v>0</v>
      </c>
      <c r="B3986" s="299" t="s">
        <v>5</v>
      </c>
      <c r="C3986" s="299">
        <v>1240</v>
      </c>
      <c r="D3986" s="299" t="s">
        <v>30</v>
      </c>
      <c r="E3986" s="299">
        <v>2451</v>
      </c>
      <c r="F3986" s="299">
        <v>2820</v>
      </c>
      <c r="G3986" s="299" t="s">
        <v>34</v>
      </c>
      <c r="H3986" s="300" t="s">
        <v>740</v>
      </c>
      <c r="I3986" s="301">
        <v>44</v>
      </c>
      <c r="J3986" s="299" t="str">
        <f t="shared" si="329"/>
        <v>F-W4-H3-VEN 3 - Stained Lippings</v>
      </c>
      <c r="K3986" s="302" t="e">
        <f t="shared" si="330"/>
        <v>#REF!</v>
      </c>
      <c r="M3986" t="s">
        <v>751</v>
      </c>
      <c r="Q3986" s="302">
        <v>1385</v>
      </c>
    </row>
    <row r="3987" spans="1:17" hidden="1">
      <c r="A3987" s="299" t="s">
        <v>0</v>
      </c>
      <c r="B3987" s="299" t="s">
        <v>3</v>
      </c>
      <c r="C3987" s="299">
        <v>1240</v>
      </c>
      <c r="D3987" s="299" t="s">
        <v>30</v>
      </c>
      <c r="E3987" s="299">
        <v>2821</v>
      </c>
      <c r="F3987" s="299">
        <v>3100</v>
      </c>
      <c r="G3987" s="299" t="s">
        <v>35</v>
      </c>
      <c r="H3987" s="300" t="s">
        <v>740</v>
      </c>
      <c r="I3987" s="301">
        <v>44</v>
      </c>
      <c r="J3987" s="299" t="str">
        <f t="shared" si="329"/>
        <v>F-W4-H4-VEN 3 - Stained Lippings</v>
      </c>
      <c r="K3987" s="302" t="e">
        <f t="shared" si="330"/>
        <v>#REF!</v>
      </c>
      <c r="M3987" t="s">
        <v>751</v>
      </c>
      <c r="Q3987" s="302">
        <v>1544</v>
      </c>
    </row>
    <row r="3988" spans="1:17" hidden="1">
      <c r="A3988" s="299" t="s">
        <v>2</v>
      </c>
      <c r="B3988" s="299" t="s">
        <v>17</v>
      </c>
      <c r="C3988" s="299">
        <v>949</v>
      </c>
      <c r="D3988" s="299" t="s">
        <v>27</v>
      </c>
      <c r="E3988" s="299">
        <v>1981</v>
      </c>
      <c r="F3988" s="299">
        <v>2150</v>
      </c>
      <c r="G3988" s="299" t="s">
        <v>32</v>
      </c>
      <c r="H3988" s="300" t="s">
        <v>741</v>
      </c>
      <c r="I3988" s="301">
        <v>44</v>
      </c>
      <c r="J3988" s="299" t="str">
        <f t="shared" si="329"/>
        <v>D-W1-H1-VEN 4 - Stained Lippings</v>
      </c>
      <c r="K3988" s="302" t="e">
        <f>K2260+(Spray_Lip/((100-DoorDiscount)/100))</f>
        <v>#REF!</v>
      </c>
      <c r="M3988" t="s">
        <v>751</v>
      </c>
      <c r="Q3988" s="302">
        <v>493.5</v>
      </c>
    </row>
    <row r="3989" spans="1:17" hidden="1">
      <c r="A3989" s="299" t="s">
        <v>2</v>
      </c>
      <c r="B3989" s="299" t="s">
        <v>16</v>
      </c>
      <c r="C3989" s="299">
        <v>949</v>
      </c>
      <c r="D3989" s="299" t="s">
        <v>27</v>
      </c>
      <c r="E3989" s="299">
        <v>2151</v>
      </c>
      <c r="F3989" s="299">
        <v>2450</v>
      </c>
      <c r="G3989" s="299" t="s">
        <v>33</v>
      </c>
      <c r="H3989" s="300" t="s">
        <v>741</v>
      </c>
      <c r="I3989" s="301">
        <v>44</v>
      </c>
      <c r="J3989" s="299" t="str">
        <f t="shared" si="329"/>
        <v>D-W1-H2-VEN 4 - Stained Lippings</v>
      </c>
      <c r="K3989" s="302" t="e">
        <f>K2261+(Spray_Lip/((100-DoorDiscount)/100))</f>
        <v>#REF!</v>
      </c>
      <c r="M3989" t="s">
        <v>751</v>
      </c>
      <c r="Q3989" s="302">
        <v>576.5</v>
      </c>
    </row>
    <row r="3990" spans="1:17" hidden="1">
      <c r="A3990" s="299" t="s">
        <v>2</v>
      </c>
      <c r="B3990" s="299" t="s">
        <v>15</v>
      </c>
      <c r="C3990" s="299">
        <v>949</v>
      </c>
      <c r="D3990" s="299" t="s">
        <v>27</v>
      </c>
      <c r="E3990" s="299">
        <v>2451</v>
      </c>
      <c r="F3990" s="299">
        <v>2820</v>
      </c>
      <c r="G3990" s="299" t="s">
        <v>34</v>
      </c>
      <c r="H3990" s="300" t="s">
        <v>741</v>
      </c>
      <c r="I3990" s="301">
        <v>44</v>
      </c>
      <c r="J3990" s="299" t="str">
        <f t="shared" si="329"/>
        <v>D-W1-H3-VEN 4 - Stained Lippings</v>
      </c>
      <c r="K3990" s="302" t="e">
        <f>K2262+(Spray_Lip/((100-DoorDiscount)/100))</f>
        <v>#REF!</v>
      </c>
      <c r="M3990" t="s">
        <v>751</v>
      </c>
      <c r="Q3990" s="302">
        <v>700.5</v>
      </c>
    </row>
    <row r="3991" spans="1:17" hidden="1">
      <c r="A3991" s="299" t="s">
        <v>2</v>
      </c>
      <c r="B3991" s="299" t="s">
        <v>13</v>
      </c>
      <c r="C3991" s="299">
        <v>864</v>
      </c>
      <c r="D3991" s="299" t="s">
        <v>27</v>
      </c>
      <c r="E3991" s="299">
        <v>2821</v>
      </c>
      <c r="F3991" s="299">
        <v>3070</v>
      </c>
      <c r="G3991" s="299" t="s">
        <v>35</v>
      </c>
      <c r="H3991" s="300" t="s">
        <v>741</v>
      </c>
      <c r="I3991" s="301">
        <v>44</v>
      </c>
      <c r="J3991" s="299" t="str">
        <f t="shared" si="329"/>
        <v>D-W1-H4-VEN 4 - Stained Lippings</v>
      </c>
      <c r="K3991" s="302" t="e">
        <f>K2263+(Spray_Lip/((100-DoorDiscount)/100))</f>
        <v>#REF!</v>
      </c>
      <c r="M3991" t="s">
        <v>751</v>
      </c>
      <c r="Q3991" s="302">
        <v>815.5</v>
      </c>
    </row>
    <row r="3992" spans="1:17" hidden="1">
      <c r="A3992" s="299" t="s">
        <v>1</v>
      </c>
      <c r="B3992" s="299" t="s">
        <v>12</v>
      </c>
      <c r="C3992" s="299">
        <v>949</v>
      </c>
      <c r="D3992" s="299" t="s">
        <v>27</v>
      </c>
      <c r="E3992" s="299">
        <v>1981</v>
      </c>
      <c r="F3992" s="299">
        <v>2150</v>
      </c>
      <c r="G3992" s="299" t="s">
        <v>32</v>
      </c>
      <c r="H3992" s="300" t="s">
        <v>741</v>
      </c>
      <c r="I3992" s="301">
        <v>44</v>
      </c>
      <c r="J3992" s="299" t="str">
        <f t="shared" si="329"/>
        <v>E-W1-H1-VEN 4 - Stained Lippings</v>
      </c>
      <c r="K3992" s="302" t="e">
        <f t="shared" ref="K3992:K3999" si="331">K2264+(Spray_Lip/((100-DoorDiscount)/100))*2</f>
        <v>#REF!</v>
      </c>
      <c r="M3992" t="s">
        <v>751</v>
      </c>
      <c r="Q3992" s="302">
        <v>987</v>
      </c>
    </row>
    <row r="3993" spans="1:17" hidden="1">
      <c r="A3993" s="299" t="s">
        <v>1</v>
      </c>
      <c r="B3993" s="299" t="s">
        <v>11</v>
      </c>
      <c r="C3993" s="299">
        <v>909</v>
      </c>
      <c r="D3993" s="299" t="s">
        <v>27</v>
      </c>
      <c r="E3993" s="299">
        <v>2151</v>
      </c>
      <c r="F3993" s="299">
        <v>2450</v>
      </c>
      <c r="G3993" s="299" t="s">
        <v>33</v>
      </c>
      <c r="H3993" s="300" t="s">
        <v>741</v>
      </c>
      <c r="I3993" s="301">
        <v>44</v>
      </c>
      <c r="J3993" s="299" t="str">
        <f t="shared" si="329"/>
        <v>E-W1-H2-VEN 4 - Stained Lippings</v>
      </c>
      <c r="K3993" s="302" t="e">
        <f t="shared" si="331"/>
        <v>#REF!</v>
      </c>
      <c r="M3993" t="s">
        <v>751</v>
      </c>
      <c r="Q3993" s="302">
        <v>1152</v>
      </c>
    </row>
    <row r="3994" spans="1:17" hidden="1">
      <c r="A3994" s="299" t="s">
        <v>1</v>
      </c>
      <c r="B3994" s="299" t="s">
        <v>10</v>
      </c>
      <c r="C3994" s="299">
        <v>949</v>
      </c>
      <c r="D3994" s="299" t="s">
        <v>27</v>
      </c>
      <c r="E3994" s="299">
        <v>2451</v>
      </c>
      <c r="F3994" s="299">
        <v>2820</v>
      </c>
      <c r="G3994" s="299" t="s">
        <v>34</v>
      </c>
      <c r="H3994" s="300" t="s">
        <v>741</v>
      </c>
      <c r="I3994" s="301">
        <v>44</v>
      </c>
      <c r="J3994" s="299" t="str">
        <f t="shared" si="329"/>
        <v>E-W1-H3-VEN 4 - Stained Lippings</v>
      </c>
      <c r="K3994" s="302" t="e">
        <f t="shared" si="331"/>
        <v>#REF!</v>
      </c>
      <c r="M3994" t="s">
        <v>751</v>
      </c>
      <c r="Q3994" s="302">
        <v>1397</v>
      </c>
    </row>
    <row r="3995" spans="1:17" hidden="1">
      <c r="A3995" s="299" t="s">
        <v>1</v>
      </c>
      <c r="B3995" s="299" t="s">
        <v>8</v>
      </c>
      <c r="C3995" s="299">
        <v>999</v>
      </c>
      <c r="D3995" s="299" t="s">
        <v>27</v>
      </c>
      <c r="E3995" s="299">
        <v>2821</v>
      </c>
      <c r="F3995" s="299">
        <v>3100</v>
      </c>
      <c r="G3995" s="299" t="s">
        <v>35</v>
      </c>
      <c r="H3995" s="300" t="s">
        <v>741</v>
      </c>
      <c r="I3995" s="301">
        <v>44</v>
      </c>
      <c r="J3995" s="299" t="str">
        <f t="shared" si="329"/>
        <v>E-W1-H4-VEN 4 - Stained Lippings</v>
      </c>
      <c r="K3995" s="302" t="e">
        <f t="shared" si="331"/>
        <v>#REF!</v>
      </c>
      <c r="M3995" t="s">
        <v>751</v>
      </c>
      <c r="Q3995" s="302">
        <v>1629</v>
      </c>
    </row>
    <row r="3996" spans="1:17" hidden="1">
      <c r="A3996" s="299" t="s">
        <v>0</v>
      </c>
      <c r="B3996" s="299" t="s">
        <v>7</v>
      </c>
      <c r="C3996" s="299">
        <v>949</v>
      </c>
      <c r="D3996" s="299" t="s">
        <v>27</v>
      </c>
      <c r="E3996" s="299">
        <v>1981</v>
      </c>
      <c r="F3996" s="299">
        <v>2150</v>
      </c>
      <c r="G3996" s="299" t="s">
        <v>32</v>
      </c>
      <c r="H3996" s="300" t="s">
        <v>741</v>
      </c>
      <c r="I3996" s="301">
        <v>44</v>
      </c>
      <c r="J3996" s="299" t="str">
        <f t="shared" si="329"/>
        <v>F-W1-H1-VEN 4 - Stained Lippings</v>
      </c>
      <c r="K3996" s="302" t="e">
        <f t="shared" si="331"/>
        <v>#REF!</v>
      </c>
      <c r="M3996" t="s">
        <v>751</v>
      </c>
      <c r="Q3996" s="302">
        <v>904</v>
      </c>
    </row>
    <row r="3997" spans="1:17" hidden="1">
      <c r="A3997" s="299" t="s">
        <v>0</v>
      </c>
      <c r="B3997" s="299" t="s">
        <v>6</v>
      </c>
      <c r="C3997" s="299">
        <v>909</v>
      </c>
      <c r="D3997" s="299" t="s">
        <v>27</v>
      </c>
      <c r="E3997" s="299">
        <v>2151</v>
      </c>
      <c r="F3997" s="299">
        <v>2450</v>
      </c>
      <c r="G3997" s="299" t="s">
        <v>33</v>
      </c>
      <c r="H3997" s="300" t="s">
        <v>741</v>
      </c>
      <c r="I3997" s="301">
        <v>44</v>
      </c>
      <c r="J3997" s="299" t="str">
        <f t="shared" si="329"/>
        <v>F-W1-H2-VEN 4 - Stained Lippings</v>
      </c>
      <c r="K3997" s="302" t="e">
        <f t="shared" si="331"/>
        <v>#REF!</v>
      </c>
      <c r="M3997" t="s">
        <v>751</v>
      </c>
      <c r="Q3997" s="302">
        <v>1069</v>
      </c>
    </row>
    <row r="3998" spans="1:17" hidden="1">
      <c r="A3998" s="299" t="s">
        <v>0</v>
      </c>
      <c r="B3998" s="299" t="s">
        <v>5</v>
      </c>
      <c r="C3998" s="299">
        <v>924</v>
      </c>
      <c r="D3998" s="299" t="s">
        <v>27</v>
      </c>
      <c r="E3998" s="299">
        <v>2451</v>
      </c>
      <c r="F3998" s="299">
        <v>2820</v>
      </c>
      <c r="G3998" s="299" t="s">
        <v>34</v>
      </c>
      <c r="H3998" s="300" t="s">
        <v>741</v>
      </c>
      <c r="I3998" s="301">
        <v>44</v>
      </c>
      <c r="J3998" s="299" t="str">
        <f t="shared" si="329"/>
        <v>F-W1-H3-VEN 4 - Stained Lippings</v>
      </c>
      <c r="K3998" s="302" t="e">
        <f t="shared" si="331"/>
        <v>#REF!</v>
      </c>
      <c r="M3998" t="s">
        <v>751</v>
      </c>
      <c r="Q3998" s="302">
        <v>1296</v>
      </c>
    </row>
    <row r="3999" spans="1:17" hidden="1">
      <c r="A3999" s="299" t="s">
        <v>0</v>
      </c>
      <c r="B3999" s="299" t="s">
        <v>3</v>
      </c>
      <c r="C3999" s="299">
        <v>999</v>
      </c>
      <c r="D3999" s="299" t="s">
        <v>27</v>
      </c>
      <c r="E3999" s="299">
        <v>2821</v>
      </c>
      <c r="F3999" s="299">
        <v>3100</v>
      </c>
      <c r="G3999" s="299" t="s">
        <v>35</v>
      </c>
      <c r="H3999" s="300" t="s">
        <v>741</v>
      </c>
      <c r="I3999" s="301">
        <v>44</v>
      </c>
      <c r="J3999" s="299" t="str">
        <f t="shared" si="329"/>
        <v>F-W1-H4-VEN 4 - Stained Lippings</v>
      </c>
      <c r="K3999" s="302" t="e">
        <f t="shared" si="331"/>
        <v>#REF!</v>
      </c>
      <c r="M3999" t="s">
        <v>751</v>
      </c>
      <c r="Q3999" s="302">
        <v>1514</v>
      </c>
    </row>
    <row r="4000" spans="1:17" hidden="1">
      <c r="A4000" s="299" t="s">
        <v>2</v>
      </c>
      <c r="B4000" s="299" t="s">
        <v>17</v>
      </c>
      <c r="C4000" s="299">
        <v>999</v>
      </c>
      <c r="D4000" s="299" t="s">
        <v>28</v>
      </c>
      <c r="E4000" s="299">
        <v>1981</v>
      </c>
      <c r="F4000" s="299">
        <v>2150</v>
      </c>
      <c r="G4000" s="299" t="s">
        <v>32</v>
      </c>
      <c r="H4000" s="300" t="s">
        <v>741</v>
      </c>
      <c r="I4000" s="301">
        <v>44</v>
      </c>
      <c r="J4000" s="299" t="str">
        <f t="shared" si="329"/>
        <v>D-W2-H1-VEN 4 - Stained Lippings</v>
      </c>
      <c r="K4000" s="302" t="e">
        <f>K2272+(Spray_Lip/((100-DoorDiscount)/100))</f>
        <v>#REF!</v>
      </c>
      <c r="M4000" t="s">
        <v>751</v>
      </c>
      <c r="Q4000" s="302">
        <v>518.5</v>
      </c>
    </row>
    <row r="4001" spans="1:17" hidden="1">
      <c r="A4001" s="299" t="s">
        <v>2</v>
      </c>
      <c r="B4001" s="299" t="s">
        <v>16</v>
      </c>
      <c r="C4001" s="299">
        <v>999</v>
      </c>
      <c r="D4001" s="299" t="s">
        <v>28</v>
      </c>
      <c r="E4001" s="299">
        <v>2151</v>
      </c>
      <c r="F4001" s="299">
        <v>2450</v>
      </c>
      <c r="G4001" s="299" t="s">
        <v>33</v>
      </c>
      <c r="H4001" s="300" t="s">
        <v>741</v>
      </c>
      <c r="I4001" s="301">
        <v>44</v>
      </c>
      <c r="J4001" s="299" t="str">
        <f t="shared" si="329"/>
        <v>D-W2-H2-VEN 4 - Stained Lippings</v>
      </c>
      <c r="K4001" s="302" t="e">
        <f>K2273+(Spray_Lip/((100-DoorDiscount)/100))</f>
        <v>#REF!</v>
      </c>
      <c r="M4001" t="s">
        <v>751</v>
      </c>
      <c r="Q4001" s="302">
        <v>600.5</v>
      </c>
    </row>
    <row r="4002" spans="1:17" hidden="1">
      <c r="A4002" s="299" t="s">
        <v>2</v>
      </c>
      <c r="B4002" s="299" t="s">
        <v>15</v>
      </c>
      <c r="C4002" s="299">
        <v>999</v>
      </c>
      <c r="D4002" s="299" t="s">
        <v>28</v>
      </c>
      <c r="E4002" s="299">
        <v>2451</v>
      </c>
      <c r="F4002" s="299">
        <v>2820</v>
      </c>
      <c r="G4002" s="299" t="s">
        <v>34</v>
      </c>
      <c r="H4002" s="300" t="s">
        <v>741</v>
      </c>
      <c r="I4002" s="301">
        <v>44</v>
      </c>
      <c r="J4002" s="299" t="str">
        <f t="shared" si="329"/>
        <v>D-W2-H3-VEN 4 - Stained Lippings</v>
      </c>
      <c r="K4002" s="302" t="e">
        <f>K2274+(Spray_Lip/((100-DoorDiscount)/100))</f>
        <v>#REF!</v>
      </c>
      <c r="M4002" t="s">
        <v>751</v>
      </c>
      <c r="Q4002" s="302">
        <v>725.5</v>
      </c>
    </row>
    <row r="4003" spans="1:17" hidden="1">
      <c r="A4003" s="299" t="s">
        <v>2</v>
      </c>
      <c r="B4003" s="299" t="s">
        <v>13</v>
      </c>
      <c r="C4003" s="299">
        <v>999</v>
      </c>
      <c r="D4003" s="299" t="s">
        <v>28</v>
      </c>
      <c r="E4003" s="299">
        <v>2821</v>
      </c>
      <c r="F4003" s="299">
        <v>3070</v>
      </c>
      <c r="G4003" s="299" t="s">
        <v>35</v>
      </c>
      <c r="H4003" s="300" t="s">
        <v>741</v>
      </c>
      <c r="I4003" s="301">
        <v>44</v>
      </c>
      <c r="J4003" s="299" t="str">
        <f t="shared" si="329"/>
        <v>D-W2-H4-VEN 4 - Stained Lippings</v>
      </c>
      <c r="K4003" s="302" t="e">
        <f>K2275+(Spray_Lip/((100-DoorDiscount)/100))</f>
        <v>#REF!</v>
      </c>
      <c r="M4003" t="s">
        <v>751</v>
      </c>
      <c r="Q4003" s="302">
        <v>840.5</v>
      </c>
    </row>
    <row r="4004" spans="1:17" hidden="1">
      <c r="A4004" s="299" t="s">
        <v>1</v>
      </c>
      <c r="B4004" s="299" t="s">
        <v>12</v>
      </c>
      <c r="C4004" s="299">
        <v>999</v>
      </c>
      <c r="D4004" s="299" t="s">
        <v>28</v>
      </c>
      <c r="E4004" s="299">
        <v>1981</v>
      </c>
      <c r="F4004" s="299">
        <v>2150</v>
      </c>
      <c r="G4004" s="299" t="s">
        <v>32</v>
      </c>
      <c r="H4004" s="300" t="s">
        <v>741</v>
      </c>
      <c r="I4004" s="301">
        <v>44</v>
      </c>
      <c r="J4004" s="299" t="str">
        <f t="shared" si="329"/>
        <v>E-W2-H1-VEN 4 - Stained Lippings</v>
      </c>
      <c r="K4004" s="302" t="e">
        <f t="shared" ref="K4004:K4011" si="332">K2276+(Spray_Lip/((100-DoorDiscount)/100))*2</f>
        <v>#REF!</v>
      </c>
      <c r="M4004" t="s">
        <v>751</v>
      </c>
      <c r="Q4004" s="302">
        <v>1036</v>
      </c>
    </row>
    <row r="4005" spans="1:17" hidden="1">
      <c r="A4005" s="299" t="s">
        <v>1</v>
      </c>
      <c r="B4005" s="299" t="s">
        <v>11</v>
      </c>
      <c r="C4005" s="299">
        <v>999</v>
      </c>
      <c r="D4005" s="299" t="s">
        <v>28</v>
      </c>
      <c r="E4005" s="299">
        <v>2151</v>
      </c>
      <c r="F4005" s="299">
        <v>2450</v>
      </c>
      <c r="G4005" s="299" t="s">
        <v>33</v>
      </c>
      <c r="H4005" s="300" t="s">
        <v>741</v>
      </c>
      <c r="I4005" s="301">
        <v>44</v>
      </c>
      <c r="J4005" s="299" t="str">
        <f t="shared" si="329"/>
        <v>E-W2-H2-VEN 4 - Stained Lippings</v>
      </c>
      <c r="K4005" s="302" t="e">
        <f t="shared" si="332"/>
        <v>#REF!</v>
      </c>
      <c r="M4005" t="s">
        <v>751</v>
      </c>
      <c r="Q4005" s="302">
        <v>1200</v>
      </c>
    </row>
    <row r="4006" spans="1:17" hidden="1">
      <c r="A4006" s="299" t="s">
        <v>1</v>
      </c>
      <c r="B4006" s="299" t="s">
        <v>10</v>
      </c>
      <c r="C4006" s="299">
        <v>999</v>
      </c>
      <c r="D4006" s="299" t="s">
        <v>28</v>
      </c>
      <c r="E4006" s="299">
        <v>2451</v>
      </c>
      <c r="F4006" s="299">
        <v>2820</v>
      </c>
      <c r="G4006" s="299" t="s">
        <v>34</v>
      </c>
      <c r="H4006" s="300" t="s">
        <v>741</v>
      </c>
      <c r="I4006" s="301">
        <v>44</v>
      </c>
      <c r="J4006" s="299" t="str">
        <f t="shared" si="329"/>
        <v>E-W2-H3-VEN 4 - Stained Lippings</v>
      </c>
      <c r="K4006" s="302" t="e">
        <f t="shared" si="332"/>
        <v>#REF!</v>
      </c>
      <c r="M4006" t="s">
        <v>751</v>
      </c>
      <c r="Q4006" s="302">
        <v>1446</v>
      </c>
    </row>
    <row r="4007" spans="1:17" hidden="1">
      <c r="A4007" s="299" t="s">
        <v>1</v>
      </c>
      <c r="B4007" s="299" t="s">
        <v>8</v>
      </c>
      <c r="C4007" s="299">
        <v>999</v>
      </c>
      <c r="D4007" s="299" t="s">
        <v>28</v>
      </c>
      <c r="E4007" s="299">
        <v>2821</v>
      </c>
      <c r="F4007" s="299">
        <v>3100</v>
      </c>
      <c r="G4007" s="299" t="s">
        <v>35</v>
      </c>
      <c r="H4007" s="300" t="s">
        <v>741</v>
      </c>
      <c r="I4007" s="301">
        <v>44</v>
      </c>
      <c r="J4007" s="299" t="str">
        <f t="shared" si="329"/>
        <v>E-W2-H4-VEN 4 - Stained Lippings</v>
      </c>
      <c r="K4007" s="302" t="e">
        <f t="shared" si="332"/>
        <v>#REF!</v>
      </c>
      <c r="M4007" t="s">
        <v>751</v>
      </c>
      <c r="Q4007" s="302">
        <v>1678</v>
      </c>
    </row>
    <row r="4008" spans="1:17" hidden="1">
      <c r="A4008" s="299" t="s">
        <v>0</v>
      </c>
      <c r="B4008" s="299" t="s">
        <v>7</v>
      </c>
      <c r="C4008" s="299">
        <v>999</v>
      </c>
      <c r="D4008" s="299" t="s">
        <v>28</v>
      </c>
      <c r="E4008" s="299">
        <v>1981</v>
      </c>
      <c r="F4008" s="299">
        <v>2150</v>
      </c>
      <c r="G4008" s="299" t="s">
        <v>32</v>
      </c>
      <c r="H4008" s="300" t="s">
        <v>741</v>
      </c>
      <c r="I4008" s="301">
        <v>44</v>
      </c>
      <c r="J4008" s="299" t="str">
        <f t="shared" si="329"/>
        <v>F-W2-H1-VEN 4 - Stained Lippings</v>
      </c>
      <c r="K4008" s="302" t="e">
        <f t="shared" si="332"/>
        <v>#REF!</v>
      </c>
      <c r="M4008" t="s">
        <v>751</v>
      </c>
      <c r="Q4008" s="302">
        <v>929</v>
      </c>
    </row>
    <row r="4009" spans="1:17" hidden="1">
      <c r="A4009" s="299" t="s">
        <v>0</v>
      </c>
      <c r="B4009" s="299" t="s">
        <v>6</v>
      </c>
      <c r="C4009" s="299">
        <v>999</v>
      </c>
      <c r="D4009" s="299" t="s">
        <v>28</v>
      </c>
      <c r="E4009" s="299">
        <v>2151</v>
      </c>
      <c r="F4009" s="299">
        <v>2450</v>
      </c>
      <c r="G4009" s="299" t="s">
        <v>33</v>
      </c>
      <c r="H4009" s="300" t="s">
        <v>741</v>
      </c>
      <c r="I4009" s="301">
        <v>44</v>
      </c>
      <c r="J4009" s="299" t="str">
        <f t="shared" si="329"/>
        <v>F-W2-H2-VEN 4 - Stained Lippings</v>
      </c>
      <c r="K4009" s="302" t="e">
        <f t="shared" si="332"/>
        <v>#REF!</v>
      </c>
      <c r="M4009" t="s">
        <v>751</v>
      </c>
      <c r="Q4009" s="302">
        <v>1094</v>
      </c>
    </row>
    <row r="4010" spans="1:17" hidden="1">
      <c r="A4010" s="299" t="s">
        <v>0</v>
      </c>
      <c r="B4010" s="299" t="s">
        <v>5</v>
      </c>
      <c r="C4010" s="299">
        <v>999</v>
      </c>
      <c r="D4010" s="299" t="s">
        <v>28</v>
      </c>
      <c r="E4010" s="299">
        <v>2451</v>
      </c>
      <c r="F4010" s="299">
        <v>2820</v>
      </c>
      <c r="G4010" s="299" t="s">
        <v>34</v>
      </c>
      <c r="H4010" s="300" t="s">
        <v>741</v>
      </c>
      <c r="I4010" s="301">
        <v>44</v>
      </c>
      <c r="J4010" s="299" t="str">
        <f t="shared" si="329"/>
        <v>F-W2-H3-VEN 4 - Stained Lippings</v>
      </c>
      <c r="K4010" s="302" t="e">
        <f t="shared" si="332"/>
        <v>#REF!</v>
      </c>
      <c r="M4010" t="s">
        <v>751</v>
      </c>
      <c r="Q4010" s="302">
        <v>1320</v>
      </c>
    </row>
    <row r="4011" spans="1:17" hidden="1">
      <c r="A4011" s="299" t="s">
        <v>0</v>
      </c>
      <c r="B4011" s="299" t="s">
        <v>3</v>
      </c>
      <c r="C4011" s="299">
        <v>999</v>
      </c>
      <c r="D4011" s="299" t="s">
        <v>28</v>
      </c>
      <c r="E4011" s="299">
        <v>2821</v>
      </c>
      <c r="F4011" s="299">
        <v>3100</v>
      </c>
      <c r="G4011" s="299" t="s">
        <v>35</v>
      </c>
      <c r="H4011" s="300" t="s">
        <v>741</v>
      </c>
      <c r="I4011" s="301">
        <v>44</v>
      </c>
      <c r="J4011" s="299" t="str">
        <f t="shared" si="329"/>
        <v>F-W2-H4-VEN 4 - Stained Lippings</v>
      </c>
      <c r="K4011" s="302" t="e">
        <f t="shared" si="332"/>
        <v>#REF!</v>
      </c>
      <c r="M4011" t="s">
        <v>751</v>
      </c>
      <c r="Q4011" s="302">
        <v>1539</v>
      </c>
    </row>
    <row r="4012" spans="1:17" hidden="1">
      <c r="A4012" s="299" t="s">
        <v>2</v>
      </c>
      <c r="B4012" s="299" t="s">
        <v>17</v>
      </c>
      <c r="C4012" s="299">
        <v>1099</v>
      </c>
      <c r="D4012" s="299" t="s">
        <v>29</v>
      </c>
      <c r="E4012" s="299">
        <v>1981</v>
      </c>
      <c r="F4012" s="299">
        <v>2150</v>
      </c>
      <c r="G4012" s="299" t="s">
        <v>32</v>
      </c>
      <c r="H4012" s="300" t="s">
        <v>741</v>
      </c>
      <c r="I4012" s="301">
        <v>44</v>
      </c>
      <c r="J4012" s="299" t="str">
        <f t="shared" si="329"/>
        <v>D-W3-H1-VEN 4 - Stained Lippings</v>
      </c>
      <c r="K4012" s="302" t="e">
        <f>K2284+(Spray_Lip/((100-DoorDiscount)/100))</f>
        <v>#REF!</v>
      </c>
      <c r="M4012" t="s">
        <v>751</v>
      </c>
      <c r="Q4012" s="302">
        <v>542.5</v>
      </c>
    </row>
    <row r="4013" spans="1:17" hidden="1">
      <c r="A4013" s="299" t="s">
        <v>2</v>
      </c>
      <c r="B4013" s="299" t="s">
        <v>16</v>
      </c>
      <c r="C4013" s="299">
        <v>1099</v>
      </c>
      <c r="D4013" s="299" t="s">
        <v>29</v>
      </c>
      <c r="E4013" s="299">
        <v>2151</v>
      </c>
      <c r="F4013" s="299">
        <v>2450</v>
      </c>
      <c r="G4013" s="299" t="s">
        <v>33</v>
      </c>
      <c r="H4013" s="300" t="s">
        <v>741</v>
      </c>
      <c r="I4013" s="301">
        <v>44</v>
      </c>
      <c r="J4013" s="299" t="str">
        <f t="shared" si="329"/>
        <v>D-W3-H2-VEN 4 - Stained Lippings</v>
      </c>
      <c r="K4013" s="302" t="e">
        <f>K2285+(Spray_Lip/((100-DoorDiscount)/100))</f>
        <v>#REF!</v>
      </c>
      <c r="M4013" t="s">
        <v>751</v>
      </c>
      <c r="Q4013" s="302">
        <v>624.5</v>
      </c>
    </row>
    <row r="4014" spans="1:17" hidden="1">
      <c r="A4014" s="299" t="s">
        <v>2</v>
      </c>
      <c r="B4014" s="299" t="s">
        <v>15</v>
      </c>
      <c r="C4014" s="299">
        <v>1099</v>
      </c>
      <c r="D4014" s="299" t="s">
        <v>29</v>
      </c>
      <c r="E4014" s="299">
        <v>2451</v>
      </c>
      <c r="F4014" s="299">
        <v>2820</v>
      </c>
      <c r="G4014" s="299" t="s">
        <v>34</v>
      </c>
      <c r="H4014" s="300" t="s">
        <v>741</v>
      </c>
      <c r="I4014" s="301">
        <v>44</v>
      </c>
      <c r="J4014" s="299" t="str">
        <f t="shared" si="329"/>
        <v>D-W3-H3-VEN 4 - Stained Lippings</v>
      </c>
      <c r="K4014" s="302" t="e">
        <f>K2286+(Spray_Lip/((100-DoorDiscount)/100))</f>
        <v>#REF!</v>
      </c>
      <c r="M4014" t="s">
        <v>751</v>
      </c>
      <c r="Q4014" s="302">
        <v>749.5</v>
      </c>
    </row>
    <row r="4015" spans="1:17" hidden="1">
      <c r="A4015" s="299" t="s">
        <v>2</v>
      </c>
      <c r="B4015" s="299" t="s">
        <v>13</v>
      </c>
      <c r="C4015" s="299">
        <v>1099</v>
      </c>
      <c r="D4015" s="299" t="s">
        <v>29</v>
      </c>
      <c r="E4015" s="299">
        <v>2821</v>
      </c>
      <c r="F4015" s="299">
        <v>3070</v>
      </c>
      <c r="G4015" s="299" t="s">
        <v>35</v>
      </c>
      <c r="H4015" s="300" t="s">
        <v>741</v>
      </c>
      <c r="I4015" s="301">
        <v>44</v>
      </c>
      <c r="J4015" s="299" t="str">
        <f t="shared" si="329"/>
        <v>D-W3-H4-VEN 4 - Stained Lippings</v>
      </c>
      <c r="K4015" s="302" t="e">
        <f>K2287+(Spray_Lip/((100-DoorDiscount)/100))</f>
        <v>#REF!</v>
      </c>
      <c r="M4015" t="s">
        <v>751</v>
      </c>
      <c r="Q4015" s="302">
        <v>864.5</v>
      </c>
    </row>
    <row r="4016" spans="1:17" hidden="1">
      <c r="A4016" s="299" t="s">
        <v>1</v>
      </c>
      <c r="B4016" s="299" t="s">
        <v>12</v>
      </c>
      <c r="C4016" s="299">
        <v>1099</v>
      </c>
      <c r="D4016" s="299" t="s">
        <v>29</v>
      </c>
      <c r="E4016" s="299">
        <v>1981</v>
      </c>
      <c r="F4016" s="299">
        <v>2150</v>
      </c>
      <c r="G4016" s="299" t="s">
        <v>32</v>
      </c>
      <c r="H4016" s="300" t="s">
        <v>741</v>
      </c>
      <c r="I4016" s="301">
        <v>44</v>
      </c>
      <c r="J4016" s="299" t="str">
        <f t="shared" si="329"/>
        <v>E-W3-H1-VEN 4 - Stained Lippings</v>
      </c>
      <c r="K4016" s="302" t="e">
        <f t="shared" ref="K4016:K4023" si="333">K2288+(Spray_Lip/((100-DoorDiscount)/100))*2</f>
        <v>#REF!</v>
      </c>
      <c r="M4016" t="s">
        <v>751</v>
      </c>
      <c r="Q4016" s="302">
        <v>1084</v>
      </c>
    </row>
    <row r="4017" spans="1:17" hidden="1">
      <c r="A4017" s="299" t="s">
        <v>1</v>
      </c>
      <c r="B4017" s="299" t="s">
        <v>11</v>
      </c>
      <c r="C4017" s="299">
        <v>1099</v>
      </c>
      <c r="D4017" s="299" t="s">
        <v>29</v>
      </c>
      <c r="E4017" s="299">
        <v>2151</v>
      </c>
      <c r="F4017" s="299">
        <v>2450</v>
      </c>
      <c r="G4017" s="299" t="s">
        <v>33</v>
      </c>
      <c r="H4017" s="300" t="s">
        <v>741</v>
      </c>
      <c r="I4017" s="301">
        <v>44</v>
      </c>
      <c r="J4017" s="299" t="str">
        <f t="shared" si="329"/>
        <v>E-W3-H2-VEN 4 - Stained Lippings</v>
      </c>
      <c r="K4017" s="302" t="e">
        <f t="shared" si="333"/>
        <v>#REF!</v>
      </c>
      <c r="M4017" t="s">
        <v>751</v>
      </c>
      <c r="Q4017" s="302">
        <v>1249</v>
      </c>
    </row>
    <row r="4018" spans="1:17" hidden="1">
      <c r="A4018" s="299" t="s">
        <v>1</v>
      </c>
      <c r="B4018" s="299" t="s">
        <v>10</v>
      </c>
      <c r="C4018" s="299">
        <v>1099</v>
      </c>
      <c r="D4018" s="299" t="s">
        <v>29</v>
      </c>
      <c r="E4018" s="299">
        <v>2451</v>
      </c>
      <c r="F4018" s="299">
        <v>2820</v>
      </c>
      <c r="G4018" s="299" t="s">
        <v>34</v>
      </c>
      <c r="H4018" s="300" t="s">
        <v>741</v>
      </c>
      <c r="I4018" s="301">
        <v>44</v>
      </c>
      <c r="J4018" s="299" t="str">
        <f t="shared" si="329"/>
        <v>E-W3-H3-VEN 4 - Stained Lippings</v>
      </c>
      <c r="K4018" s="302" t="e">
        <f t="shared" si="333"/>
        <v>#REF!</v>
      </c>
      <c r="M4018" t="s">
        <v>751</v>
      </c>
      <c r="Q4018" s="302">
        <v>1495</v>
      </c>
    </row>
    <row r="4019" spans="1:17" hidden="1">
      <c r="A4019" s="299" t="s">
        <v>1</v>
      </c>
      <c r="B4019" s="299" t="s">
        <v>8</v>
      </c>
      <c r="C4019" s="299">
        <v>1099</v>
      </c>
      <c r="D4019" s="299" t="s">
        <v>29</v>
      </c>
      <c r="E4019" s="299">
        <v>2821</v>
      </c>
      <c r="F4019" s="299">
        <v>3100</v>
      </c>
      <c r="G4019" s="299" t="s">
        <v>35</v>
      </c>
      <c r="H4019" s="300" t="s">
        <v>741</v>
      </c>
      <c r="I4019" s="301">
        <v>44</v>
      </c>
      <c r="J4019" s="299" t="str">
        <f t="shared" si="329"/>
        <v>E-W3-H4-VEN 4 - Stained Lippings</v>
      </c>
      <c r="K4019" s="302" t="e">
        <f t="shared" si="333"/>
        <v>#REF!</v>
      </c>
      <c r="M4019" t="s">
        <v>751</v>
      </c>
      <c r="Q4019" s="302">
        <v>1727</v>
      </c>
    </row>
    <row r="4020" spans="1:17" hidden="1">
      <c r="A4020" s="299" t="s">
        <v>0</v>
      </c>
      <c r="B4020" s="299" t="s">
        <v>7</v>
      </c>
      <c r="C4020" s="299">
        <v>1099</v>
      </c>
      <c r="D4020" s="299" t="s">
        <v>29</v>
      </c>
      <c r="E4020" s="299">
        <v>1981</v>
      </c>
      <c r="F4020" s="299">
        <v>2150</v>
      </c>
      <c r="G4020" s="299" t="s">
        <v>32</v>
      </c>
      <c r="H4020" s="300" t="s">
        <v>741</v>
      </c>
      <c r="I4020" s="301">
        <v>44</v>
      </c>
      <c r="J4020" s="299" t="str">
        <f t="shared" si="329"/>
        <v>F-W3-H1-VEN 4 - Stained Lippings</v>
      </c>
      <c r="K4020" s="302" t="e">
        <f t="shared" si="333"/>
        <v>#REF!</v>
      </c>
      <c r="M4020" t="s">
        <v>751</v>
      </c>
      <c r="Q4020" s="302">
        <v>953</v>
      </c>
    </row>
    <row r="4021" spans="1:17" hidden="1">
      <c r="A4021" s="299" t="s">
        <v>0</v>
      </c>
      <c r="B4021" s="299" t="s">
        <v>6</v>
      </c>
      <c r="C4021" s="299">
        <v>1099</v>
      </c>
      <c r="D4021" s="299" t="s">
        <v>29</v>
      </c>
      <c r="E4021" s="299">
        <v>2151</v>
      </c>
      <c r="F4021" s="299">
        <v>2450</v>
      </c>
      <c r="G4021" s="299" t="s">
        <v>33</v>
      </c>
      <c r="H4021" s="300" t="s">
        <v>741</v>
      </c>
      <c r="I4021" s="301">
        <v>44</v>
      </c>
      <c r="J4021" s="299" t="str">
        <f t="shared" si="329"/>
        <v>F-W3-H2-VEN 4 - Stained Lippings</v>
      </c>
      <c r="K4021" s="302" t="e">
        <f t="shared" si="333"/>
        <v>#REF!</v>
      </c>
      <c r="M4021" t="s">
        <v>751</v>
      </c>
      <c r="Q4021" s="302">
        <v>1118</v>
      </c>
    </row>
    <row r="4022" spans="1:17" hidden="1">
      <c r="A4022" s="299" t="s">
        <v>0</v>
      </c>
      <c r="B4022" s="299" t="s">
        <v>5</v>
      </c>
      <c r="C4022" s="299">
        <v>1099</v>
      </c>
      <c r="D4022" s="299" t="s">
        <v>29</v>
      </c>
      <c r="E4022" s="299">
        <v>2451</v>
      </c>
      <c r="F4022" s="299">
        <v>2820</v>
      </c>
      <c r="G4022" s="299" t="s">
        <v>34</v>
      </c>
      <c r="H4022" s="300" t="s">
        <v>741</v>
      </c>
      <c r="I4022" s="301">
        <v>44</v>
      </c>
      <c r="J4022" s="299" t="str">
        <f t="shared" si="329"/>
        <v>F-W3-H3-VEN 4 - Stained Lippings</v>
      </c>
      <c r="K4022" s="302" t="e">
        <f t="shared" si="333"/>
        <v>#REF!</v>
      </c>
      <c r="M4022" t="s">
        <v>751</v>
      </c>
      <c r="Q4022" s="302">
        <v>1344</v>
      </c>
    </row>
    <row r="4023" spans="1:17" hidden="1">
      <c r="A4023" s="299" t="s">
        <v>0</v>
      </c>
      <c r="B4023" s="299" t="s">
        <v>3</v>
      </c>
      <c r="C4023" s="299">
        <v>1099</v>
      </c>
      <c r="D4023" s="299" t="s">
        <v>29</v>
      </c>
      <c r="E4023" s="299">
        <v>2821</v>
      </c>
      <c r="F4023" s="299">
        <v>3100</v>
      </c>
      <c r="G4023" s="299" t="s">
        <v>35</v>
      </c>
      <c r="H4023" s="300" t="s">
        <v>741</v>
      </c>
      <c r="I4023" s="301">
        <v>44</v>
      </c>
      <c r="J4023" s="299" t="str">
        <f t="shared" si="329"/>
        <v>F-W3-H4-VEN 4 - Stained Lippings</v>
      </c>
      <c r="K4023" s="302" t="e">
        <f t="shared" si="333"/>
        <v>#REF!</v>
      </c>
      <c r="M4023" t="s">
        <v>751</v>
      </c>
      <c r="Q4023" s="302">
        <v>1563</v>
      </c>
    </row>
    <row r="4024" spans="1:17" hidden="1">
      <c r="A4024" s="299" t="s">
        <v>2</v>
      </c>
      <c r="B4024" s="299" t="s">
        <v>17</v>
      </c>
      <c r="C4024" s="299">
        <v>1240</v>
      </c>
      <c r="D4024" s="299" t="s">
        <v>30</v>
      </c>
      <c r="E4024" s="299">
        <v>1981</v>
      </c>
      <c r="F4024" s="299">
        <v>2150</v>
      </c>
      <c r="G4024" s="299" t="s">
        <v>32</v>
      </c>
      <c r="H4024" s="300" t="s">
        <v>741</v>
      </c>
      <c r="I4024" s="301">
        <v>44</v>
      </c>
      <c r="J4024" s="299" t="str">
        <f t="shared" si="329"/>
        <v>D-W4-H1-VEN 4 - Stained Lippings</v>
      </c>
      <c r="K4024" s="302" t="e">
        <f>K2296+(Spray_Lip/((100-DoorDiscount)/100))</f>
        <v>#REF!</v>
      </c>
      <c r="M4024" t="s">
        <v>751</v>
      </c>
      <c r="Q4024" s="302">
        <v>566.5</v>
      </c>
    </row>
    <row r="4025" spans="1:17" hidden="1">
      <c r="A4025" s="299" t="s">
        <v>2</v>
      </c>
      <c r="B4025" s="299" t="s">
        <v>16</v>
      </c>
      <c r="C4025" s="299">
        <v>1240</v>
      </c>
      <c r="D4025" s="299" t="s">
        <v>30</v>
      </c>
      <c r="E4025" s="299">
        <v>2151</v>
      </c>
      <c r="F4025" s="299">
        <v>2450</v>
      </c>
      <c r="G4025" s="299" t="s">
        <v>33</v>
      </c>
      <c r="H4025" s="300" t="s">
        <v>741</v>
      </c>
      <c r="I4025" s="301">
        <v>44</v>
      </c>
      <c r="J4025" s="299" t="str">
        <f t="shared" si="329"/>
        <v>D-W4-H2-VEN 4 - Stained Lippings</v>
      </c>
      <c r="K4025" s="302" t="e">
        <f>K2297+(Spray_Lip/((100-DoorDiscount)/100))</f>
        <v>#REF!</v>
      </c>
      <c r="M4025" t="s">
        <v>751</v>
      </c>
      <c r="Q4025" s="302">
        <v>649.5</v>
      </c>
    </row>
    <row r="4026" spans="1:17" hidden="1">
      <c r="A4026" s="299" t="s">
        <v>2</v>
      </c>
      <c r="B4026" s="299" t="s">
        <v>15</v>
      </c>
      <c r="C4026" s="299">
        <v>1240</v>
      </c>
      <c r="D4026" s="299" t="s">
        <v>30</v>
      </c>
      <c r="E4026" s="299">
        <v>2451</v>
      </c>
      <c r="F4026" s="299">
        <v>2820</v>
      </c>
      <c r="G4026" s="299" t="s">
        <v>34</v>
      </c>
      <c r="H4026" s="300" t="s">
        <v>741</v>
      </c>
      <c r="I4026" s="301">
        <v>44</v>
      </c>
      <c r="J4026" s="299" t="str">
        <f t="shared" si="329"/>
        <v>D-W4-H3-VEN 4 - Stained Lippings</v>
      </c>
      <c r="K4026" s="302" t="e">
        <f>K2298+(Spray_Lip/((100-DoorDiscount)/100))</f>
        <v>#REF!</v>
      </c>
      <c r="M4026" t="s">
        <v>751</v>
      </c>
      <c r="Q4026" s="302">
        <v>773.5</v>
      </c>
    </row>
    <row r="4027" spans="1:17" hidden="1">
      <c r="A4027" s="299" t="s">
        <v>2</v>
      </c>
      <c r="B4027" s="299" t="s">
        <v>13</v>
      </c>
      <c r="C4027" s="299">
        <v>1240</v>
      </c>
      <c r="D4027" s="299" t="s">
        <v>30</v>
      </c>
      <c r="E4027" s="299">
        <v>2821</v>
      </c>
      <c r="F4027" s="299">
        <v>3070</v>
      </c>
      <c r="G4027" s="299" t="s">
        <v>35</v>
      </c>
      <c r="H4027" s="300" t="s">
        <v>741</v>
      </c>
      <c r="I4027" s="301">
        <v>44</v>
      </c>
      <c r="J4027" s="299" t="str">
        <f t="shared" si="329"/>
        <v>D-W4-H4-VEN 4 - Stained Lippings</v>
      </c>
      <c r="K4027" s="302" t="e">
        <f>K2299+(Spray_Lip/((100-DoorDiscount)/100))</f>
        <v>#REF!</v>
      </c>
      <c r="M4027" t="s">
        <v>751</v>
      </c>
      <c r="Q4027" s="302">
        <v>889.5</v>
      </c>
    </row>
    <row r="4028" spans="1:17" hidden="1">
      <c r="A4028" s="299" t="s">
        <v>1</v>
      </c>
      <c r="B4028" s="299" t="s">
        <v>12</v>
      </c>
      <c r="C4028" s="299">
        <v>1240</v>
      </c>
      <c r="D4028" s="299" t="s">
        <v>30</v>
      </c>
      <c r="E4028" s="299">
        <v>1981</v>
      </c>
      <c r="F4028" s="299">
        <v>2150</v>
      </c>
      <c r="G4028" s="299" t="s">
        <v>32</v>
      </c>
      <c r="H4028" s="300" t="s">
        <v>741</v>
      </c>
      <c r="I4028" s="301">
        <v>44</v>
      </c>
      <c r="J4028" s="299" t="str">
        <f t="shared" si="329"/>
        <v>E-W4-H1-VEN 4 - Stained Lippings</v>
      </c>
      <c r="K4028" s="302" t="e">
        <f t="shared" ref="K4028:K4035" si="334">K2300+(Spray_Lip/((100-DoorDiscount)/100))*2</f>
        <v>#REF!</v>
      </c>
      <c r="M4028" t="s">
        <v>751</v>
      </c>
      <c r="Q4028" s="302">
        <v>1133</v>
      </c>
    </row>
    <row r="4029" spans="1:17" hidden="1">
      <c r="A4029" s="299" t="s">
        <v>1</v>
      </c>
      <c r="B4029" s="299" t="s">
        <v>11</v>
      </c>
      <c r="C4029" s="299">
        <v>1240</v>
      </c>
      <c r="D4029" s="299" t="s">
        <v>30</v>
      </c>
      <c r="E4029" s="299">
        <v>2151</v>
      </c>
      <c r="F4029" s="299">
        <v>2450</v>
      </c>
      <c r="G4029" s="299" t="s">
        <v>33</v>
      </c>
      <c r="H4029" s="300" t="s">
        <v>741</v>
      </c>
      <c r="I4029" s="301">
        <v>44</v>
      </c>
      <c r="J4029" s="299" t="str">
        <f t="shared" si="329"/>
        <v>E-W4-H2-VEN 4 - Stained Lippings</v>
      </c>
      <c r="K4029" s="302" t="e">
        <f t="shared" si="334"/>
        <v>#REF!</v>
      </c>
      <c r="M4029" t="s">
        <v>751</v>
      </c>
      <c r="Q4029" s="302">
        <v>1298</v>
      </c>
    </row>
    <row r="4030" spans="1:17" hidden="1">
      <c r="A4030" s="299" t="s">
        <v>1</v>
      </c>
      <c r="B4030" s="299" t="s">
        <v>10</v>
      </c>
      <c r="C4030" s="299">
        <v>1240</v>
      </c>
      <c r="D4030" s="299" t="s">
        <v>30</v>
      </c>
      <c r="E4030" s="299">
        <v>2451</v>
      </c>
      <c r="F4030" s="299">
        <v>2820</v>
      </c>
      <c r="G4030" s="299" t="s">
        <v>34</v>
      </c>
      <c r="H4030" s="300" t="s">
        <v>741</v>
      </c>
      <c r="I4030" s="301">
        <v>44</v>
      </c>
      <c r="J4030" s="299" t="str">
        <f t="shared" si="329"/>
        <v>E-W4-H3-VEN 4 - Stained Lippings</v>
      </c>
      <c r="K4030" s="302" t="e">
        <f t="shared" si="334"/>
        <v>#REF!</v>
      </c>
      <c r="M4030" t="s">
        <v>751</v>
      </c>
      <c r="Q4030" s="302">
        <v>1543</v>
      </c>
    </row>
    <row r="4031" spans="1:17" hidden="1">
      <c r="A4031" s="299" t="s">
        <v>1</v>
      </c>
      <c r="B4031" s="299" t="s">
        <v>8</v>
      </c>
      <c r="C4031" s="299">
        <v>1240</v>
      </c>
      <c r="D4031" s="299" t="s">
        <v>30</v>
      </c>
      <c r="E4031" s="299">
        <v>2821</v>
      </c>
      <c r="F4031" s="299">
        <v>3100</v>
      </c>
      <c r="G4031" s="299" t="s">
        <v>35</v>
      </c>
      <c r="H4031" s="300" t="s">
        <v>741</v>
      </c>
      <c r="I4031" s="301">
        <v>44</v>
      </c>
      <c r="J4031" s="299" t="str">
        <f t="shared" si="329"/>
        <v>E-W4-H4-VEN 4 - Stained Lippings</v>
      </c>
      <c r="K4031" s="302" t="e">
        <f t="shared" si="334"/>
        <v>#REF!</v>
      </c>
      <c r="M4031" t="s">
        <v>751</v>
      </c>
      <c r="Q4031" s="302">
        <v>1776</v>
      </c>
    </row>
    <row r="4032" spans="1:17" hidden="1">
      <c r="A4032" s="299" t="s">
        <v>0</v>
      </c>
      <c r="B4032" s="299" t="s">
        <v>7</v>
      </c>
      <c r="C4032" s="299">
        <v>1240</v>
      </c>
      <c r="D4032" s="299" t="s">
        <v>30</v>
      </c>
      <c r="E4032" s="299">
        <v>1981</v>
      </c>
      <c r="F4032" s="299">
        <v>2150</v>
      </c>
      <c r="G4032" s="299" t="s">
        <v>32</v>
      </c>
      <c r="H4032" s="300" t="s">
        <v>741</v>
      </c>
      <c r="I4032" s="301">
        <v>44</v>
      </c>
      <c r="J4032" s="299" t="str">
        <f t="shared" si="329"/>
        <v>F-W4-H1-VEN 4 - Stained Lippings</v>
      </c>
      <c r="K4032" s="302" t="e">
        <f t="shared" si="334"/>
        <v>#REF!</v>
      </c>
      <c r="M4032" t="s">
        <v>751</v>
      </c>
      <c r="Q4032" s="302">
        <v>977</v>
      </c>
    </row>
    <row r="4033" spans="1:17" hidden="1">
      <c r="A4033" s="299" t="s">
        <v>0</v>
      </c>
      <c r="B4033" s="299" t="s">
        <v>6</v>
      </c>
      <c r="C4033" s="299">
        <v>1240</v>
      </c>
      <c r="D4033" s="299" t="s">
        <v>30</v>
      </c>
      <c r="E4033" s="299">
        <v>2151</v>
      </c>
      <c r="F4033" s="299">
        <v>2450</v>
      </c>
      <c r="G4033" s="299" t="s">
        <v>33</v>
      </c>
      <c r="H4033" s="300" t="s">
        <v>741</v>
      </c>
      <c r="I4033" s="301">
        <v>44</v>
      </c>
      <c r="J4033" s="299" t="str">
        <f t="shared" si="329"/>
        <v>F-W4-H2-VEN 4 - Stained Lippings</v>
      </c>
      <c r="K4033" s="302" t="e">
        <f t="shared" si="334"/>
        <v>#REF!</v>
      </c>
      <c r="M4033" t="s">
        <v>751</v>
      </c>
      <c r="Q4033" s="302">
        <v>1142</v>
      </c>
    </row>
    <row r="4034" spans="1:17" hidden="1">
      <c r="A4034" s="299" t="s">
        <v>0</v>
      </c>
      <c r="B4034" s="299" t="s">
        <v>5</v>
      </c>
      <c r="C4034" s="299">
        <v>1240</v>
      </c>
      <c r="D4034" s="299" t="s">
        <v>30</v>
      </c>
      <c r="E4034" s="299">
        <v>2451</v>
      </c>
      <c r="F4034" s="299">
        <v>2820</v>
      </c>
      <c r="G4034" s="299" t="s">
        <v>34</v>
      </c>
      <c r="H4034" s="300" t="s">
        <v>741</v>
      </c>
      <c r="I4034" s="301">
        <v>44</v>
      </c>
      <c r="J4034" s="299" t="str">
        <f t="shared" si="329"/>
        <v>F-W4-H3-VEN 4 - Stained Lippings</v>
      </c>
      <c r="K4034" s="302" t="e">
        <f t="shared" si="334"/>
        <v>#REF!</v>
      </c>
      <c r="M4034" t="s">
        <v>751</v>
      </c>
      <c r="Q4034" s="302">
        <v>1369</v>
      </c>
    </row>
    <row r="4035" spans="1:17" hidden="1">
      <c r="A4035" s="299" t="s">
        <v>0</v>
      </c>
      <c r="B4035" s="299" t="s">
        <v>3</v>
      </c>
      <c r="C4035" s="299">
        <v>1240</v>
      </c>
      <c r="D4035" s="299" t="s">
        <v>30</v>
      </c>
      <c r="E4035" s="299">
        <v>2821</v>
      </c>
      <c r="F4035" s="299">
        <v>3100</v>
      </c>
      <c r="G4035" s="299" t="s">
        <v>35</v>
      </c>
      <c r="H4035" s="300" t="s">
        <v>741</v>
      </c>
      <c r="I4035" s="301">
        <v>44</v>
      </c>
      <c r="J4035" s="299" t="str">
        <f t="shared" si="329"/>
        <v>F-W4-H4-VEN 4 - Stained Lippings</v>
      </c>
      <c r="K4035" s="302" t="e">
        <f t="shared" si="334"/>
        <v>#REF!</v>
      </c>
      <c r="M4035" t="s">
        <v>751</v>
      </c>
      <c r="Q4035" s="302">
        <v>1587</v>
      </c>
    </row>
    <row r="4036" spans="1:17" hidden="1">
      <c r="A4036" s="303" t="s">
        <v>2</v>
      </c>
      <c r="B4036" s="303" t="s">
        <v>17</v>
      </c>
      <c r="C4036" s="303">
        <v>949</v>
      </c>
      <c r="D4036" s="303" t="s">
        <v>27</v>
      </c>
      <c r="E4036" s="303">
        <v>1981</v>
      </c>
      <c r="F4036" s="303">
        <v>2150</v>
      </c>
      <c r="G4036" s="303" t="s">
        <v>32</v>
      </c>
      <c r="H4036" s="304" t="s">
        <v>742</v>
      </c>
      <c r="I4036" s="305">
        <v>44</v>
      </c>
      <c r="J4036" s="303" t="str">
        <f>A4036&amp;"-"&amp;D4036&amp;"-"&amp;G4036&amp;"-"&amp;H4036</f>
        <v>D-W1-H1-VEN 1 - Polished Lippings</v>
      </c>
      <c r="K4036" s="306" t="e">
        <f>K2116+(Spray_Lip/((100-DoorDiscount)/100))</f>
        <v>#REF!</v>
      </c>
      <c r="M4036" t="s">
        <v>751</v>
      </c>
      <c r="Q4036" s="306">
        <v>319.5</v>
      </c>
    </row>
    <row r="4037" spans="1:17" hidden="1">
      <c r="A4037" s="303" t="s">
        <v>2</v>
      </c>
      <c r="B4037" s="303" t="s">
        <v>16</v>
      </c>
      <c r="C4037" s="303">
        <v>949</v>
      </c>
      <c r="D4037" s="303" t="s">
        <v>27</v>
      </c>
      <c r="E4037" s="303">
        <v>2151</v>
      </c>
      <c r="F4037" s="303">
        <v>2450</v>
      </c>
      <c r="G4037" s="303" t="s">
        <v>33</v>
      </c>
      <c r="H4037" s="304" t="s">
        <v>742</v>
      </c>
      <c r="I4037" s="305">
        <v>44</v>
      </c>
      <c r="J4037" s="303" t="str">
        <f t="shared" ref="J4037:J4100" si="335">A4037&amp;"-"&amp;D4037&amp;"-"&amp;G4037&amp;"-"&amp;H4037</f>
        <v>D-W1-H2-VEN 1 - Polished Lippings</v>
      </c>
      <c r="K4037" s="306" t="e">
        <f>K2117+(Spray_Lip/((100-DoorDiscount)/100))</f>
        <v>#REF!</v>
      </c>
      <c r="M4037" t="s">
        <v>751</v>
      </c>
      <c r="Q4037" s="306">
        <v>463.5</v>
      </c>
    </row>
    <row r="4038" spans="1:17" hidden="1">
      <c r="A4038" s="303" t="s">
        <v>2</v>
      </c>
      <c r="B4038" s="303" t="s">
        <v>15</v>
      </c>
      <c r="C4038" s="303">
        <v>949</v>
      </c>
      <c r="D4038" s="303" t="s">
        <v>27</v>
      </c>
      <c r="E4038" s="303">
        <v>2451</v>
      </c>
      <c r="F4038" s="303">
        <v>2820</v>
      </c>
      <c r="G4038" s="303" t="s">
        <v>34</v>
      </c>
      <c r="H4038" s="304" t="s">
        <v>742</v>
      </c>
      <c r="I4038" s="305">
        <v>44</v>
      </c>
      <c r="J4038" s="303" t="str">
        <f t="shared" si="335"/>
        <v>D-W1-H3-VEN 1 - Polished Lippings</v>
      </c>
      <c r="K4038" s="306" t="e">
        <f>K2118+(Spray_Lip/((100-DoorDiscount)/100))</f>
        <v>#REF!</v>
      </c>
      <c r="M4038" t="s">
        <v>751</v>
      </c>
      <c r="Q4038" s="306">
        <v>627.5</v>
      </c>
    </row>
    <row r="4039" spans="1:17" hidden="1">
      <c r="A4039" s="303" t="s">
        <v>2</v>
      </c>
      <c r="B4039" s="303" t="s">
        <v>13</v>
      </c>
      <c r="C4039" s="303">
        <v>949</v>
      </c>
      <c r="D4039" s="303" t="s">
        <v>27</v>
      </c>
      <c r="E4039" s="303">
        <v>2821</v>
      </c>
      <c r="F4039" s="303">
        <v>3070</v>
      </c>
      <c r="G4039" s="303" t="s">
        <v>35</v>
      </c>
      <c r="H4039" s="304" t="s">
        <v>742</v>
      </c>
      <c r="I4039" s="305">
        <v>44</v>
      </c>
      <c r="J4039" s="303" t="str">
        <f t="shared" si="335"/>
        <v>D-W1-H4-VEN 1 - Polished Lippings</v>
      </c>
      <c r="K4039" s="306" t="e">
        <f>K2119+(Spray_Lip/((100-DoorDiscount)/100))</f>
        <v>#REF!</v>
      </c>
      <c r="M4039" t="s">
        <v>751</v>
      </c>
      <c r="Q4039" s="306">
        <v>731.5</v>
      </c>
    </row>
    <row r="4040" spans="1:17" hidden="1">
      <c r="A4040" s="303" t="s">
        <v>1</v>
      </c>
      <c r="B4040" s="303" t="s">
        <v>12</v>
      </c>
      <c r="C4040" s="303">
        <v>949</v>
      </c>
      <c r="D4040" s="303" t="s">
        <v>27</v>
      </c>
      <c r="E4040" s="303">
        <v>1981</v>
      </c>
      <c r="F4040" s="303">
        <v>2150</v>
      </c>
      <c r="G4040" s="303" t="s">
        <v>32</v>
      </c>
      <c r="H4040" s="304" t="s">
        <v>742</v>
      </c>
      <c r="I4040" s="305">
        <v>44</v>
      </c>
      <c r="J4040" s="303" t="str">
        <f t="shared" si="335"/>
        <v>E-W1-H1-VEN 1 - Polished Lippings</v>
      </c>
      <c r="K4040" s="306" t="e">
        <f t="shared" ref="K4040:K4047" si="336">K2120+(Spray_Lip/((100-DoorDiscount)/100))*2</f>
        <v>#REF!</v>
      </c>
      <c r="M4040" t="s">
        <v>751</v>
      </c>
      <c r="Q4040" s="306">
        <v>634</v>
      </c>
    </row>
    <row r="4041" spans="1:17" hidden="1">
      <c r="A4041" s="303" t="s">
        <v>1</v>
      </c>
      <c r="B4041" s="303" t="s">
        <v>11</v>
      </c>
      <c r="C4041" s="303">
        <v>949</v>
      </c>
      <c r="D4041" s="303" t="s">
        <v>27</v>
      </c>
      <c r="E4041" s="303">
        <v>2151</v>
      </c>
      <c r="F4041" s="303">
        <v>2450</v>
      </c>
      <c r="G4041" s="303" t="s">
        <v>33</v>
      </c>
      <c r="H4041" s="304" t="s">
        <v>742</v>
      </c>
      <c r="I4041" s="305">
        <v>44</v>
      </c>
      <c r="J4041" s="303" t="str">
        <f t="shared" si="335"/>
        <v>E-W1-H2-VEN 1 - Polished Lippings</v>
      </c>
      <c r="K4041" s="306" t="e">
        <f t="shared" si="336"/>
        <v>#REF!</v>
      </c>
      <c r="M4041" t="s">
        <v>751</v>
      </c>
      <c r="Q4041" s="306">
        <v>923</v>
      </c>
    </row>
    <row r="4042" spans="1:17" hidden="1">
      <c r="A4042" s="303" t="s">
        <v>1</v>
      </c>
      <c r="B4042" s="303" t="s">
        <v>10</v>
      </c>
      <c r="C4042" s="303">
        <v>949</v>
      </c>
      <c r="D4042" s="303" t="s">
        <v>27</v>
      </c>
      <c r="E4042" s="303">
        <v>2451</v>
      </c>
      <c r="F4042" s="303">
        <v>2820</v>
      </c>
      <c r="G4042" s="303" t="s">
        <v>34</v>
      </c>
      <c r="H4042" s="304" t="s">
        <v>742</v>
      </c>
      <c r="I4042" s="305">
        <v>44</v>
      </c>
      <c r="J4042" s="303" t="str">
        <f t="shared" si="335"/>
        <v>E-W1-H3-VEN 1 - Polished Lippings</v>
      </c>
      <c r="K4042" s="306" t="e">
        <f t="shared" si="336"/>
        <v>#REF!</v>
      </c>
      <c r="M4042" t="s">
        <v>751</v>
      </c>
      <c r="Q4042" s="306">
        <v>1225</v>
      </c>
    </row>
    <row r="4043" spans="1:17" hidden="1">
      <c r="A4043" s="303" t="s">
        <v>1</v>
      </c>
      <c r="B4043" s="303" t="s">
        <v>8</v>
      </c>
      <c r="C4043" s="303">
        <v>949</v>
      </c>
      <c r="D4043" s="303" t="s">
        <v>27</v>
      </c>
      <c r="E4043" s="303">
        <v>2821</v>
      </c>
      <c r="F4043" s="303">
        <v>3100</v>
      </c>
      <c r="G4043" s="303" t="s">
        <v>35</v>
      </c>
      <c r="H4043" s="304" t="s">
        <v>742</v>
      </c>
      <c r="I4043" s="305">
        <v>44</v>
      </c>
      <c r="J4043" s="303" t="str">
        <f t="shared" si="335"/>
        <v>E-W1-H4-VEN 1 - Polished Lippings</v>
      </c>
      <c r="K4043" s="306" t="e">
        <f t="shared" si="336"/>
        <v>#REF!</v>
      </c>
      <c r="M4043" t="s">
        <v>751</v>
      </c>
      <c r="Q4043" s="306">
        <v>1459</v>
      </c>
    </row>
    <row r="4044" spans="1:17" hidden="1">
      <c r="A4044" s="303" t="s">
        <v>0</v>
      </c>
      <c r="B4044" s="303" t="s">
        <v>7</v>
      </c>
      <c r="C4044" s="303">
        <v>949</v>
      </c>
      <c r="D4044" s="303" t="s">
        <v>27</v>
      </c>
      <c r="E4044" s="303">
        <v>1981</v>
      </c>
      <c r="F4044" s="303">
        <v>2150</v>
      </c>
      <c r="G4044" s="303" t="s">
        <v>32</v>
      </c>
      <c r="H4044" s="304" t="s">
        <v>742</v>
      </c>
      <c r="I4044" s="305">
        <v>44</v>
      </c>
      <c r="J4044" s="303" t="str">
        <f t="shared" si="335"/>
        <v>F-W1-H1-VEN 1 - Polished Lippings</v>
      </c>
      <c r="K4044" s="306" t="e">
        <f t="shared" si="336"/>
        <v>#REF!</v>
      </c>
      <c r="M4044" t="s">
        <v>751</v>
      </c>
      <c r="Q4044" s="306">
        <v>551</v>
      </c>
    </row>
    <row r="4045" spans="1:17" hidden="1">
      <c r="A4045" s="303" t="s">
        <v>0</v>
      </c>
      <c r="B4045" s="303" t="s">
        <v>6</v>
      </c>
      <c r="C4045" s="303">
        <v>949</v>
      </c>
      <c r="D4045" s="303" t="s">
        <v>27</v>
      </c>
      <c r="E4045" s="303">
        <v>2151</v>
      </c>
      <c r="F4045" s="303">
        <v>2450</v>
      </c>
      <c r="G4045" s="303" t="s">
        <v>33</v>
      </c>
      <c r="H4045" s="304" t="s">
        <v>742</v>
      </c>
      <c r="I4045" s="305">
        <v>44</v>
      </c>
      <c r="J4045" s="303" t="str">
        <f t="shared" si="335"/>
        <v>F-W1-H2-VEN 1 - Polished Lippings</v>
      </c>
      <c r="K4045" s="306" t="e">
        <f t="shared" si="336"/>
        <v>#REF!</v>
      </c>
      <c r="M4045" t="s">
        <v>751</v>
      </c>
      <c r="Q4045" s="306">
        <v>829</v>
      </c>
    </row>
    <row r="4046" spans="1:17" hidden="1">
      <c r="A4046" s="303" t="s">
        <v>0</v>
      </c>
      <c r="B4046" s="303" t="s">
        <v>5</v>
      </c>
      <c r="C4046" s="303">
        <v>949</v>
      </c>
      <c r="D4046" s="303" t="s">
        <v>27</v>
      </c>
      <c r="E4046" s="303">
        <v>2451</v>
      </c>
      <c r="F4046" s="303">
        <v>2820</v>
      </c>
      <c r="G4046" s="303" t="s">
        <v>34</v>
      </c>
      <c r="H4046" s="304" t="s">
        <v>742</v>
      </c>
      <c r="I4046" s="305">
        <v>44</v>
      </c>
      <c r="J4046" s="303" t="str">
        <f t="shared" si="335"/>
        <v>F-W1-H3-VEN 1 - Polished Lippings</v>
      </c>
      <c r="K4046" s="306" t="e">
        <f t="shared" si="336"/>
        <v>#REF!</v>
      </c>
      <c r="M4046" t="s">
        <v>751</v>
      </c>
      <c r="Q4046" s="306">
        <v>1042</v>
      </c>
    </row>
    <row r="4047" spans="1:17" hidden="1">
      <c r="A4047" s="303" t="s">
        <v>0</v>
      </c>
      <c r="B4047" s="303" t="s">
        <v>3</v>
      </c>
      <c r="C4047" s="303">
        <v>949</v>
      </c>
      <c r="D4047" s="303" t="s">
        <v>27</v>
      </c>
      <c r="E4047" s="303">
        <v>2821</v>
      </c>
      <c r="F4047" s="303">
        <v>3100</v>
      </c>
      <c r="G4047" s="303" t="s">
        <v>35</v>
      </c>
      <c r="H4047" s="304" t="s">
        <v>742</v>
      </c>
      <c r="I4047" s="305">
        <v>44</v>
      </c>
      <c r="J4047" s="303" t="str">
        <f t="shared" si="335"/>
        <v>F-W1-H4-VEN 1 - Polished Lippings</v>
      </c>
      <c r="K4047" s="306" t="e">
        <f t="shared" si="336"/>
        <v>#REF!</v>
      </c>
      <c r="M4047" t="s">
        <v>751</v>
      </c>
      <c r="Q4047" s="306">
        <v>1193</v>
      </c>
    </row>
    <row r="4048" spans="1:17" hidden="1">
      <c r="A4048" s="303" t="s">
        <v>2</v>
      </c>
      <c r="B4048" s="303" t="s">
        <v>17</v>
      </c>
      <c r="C4048" s="303">
        <v>999</v>
      </c>
      <c r="D4048" s="303" t="s">
        <v>28</v>
      </c>
      <c r="E4048" s="303">
        <v>1981</v>
      </c>
      <c r="F4048" s="303">
        <v>2150</v>
      </c>
      <c r="G4048" s="303" t="s">
        <v>32</v>
      </c>
      <c r="H4048" s="304" t="s">
        <v>742</v>
      </c>
      <c r="I4048" s="305">
        <v>44</v>
      </c>
      <c r="J4048" s="303" t="str">
        <f t="shared" si="335"/>
        <v>D-W2-H1-VEN 1 - Polished Lippings</v>
      </c>
      <c r="K4048" s="306" t="e">
        <f>K2128+(Spray_Lip/((100-DoorDiscount)/100))</f>
        <v>#REF!</v>
      </c>
      <c r="M4048" t="s">
        <v>751</v>
      </c>
      <c r="Q4048" s="306">
        <v>343.5</v>
      </c>
    </row>
    <row r="4049" spans="1:17" hidden="1">
      <c r="A4049" s="303" t="s">
        <v>2</v>
      </c>
      <c r="B4049" s="303" t="s">
        <v>16</v>
      </c>
      <c r="C4049" s="303">
        <v>999</v>
      </c>
      <c r="D4049" s="303" t="s">
        <v>28</v>
      </c>
      <c r="E4049" s="303">
        <v>2151</v>
      </c>
      <c r="F4049" s="303">
        <v>2450</v>
      </c>
      <c r="G4049" s="303" t="s">
        <v>33</v>
      </c>
      <c r="H4049" s="304" t="s">
        <v>742</v>
      </c>
      <c r="I4049" s="305">
        <v>44</v>
      </c>
      <c r="J4049" s="303" t="str">
        <f t="shared" si="335"/>
        <v>D-W2-H2-VEN 1 - Polished Lippings</v>
      </c>
      <c r="K4049" s="306" t="e">
        <f>K2129+(Spray_Lip/((100-DoorDiscount)/100))</f>
        <v>#REF!</v>
      </c>
      <c r="M4049" t="s">
        <v>751</v>
      </c>
      <c r="Q4049" s="306">
        <v>488.5</v>
      </c>
    </row>
    <row r="4050" spans="1:17" hidden="1">
      <c r="A4050" s="303" t="s">
        <v>2</v>
      </c>
      <c r="B4050" s="303" t="s">
        <v>15</v>
      </c>
      <c r="C4050" s="303">
        <v>999</v>
      </c>
      <c r="D4050" s="303" t="s">
        <v>28</v>
      </c>
      <c r="E4050" s="303">
        <v>2451</v>
      </c>
      <c r="F4050" s="303">
        <v>2820</v>
      </c>
      <c r="G4050" s="303" t="s">
        <v>34</v>
      </c>
      <c r="H4050" s="304" t="s">
        <v>742</v>
      </c>
      <c r="I4050" s="305">
        <v>44</v>
      </c>
      <c r="J4050" s="303" t="str">
        <f t="shared" si="335"/>
        <v>D-W2-H3-VEN 1 - Polished Lippings</v>
      </c>
      <c r="K4050" s="306" t="e">
        <f>K2130+(Spray_Lip/((100-DoorDiscount)/100))</f>
        <v>#REF!</v>
      </c>
      <c r="M4050" t="s">
        <v>751</v>
      </c>
      <c r="Q4050" s="306">
        <v>651.5</v>
      </c>
    </row>
    <row r="4051" spans="1:17" hidden="1">
      <c r="A4051" s="303" t="s">
        <v>2</v>
      </c>
      <c r="B4051" s="303" t="s">
        <v>13</v>
      </c>
      <c r="C4051" s="303">
        <v>999</v>
      </c>
      <c r="D4051" s="303" t="s">
        <v>28</v>
      </c>
      <c r="E4051" s="303">
        <v>2821</v>
      </c>
      <c r="F4051" s="303">
        <v>3070</v>
      </c>
      <c r="G4051" s="303" t="s">
        <v>35</v>
      </c>
      <c r="H4051" s="304" t="s">
        <v>742</v>
      </c>
      <c r="I4051" s="305">
        <v>44</v>
      </c>
      <c r="J4051" s="303" t="str">
        <f t="shared" si="335"/>
        <v>D-W2-H4-VEN 1 - Polished Lippings</v>
      </c>
      <c r="K4051" s="306" t="e">
        <f>K2131+(Spray_Lip/((100-DoorDiscount)/100))</f>
        <v>#REF!</v>
      </c>
      <c r="M4051" t="s">
        <v>751</v>
      </c>
      <c r="Q4051" s="306">
        <v>756.5</v>
      </c>
    </row>
    <row r="4052" spans="1:17" hidden="1">
      <c r="A4052" s="303" t="s">
        <v>1</v>
      </c>
      <c r="B4052" s="303" t="s">
        <v>12</v>
      </c>
      <c r="C4052" s="303">
        <v>999</v>
      </c>
      <c r="D4052" s="303" t="s">
        <v>28</v>
      </c>
      <c r="E4052" s="303">
        <v>1981</v>
      </c>
      <c r="F4052" s="303">
        <v>2150</v>
      </c>
      <c r="G4052" s="303" t="s">
        <v>32</v>
      </c>
      <c r="H4052" s="304" t="s">
        <v>742</v>
      </c>
      <c r="I4052" s="305">
        <v>44</v>
      </c>
      <c r="J4052" s="303" t="str">
        <f t="shared" si="335"/>
        <v>E-W2-H1-VEN 1 - Polished Lippings</v>
      </c>
      <c r="K4052" s="306" t="e">
        <f t="shared" ref="K4052:K4059" si="337">K2132+(Spray_Lip/((100-DoorDiscount)/100))*2</f>
        <v>#REF!</v>
      </c>
      <c r="M4052" t="s">
        <v>751</v>
      </c>
      <c r="Q4052" s="306">
        <v>683</v>
      </c>
    </row>
    <row r="4053" spans="1:17" hidden="1">
      <c r="A4053" s="303" t="s">
        <v>1</v>
      </c>
      <c r="B4053" s="303" t="s">
        <v>11</v>
      </c>
      <c r="C4053" s="303">
        <v>999</v>
      </c>
      <c r="D4053" s="303" t="s">
        <v>28</v>
      </c>
      <c r="E4053" s="303">
        <v>2151</v>
      </c>
      <c r="F4053" s="303">
        <v>2450</v>
      </c>
      <c r="G4053" s="303" t="s">
        <v>33</v>
      </c>
      <c r="H4053" s="304" t="s">
        <v>742</v>
      </c>
      <c r="I4053" s="305">
        <v>44</v>
      </c>
      <c r="J4053" s="303" t="str">
        <f t="shared" si="335"/>
        <v>E-W2-H2-VEN 1 - Polished Lippings</v>
      </c>
      <c r="K4053" s="306" t="e">
        <f t="shared" si="337"/>
        <v>#REF!</v>
      </c>
      <c r="M4053" t="s">
        <v>751</v>
      </c>
      <c r="Q4053" s="306">
        <v>972</v>
      </c>
    </row>
    <row r="4054" spans="1:17" hidden="1">
      <c r="A4054" s="303" t="s">
        <v>1</v>
      </c>
      <c r="B4054" s="303" t="s">
        <v>10</v>
      </c>
      <c r="C4054" s="303">
        <v>999</v>
      </c>
      <c r="D4054" s="303" t="s">
        <v>28</v>
      </c>
      <c r="E4054" s="303">
        <v>2451</v>
      </c>
      <c r="F4054" s="303">
        <v>2820</v>
      </c>
      <c r="G4054" s="303" t="s">
        <v>34</v>
      </c>
      <c r="H4054" s="304" t="s">
        <v>742</v>
      </c>
      <c r="I4054" s="305">
        <v>44</v>
      </c>
      <c r="J4054" s="303" t="str">
        <f t="shared" si="335"/>
        <v>E-W2-H3-VEN 1 - Polished Lippings</v>
      </c>
      <c r="K4054" s="306" t="e">
        <f t="shared" si="337"/>
        <v>#REF!</v>
      </c>
      <c r="M4054" t="s">
        <v>751</v>
      </c>
      <c r="Q4054" s="306">
        <v>1274</v>
      </c>
    </row>
    <row r="4055" spans="1:17" hidden="1">
      <c r="A4055" s="303" t="s">
        <v>1</v>
      </c>
      <c r="B4055" s="303" t="s">
        <v>8</v>
      </c>
      <c r="C4055" s="303">
        <v>999</v>
      </c>
      <c r="D4055" s="303" t="s">
        <v>28</v>
      </c>
      <c r="E4055" s="303">
        <v>2821</v>
      </c>
      <c r="F4055" s="303">
        <v>3100</v>
      </c>
      <c r="G4055" s="303" t="s">
        <v>35</v>
      </c>
      <c r="H4055" s="304" t="s">
        <v>742</v>
      </c>
      <c r="I4055" s="305">
        <v>44</v>
      </c>
      <c r="J4055" s="303" t="str">
        <f t="shared" si="335"/>
        <v>E-W2-H4-VEN 1 - Polished Lippings</v>
      </c>
      <c r="K4055" s="306" t="e">
        <f t="shared" si="337"/>
        <v>#REF!</v>
      </c>
      <c r="M4055" t="s">
        <v>751</v>
      </c>
      <c r="Q4055" s="306">
        <v>1508</v>
      </c>
    </row>
    <row r="4056" spans="1:17" hidden="1">
      <c r="A4056" s="303" t="s">
        <v>0</v>
      </c>
      <c r="B4056" s="303" t="s">
        <v>7</v>
      </c>
      <c r="C4056" s="303">
        <v>999</v>
      </c>
      <c r="D4056" s="303" t="s">
        <v>28</v>
      </c>
      <c r="E4056" s="303">
        <v>1981</v>
      </c>
      <c r="F4056" s="303">
        <v>2150</v>
      </c>
      <c r="G4056" s="303" t="s">
        <v>32</v>
      </c>
      <c r="H4056" s="304" t="s">
        <v>742</v>
      </c>
      <c r="I4056" s="305">
        <v>44</v>
      </c>
      <c r="J4056" s="303" t="str">
        <f t="shared" si="335"/>
        <v>F-W2-H1-VEN 1 - Polished Lippings</v>
      </c>
      <c r="K4056" s="306" t="e">
        <f t="shared" si="337"/>
        <v>#REF!</v>
      </c>
      <c r="M4056" t="s">
        <v>751</v>
      </c>
      <c r="Q4056" s="306">
        <v>576</v>
      </c>
    </row>
    <row r="4057" spans="1:17" hidden="1">
      <c r="A4057" s="303" t="s">
        <v>0</v>
      </c>
      <c r="B4057" s="303" t="s">
        <v>6</v>
      </c>
      <c r="C4057" s="303">
        <v>999</v>
      </c>
      <c r="D4057" s="303" t="s">
        <v>28</v>
      </c>
      <c r="E4057" s="303">
        <v>2151</v>
      </c>
      <c r="F4057" s="303">
        <v>2450</v>
      </c>
      <c r="G4057" s="303" t="s">
        <v>33</v>
      </c>
      <c r="H4057" s="304" t="s">
        <v>742</v>
      </c>
      <c r="I4057" s="305">
        <v>44</v>
      </c>
      <c r="J4057" s="303" t="str">
        <f t="shared" si="335"/>
        <v>F-W2-H2-VEN 1 - Polished Lippings</v>
      </c>
      <c r="K4057" s="306" t="e">
        <f t="shared" si="337"/>
        <v>#REF!</v>
      </c>
      <c r="M4057" t="s">
        <v>751</v>
      </c>
      <c r="Q4057" s="306">
        <v>853</v>
      </c>
    </row>
    <row r="4058" spans="1:17" hidden="1">
      <c r="A4058" s="303" t="s">
        <v>0</v>
      </c>
      <c r="B4058" s="303" t="s">
        <v>5</v>
      </c>
      <c r="C4058" s="303">
        <v>999</v>
      </c>
      <c r="D4058" s="303" t="s">
        <v>28</v>
      </c>
      <c r="E4058" s="303">
        <v>2451</v>
      </c>
      <c r="F4058" s="303">
        <v>2820</v>
      </c>
      <c r="G4058" s="303" t="s">
        <v>34</v>
      </c>
      <c r="H4058" s="304" t="s">
        <v>742</v>
      </c>
      <c r="I4058" s="305">
        <v>44</v>
      </c>
      <c r="J4058" s="303" t="str">
        <f t="shared" si="335"/>
        <v>F-W2-H3-VEN 1 - Polished Lippings</v>
      </c>
      <c r="K4058" s="306" t="e">
        <f t="shared" si="337"/>
        <v>#REF!</v>
      </c>
      <c r="M4058" t="s">
        <v>751</v>
      </c>
      <c r="Q4058" s="306">
        <v>1066</v>
      </c>
    </row>
    <row r="4059" spans="1:17" hidden="1">
      <c r="A4059" s="303" t="s">
        <v>0</v>
      </c>
      <c r="B4059" s="303" t="s">
        <v>3</v>
      </c>
      <c r="C4059" s="303">
        <v>999</v>
      </c>
      <c r="D4059" s="303" t="s">
        <v>28</v>
      </c>
      <c r="E4059" s="303">
        <v>2821</v>
      </c>
      <c r="F4059" s="303">
        <v>3100</v>
      </c>
      <c r="G4059" s="303" t="s">
        <v>35</v>
      </c>
      <c r="H4059" s="304" t="s">
        <v>742</v>
      </c>
      <c r="I4059" s="305">
        <v>44</v>
      </c>
      <c r="J4059" s="303" t="str">
        <f t="shared" si="335"/>
        <v>F-W2-H4-VEN 1 - Polished Lippings</v>
      </c>
      <c r="K4059" s="306" t="e">
        <f t="shared" si="337"/>
        <v>#REF!</v>
      </c>
      <c r="M4059" t="s">
        <v>751</v>
      </c>
      <c r="Q4059" s="306">
        <v>1217</v>
      </c>
    </row>
    <row r="4060" spans="1:17" hidden="1">
      <c r="A4060" s="303" t="s">
        <v>2</v>
      </c>
      <c r="B4060" s="303" t="s">
        <v>17</v>
      </c>
      <c r="C4060" s="303">
        <v>1099</v>
      </c>
      <c r="D4060" s="303" t="s">
        <v>29</v>
      </c>
      <c r="E4060" s="303">
        <v>1981</v>
      </c>
      <c r="F4060" s="303">
        <v>2150</v>
      </c>
      <c r="G4060" s="303" t="s">
        <v>32</v>
      </c>
      <c r="H4060" s="304" t="s">
        <v>742</v>
      </c>
      <c r="I4060" s="305">
        <v>44</v>
      </c>
      <c r="J4060" s="303" t="str">
        <f t="shared" si="335"/>
        <v>D-W3-H1-VEN 1 - Polished Lippings</v>
      </c>
      <c r="K4060" s="306" t="e">
        <f>K2140+(Spray_Lip/((100-DoorDiscount)/100))</f>
        <v>#REF!</v>
      </c>
      <c r="M4060" t="s">
        <v>751</v>
      </c>
      <c r="Q4060" s="306">
        <v>367.5</v>
      </c>
    </row>
    <row r="4061" spans="1:17" hidden="1">
      <c r="A4061" s="303" t="s">
        <v>2</v>
      </c>
      <c r="B4061" s="303" t="s">
        <v>16</v>
      </c>
      <c r="C4061" s="303">
        <v>1099</v>
      </c>
      <c r="D4061" s="303" t="s">
        <v>29</v>
      </c>
      <c r="E4061" s="303">
        <v>2151</v>
      </c>
      <c r="F4061" s="303">
        <v>2450</v>
      </c>
      <c r="G4061" s="303" t="s">
        <v>33</v>
      </c>
      <c r="H4061" s="304" t="s">
        <v>742</v>
      </c>
      <c r="I4061" s="305">
        <v>44</v>
      </c>
      <c r="J4061" s="303" t="str">
        <f t="shared" si="335"/>
        <v>D-W3-H2-VEN 1 - Polished Lippings</v>
      </c>
      <c r="K4061" s="306" t="e">
        <f>K2141+(Spray_Lip/((100-DoorDiscount)/100))</f>
        <v>#REF!</v>
      </c>
      <c r="M4061" t="s">
        <v>751</v>
      </c>
      <c r="Q4061" s="306">
        <v>512.5</v>
      </c>
    </row>
    <row r="4062" spans="1:17" hidden="1">
      <c r="A4062" s="303" t="s">
        <v>2</v>
      </c>
      <c r="B4062" s="303" t="s">
        <v>15</v>
      </c>
      <c r="C4062" s="303">
        <v>1099</v>
      </c>
      <c r="D4062" s="303" t="s">
        <v>29</v>
      </c>
      <c r="E4062" s="303">
        <v>2451</v>
      </c>
      <c r="F4062" s="303">
        <v>2820</v>
      </c>
      <c r="G4062" s="303" t="s">
        <v>34</v>
      </c>
      <c r="H4062" s="304" t="s">
        <v>742</v>
      </c>
      <c r="I4062" s="305">
        <v>44</v>
      </c>
      <c r="J4062" s="303" t="str">
        <f t="shared" si="335"/>
        <v>D-W3-H3-VEN 1 - Polished Lippings</v>
      </c>
      <c r="K4062" s="306" t="e">
        <f>K2142+(Spray_Lip/((100-DoorDiscount)/100))</f>
        <v>#REF!</v>
      </c>
      <c r="M4062" t="s">
        <v>751</v>
      </c>
      <c r="Q4062" s="306">
        <v>675.5</v>
      </c>
    </row>
    <row r="4063" spans="1:17" hidden="1">
      <c r="A4063" s="303" t="s">
        <v>2</v>
      </c>
      <c r="B4063" s="303" t="s">
        <v>13</v>
      </c>
      <c r="C4063" s="303">
        <v>1099</v>
      </c>
      <c r="D4063" s="303" t="s">
        <v>29</v>
      </c>
      <c r="E4063" s="303">
        <v>2821</v>
      </c>
      <c r="F4063" s="303">
        <v>3070</v>
      </c>
      <c r="G4063" s="303" t="s">
        <v>35</v>
      </c>
      <c r="H4063" s="304" t="s">
        <v>742</v>
      </c>
      <c r="I4063" s="305">
        <v>44</v>
      </c>
      <c r="J4063" s="303" t="str">
        <f t="shared" si="335"/>
        <v>D-W3-H4-VEN 1 - Polished Lippings</v>
      </c>
      <c r="K4063" s="306" t="e">
        <f>K2143+(Spray_Lip/((100-DoorDiscount)/100))</f>
        <v>#REF!</v>
      </c>
      <c r="M4063" t="s">
        <v>751</v>
      </c>
      <c r="Q4063" s="306">
        <v>780.5</v>
      </c>
    </row>
    <row r="4064" spans="1:17" hidden="1">
      <c r="A4064" s="303" t="s">
        <v>1</v>
      </c>
      <c r="B4064" s="303" t="s">
        <v>12</v>
      </c>
      <c r="C4064" s="303">
        <v>1099</v>
      </c>
      <c r="D4064" s="303" t="s">
        <v>29</v>
      </c>
      <c r="E4064" s="303">
        <v>1981</v>
      </c>
      <c r="F4064" s="303">
        <v>2150</v>
      </c>
      <c r="G4064" s="303" t="s">
        <v>32</v>
      </c>
      <c r="H4064" s="304" t="s">
        <v>742</v>
      </c>
      <c r="I4064" s="305">
        <v>44</v>
      </c>
      <c r="J4064" s="303" t="str">
        <f t="shared" si="335"/>
        <v>E-W3-H1-VEN 1 - Polished Lippings</v>
      </c>
      <c r="K4064" s="306" t="e">
        <f t="shared" ref="K4064:K4071" si="338">K2144+(Spray_Lip/((100-DoorDiscount)/100))*2</f>
        <v>#REF!</v>
      </c>
      <c r="M4064" t="s">
        <v>751</v>
      </c>
      <c r="Q4064" s="306">
        <v>731</v>
      </c>
    </row>
    <row r="4065" spans="1:17" hidden="1">
      <c r="A4065" s="303" t="s">
        <v>1</v>
      </c>
      <c r="B4065" s="303" t="s">
        <v>11</v>
      </c>
      <c r="C4065" s="303">
        <v>1099</v>
      </c>
      <c r="D4065" s="303" t="s">
        <v>29</v>
      </c>
      <c r="E4065" s="303">
        <v>2151</v>
      </c>
      <c r="F4065" s="303">
        <v>2450</v>
      </c>
      <c r="G4065" s="303" t="s">
        <v>33</v>
      </c>
      <c r="H4065" s="304" t="s">
        <v>742</v>
      </c>
      <c r="I4065" s="305">
        <v>44</v>
      </c>
      <c r="J4065" s="303" t="str">
        <f t="shared" si="335"/>
        <v>E-W3-H2-VEN 1 - Polished Lippings</v>
      </c>
      <c r="K4065" s="306" t="e">
        <f t="shared" si="338"/>
        <v>#REF!</v>
      </c>
      <c r="M4065" t="s">
        <v>751</v>
      </c>
      <c r="Q4065" s="306">
        <v>1021</v>
      </c>
    </row>
    <row r="4066" spans="1:17" hidden="1">
      <c r="A4066" s="303" t="s">
        <v>1</v>
      </c>
      <c r="B4066" s="303" t="s">
        <v>10</v>
      </c>
      <c r="C4066" s="303">
        <v>1099</v>
      </c>
      <c r="D4066" s="303" t="s">
        <v>29</v>
      </c>
      <c r="E4066" s="303">
        <v>2451</v>
      </c>
      <c r="F4066" s="303">
        <v>2820</v>
      </c>
      <c r="G4066" s="303" t="s">
        <v>34</v>
      </c>
      <c r="H4066" s="304" t="s">
        <v>742</v>
      </c>
      <c r="I4066" s="305">
        <v>44</v>
      </c>
      <c r="J4066" s="303" t="str">
        <f t="shared" si="335"/>
        <v>E-W3-H3-VEN 1 - Polished Lippings</v>
      </c>
      <c r="K4066" s="306" t="e">
        <f t="shared" si="338"/>
        <v>#REF!</v>
      </c>
      <c r="M4066" t="s">
        <v>751</v>
      </c>
      <c r="Q4066" s="306">
        <v>1323</v>
      </c>
    </row>
    <row r="4067" spans="1:17" hidden="1">
      <c r="A4067" s="303" t="s">
        <v>1</v>
      </c>
      <c r="B4067" s="303" t="s">
        <v>8</v>
      </c>
      <c r="C4067" s="303">
        <v>1099</v>
      </c>
      <c r="D4067" s="303" t="s">
        <v>29</v>
      </c>
      <c r="E4067" s="303">
        <v>2821</v>
      </c>
      <c r="F4067" s="303">
        <v>3100</v>
      </c>
      <c r="G4067" s="303" t="s">
        <v>35</v>
      </c>
      <c r="H4067" s="304" t="s">
        <v>742</v>
      </c>
      <c r="I4067" s="305">
        <v>44</v>
      </c>
      <c r="J4067" s="303" t="str">
        <f t="shared" si="335"/>
        <v>E-W3-H4-VEN 1 - Polished Lippings</v>
      </c>
      <c r="K4067" s="306" t="e">
        <f t="shared" si="338"/>
        <v>#REF!</v>
      </c>
      <c r="M4067" t="s">
        <v>751</v>
      </c>
      <c r="Q4067" s="306">
        <v>1556</v>
      </c>
    </row>
    <row r="4068" spans="1:17" hidden="1">
      <c r="A4068" s="303" t="s">
        <v>0</v>
      </c>
      <c r="B4068" s="303" t="s">
        <v>7</v>
      </c>
      <c r="C4068" s="303">
        <v>1099</v>
      </c>
      <c r="D4068" s="303" t="s">
        <v>29</v>
      </c>
      <c r="E4068" s="303">
        <v>1981</v>
      </c>
      <c r="F4068" s="303">
        <v>2150</v>
      </c>
      <c r="G4068" s="303" t="s">
        <v>32</v>
      </c>
      <c r="H4068" s="304" t="s">
        <v>742</v>
      </c>
      <c r="I4068" s="305">
        <v>44</v>
      </c>
      <c r="J4068" s="303" t="str">
        <f t="shared" si="335"/>
        <v>F-W3-H1-VEN 1 - Polished Lippings</v>
      </c>
      <c r="K4068" s="306" t="e">
        <f t="shared" si="338"/>
        <v>#REF!</v>
      </c>
      <c r="M4068" t="s">
        <v>751</v>
      </c>
      <c r="Q4068" s="306">
        <v>600</v>
      </c>
    </row>
    <row r="4069" spans="1:17" hidden="1">
      <c r="A4069" s="303" t="s">
        <v>0</v>
      </c>
      <c r="B4069" s="303" t="s">
        <v>6</v>
      </c>
      <c r="C4069" s="303">
        <v>1099</v>
      </c>
      <c r="D4069" s="303" t="s">
        <v>29</v>
      </c>
      <c r="E4069" s="303">
        <v>2151</v>
      </c>
      <c r="F4069" s="303">
        <v>2450</v>
      </c>
      <c r="G4069" s="303" t="s">
        <v>33</v>
      </c>
      <c r="H4069" s="304" t="s">
        <v>742</v>
      </c>
      <c r="I4069" s="305">
        <v>44</v>
      </c>
      <c r="J4069" s="303" t="str">
        <f t="shared" si="335"/>
        <v>F-W3-H2-VEN 1 - Polished Lippings</v>
      </c>
      <c r="K4069" s="306" t="e">
        <f t="shared" si="338"/>
        <v>#REF!</v>
      </c>
      <c r="M4069" t="s">
        <v>751</v>
      </c>
      <c r="Q4069" s="306">
        <v>877</v>
      </c>
    </row>
    <row r="4070" spans="1:17" hidden="1">
      <c r="A4070" s="303" t="s">
        <v>0</v>
      </c>
      <c r="B4070" s="303" t="s">
        <v>5</v>
      </c>
      <c r="C4070" s="303">
        <v>1099</v>
      </c>
      <c r="D4070" s="303" t="s">
        <v>29</v>
      </c>
      <c r="E4070" s="303">
        <v>2451</v>
      </c>
      <c r="F4070" s="303">
        <v>2820</v>
      </c>
      <c r="G4070" s="303" t="s">
        <v>34</v>
      </c>
      <c r="H4070" s="304" t="s">
        <v>742</v>
      </c>
      <c r="I4070" s="305">
        <v>44</v>
      </c>
      <c r="J4070" s="303" t="str">
        <f t="shared" si="335"/>
        <v>F-W3-H3-VEN 1 - Polished Lippings</v>
      </c>
      <c r="K4070" s="306" t="e">
        <f t="shared" si="338"/>
        <v>#REF!</v>
      </c>
      <c r="M4070" t="s">
        <v>751</v>
      </c>
      <c r="Q4070" s="306">
        <v>1091</v>
      </c>
    </row>
    <row r="4071" spans="1:17" hidden="1">
      <c r="A4071" s="303" t="s">
        <v>0</v>
      </c>
      <c r="B4071" s="303" t="s">
        <v>3</v>
      </c>
      <c r="C4071" s="303">
        <v>1099</v>
      </c>
      <c r="D4071" s="303" t="s">
        <v>29</v>
      </c>
      <c r="E4071" s="303">
        <v>2821</v>
      </c>
      <c r="F4071" s="303">
        <v>3100</v>
      </c>
      <c r="G4071" s="303" t="s">
        <v>35</v>
      </c>
      <c r="H4071" s="304" t="s">
        <v>742</v>
      </c>
      <c r="I4071" s="305">
        <v>44</v>
      </c>
      <c r="J4071" s="303" t="str">
        <f t="shared" si="335"/>
        <v>F-W3-H4-VEN 1 - Polished Lippings</v>
      </c>
      <c r="K4071" s="306" t="e">
        <f t="shared" si="338"/>
        <v>#REF!</v>
      </c>
      <c r="M4071" t="s">
        <v>751</v>
      </c>
      <c r="Q4071" s="306">
        <v>1242</v>
      </c>
    </row>
    <row r="4072" spans="1:17" hidden="1">
      <c r="A4072" s="303" t="s">
        <v>2</v>
      </c>
      <c r="B4072" s="303" t="s">
        <v>17</v>
      </c>
      <c r="C4072" s="303">
        <v>1240</v>
      </c>
      <c r="D4072" s="303" t="s">
        <v>30</v>
      </c>
      <c r="E4072" s="303">
        <v>1981</v>
      </c>
      <c r="F4072" s="303">
        <v>2150</v>
      </c>
      <c r="G4072" s="303" t="s">
        <v>32</v>
      </c>
      <c r="H4072" s="304" t="s">
        <v>742</v>
      </c>
      <c r="I4072" s="305">
        <v>44</v>
      </c>
      <c r="J4072" s="303" t="str">
        <f t="shared" si="335"/>
        <v>D-W4-H1-VEN 1 - Polished Lippings</v>
      </c>
      <c r="K4072" s="306" t="e">
        <f>K2152+(Spray_Lip/((100-DoorDiscount)/100))</f>
        <v>#REF!</v>
      </c>
      <c r="M4072" t="s">
        <v>751</v>
      </c>
      <c r="Q4072" s="306">
        <v>392.5</v>
      </c>
    </row>
    <row r="4073" spans="1:17" hidden="1">
      <c r="A4073" s="303" t="s">
        <v>2</v>
      </c>
      <c r="B4073" s="303" t="s">
        <v>16</v>
      </c>
      <c r="C4073" s="303">
        <v>1240</v>
      </c>
      <c r="D4073" s="303" t="s">
        <v>30</v>
      </c>
      <c r="E4073" s="303">
        <v>2151</v>
      </c>
      <c r="F4073" s="303">
        <v>2450</v>
      </c>
      <c r="G4073" s="303" t="s">
        <v>33</v>
      </c>
      <c r="H4073" s="304" t="s">
        <v>742</v>
      </c>
      <c r="I4073" s="305">
        <v>44</v>
      </c>
      <c r="J4073" s="303" t="str">
        <f t="shared" si="335"/>
        <v>D-W4-H2-VEN 1 - Polished Lippings</v>
      </c>
      <c r="K4073" s="306" t="e">
        <f>K2153+(Spray_Lip/((100-DoorDiscount)/100))</f>
        <v>#REF!</v>
      </c>
      <c r="M4073" t="s">
        <v>751</v>
      </c>
      <c r="Q4073" s="306">
        <v>536.5</v>
      </c>
    </row>
    <row r="4074" spans="1:17" hidden="1">
      <c r="A4074" s="303" t="s">
        <v>2</v>
      </c>
      <c r="B4074" s="303" t="s">
        <v>15</v>
      </c>
      <c r="C4074" s="303">
        <v>1240</v>
      </c>
      <c r="D4074" s="303" t="s">
        <v>30</v>
      </c>
      <c r="E4074" s="303">
        <v>2451</v>
      </c>
      <c r="F4074" s="303">
        <v>2820</v>
      </c>
      <c r="G4074" s="303" t="s">
        <v>34</v>
      </c>
      <c r="H4074" s="304" t="s">
        <v>742</v>
      </c>
      <c r="I4074" s="305">
        <v>44</v>
      </c>
      <c r="J4074" s="303" t="str">
        <f t="shared" si="335"/>
        <v>D-W4-H3-VEN 1 - Polished Lippings</v>
      </c>
      <c r="K4074" s="306" t="e">
        <f>K2154+(Spray_Lip/((100-DoorDiscount)/100))</f>
        <v>#REF!</v>
      </c>
      <c r="M4074" t="s">
        <v>751</v>
      </c>
      <c r="Q4074" s="306">
        <v>700.5</v>
      </c>
    </row>
    <row r="4075" spans="1:17" hidden="1">
      <c r="A4075" s="303" t="s">
        <v>2</v>
      </c>
      <c r="B4075" s="303" t="s">
        <v>13</v>
      </c>
      <c r="C4075" s="303">
        <v>1240</v>
      </c>
      <c r="D4075" s="303" t="s">
        <v>30</v>
      </c>
      <c r="E4075" s="303">
        <v>2821</v>
      </c>
      <c r="F4075" s="303">
        <v>3070</v>
      </c>
      <c r="G4075" s="303" t="s">
        <v>35</v>
      </c>
      <c r="H4075" s="304" t="s">
        <v>742</v>
      </c>
      <c r="I4075" s="305">
        <v>44</v>
      </c>
      <c r="J4075" s="303" t="str">
        <f t="shared" si="335"/>
        <v>D-W4-H4-VEN 1 - Polished Lippings</v>
      </c>
      <c r="K4075" s="306" t="e">
        <f>K2155+(Spray_Lip/((100-DoorDiscount)/100))</f>
        <v>#REF!</v>
      </c>
      <c r="M4075" t="s">
        <v>751</v>
      </c>
      <c r="Q4075" s="306">
        <v>804.5</v>
      </c>
    </row>
    <row r="4076" spans="1:17" hidden="1">
      <c r="A4076" s="303" t="s">
        <v>1</v>
      </c>
      <c r="B4076" s="303" t="s">
        <v>12</v>
      </c>
      <c r="C4076" s="303">
        <v>1240</v>
      </c>
      <c r="D4076" s="303" t="s">
        <v>30</v>
      </c>
      <c r="E4076" s="303">
        <v>1981</v>
      </c>
      <c r="F4076" s="303">
        <v>2150</v>
      </c>
      <c r="G4076" s="303" t="s">
        <v>32</v>
      </c>
      <c r="H4076" s="304" t="s">
        <v>742</v>
      </c>
      <c r="I4076" s="305">
        <v>44</v>
      </c>
      <c r="J4076" s="303" t="str">
        <f t="shared" si="335"/>
        <v>E-W4-H1-VEN 1 - Polished Lippings</v>
      </c>
      <c r="K4076" s="306" t="e">
        <f t="shared" ref="K4076:K4083" si="339">K2156+(Spray_Lip/((100-DoorDiscount)/100))*2</f>
        <v>#REF!</v>
      </c>
      <c r="M4076" t="s">
        <v>751</v>
      </c>
      <c r="Q4076" s="306">
        <v>780</v>
      </c>
    </row>
    <row r="4077" spans="1:17" hidden="1">
      <c r="A4077" s="303" t="s">
        <v>1</v>
      </c>
      <c r="B4077" s="303" t="s">
        <v>11</v>
      </c>
      <c r="C4077" s="303">
        <v>1240</v>
      </c>
      <c r="D4077" s="303" t="s">
        <v>30</v>
      </c>
      <c r="E4077" s="303">
        <v>2151</v>
      </c>
      <c r="F4077" s="303">
        <v>2450</v>
      </c>
      <c r="G4077" s="303" t="s">
        <v>33</v>
      </c>
      <c r="H4077" s="304" t="s">
        <v>742</v>
      </c>
      <c r="I4077" s="305">
        <v>44</v>
      </c>
      <c r="J4077" s="303" t="str">
        <f t="shared" si="335"/>
        <v>E-W4-H2-VEN 1 - Polished Lippings</v>
      </c>
      <c r="K4077" s="306" t="e">
        <f t="shared" si="339"/>
        <v>#REF!</v>
      </c>
      <c r="M4077" t="s">
        <v>751</v>
      </c>
      <c r="Q4077" s="306">
        <v>1069</v>
      </c>
    </row>
    <row r="4078" spans="1:17" hidden="1">
      <c r="A4078" s="303" t="s">
        <v>1</v>
      </c>
      <c r="B4078" s="303" t="s">
        <v>10</v>
      </c>
      <c r="C4078" s="303">
        <v>1240</v>
      </c>
      <c r="D4078" s="303" t="s">
        <v>30</v>
      </c>
      <c r="E4078" s="303">
        <v>2451</v>
      </c>
      <c r="F4078" s="303">
        <v>2820</v>
      </c>
      <c r="G4078" s="303" t="s">
        <v>34</v>
      </c>
      <c r="H4078" s="304" t="s">
        <v>742</v>
      </c>
      <c r="I4078" s="305">
        <v>44</v>
      </c>
      <c r="J4078" s="303" t="str">
        <f t="shared" si="335"/>
        <v>E-W4-H3-VEN 1 - Polished Lippings</v>
      </c>
      <c r="K4078" s="306" t="e">
        <f t="shared" si="339"/>
        <v>#REF!</v>
      </c>
      <c r="M4078" t="s">
        <v>751</v>
      </c>
      <c r="Q4078" s="306">
        <v>1372</v>
      </c>
    </row>
    <row r="4079" spans="1:17" hidden="1">
      <c r="A4079" s="303" t="s">
        <v>1</v>
      </c>
      <c r="B4079" s="303" t="s">
        <v>8</v>
      </c>
      <c r="C4079" s="303">
        <v>1240</v>
      </c>
      <c r="D4079" s="303" t="s">
        <v>30</v>
      </c>
      <c r="E4079" s="303">
        <v>2821</v>
      </c>
      <c r="F4079" s="303">
        <v>3100</v>
      </c>
      <c r="G4079" s="303" t="s">
        <v>35</v>
      </c>
      <c r="H4079" s="304" t="s">
        <v>742</v>
      </c>
      <c r="I4079" s="305">
        <v>44</v>
      </c>
      <c r="J4079" s="303" t="str">
        <f t="shared" si="335"/>
        <v>E-W4-H4-VEN 1 - Polished Lippings</v>
      </c>
      <c r="K4079" s="306" t="e">
        <f t="shared" si="339"/>
        <v>#REF!</v>
      </c>
      <c r="M4079" t="s">
        <v>751</v>
      </c>
      <c r="Q4079" s="306">
        <v>1605</v>
      </c>
    </row>
    <row r="4080" spans="1:17" hidden="1">
      <c r="A4080" s="303" t="s">
        <v>0</v>
      </c>
      <c r="B4080" s="303" t="s">
        <v>7</v>
      </c>
      <c r="C4080" s="303">
        <v>1240</v>
      </c>
      <c r="D4080" s="303" t="s">
        <v>30</v>
      </c>
      <c r="E4080" s="303">
        <v>1981</v>
      </c>
      <c r="F4080" s="303">
        <v>2150</v>
      </c>
      <c r="G4080" s="303" t="s">
        <v>32</v>
      </c>
      <c r="H4080" s="304" t="s">
        <v>742</v>
      </c>
      <c r="I4080" s="305">
        <v>44</v>
      </c>
      <c r="J4080" s="303" t="str">
        <f t="shared" si="335"/>
        <v>F-W4-H1-VEN 1 - Polished Lippings</v>
      </c>
      <c r="K4080" s="306" t="e">
        <f t="shared" si="339"/>
        <v>#REF!</v>
      </c>
      <c r="M4080" t="s">
        <v>751</v>
      </c>
      <c r="Q4080" s="306">
        <v>624</v>
      </c>
    </row>
    <row r="4081" spans="1:17" hidden="1">
      <c r="A4081" s="303" t="s">
        <v>0</v>
      </c>
      <c r="B4081" s="303" t="s">
        <v>6</v>
      </c>
      <c r="C4081" s="303">
        <v>1240</v>
      </c>
      <c r="D4081" s="303" t="s">
        <v>30</v>
      </c>
      <c r="E4081" s="303">
        <v>2151</v>
      </c>
      <c r="F4081" s="303">
        <v>2450</v>
      </c>
      <c r="G4081" s="303" t="s">
        <v>33</v>
      </c>
      <c r="H4081" s="304" t="s">
        <v>742</v>
      </c>
      <c r="I4081" s="305">
        <v>44</v>
      </c>
      <c r="J4081" s="303" t="str">
        <f t="shared" si="335"/>
        <v>F-W4-H2-VEN 1 - Polished Lippings</v>
      </c>
      <c r="K4081" s="306" t="e">
        <f t="shared" si="339"/>
        <v>#REF!</v>
      </c>
      <c r="M4081" t="s">
        <v>751</v>
      </c>
      <c r="Q4081" s="306">
        <v>902</v>
      </c>
    </row>
    <row r="4082" spans="1:17" hidden="1">
      <c r="A4082" s="303" t="s">
        <v>0</v>
      </c>
      <c r="B4082" s="303" t="s">
        <v>5</v>
      </c>
      <c r="C4082" s="303">
        <v>1240</v>
      </c>
      <c r="D4082" s="303" t="s">
        <v>30</v>
      </c>
      <c r="E4082" s="303">
        <v>2451</v>
      </c>
      <c r="F4082" s="303">
        <v>2820</v>
      </c>
      <c r="G4082" s="303" t="s">
        <v>34</v>
      </c>
      <c r="H4082" s="304" t="s">
        <v>742</v>
      </c>
      <c r="I4082" s="305">
        <v>44</v>
      </c>
      <c r="J4082" s="303" t="str">
        <f t="shared" si="335"/>
        <v>F-W4-H3-VEN 1 - Polished Lippings</v>
      </c>
      <c r="K4082" s="306" t="e">
        <f t="shared" si="339"/>
        <v>#REF!</v>
      </c>
      <c r="M4082" t="s">
        <v>751</v>
      </c>
      <c r="Q4082" s="306">
        <v>1115</v>
      </c>
    </row>
    <row r="4083" spans="1:17" hidden="1">
      <c r="A4083" s="303" t="s">
        <v>0</v>
      </c>
      <c r="B4083" s="303" t="s">
        <v>3</v>
      </c>
      <c r="C4083" s="303">
        <v>1240</v>
      </c>
      <c r="D4083" s="303" t="s">
        <v>30</v>
      </c>
      <c r="E4083" s="303">
        <v>2821</v>
      </c>
      <c r="F4083" s="303">
        <v>3100</v>
      </c>
      <c r="G4083" s="303" t="s">
        <v>35</v>
      </c>
      <c r="H4083" s="304" t="s">
        <v>742</v>
      </c>
      <c r="I4083" s="305">
        <v>44</v>
      </c>
      <c r="J4083" s="303" t="str">
        <f t="shared" si="335"/>
        <v>F-W4-H4-VEN 1 - Polished Lippings</v>
      </c>
      <c r="K4083" s="306" t="e">
        <f t="shared" si="339"/>
        <v>#REF!</v>
      </c>
      <c r="M4083" t="s">
        <v>751</v>
      </c>
      <c r="Q4083" s="306">
        <v>1266</v>
      </c>
    </row>
    <row r="4084" spans="1:17" hidden="1">
      <c r="A4084" s="303" t="s">
        <v>2</v>
      </c>
      <c r="B4084" s="303" t="s">
        <v>17</v>
      </c>
      <c r="C4084" s="303">
        <v>949</v>
      </c>
      <c r="D4084" s="303" t="s">
        <v>27</v>
      </c>
      <c r="E4084" s="303">
        <v>1981</v>
      </c>
      <c r="F4084" s="303">
        <v>2150</v>
      </c>
      <c r="G4084" s="303" t="s">
        <v>32</v>
      </c>
      <c r="H4084" s="304" t="s">
        <v>743</v>
      </c>
      <c r="I4084" s="305">
        <v>44</v>
      </c>
      <c r="J4084" s="303" t="str">
        <f t="shared" si="335"/>
        <v>D-W1-H1-VEN 2 - Polished Lippings</v>
      </c>
      <c r="K4084" s="306" t="e">
        <f>K2164+(Spray_Lip/((100-DoorDiscount)/100))</f>
        <v>#REF!</v>
      </c>
      <c r="M4084" t="s">
        <v>751</v>
      </c>
      <c r="Q4084" s="306">
        <v>420.5</v>
      </c>
    </row>
    <row r="4085" spans="1:17" hidden="1">
      <c r="A4085" s="303" t="s">
        <v>2</v>
      </c>
      <c r="B4085" s="303" t="s">
        <v>16</v>
      </c>
      <c r="C4085" s="303">
        <v>949</v>
      </c>
      <c r="D4085" s="303" t="s">
        <v>27</v>
      </c>
      <c r="E4085" s="303">
        <v>2151</v>
      </c>
      <c r="F4085" s="303">
        <v>2450</v>
      </c>
      <c r="G4085" s="303" t="s">
        <v>33</v>
      </c>
      <c r="H4085" s="304" t="s">
        <v>743</v>
      </c>
      <c r="I4085" s="305">
        <v>44</v>
      </c>
      <c r="J4085" s="303" t="str">
        <f t="shared" si="335"/>
        <v>D-W1-H2-VEN 2 - Polished Lippings</v>
      </c>
      <c r="K4085" s="306" t="e">
        <f>K2165+(Spray_Lip/((100-DoorDiscount)/100))</f>
        <v>#REF!</v>
      </c>
      <c r="M4085" t="s">
        <v>751</v>
      </c>
      <c r="Q4085" s="306">
        <v>538.5</v>
      </c>
    </row>
    <row r="4086" spans="1:17" hidden="1">
      <c r="A4086" s="303" t="s">
        <v>2</v>
      </c>
      <c r="B4086" s="303" t="s">
        <v>15</v>
      </c>
      <c r="C4086" s="303">
        <v>949</v>
      </c>
      <c r="D4086" s="303" t="s">
        <v>27</v>
      </c>
      <c r="E4086" s="303">
        <v>2451</v>
      </c>
      <c r="F4086" s="303">
        <v>2820</v>
      </c>
      <c r="G4086" s="303" t="s">
        <v>34</v>
      </c>
      <c r="H4086" s="304" t="s">
        <v>743</v>
      </c>
      <c r="I4086" s="305">
        <v>44</v>
      </c>
      <c r="J4086" s="303" t="str">
        <f t="shared" si="335"/>
        <v>D-W1-H3-VEN 2 - Polished Lippings</v>
      </c>
      <c r="K4086" s="306" t="e">
        <f>K2166+(Spray_Lip/((100-DoorDiscount)/100))</f>
        <v>#REF!</v>
      </c>
      <c r="M4086" t="s">
        <v>751</v>
      </c>
      <c r="Q4086" s="306">
        <v>657.5</v>
      </c>
    </row>
    <row r="4087" spans="1:17" hidden="1">
      <c r="A4087" s="303" t="s">
        <v>2</v>
      </c>
      <c r="B4087" s="303" t="s">
        <v>13</v>
      </c>
      <c r="C4087" s="303">
        <v>864</v>
      </c>
      <c r="D4087" s="303" t="s">
        <v>27</v>
      </c>
      <c r="E4087" s="303">
        <v>2821</v>
      </c>
      <c r="F4087" s="303">
        <v>3070</v>
      </c>
      <c r="G4087" s="303" t="s">
        <v>35</v>
      </c>
      <c r="H4087" s="304" t="s">
        <v>743</v>
      </c>
      <c r="I4087" s="305">
        <v>44</v>
      </c>
      <c r="J4087" s="303" t="str">
        <f t="shared" si="335"/>
        <v>D-W1-H4-VEN 2 - Polished Lippings</v>
      </c>
      <c r="K4087" s="306" t="e">
        <f>K2167+(Spray_Lip/((100-DoorDiscount)/100))</f>
        <v>#REF!</v>
      </c>
      <c r="M4087" t="s">
        <v>751</v>
      </c>
      <c r="Q4087" s="306">
        <v>772.5</v>
      </c>
    </row>
    <row r="4088" spans="1:17" hidden="1">
      <c r="A4088" s="303" t="s">
        <v>1</v>
      </c>
      <c r="B4088" s="303" t="s">
        <v>12</v>
      </c>
      <c r="C4088" s="303">
        <v>949</v>
      </c>
      <c r="D4088" s="303" t="s">
        <v>27</v>
      </c>
      <c r="E4088" s="303">
        <v>1981</v>
      </c>
      <c r="F4088" s="303">
        <v>2150</v>
      </c>
      <c r="G4088" s="303" t="s">
        <v>32</v>
      </c>
      <c r="H4088" s="304" t="s">
        <v>743</v>
      </c>
      <c r="I4088" s="305">
        <v>44</v>
      </c>
      <c r="J4088" s="303" t="str">
        <f t="shared" si="335"/>
        <v>E-W1-H1-VEN 2 - Polished Lippings</v>
      </c>
      <c r="K4088" s="306" t="e">
        <f t="shared" ref="K4088:K4095" si="340">K2168+(Spray_Lip/((100-DoorDiscount)/100))*2</f>
        <v>#REF!</v>
      </c>
      <c r="M4088" t="s">
        <v>751</v>
      </c>
      <c r="Q4088" s="306">
        <v>841</v>
      </c>
    </row>
    <row r="4089" spans="1:17" hidden="1">
      <c r="A4089" s="303" t="s">
        <v>1</v>
      </c>
      <c r="B4089" s="303" t="s">
        <v>11</v>
      </c>
      <c r="C4089" s="303">
        <v>909</v>
      </c>
      <c r="D4089" s="303" t="s">
        <v>27</v>
      </c>
      <c r="E4089" s="303">
        <v>2151</v>
      </c>
      <c r="F4089" s="303">
        <v>2450</v>
      </c>
      <c r="G4089" s="303" t="s">
        <v>33</v>
      </c>
      <c r="H4089" s="304" t="s">
        <v>743</v>
      </c>
      <c r="I4089" s="305">
        <v>44</v>
      </c>
      <c r="J4089" s="303" t="str">
        <f t="shared" si="335"/>
        <v>E-W1-H2-VEN 2 - Polished Lippings</v>
      </c>
      <c r="K4089" s="306" t="e">
        <f t="shared" si="340"/>
        <v>#REF!</v>
      </c>
      <c r="M4089" t="s">
        <v>751</v>
      </c>
      <c r="Q4089" s="306">
        <v>1074</v>
      </c>
    </row>
    <row r="4090" spans="1:17" hidden="1">
      <c r="A4090" s="303" t="s">
        <v>1</v>
      </c>
      <c r="B4090" s="303" t="s">
        <v>10</v>
      </c>
      <c r="C4090" s="303">
        <v>949</v>
      </c>
      <c r="D4090" s="303" t="s">
        <v>27</v>
      </c>
      <c r="E4090" s="303">
        <v>2451</v>
      </c>
      <c r="F4090" s="303">
        <v>2820</v>
      </c>
      <c r="G4090" s="303" t="s">
        <v>34</v>
      </c>
      <c r="H4090" s="304" t="s">
        <v>743</v>
      </c>
      <c r="I4090" s="305">
        <v>44</v>
      </c>
      <c r="J4090" s="303" t="str">
        <f t="shared" si="335"/>
        <v>E-W1-H3-VEN 2 - Polished Lippings</v>
      </c>
      <c r="K4090" s="306" t="e">
        <f t="shared" si="340"/>
        <v>#REF!</v>
      </c>
      <c r="M4090" t="s">
        <v>751</v>
      </c>
      <c r="Q4090" s="306">
        <v>1312</v>
      </c>
    </row>
    <row r="4091" spans="1:17" hidden="1">
      <c r="A4091" s="303" t="s">
        <v>1</v>
      </c>
      <c r="B4091" s="303" t="s">
        <v>8</v>
      </c>
      <c r="C4091" s="303">
        <v>999</v>
      </c>
      <c r="D4091" s="303" t="s">
        <v>27</v>
      </c>
      <c r="E4091" s="303">
        <v>2821</v>
      </c>
      <c r="F4091" s="303">
        <v>3100</v>
      </c>
      <c r="G4091" s="303" t="s">
        <v>35</v>
      </c>
      <c r="H4091" s="304" t="s">
        <v>743</v>
      </c>
      <c r="I4091" s="305">
        <v>44</v>
      </c>
      <c r="J4091" s="303" t="str">
        <f t="shared" si="335"/>
        <v>E-W1-H4-VEN 2 - Polished Lippings</v>
      </c>
      <c r="K4091" s="306" t="e">
        <f t="shared" si="340"/>
        <v>#REF!</v>
      </c>
      <c r="M4091" t="s">
        <v>751</v>
      </c>
      <c r="Q4091" s="306">
        <v>1544</v>
      </c>
    </row>
    <row r="4092" spans="1:17" hidden="1">
      <c r="A4092" s="303" t="s">
        <v>0</v>
      </c>
      <c r="B4092" s="303" t="s">
        <v>7</v>
      </c>
      <c r="C4092" s="303">
        <v>949</v>
      </c>
      <c r="D4092" s="303" t="s">
        <v>27</v>
      </c>
      <c r="E4092" s="303">
        <v>1981</v>
      </c>
      <c r="F4092" s="303">
        <v>2150</v>
      </c>
      <c r="G4092" s="303" t="s">
        <v>32</v>
      </c>
      <c r="H4092" s="304" t="s">
        <v>743</v>
      </c>
      <c r="I4092" s="305">
        <v>44</v>
      </c>
      <c r="J4092" s="303" t="str">
        <f t="shared" si="335"/>
        <v>F-W1-H1-VEN 2 - Polished Lippings</v>
      </c>
      <c r="K4092" s="306" t="e">
        <f t="shared" si="340"/>
        <v>#REF!</v>
      </c>
      <c r="M4092" t="s">
        <v>751</v>
      </c>
      <c r="Q4092" s="306">
        <v>768</v>
      </c>
    </row>
    <row r="4093" spans="1:17" hidden="1">
      <c r="A4093" s="303" t="s">
        <v>0</v>
      </c>
      <c r="B4093" s="303" t="s">
        <v>6</v>
      </c>
      <c r="C4093" s="303">
        <v>909</v>
      </c>
      <c r="D4093" s="303" t="s">
        <v>27</v>
      </c>
      <c r="E4093" s="303">
        <v>2151</v>
      </c>
      <c r="F4093" s="303">
        <v>2450</v>
      </c>
      <c r="G4093" s="303" t="s">
        <v>33</v>
      </c>
      <c r="H4093" s="304" t="s">
        <v>743</v>
      </c>
      <c r="I4093" s="305">
        <v>44</v>
      </c>
      <c r="J4093" s="303" t="str">
        <f t="shared" si="335"/>
        <v>F-W1-H2-VEN 2 - Polished Lippings</v>
      </c>
      <c r="K4093" s="306" t="e">
        <f t="shared" si="340"/>
        <v>#REF!</v>
      </c>
      <c r="M4093" t="s">
        <v>751</v>
      </c>
      <c r="Q4093" s="306">
        <v>966</v>
      </c>
    </row>
    <row r="4094" spans="1:17" hidden="1">
      <c r="A4094" s="303" t="s">
        <v>0</v>
      </c>
      <c r="B4094" s="303" t="s">
        <v>5</v>
      </c>
      <c r="C4094" s="303">
        <v>924</v>
      </c>
      <c r="D4094" s="303" t="s">
        <v>27</v>
      </c>
      <c r="E4094" s="303">
        <v>2451</v>
      </c>
      <c r="F4094" s="303">
        <v>2820</v>
      </c>
      <c r="G4094" s="303" t="s">
        <v>34</v>
      </c>
      <c r="H4094" s="304" t="s">
        <v>743</v>
      </c>
      <c r="I4094" s="305">
        <v>44</v>
      </c>
      <c r="J4094" s="303" t="str">
        <f t="shared" si="335"/>
        <v>F-W1-H3-VEN 2 - Polished Lippings</v>
      </c>
      <c r="K4094" s="306" t="e">
        <f t="shared" si="340"/>
        <v>#REF!</v>
      </c>
      <c r="M4094" t="s">
        <v>751</v>
      </c>
      <c r="Q4094" s="306">
        <v>1171</v>
      </c>
    </row>
    <row r="4095" spans="1:17" hidden="1">
      <c r="A4095" s="303" t="s">
        <v>0</v>
      </c>
      <c r="B4095" s="303" t="s">
        <v>3</v>
      </c>
      <c r="C4095" s="303">
        <v>999</v>
      </c>
      <c r="D4095" s="303" t="s">
        <v>27</v>
      </c>
      <c r="E4095" s="303">
        <v>2821</v>
      </c>
      <c r="F4095" s="303">
        <v>3100</v>
      </c>
      <c r="G4095" s="303" t="s">
        <v>35</v>
      </c>
      <c r="H4095" s="304" t="s">
        <v>743</v>
      </c>
      <c r="I4095" s="305">
        <v>44</v>
      </c>
      <c r="J4095" s="303" t="str">
        <f t="shared" si="335"/>
        <v>F-W1-H4-VEN 2 - Polished Lippings</v>
      </c>
      <c r="K4095" s="306" t="e">
        <f t="shared" si="340"/>
        <v>#REF!</v>
      </c>
      <c r="M4095" t="s">
        <v>751</v>
      </c>
      <c r="Q4095" s="306">
        <v>1274</v>
      </c>
    </row>
    <row r="4096" spans="1:17" hidden="1">
      <c r="A4096" s="303" t="s">
        <v>2</v>
      </c>
      <c r="B4096" s="303" t="s">
        <v>17</v>
      </c>
      <c r="C4096" s="303">
        <v>999</v>
      </c>
      <c r="D4096" s="303" t="s">
        <v>28</v>
      </c>
      <c r="E4096" s="303">
        <v>1981</v>
      </c>
      <c r="F4096" s="303">
        <v>2150</v>
      </c>
      <c r="G4096" s="303" t="s">
        <v>32</v>
      </c>
      <c r="H4096" s="304" t="s">
        <v>743</v>
      </c>
      <c r="I4096" s="305">
        <v>44</v>
      </c>
      <c r="J4096" s="303" t="str">
        <f t="shared" si="335"/>
        <v>D-W2-H1-VEN 2 - Polished Lippings</v>
      </c>
      <c r="K4096" s="306" t="e">
        <f>K2176+(Spray_Lip/((100-DoorDiscount)/100))</f>
        <v>#REF!</v>
      </c>
      <c r="M4096" t="s">
        <v>751</v>
      </c>
      <c r="Q4096" s="306">
        <v>445.5</v>
      </c>
    </row>
    <row r="4097" spans="1:17" hidden="1">
      <c r="A4097" s="303" t="s">
        <v>2</v>
      </c>
      <c r="B4097" s="303" t="s">
        <v>16</v>
      </c>
      <c r="C4097" s="303">
        <v>999</v>
      </c>
      <c r="D4097" s="303" t="s">
        <v>28</v>
      </c>
      <c r="E4097" s="303">
        <v>2151</v>
      </c>
      <c r="F4097" s="303">
        <v>2450</v>
      </c>
      <c r="G4097" s="303" t="s">
        <v>33</v>
      </c>
      <c r="H4097" s="304" t="s">
        <v>743</v>
      </c>
      <c r="I4097" s="305">
        <v>44</v>
      </c>
      <c r="J4097" s="303" t="str">
        <f t="shared" si="335"/>
        <v>D-W2-H2-VEN 2 - Polished Lippings</v>
      </c>
      <c r="K4097" s="306" t="e">
        <f>K2177+(Spray_Lip/((100-DoorDiscount)/100))</f>
        <v>#REF!</v>
      </c>
      <c r="M4097" t="s">
        <v>751</v>
      </c>
      <c r="Q4097" s="306">
        <v>562.5</v>
      </c>
    </row>
    <row r="4098" spans="1:17" hidden="1">
      <c r="A4098" s="303" t="s">
        <v>2</v>
      </c>
      <c r="B4098" s="303" t="s">
        <v>15</v>
      </c>
      <c r="C4098" s="303">
        <v>999</v>
      </c>
      <c r="D4098" s="303" t="s">
        <v>28</v>
      </c>
      <c r="E4098" s="303">
        <v>2451</v>
      </c>
      <c r="F4098" s="303">
        <v>2820</v>
      </c>
      <c r="G4098" s="303" t="s">
        <v>34</v>
      </c>
      <c r="H4098" s="304" t="s">
        <v>743</v>
      </c>
      <c r="I4098" s="305">
        <v>44</v>
      </c>
      <c r="J4098" s="303" t="str">
        <f t="shared" si="335"/>
        <v>D-W2-H3-VEN 2 - Polished Lippings</v>
      </c>
      <c r="K4098" s="306" t="e">
        <f>K2178+(Spray_Lip/((100-DoorDiscount)/100))</f>
        <v>#REF!</v>
      </c>
      <c r="M4098" t="s">
        <v>751</v>
      </c>
      <c r="Q4098" s="306">
        <v>681.5</v>
      </c>
    </row>
    <row r="4099" spans="1:17" hidden="1">
      <c r="A4099" s="303" t="s">
        <v>2</v>
      </c>
      <c r="B4099" s="303" t="s">
        <v>13</v>
      </c>
      <c r="C4099" s="303">
        <v>999</v>
      </c>
      <c r="D4099" s="303" t="s">
        <v>28</v>
      </c>
      <c r="E4099" s="303">
        <v>2821</v>
      </c>
      <c r="F4099" s="303">
        <v>3070</v>
      </c>
      <c r="G4099" s="303" t="s">
        <v>35</v>
      </c>
      <c r="H4099" s="304" t="s">
        <v>743</v>
      </c>
      <c r="I4099" s="305">
        <v>44</v>
      </c>
      <c r="J4099" s="303" t="str">
        <f t="shared" si="335"/>
        <v>D-W2-H4-VEN 2 - Polished Lippings</v>
      </c>
      <c r="K4099" s="306" t="e">
        <f>K2179+(Spray_Lip/((100-DoorDiscount)/100))</f>
        <v>#REF!</v>
      </c>
      <c r="M4099" t="s">
        <v>751</v>
      </c>
      <c r="Q4099" s="306">
        <v>796.5</v>
      </c>
    </row>
    <row r="4100" spans="1:17" hidden="1">
      <c r="A4100" s="303" t="s">
        <v>1</v>
      </c>
      <c r="B4100" s="303" t="s">
        <v>12</v>
      </c>
      <c r="C4100" s="303">
        <v>999</v>
      </c>
      <c r="D4100" s="303" t="s">
        <v>28</v>
      </c>
      <c r="E4100" s="303">
        <v>1981</v>
      </c>
      <c r="F4100" s="303">
        <v>2150</v>
      </c>
      <c r="G4100" s="303" t="s">
        <v>32</v>
      </c>
      <c r="H4100" s="304" t="s">
        <v>743</v>
      </c>
      <c r="I4100" s="305">
        <v>44</v>
      </c>
      <c r="J4100" s="303" t="str">
        <f t="shared" si="335"/>
        <v>E-W2-H1-VEN 2 - Polished Lippings</v>
      </c>
      <c r="K4100" s="306" t="e">
        <f t="shared" ref="K4100:K4107" si="341">K2180+(Spray_Lip/((100-DoorDiscount)/100))*2</f>
        <v>#REF!</v>
      </c>
      <c r="M4100" t="s">
        <v>751</v>
      </c>
      <c r="Q4100" s="306">
        <v>890</v>
      </c>
    </row>
    <row r="4101" spans="1:17" hidden="1">
      <c r="A4101" s="303" t="s">
        <v>1</v>
      </c>
      <c r="B4101" s="303" t="s">
        <v>11</v>
      </c>
      <c r="C4101" s="303">
        <v>999</v>
      </c>
      <c r="D4101" s="303" t="s">
        <v>28</v>
      </c>
      <c r="E4101" s="303">
        <v>2151</v>
      </c>
      <c r="F4101" s="303">
        <v>2450</v>
      </c>
      <c r="G4101" s="303" t="s">
        <v>33</v>
      </c>
      <c r="H4101" s="304" t="s">
        <v>743</v>
      </c>
      <c r="I4101" s="305">
        <v>44</v>
      </c>
      <c r="J4101" s="303" t="str">
        <f t="shared" ref="J4101:J4164" si="342">A4101&amp;"-"&amp;D4101&amp;"-"&amp;G4101&amp;"-"&amp;H4101</f>
        <v>E-W2-H2-VEN 2 - Polished Lippings</v>
      </c>
      <c r="K4101" s="306" t="e">
        <f t="shared" si="341"/>
        <v>#REF!</v>
      </c>
      <c r="M4101" t="s">
        <v>751</v>
      </c>
      <c r="Q4101" s="306">
        <v>1123</v>
      </c>
    </row>
    <row r="4102" spans="1:17" hidden="1">
      <c r="A4102" s="303" t="s">
        <v>1</v>
      </c>
      <c r="B4102" s="303" t="s">
        <v>10</v>
      </c>
      <c r="C4102" s="303">
        <v>999</v>
      </c>
      <c r="D4102" s="303" t="s">
        <v>28</v>
      </c>
      <c r="E4102" s="303">
        <v>2451</v>
      </c>
      <c r="F4102" s="303">
        <v>2820</v>
      </c>
      <c r="G4102" s="303" t="s">
        <v>34</v>
      </c>
      <c r="H4102" s="304" t="s">
        <v>743</v>
      </c>
      <c r="I4102" s="305">
        <v>44</v>
      </c>
      <c r="J4102" s="303" t="str">
        <f t="shared" si="342"/>
        <v>E-W2-H3-VEN 2 - Polished Lippings</v>
      </c>
      <c r="K4102" s="306" t="e">
        <f t="shared" si="341"/>
        <v>#REF!</v>
      </c>
      <c r="M4102" t="s">
        <v>751</v>
      </c>
      <c r="Q4102" s="306">
        <v>1361</v>
      </c>
    </row>
    <row r="4103" spans="1:17" hidden="1">
      <c r="A4103" s="303" t="s">
        <v>1</v>
      </c>
      <c r="B4103" s="303" t="s">
        <v>8</v>
      </c>
      <c r="C4103" s="303">
        <v>999</v>
      </c>
      <c r="D4103" s="303" t="s">
        <v>28</v>
      </c>
      <c r="E4103" s="303">
        <v>2821</v>
      </c>
      <c r="F4103" s="303">
        <v>3100</v>
      </c>
      <c r="G4103" s="303" t="s">
        <v>35</v>
      </c>
      <c r="H4103" s="304" t="s">
        <v>743</v>
      </c>
      <c r="I4103" s="305">
        <v>44</v>
      </c>
      <c r="J4103" s="303" t="str">
        <f t="shared" si="342"/>
        <v>E-W2-H4-VEN 2 - Polished Lippings</v>
      </c>
      <c r="K4103" s="306" t="e">
        <f t="shared" si="341"/>
        <v>#REF!</v>
      </c>
      <c r="M4103" t="s">
        <v>751</v>
      </c>
      <c r="Q4103" s="306">
        <v>1592</v>
      </c>
    </row>
    <row r="4104" spans="1:17" hidden="1">
      <c r="A4104" s="303" t="s">
        <v>0</v>
      </c>
      <c r="B4104" s="303" t="s">
        <v>7</v>
      </c>
      <c r="C4104" s="303">
        <v>999</v>
      </c>
      <c r="D4104" s="303" t="s">
        <v>28</v>
      </c>
      <c r="E4104" s="303">
        <v>1981</v>
      </c>
      <c r="F4104" s="303">
        <v>2150</v>
      </c>
      <c r="G4104" s="303" t="s">
        <v>32</v>
      </c>
      <c r="H4104" s="304" t="s">
        <v>743</v>
      </c>
      <c r="I4104" s="305">
        <v>44</v>
      </c>
      <c r="J4104" s="303" t="str">
        <f t="shared" si="342"/>
        <v>F-W2-H1-VEN 2 - Polished Lippings</v>
      </c>
      <c r="K4104" s="306" t="e">
        <f t="shared" si="341"/>
        <v>#REF!</v>
      </c>
      <c r="M4104" t="s">
        <v>751</v>
      </c>
      <c r="Q4104" s="306">
        <v>792</v>
      </c>
    </row>
    <row r="4105" spans="1:17" hidden="1">
      <c r="A4105" s="303" t="s">
        <v>0</v>
      </c>
      <c r="B4105" s="303" t="s">
        <v>6</v>
      </c>
      <c r="C4105" s="303">
        <v>999</v>
      </c>
      <c r="D4105" s="303" t="s">
        <v>28</v>
      </c>
      <c r="E4105" s="303">
        <v>2151</v>
      </c>
      <c r="F4105" s="303">
        <v>2450</v>
      </c>
      <c r="G4105" s="303" t="s">
        <v>33</v>
      </c>
      <c r="H4105" s="304" t="s">
        <v>743</v>
      </c>
      <c r="I4105" s="305">
        <v>44</v>
      </c>
      <c r="J4105" s="303" t="str">
        <f t="shared" si="342"/>
        <v>F-W2-H2-VEN 2 - Polished Lippings</v>
      </c>
      <c r="K4105" s="306" t="e">
        <f t="shared" si="341"/>
        <v>#REF!</v>
      </c>
      <c r="M4105" t="s">
        <v>751</v>
      </c>
      <c r="Q4105" s="306">
        <v>990</v>
      </c>
    </row>
    <row r="4106" spans="1:17" hidden="1">
      <c r="A4106" s="303" t="s">
        <v>0</v>
      </c>
      <c r="B4106" s="303" t="s">
        <v>5</v>
      </c>
      <c r="C4106" s="303">
        <v>999</v>
      </c>
      <c r="D4106" s="303" t="s">
        <v>28</v>
      </c>
      <c r="E4106" s="303">
        <v>2451</v>
      </c>
      <c r="F4106" s="303">
        <v>2820</v>
      </c>
      <c r="G4106" s="303" t="s">
        <v>34</v>
      </c>
      <c r="H4106" s="304" t="s">
        <v>743</v>
      </c>
      <c r="I4106" s="305">
        <v>44</v>
      </c>
      <c r="J4106" s="303" t="str">
        <f t="shared" si="342"/>
        <v>F-W2-H3-VEN 2 - Polished Lippings</v>
      </c>
      <c r="K4106" s="306" t="e">
        <f t="shared" si="341"/>
        <v>#REF!</v>
      </c>
      <c r="M4106" t="s">
        <v>751</v>
      </c>
      <c r="Q4106" s="306">
        <v>1195</v>
      </c>
    </row>
    <row r="4107" spans="1:17" hidden="1">
      <c r="A4107" s="303" t="s">
        <v>0</v>
      </c>
      <c r="B4107" s="303" t="s">
        <v>3</v>
      </c>
      <c r="C4107" s="303">
        <v>999</v>
      </c>
      <c r="D4107" s="303" t="s">
        <v>28</v>
      </c>
      <c r="E4107" s="303">
        <v>2821</v>
      </c>
      <c r="F4107" s="303">
        <v>3100</v>
      </c>
      <c r="G4107" s="303" t="s">
        <v>35</v>
      </c>
      <c r="H4107" s="304" t="s">
        <v>743</v>
      </c>
      <c r="I4107" s="305">
        <v>44</v>
      </c>
      <c r="J4107" s="303" t="str">
        <f t="shared" si="342"/>
        <v>F-W2-H4-VEN 2 - Polished Lippings</v>
      </c>
      <c r="K4107" s="306" t="e">
        <f t="shared" si="341"/>
        <v>#REF!</v>
      </c>
      <c r="M4107" t="s">
        <v>751</v>
      </c>
      <c r="Q4107" s="306">
        <v>1298</v>
      </c>
    </row>
    <row r="4108" spans="1:17" hidden="1">
      <c r="A4108" s="303" t="s">
        <v>2</v>
      </c>
      <c r="B4108" s="303" t="s">
        <v>17</v>
      </c>
      <c r="C4108" s="303">
        <v>1099</v>
      </c>
      <c r="D4108" s="303" t="s">
        <v>29</v>
      </c>
      <c r="E4108" s="303">
        <v>1981</v>
      </c>
      <c r="F4108" s="303">
        <v>2150</v>
      </c>
      <c r="G4108" s="303" t="s">
        <v>32</v>
      </c>
      <c r="H4108" s="304" t="s">
        <v>743</v>
      </c>
      <c r="I4108" s="305">
        <v>44</v>
      </c>
      <c r="J4108" s="303" t="str">
        <f t="shared" si="342"/>
        <v>D-W3-H1-VEN 2 - Polished Lippings</v>
      </c>
      <c r="K4108" s="306" t="e">
        <f>K2188+(Spray_Lip/((100-DoorDiscount)/100))</f>
        <v>#REF!</v>
      </c>
      <c r="M4108" t="s">
        <v>751</v>
      </c>
      <c r="Q4108" s="306">
        <v>469.5</v>
      </c>
    </row>
    <row r="4109" spans="1:17" hidden="1">
      <c r="A4109" s="303" t="s">
        <v>2</v>
      </c>
      <c r="B4109" s="303" t="s">
        <v>16</v>
      </c>
      <c r="C4109" s="303">
        <v>1099</v>
      </c>
      <c r="D4109" s="303" t="s">
        <v>29</v>
      </c>
      <c r="E4109" s="303">
        <v>2151</v>
      </c>
      <c r="F4109" s="303">
        <v>2450</v>
      </c>
      <c r="G4109" s="303" t="s">
        <v>33</v>
      </c>
      <c r="H4109" s="304" t="s">
        <v>743</v>
      </c>
      <c r="I4109" s="305">
        <v>44</v>
      </c>
      <c r="J4109" s="303" t="str">
        <f t="shared" si="342"/>
        <v>D-W3-H2-VEN 2 - Polished Lippings</v>
      </c>
      <c r="K4109" s="306" t="e">
        <f>K2189+(Spray_Lip/((100-DoorDiscount)/100))</f>
        <v>#REF!</v>
      </c>
      <c r="M4109" t="s">
        <v>751</v>
      </c>
      <c r="Q4109" s="306">
        <v>587.5</v>
      </c>
    </row>
    <row r="4110" spans="1:17" hidden="1">
      <c r="A4110" s="303" t="s">
        <v>2</v>
      </c>
      <c r="B4110" s="303" t="s">
        <v>15</v>
      </c>
      <c r="C4110" s="303">
        <v>1099</v>
      </c>
      <c r="D4110" s="303" t="s">
        <v>29</v>
      </c>
      <c r="E4110" s="303">
        <v>2451</v>
      </c>
      <c r="F4110" s="303">
        <v>2820</v>
      </c>
      <c r="G4110" s="303" t="s">
        <v>34</v>
      </c>
      <c r="H4110" s="304" t="s">
        <v>743</v>
      </c>
      <c r="I4110" s="305">
        <v>44</v>
      </c>
      <c r="J4110" s="303" t="str">
        <f t="shared" si="342"/>
        <v>D-W3-H3-VEN 2 - Polished Lippings</v>
      </c>
      <c r="K4110" s="306" t="e">
        <f>K2190+(Spray_Lip/((100-DoorDiscount)/100))</f>
        <v>#REF!</v>
      </c>
      <c r="M4110" t="s">
        <v>751</v>
      </c>
      <c r="Q4110" s="306">
        <v>705.5</v>
      </c>
    </row>
    <row r="4111" spans="1:17" hidden="1">
      <c r="A4111" s="303" t="s">
        <v>2</v>
      </c>
      <c r="B4111" s="303" t="s">
        <v>13</v>
      </c>
      <c r="C4111" s="303">
        <v>1099</v>
      </c>
      <c r="D4111" s="303" t="s">
        <v>29</v>
      </c>
      <c r="E4111" s="303">
        <v>2821</v>
      </c>
      <c r="F4111" s="303">
        <v>3070</v>
      </c>
      <c r="G4111" s="303" t="s">
        <v>35</v>
      </c>
      <c r="H4111" s="304" t="s">
        <v>743</v>
      </c>
      <c r="I4111" s="305">
        <v>44</v>
      </c>
      <c r="J4111" s="303" t="str">
        <f t="shared" si="342"/>
        <v>D-W3-H4-VEN 2 - Polished Lippings</v>
      </c>
      <c r="K4111" s="306" t="e">
        <f>K2191+(Spray_Lip/((100-DoorDiscount)/100))</f>
        <v>#REF!</v>
      </c>
      <c r="M4111" t="s">
        <v>751</v>
      </c>
      <c r="Q4111" s="306">
        <v>820.5</v>
      </c>
    </row>
    <row r="4112" spans="1:17" hidden="1">
      <c r="A4112" s="303" t="s">
        <v>1</v>
      </c>
      <c r="B4112" s="303" t="s">
        <v>12</v>
      </c>
      <c r="C4112" s="303">
        <v>1099</v>
      </c>
      <c r="D4112" s="303" t="s">
        <v>29</v>
      </c>
      <c r="E4112" s="303">
        <v>1981</v>
      </c>
      <c r="F4112" s="303">
        <v>2150</v>
      </c>
      <c r="G4112" s="303" t="s">
        <v>32</v>
      </c>
      <c r="H4112" s="304" t="s">
        <v>743</v>
      </c>
      <c r="I4112" s="305">
        <v>44</v>
      </c>
      <c r="J4112" s="303" t="str">
        <f t="shared" si="342"/>
        <v>E-W3-H1-VEN 2 - Polished Lippings</v>
      </c>
      <c r="K4112" s="306" t="e">
        <f t="shared" ref="K4112:K4119" si="343">K2192+(Spray_Lip/((100-DoorDiscount)/100))*2</f>
        <v>#REF!</v>
      </c>
      <c r="M4112" t="s">
        <v>751</v>
      </c>
      <c r="Q4112" s="306">
        <v>938</v>
      </c>
    </row>
    <row r="4113" spans="1:17" hidden="1">
      <c r="A4113" s="303" t="s">
        <v>1</v>
      </c>
      <c r="B4113" s="303" t="s">
        <v>11</v>
      </c>
      <c r="C4113" s="303">
        <v>1099</v>
      </c>
      <c r="D4113" s="303" t="s">
        <v>29</v>
      </c>
      <c r="E4113" s="303">
        <v>2151</v>
      </c>
      <c r="F4113" s="303">
        <v>2450</v>
      </c>
      <c r="G4113" s="303" t="s">
        <v>33</v>
      </c>
      <c r="H4113" s="304" t="s">
        <v>743</v>
      </c>
      <c r="I4113" s="305">
        <v>44</v>
      </c>
      <c r="J4113" s="303" t="str">
        <f t="shared" si="342"/>
        <v>E-W3-H2-VEN 2 - Polished Lippings</v>
      </c>
      <c r="K4113" s="306" t="e">
        <f t="shared" si="343"/>
        <v>#REF!</v>
      </c>
      <c r="M4113" t="s">
        <v>751</v>
      </c>
      <c r="Q4113" s="306">
        <v>1172</v>
      </c>
    </row>
    <row r="4114" spans="1:17" hidden="1">
      <c r="A4114" s="303" t="s">
        <v>1</v>
      </c>
      <c r="B4114" s="303" t="s">
        <v>10</v>
      </c>
      <c r="C4114" s="303">
        <v>1099</v>
      </c>
      <c r="D4114" s="303" t="s">
        <v>29</v>
      </c>
      <c r="E4114" s="303">
        <v>2451</v>
      </c>
      <c r="F4114" s="303">
        <v>2820</v>
      </c>
      <c r="G4114" s="303" t="s">
        <v>34</v>
      </c>
      <c r="H4114" s="304" t="s">
        <v>743</v>
      </c>
      <c r="I4114" s="305">
        <v>44</v>
      </c>
      <c r="J4114" s="303" t="str">
        <f t="shared" si="342"/>
        <v>E-W3-H3-VEN 2 - Polished Lippings</v>
      </c>
      <c r="K4114" s="306" t="e">
        <f t="shared" si="343"/>
        <v>#REF!</v>
      </c>
      <c r="M4114" t="s">
        <v>751</v>
      </c>
      <c r="Q4114" s="306">
        <v>1409</v>
      </c>
    </row>
    <row r="4115" spans="1:17" hidden="1">
      <c r="A4115" s="303" t="s">
        <v>1</v>
      </c>
      <c r="B4115" s="303" t="s">
        <v>8</v>
      </c>
      <c r="C4115" s="303">
        <v>1099</v>
      </c>
      <c r="D4115" s="303" t="s">
        <v>29</v>
      </c>
      <c r="E4115" s="303">
        <v>2821</v>
      </c>
      <c r="F4115" s="303">
        <v>3100</v>
      </c>
      <c r="G4115" s="303" t="s">
        <v>35</v>
      </c>
      <c r="H4115" s="304" t="s">
        <v>743</v>
      </c>
      <c r="I4115" s="305">
        <v>44</v>
      </c>
      <c r="J4115" s="303" t="str">
        <f t="shared" si="342"/>
        <v>E-W3-H4-VEN 2 - Polished Lippings</v>
      </c>
      <c r="K4115" s="306" t="e">
        <f t="shared" si="343"/>
        <v>#REF!</v>
      </c>
      <c r="M4115" t="s">
        <v>751</v>
      </c>
      <c r="Q4115" s="306">
        <v>1641</v>
      </c>
    </row>
    <row r="4116" spans="1:17" hidden="1">
      <c r="A4116" s="303" t="s">
        <v>0</v>
      </c>
      <c r="B4116" s="303" t="s">
        <v>7</v>
      </c>
      <c r="C4116" s="303">
        <v>1099</v>
      </c>
      <c r="D4116" s="303" t="s">
        <v>29</v>
      </c>
      <c r="E4116" s="303">
        <v>1981</v>
      </c>
      <c r="F4116" s="303">
        <v>2150</v>
      </c>
      <c r="G4116" s="303" t="s">
        <v>32</v>
      </c>
      <c r="H4116" s="304" t="s">
        <v>743</v>
      </c>
      <c r="I4116" s="305">
        <v>44</v>
      </c>
      <c r="J4116" s="303" t="str">
        <f t="shared" si="342"/>
        <v>F-W3-H1-VEN 2 - Polished Lippings</v>
      </c>
      <c r="K4116" s="306" t="e">
        <f t="shared" si="343"/>
        <v>#REF!</v>
      </c>
      <c r="M4116" t="s">
        <v>751</v>
      </c>
      <c r="Q4116" s="306">
        <v>817</v>
      </c>
    </row>
    <row r="4117" spans="1:17" hidden="1">
      <c r="A4117" s="303" t="s">
        <v>0</v>
      </c>
      <c r="B4117" s="303" t="s">
        <v>6</v>
      </c>
      <c r="C4117" s="303">
        <v>1099</v>
      </c>
      <c r="D4117" s="303" t="s">
        <v>29</v>
      </c>
      <c r="E4117" s="303">
        <v>2151</v>
      </c>
      <c r="F4117" s="303">
        <v>2450</v>
      </c>
      <c r="G4117" s="303" t="s">
        <v>33</v>
      </c>
      <c r="H4117" s="304" t="s">
        <v>743</v>
      </c>
      <c r="I4117" s="305">
        <v>44</v>
      </c>
      <c r="J4117" s="303" t="str">
        <f t="shared" si="342"/>
        <v>F-W3-H2-VEN 2 - Polished Lippings</v>
      </c>
      <c r="K4117" s="306" t="e">
        <f t="shared" si="343"/>
        <v>#REF!</v>
      </c>
      <c r="M4117" t="s">
        <v>751</v>
      </c>
      <c r="Q4117" s="306">
        <v>1014</v>
      </c>
    </row>
    <row r="4118" spans="1:17" hidden="1">
      <c r="A4118" s="303" t="s">
        <v>0</v>
      </c>
      <c r="B4118" s="303" t="s">
        <v>5</v>
      </c>
      <c r="C4118" s="303">
        <v>1099</v>
      </c>
      <c r="D4118" s="303" t="s">
        <v>29</v>
      </c>
      <c r="E4118" s="303">
        <v>2451</v>
      </c>
      <c r="F4118" s="303">
        <v>2820</v>
      </c>
      <c r="G4118" s="303" t="s">
        <v>34</v>
      </c>
      <c r="H4118" s="304" t="s">
        <v>743</v>
      </c>
      <c r="I4118" s="305">
        <v>44</v>
      </c>
      <c r="J4118" s="303" t="str">
        <f t="shared" si="342"/>
        <v>F-W3-H3-VEN 2 - Polished Lippings</v>
      </c>
      <c r="K4118" s="306" t="e">
        <f t="shared" si="343"/>
        <v>#REF!</v>
      </c>
      <c r="M4118" t="s">
        <v>751</v>
      </c>
      <c r="Q4118" s="306">
        <v>1220</v>
      </c>
    </row>
    <row r="4119" spans="1:17" hidden="1">
      <c r="A4119" s="303" t="s">
        <v>0</v>
      </c>
      <c r="B4119" s="303" t="s">
        <v>3</v>
      </c>
      <c r="C4119" s="303">
        <v>1099</v>
      </c>
      <c r="D4119" s="303" t="s">
        <v>29</v>
      </c>
      <c r="E4119" s="303">
        <v>2821</v>
      </c>
      <c r="F4119" s="303">
        <v>3100</v>
      </c>
      <c r="G4119" s="303" t="s">
        <v>35</v>
      </c>
      <c r="H4119" s="304" t="s">
        <v>743</v>
      </c>
      <c r="I4119" s="305">
        <v>44</v>
      </c>
      <c r="J4119" s="303" t="str">
        <f t="shared" si="342"/>
        <v>F-W3-H4-VEN 2 - Polished Lippings</v>
      </c>
      <c r="K4119" s="306" t="e">
        <f t="shared" si="343"/>
        <v>#REF!</v>
      </c>
      <c r="M4119" t="s">
        <v>751</v>
      </c>
      <c r="Q4119" s="306">
        <v>1322</v>
      </c>
    </row>
    <row r="4120" spans="1:17" hidden="1">
      <c r="A4120" s="303" t="s">
        <v>2</v>
      </c>
      <c r="B4120" s="303" t="s">
        <v>17</v>
      </c>
      <c r="C4120" s="303">
        <v>1240</v>
      </c>
      <c r="D4120" s="303" t="s">
        <v>30</v>
      </c>
      <c r="E4120" s="303">
        <v>1981</v>
      </c>
      <c r="F4120" s="303">
        <v>2150</v>
      </c>
      <c r="G4120" s="303" t="s">
        <v>32</v>
      </c>
      <c r="H4120" s="304" t="s">
        <v>743</v>
      </c>
      <c r="I4120" s="305">
        <v>44</v>
      </c>
      <c r="J4120" s="303" t="str">
        <f t="shared" si="342"/>
        <v>D-W4-H1-VEN 2 - Polished Lippings</v>
      </c>
      <c r="K4120" s="306" t="e">
        <f>K2200+(Spray_Lip/((100-DoorDiscount)/100))</f>
        <v>#REF!</v>
      </c>
      <c r="M4120" t="s">
        <v>751</v>
      </c>
      <c r="Q4120" s="306">
        <v>493.5</v>
      </c>
    </row>
    <row r="4121" spans="1:17" hidden="1">
      <c r="A4121" s="303" t="s">
        <v>2</v>
      </c>
      <c r="B4121" s="303" t="s">
        <v>16</v>
      </c>
      <c r="C4121" s="303">
        <v>1240</v>
      </c>
      <c r="D4121" s="303" t="s">
        <v>30</v>
      </c>
      <c r="E4121" s="303">
        <v>2151</v>
      </c>
      <c r="F4121" s="303">
        <v>2450</v>
      </c>
      <c r="G4121" s="303" t="s">
        <v>33</v>
      </c>
      <c r="H4121" s="304" t="s">
        <v>743</v>
      </c>
      <c r="I4121" s="305">
        <v>44</v>
      </c>
      <c r="J4121" s="303" t="str">
        <f t="shared" si="342"/>
        <v>D-W4-H2-VEN 2 - Polished Lippings</v>
      </c>
      <c r="K4121" s="306" t="e">
        <f>K2201+(Spray_Lip/((100-DoorDiscount)/100))</f>
        <v>#REF!</v>
      </c>
      <c r="M4121" t="s">
        <v>751</v>
      </c>
      <c r="Q4121" s="306">
        <v>611.5</v>
      </c>
    </row>
    <row r="4122" spans="1:17" hidden="1">
      <c r="A4122" s="303" t="s">
        <v>2</v>
      </c>
      <c r="B4122" s="303" t="s">
        <v>15</v>
      </c>
      <c r="C4122" s="303">
        <v>1240</v>
      </c>
      <c r="D4122" s="303" t="s">
        <v>30</v>
      </c>
      <c r="E4122" s="303">
        <v>2451</v>
      </c>
      <c r="F4122" s="303">
        <v>2820</v>
      </c>
      <c r="G4122" s="303" t="s">
        <v>34</v>
      </c>
      <c r="H4122" s="304" t="s">
        <v>743</v>
      </c>
      <c r="I4122" s="305">
        <v>44</v>
      </c>
      <c r="J4122" s="303" t="str">
        <f t="shared" si="342"/>
        <v>D-W4-H3-VEN 2 - Polished Lippings</v>
      </c>
      <c r="K4122" s="306" t="e">
        <f>K2202+(Spray_Lip/((100-DoorDiscount)/100))</f>
        <v>#REF!</v>
      </c>
      <c r="M4122" t="s">
        <v>751</v>
      </c>
      <c r="Q4122" s="306">
        <v>730.5</v>
      </c>
    </row>
    <row r="4123" spans="1:17" hidden="1">
      <c r="A4123" s="303" t="s">
        <v>2</v>
      </c>
      <c r="B4123" s="303" t="s">
        <v>13</v>
      </c>
      <c r="C4123" s="303">
        <v>1240</v>
      </c>
      <c r="D4123" s="303" t="s">
        <v>30</v>
      </c>
      <c r="E4123" s="303">
        <v>2821</v>
      </c>
      <c r="F4123" s="303">
        <v>3070</v>
      </c>
      <c r="G4123" s="303" t="s">
        <v>35</v>
      </c>
      <c r="H4123" s="304" t="s">
        <v>743</v>
      </c>
      <c r="I4123" s="305">
        <v>44</v>
      </c>
      <c r="J4123" s="303" t="str">
        <f t="shared" si="342"/>
        <v>D-W4-H4-VEN 2 - Polished Lippings</v>
      </c>
      <c r="K4123" s="306" t="e">
        <f>K2203+(Spray_Lip/((100-DoorDiscount)/100))</f>
        <v>#REF!</v>
      </c>
      <c r="M4123" t="s">
        <v>751</v>
      </c>
      <c r="Q4123" s="306">
        <v>845.5</v>
      </c>
    </row>
    <row r="4124" spans="1:17" hidden="1">
      <c r="A4124" s="303" t="s">
        <v>1</v>
      </c>
      <c r="B4124" s="303" t="s">
        <v>12</v>
      </c>
      <c r="C4124" s="303">
        <v>1240</v>
      </c>
      <c r="D4124" s="303" t="s">
        <v>30</v>
      </c>
      <c r="E4124" s="303">
        <v>1981</v>
      </c>
      <c r="F4124" s="303">
        <v>2150</v>
      </c>
      <c r="G4124" s="303" t="s">
        <v>32</v>
      </c>
      <c r="H4124" s="304" t="s">
        <v>743</v>
      </c>
      <c r="I4124" s="305">
        <v>44</v>
      </c>
      <c r="J4124" s="303" t="str">
        <f t="shared" si="342"/>
        <v>E-W4-H1-VEN 2 - Polished Lippings</v>
      </c>
      <c r="K4124" s="306" t="e">
        <f t="shared" ref="K4124:K4131" si="344">K2204+(Spray_Lip/((100-DoorDiscount)/100))*2</f>
        <v>#REF!</v>
      </c>
      <c r="M4124" t="s">
        <v>751</v>
      </c>
      <c r="Q4124" s="306">
        <v>987</v>
      </c>
    </row>
    <row r="4125" spans="1:17" hidden="1">
      <c r="A4125" s="303" t="s">
        <v>1</v>
      </c>
      <c r="B4125" s="303" t="s">
        <v>11</v>
      </c>
      <c r="C4125" s="303">
        <v>1240</v>
      </c>
      <c r="D4125" s="303" t="s">
        <v>30</v>
      </c>
      <c r="E4125" s="303">
        <v>2151</v>
      </c>
      <c r="F4125" s="303">
        <v>2450</v>
      </c>
      <c r="G4125" s="303" t="s">
        <v>33</v>
      </c>
      <c r="H4125" s="304" t="s">
        <v>743</v>
      </c>
      <c r="I4125" s="305">
        <v>44</v>
      </c>
      <c r="J4125" s="303" t="str">
        <f t="shared" si="342"/>
        <v>E-W4-H2-VEN 2 - Polished Lippings</v>
      </c>
      <c r="K4125" s="306" t="e">
        <f t="shared" si="344"/>
        <v>#REF!</v>
      </c>
      <c r="M4125" t="s">
        <v>751</v>
      </c>
      <c r="Q4125" s="306">
        <v>1220</v>
      </c>
    </row>
    <row r="4126" spans="1:17" hidden="1">
      <c r="A4126" s="303" t="s">
        <v>1</v>
      </c>
      <c r="B4126" s="303" t="s">
        <v>10</v>
      </c>
      <c r="C4126" s="303">
        <v>1240</v>
      </c>
      <c r="D4126" s="303" t="s">
        <v>30</v>
      </c>
      <c r="E4126" s="303">
        <v>2451</v>
      </c>
      <c r="F4126" s="303">
        <v>2820</v>
      </c>
      <c r="G4126" s="303" t="s">
        <v>34</v>
      </c>
      <c r="H4126" s="304" t="s">
        <v>743</v>
      </c>
      <c r="I4126" s="305">
        <v>44</v>
      </c>
      <c r="J4126" s="303" t="str">
        <f t="shared" si="342"/>
        <v>E-W4-H3-VEN 2 - Polished Lippings</v>
      </c>
      <c r="K4126" s="306" t="e">
        <f t="shared" si="344"/>
        <v>#REF!</v>
      </c>
      <c r="M4126" t="s">
        <v>751</v>
      </c>
      <c r="Q4126" s="306">
        <v>1458</v>
      </c>
    </row>
    <row r="4127" spans="1:17" hidden="1">
      <c r="A4127" s="303" t="s">
        <v>1</v>
      </c>
      <c r="B4127" s="303" t="s">
        <v>8</v>
      </c>
      <c r="C4127" s="303">
        <v>1240</v>
      </c>
      <c r="D4127" s="303" t="s">
        <v>30</v>
      </c>
      <c r="E4127" s="303">
        <v>2821</v>
      </c>
      <c r="F4127" s="303">
        <v>3100</v>
      </c>
      <c r="G4127" s="303" t="s">
        <v>35</v>
      </c>
      <c r="H4127" s="304" t="s">
        <v>743</v>
      </c>
      <c r="I4127" s="305">
        <v>44</v>
      </c>
      <c r="J4127" s="303" t="str">
        <f t="shared" si="342"/>
        <v>E-W4-H4-VEN 2 - Polished Lippings</v>
      </c>
      <c r="K4127" s="306" t="e">
        <f t="shared" si="344"/>
        <v>#REF!</v>
      </c>
      <c r="M4127" t="s">
        <v>751</v>
      </c>
      <c r="Q4127" s="306">
        <v>1690</v>
      </c>
    </row>
    <row r="4128" spans="1:17" hidden="1">
      <c r="A4128" s="303" t="s">
        <v>0</v>
      </c>
      <c r="B4128" s="303" t="s">
        <v>7</v>
      </c>
      <c r="C4128" s="303">
        <v>1240</v>
      </c>
      <c r="D4128" s="303" t="s">
        <v>30</v>
      </c>
      <c r="E4128" s="303">
        <v>1981</v>
      </c>
      <c r="F4128" s="303">
        <v>2150</v>
      </c>
      <c r="G4128" s="303" t="s">
        <v>32</v>
      </c>
      <c r="H4128" s="304" t="s">
        <v>743</v>
      </c>
      <c r="I4128" s="305">
        <v>44</v>
      </c>
      <c r="J4128" s="303" t="str">
        <f t="shared" si="342"/>
        <v>F-W4-H1-VEN 2 - Polished Lippings</v>
      </c>
      <c r="K4128" s="306" t="e">
        <f t="shared" si="344"/>
        <v>#REF!</v>
      </c>
      <c r="M4128" t="s">
        <v>751</v>
      </c>
      <c r="Q4128" s="306">
        <v>841</v>
      </c>
    </row>
    <row r="4129" spans="1:17" hidden="1">
      <c r="A4129" s="303" t="s">
        <v>0</v>
      </c>
      <c r="B4129" s="303" t="s">
        <v>6</v>
      </c>
      <c r="C4129" s="303">
        <v>1240</v>
      </c>
      <c r="D4129" s="303" t="s">
        <v>30</v>
      </c>
      <c r="E4129" s="303">
        <v>2151</v>
      </c>
      <c r="F4129" s="303">
        <v>2450</v>
      </c>
      <c r="G4129" s="303" t="s">
        <v>33</v>
      </c>
      <c r="H4129" s="304" t="s">
        <v>743</v>
      </c>
      <c r="I4129" s="305">
        <v>44</v>
      </c>
      <c r="J4129" s="303" t="str">
        <f t="shared" si="342"/>
        <v>F-W4-H2-VEN 2 - Polished Lippings</v>
      </c>
      <c r="K4129" s="306" t="e">
        <f t="shared" si="344"/>
        <v>#REF!</v>
      </c>
      <c r="M4129" t="s">
        <v>751</v>
      </c>
      <c r="Q4129" s="306">
        <v>1039</v>
      </c>
    </row>
    <row r="4130" spans="1:17" hidden="1">
      <c r="A4130" s="303" t="s">
        <v>0</v>
      </c>
      <c r="B4130" s="303" t="s">
        <v>5</v>
      </c>
      <c r="C4130" s="303">
        <v>1240</v>
      </c>
      <c r="D4130" s="303" t="s">
        <v>30</v>
      </c>
      <c r="E4130" s="303">
        <v>2451</v>
      </c>
      <c r="F4130" s="303">
        <v>2820</v>
      </c>
      <c r="G4130" s="303" t="s">
        <v>34</v>
      </c>
      <c r="H4130" s="304" t="s">
        <v>743</v>
      </c>
      <c r="I4130" s="305">
        <v>44</v>
      </c>
      <c r="J4130" s="303" t="str">
        <f t="shared" si="342"/>
        <v>F-W4-H3-VEN 2 - Polished Lippings</v>
      </c>
      <c r="K4130" s="306" t="e">
        <f t="shared" si="344"/>
        <v>#REF!</v>
      </c>
      <c r="M4130" t="s">
        <v>751</v>
      </c>
      <c r="Q4130" s="306">
        <v>1244</v>
      </c>
    </row>
    <row r="4131" spans="1:17" hidden="1">
      <c r="A4131" s="303" t="s">
        <v>0</v>
      </c>
      <c r="B4131" s="303" t="s">
        <v>3</v>
      </c>
      <c r="C4131" s="303">
        <v>1240</v>
      </c>
      <c r="D4131" s="303" t="s">
        <v>30</v>
      </c>
      <c r="E4131" s="303">
        <v>2821</v>
      </c>
      <c r="F4131" s="303">
        <v>3100</v>
      </c>
      <c r="G4131" s="303" t="s">
        <v>35</v>
      </c>
      <c r="H4131" s="304" t="s">
        <v>743</v>
      </c>
      <c r="I4131" s="305">
        <v>44</v>
      </c>
      <c r="J4131" s="303" t="str">
        <f t="shared" si="342"/>
        <v>F-W4-H4-VEN 2 - Polished Lippings</v>
      </c>
      <c r="K4131" s="306" t="e">
        <f t="shared" si="344"/>
        <v>#REF!</v>
      </c>
      <c r="M4131" t="s">
        <v>751</v>
      </c>
      <c r="Q4131" s="306">
        <v>1347</v>
      </c>
    </row>
    <row r="4132" spans="1:17" hidden="1">
      <c r="A4132" s="303" t="s">
        <v>2</v>
      </c>
      <c r="B4132" s="303" t="s">
        <v>17</v>
      </c>
      <c r="C4132" s="303">
        <v>949</v>
      </c>
      <c r="D4132" s="303" t="s">
        <v>27</v>
      </c>
      <c r="E4132" s="303">
        <v>1981</v>
      </c>
      <c r="F4132" s="303">
        <v>2150</v>
      </c>
      <c r="G4132" s="303" t="s">
        <v>32</v>
      </c>
      <c r="H4132" s="304" t="s">
        <v>744</v>
      </c>
      <c r="I4132" s="305">
        <v>44</v>
      </c>
      <c r="J4132" s="303" t="str">
        <f t="shared" si="342"/>
        <v>D-W1-H1-VEN 3 - Polished Lippings</v>
      </c>
      <c r="K4132" s="306" t="e">
        <f>K2212+(Spray_Lip/((100-DoorDiscount)/100))</f>
        <v>#REF!</v>
      </c>
      <c r="M4132" t="s">
        <v>751</v>
      </c>
      <c r="Q4132" s="306">
        <v>462.5</v>
      </c>
    </row>
    <row r="4133" spans="1:17" hidden="1">
      <c r="A4133" s="303" t="s">
        <v>2</v>
      </c>
      <c r="B4133" s="303" t="s">
        <v>16</v>
      </c>
      <c r="C4133" s="303">
        <v>949</v>
      </c>
      <c r="D4133" s="303" t="s">
        <v>27</v>
      </c>
      <c r="E4133" s="303">
        <v>2151</v>
      </c>
      <c r="F4133" s="303">
        <v>2450</v>
      </c>
      <c r="G4133" s="303" t="s">
        <v>33</v>
      </c>
      <c r="H4133" s="304" t="s">
        <v>744</v>
      </c>
      <c r="I4133" s="305">
        <v>44</v>
      </c>
      <c r="J4133" s="303" t="str">
        <f t="shared" si="342"/>
        <v>D-W1-H2-VEN 3 - Polished Lippings</v>
      </c>
      <c r="K4133" s="306" t="e">
        <f>K2213+(Spray_Lip/((100-DoorDiscount)/100))</f>
        <v>#REF!</v>
      </c>
      <c r="M4133" t="s">
        <v>751</v>
      </c>
      <c r="Q4133" s="306">
        <v>570.5</v>
      </c>
    </row>
    <row r="4134" spans="1:17" hidden="1">
      <c r="A4134" s="303" t="s">
        <v>2</v>
      </c>
      <c r="B4134" s="303" t="s">
        <v>15</v>
      </c>
      <c r="C4134" s="303">
        <v>949</v>
      </c>
      <c r="D4134" s="303" t="s">
        <v>27</v>
      </c>
      <c r="E4134" s="303">
        <v>2451</v>
      </c>
      <c r="F4134" s="303">
        <v>2820</v>
      </c>
      <c r="G4134" s="303" t="s">
        <v>34</v>
      </c>
      <c r="H4134" s="304" t="s">
        <v>744</v>
      </c>
      <c r="I4134" s="305">
        <v>44</v>
      </c>
      <c r="J4134" s="303" t="str">
        <f t="shared" si="342"/>
        <v>D-W1-H3-VEN 3 - Polished Lippings</v>
      </c>
      <c r="K4134" s="306" t="e">
        <f>K2214+(Spray_Lip/((100-DoorDiscount)/100))</f>
        <v>#REF!</v>
      </c>
      <c r="M4134" t="s">
        <v>751</v>
      </c>
      <c r="Q4134" s="306">
        <v>699.5</v>
      </c>
    </row>
    <row r="4135" spans="1:17" hidden="1">
      <c r="A4135" s="303" t="s">
        <v>2</v>
      </c>
      <c r="B4135" s="303" t="s">
        <v>13</v>
      </c>
      <c r="C4135" s="303">
        <v>864</v>
      </c>
      <c r="D4135" s="303" t="s">
        <v>27</v>
      </c>
      <c r="E4135" s="303">
        <v>2821</v>
      </c>
      <c r="F4135" s="303">
        <v>3070</v>
      </c>
      <c r="G4135" s="303" t="s">
        <v>35</v>
      </c>
      <c r="H4135" s="304" t="s">
        <v>744</v>
      </c>
      <c r="I4135" s="305">
        <v>44</v>
      </c>
      <c r="J4135" s="303" t="str">
        <f t="shared" si="342"/>
        <v>D-W1-H4-VEN 3 - Polished Lippings</v>
      </c>
      <c r="K4135" s="306" t="e">
        <f>K2215+(Spray_Lip/((100-DoorDiscount)/100))</f>
        <v>#REF!</v>
      </c>
      <c r="M4135" t="s">
        <v>751</v>
      </c>
      <c r="Q4135" s="306">
        <v>814.5</v>
      </c>
    </row>
    <row r="4136" spans="1:17" hidden="1">
      <c r="A4136" s="303" t="s">
        <v>1</v>
      </c>
      <c r="B4136" s="303" t="s">
        <v>12</v>
      </c>
      <c r="C4136" s="303">
        <v>949</v>
      </c>
      <c r="D4136" s="303" t="s">
        <v>27</v>
      </c>
      <c r="E4136" s="303">
        <v>1981</v>
      </c>
      <c r="F4136" s="303">
        <v>2150</v>
      </c>
      <c r="G4136" s="303" t="s">
        <v>32</v>
      </c>
      <c r="H4136" s="304" t="s">
        <v>744</v>
      </c>
      <c r="I4136" s="305">
        <v>44</v>
      </c>
      <c r="J4136" s="303" t="str">
        <f t="shared" si="342"/>
        <v>E-W1-H1-VEN 3 - Polished Lippings</v>
      </c>
      <c r="K4136" s="306" t="e">
        <f t="shared" ref="K4136:K4143" si="345">K2216+(Spray_Lip/((100-DoorDiscount)/100))*2</f>
        <v>#REF!</v>
      </c>
      <c r="M4136" t="s">
        <v>751</v>
      </c>
      <c r="Q4136" s="306">
        <v>923</v>
      </c>
    </row>
    <row r="4137" spans="1:17" hidden="1">
      <c r="A4137" s="303" t="s">
        <v>1</v>
      </c>
      <c r="B4137" s="303" t="s">
        <v>11</v>
      </c>
      <c r="C4137" s="303">
        <v>909</v>
      </c>
      <c r="D4137" s="303" t="s">
        <v>27</v>
      </c>
      <c r="E4137" s="303">
        <v>2151</v>
      </c>
      <c r="F4137" s="303">
        <v>2450</v>
      </c>
      <c r="G4137" s="303" t="s">
        <v>33</v>
      </c>
      <c r="H4137" s="304" t="s">
        <v>744</v>
      </c>
      <c r="I4137" s="305">
        <v>44</v>
      </c>
      <c r="J4137" s="303" t="str">
        <f t="shared" si="342"/>
        <v>E-W1-H2-VEN 3 - Polished Lippings</v>
      </c>
      <c r="K4137" s="306" t="e">
        <f t="shared" si="345"/>
        <v>#REF!</v>
      </c>
      <c r="M4137" t="s">
        <v>751</v>
      </c>
      <c r="Q4137" s="306">
        <v>1139</v>
      </c>
    </row>
    <row r="4138" spans="1:17" hidden="1">
      <c r="A4138" s="303" t="s">
        <v>1</v>
      </c>
      <c r="B4138" s="303" t="s">
        <v>10</v>
      </c>
      <c r="C4138" s="303">
        <v>949</v>
      </c>
      <c r="D4138" s="303" t="s">
        <v>27</v>
      </c>
      <c r="E4138" s="303">
        <v>2451</v>
      </c>
      <c r="F4138" s="303">
        <v>2820</v>
      </c>
      <c r="G4138" s="303" t="s">
        <v>34</v>
      </c>
      <c r="H4138" s="304" t="s">
        <v>744</v>
      </c>
      <c r="I4138" s="305">
        <v>44</v>
      </c>
      <c r="J4138" s="303" t="str">
        <f t="shared" si="342"/>
        <v>E-W1-H3-VEN 3 - Polished Lippings</v>
      </c>
      <c r="K4138" s="306" t="e">
        <f t="shared" si="345"/>
        <v>#REF!</v>
      </c>
      <c r="M4138" t="s">
        <v>751</v>
      </c>
      <c r="Q4138" s="306">
        <v>1399</v>
      </c>
    </row>
    <row r="4139" spans="1:17" hidden="1">
      <c r="A4139" s="303" t="s">
        <v>1</v>
      </c>
      <c r="B4139" s="303" t="s">
        <v>8</v>
      </c>
      <c r="C4139" s="303">
        <v>999</v>
      </c>
      <c r="D4139" s="303" t="s">
        <v>27</v>
      </c>
      <c r="E4139" s="303">
        <v>2821</v>
      </c>
      <c r="F4139" s="303">
        <v>3100</v>
      </c>
      <c r="G4139" s="303" t="s">
        <v>35</v>
      </c>
      <c r="H4139" s="304" t="s">
        <v>744</v>
      </c>
      <c r="I4139" s="305">
        <v>44</v>
      </c>
      <c r="J4139" s="303" t="str">
        <f t="shared" si="342"/>
        <v>E-W1-H4-VEN 3 - Polished Lippings</v>
      </c>
      <c r="K4139" s="306" t="e">
        <f t="shared" si="345"/>
        <v>#REF!</v>
      </c>
      <c r="M4139" t="s">
        <v>751</v>
      </c>
      <c r="Q4139" s="306">
        <v>1624</v>
      </c>
    </row>
    <row r="4140" spans="1:17" hidden="1">
      <c r="A4140" s="303" t="s">
        <v>0</v>
      </c>
      <c r="B4140" s="303" t="s">
        <v>7</v>
      </c>
      <c r="C4140" s="303">
        <v>949</v>
      </c>
      <c r="D4140" s="303" t="s">
        <v>27</v>
      </c>
      <c r="E4140" s="303">
        <v>1981</v>
      </c>
      <c r="F4140" s="303">
        <v>2150</v>
      </c>
      <c r="G4140" s="303" t="s">
        <v>32</v>
      </c>
      <c r="H4140" s="304" t="s">
        <v>744</v>
      </c>
      <c r="I4140" s="305">
        <v>44</v>
      </c>
      <c r="J4140" s="303" t="str">
        <f t="shared" si="342"/>
        <v>F-W1-H1-VEN 3 - Polished Lippings</v>
      </c>
      <c r="K4140" s="306" t="e">
        <f t="shared" si="345"/>
        <v>#REF!</v>
      </c>
      <c r="M4140" t="s">
        <v>751</v>
      </c>
      <c r="Q4140" s="306">
        <v>862</v>
      </c>
    </row>
    <row r="4141" spans="1:17" hidden="1">
      <c r="A4141" s="303" t="s">
        <v>0</v>
      </c>
      <c r="B4141" s="303" t="s">
        <v>6</v>
      </c>
      <c r="C4141" s="303">
        <v>909</v>
      </c>
      <c r="D4141" s="303" t="s">
        <v>27</v>
      </c>
      <c r="E4141" s="303">
        <v>2151</v>
      </c>
      <c r="F4141" s="303">
        <v>2450</v>
      </c>
      <c r="G4141" s="303" t="s">
        <v>33</v>
      </c>
      <c r="H4141" s="304" t="s">
        <v>744</v>
      </c>
      <c r="I4141" s="305">
        <v>44</v>
      </c>
      <c r="J4141" s="303" t="str">
        <f t="shared" si="342"/>
        <v>F-W1-H2-VEN 3 - Polished Lippings</v>
      </c>
      <c r="K4141" s="306" t="e">
        <f t="shared" si="345"/>
        <v>#REF!</v>
      </c>
      <c r="M4141" t="s">
        <v>751</v>
      </c>
      <c r="Q4141" s="306">
        <v>1062</v>
      </c>
    </row>
    <row r="4142" spans="1:17" hidden="1">
      <c r="A4142" s="303" t="s">
        <v>0</v>
      </c>
      <c r="B4142" s="303" t="s">
        <v>5</v>
      </c>
      <c r="C4142" s="303">
        <v>924</v>
      </c>
      <c r="D4142" s="303" t="s">
        <v>27</v>
      </c>
      <c r="E4142" s="303">
        <v>2451</v>
      </c>
      <c r="F4142" s="303">
        <v>2820</v>
      </c>
      <c r="G4142" s="303" t="s">
        <v>34</v>
      </c>
      <c r="H4142" s="304" t="s">
        <v>744</v>
      </c>
      <c r="I4142" s="305">
        <v>44</v>
      </c>
      <c r="J4142" s="303" t="str">
        <f t="shared" si="342"/>
        <v>F-W1-H3-VEN 3 - Polished Lippings</v>
      </c>
      <c r="K4142" s="306" t="e">
        <f t="shared" si="345"/>
        <v>#REF!</v>
      </c>
      <c r="M4142" t="s">
        <v>751</v>
      </c>
      <c r="Q4142" s="306">
        <v>1312</v>
      </c>
    </row>
    <row r="4143" spans="1:17" hidden="1">
      <c r="A4143" s="303" t="s">
        <v>0</v>
      </c>
      <c r="B4143" s="303" t="s">
        <v>3</v>
      </c>
      <c r="C4143" s="303">
        <v>999</v>
      </c>
      <c r="D4143" s="303" t="s">
        <v>27</v>
      </c>
      <c r="E4143" s="303">
        <v>2821</v>
      </c>
      <c r="F4143" s="303">
        <v>3100</v>
      </c>
      <c r="G4143" s="303" t="s">
        <v>35</v>
      </c>
      <c r="H4143" s="304" t="s">
        <v>744</v>
      </c>
      <c r="I4143" s="305">
        <v>44</v>
      </c>
      <c r="J4143" s="303" t="str">
        <f t="shared" si="342"/>
        <v>F-W1-H4-VEN 3 - Polished Lippings</v>
      </c>
      <c r="K4143" s="306" t="e">
        <f t="shared" si="345"/>
        <v>#REF!</v>
      </c>
      <c r="M4143" t="s">
        <v>751</v>
      </c>
      <c r="Q4143" s="306">
        <v>1471</v>
      </c>
    </row>
    <row r="4144" spans="1:17" hidden="1">
      <c r="A4144" s="303" t="s">
        <v>2</v>
      </c>
      <c r="B4144" s="303" t="s">
        <v>17</v>
      </c>
      <c r="C4144" s="303">
        <v>999</v>
      </c>
      <c r="D4144" s="303" t="s">
        <v>28</v>
      </c>
      <c r="E4144" s="303">
        <v>1981</v>
      </c>
      <c r="F4144" s="303">
        <v>2150</v>
      </c>
      <c r="G4144" s="303" t="s">
        <v>32</v>
      </c>
      <c r="H4144" s="304" t="s">
        <v>744</v>
      </c>
      <c r="I4144" s="305">
        <v>44</v>
      </c>
      <c r="J4144" s="303" t="str">
        <f t="shared" si="342"/>
        <v>D-W2-H1-VEN 3 - Polished Lippings</v>
      </c>
      <c r="K4144" s="306" t="e">
        <f>K2224+(Spray_Lip/((100-DoorDiscount)/100))</f>
        <v>#REF!</v>
      </c>
      <c r="M4144" t="s">
        <v>751</v>
      </c>
      <c r="Q4144" s="306">
        <v>487.5</v>
      </c>
    </row>
    <row r="4145" spans="1:17" hidden="1">
      <c r="A4145" s="303" t="s">
        <v>2</v>
      </c>
      <c r="B4145" s="303" t="s">
        <v>16</v>
      </c>
      <c r="C4145" s="303">
        <v>999</v>
      </c>
      <c r="D4145" s="303" t="s">
        <v>28</v>
      </c>
      <c r="E4145" s="303">
        <v>2151</v>
      </c>
      <c r="F4145" s="303">
        <v>2450</v>
      </c>
      <c r="G4145" s="303" t="s">
        <v>33</v>
      </c>
      <c r="H4145" s="304" t="s">
        <v>744</v>
      </c>
      <c r="I4145" s="305">
        <v>44</v>
      </c>
      <c r="J4145" s="303" t="str">
        <f t="shared" si="342"/>
        <v>D-W2-H2-VEN 3 - Polished Lippings</v>
      </c>
      <c r="K4145" s="306" t="e">
        <f>K2225+(Spray_Lip/((100-DoorDiscount)/100))</f>
        <v>#REF!</v>
      </c>
      <c r="M4145" t="s">
        <v>751</v>
      </c>
      <c r="Q4145" s="306">
        <v>594.5</v>
      </c>
    </row>
    <row r="4146" spans="1:17" hidden="1">
      <c r="A4146" s="303" t="s">
        <v>2</v>
      </c>
      <c r="B4146" s="303" t="s">
        <v>15</v>
      </c>
      <c r="C4146" s="303">
        <v>999</v>
      </c>
      <c r="D4146" s="303" t="s">
        <v>28</v>
      </c>
      <c r="E4146" s="303">
        <v>2451</v>
      </c>
      <c r="F4146" s="303">
        <v>2820</v>
      </c>
      <c r="G4146" s="303" t="s">
        <v>34</v>
      </c>
      <c r="H4146" s="304" t="s">
        <v>744</v>
      </c>
      <c r="I4146" s="305">
        <v>44</v>
      </c>
      <c r="J4146" s="303" t="str">
        <f t="shared" si="342"/>
        <v>D-W2-H3-VEN 3 - Polished Lippings</v>
      </c>
      <c r="K4146" s="306" t="e">
        <f>K2226+(Spray_Lip/((100-DoorDiscount)/100))</f>
        <v>#REF!</v>
      </c>
      <c r="M4146" t="s">
        <v>751</v>
      </c>
      <c r="Q4146" s="306">
        <v>723.5</v>
      </c>
    </row>
    <row r="4147" spans="1:17" hidden="1">
      <c r="A4147" s="303" t="s">
        <v>2</v>
      </c>
      <c r="B4147" s="303" t="s">
        <v>13</v>
      </c>
      <c r="C4147" s="303">
        <v>999</v>
      </c>
      <c r="D4147" s="303" t="s">
        <v>28</v>
      </c>
      <c r="E4147" s="303">
        <v>2821</v>
      </c>
      <c r="F4147" s="303">
        <v>3070</v>
      </c>
      <c r="G4147" s="303" t="s">
        <v>35</v>
      </c>
      <c r="H4147" s="304" t="s">
        <v>744</v>
      </c>
      <c r="I4147" s="305">
        <v>44</v>
      </c>
      <c r="J4147" s="303" t="str">
        <f t="shared" si="342"/>
        <v>D-W2-H4-VEN 3 - Polished Lippings</v>
      </c>
      <c r="K4147" s="306" t="e">
        <f>K2227+(Spray_Lip/((100-DoorDiscount)/100))</f>
        <v>#REF!</v>
      </c>
      <c r="M4147" t="s">
        <v>751</v>
      </c>
      <c r="Q4147" s="306">
        <v>838.5</v>
      </c>
    </row>
    <row r="4148" spans="1:17" hidden="1">
      <c r="A4148" s="303" t="s">
        <v>1</v>
      </c>
      <c r="B4148" s="303" t="s">
        <v>12</v>
      </c>
      <c r="C4148" s="303">
        <v>999</v>
      </c>
      <c r="D4148" s="303" t="s">
        <v>28</v>
      </c>
      <c r="E4148" s="303">
        <v>1981</v>
      </c>
      <c r="F4148" s="303">
        <v>2150</v>
      </c>
      <c r="G4148" s="303" t="s">
        <v>32</v>
      </c>
      <c r="H4148" s="304" t="s">
        <v>744</v>
      </c>
      <c r="I4148" s="305">
        <v>44</v>
      </c>
      <c r="J4148" s="303" t="str">
        <f t="shared" si="342"/>
        <v>E-W2-H1-VEN 3 - Polished Lippings</v>
      </c>
      <c r="K4148" s="306" t="e">
        <f t="shared" ref="K4148:K4155" si="346">K2228+(Spray_Lip/((100-DoorDiscount)/100))*2</f>
        <v>#REF!</v>
      </c>
      <c r="M4148" t="s">
        <v>751</v>
      </c>
      <c r="Q4148" s="306">
        <v>972</v>
      </c>
    </row>
    <row r="4149" spans="1:17" hidden="1">
      <c r="A4149" s="303" t="s">
        <v>1</v>
      </c>
      <c r="B4149" s="303" t="s">
        <v>11</v>
      </c>
      <c r="C4149" s="303">
        <v>999</v>
      </c>
      <c r="D4149" s="303" t="s">
        <v>28</v>
      </c>
      <c r="E4149" s="303">
        <v>2151</v>
      </c>
      <c r="F4149" s="303">
        <v>2450</v>
      </c>
      <c r="G4149" s="303" t="s">
        <v>33</v>
      </c>
      <c r="H4149" s="304" t="s">
        <v>744</v>
      </c>
      <c r="I4149" s="305">
        <v>44</v>
      </c>
      <c r="J4149" s="303" t="str">
        <f t="shared" si="342"/>
        <v>E-W2-H2-VEN 3 - Polished Lippings</v>
      </c>
      <c r="K4149" s="306" t="e">
        <f t="shared" si="346"/>
        <v>#REF!</v>
      </c>
      <c r="M4149" t="s">
        <v>751</v>
      </c>
      <c r="Q4149" s="306">
        <v>1187</v>
      </c>
    </row>
    <row r="4150" spans="1:17" hidden="1">
      <c r="A4150" s="303" t="s">
        <v>1</v>
      </c>
      <c r="B4150" s="303" t="s">
        <v>10</v>
      </c>
      <c r="C4150" s="303">
        <v>999</v>
      </c>
      <c r="D4150" s="303" t="s">
        <v>28</v>
      </c>
      <c r="E4150" s="303">
        <v>2451</v>
      </c>
      <c r="F4150" s="303">
        <v>2820</v>
      </c>
      <c r="G4150" s="303" t="s">
        <v>34</v>
      </c>
      <c r="H4150" s="304" t="s">
        <v>744</v>
      </c>
      <c r="I4150" s="305">
        <v>44</v>
      </c>
      <c r="J4150" s="303" t="str">
        <f t="shared" si="342"/>
        <v>E-W2-H3-VEN 3 - Polished Lippings</v>
      </c>
      <c r="K4150" s="306" t="e">
        <f t="shared" si="346"/>
        <v>#REF!</v>
      </c>
      <c r="M4150" t="s">
        <v>751</v>
      </c>
      <c r="Q4150" s="306">
        <v>1447</v>
      </c>
    </row>
    <row r="4151" spans="1:17" hidden="1">
      <c r="A4151" s="303" t="s">
        <v>1</v>
      </c>
      <c r="B4151" s="303" t="s">
        <v>8</v>
      </c>
      <c r="C4151" s="303">
        <v>999</v>
      </c>
      <c r="D4151" s="303" t="s">
        <v>28</v>
      </c>
      <c r="E4151" s="303">
        <v>2821</v>
      </c>
      <c r="F4151" s="303">
        <v>3100</v>
      </c>
      <c r="G4151" s="303" t="s">
        <v>35</v>
      </c>
      <c r="H4151" s="304" t="s">
        <v>744</v>
      </c>
      <c r="I4151" s="305">
        <v>44</v>
      </c>
      <c r="J4151" s="303" t="str">
        <f t="shared" si="342"/>
        <v>E-W2-H4-VEN 3 - Polished Lippings</v>
      </c>
      <c r="K4151" s="306" t="e">
        <f t="shared" si="346"/>
        <v>#REF!</v>
      </c>
      <c r="M4151" t="s">
        <v>751</v>
      </c>
      <c r="Q4151" s="306">
        <v>1673</v>
      </c>
    </row>
    <row r="4152" spans="1:17" hidden="1">
      <c r="A4152" s="303" t="s">
        <v>0</v>
      </c>
      <c r="B4152" s="303" t="s">
        <v>7</v>
      </c>
      <c r="C4152" s="303">
        <v>999</v>
      </c>
      <c r="D4152" s="303" t="s">
        <v>28</v>
      </c>
      <c r="E4152" s="303">
        <v>1981</v>
      </c>
      <c r="F4152" s="303">
        <v>2150</v>
      </c>
      <c r="G4152" s="303" t="s">
        <v>32</v>
      </c>
      <c r="H4152" s="304" t="s">
        <v>744</v>
      </c>
      <c r="I4152" s="305">
        <v>44</v>
      </c>
      <c r="J4152" s="303" t="str">
        <f t="shared" si="342"/>
        <v>F-W2-H1-VEN 3 - Polished Lippings</v>
      </c>
      <c r="K4152" s="306" t="e">
        <f t="shared" si="346"/>
        <v>#REF!</v>
      </c>
      <c r="M4152" t="s">
        <v>751</v>
      </c>
      <c r="Q4152" s="306">
        <v>886</v>
      </c>
    </row>
    <row r="4153" spans="1:17" hidden="1">
      <c r="A4153" s="303" t="s">
        <v>0</v>
      </c>
      <c r="B4153" s="303" t="s">
        <v>6</v>
      </c>
      <c r="C4153" s="303">
        <v>999</v>
      </c>
      <c r="D4153" s="303" t="s">
        <v>28</v>
      </c>
      <c r="E4153" s="303">
        <v>2151</v>
      </c>
      <c r="F4153" s="303">
        <v>2450</v>
      </c>
      <c r="G4153" s="303" t="s">
        <v>33</v>
      </c>
      <c r="H4153" s="304" t="s">
        <v>744</v>
      </c>
      <c r="I4153" s="305">
        <v>44</v>
      </c>
      <c r="J4153" s="303" t="str">
        <f t="shared" si="342"/>
        <v>F-W2-H2-VEN 3 - Polished Lippings</v>
      </c>
      <c r="K4153" s="306" t="e">
        <f t="shared" si="346"/>
        <v>#REF!</v>
      </c>
      <c r="M4153" t="s">
        <v>751</v>
      </c>
      <c r="Q4153" s="306">
        <v>1087</v>
      </c>
    </row>
    <row r="4154" spans="1:17" hidden="1">
      <c r="A4154" s="303" t="s">
        <v>0</v>
      </c>
      <c r="B4154" s="303" t="s">
        <v>5</v>
      </c>
      <c r="C4154" s="303">
        <v>999</v>
      </c>
      <c r="D4154" s="303" t="s">
        <v>28</v>
      </c>
      <c r="E4154" s="303">
        <v>2451</v>
      </c>
      <c r="F4154" s="303">
        <v>2820</v>
      </c>
      <c r="G4154" s="303" t="s">
        <v>34</v>
      </c>
      <c r="H4154" s="304" t="s">
        <v>744</v>
      </c>
      <c r="I4154" s="305">
        <v>44</v>
      </c>
      <c r="J4154" s="303" t="str">
        <f t="shared" si="342"/>
        <v>F-W2-H3-VEN 3 - Polished Lippings</v>
      </c>
      <c r="K4154" s="306" t="e">
        <f t="shared" si="346"/>
        <v>#REF!</v>
      </c>
      <c r="M4154" t="s">
        <v>751</v>
      </c>
      <c r="Q4154" s="306">
        <v>1336</v>
      </c>
    </row>
    <row r="4155" spans="1:17" hidden="1">
      <c r="A4155" s="303" t="s">
        <v>0</v>
      </c>
      <c r="B4155" s="303" t="s">
        <v>3</v>
      </c>
      <c r="C4155" s="303">
        <v>999</v>
      </c>
      <c r="D4155" s="303" t="s">
        <v>28</v>
      </c>
      <c r="E4155" s="303">
        <v>2821</v>
      </c>
      <c r="F4155" s="303">
        <v>3100</v>
      </c>
      <c r="G4155" s="303" t="s">
        <v>35</v>
      </c>
      <c r="H4155" s="304" t="s">
        <v>744</v>
      </c>
      <c r="I4155" s="305">
        <v>44</v>
      </c>
      <c r="J4155" s="303" t="str">
        <f t="shared" si="342"/>
        <v>F-W2-H4-VEN 3 - Polished Lippings</v>
      </c>
      <c r="K4155" s="306" t="e">
        <f t="shared" si="346"/>
        <v>#REF!</v>
      </c>
      <c r="M4155" t="s">
        <v>751</v>
      </c>
      <c r="Q4155" s="306">
        <v>1495</v>
      </c>
    </row>
    <row r="4156" spans="1:17" hidden="1">
      <c r="A4156" s="303" t="s">
        <v>2</v>
      </c>
      <c r="B4156" s="303" t="s">
        <v>17</v>
      </c>
      <c r="C4156" s="303">
        <v>1099</v>
      </c>
      <c r="D4156" s="303" t="s">
        <v>29</v>
      </c>
      <c r="E4156" s="303">
        <v>1981</v>
      </c>
      <c r="F4156" s="303">
        <v>2150</v>
      </c>
      <c r="G4156" s="303" t="s">
        <v>32</v>
      </c>
      <c r="H4156" s="304" t="s">
        <v>744</v>
      </c>
      <c r="I4156" s="305">
        <v>44</v>
      </c>
      <c r="J4156" s="303" t="str">
        <f t="shared" si="342"/>
        <v>D-W3-H1-VEN 3 - Polished Lippings</v>
      </c>
      <c r="K4156" s="306" t="e">
        <f>K2236+(Spray_Lip/((100-DoorDiscount)/100))</f>
        <v>#REF!</v>
      </c>
      <c r="M4156" t="s">
        <v>751</v>
      </c>
      <c r="Q4156" s="306">
        <v>511.5</v>
      </c>
    </row>
    <row r="4157" spans="1:17" hidden="1">
      <c r="A4157" s="303" t="s">
        <v>2</v>
      </c>
      <c r="B4157" s="303" t="s">
        <v>16</v>
      </c>
      <c r="C4157" s="303">
        <v>1099</v>
      </c>
      <c r="D4157" s="303" t="s">
        <v>29</v>
      </c>
      <c r="E4157" s="303">
        <v>2151</v>
      </c>
      <c r="F4157" s="303">
        <v>2450</v>
      </c>
      <c r="G4157" s="303" t="s">
        <v>33</v>
      </c>
      <c r="H4157" s="304" t="s">
        <v>744</v>
      </c>
      <c r="I4157" s="305">
        <v>44</v>
      </c>
      <c r="J4157" s="303" t="str">
        <f t="shared" si="342"/>
        <v>D-W3-H2-VEN 3 - Polished Lippings</v>
      </c>
      <c r="K4157" s="306" t="e">
        <f>K2237+(Spray_Lip/((100-DoorDiscount)/100))</f>
        <v>#REF!</v>
      </c>
      <c r="M4157" t="s">
        <v>751</v>
      </c>
      <c r="Q4157" s="306">
        <v>619.5</v>
      </c>
    </row>
    <row r="4158" spans="1:17" hidden="1">
      <c r="A4158" s="303" t="s">
        <v>2</v>
      </c>
      <c r="B4158" s="303" t="s">
        <v>15</v>
      </c>
      <c r="C4158" s="303">
        <v>1099</v>
      </c>
      <c r="D4158" s="303" t="s">
        <v>29</v>
      </c>
      <c r="E4158" s="303">
        <v>2451</v>
      </c>
      <c r="F4158" s="303">
        <v>2820</v>
      </c>
      <c r="G4158" s="303" t="s">
        <v>34</v>
      </c>
      <c r="H4158" s="304" t="s">
        <v>744</v>
      </c>
      <c r="I4158" s="305">
        <v>44</v>
      </c>
      <c r="J4158" s="303" t="str">
        <f t="shared" si="342"/>
        <v>D-W3-H3-VEN 3 - Polished Lippings</v>
      </c>
      <c r="K4158" s="306" t="e">
        <f>K2238+(Spray_Lip/((100-DoorDiscount)/100))</f>
        <v>#REF!</v>
      </c>
      <c r="M4158" t="s">
        <v>751</v>
      </c>
      <c r="Q4158" s="306">
        <v>748.5</v>
      </c>
    </row>
    <row r="4159" spans="1:17" hidden="1">
      <c r="A4159" s="303" t="s">
        <v>2</v>
      </c>
      <c r="B4159" s="303" t="s">
        <v>13</v>
      </c>
      <c r="C4159" s="303">
        <v>1099</v>
      </c>
      <c r="D4159" s="303" t="s">
        <v>29</v>
      </c>
      <c r="E4159" s="303">
        <v>2821</v>
      </c>
      <c r="F4159" s="303">
        <v>3070</v>
      </c>
      <c r="G4159" s="303" t="s">
        <v>35</v>
      </c>
      <c r="H4159" s="304" t="s">
        <v>744</v>
      </c>
      <c r="I4159" s="305">
        <v>44</v>
      </c>
      <c r="J4159" s="303" t="str">
        <f t="shared" si="342"/>
        <v>D-W3-H4-VEN 3 - Polished Lippings</v>
      </c>
      <c r="K4159" s="306" t="e">
        <f>K2239+(Spray_Lip/((100-DoorDiscount)/100))</f>
        <v>#REF!</v>
      </c>
      <c r="M4159" t="s">
        <v>751</v>
      </c>
      <c r="Q4159" s="306">
        <v>863.5</v>
      </c>
    </row>
    <row r="4160" spans="1:17" hidden="1">
      <c r="A4160" s="303" t="s">
        <v>1</v>
      </c>
      <c r="B4160" s="303" t="s">
        <v>12</v>
      </c>
      <c r="C4160" s="303">
        <v>1099</v>
      </c>
      <c r="D4160" s="303" t="s">
        <v>29</v>
      </c>
      <c r="E4160" s="303">
        <v>1981</v>
      </c>
      <c r="F4160" s="303">
        <v>2150</v>
      </c>
      <c r="G4160" s="303" t="s">
        <v>32</v>
      </c>
      <c r="H4160" s="304" t="s">
        <v>744</v>
      </c>
      <c r="I4160" s="305">
        <v>44</v>
      </c>
      <c r="J4160" s="303" t="str">
        <f t="shared" si="342"/>
        <v>E-W3-H1-VEN 3 - Polished Lippings</v>
      </c>
      <c r="K4160" s="306" t="e">
        <f t="shared" ref="K4160:K4167" si="347">K2240+(Spray_Lip/((100-DoorDiscount)/100))*2</f>
        <v>#REF!</v>
      </c>
      <c r="M4160" t="s">
        <v>751</v>
      </c>
      <c r="Q4160" s="306">
        <v>1021</v>
      </c>
    </row>
    <row r="4161" spans="1:17" hidden="1">
      <c r="A4161" s="303" t="s">
        <v>1</v>
      </c>
      <c r="B4161" s="303" t="s">
        <v>11</v>
      </c>
      <c r="C4161" s="303">
        <v>1099</v>
      </c>
      <c r="D4161" s="303" t="s">
        <v>29</v>
      </c>
      <c r="E4161" s="303">
        <v>2151</v>
      </c>
      <c r="F4161" s="303">
        <v>2450</v>
      </c>
      <c r="G4161" s="303" t="s">
        <v>33</v>
      </c>
      <c r="H4161" s="304" t="s">
        <v>744</v>
      </c>
      <c r="I4161" s="305">
        <v>44</v>
      </c>
      <c r="J4161" s="303" t="str">
        <f t="shared" si="342"/>
        <v>E-W3-H2-VEN 3 - Polished Lippings</v>
      </c>
      <c r="K4161" s="306" t="e">
        <f t="shared" si="347"/>
        <v>#REF!</v>
      </c>
      <c r="M4161" t="s">
        <v>751</v>
      </c>
      <c r="Q4161" s="306">
        <v>1236</v>
      </c>
    </row>
    <row r="4162" spans="1:17" hidden="1">
      <c r="A4162" s="303" t="s">
        <v>1</v>
      </c>
      <c r="B4162" s="303" t="s">
        <v>10</v>
      </c>
      <c r="C4162" s="303">
        <v>1099</v>
      </c>
      <c r="D4162" s="303" t="s">
        <v>29</v>
      </c>
      <c r="E4162" s="303">
        <v>2451</v>
      </c>
      <c r="F4162" s="303">
        <v>2820</v>
      </c>
      <c r="G4162" s="303" t="s">
        <v>34</v>
      </c>
      <c r="H4162" s="304" t="s">
        <v>744</v>
      </c>
      <c r="I4162" s="305">
        <v>44</v>
      </c>
      <c r="J4162" s="303" t="str">
        <f t="shared" si="342"/>
        <v>E-W3-H3-VEN 3 - Polished Lippings</v>
      </c>
      <c r="K4162" s="306" t="e">
        <f t="shared" si="347"/>
        <v>#REF!</v>
      </c>
      <c r="M4162" t="s">
        <v>751</v>
      </c>
      <c r="Q4162" s="306">
        <v>1496</v>
      </c>
    </row>
    <row r="4163" spans="1:17" hidden="1">
      <c r="A4163" s="303" t="s">
        <v>1</v>
      </c>
      <c r="B4163" s="303" t="s">
        <v>8</v>
      </c>
      <c r="C4163" s="303">
        <v>1099</v>
      </c>
      <c r="D4163" s="303" t="s">
        <v>29</v>
      </c>
      <c r="E4163" s="303">
        <v>2821</v>
      </c>
      <c r="F4163" s="303">
        <v>3100</v>
      </c>
      <c r="G4163" s="303" t="s">
        <v>35</v>
      </c>
      <c r="H4163" s="304" t="s">
        <v>744</v>
      </c>
      <c r="I4163" s="305">
        <v>44</v>
      </c>
      <c r="J4163" s="303" t="str">
        <f t="shared" si="342"/>
        <v>E-W3-H4-VEN 3 - Polished Lippings</v>
      </c>
      <c r="K4163" s="306" t="e">
        <f t="shared" si="347"/>
        <v>#REF!</v>
      </c>
      <c r="M4163" t="s">
        <v>751</v>
      </c>
      <c r="Q4163" s="306">
        <v>1722</v>
      </c>
    </row>
    <row r="4164" spans="1:17" hidden="1">
      <c r="A4164" s="303" t="s">
        <v>0</v>
      </c>
      <c r="B4164" s="303" t="s">
        <v>7</v>
      </c>
      <c r="C4164" s="303">
        <v>1099</v>
      </c>
      <c r="D4164" s="303" t="s">
        <v>29</v>
      </c>
      <c r="E4164" s="303">
        <v>1981</v>
      </c>
      <c r="F4164" s="303">
        <v>2150</v>
      </c>
      <c r="G4164" s="303" t="s">
        <v>32</v>
      </c>
      <c r="H4164" s="304" t="s">
        <v>744</v>
      </c>
      <c r="I4164" s="305">
        <v>44</v>
      </c>
      <c r="J4164" s="303" t="str">
        <f t="shared" si="342"/>
        <v>F-W3-H1-VEN 3 - Polished Lippings</v>
      </c>
      <c r="K4164" s="306" t="e">
        <f t="shared" si="347"/>
        <v>#REF!</v>
      </c>
      <c r="M4164" t="s">
        <v>751</v>
      </c>
      <c r="Q4164" s="306">
        <v>911</v>
      </c>
    </row>
    <row r="4165" spans="1:17" hidden="1">
      <c r="A4165" s="303" t="s">
        <v>0</v>
      </c>
      <c r="B4165" s="303" t="s">
        <v>6</v>
      </c>
      <c r="C4165" s="303">
        <v>1099</v>
      </c>
      <c r="D4165" s="303" t="s">
        <v>29</v>
      </c>
      <c r="E4165" s="303">
        <v>2151</v>
      </c>
      <c r="F4165" s="303">
        <v>2450</v>
      </c>
      <c r="G4165" s="303" t="s">
        <v>33</v>
      </c>
      <c r="H4165" s="304" t="s">
        <v>744</v>
      </c>
      <c r="I4165" s="305">
        <v>44</v>
      </c>
      <c r="J4165" s="303" t="str">
        <f t="shared" ref="J4165:J4229" si="348">A4165&amp;"-"&amp;D4165&amp;"-"&amp;G4165&amp;"-"&amp;H4165</f>
        <v>F-W3-H2-VEN 3 - Polished Lippings</v>
      </c>
      <c r="K4165" s="306" t="e">
        <f t="shared" si="347"/>
        <v>#REF!</v>
      </c>
      <c r="M4165" t="s">
        <v>751</v>
      </c>
      <c r="Q4165" s="306">
        <v>1111</v>
      </c>
    </row>
    <row r="4166" spans="1:17" hidden="1">
      <c r="A4166" s="303" t="s">
        <v>0</v>
      </c>
      <c r="B4166" s="303" t="s">
        <v>5</v>
      </c>
      <c r="C4166" s="303">
        <v>1099</v>
      </c>
      <c r="D4166" s="303" t="s">
        <v>29</v>
      </c>
      <c r="E4166" s="303">
        <v>2451</v>
      </c>
      <c r="F4166" s="303">
        <v>2820</v>
      </c>
      <c r="G4166" s="303" t="s">
        <v>34</v>
      </c>
      <c r="H4166" s="304" t="s">
        <v>744</v>
      </c>
      <c r="I4166" s="305">
        <v>44</v>
      </c>
      <c r="J4166" s="303" t="str">
        <f t="shared" si="348"/>
        <v>F-W3-H3-VEN 3 - Polished Lippings</v>
      </c>
      <c r="K4166" s="306" t="e">
        <f t="shared" si="347"/>
        <v>#REF!</v>
      </c>
      <c r="M4166" t="s">
        <v>751</v>
      </c>
      <c r="Q4166" s="306">
        <v>1361</v>
      </c>
    </row>
    <row r="4167" spans="1:17" hidden="1">
      <c r="A4167" s="303" t="s">
        <v>0</v>
      </c>
      <c r="B4167" s="303" t="s">
        <v>3</v>
      </c>
      <c r="C4167" s="303">
        <v>1099</v>
      </c>
      <c r="D4167" s="303" t="s">
        <v>29</v>
      </c>
      <c r="E4167" s="303">
        <v>2821</v>
      </c>
      <c r="F4167" s="303">
        <v>3100</v>
      </c>
      <c r="G4167" s="303" t="s">
        <v>35</v>
      </c>
      <c r="H4167" s="304" t="s">
        <v>744</v>
      </c>
      <c r="I4167" s="305">
        <v>44</v>
      </c>
      <c r="J4167" s="303" t="str">
        <f t="shared" si="348"/>
        <v>F-W3-H4-VEN 3 - Polished Lippings</v>
      </c>
      <c r="K4167" s="306" t="e">
        <f t="shared" si="347"/>
        <v>#REF!</v>
      </c>
      <c r="M4167" t="s">
        <v>751</v>
      </c>
      <c r="Q4167" s="306">
        <v>1520</v>
      </c>
    </row>
    <row r="4168" spans="1:17" hidden="1">
      <c r="A4168" s="303" t="s">
        <v>2</v>
      </c>
      <c r="B4168" s="303" t="s">
        <v>17</v>
      </c>
      <c r="C4168" s="303">
        <v>1240</v>
      </c>
      <c r="D4168" s="303" t="s">
        <v>30</v>
      </c>
      <c r="E4168" s="303">
        <v>1981</v>
      </c>
      <c r="F4168" s="303">
        <v>2150</v>
      </c>
      <c r="G4168" s="303" t="s">
        <v>32</v>
      </c>
      <c r="H4168" s="304" t="s">
        <v>744</v>
      </c>
      <c r="I4168" s="305">
        <v>44</v>
      </c>
      <c r="J4168" s="303" t="str">
        <f t="shared" si="348"/>
        <v>D-W4-H1-VEN 3 - Polished Lippings</v>
      </c>
      <c r="K4168" s="306" t="e">
        <f>K2248+(Spray_Lip/((100-DoorDiscount)/100))</f>
        <v>#REF!</v>
      </c>
      <c r="M4168" t="s">
        <v>751</v>
      </c>
      <c r="Q4168" s="306">
        <v>536.5</v>
      </c>
    </row>
    <row r="4169" spans="1:17" hidden="1">
      <c r="A4169" s="303" t="s">
        <v>2</v>
      </c>
      <c r="B4169" s="303" t="s">
        <v>16</v>
      </c>
      <c r="C4169" s="303">
        <v>1240</v>
      </c>
      <c r="D4169" s="303" t="s">
        <v>30</v>
      </c>
      <c r="E4169" s="303">
        <v>2151</v>
      </c>
      <c r="F4169" s="303">
        <v>2450</v>
      </c>
      <c r="G4169" s="303" t="s">
        <v>33</v>
      </c>
      <c r="H4169" s="304" t="s">
        <v>744</v>
      </c>
      <c r="I4169" s="305">
        <v>44</v>
      </c>
      <c r="J4169" s="303" t="str">
        <f t="shared" si="348"/>
        <v>D-W4-H2-VEN 3 - Polished Lippings</v>
      </c>
      <c r="K4169" s="306" t="e">
        <f>K2249+(Spray_Lip/((100-DoorDiscount)/100))</f>
        <v>#REF!</v>
      </c>
      <c r="M4169" t="s">
        <v>751</v>
      </c>
      <c r="Q4169" s="306">
        <v>643.5</v>
      </c>
    </row>
    <row r="4170" spans="1:17" hidden="1">
      <c r="A4170" s="303" t="s">
        <v>2</v>
      </c>
      <c r="B4170" s="303" t="s">
        <v>15</v>
      </c>
      <c r="C4170" s="303">
        <v>1240</v>
      </c>
      <c r="D4170" s="303" t="s">
        <v>30</v>
      </c>
      <c r="E4170" s="303">
        <v>2451</v>
      </c>
      <c r="F4170" s="303">
        <v>2820</v>
      </c>
      <c r="G4170" s="303" t="s">
        <v>34</v>
      </c>
      <c r="H4170" s="304" t="s">
        <v>744</v>
      </c>
      <c r="I4170" s="305">
        <v>44</v>
      </c>
      <c r="J4170" s="303" t="str">
        <f t="shared" si="348"/>
        <v>D-W4-H3-VEN 3 - Polished Lippings</v>
      </c>
      <c r="K4170" s="306" t="e">
        <f>K2250+(Spray_Lip/((100-DoorDiscount)/100))</f>
        <v>#REF!</v>
      </c>
      <c r="M4170" t="s">
        <v>751</v>
      </c>
      <c r="Q4170" s="306">
        <v>772.5</v>
      </c>
    </row>
    <row r="4171" spans="1:17" hidden="1">
      <c r="A4171" s="303" t="s">
        <v>2</v>
      </c>
      <c r="B4171" s="303" t="s">
        <v>13</v>
      </c>
      <c r="C4171" s="303">
        <v>1240</v>
      </c>
      <c r="D4171" s="303" t="s">
        <v>30</v>
      </c>
      <c r="E4171" s="303">
        <v>2821</v>
      </c>
      <c r="F4171" s="303">
        <v>3070</v>
      </c>
      <c r="G4171" s="303" t="s">
        <v>35</v>
      </c>
      <c r="H4171" s="304" t="s">
        <v>744</v>
      </c>
      <c r="I4171" s="305">
        <v>44</v>
      </c>
      <c r="J4171" s="303" t="str">
        <f t="shared" si="348"/>
        <v>D-W4-H4-VEN 3 - Polished Lippings</v>
      </c>
      <c r="K4171" s="306" t="e">
        <f>K2251+(Spray_Lip/((100-DoorDiscount)/100))</f>
        <v>#REF!</v>
      </c>
      <c r="M4171" t="s">
        <v>751</v>
      </c>
      <c r="Q4171" s="306">
        <v>887.5</v>
      </c>
    </row>
    <row r="4172" spans="1:17" hidden="1">
      <c r="A4172" s="303" t="s">
        <v>1</v>
      </c>
      <c r="B4172" s="303" t="s">
        <v>12</v>
      </c>
      <c r="C4172" s="303">
        <v>1240</v>
      </c>
      <c r="D4172" s="303" t="s">
        <v>30</v>
      </c>
      <c r="E4172" s="303">
        <v>1981</v>
      </c>
      <c r="F4172" s="303">
        <v>2150</v>
      </c>
      <c r="G4172" s="303" t="s">
        <v>32</v>
      </c>
      <c r="H4172" s="304" t="s">
        <v>744</v>
      </c>
      <c r="I4172" s="305">
        <v>44</v>
      </c>
      <c r="J4172" s="303" t="str">
        <f t="shared" si="348"/>
        <v>E-W4-H1-VEN 3 - Polished Lippings</v>
      </c>
      <c r="K4172" s="306" t="e">
        <f t="shared" ref="K4172:K4179" si="349">K2252+(Spray_Lip/((100-DoorDiscount)/100))*2</f>
        <v>#REF!</v>
      </c>
      <c r="M4172" t="s">
        <v>751</v>
      </c>
      <c r="Q4172" s="306">
        <v>1070</v>
      </c>
    </row>
    <row r="4173" spans="1:17" hidden="1">
      <c r="A4173" s="303" t="s">
        <v>1</v>
      </c>
      <c r="B4173" s="303" t="s">
        <v>11</v>
      </c>
      <c r="C4173" s="303">
        <v>1240</v>
      </c>
      <c r="D4173" s="303" t="s">
        <v>30</v>
      </c>
      <c r="E4173" s="303">
        <v>2151</v>
      </c>
      <c r="F4173" s="303">
        <v>2450</v>
      </c>
      <c r="G4173" s="303" t="s">
        <v>33</v>
      </c>
      <c r="H4173" s="304" t="s">
        <v>744</v>
      </c>
      <c r="I4173" s="305">
        <v>44</v>
      </c>
      <c r="J4173" s="303" t="str">
        <f t="shared" si="348"/>
        <v>E-W4-H2-VEN 3 - Polished Lippings</v>
      </c>
      <c r="K4173" s="306" t="e">
        <f t="shared" si="349"/>
        <v>#REF!</v>
      </c>
      <c r="M4173" t="s">
        <v>751</v>
      </c>
      <c r="Q4173" s="306">
        <v>1285</v>
      </c>
    </row>
    <row r="4174" spans="1:17" hidden="1">
      <c r="A4174" s="303" t="s">
        <v>1</v>
      </c>
      <c r="B4174" s="303" t="s">
        <v>10</v>
      </c>
      <c r="C4174" s="303">
        <v>1240</v>
      </c>
      <c r="D4174" s="303" t="s">
        <v>30</v>
      </c>
      <c r="E4174" s="303">
        <v>2451</v>
      </c>
      <c r="F4174" s="303">
        <v>2820</v>
      </c>
      <c r="G4174" s="303" t="s">
        <v>34</v>
      </c>
      <c r="H4174" s="304" t="s">
        <v>744</v>
      </c>
      <c r="I4174" s="305">
        <v>44</v>
      </c>
      <c r="J4174" s="303" t="str">
        <f t="shared" si="348"/>
        <v>E-W4-H3-VEN 3 - Polished Lippings</v>
      </c>
      <c r="K4174" s="306" t="e">
        <f t="shared" si="349"/>
        <v>#REF!</v>
      </c>
      <c r="M4174" t="s">
        <v>751</v>
      </c>
      <c r="Q4174" s="306">
        <v>1545</v>
      </c>
    </row>
    <row r="4175" spans="1:17" hidden="1">
      <c r="A4175" s="303" t="s">
        <v>1</v>
      </c>
      <c r="B4175" s="303" t="s">
        <v>8</v>
      </c>
      <c r="C4175" s="303">
        <v>1240</v>
      </c>
      <c r="D4175" s="303" t="s">
        <v>30</v>
      </c>
      <c r="E4175" s="303">
        <v>2821</v>
      </c>
      <c r="F4175" s="303">
        <v>3100</v>
      </c>
      <c r="G4175" s="303" t="s">
        <v>35</v>
      </c>
      <c r="H4175" s="304" t="s">
        <v>744</v>
      </c>
      <c r="I4175" s="305">
        <v>44</v>
      </c>
      <c r="J4175" s="303" t="str">
        <f t="shared" si="348"/>
        <v>E-W4-H4-VEN 3 - Polished Lippings</v>
      </c>
      <c r="K4175" s="306" t="e">
        <f t="shared" si="349"/>
        <v>#REF!</v>
      </c>
      <c r="M4175" t="s">
        <v>751</v>
      </c>
      <c r="Q4175" s="306">
        <v>1770</v>
      </c>
    </row>
    <row r="4176" spans="1:17" hidden="1">
      <c r="A4176" s="303" t="s">
        <v>0</v>
      </c>
      <c r="B4176" s="303" t="s">
        <v>7</v>
      </c>
      <c r="C4176" s="303">
        <v>1240</v>
      </c>
      <c r="D4176" s="303" t="s">
        <v>30</v>
      </c>
      <c r="E4176" s="303">
        <v>1981</v>
      </c>
      <c r="F4176" s="303">
        <v>2150</v>
      </c>
      <c r="G4176" s="303" t="s">
        <v>32</v>
      </c>
      <c r="H4176" s="304" t="s">
        <v>744</v>
      </c>
      <c r="I4176" s="305">
        <v>44</v>
      </c>
      <c r="J4176" s="303" t="str">
        <f t="shared" si="348"/>
        <v>F-W4-H1-VEN 3 - Polished Lippings</v>
      </c>
      <c r="K4176" s="306" t="e">
        <f t="shared" si="349"/>
        <v>#REF!</v>
      </c>
      <c r="M4176" t="s">
        <v>751</v>
      </c>
      <c r="Q4176" s="306">
        <v>935</v>
      </c>
    </row>
    <row r="4177" spans="1:17" hidden="1">
      <c r="A4177" s="303" t="s">
        <v>0</v>
      </c>
      <c r="B4177" s="303" t="s">
        <v>6</v>
      </c>
      <c r="C4177" s="303">
        <v>1240</v>
      </c>
      <c r="D4177" s="303" t="s">
        <v>30</v>
      </c>
      <c r="E4177" s="303">
        <v>2151</v>
      </c>
      <c r="F4177" s="303">
        <v>2450</v>
      </c>
      <c r="G4177" s="303" t="s">
        <v>33</v>
      </c>
      <c r="H4177" s="304" t="s">
        <v>744</v>
      </c>
      <c r="I4177" s="305">
        <v>44</v>
      </c>
      <c r="J4177" s="303" t="str">
        <f t="shared" si="348"/>
        <v>F-W4-H2-VEN 3 - Polished Lippings</v>
      </c>
      <c r="K4177" s="306" t="e">
        <f t="shared" si="349"/>
        <v>#REF!</v>
      </c>
      <c r="M4177" t="s">
        <v>751</v>
      </c>
      <c r="Q4177" s="306">
        <v>1135</v>
      </c>
    </row>
    <row r="4178" spans="1:17" hidden="1">
      <c r="A4178" s="303" t="s">
        <v>0</v>
      </c>
      <c r="B4178" s="303" t="s">
        <v>5</v>
      </c>
      <c r="C4178" s="303">
        <v>1240</v>
      </c>
      <c r="D4178" s="303" t="s">
        <v>30</v>
      </c>
      <c r="E4178" s="303">
        <v>2451</v>
      </c>
      <c r="F4178" s="303">
        <v>2820</v>
      </c>
      <c r="G4178" s="303" t="s">
        <v>34</v>
      </c>
      <c r="H4178" s="304" t="s">
        <v>744</v>
      </c>
      <c r="I4178" s="305">
        <v>44</v>
      </c>
      <c r="J4178" s="303" t="str">
        <f t="shared" si="348"/>
        <v>F-W4-H3-VEN 3 - Polished Lippings</v>
      </c>
      <c r="K4178" s="306" t="e">
        <f t="shared" si="349"/>
        <v>#REF!</v>
      </c>
      <c r="M4178" t="s">
        <v>751</v>
      </c>
      <c r="Q4178" s="306">
        <v>1385</v>
      </c>
    </row>
    <row r="4179" spans="1:17" hidden="1">
      <c r="A4179" s="303" t="s">
        <v>0</v>
      </c>
      <c r="B4179" s="303" t="s">
        <v>3</v>
      </c>
      <c r="C4179" s="303">
        <v>1240</v>
      </c>
      <c r="D4179" s="303" t="s">
        <v>30</v>
      </c>
      <c r="E4179" s="303">
        <v>2821</v>
      </c>
      <c r="F4179" s="303">
        <v>3100</v>
      </c>
      <c r="G4179" s="303" t="s">
        <v>35</v>
      </c>
      <c r="H4179" s="304" t="s">
        <v>744</v>
      </c>
      <c r="I4179" s="305">
        <v>44</v>
      </c>
      <c r="J4179" s="303" t="str">
        <f t="shared" si="348"/>
        <v>F-W4-H4-VEN 3 - Polished Lippings</v>
      </c>
      <c r="K4179" s="306" t="e">
        <f t="shared" si="349"/>
        <v>#REF!</v>
      </c>
      <c r="M4179" t="s">
        <v>751</v>
      </c>
      <c r="Q4179" s="306">
        <v>1544</v>
      </c>
    </row>
    <row r="4180" spans="1:17" hidden="1">
      <c r="A4180" s="303" t="s">
        <v>2</v>
      </c>
      <c r="B4180" s="303" t="s">
        <v>17</v>
      </c>
      <c r="C4180" s="303">
        <v>949</v>
      </c>
      <c r="D4180" s="303" t="s">
        <v>27</v>
      </c>
      <c r="E4180" s="303">
        <v>1981</v>
      </c>
      <c r="F4180" s="303">
        <v>2150</v>
      </c>
      <c r="G4180" s="303" t="s">
        <v>32</v>
      </c>
      <c r="H4180" s="304" t="s">
        <v>745</v>
      </c>
      <c r="I4180" s="305">
        <v>44</v>
      </c>
      <c r="J4180" s="303" t="str">
        <f t="shared" si="348"/>
        <v>D-W1-H1-VEN 4 - Polished Lippings</v>
      </c>
      <c r="K4180" s="306" t="e">
        <f>K2260+(Spray_Lip/((100-DoorDiscount)/100))</f>
        <v>#REF!</v>
      </c>
      <c r="M4180" t="s">
        <v>751</v>
      </c>
      <c r="Q4180" s="306">
        <v>493.5</v>
      </c>
    </row>
    <row r="4181" spans="1:17" hidden="1">
      <c r="A4181" s="303" t="s">
        <v>2</v>
      </c>
      <c r="B4181" s="303" t="s">
        <v>16</v>
      </c>
      <c r="C4181" s="303">
        <v>949</v>
      </c>
      <c r="D4181" s="303" t="s">
        <v>27</v>
      </c>
      <c r="E4181" s="303">
        <v>2151</v>
      </c>
      <c r="F4181" s="303">
        <v>2450</v>
      </c>
      <c r="G4181" s="303" t="s">
        <v>33</v>
      </c>
      <c r="H4181" s="304" t="s">
        <v>745</v>
      </c>
      <c r="I4181" s="305">
        <v>44</v>
      </c>
      <c r="J4181" s="303" t="str">
        <f t="shared" si="348"/>
        <v>D-W1-H2-VEN 4 - Polished Lippings</v>
      </c>
      <c r="K4181" s="306" t="e">
        <f>K2261+(Spray_Lip/((100-DoorDiscount)/100))</f>
        <v>#REF!</v>
      </c>
      <c r="M4181" t="s">
        <v>751</v>
      </c>
      <c r="Q4181" s="306">
        <v>576.5</v>
      </c>
    </row>
    <row r="4182" spans="1:17" hidden="1">
      <c r="A4182" s="303" t="s">
        <v>2</v>
      </c>
      <c r="B4182" s="303" t="s">
        <v>15</v>
      </c>
      <c r="C4182" s="303">
        <v>949</v>
      </c>
      <c r="D4182" s="303" t="s">
        <v>27</v>
      </c>
      <c r="E4182" s="303">
        <v>2451</v>
      </c>
      <c r="F4182" s="303">
        <v>2820</v>
      </c>
      <c r="G4182" s="303" t="s">
        <v>34</v>
      </c>
      <c r="H4182" s="304" t="s">
        <v>745</v>
      </c>
      <c r="I4182" s="305">
        <v>44</v>
      </c>
      <c r="J4182" s="303" t="str">
        <f t="shared" si="348"/>
        <v>D-W1-H3-VEN 4 - Polished Lippings</v>
      </c>
      <c r="K4182" s="306" t="e">
        <f>K2262+(Spray_Lip/((100-DoorDiscount)/100))</f>
        <v>#REF!</v>
      </c>
      <c r="M4182" t="s">
        <v>751</v>
      </c>
      <c r="Q4182" s="306">
        <v>700.5</v>
      </c>
    </row>
    <row r="4183" spans="1:17" hidden="1">
      <c r="A4183" s="303" t="s">
        <v>2</v>
      </c>
      <c r="B4183" s="303" t="s">
        <v>13</v>
      </c>
      <c r="C4183" s="303">
        <v>864</v>
      </c>
      <c r="D4183" s="303" t="s">
        <v>27</v>
      </c>
      <c r="E4183" s="303">
        <v>2821</v>
      </c>
      <c r="F4183" s="303">
        <v>3070</v>
      </c>
      <c r="G4183" s="303" t="s">
        <v>35</v>
      </c>
      <c r="H4183" s="304" t="s">
        <v>745</v>
      </c>
      <c r="I4183" s="305">
        <v>44</v>
      </c>
      <c r="J4183" s="303" t="str">
        <f t="shared" si="348"/>
        <v>D-W1-H4-VEN 4 - Polished Lippings</v>
      </c>
      <c r="K4183" s="306" t="e">
        <f>K2263+(Spray_Lip/((100-DoorDiscount)/100))</f>
        <v>#REF!</v>
      </c>
      <c r="M4183" t="s">
        <v>751</v>
      </c>
      <c r="Q4183" s="306">
        <v>815.5</v>
      </c>
    </row>
    <row r="4184" spans="1:17" hidden="1">
      <c r="A4184" s="303" t="s">
        <v>1</v>
      </c>
      <c r="B4184" s="303" t="s">
        <v>12</v>
      </c>
      <c r="C4184" s="303">
        <v>949</v>
      </c>
      <c r="D4184" s="303" t="s">
        <v>27</v>
      </c>
      <c r="E4184" s="303">
        <v>1981</v>
      </c>
      <c r="F4184" s="303">
        <v>2150</v>
      </c>
      <c r="G4184" s="303" t="s">
        <v>32</v>
      </c>
      <c r="H4184" s="304" t="s">
        <v>745</v>
      </c>
      <c r="I4184" s="305">
        <v>44</v>
      </c>
      <c r="J4184" s="303" t="str">
        <f t="shared" si="348"/>
        <v>E-W1-H1-VEN 4 - Polished Lippings</v>
      </c>
      <c r="K4184" s="306" t="e">
        <f t="shared" ref="K4184:K4191" si="350">K2264+(Spray_Lip/((100-DoorDiscount)/100))*2</f>
        <v>#REF!</v>
      </c>
      <c r="M4184" t="s">
        <v>751</v>
      </c>
      <c r="Q4184" s="306">
        <v>987</v>
      </c>
    </row>
    <row r="4185" spans="1:17" hidden="1">
      <c r="A4185" s="303" t="s">
        <v>1</v>
      </c>
      <c r="B4185" s="303" t="s">
        <v>11</v>
      </c>
      <c r="C4185" s="303">
        <v>909</v>
      </c>
      <c r="D4185" s="303" t="s">
        <v>27</v>
      </c>
      <c r="E4185" s="303">
        <v>2151</v>
      </c>
      <c r="F4185" s="303">
        <v>2450</v>
      </c>
      <c r="G4185" s="303" t="s">
        <v>33</v>
      </c>
      <c r="H4185" s="304" t="s">
        <v>745</v>
      </c>
      <c r="I4185" s="305">
        <v>44</v>
      </c>
      <c r="J4185" s="303" t="str">
        <f t="shared" si="348"/>
        <v>E-W1-H2-VEN 4 - Polished Lippings</v>
      </c>
      <c r="K4185" s="306" t="e">
        <f t="shared" si="350"/>
        <v>#REF!</v>
      </c>
      <c r="M4185" t="s">
        <v>751</v>
      </c>
      <c r="Q4185" s="306">
        <v>1152</v>
      </c>
    </row>
    <row r="4186" spans="1:17" hidden="1">
      <c r="A4186" s="303" t="s">
        <v>1</v>
      </c>
      <c r="B4186" s="303" t="s">
        <v>10</v>
      </c>
      <c r="C4186" s="303">
        <v>949</v>
      </c>
      <c r="D4186" s="303" t="s">
        <v>27</v>
      </c>
      <c r="E4186" s="303">
        <v>2451</v>
      </c>
      <c r="F4186" s="303">
        <v>2820</v>
      </c>
      <c r="G4186" s="303" t="s">
        <v>34</v>
      </c>
      <c r="H4186" s="304" t="s">
        <v>745</v>
      </c>
      <c r="I4186" s="305">
        <v>44</v>
      </c>
      <c r="J4186" s="303" t="str">
        <f t="shared" si="348"/>
        <v>E-W1-H3-VEN 4 - Polished Lippings</v>
      </c>
      <c r="K4186" s="306" t="e">
        <f t="shared" si="350"/>
        <v>#REF!</v>
      </c>
      <c r="M4186" t="s">
        <v>751</v>
      </c>
      <c r="Q4186" s="306">
        <v>1397</v>
      </c>
    </row>
    <row r="4187" spans="1:17" hidden="1">
      <c r="A4187" s="303" t="s">
        <v>1</v>
      </c>
      <c r="B4187" s="303" t="s">
        <v>8</v>
      </c>
      <c r="C4187" s="303">
        <v>999</v>
      </c>
      <c r="D4187" s="303" t="s">
        <v>27</v>
      </c>
      <c r="E4187" s="303">
        <v>2821</v>
      </c>
      <c r="F4187" s="303">
        <v>3100</v>
      </c>
      <c r="G4187" s="303" t="s">
        <v>35</v>
      </c>
      <c r="H4187" s="304" t="s">
        <v>745</v>
      </c>
      <c r="I4187" s="305">
        <v>44</v>
      </c>
      <c r="J4187" s="303" t="str">
        <f t="shared" si="348"/>
        <v>E-W1-H4-VEN 4 - Polished Lippings</v>
      </c>
      <c r="K4187" s="306" t="e">
        <f t="shared" si="350"/>
        <v>#REF!</v>
      </c>
      <c r="M4187" t="s">
        <v>751</v>
      </c>
      <c r="Q4187" s="306">
        <v>1629</v>
      </c>
    </row>
    <row r="4188" spans="1:17" hidden="1">
      <c r="A4188" s="303" t="s">
        <v>0</v>
      </c>
      <c r="B4188" s="303" t="s">
        <v>7</v>
      </c>
      <c r="C4188" s="303">
        <v>949</v>
      </c>
      <c r="D4188" s="303" t="s">
        <v>27</v>
      </c>
      <c r="E4188" s="303">
        <v>1981</v>
      </c>
      <c r="F4188" s="303">
        <v>2150</v>
      </c>
      <c r="G4188" s="303" t="s">
        <v>32</v>
      </c>
      <c r="H4188" s="304" t="s">
        <v>745</v>
      </c>
      <c r="I4188" s="305">
        <v>44</v>
      </c>
      <c r="J4188" s="303" t="str">
        <f t="shared" si="348"/>
        <v>F-W1-H1-VEN 4 - Polished Lippings</v>
      </c>
      <c r="K4188" s="306" t="e">
        <f t="shared" si="350"/>
        <v>#REF!</v>
      </c>
      <c r="M4188" t="s">
        <v>751</v>
      </c>
      <c r="Q4188" s="306">
        <v>904</v>
      </c>
    </row>
    <row r="4189" spans="1:17" hidden="1">
      <c r="A4189" s="303" t="s">
        <v>0</v>
      </c>
      <c r="B4189" s="303" t="s">
        <v>6</v>
      </c>
      <c r="C4189" s="303">
        <v>909</v>
      </c>
      <c r="D4189" s="303" t="s">
        <v>27</v>
      </c>
      <c r="E4189" s="303">
        <v>2151</v>
      </c>
      <c r="F4189" s="303">
        <v>2450</v>
      </c>
      <c r="G4189" s="303" t="s">
        <v>33</v>
      </c>
      <c r="H4189" s="304" t="s">
        <v>745</v>
      </c>
      <c r="I4189" s="305">
        <v>44</v>
      </c>
      <c r="J4189" s="303" t="str">
        <f t="shared" si="348"/>
        <v>F-W1-H2-VEN 4 - Polished Lippings</v>
      </c>
      <c r="K4189" s="306" t="e">
        <f t="shared" si="350"/>
        <v>#REF!</v>
      </c>
      <c r="M4189" t="s">
        <v>751</v>
      </c>
      <c r="Q4189" s="306">
        <v>1069</v>
      </c>
    </row>
    <row r="4190" spans="1:17" hidden="1">
      <c r="A4190" s="303" t="s">
        <v>0</v>
      </c>
      <c r="B4190" s="303" t="s">
        <v>5</v>
      </c>
      <c r="C4190" s="303">
        <v>924</v>
      </c>
      <c r="D4190" s="303" t="s">
        <v>27</v>
      </c>
      <c r="E4190" s="303">
        <v>2451</v>
      </c>
      <c r="F4190" s="303">
        <v>2820</v>
      </c>
      <c r="G4190" s="303" t="s">
        <v>34</v>
      </c>
      <c r="H4190" s="304" t="s">
        <v>745</v>
      </c>
      <c r="I4190" s="305">
        <v>44</v>
      </c>
      <c r="J4190" s="303" t="str">
        <f t="shared" si="348"/>
        <v>F-W1-H3-VEN 4 - Polished Lippings</v>
      </c>
      <c r="K4190" s="306" t="e">
        <f t="shared" si="350"/>
        <v>#REF!</v>
      </c>
      <c r="M4190" t="s">
        <v>751</v>
      </c>
      <c r="Q4190" s="306">
        <v>1296</v>
      </c>
    </row>
    <row r="4191" spans="1:17" hidden="1">
      <c r="A4191" s="303" t="s">
        <v>0</v>
      </c>
      <c r="B4191" s="303" t="s">
        <v>3</v>
      </c>
      <c r="C4191" s="303">
        <v>999</v>
      </c>
      <c r="D4191" s="303" t="s">
        <v>27</v>
      </c>
      <c r="E4191" s="303">
        <v>2821</v>
      </c>
      <c r="F4191" s="303">
        <v>3100</v>
      </c>
      <c r="G4191" s="303" t="s">
        <v>35</v>
      </c>
      <c r="H4191" s="304" t="s">
        <v>745</v>
      </c>
      <c r="I4191" s="305">
        <v>44</v>
      </c>
      <c r="J4191" s="303" t="str">
        <f t="shared" si="348"/>
        <v>F-W1-H4-VEN 4 - Polished Lippings</v>
      </c>
      <c r="K4191" s="306" t="e">
        <f t="shared" si="350"/>
        <v>#REF!</v>
      </c>
      <c r="M4191" t="s">
        <v>751</v>
      </c>
      <c r="Q4191" s="306">
        <v>1514</v>
      </c>
    </row>
    <row r="4192" spans="1:17" hidden="1">
      <c r="A4192" s="303" t="s">
        <v>2</v>
      </c>
      <c r="B4192" s="303" t="s">
        <v>17</v>
      </c>
      <c r="C4192" s="303">
        <v>999</v>
      </c>
      <c r="D4192" s="303" t="s">
        <v>28</v>
      </c>
      <c r="E4192" s="303">
        <v>1981</v>
      </c>
      <c r="F4192" s="303">
        <v>2150</v>
      </c>
      <c r="G4192" s="303" t="s">
        <v>32</v>
      </c>
      <c r="H4192" s="304" t="s">
        <v>745</v>
      </c>
      <c r="I4192" s="305">
        <v>44</v>
      </c>
      <c r="J4192" s="303" t="str">
        <f t="shared" si="348"/>
        <v>D-W2-H1-VEN 4 - Polished Lippings</v>
      </c>
      <c r="K4192" s="306" t="e">
        <f>K2272+(Spray_Lip/((100-DoorDiscount)/100))</f>
        <v>#REF!</v>
      </c>
      <c r="M4192" t="s">
        <v>751</v>
      </c>
      <c r="Q4192" s="306">
        <v>518.5</v>
      </c>
    </row>
    <row r="4193" spans="1:17" hidden="1">
      <c r="A4193" s="303" t="s">
        <v>2</v>
      </c>
      <c r="B4193" s="303" t="s">
        <v>16</v>
      </c>
      <c r="C4193" s="303">
        <v>999</v>
      </c>
      <c r="D4193" s="303" t="s">
        <v>28</v>
      </c>
      <c r="E4193" s="303">
        <v>2151</v>
      </c>
      <c r="F4193" s="303">
        <v>2450</v>
      </c>
      <c r="G4193" s="303" t="s">
        <v>33</v>
      </c>
      <c r="H4193" s="304" t="s">
        <v>745</v>
      </c>
      <c r="I4193" s="305">
        <v>44</v>
      </c>
      <c r="J4193" s="303" t="str">
        <f t="shared" si="348"/>
        <v>D-W2-H2-VEN 4 - Polished Lippings</v>
      </c>
      <c r="K4193" s="306" t="e">
        <f>K2273+(Spray_Lip/((100-DoorDiscount)/100))</f>
        <v>#REF!</v>
      </c>
      <c r="M4193" t="s">
        <v>751</v>
      </c>
      <c r="Q4193" s="306">
        <v>600.5</v>
      </c>
    </row>
    <row r="4194" spans="1:17" hidden="1">
      <c r="A4194" s="303" t="s">
        <v>2</v>
      </c>
      <c r="B4194" s="303" t="s">
        <v>15</v>
      </c>
      <c r="C4194" s="303">
        <v>999</v>
      </c>
      <c r="D4194" s="303" t="s">
        <v>28</v>
      </c>
      <c r="E4194" s="303">
        <v>2451</v>
      </c>
      <c r="F4194" s="303">
        <v>2820</v>
      </c>
      <c r="G4194" s="303" t="s">
        <v>34</v>
      </c>
      <c r="H4194" s="304" t="s">
        <v>745</v>
      </c>
      <c r="I4194" s="305">
        <v>44</v>
      </c>
      <c r="J4194" s="303" t="str">
        <f t="shared" si="348"/>
        <v>D-W2-H3-VEN 4 - Polished Lippings</v>
      </c>
      <c r="K4194" s="306" t="e">
        <f>K2274+(Spray_Lip/((100-DoorDiscount)/100))</f>
        <v>#REF!</v>
      </c>
      <c r="M4194" t="s">
        <v>751</v>
      </c>
      <c r="Q4194" s="306">
        <v>725.5</v>
      </c>
    </row>
    <row r="4195" spans="1:17" hidden="1">
      <c r="A4195" s="303" t="s">
        <v>2</v>
      </c>
      <c r="B4195" s="303" t="s">
        <v>13</v>
      </c>
      <c r="C4195" s="303">
        <v>999</v>
      </c>
      <c r="D4195" s="303" t="s">
        <v>28</v>
      </c>
      <c r="E4195" s="303">
        <v>2821</v>
      </c>
      <c r="F4195" s="303">
        <v>3070</v>
      </c>
      <c r="G4195" s="303" t="s">
        <v>35</v>
      </c>
      <c r="H4195" s="304" t="s">
        <v>745</v>
      </c>
      <c r="I4195" s="305">
        <v>44</v>
      </c>
      <c r="J4195" s="303" t="str">
        <f t="shared" si="348"/>
        <v>D-W2-H4-VEN 4 - Polished Lippings</v>
      </c>
      <c r="K4195" s="306" t="e">
        <f>K2275+(Spray_Lip/((100-DoorDiscount)/100))</f>
        <v>#REF!</v>
      </c>
      <c r="M4195" t="s">
        <v>751</v>
      </c>
      <c r="Q4195" s="306">
        <v>840.5</v>
      </c>
    </row>
    <row r="4196" spans="1:17" hidden="1">
      <c r="A4196" s="303" t="s">
        <v>1</v>
      </c>
      <c r="B4196" s="303" t="s">
        <v>12</v>
      </c>
      <c r="C4196" s="303">
        <v>999</v>
      </c>
      <c r="D4196" s="303" t="s">
        <v>28</v>
      </c>
      <c r="E4196" s="303">
        <v>1981</v>
      </c>
      <c r="F4196" s="303">
        <v>2150</v>
      </c>
      <c r="G4196" s="303" t="s">
        <v>32</v>
      </c>
      <c r="H4196" s="304" t="s">
        <v>745</v>
      </c>
      <c r="I4196" s="305">
        <v>44</v>
      </c>
      <c r="J4196" s="303" t="str">
        <f t="shared" si="348"/>
        <v>E-W2-H1-VEN 4 - Polished Lippings</v>
      </c>
      <c r="K4196" s="306" t="e">
        <f t="shared" ref="K4196:K4203" si="351">K2276+(Spray_Lip/((100-DoorDiscount)/100))*2</f>
        <v>#REF!</v>
      </c>
      <c r="M4196" t="s">
        <v>751</v>
      </c>
      <c r="Q4196" s="306">
        <v>1036</v>
      </c>
    </row>
    <row r="4197" spans="1:17" hidden="1">
      <c r="A4197" s="303" t="s">
        <v>1</v>
      </c>
      <c r="B4197" s="303" t="s">
        <v>11</v>
      </c>
      <c r="C4197" s="303">
        <v>999</v>
      </c>
      <c r="D4197" s="303" t="s">
        <v>28</v>
      </c>
      <c r="E4197" s="303">
        <v>2151</v>
      </c>
      <c r="F4197" s="303">
        <v>2450</v>
      </c>
      <c r="G4197" s="303" t="s">
        <v>33</v>
      </c>
      <c r="H4197" s="304" t="s">
        <v>745</v>
      </c>
      <c r="I4197" s="305">
        <v>44</v>
      </c>
      <c r="J4197" s="303" t="str">
        <f t="shared" si="348"/>
        <v>E-W2-H2-VEN 4 - Polished Lippings</v>
      </c>
      <c r="K4197" s="306" t="e">
        <f t="shared" si="351"/>
        <v>#REF!</v>
      </c>
      <c r="M4197" t="s">
        <v>751</v>
      </c>
      <c r="Q4197" s="306">
        <v>1200</v>
      </c>
    </row>
    <row r="4198" spans="1:17" hidden="1">
      <c r="A4198" s="303" t="s">
        <v>1</v>
      </c>
      <c r="B4198" s="303" t="s">
        <v>10</v>
      </c>
      <c r="C4198" s="303">
        <v>999</v>
      </c>
      <c r="D4198" s="303" t="s">
        <v>28</v>
      </c>
      <c r="E4198" s="303">
        <v>2451</v>
      </c>
      <c r="F4198" s="303">
        <v>2820</v>
      </c>
      <c r="G4198" s="303" t="s">
        <v>34</v>
      </c>
      <c r="H4198" s="304" t="s">
        <v>745</v>
      </c>
      <c r="I4198" s="305">
        <v>44</v>
      </c>
      <c r="J4198" s="303" t="str">
        <f t="shared" si="348"/>
        <v>E-W2-H3-VEN 4 - Polished Lippings</v>
      </c>
      <c r="K4198" s="306" t="e">
        <f t="shared" si="351"/>
        <v>#REF!</v>
      </c>
      <c r="M4198" t="s">
        <v>751</v>
      </c>
      <c r="Q4198" s="306">
        <v>1446</v>
      </c>
    </row>
    <row r="4199" spans="1:17" hidden="1">
      <c r="A4199" s="303" t="s">
        <v>1</v>
      </c>
      <c r="B4199" s="303" t="s">
        <v>8</v>
      </c>
      <c r="C4199" s="303">
        <v>999</v>
      </c>
      <c r="D4199" s="303" t="s">
        <v>28</v>
      </c>
      <c r="E4199" s="303">
        <v>2821</v>
      </c>
      <c r="F4199" s="303">
        <v>3100</v>
      </c>
      <c r="G4199" s="303" t="s">
        <v>35</v>
      </c>
      <c r="H4199" s="304" t="s">
        <v>745</v>
      </c>
      <c r="I4199" s="305">
        <v>44</v>
      </c>
      <c r="J4199" s="303" t="str">
        <f t="shared" si="348"/>
        <v>E-W2-H4-VEN 4 - Polished Lippings</v>
      </c>
      <c r="K4199" s="306" t="e">
        <f t="shared" si="351"/>
        <v>#REF!</v>
      </c>
      <c r="M4199" t="s">
        <v>751</v>
      </c>
      <c r="Q4199" s="306">
        <v>1678</v>
      </c>
    </row>
    <row r="4200" spans="1:17" hidden="1">
      <c r="A4200" s="303" t="s">
        <v>0</v>
      </c>
      <c r="B4200" s="303" t="s">
        <v>7</v>
      </c>
      <c r="C4200" s="303">
        <v>999</v>
      </c>
      <c r="D4200" s="303" t="s">
        <v>28</v>
      </c>
      <c r="E4200" s="303">
        <v>1981</v>
      </c>
      <c r="F4200" s="303">
        <v>2150</v>
      </c>
      <c r="G4200" s="303" t="s">
        <v>32</v>
      </c>
      <c r="H4200" s="304" t="s">
        <v>745</v>
      </c>
      <c r="I4200" s="305">
        <v>44</v>
      </c>
      <c r="J4200" s="303" t="str">
        <f t="shared" si="348"/>
        <v>F-W2-H1-VEN 4 - Polished Lippings</v>
      </c>
      <c r="K4200" s="306" t="e">
        <f t="shared" si="351"/>
        <v>#REF!</v>
      </c>
      <c r="M4200" t="s">
        <v>751</v>
      </c>
      <c r="Q4200" s="306">
        <v>929</v>
      </c>
    </row>
    <row r="4201" spans="1:17" hidden="1">
      <c r="A4201" s="303" t="s">
        <v>0</v>
      </c>
      <c r="B4201" s="303" t="s">
        <v>6</v>
      </c>
      <c r="C4201" s="303">
        <v>999</v>
      </c>
      <c r="D4201" s="303" t="s">
        <v>28</v>
      </c>
      <c r="E4201" s="303">
        <v>2151</v>
      </c>
      <c r="F4201" s="303">
        <v>2450</v>
      </c>
      <c r="G4201" s="303" t="s">
        <v>33</v>
      </c>
      <c r="H4201" s="304" t="s">
        <v>745</v>
      </c>
      <c r="I4201" s="305">
        <v>44</v>
      </c>
      <c r="J4201" s="303" t="str">
        <f t="shared" si="348"/>
        <v>F-W2-H2-VEN 4 - Polished Lippings</v>
      </c>
      <c r="K4201" s="306" t="e">
        <f t="shared" si="351"/>
        <v>#REF!</v>
      </c>
      <c r="M4201" t="s">
        <v>751</v>
      </c>
      <c r="Q4201" s="306">
        <v>1094</v>
      </c>
    </row>
    <row r="4202" spans="1:17" hidden="1">
      <c r="A4202" s="303" t="s">
        <v>0</v>
      </c>
      <c r="B4202" s="303" t="s">
        <v>5</v>
      </c>
      <c r="C4202" s="303">
        <v>999</v>
      </c>
      <c r="D4202" s="303" t="s">
        <v>28</v>
      </c>
      <c r="E4202" s="303">
        <v>2451</v>
      </c>
      <c r="F4202" s="303">
        <v>2820</v>
      </c>
      <c r="G4202" s="303" t="s">
        <v>34</v>
      </c>
      <c r="H4202" s="304" t="s">
        <v>745</v>
      </c>
      <c r="I4202" s="305">
        <v>44</v>
      </c>
      <c r="J4202" s="303" t="str">
        <f t="shared" si="348"/>
        <v>F-W2-H3-VEN 4 - Polished Lippings</v>
      </c>
      <c r="K4202" s="306" t="e">
        <f t="shared" si="351"/>
        <v>#REF!</v>
      </c>
      <c r="M4202" t="s">
        <v>751</v>
      </c>
      <c r="Q4202" s="306">
        <v>1320</v>
      </c>
    </row>
    <row r="4203" spans="1:17" hidden="1">
      <c r="A4203" s="303" t="s">
        <v>0</v>
      </c>
      <c r="B4203" s="303" t="s">
        <v>3</v>
      </c>
      <c r="C4203" s="303">
        <v>999</v>
      </c>
      <c r="D4203" s="303" t="s">
        <v>28</v>
      </c>
      <c r="E4203" s="303">
        <v>2821</v>
      </c>
      <c r="F4203" s="303">
        <v>3100</v>
      </c>
      <c r="G4203" s="303" t="s">
        <v>35</v>
      </c>
      <c r="H4203" s="304" t="s">
        <v>745</v>
      </c>
      <c r="I4203" s="305">
        <v>44</v>
      </c>
      <c r="J4203" s="303" t="str">
        <f t="shared" si="348"/>
        <v>F-W2-H4-VEN 4 - Polished Lippings</v>
      </c>
      <c r="K4203" s="306" t="e">
        <f t="shared" si="351"/>
        <v>#REF!</v>
      </c>
      <c r="M4203" t="s">
        <v>751</v>
      </c>
      <c r="Q4203" s="306">
        <v>1539</v>
      </c>
    </row>
    <row r="4204" spans="1:17" hidden="1">
      <c r="A4204" s="303" t="s">
        <v>2</v>
      </c>
      <c r="B4204" s="303" t="s">
        <v>17</v>
      </c>
      <c r="C4204" s="303">
        <v>1099</v>
      </c>
      <c r="D4204" s="303" t="s">
        <v>29</v>
      </c>
      <c r="E4204" s="303">
        <v>1981</v>
      </c>
      <c r="F4204" s="303">
        <v>2150</v>
      </c>
      <c r="G4204" s="303" t="s">
        <v>32</v>
      </c>
      <c r="H4204" s="304" t="s">
        <v>745</v>
      </c>
      <c r="I4204" s="305">
        <v>44</v>
      </c>
      <c r="J4204" s="303" t="str">
        <f t="shared" si="348"/>
        <v>D-W3-H1-VEN 4 - Polished Lippings</v>
      </c>
      <c r="K4204" s="306" t="e">
        <f>K2284+(Spray_Lip/((100-DoorDiscount)/100))</f>
        <v>#REF!</v>
      </c>
      <c r="M4204" t="s">
        <v>751</v>
      </c>
      <c r="Q4204" s="306">
        <v>542.5</v>
      </c>
    </row>
    <row r="4205" spans="1:17" hidden="1">
      <c r="A4205" s="303" t="s">
        <v>2</v>
      </c>
      <c r="B4205" s="303" t="s">
        <v>16</v>
      </c>
      <c r="C4205" s="303">
        <v>1099</v>
      </c>
      <c r="D4205" s="303" t="s">
        <v>29</v>
      </c>
      <c r="E4205" s="303">
        <v>2151</v>
      </c>
      <c r="F4205" s="303">
        <v>2450</v>
      </c>
      <c r="G4205" s="303" t="s">
        <v>33</v>
      </c>
      <c r="H4205" s="304" t="s">
        <v>745</v>
      </c>
      <c r="I4205" s="305">
        <v>44</v>
      </c>
      <c r="J4205" s="303" t="str">
        <f t="shared" si="348"/>
        <v>D-W3-H2-VEN 4 - Polished Lippings</v>
      </c>
      <c r="K4205" s="306" t="e">
        <f>K2285+(Spray_Lip/((100-DoorDiscount)/100))</f>
        <v>#REF!</v>
      </c>
      <c r="M4205" t="s">
        <v>751</v>
      </c>
      <c r="Q4205" s="306">
        <v>624.5</v>
      </c>
    </row>
    <row r="4206" spans="1:17" hidden="1">
      <c r="A4206" s="303" t="s">
        <v>2</v>
      </c>
      <c r="B4206" s="303" t="s">
        <v>15</v>
      </c>
      <c r="C4206" s="303">
        <v>1099</v>
      </c>
      <c r="D4206" s="303" t="s">
        <v>29</v>
      </c>
      <c r="E4206" s="303">
        <v>2451</v>
      </c>
      <c r="F4206" s="303">
        <v>2820</v>
      </c>
      <c r="G4206" s="303" t="s">
        <v>34</v>
      </c>
      <c r="H4206" s="304" t="s">
        <v>745</v>
      </c>
      <c r="I4206" s="305">
        <v>44</v>
      </c>
      <c r="J4206" s="303" t="str">
        <f t="shared" si="348"/>
        <v>D-W3-H3-VEN 4 - Polished Lippings</v>
      </c>
      <c r="K4206" s="306" t="e">
        <f>K2286+(Spray_Lip/((100-DoorDiscount)/100))</f>
        <v>#REF!</v>
      </c>
      <c r="M4206" t="s">
        <v>751</v>
      </c>
      <c r="Q4206" s="306">
        <v>749.5</v>
      </c>
    </row>
    <row r="4207" spans="1:17" hidden="1">
      <c r="A4207" s="303" t="s">
        <v>2</v>
      </c>
      <c r="B4207" s="303" t="s">
        <v>13</v>
      </c>
      <c r="C4207" s="303">
        <v>1099</v>
      </c>
      <c r="D4207" s="303" t="s">
        <v>29</v>
      </c>
      <c r="E4207" s="303">
        <v>2821</v>
      </c>
      <c r="F4207" s="303">
        <v>3070</v>
      </c>
      <c r="G4207" s="303" t="s">
        <v>35</v>
      </c>
      <c r="H4207" s="304" t="s">
        <v>745</v>
      </c>
      <c r="I4207" s="305">
        <v>44</v>
      </c>
      <c r="J4207" s="303" t="str">
        <f t="shared" si="348"/>
        <v>D-W3-H4-VEN 4 - Polished Lippings</v>
      </c>
      <c r="K4207" s="306" t="e">
        <f>K2287+(Spray_Lip/((100-DoorDiscount)/100))</f>
        <v>#REF!</v>
      </c>
      <c r="M4207" t="s">
        <v>751</v>
      </c>
      <c r="Q4207" s="306">
        <v>864.5</v>
      </c>
    </row>
    <row r="4208" spans="1:17" hidden="1">
      <c r="A4208" s="303" t="s">
        <v>1</v>
      </c>
      <c r="B4208" s="303" t="s">
        <v>12</v>
      </c>
      <c r="C4208" s="303">
        <v>1099</v>
      </c>
      <c r="D4208" s="303" t="s">
        <v>29</v>
      </c>
      <c r="E4208" s="303">
        <v>1981</v>
      </c>
      <c r="F4208" s="303">
        <v>2150</v>
      </c>
      <c r="G4208" s="303" t="s">
        <v>32</v>
      </c>
      <c r="H4208" s="304" t="s">
        <v>745</v>
      </c>
      <c r="I4208" s="305">
        <v>44</v>
      </c>
      <c r="J4208" s="303" t="str">
        <f t="shared" si="348"/>
        <v>E-W3-H1-VEN 4 - Polished Lippings</v>
      </c>
      <c r="K4208" s="306" t="e">
        <f t="shared" ref="K4208:K4215" si="352">K2288+(Spray_Lip/((100-DoorDiscount)/100))*2</f>
        <v>#REF!</v>
      </c>
      <c r="M4208" t="s">
        <v>751</v>
      </c>
      <c r="Q4208" s="306">
        <v>1084</v>
      </c>
    </row>
    <row r="4209" spans="1:17" hidden="1">
      <c r="A4209" s="303" t="s">
        <v>1</v>
      </c>
      <c r="B4209" s="303" t="s">
        <v>11</v>
      </c>
      <c r="C4209" s="303">
        <v>1099</v>
      </c>
      <c r="D4209" s="303" t="s">
        <v>29</v>
      </c>
      <c r="E4209" s="303">
        <v>2151</v>
      </c>
      <c r="F4209" s="303">
        <v>2450</v>
      </c>
      <c r="G4209" s="303" t="s">
        <v>33</v>
      </c>
      <c r="H4209" s="304" t="s">
        <v>745</v>
      </c>
      <c r="I4209" s="305">
        <v>44</v>
      </c>
      <c r="J4209" s="303" t="str">
        <f t="shared" si="348"/>
        <v>E-W3-H2-VEN 4 - Polished Lippings</v>
      </c>
      <c r="K4209" s="306" t="e">
        <f t="shared" si="352"/>
        <v>#REF!</v>
      </c>
      <c r="M4209" t="s">
        <v>751</v>
      </c>
      <c r="Q4209" s="306">
        <v>1249</v>
      </c>
    </row>
    <row r="4210" spans="1:17" hidden="1">
      <c r="A4210" s="303" t="s">
        <v>1</v>
      </c>
      <c r="B4210" s="303" t="s">
        <v>10</v>
      </c>
      <c r="C4210" s="303">
        <v>1099</v>
      </c>
      <c r="D4210" s="303" t="s">
        <v>29</v>
      </c>
      <c r="E4210" s="303">
        <v>2451</v>
      </c>
      <c r="F4210" s="303">
        <v>2820</v>
      </c>
      <c r="G4210" s="303" t="s">
        <v>34</v>
      </c>
      <c r="H4210" s="304" t="s">
        <v>745</v>
      </c>
      <c r="I4210" s="305">
        <v>44</v>
      </c>
      <c r="J4210" s="303" t="str">
        <f t="shared" si="348"/>
        <v>E-W3-H3-VEN 4 - Polished Lippings</v>
      </c>
      <c r="K4210" s="306" t="e">
        <f t="shared" si="352"/>
        <v>#REF!</v>
      </c>
      <c r="M4210" t="s">
        <v>751</v>
      </c>
      <c r="Q4210" s="306">
        <v>1495</v>
      </c>
    </row>
    <row r="4211" spans="1:17" hidden="1">
      <c r="A4211" s="303" t="s">
        <v>1</v>
      </c>
      <c r="B4211" s="303" t="s">
        <v>8</v>
      </c>
      <c r="C4211" s="303">
        <v>1099</v>
      </c>
      <c r="D4211" s="303" t="s">
        <v>29</v>
      </c>
      <c r="E4211" s="303">
        <v>2821</v>
      </c>
      <c r="F4211" s="303">
        <v>3100</v>
      </c>
      <c r="G4211" s="303" t="s">
        <v>35</v>
      </c>
      <c r="H4211" s="304" t="s">
        <v>745</v>
      </c>
      <c r="I4211" s="305">
        <v>44</v>
      </c>
      <c r="J4211" s="303" t="str">
        <f t="shared" si="348"/>
        <v>E-W3-H4-VEN 4 - Polished Lippings</v>
      </c>
      <c r="K4211" s="306" t="e">
        <f t="shared" si="352"/>
        <v>#REF!</v>
      </c>
      <c r="M4211" t="s">
        <v>751</v>
      </c>
      <c r="Q4211" s="306">
        <v>1727</v>
      </c>
    </row>
    <row r="4212" spans="1:17" hidden="1">
      <c r="A4212" s="303" t="s">
        <v>0</v>
      </c>
      <c r="B4212" s="303" t="s">
        <v>7</v>
      </c>
      <c r="C4212" s="303">
        <v>1099</v>
      </c>
      <c r="D4212" s="303" t="s">
        <v>29</v>
      </c>
      <c r="E4212" s="303">
        <v>1981</v>
      </c>
      <c r="F4212" s="303">
        <v>2150</v>
      </c>
      <c r="G4212" s="303" t="s">
        <v>32</v>
      </c>
      <c r="H4212" s="304" t="s">
        <v>745</v>
      </c>
      <c r="I4212" s="305">
        <v>44</v>
      </c>
      <c r="J4212" s="303" t="str">
        <f t="shared" si="348"/>
        <v>F-W3-H1-VEN 4 - Polished Lippings</v>
      </c>
      <c r="K4212" s="306" t="e">
        <f t="shared" si="352"/>
        <v>#REF!</v>
      </c>
      <c r="M4212" t="s">
        <v>751</v>
      </c>
      <c r="Q4212" s="306">
        <v>953</v>
      </c>
    </row>
    <row r="4213" spans="1:17" hidden="1">
      <c r="A4213" s="303" t="s">
        <v>0</v>
      </c>
      <c r="B4213" s="303" t="s">
        <v>6</v>
      </c>
      <c r="C4213" s="303">
        <v>1099</v>
      </c>
      <c r="D4213" s="303" t="s">
        <v>29</v>
      </c>
      <c r="E4213" s="303">
        <v>2151</v>
      </c>
      <c r="F4213" s="303">
        <v>2450</v>
      </c>
      <c r="G4213" s="303" t="s">
        <v>33</v>
      </c>
      <c r="H4213" s="304" t="s">
        <v>745</v>
      </c>
      <c r="I4213" s="305">
        <v>44</v>
      </c>
      <c r="J4213" s="303" t="str">
        <f t="shared" si="348"/>
        <v>F-W3-H2-VEN 4 - Polished Lippings</v>
      </c>
      <c r="K4213" s="306" t="e">
        <f t="shared" si="352"/>
        <v>#REF!</v>
      </c>
      <c r="M4213" t="s">
        <v>751</v>
      </c>
      <c r="Q4213" s="306">
        <v>1118</v>
      </c>
    </row>
    <row r="4214" spans="1:17" hidden="1">
      <c r="A4214" s="303" t="s">
        <v>0</v>
      </c>
      <c r="B4214" s="303" t="s">
        <v>5</v>
      </c>
      <c r="C4214" s="303">
        <v>1099</v>
      </c>
      <c r="D4214" s="303" t="s">
        <v>29</v>
      </c>
      <c r="E4214" s="303">
        <v>2451</v>
      </c>
      <c r="F4214" s="303">
        <v>2820</v>
      </c>
      <c r="G4214" s="303" t="s">
        <v>34</v>
      </c>
      <c r="H4214" s="304" t="s">
        <v>745</v>
      </c>
      <c r="I4214" s="305">
        <v>44</v>
      </c>
      <c r="J4214" s="303" t="str">
        <f t="shared" si="348"/>
        <v>F-W3-H3-VEN 4 - Polished Lippings</v>
      </c>
      <c r="K4214" s="306" t="e">
        <f t="shared" si="352"/>
        <v>#REF!</v>
      </c>
      <c r="M4214" t="s">
        <v>751</v>
      </c>
      <c r="Q4214" s="306">
        <v>1344</v>
      </c>
    </row>
    <row r="4215" spans="1:17" hidden="1">
      <c r="A4215" s="303" t="s">
        <v>0</v>
      </c>
      <c r="B4215" s="303" t="s">
        <v>3</v>
      </c>
      <c r="C4215" s="303">
        <v>1099</v>
      </c>
      <c r="D4215" s="303" t="s">
        <v>29</v>
      </c>
      <c r="E4215" s="303">
        <v>2821</v>
      </c>
      <c r="F4215" s="303">
        <v>3100</v>
      </c>
      <c r="G4215" s="303" t="s">
        <v>35</v>
      </c>
      <c r="H4215" s="304" t="s">
        <v>745</v>
      </c>
      <c r="I4215" s="305">
        <v>44</v>
      </c>
      <c r="J4215" s="303" t="str">
        <f t="shared" si="348"/>
        <v>F-W3-H4-VEN 4 - Polished Lippings</v>
      </c>
      <c r="K4215" s="306" t="e">
        <f t="shared" si="352"/>
        <v>#REF!</v>
      </c>
      <c r="M4215" t="s">
        <v>751</v>
      </c>
      <c r="Q4215" s="306">
        <v>1563</v>
      </c>
    </row>
    <row r="4216" spans="1:17" hidden="1">
      <c r="A4216" s="303" t="s">
        <v>2</v>
      </c>
      <c r="B4216" s="303" t="s">
        <v>17</v>
      </c>
      <c r="C4216" s="303">
        <v>1240</v>
      </c>
      <c r="D4216" s="303" t="s">
        <v>30</v>
      </c>
      <c r="E4216" s="303">
        <v>1981</v>
      </c>
      <c r="F4216" s="303">
        <v>2150</v>
      </c>
      <c r="G4216" s="303" t="s">
        <v>32</v>
      </c>
      <c r="H4216" s="304" t="s">
        <v>745</v>
      </c>
      <c r="I4216" s="305">
        <v>44</v>
      </c>
      <c r="J4216" s="303" t="str">
        <f t="shared" si="348"/>
        <v>D-W4-H1-VEN 4 - Polished Lippings</v>
      </c>
      <c r="K4216" s="306" t="e">
        <f>K2296+(Spray_Lip/((100-DoorDiscount)/100))</f>
        <v>#REF!</v>
      </c>
      <c r="M4216" t="s">
        <v>751</v>
      </c>
      <c r="Q4216" s="306">
        <v>566.5</v>
      </c>
    </row>
    <row r="4217" spans="1:17" hidden="1">
      <c r="A4217" s="303" t="s">
        <v>2</v>
      </c>
      <c r="B4217" s="303" t="s">
        <v>16</v>
      </c>
      <c r="C4217" s="303">
        <v>1240</v>
      </c>
      <c r="D4217" s="303" t="s">
        <v>30</v>
      </c>
      <c r="E4217" s="303">
        <v>2151</v>
      </c>
      <c r="F4217" s="303">
        <v>2450</v>
      </c>
      <c r="G4217" s="303" t="s">
        <v>33</v>
      </c>
      <c r="H4217" s="304" t="s">
        <v>745</v>
      </c>
      <c r="I4217" s="305">
        <v>44</v>
      </c>
      <c r="J4217" s="303" t="str">
        <f t="shared" si="348"/>
        <v>D-W4-H2-VEN 4 - Polished Lippings</v>
      </c>
      <c r="K4217" s="306" t="e">
        <f>K2297+(Spray_Lip/((100-DoorDiscount)/100))</f>
        <v>#REF!</v>
      </c>
      <c r="M4217" t="s">
        <v>751</v>
      </c>
      <c r="Q4217" s="306">
        <v>649.5</v>
      </c>
    </row>
    <row r="4218" spans="1:17" hidden="1">
      <c r="A4218" s="303" t="s">
        <v>2</v>
      </c>
      <c r="B4218" s="303" t="s">
        <v>15</v>
      </c>
      <c r="C4218" s="303">
        <v>1240</v>
      </c>
      <c r="D4218" s="303" t="s">
        <v>30</v>
      </c>
      <c r="E4218" s="303">
        <v>2451</v>
      </c>
      <c r="F4218" s="303">
        <v>2820</v>
      </c>
      <c r="G4218" s="303" t="s">
        <v>34</v>
      </c>
      <c r="H4218" s="304" t="s">
        <v>745</v>
      </c>
      <c r="I4218" s="305">
        <v>44</v>
      </c>
      <c r="J4218" s="303" t="str">
        <f t="shared" si="348"/>
        <v>D-W4-H3-VEN 4 - Polished Lippings</v>
      </c>
      <c r="K4218" s="306" t="e">
        <f>K2298+(Spray_Lip/((100-DoorDiscount)/100))</f>
        <v>#REF!</v>
      </c>
      <c r="M4218" t="s">
        <v>751</v>
      </c>
      <c r="Q4218" s="306">
        <v>773.5</v>
      </c>
    </row>
    <row r="4219" spans="1:17" hidden="1">
      <c r="A4219" s="303" t="s">
        <v>2</v>
      </c>
      <c r="B4219" s="303" t="s">
        <v>13</v>
      </c>
      <c r="C4219" s="303">
        <v>1240</v>
      </c>
      <c r="D4219" s="303" t="s">
        <v>30</v>
      </c>
      <c r="E4219" s="303">
        <v>2821</v>
      </c>
      <c r="F4219" s="303">
        <v>3070</v>
      </c>
      <c r="G4219" s="303" t="s">
        <v>35</v>
      </c>
      <c r="H4219" s="304" t="s">
        <v>745</v>
      </c>
      <c r="I4219" s="305">
        <v>44</v>
      </c>
      <c r="J4219" s="303" t="str">
        <f t="shared" si="348"/>
        <v>D-W4-H4-VEN 4 - Polished Lippings</v>
      </c>
      <c r="K4219" s="306" t="e">
        <f>K2299+(Spray_Lip/((100-DoorDiscount)/100))</f>
        <v>#REF!</v>
      </c>
      <c r="M4219" t="s">
        <v>751</v>
      </c>
      <c r="Q4219" s="306">
        <v>889.5</v>
      </c>
    </row>
    <row r="4220" spans="1:17" hidden="1">
      <c r="A4220" s="303" t="s">
        <v>1</v>
      </c>
      <c r="B4220" s="303" t="s">
        <v>12</v>
      </c>
      <c r="C4220" s="303">
        <v>1240</v>
      </c>
      <c r="D4220" s="303" t="s">
        <v>30</v>
      </c>
      <c r="E4220" s="303">
        <v>1981</v>
      </c>
      <c r="F4220" s="303">
        <v>2150</v>
      </c>
      <c r="G4220" s="303" t="s">
        <v>32</v>
      </c>
      <c r="H4220" s="304" t="s">
        <v>745</v>
      </c>
      <c r="I4220" s="305">
        <v>44</v>
      </c>
      <c r="J4220" s="303" t="str">
        <f t="shared" si="348"/>
        <v>E-W4-H1-VEN 4 - Polished Lippings</v>
      </c>
      <c r="K4220" s="306" t="e">
        <f t="shared" ref="K4220:K4227" si="353">K2300+(Spray_Lip/((100-DoorDiscount)/100))*2</f>
        <v>#REF!</v>
      </c>
      <c r="M4220" t="s">
        <v>751</v>
      </c>
      <c r="Q4220" s="306">
        <v>1133</v>
      </c>
    </row>
    <row r="4221" spans="1:17" hidden="1">
      <c r="A4221" s="303" t="s">
        <v>1</v>
      </c>
      <c r="B4221" s="303" t="s">
        <v>11</v>
      </c>
      <c r="C4221" s="303">
        <v>1240</v>
      </c>
      <c r="D4221" s="303" t="s">
        <v>30</v>
      </c>
      <c r="E4221" s="303">
        <v>2151</v>
      </c>
      <c r="F4221" s="303">
        <v>2450</v>
      </c>
      <c r="G4221" s="303" t="s">
        <v>33</v>
      </c>
      <c r="H4221" s="304" t="s">
        <v>745</v>
      </c>
      <c r="I4221" s="305">
        <v>44</v>
      </c>
      <c r="J4221" s="303" t="str">
        <f t="shared" si="348"/>
        <v>E-W4-H2-VEN 4 - Polished Lippings</v>
      </c>
      <c r="K4221" s="306" t="e">
        <f t="shared" si="353"/>
        <v>#REF!</v>
      </c>
      <c r="M4221" t="s">
        <v>751</v>
      </c>
      <c r="Q4221" s="306">
        <v>1298</v>
      </c>
    </row>
    <row r="4222" spans="1:17" hidden="1">
      <c r="A4222" s="303" t="s">
        <v>1</v>
      </c>
      <c r="B4222" s="303" t="s">
        <v>10</v>
      </c>
      <c r="C4222" s="303">
        <v>1240</v>
      </c>
      <c r="D4222" s="303" t="s">
        <v>30</v>
      </c>
      <c r="E4222" s="303">
        <v>2451</v>
      </c>
      <c r="F4222" s="303">
        <v>2820</v>
      </c>
      <c r="G4222" s="303" t="s">
        <v>34</v>
      </c>
      <c r="H4222" s="304" t="s">
        <v>745</v>
      </c>
      <c r="I4222" s="305">
        <v>44</v>
      </c>
      <c r="J4222" s="303" t="str">
        <f t="shared" si="348"/>
        <v>E-W4-H3-VEN 4 - Polished Lippings</v>
      </c>
      <c r="K4222" s="306" t="e">
        <f t="shared" si="353"/>
        <v>#REF!</v>
      </c>
      <c r="M4222" t="s">
        <v>751</v>
      </c>
      <c r="Q4222" s="306">
        <v>1543</v>
      </c>
    </row>
    <row r="4223" spans="1:17" hidden="1">
      <c r="A4223" s="303" t="s">
        <v>1</v>
      </c>
      <c r="B4223" s="303" t="s">
        <v>8</v>
      </c>
      <c r="C4223" s="303">
        <v>1240</v>
      </c>
      <c r="D4223" s="303" t="s">
        <v>30</v>
      </c>
      <c r="E4223" s="303">
        <v>2821</v>
      </c>
      <c r="F4223" s="303">
        <v>3100</v>
      </c>
      <c r="G4223" s="303" t="s">
        <v>35</v>
      </c>
      <c r="H4223" s="304" t="s">
        <v>745</v>
      </c>
      <c r="I4223" s="305">
        <v>44</v>
      </c>
      <c r="J4223" s="303" t="str">
        <f t="shared" si="348"/>
        <v>E-W4-H4-VEN 4 - Polished Lippings</v>
      </c>
      <c r="K4223" s="306" t="e">
        <f t="shared" si="353"/>
        <v>#REF!</v>
      </c>
      <c r="M4223" t="s">
        <v>751</v>
      </c>
      <c r="Q4223" s="306">
        <v>1776</v>
      </c>
    </row>
    <row r="4224" spans="1:17" hidden="1">
      <c r="A4224" s="303" t="s">
        <v>0</v>
      </c>
      <c r="B4224" s="303" t="s">
        <v>7</v>
      </c>
      <c r="C4224" s="303">
        <v>1240</v>
      </c>
      <c r="D4224" s="303" t="s">
        <v>30</v>
      </c>
      <c r="E4224" s="303">
        <v>1981</v>
      </c>
      <c r="F4224" s="303">
        <v>2150</v>
      </c>
      <c r="G4224" s="303" t="s">
        <v>32</v>
      </c>
      <c r="H4224" s="304" t="s">
        <v>745</v>
      </c>
      <c r="I4224" s="305">
        <v>44</v>
      </c>
      <c r="J4224" s="303" t="str">
        <f t="shared" si="348"/>
        <v>F-W4-H1-VEN 4 - Polished Lippings</v>
      </c>
      <c r="K4224" s="306" t="e">
        <f t="shared" si="353"/>
        <v>#REF!</v>
      </c>
      <c r="M4224" t="s">
        <v>751</v>
      </c>
      <c r="Q4224" s="306">
        <v>977</v>
      </c>
    </row>
    <row r="4225" spans="1:17" hidden="1">
      <c r="A4225" s="303" t="s">
        <v>0</v>
      </c>
      <c r="B4225" s="303" t="s">
        <v>6</v>
      </c>
      <c r="C4225" s="303">
        <v>1240</v>
      </c>
      <c r="D4225" s="303" t="s">
        <v>30</v>
      </c>
      <c r="E4225" s="303">
        <v>2151</v>
      </c>
      <c r="F4225" s="303">
        <v>2450</v>
      </c>
      <c r="G4225" s="303" t="s">
        <v>33</v>
      </c>
      <c r="H4225" s="304" t="s">
        <v>745</v>
      </c>
      <c r="I4225" s="305">
        <v>44</v>
      </c>
      <c r="J4225" s="303" t="str">
        <f t="shared" si="348"/>
        <v>F-W4-H2-VEN 4 - Polished Lippings</v>
      </c>
      <c r="K4225" s="306" t="e">
        <f t="shared" si="353"/>
        <v>#REF!</v>
      </c>
      <c r="M4225" t="s">
        <v>751</v>
      </c>
      <c r="Q4225" s="306">
        <v>1142</v>
      </c>
    </row>
    <row r="4226" spans="1:17" hidden="1">
      <c r="A4226" s="303" t="s">
        <v>0</v>
      </c>
      <c r="B4226" s="303" t="s">
        <v>5</v>
      </c>
      <c r="C4226" s="303">
        <v>1240</v>
      </c>
      <c r="D4226" s="303" t="s">
        <v>30</v>
      </c>
      <c r="E4226" s="303">
        <v>2451</v>
      </c>
      <c r="F4226" s="303">
        <v>2820</v>
      </c>
      <c r="G4226" s="303" t="s">
        <v>34</v>
      </c>
      <c r="H4226" s="304" t="s">
        <v>745</v>
      </c>
      <c r="I4226" s="305">
        <v>44</v>
      </c>
      <c r="J4226" s="303" t="str">
        <f t="shared" si="348"/>
        <v>F-W4-H3-VEN 4 - Polished Lippings</v>
      </c>
      <c r="K4226" s="306" t="e">
        <f t="shared" si="353"/>
        <v>#REF!</v>
      </c>
      <c r="M4226" t="s">
        <v>751</v>
      </c>
      <c r="Q4226" s="306">
        <v>1369</v>
      </c>
    </row>
    <row r="4227" spans="1:17" hidden="1">
      <c r="A4227" s="303" t="s">
        <v>0</v>
      </c>
      <c r="B4227" s="303" t="s">
        <v>3</v>
      </c>
      <c r="C4227" s="303">
        <v>1240</v>
      </c>
      <c r="D4227" s="303" t="s">
        <v>30</v>
      </c>
      <c r="E4227" s="303">
        <v>2821</v>
      </c>
      <c r="F4227" s="303">
        <v>3100</v>
      </c>
      <c r="G4227" s="303" t="s">
        <v>35</v>
      </c>
      <c r="H4227" s="304" t="s">
        <v>745</v>
      </c>
      <c r="I4227" s="305">
        <v>44</v>
      </c>
      <c r="J4227" s="303" t="str">
        <f t="shared" si="348"/>
        <v>F-W4-H4-VEN 4 - Polished Lippings</v>
      </c>
      <c r="K4227" s="306" t="e">
        <f t="shared" si="353"/>
        <v>#REF!</v>
      </c>
      <c r="M4227" t="s">
        <v>751</v>
      </c>
      <c r="Q4227" s="306">
        <v>1587</v>
      </c>
    </row>
    <row r="4228" spans="1:17" hidden="1">
      <c r="A4228" t="s">
        <v>14</v>
      </c>
      <c r="B4228" t="s">
        <v>17</v>
      </c>
      <c r="C4228">
        <v>949</v>
      </c>
      <c r="D4228" t="s">
        <v>27</v>
      </c>
      <c r="E4228">
        <v>1981</v>
      </c>
      <c r="F4228">
        <v>2150</v>
      </c>
      <c r="G4228" t="s">
        <v>32</v>
      </c>
      <c r="H4228" s="328" t="s">
        <v>786</v>
      </c>
      <c r="I4228" s="199">
        <v>44</v>
      </c>
      <c r="J4228" t="str">
        <f t="shared" si="348"/>
        <v>A-W1-H1-LAM 98 - Exposed Lippings</v>
      </c>
      <c r="K4228" s="382" t="e">
        <f>+K436+(Exp_Lip/((100-DoorDiscount)/100))</f>
        <v>#REF!</v>
      </c>
    </row>
    <row r="4229" spans="1:17" hidden="1">
      <c r="A4229" t="s">
        <v>14</v>
      </c>
      <c r="B4229" t="s">
        <v>16</v>
      </c>
      <c r="C4229">
        <v>949</v>
      </c>
      <c r="D4229" t="s">
        <v>27</v>
      </c>
      <c r="E4229">
        <v>2151</v>
      </c>
      <c r="F4229">
        <v>2450</v>
      </c>
      <c r="G4229" t="s">
        <v>33</v>
      </c>
      <c r="H4229" s="328" t="s">
        <v>786</v>
      </c>
      <c r="I4229" s="199">
        <v>44</v>
      </c>
      <c r="J4229" t="str">
        <f t="shared" si="348"/>
        <v>A-W1-H2-LAM 98 - Exposed Lippings</v>
      </c>
      <c r="K4229" s="382" t="e">
        <f>+K437+(Exp_Lip/((100-DoorDiscount)/100))</f>
        <v>#REF!</v>
      </c>
    </row>
    <row r="4230" spans="1:17" hidden="1">
      <c r="A4230" t="s">
        <v>14</v>
      </c>
      <c r="B4230" t="s">
        <v>15</v>
      </c>
      <c r="C4230">
        <v>949</v>
      </c>
      <c r="D4230" t="s">
        <v>27</v>
      </c>
      <c r="E4230">
        <v>2451</v>
      </c>
      <c r="F4230">
        <v>2820</v>
      </c>
      <c r="G4230" t="s">
        <v>34</v>
      </c>
      <c r="H4230" s="328" t="s">
        <v>786</v>
      </c>
      <c r="I4230" s="199">
        <v>44</v>
      </c>
      <c r="J4230" t="str">
        <f t="shared" ref="J4230:J4293" si="354">A4230&amp;"-"&amp;D4230&amp;"-"&amp;G4230&amp;"-"&amp;H4230</f>
        <v>A-W1-H3-LAM 98 - Exposed Lippings</v>
      </c>
      <c r="K4230" s="382" t="e">
        <f>+K438+(Exp_Lip/((100-DoorDiscount)/100))</f>
        <v>#REF!</v>
      </c>
    </row>
    <row r="4231" spans="1:17" hidden="1">
      <c r="A4231" t="s">
        <v>14</v>
      </c>
      <c r="B4231" t="s">
        <v>13</v>
      </c>
      <c r="C4231">
        <v>864</v>
      </c>
      <c r="D4231" t="s">
        <v>27</v>
      </c>
      <c r="E4231">
        <v>2821</v>
      </c>
      <c r="F4231">
        <v>3070</v>
      </c>
      <c r="G4231" t="s">
        <v>35</v>
      </c>
      <c r="H4231" s="328" t="s">
        <v>786</v>
      </c>
      <c r="I4231" s="199">
        <v>44</v>
      </c>
      <c r="J4231" t="str">
        <f t="shared" si="354"/>
        <v>A-W1-H4-LAM 98 - Exposed Lippings</v>
      </c>
      <c r="K4231" s="382" t="e">
        <f>+K439+(Exp_Lip/((100-DoorDiscount)/100))</f>
        <v>#REF!</v>
      </c>
    </row>
    <row r="4232" spans="1:17" hidden="1">
      <c r="A4232" t="s">
        <v>9</v>
      </c>
      <c r="B4232" t="s">
        <v>12</v>
      </c>
      <c r="C4232">
        <v>949</v>
      </c>
      <c r="D4232" t="s">
        <v>27</v>
      </c>
      <c r="E4232">
        <v>1981</v>
      </c>
      <c r="F4232">
        <v>2150</v>
      </c>
      <c r="G4232" t="s">
        <v>32</v>
      </c>
      <c r="H4232" s="328" t="s">
        <v>786</v>
      </c>
      <c r="I4232" s="199">
        <v>44</v>
      </c>
      <c r="J4232" t="str">
        <f t="shared" si="354"/>
        <v>B-W1-H1-LAM 98 - Exposed Lippings</v>
      </c>
      <c r="K4232" s="382" t="e">
        <f t="shared" ref="K4232:K4239" si="355">+K440+(Exp_Lip/((100-DoorDiscount)/100))*2</f>
        <v>#REF!</v>
      </c>
    </row>
    <row r="4233" spans="1:17" hidden="1">
      <c r="A4233" t="s">
        <v>9</v>
      </c>
      <c r="B4233" t="s">
        <v>11</v>
      </c>
      <c r="C4233">
        <v>909</v>
      </c>
      <c r="D4233" t="s">
        <v>27</v>
      </c>
      <c r="E4233">
        <v>2151</v>
      </c>
      <c r="F4233">
        <v>2450</v>
      </c>
      <c r="G4233" t="s">
        <v>33</v>
      </c>
      <c r="H4233" s="328" t="s">
        <v>786</v>
      </c>
      <c r="I4233" s="199">
        <v>44</v>
      </c>
      <c r="J4233" t="str">
        <f t="shared" si="354"/>
        <v>B-W1-H2-LAM 98 - Exposed Lippings</v>
      </c>
      <c r="K4233" s="382" t="e">
        <f t="shared" si="355"/>
        <v>#REF!</v>
      </c>
    </row>
    <row r="4234" spans="1:17" hidden="1">
      <c r="A4234" t="s">
        <v>9</v>
      </c>
      <c r="B4234" t="s">
        <v>10</v>
      </c>
      <c r="C4234">
        <v>949</v>
      </c>
      <c r="D4234" t="s">
        <v>27</v>
      </c>
      <c r="E4234">
        <v>2451</v>
      </c>
      <c r="F4234">
        <v>2820</v>
      </c>
      <c r="G4234" t="s">
        <v>34</v>
      </c>
      <c r="H4234" s="328" t="s">
        <v>786</v>
      </c>
      <c r="I4234" s="199">
        <v>44</v>
      </c>
      <c r="J4234" t="str">
        <f t="shared" si="354"/>
        <v>B-W1-H3-LAM 98 - Exposed Lippings</v>
      </c>
      <c r="K4234" s="382" t="e">
        <f t="shared" si="355"/>
        <v>#REF!</v>
      </c>
    </row>
    <row r="4235" spans="1:17" hidden="1">
      <c r="A4235" t="s">
        <v>9</v>
      </c>
      <c r="B4235" t="s">
        <v>8</v>
      </c>
      <c r="C4235">
        <v>999</v>
      </c>
      <c r="D4235" t="s">
        <v>27</v>
      </c>
      <c r="E4235">
        <v>2821</v>
      </c>
      <c r="F4235">
        <v>3100</v>
      </c>
      <c r="G4235" t="s">
        <v>35</v>
      </c>
      <c r="H4235" s="328" t="s">
        <v>786</v>
      </c>
      <c r="I4235" s="199">
        <v>44</v>
      </c>
      <c r="J4235" t="str">
        <f t="shared" si="354"/>
        <v>B-W1-H4-LAM 98 - Exposed Lippings</v>
      </c>
      <c r="K4235" s="382" t="e">
        <f t="shared" si="355"/>
        <v>#REF!</v>
      </c>
    </row>
    <row r="4236" spans="1:17" hidden="1">
      <c r="A4236" t="s">
        <v>4</v>
      </c>
      <c r="B4236" t="s">
        <v>7</v>
      </c>
      <c r="C4236">
        <v>949</v>
      </c>
      <c r="D4236" t="s">
        <v>27</v>
      </c>
      <c r="E4236">
        <v>1981</v>
      </c>
      <c r="F4236">
        <v>2150</v>
      </c>
      <c r="G4236" t="s">
        <v>32</v>
      </c>
      <c r="H4236" s="328" t="s">
        <v>786</v>
      </c>
      <c r="I4236" s="199">
        <v>44</v>
      </c>
      <c r="J4236" t="str">
        <f t="shared" si="354"/>
        <v>C-W1-H1-LAM 98 - Exposed Lippings</v>
      </c>
      <c r="K4236" s="382" t="e">
        <f t="shared" si="355"/>
        <v>#REF!</v>
      </c>
    </row>
    <row r="4237" spans="1:17" hidden="1">
      <c r="A4237" t="s">
        <v>4</v>
      </c>
      <c r="B4237" t="s">
        <v>6</v>
      </c>
      <c r="C4237">
        <v>909</v>
      </c>
      <c r="D4237" t="s">
        <v>27</v>
      </c>
      <c r="E4237">
        <v>2151</v>
      </c>
      <c r="F4237">
        <v>2450</v>
      </c>
      <c r="G4237" t="s">
        <v>33</v>
      </c>
      <c r="H4237" s="328" t="s">
        <v>786</v>
      </c>
      <c r="I4237" s="199">
        <v>44</v>
      </c>
      <c r="J4237" t="str">
        <f t="shared" si="354"/>
        <v>C-W1-H2-LAM 98 - Exposed Lippings</v>
      </c>
      <c r="K4237" s="382" t="e">
        <f t="shared" si="355"/>
        <v>#REF!</v>
      </c>
    </row>
    <row r="4238" spans="1:17" hidden="1">
      <c r="A4238" t="s">
        <v>4</v>
      </c>
      <c r="B4238" t="s">
        <v>5</v>
      </c>
      <c r="C4238">
        <v>924</v>
      </c>
      <c r="D4238" t="s">
        <v>27</v>
      </c>
      <c r="E4238">
        <v>2451</v>
      </c>
      <c r="F4238">
        <v>2820</v>
      </c>
      <c r="G4238" t="s">
        <v>34</v>
      </c>
      <c r="H4238" s="328" t="s">
        <v>786</v>
      </c>
      <c r="I4238" s="199">
        <v>44</v>
      </c>
      <c r="J4238" t="str">
        <f t="shared" si="354"/>
        <v>C-W1-H3-LAM 98 - Exposed Lippings</v>
      </c>
      <c r="K4238" s="382" t="e">
        <f t="shared" si="355"/>
        <v>#REF!</v>
      </c>
    </row>
    <row r="4239" spans="1:17" hidden="1">
      <c r="A4239" t="s">
        <v>4</v>
      </c>
      <c r="B4239" t="s">
        <v>3</v>
      </c>
      <c r="C4239">
        <v>999</v>
      </c>
      <c r="D4239" t="s">
        <v>27</v>
      </c>
      <c r="E4239">
        <v>2821</v>
      </c>
      <c r="F4239">
        <v>3100</v>
      </c>
      <c r="G4239" t="s">
        <v>35</v>
      </c>
      <c r="H4239" s="328" t="s">
        <v>786</v>
      </c>
      <c r="I4239" s="199">
        <v>44</v>
      </c>
      <c r="J4239" t="str">
        <f t="shared" si="354"/>
        <v>C-W1-H4-LAM 98 - Exposed Lippings</v>
      </c>
      <c r="K4239" s="382" t="e">
        <f t="shared" si="355"/>
        <v>#REF!</v>
      </c>
    </row>
    <row r="4240" spans="1:17" hidden="1">
      <c r="A4240" t="s">
        <v>14</v>
      </c>
      <c r="B4240" t="s">
        <v>17</v>
      </c>
      <c r="C4240" s="191">
        <v>999</v>
      </c>
      <c r="D4240" s="191" t="s">
        <v>28</v>
      </c>
      <c r="E4240">
        <v>1981</v>
      </c>
      <c r="F4240">
        <v>2150</v>
      </c>
      <c r="G4240" t="s">
        <v>32</v>
      </c>
      <c r="H4240" s="328" t="s">
        <v>786</v>
      </c>
      <c r="I4240" s="199">
        <v>44</v>
      </c>
      <c r="J4240" t="str">
        <f t="shared" si="354"/>
        <v>A-W2-H1-LAM 98 - Exposed Lippings</v>
      </c>
      <c r="K4240" s="382" t="e">
        <f>+K448+(Exp_Lip/((100-DoorDiscount)/100))</f>
        <v>#REF!</v>
      </c>
    </row>
    <row r="4241" spans="1:11" hidden="1">
      <c r="A4241" t="s">
        <v>14</v>
      </c>
      <c r="B4241" t="s">
        <v>16</v>
      </c>
      <c r="C4241" s="191">
        <v>999</v>
      </c>
      <c r="D4241" s="191" t="s">
        <v>28</v>
      </c>
      <c r="E4241">
        <v>2151</v>
      </c>
      <c r="F4241">
        <v>2450</v>
      </c>
      <c r="G4241" t="s">
        <v>33</v>
      </c>
      <c r="H4241" s="328" t="s">
        <v>786</v>
      </c>
      <c r="I4241" s="199">
        <v>44</v>
      </c>
      <c r="J4241" t="str">
        <f t="shared" si="354"/>
        <v>A-W2-H2-LAM 98 - Exposed Lippings</v>
      </c>
      <c r="K4241" s="382" t="e">
        <f>+K449+(Exp_Lip/((100-DoorDiscount)/100))</f>
        <v>#REF!</v>
      </c>
    </row>
    <row r="4242" spans="1:11" hidden="1">
      <c r="A4242" t="s">
        <v>14</v>
      </c>
      <c r="B4242" t="s">
        <v>15</v>
      </c>
      <c r="C4242" s="191">
        <v>999</v>
      </c>
      <c r="D4242" s="191" t="s">
        <v>28</v>
      </c>
      <c r="E4242">
        <v>2451</v>
      </c>
      <c r="F4242">
        <v>2820</v>
      </c>
      <c r="G4242" t="s">
        <v>34</v>
      </c>
      <c r="H4242" s="328" t="s">
        <v>786</v>
      </c>
      <c r="I4242" s="199">
        <v>44</v>
      </c>
      <c r="J4242" t="str">
        <f t="shared" si="354"/>
        <v>A-W2-H3-LAM 98 - Exposed Lippings</v>
      </c>
      <c r="K4242" s="382" t="e">
        <f>+K450+(Exp_Lip/((100-DoorDiscount)/100))</f>
        <v>#REF!</v>
      </c>
    </row>
    <row r="4243" spans="1:11" hidden="1">
      <c r="A4243" t="s">
        <v>14</v>
      </c>
      <c r="B4243" t="s">
        <v>13</v>
      </c>
      <c r="C4243" s="191">
        <v>999</v>
      </c>
      <c r="D4243" s="191" t="s">
        <v>28</v>
      </c>
      <c r="E4243">
        <v>2821</v>
      </c>
      <c r="F4243">
        <v>3070</v>
      </c>
      <c r="G4243" t="s">
        <v>35</v>
      </c>
      <c r="H4243" s="328" t="s">
        <v>786</v>
      </c>
      <c r="I4243" s="199">
        <v>44</v>
      </c>
      <c r="J4243" t="str">
        <f t="shared" si="354"/>
        <v>A-W2-H4-LAM 98 - Exposed Lippings</v>
      </c>
      <c r="K4243" s="382" t="e">
        <f>+K451+(Exp_Lip/((100-DoorDiscount)/100))</f>
        <v>#REF!</v>
      </c>
    </row>
    <row r="4244" spans="1:11" hidden="1">
      <c r="A4244" t="s">
        <v>9</v>
      </c>
      <c r="B4244" t="s">
        <v>12</v>
      </c>
      <c r="C4244" s="191">
        <v>999</v>
      </c>
      <c r="D4244" s="191" t="s">
        <v>28</v>
      </c>
      <c r="E4244">
        <v>1981</v>
      </c>
      <c r="F4244">
        <v>2150</v>
      </c>
      <c r="G4244" t="s">
        <v>32</v>
      </c>
      <c r="H4244" s="328" t="s">
        <v>786</v>
      </c>
      <c r="I4244" s="199">
        <v>44</v>
      </c>
      <c r="J4244" t="str">
        <f t="shared" si="354"/>
        <v>B-W2-H1-LAM 98 - Exposed Lippings</v>
      </c>
      <c r="K4244" s="382" t="e">
        <f t="shared" ref="K4244:K4251" si="356">+K452+(Exp_Lip/((100-DoorDiscount)/100))*2</f>
        <v>#REF!</v>
      </c>
    </row>
    <row r="4245" spans="1:11" hidden="1">
      <c r="A4245" t="s">
        <v>9</v>
      </c>
      <c r="B4245" t="s">
        <v>11</v>
      </c>
      <c r="C4245" s="191">
        <v>999</v>
      </c>
      <c r="D4245" s="191" t="s">
        <v>28</v>
      </c>
      <c r="E4245">
        <v>2151</v>
      </c>
      <c r="F4245">
        <v>2450</v>
      </c>
      <c r="G4245" t="s">
        <v>33</v>
      </c>
      <c r="H4245" s="328" t="s">
        <v>786</v>
      </c>
      <c r="I4245" s="199">
        <v>44</v>
      </c>
      <c r="J4245" t="str">
        <f t="shared" si="354"/>
        <v>B-W2-H2-LAM 98 - Exposed Lippings</v>
      </c>
      <c r="K4245" s="382" t="e">
        <f t="shared" si="356"/>
        <v>#REF!</v>
      </c>
    </row>
    <row r="4246" spans="1:11" hidden="1">
      <c r="A4246" t="s">
        <v>9</v>
      </c>
      <c r="B4246" t="s">
        <v>10</v>
      </c>
      <c r="C4246" s="191">
        <v>999</v>
      </c>
      <c r="D4246" s="191" t="s">
        <v>28</v>
      </c>
      <c r="E4246">
        <v>2451</v>
      </c>
      <c r="F4246">
        <v>2820</v>
      </c>
      <c r="G4246" t="s">
        <v>34</v>
      </c>
      <c r="H4246" s="328" t="s">
        <v>786</v>
      </c>
      <c r="I4246" s="199">
        <v>44</v>
      </c>
      <c r="J4246" t="str">
        <f t="shared" si="354"/>
        <v>B-W2-H3-LAM 98 - Exposed Lippings</v>
      </c>
      <c r="K4246" s="382" t="e">
        <f t="shared" si="356"/>
        <v>#REF!</v>
      </c>
    </row>
    <row r="4247" spans="1:11" hidden="1">
      <c r="A4247" t="s">
        <v>9</v>
      </c>
      <c r="B4247" t="s">
        <v>8</v>
      </c>
      <c r="C4247" s="191">
        <v>999</v>
      </c>
      <c r="D4247" s="191" t="s">
        <v>28</v>
      </c>
      <c r="E4247">
        <v>2821</v>
      </c>
      <c r="F4247">
        <v>3100</v>
      </c>
      <c r="G4247" t="s">
        <v>35</v>
      </c>
      <c r="H4247" s="328" t="s">
        <v>786</v>
      </c>
      <c r="I4247" s="199">
        <v>44</v>
      </c>
      <c r="J4247" t="str">
        <f t="shared" si="354"/>
        <v>B-W2-H4-LAM 98 - Exposed Lippings</v>
      </c>
      <c r="K4247" s="382" t="e">
        <f t="shared" si="356"/>
        <v>#REF!</v>
      </c>
    </row>
    <row r="4248" spans="1:11" hidden="1">
      <c r="A4248" t="s">
        <v>4</v>
      </c>
      <c r="B4248" t="s">
        <v>7</v>
      </c>
      <c r="C4248" s="191">
        <v>999</v>
      </c>
      <c r="D4248" s="191" t="s">
        <v>28</v>
      </c>
      <c r="E4248">
        <v>1981</v>
      </c>
      <c r="F4248">
        <v>2150</v>
      </c>
      <c r="G4248" t="s">
        <v>32</v>
      </c>
      <c r="H4248" s="328" t="s">
        <v>786</v>
      </c>
      <c r="I4248" s="199">
        <v>44</v>
      </c>
      <c r="J4248" t="str">
        <f t="shared" si="354"/>
        <v>C-W2-H1-LAM 98 - Exposed Lippings</v>
      </c>
      <c r="K4248" s="382" t="e">
        <f t="shared" si="356"/>
        <v>#REF!</v>
      </c>
    </row>
    <row r="4249" spans="1:11" hidden="1">
      <c r="A4249" t="s">
        <v>4</v>
      </c>
      <c r="B4249" t="s">
        <v>6</v>
      </c>
      <c r="C4249" s="191">
        <v>999</v>
      </c>
      <c r="D4249" s="191" t="s">
        <v>28</v>
      </c>
      <c r="E4249">
        <v>2151</v>
      </c>
      <c r="F4249">
        <v>2450</v>
      </c>
      <c r="G4249" t="s">
        <v>33</v>
      </c>
      <c r="H4249" s="328" t="s">
        <v>786</v>
      </c>
      <c r="I4249" s="199">
        <v>44</v>
      </c>
      <c r="J4249" t="str">
        <f t="shared" si="354"/>
        <v>C-W2-H2-LAM 98 - Exposed Lippings</v>
      </c>
      <c r="K4249" s="382" t="e">
        <f t="shared" si="356"/>
        <v>#REF!</v>
      </c>
    </row>
    <row r="4250" spans="1:11" hidden="1">
      <c r="A4250" t="s">
        <v>4</v>
      </c>
      <c r="B4250" t="s">
        <v>5</v>
      </c>
      <c r="C4250" s="191">
        <v>999</v>
      </c>
      <c r="D4250" s="191" t="s">
        <v>28</v>
      </c>
      <c r="E4250">
        <v>2451</v>
      </c>
      <c r="F4250">
        <v>2820</v>
      </c>
      <c r="G4250" t="s">
        <v>34</v>
      </c>
      <c r="H4250" s="328" t="s">
        <v>786</v>
      </c>
      <c r="I4250" s="199">
        <v>44</v>
      </c>
      <c r="J4250" t="str">
        <f t="shared" si="354"/>
        <v>C-W2-H3-LAM 98 - Exposed Lippings</v>
      </c>
      <c r="K4250" s="382" t="e">
        <f t="shared" si="356"/>
        <v>#REF!</v>
      </c>
    </row>
    <row r="4251" spans="1:11" hidden="1">
      <c r="A4251" t="s">
        <v>4</v>
      </c>
      <c r="B4251" t="s">
        <v>3</v>
      </c>
      <c r="C4251" s="191">
        <v>999</v>
      </c>
      <c r="D4251" s="191" t="s">
        <v>28</v>
      </c>
      <c r="E4251">
        <v>2821</v>
      </c>
      <c r="F4251">
        <v>3100</v>
      </c>
      <c r="G4251" t="s">
        <v>35</v>
      </c>
      <c r="H4251" s="328" t="s">
        <v>786</v>
      </c>
      <c r="I4251" s="199">
        <v>44</v>
      </c>
      <c r="J4251" t="str">
        <f t="shared" si="354"/>
        <v>C-W2-H4-LAM 98 - Exposed Lippings</v>
      </c>
      <c r="K4251" s="382" t="e">
        <f t="shared" si="356"/>
        <v>#REF!</v>
      </c>
    </row>
    <row r="4252" spans="1:11" hidden="1">
      <c r="A4252" t="s">
        <v>14</v>
      </c>
      <c r="B4252" t="s">
        <v>17</v>
      </c>
      <c r="C4252" s="194">
        <v>1099</v>
      </c>
      <c r="D4252" s="194" t="s">
        <v>29</v>
      </c>
      <c r="E4252">
        <v>1981</v>
      </c>
      <c r="F4252">
        <v>2150</v>
      </c>
      <c r="G4252" t="s">
        <v>32</v>
      </c>
      <c r="H4252" s="328" t="s">
        <v>786</v>
      </c>
      <c r="I4252" s="199">
        <v>44</v>
      </c>
      <c r="J4252" t="str">
        <f t="shared" si="354"/>
        <v>A-W3-H1-LAM 98 - Exposed Lippings</v>
      </c>
      <c r="K4252" s="382" t="e">
        <f>+K460+(Exp_Lip/((100-DoorDiscount)/100))</f>
        <v>#REF!</v>
      </c>
    </row>
    <row r="4253" spans="1:11" hidden="1">
      <c r="A4253" t="s">
        <v>14</v>
      </c>
      <c r="B4253" t="s">
        <v>16</v>
      </c>
      <c r="C4253" s="194">
        <v>1099</v>
      </c>
      <c r="D4253" s="194" t="s">
        <v>29</v>
      </c>
      <c r="E4253">
        <v>2151</v>
      </c>
      <c r="F4253">
        <v>2450</v>
      </c>
      <c r="G4253" t="s">
        <v>33</v>
      </c>
      <c r="H4253" s="328" t="s">
        <v>786</v>
      </c>
      <c r="I4253" s="199">
        <v>44</v>
      </c>
      <c r="J4253" t="str">
        <f t="shared" si="354"/>
        <v>A-W3-H2-LAM 98 - Exposed Lippings</v>
      </c>
      <c r="K4253" s="382" t="e">
        <f>+K461+(Exp_Lip/((100-DoorDiscount)/100))</f>
        <v>#REF!</v>
      </c>
    </row>
    <row r="4254" spans="1:11" hidden="1">
      <c r="A4254" t="s">
        <v>14</v>
      </c>
      <c r="B4254" t="s">
        <v>15</v>
      </c>
      <c r="C4254" s="194">
        <v>1099</v>
      </c>
      <c r="D4254" s="194" t="s">
        <v>29</v>
      </c>
      <c r="E4254">
        <v>2451</v>
      </c>
      <c r="F4254">
        <v>2820</v>
      </c>
      <c r="G4254" t="s">
        <v>34</v>
      </c>
      <c r="H4254" s="328" t="s">
        <v>786</v>
      </c>
      <c r="I4254" s="199">
        <v>44</v>
      </c>
      <c r="J4254" t="str">
        <f t="shared" si="354"/>
        <v>A-W3-H3-LAM 98 - Exposed Lippings</v>
      </c>
      <c r="K4254" s="382" t="e">
        <f>+K462+(Exp_Lip/((100-DoorDiscount)/100))</f>
        <v>#REF!</v>
      </c>
    </row>
    <row r="4255" spans="1:11" hidden="1">
      <c r="A4255" t="s">
        <v>14</v>
      </c>
      <c r="B4255" t="s">
        <v>13</v>
      </c>
      <c r="C4255" s="194">
        <v>1099</v>
      </c>
      <c r="D4255" s="194" t="s">
        <v>29</v>
      </c>
      <c r="E4255">
        <v>2821</v>
      </c>
      <c r="F4255">
        <v>3070</v>
      </c>
      <c r="G4255" t="s">
        <v>35</v>
      </c>
      <c r="H4255" s="328" t="s">
        <v>786</v>
      </c>
      <c r="I4255" s="199">
        <v>44</v>
      </c>
      <c r="J4255" t="str">
        <f t="shared" si="354"/>
        <v>A-W3-H4-LAM 98 - Exposed Lippings</v>
      </c>
      <c r="K4255" s="382" t="e">
        <f>+K463+(Exp_Lip/((100-DoorDiscount)/100))</f>
        <v>#REF!</v>
      </c>
    </row>
    <row r="4256" spans="1:11" hidden="1">
      <c r="A4256" t="s">
        <v>9</v>
      </c>
      <c r="B4256" t="s">
        <v>12</v>
      </c>
      <c r="C4256" s="194">
        <v>1099</v>
      </c>
      <c r="D4256" s="194" t="s">
        <v>29</v>
      </c>
      <c r="E4256">
        <v>1981</v>
      </c>
      <c r="F4256">
        <v>2150</v>
      </c>
      <c r="G4256" t="s">
        <v>32</v>
      </c>
      <c r="H4256" s="328" t="s">
        <v>786</v>
      </c>
      <c r="I4256" s="199">
        <v>44</v>
      </c>
      <c r="J4256" t="str">
        <f t="shared" si="354"/>
        <v>B-W3-H1-LAM 98 - Exposed Lippings</v>
      </c>
      <c r="K4256" s="382" t="e">
        <f t="shared" ref="K4256:K4263" si="357">+K464+(Exp_Lip/((100-DoorDiscount)/100))*2</f>
        <v>#REF!</v>
      </c>
    </row>
    <row r="4257" spans="1:11" hidden="1">
      <c r="A4257" t="s">
        <v>9</v>
      </c>
      <c r="B4257" t="s">
        <v>11</v>
      </c>
      <c r="C4257" s="194">
        <v>1099</v>
      </c>
      <c r="D4257" s="194" t="s">
        <v>29</v>
      </c>
      <c r="E4257">
        <v>2151</v>
      </c>
      <c r="F4257">
        <v>2450</v>
      </c>
      <c r="G4257" t="s">
        <v>33</v>
      </c>
      <c r="H4257" s="328" t="s">
        <v>786</v>
      </c>
      <c r="I4257" s="199">
        <v>44</v>
      </c>
      <c r="J4257" t="str">
        <f t="shared" si="354"/>
        <v>B-W3-H2-LAM 98 - Exposed Lippings</v>
      </c>
      <c r="K4257" s="382" t="e">
        <f t="shared" si="357"/>
        <v>#REF!</v>
      </c>
    </row>
    <row r="4258" spans="1:11" hidden="1">
      <c r="A4258" t="s">
        <v>9</v>
      </c>
      <c r="B4258" t="s">
        <v>10</v>
      </c>
      <c r="C4258" s="194">
        <v>1099</v>
      </c>
      <c r="D4258" s="194" t="s">
        <v>29</v>
      </c>
      <c r="E4258">
        <v>2451</v>
      </c>
      <c r="F4258">
        <v>2820</v>
      </c>
      <c r="G4258" t="s">
        <v>34</v>
      </c>
      <c r="H4258" s="328" t="s">
        <v>786</v>
      </c>
      <c r="I4258" s="199">
        <v>44</v>
      </c>
      <c r="J4258" t="str">
        <f t="shared" si="354"/>
        <v>B-W3-H3-LAM 98 - Exposed Lippings</v>
      </c>
      <c r="K4258" s="382" t="e">
        <f t="shared" si="357"/>
        <v>#REF!</v>
      </c>
    </row>
    <row r="4259" spans="1:11" hidden="1">
      <c r="A4259" t="s">
        <v>9</v>
      </c>
      <c r="B4259" t="s">
        <v>8</v>
      </c>
      <c r="C4259" s="194">
        <v>1099</v>
      </c>
      <c r="D4259" s="194" t="s">
        <v>29</v>
      </c>
      <c r="E4259">
        <v>2821</v>
      </c>
      <c r="F4259">
        <v>3100</v>
      </c>
      <c r="G4259" t="s">
        <v>35</v>
      </c>
      <c r="H4259" s="328" t="s">
        <v>786</v>
      </c>
      <c r="I4259" s="199">
        <v>44</v>
      </c>
      <c r="J4259" t="str">
        <f t="shared" si="354"/>
        <v>B-W3-H4-LAM 98 - Exposed Lippings</v>
      </c>
      <c r="K4259" s="382" t="e">
        <f t="shared" si="357"/>
        <v>#REF!</v>
      </c>
    </row>
    <row r="4260" spans="1:11" hidden="1">
      <c r="A4260" t="s">
        <v>4</v>
      </c>
      <c r="B4260" t="s">
        <v>7</v>
      </c>
      <c r="C4260" s="194">
        <v>1099</v>
      </c>
      <c r="D4260" s="194" t="s">
        <v>29</v>
      </c>
      <c r="E4260">
        <v>1981</v>
      </c>
      <c r="F4260">
        <v>2150</v>
      </c>
      <c r="G4260" t="s">
        <v>32</v>
      </c>
      <c r="H4260" s="328" t="s">
        <v>786</v>
      </c>
      <c r="I4260" s="199">
        <v>44</v>
      </c>
      <c r="J4260" t="str">
        <f t="shared" si="354"/>
        <v>C-W3-H1-LAM 98 - Exposed Lippings</v>
      </c>
      <c r="K4260" s="382" t="e">
        <f t="shared" si="357"/>
        <v>#REF!</v>
      </c>
    </row>
    <row r="4261" spans="1:11" hidden="1">
      <c r="A4261" t="s">
        <v>4</v>
      </c>
      <c r="B4261" t="s">
        <v>6</v>
      </c>
      <c r="C4261" s="194">
        <v>1099</v>
      </c>
      <c r="D4261" s="194" t="s">
        <v>29</v>
      </c>
      <c r="E4261">
        <v>2151</v>
      </c>
      <c r="F4261">
        <v>2450</v>
      </c>
      <c r="G4261" t="s">
        <v>33</v>
      </c>
      <c r="H4261" s="328" t="s">
        <v>786</v>
      </c>
      <c r="I4261" s="199">
        <v>44</v>
      </c>
      <c r="J4261" t="str">
        <f t="shared" si="354"/>
        <v>C-W3-H2-LAM 98 - Exposed Lippings</v>
      </c>
      <c r="K4261" s="382" t="e">
        <f t="shared" si="357"/>
        <v>#REF!</v>
      </c>
    </row>
    <row r="4262" spans="1:11" hidden="1">
      <c r="A4262" t="s">
        <v>4</v>
      </c>
      <c r="B4262" t="s">
        <v>5</v>
      </c>
      <c r="C4262" s="194">
        <v>1099</v>
      </c>
      <c r="D4262" s="194" t="s">
        <v>29</v>
      </c>
      <c r="E4262">
        <v>2451</v>
      </c>
      <c r="F4262">
        <v>2820</v>
      </c>
      <c r="G4262" t="s">
        <v>34</v>
      </c>
      <c r="H4262" s="328" t="s">
        <v>786</v>
      </c>
      <c r="I4262" s="199">
        <v>44</v>
      </c>
      <c r="J4262" t="str">
        <f t="shared" si="354"/>
        <v>C-W3-H3-LAM 98 - Exposed Lippings</v>
      </c>
      <c r="K4262" s="382" t="e">
        <f t="shared" si="357"/>
        <v>#REF!</v>
      </c>
    </row>
    <row r="4263" spans="1:11" hidden="1">
      <c r="A4263" t="s">
        <v>4</v>
      </c>
      <c r="B4263" t="s">
        <v>3</v>
      </c>
      <c r="C4263" s="194">
        <v>1099</v>
      </c>
      <c r="D4263" s="194" t="s">
        <v>29</v>
      </c>
      <c r="E4263">
        <v>2821</v>
      </c>
      <c r="F4263">
        <v>3100</v>
      </c>
      <c r="G4263" t="s">
        <v>35</v>
      </c>
      <c r="H4263" s="328" t="s">
        <v>786</v>
      </c>
      <c r="I4263" s="199">
        <v>44</v>
      </c>
      <c r="J4263" t="str">
        <f t="shared" si="354"/>
        <v>C-W3-H4-LAM 98 - Exposed Lippings</v>
      </c>
      <c r="K4263" s="382" t="e">
        <f t="shared" si="357"/>
        <v>#REF!</v>
      </c>
    </row>
    <row r="4264" spans="1:11" hidden="1">
      <c r="A4264" t="s">
        <v>14</v>
      </c>
      <c r="B4264" t="s">
        <v>17</v>
      </c>
      <c r="C4264" s="196">
        <v>1240</v>
      </c>
      <c r="D4264" s="196" t="s">
        <v>30</v>
      </c>
      <c r="E4264">
        <v>1981</v>
      </c>
      <c r="F4264">
        <v>2150</v>
      </c>
      <c r="G4264" t="s">
        <v>32</v>
      </c>
      <c r="H4264" s="328" t="s">
        <v>786</v>
      </c>
      <c r="I4264" s="199">
        <v>44</v>
      </c>
      <c r="J4264" t="str">
        <f t="shared" si="354"/>
        <v>A-W4-H1-LAM 98 - Exposed Lippings</v>
      </c>
      <c r="K4264" s="382" t="e">
        <f>+K472+(Exp_Lip/((100-DoorDiscount)/100))</f>
        <v>#REF!</v>
      </c>
    </row>
    <row r="4265" spans="1:11" hidden="1">
      <c r="A4265" t="s">
        <v>14</v>
      </c>
      <c r="B4265" t="s">
        <v>16</v>
      </c>
      <c r="C4265" s="196">
        <v>1240</v>
      </c>
      <c r="D4265" s="196" t="s">
        <v>30</v>
      </c>
      <c r="E4265">
        <v>2151</v>
      </c>
      <c r="F4265">
        <v>2450</v>
      </c>
      <c r="G4265" t="s">
        <v>33</v>
      </c>
      <c r="H4265" s="328" t="s">
        <v>786</v>
      </c>
      <c r="I4265" s="199">
        <v>44</v>
      </c>
      <c r="J4265" t="str">
        <f t="shared" si="354"/>
        <v>A-W4-H2-LAM 98 - Exposed Lippings</v>
      </c>
      <c r="K4265" s="382" t="e">
        <f>+K473+(Exp_Lip/((100-DoorDiscount)/100))</f>
        <v>#REF!</v>
      </c>
    </row>
    <row r="4266" spans="1:11" hidden="1">
      <c r="A4266" t="s">
        <v>14</v>
      </c>
      <c r="B4266" t="s">
        <v>15</v>
      </c>
      <c r="C4266" s="196">
        <v>1240</v>
      </c>
      <c r="D4266" s="196" t="s">
        <v>30</v>
      </c>
      <c r="E4266">
        <v>2451</v>
      </c>
      <c r="F4266">
        <v>2820</v>
      </c>
      <c r="G4266" t="s">
        <v>34</v>
      </c>
      <c r="H4266" s="328" t="s">
        <v>786</v>
      </c>
      <c r="I4266" s="199">
        <v>44</v>
      </c>
      <c r="J4266" t="str">
        <f t="shared" si="354"/>
        <v>A-W4-H3-LAM 98 - Exposed Lippings</v>
      </c>
      <c r="K4266" s="382" t="e">
        <f>+K474+(Exp_Lip/((100-DoorDiscount)/100))</f>
        <v>#REF!</v>
      </c>
    </row>
    <row r="4267" spans="1:11" hidden="1">
      <c r="A4267" t="s">
        <v>14</v>
      </c>
      <c r="B4267" t="s">
        <v>13</v>
      </c>
      <c r="C4267" s="196">
        <v>1240</v>
      </c>
      <c r="D4267" s="196" t="s">
        <v>30</v>
      </c>
      <c r="E4267">
        <v>2821</v>
      </c>
      <c r="F4267">
        <v>3070</v>
      </c>
      <c r="G4267" t="s">
        <v>35</v>
      </c>
      <c r="H4267" s="328" t="s">
        <v>786</v>
      </c>
      <c r="I4267" s="199">
        <v>44</v>
      </c>
      <c r="J4267" t="str">
        <f t="shared" si="354"/>
        <v>A-W4-H4-LAM 98 - Exposed Lippings</v>
      </c>
      <c r="K4267" s="382" t="e">
        <f>+K475+(Exp_Lip/((100-DoorDiscount)/100))</f>
        <v>#REF!</v>
      </c>
    </row>
    <row r="4268" spans="1:11" hidden="1">
      <c r="A4268" t="s">
        <v>9</v>
      </c>
      <c r="B4268" t="s">
        <v>12</v>
      </c>
      <c r="C4268" s="196">
        <v>1240</v>
      </c>
      <c r="D4268" s="196" t="s">
        <v>30</v>
      </c>
      <c r="E4268">
        <v>1981</v>
      </c>
      <c r="F4268">
        <v>2150</v>
      </c>
      <c r="G4268" t="s">
        <v>32</v>
      </c>
      <c r="H4268" s="328" t="s">
        <v>786</v>
      </c>
      <c r="I4268" s="199">
        <v>44</v>
      </c>
      <c r="J4268" t="str">
        <f t="shared" si="354"/>
        <v>B-W4-H1-LAM 98 - Exposed Lippings</v>
      </c>
      <c r="K4268" s="382" t="e">
        <f t="shared" ref="K4268:K4275" si="358">+K476+(Exp_Lip/((100-DoorDiscount)/100))*2</f>
        <v>#REF!</v>
      </c>
    </row>
    <row r="4269" spans="1:11" hidden="1">
      <c r="A4269" t="s">
        <v>9</v>
      </c>
      <c r="B4269" t="s">
        <v>11</v>
      </c>
      <c r="C4269" s="196">
        <v>1240</v>
      </c>
      <c r="D4269" s="196" t="s">
        <v>30</v>
      </c>
      <c r="E4269">
        <v>2151</v>
      </c>
      <c r="F4269">
        <v>2450</v>
      </c>
      <c r="G4269" t="s">
        <v>33</v>
      </c>
      <c r="H4269" s="328" t="s">
        <v>786</v>
      </c>
      <c r="I4269" s="199">
        <v>44</v>
      </c>
      <c r="J4269" t="str">
        <f t="shared" si="354"/>
        <v>B-W4-H2-LAM 98 - Exposed Lippings</v>
      </c>
      <c r="K4269" s="382" t="e">
        <f t="shared" si="358"/>
        <v>#REF!</v>
      </c>
    </row>
    <row r="4270" spans="1:11" hidden="1">
      <c r="A4270" t="s">
        <v>9</v>
      </c>
      <c r="B4270" t="s">
        <v>10</v>
      </c>
      <c r="C4270" s="196">
        <v>1240</v>
      </c>
      <c r="D4270" s="196" t="s">
        <v>30</v>
      </c>
      <c r="E4270">
        <v>2451</v>
      </c>
      <c r="F4270">
        <v>2820</v>
      </c>
      <c r="G4270" t="s">
        <v>34</v>
      </c>
      <c r="H4270" s="328" t="s">
        <v>786</v>
      </c>
      <c r="I4270" s="199">
        <v>44</v>
      </c>
      <c r="J4270" t="str">
        <f t="shared" si="354"/>
        <v>B-W4-H3-LAM 98 - Exposed Lippings</v>
      </c>
      <c r="K4270" s="382" t="e">
        <f t="shared" si="358"/>
        <v>#REF!</v>
      </c>
    </row>
    <row r="4271" spans="1:11" hidden="1">
      <c r="A4271" t="s">
        <v>9</v>
      </c>
      <c r="B4271" t="s">
        <v>8</v>
      </c>
      <c r="C4271" s="196">
        <v>1240</v>
      </c>
      <c r="D4271" s="196" t="s">
        <v>30</v>
      </c>
      <c r="E4271">
        <v>2821</v>
      </c>
      <c r="F4271">
        <v>3100</v>
      </c>
      <c r="G4271" t="s">
        <v>35</v>
      </c>
      <c r="H4271" s="328" t="s">
        <v>786</v>
      </c>
      <c r="I4271" s="199">
        <v>44</v>
      </c>
      <c r="J4271" t="str">
        <f t="shared" si="354"/>
        <v>B-W4-H4-LAM 98 - Exposed Lippings</v>
      </c>
      <c r="K4271" s="382" t="e">
        <f t="shared" si="358"/>
        <v>#REF!</v>
      </c>
    </row>
    <row r="4272" spans="1:11" hidden="1">
      <c r="A4272" t="s">
        <v>4</v>
      </c>
      <c r="B4272" t="s">
        <v>7</v>
      </c>
      <c r="C4272" s="196">
        <v>1240</v>
      </c>
      <c r="D4272" s="196" t="s">
        <v>30</v>
      </c>
      <c r="E4272">
        <v>1981</v>
      </c>
      <c r="F4272">
        <v>2150</v>
      </c>
      <c r="G4272" t="s">
        <v>32</v>
      </c>
      <c r="H4272" s="328" t="s">
        <v>786</v>
      </c>
      <c r="I4272" s="199">
        <v>44</v>
      </c>
      <c r="J4272" t="str">
        <f t="shared" si="354"/>
        <v>C-W4-H1-LAM 98 - Exposed Lippings</v>
      </c>
      <c r="K4272" s="382" t="e">
        <f t="shared" si="358"/>
        <v>#REF!</v>
      </c>
    </row>
    <row r="4273" spans="1:11" hidden="1">
      <c r="A4273" t="s">
        <v>4</v>
      </c>
      <c r="B4273" t="s">
        <v>6</v>
      </c>
      <c r="C4273" s="196">
        <v>1240</v>
      </c>
      <c r="D4273" s="196" t="s">
        <v>30</v>
      </c>
      <c r="E4273">
        <v>2151</v>
      </c>
      <c r="F4273">
        <v>2450</v>
      </c>
      <c r="G4273" t="s">
        <v>33</v>
      </c>
      <c r="H4273" s="328" t="s">
        <v>786</v>
      </c>
      <c r="I4273" s="199">
        <v>44</v>
      </c>
      <c r="J4273" t="str">
        <f t="shared" si="354"/>
        <v>C-W4-H2-LAM 98 - Exposed Lippings</v>
      </c>
      <c r="K4273" s="382" t="e">
        <f t="shared" si="358"/>
        <v>#REF!</v>
      </c>
    </row>
    <row r="4274" spans="1:11" hidden="1">
      <c r="A4274" t="s">
        <v>4</v>
      </c>
      <c r="B4274" t="s">
        <v>5</v>
      </c>
      <c r="C4274" s="196">
        <v>1240</v>
      </c>
      <c r="D4274" s="196" t="s">
        <v>30</v>
      </c>
      <c r="E4274">
        <v>2451</v>
      </c>
      <c r="F4274">
        <v>2820</v>
      </c>
      <c r="G4274" t="s">
        <v>34</v>
      </c>
      <c r="H4274" s="328" t="s">
        <v>786</v>
      </c>
      <c r="I4274" s="199">
        <v>44</v>
      </c>
      <c r="J4274" t="str">
        <f t="shared" si="354"/>
        <v>C-W4-H3-LAM 98 - Exposed Lippings</v>
      </c>
      <c r="K4274" s="382" t="e">
        <f t="shared" si="358"/>
        <v>#REF!</v>
      </c>
    </row>
    <row r="4275" spans="1:11" hidden="1">
      <c r="A4275" t="s">
        <v>4</v>
      </c>
      <c r="B4275" t="s">
        <v>3</v>
      </c>
      <c r="C4275" s="196">
        <v>1240</v>
      </c>
      <c r="D4275" s="196" t="s">
        <v>30</v>
      </c>
      <c r="E4275">
        <v>2821</v>
      </c>
      <c r="F4275">
        <v>3100</v>
      </c>
      <c r="G4275" t="s">
        <v>35</v>
      </c>
      <c r="H4275" s="328" t="s">
        <v>786</v>
      </c>
      <c r="I4275" s="199">
        <v>44</v>
      </c>
      <c r="J4275" t="str">
        <f t="shared" si="354"/>
        <v>C-W4-H4-LAM 98 - Exposed Lippings</v>
      </c>
      <c r="K4275" s="382" t="e">
        <f t="shared" si="358"/>
        <v>#REF!</v>
      </c>
    </row>
    <row r="4276" spans="1:11" hidden="1">
      <c r="A4276" t="s">
        <v>2</v>
      </c>
      <c r="B4276" t="s">
        <v>17</v>
      </c>
      <c r="C4276">
        <v>949</v>
      </c>
      <c r="D4276" t="s">
        <v>27</v>
      </c>
      <c r="E4276">
        <v>1981</v>
      </c>
      <c r="F4276">
        <v>2150</v>
      </c>
      <c r="G4276" t="s">
        <v>32</v>
      </c>
      <c r="H4276" s="328" t="s">
        <v>786</v>
      </c>
      <c r="I4276" s="199">
        <v>44</v>
      </c>
      <c r="J4276" t="str">
        <f t="shared" si="354"/>
        <v>D-W1-H1-LAM 98 - Exposed Lippings</v>
      </c>
      <c r="K4276" s="382" t="e">
        <f>+K2548+(Exp_Lip/((100-DoorDiscount)/100))</f>
        <v>#REF!</v>
      </c>
    </row>
    <row r="4277" spans="1:11" hidden="1">
      <c r="A4277" t="s">
        <v>2</v>
      </c>
      <c r="B4277" t="s">
        <v>16</v>
      </c>
      <c r="C4277">
        <v>949</v>
      </c>
      <c r="D4277" t="s">
        <v>27</v>
      </c>
      <c r="E4277">
        <v>2151</v>
      </c>
      <c r="F4277">
        <v>2450</v>
      </c>
      <c r="G4277" t="s">
        <v>33</v>
      </c>
      <c r="H4277" s="328" t="s">
        <v>786</v>
      </c>
      <c r="I4277" s="199">
        <v>44</v>
      </c>
      <c r="J4277" t="str">
        <f t="shared" si="354"/>
        <v>D-W1-H2-LAM 98 - Exposed Lippings</v>
      </c>
      <c r="K4277" s="382" t="e">
        <f>+K2549+(Exp_Lip/((100-DoorDiscount)/100))</f>
        <v>#REF!</v>
      </c>
    </row>
    <row r="4278" spans="1:11" hidden="1">
      <c r="A4278" t="s">
        <v>2</v>
      </c>
      <c r="B4278" t="s">
        <v>15</v>
      </c>
      <c r="C4278">
        <v>949</v>
      </c>
      <c r="D4278" t="s">
        <v>27</v>
      </c>
      <c r="E4278">
        <v>2451</v>
      </c>
      <c r="F4278">
        <v>2820</v>
      </c>
      <c r="G4278" t="s">
        <v>34</v>
      </c>
      <c r="H4278" s="328" t="s">
        <v>786</v>
      </c>
      <c r="I4278" s="199">
        <v>44</v>
      </c>
      <c r="J4278" t="str">
        <f t="shared" si="354"/>
        <v>D-W1-H3-LAM 98 - Exposed Lippings</v>
      </c>
      <c r="K4278" s="382" t="e">
        <f>+K2550+(Exp_Lip/((100-DoorDiscount)/100))</f>
        <v>#REF!</v>
      </c>
    </row>
    <row r="4279" spans="1:11" hidden="1">
      <c r="A4279" t="s">
        <v>2</v>
      </c>
      <c r="B4279" t="s">
        <v>13</v>
      </c>
      <c r="C4279">
        <v>864</v>
      </c>
      <c r="D4279" t="s">
        <v>27</v>
      </c>
      <c r="E4279">
        <v>2821</v>
      </c>
      <c r="F4279">
        <v>3070</v>
      </c>
      <c r="G4279" t="s">
        <v>35</v>
      </c>
      <c r="H4279" s="328" t="s">
        <v>786</v>
      </c>
      <c r="I4279" s="199">
        <v>44</v>
      </c>
      <c r="J4279" t="str">
        <f t="shared" si="354"/>
        <v>D-W1-H4-LAM 98 - Exposed Lippings</v>
      </c>
      <c r="K4279" s="382" t="e">
        <f>+K2551+(Exp_Lip/((100-DoorDiscount)/100))</f>
        <v>#REF!</v>
      </c>
    </row>
    <row r="4280" spans="1:11" hidden="1">
      <c r="A4280" t="s">
        <v>1</v>
      </c>
      <c r="B4280" t="s">
        <v>12</v>
      </c>
      <c r="C4280">
        <v>949</v>
      </c>
      <c r="D4280" t="s">
        <v>27</v>
      </c>
      <c r="E4280">
        <v>1981</v>
      </c>
      <c r="F4280">
        <v>2150</v>
      </c>
      <c r="G4280" t="s">
        <v>32</v>
      </c>
      <c r="H4280" s="328" t="s">
        <v>786</v>
      </c>
      <c r="I4280" s="199">
        <v>44</v>
      </c>
      <c r="J4280" t="str">
        <f t="shared" si="354"/>
        <v>E-W1-H1-LAM 98 - Exposed Lippings</v>
      </c>
      <c r="K4280" s="382" t="e">
        <f t="shared" ref="K4280:K4287" si="359">+K2552+(Exp_Lip/((100-DoorDiscount)/100))*2</f>
        <v>#REF!</v>
      </c>
    </row>
    <row r="4281" spans="1:11" hidden="1">
      <c r="A4281" t="s">
        <v>1</v>
      </c>
      <c r="B4281" t="s">
        <v>11</v>
      </c>
      <c r="C4281">
        <v>909</v>
      </c>
      <c r="D4281" t="s">
        <v>27</v>
      </c>
      <c r="E4281">
        <v>2151</v>
      </c>
      <c r="F4281">
        <v>2450</v>
      </c>
      <c r="G4281" t="s">
        <v>33</v>
      </c>
      <c r="H4281" s="328" t="s">
        <v>786</v>
      </c>
      <c r="I4281" s="199">
        <v>44</v>
      </c>
      <c r="J4281" t="str">
        <f t="shared" si="354"/>
        <v>E-W1-H2-LAM 98 - Exposed Lippings</v>
      </c>
      <c r="K4281" s="382" t="e">
        <f t="shared" si="359"/>
        <v>#REF!</v>
      </c>
    </row>
    <row r="4282" spans="1:11" hidden="1">
      <c r="A4282" t="s">
        <v>1</v>
      </c>
      <c r="B4282" t="s">
        <v>10</v>
      </c>
      <c r="C4282">
        <v>949</v>
      </c>
      <c r="D4282" t="s">
        <v>27</v>
      </c>
      <c r="E4282">
        <v>2451</v>
      </c>
      <c r="F4282">
        <v>2820</v>
      </c>
      <c r="G4282" t="s">
        <v>34</v>
      </c>
      <c r="H4282" s="328" t="s">
        <v>786</v>
      </c>
      <c r="I4282" s="199">
        <v>44</v>
      </c>
      <c r="J4282" t="str">
        <f t="shared" si="354"/>
        <v>E-W1-H3-LAM 98 - Exposed Lippings</v>
      </c>
      <c r="K4282" s="382" t="e">
        <f t="shared" si="359"/>
        <v>#REF!</v>
      </c>
    </row>
    <row r="4283" spans="1:11" hidden="1">
      <c r="A4283" t="s">
        <v>1</v>
      </c>
      <c r="B4283" t="s">
        <v>8</v>
      </c>
      <c r="C4283">
        <v>999</v>
      </c>
      <c r="D4283" t="s">
        <v>27</v>
      </c>
      <c r="E4283">
        <v>2821</v>
      </c>
      <c r="F4283">
        <v>3100</v>
      </c>
      <c r="G4283" t="s">
        <v>35</v>
      </c>
      <c r="H4283" s="328" t="s">
        <v>786</v>
      </c>
      <c r="I4283" s="199">
        <v>44</v>
      </c>
      <c r="J4283" t="str">
        <f t="shared" si="354"/>
        <v>E-W1-H4-LAM 98 - Exposed Lippings</v>
      </c>
      <c r="K4283" s="382" t="e">
        <f t="shared" si="359"/>
        <v>#REF!</v>
      </c>
    </row>
    <row r="4284" spans="1:11" hidden="1">
      <c r="A4284" t="s">
        <v>0</v>
      </c>
      <c r="B4284" t="s">
        <v>7</v>
      </c>
      <c r="C4284">
        <v>949</v>
      </c>
      <c r="D4284" t="s">
        <v>27</v>
      </c>
      <c r="E4284">
        <v>1981</v>
      </c>
      <c r="F4284">
        <v>2150</v>
      </c>
      <c r="G4284" t="s">
        <v>32</v>
      </c>
      <c r="H4284" s="328" t="s">
        <v>786</v>
      </c>
      <c r="I4284" s="199">
        <v>44</v>
      </c>
      <c r="J4284" t="str">
        <f t="shared" si="354"/>
        <v>F-W1-H1-LAM 98 - Exposed Lippings</v>
      </c>
      <c r="K4284" s="382" t="e">
        <f t="shared" si="359"/>
        <v>#REF!</v>
      </c>
    </row>
    <row r="4285" spans="1:11" hidden="1">
      <c r="A4285" t="s">
        <v>0</v>
      </c>
      <c r="B4285" t="s">
        <v>6</v>
      </c>
      <c r="C4285">
        <v>909</v>
      </c>
      <c r="D4285" t="s">
        <v>27</v>
      </c>
      <c r="E4285">
        <v>2151</v>
      </c>
      <c r="F4285">
        <v>2450</v>
      </c>
      <c r="G4285" t="s">
        <v>33</v>
      </c>
      <c r="H4285" s="328" t="s">
        <v>786</v>
      </c>
      <c r="I4285" s="199">
        <v>44</v>
      </c>
      <c r="J4285" t="str">
        <f t="shared" si="354"/>
        <v>F-W1-H2-LAM 98 - Exposed Lippings</v>
      </c>
      <c r="K4285" s="382" t="e">
        <f t="shared" si="359"/>
        <v>#REF!</v>
      </c>
    </row>
    <row r="4286" spans="1:11" hidden="1">
      <c r="A4286" t="s">
        <v>0</v>
      </c>
      <c r="B4286" t="s">
        <v>5</v>
      </c>
      <c r="C4286">
        <v>924</v>
      </c>
      <c r="D4286" t="s">
        <v>27</v>
      </c>
      <c r="E4286">
        <v>2451</v>
      </c>
      <c r="F4286">
        <v>2820</v>
      </c>
      <c r="G4286" t="s">
        <v>34</v>
      </c>
      <c r="H4286" s="328" t="s">
        <v>786</v>
      </c>
      <c r="I4286" s="199">
        <v>44</v>
      </c>
      <c r="J4286" t="str">
        <f t="shared" si="354"/>
        <v>F-W1-H3-LAM 98 - Exposed Lippings</v>
      </c>
      <c r="K4286" s="382" t="e">
        <f t="shared" si="359"/>
        <v>#REF!</v>
      </c>
    </row>
    <row r="4287" spans="1:11" hidden="1">
      <c r="A4287" t="s">
        <v>0</v>
      </c>
      <c r="B4287" t="s">
        <v>3</v>
      </c>
      <c r="C4287">
        <v>999</v>
      </c>
      <c r="D4287" t="s">
        <v>27</v>
      </c>
      <c r="E4287">
        <v>2821</v>
      </c>
      <c r="F4287">
        <v>3100</v>
      </c>
      <c r="G4287" t="s">
        <v>35</v>
      </c>
      <c r="H4287" s="328" t="s">
        <v>786</v>
      </c>
      <c r="I4287" s="199">
        <v>44</v>
      </c>
      <c r="J4287" t="str">
        <f t="shared" si="354"/>
        <v>F-W1-H4-LAM 98 - Exposed Lippings</v>
      </c>
      <c r="K4287" s="382" t="e">
        <f t="shared" si="359"/>
        <v>#REF!</v>
      </c>
    </row>
    <row r="4288" spans="1:11" hidden="1">
      <c r="A4288" t="s">
        <v>2</v>
      </c>
      <c r="B4288" t="s">
        <v>17</v>
      </c>
      <c r="C4288" s="191">
        <v>999</v>
      </c>
      <c r="D4288" s="191" t="s">
        <v>28</v>
      </c>
      <c r="E4288">
        <v>1981</v>
      </c>
      <c r="F4288">
        <v>2150</v>
      </c>
      <c r="G4288" t="s">
        <v>32</v>
      </c>
      <c r="H4288" s="328" t="s">
        <v>786</v>
      </c>
      <c r="I4288" s="199">
        <v>44</v>
      </c>
      <c r="J4288" t="str">
        <f t="shared" si="354"/>
        <v>D-W2-H1-LAM 98 - Exposed Lippings</v>
      </c>
      <c r="K4288" s="382" t="e">
        <f>+K2560+(Exp_Lip/((100-DoorDiscount)/100))</f>
        <v>#REF!</v>
      </c>
    </row>
    <row r="4289" spans="1:11" hidden="1">
      <c r="A4289" t="s">
        <v>2</v>
      </c>
      <c r="B4289" t="s">
        <v>16</v>
      </c>
      <c r="C4289" s="191">
        <v>999</v>
      </c>
      <c r="D4289" s="191" t="s">
        <v>28</v>
      </c>
      <c r="E4289">
        <v>2151</v>
      </c>
      <c r="F4289">
        <v>2450</v>
      </c>
      <c r="G4289" t="s">
        <v>33</v>
      </c>
      <c r="H4289" s="328" t="s">
        <v>786</v>
      </c>
      <c r="I4289" s="199">
        <v>44</v>
      </c>
      <c r="J4289" t="str">
        <f t="shared" si="354"/>
        <v>D-W2-H2-LAM 98 - Exposed Lippings</v>
      </c>
      <c r="K4289" s="382" t="e">
        <f>+K2561+(Exp_Lip/((100-DoorDiscount)/100))</f>
        <v>#REF!</v>
      </c>
    </row>
    <row r="4290" spans="1:11" hidden="1">
      <c r="A4290" t="s">
        <v>2</v>
      </c>
      <c r="B4290" t="s">
        <v>15</v>
      </c>
      <c r="C4290" s="191">
        <v>999</v>
      </c>
      <c r="D4290" s="191" t="s">
        <v>28</v>
      </c>
      <c r="E4290">
        <v>2451</v>
      </c>
      <c r="F4290">
        <v>2820</v>
      </c>
      <c r="G4290" t="s">
        <v>34</v>
      </c>
      <c r="H4290" s="328" t="s">
        <v>786</v>
      </c>
      <c r="I4290" s="199">
        <v>44</v>
      </c>
      <c r="J4290" t="str">
        <f t="shared" si="354"/>
        <v>D-W2-H3-LAM 98 - Exposed Lippings</v>
      </c>
      <c r="K4290" s="382" t="e">
        <f>+K2562+(Exp_Lip/((100-DoorDiscount)/100))</f>
        <v>#REF!</v>
      </c>
    </row>
    <row r="4291" spans="1:11" hidden="1">
      <c r="A4291" t="s">
        <v>2</v>
      </c>
      <c r="B4291" t="s">
        <v>13</v>
      </c>
      <c r="C4291" s="191">
        <v>999</v>
      </c>
      <c r="D4291" s="191" t="s">
        <v>28</v>
      </c>
      <c r="E4291">
        <v>2821</v>
      </c>
      <c r="F4291">
        <v>3070</v>
      </c>
      <c r="G4291" t="s">
        <v>35</v>
      </c>
      <c r="H4291" s="328" t="s">
        <v>786</v>
      </c>
      <c r="I4291" s="199">
        <v>44</v>
      </c>
      <c r="J4291" t="str">
        <f t="shared" si="354"/>
        <v>D-W2-H4-LAM 98 - Exposed Lippings</v>
      </c>
      <c r="K4291" s="382" t="e">
        <f>+K2563+(Exp_Lip/((100-DoorDiscount)/100))</f>
        <v>#REF!</v>
      </c>
    </row>
    <row r="4292" spans="1:11" hidden="1">
      <c r="A4292" t="s">
        <v>1</v>
      </c>
      <c r="B4292" t="s">
        <v>12</v>
      </c>
      <c r="C4292" s="191">
        <v>999</v>
      </c>
      <c r="D4292" s="191" t="s">
        <v>28</v>
      </c>
      <c r="E4292">
        <v>1981</v>
      </c>
      <c r="F4292">
        <v>2150</v>
      </c>
      <c r="G4292" t="s">
        <v>32</v>
      </c>
      <c r="H4292" s="328" t="s">
        <v>786</v>
      </c>
      <c r="I4292" s="199">
        <v>44</v>
      </c>
      <c r="J4292" t="str">
        <f t="shared" si="354"/>
        <v>E-W2-H1-LAM 98 - Exposed Lippings</v>
      </c>
      <c r="K4292" s="382" t="e">
        <f t="shared" ref="K4292:K4299" si="360">+K2564+(Exp_Lip/((100-DoorDiscount)/100))*2</f>
        <v>#REF!</v>
      </c>
    </row>
    <row r="4293" spans="1:11" hidden="1">
      <c r="A4293" t="s">
        <v>1</v>
      </c>
      <c r="B4293" t="s">
        <v>11</v>
      </c>
      <c r="C4293" s="191">
        <v>999</v>
      </c>
      <c r="D4293" s="191" t="s">
        <v>28</v>
      </c>
      <c r="E4293">
        <v>2151</v>
      </c>
      <c r="F4293">
        <v>2450</v>
      </c>
      <c r="G4293" t="s">
        <v>33</v>
      </c>
      <c r="H4293" s="328" t="s">
        <v>786</v>
      </c>
      <c r="I4293" s="199">
        <v>44</v>
      </c>
      <c r="J4293" t="str">
        <f t="shared" si="354"/>
        <v>E-W2-H2-LAM 98 - Exposed Lippings</v>
      </c>
      <c r="K4293" s="382" t="e">
        <f t="shared" si="360"/>
        <v>#REF!</v>
      </c>
    </row>
    <row r="4294" spans="1:11" hidden="1">
      <c r="A4294" t="s">
        <v>1</v>
      </c>
      <c r="B4294" t="s">
        <v>10</v>
      </c>
      <c r="C4294" s="191">
        <v>999</v>
      </c>
      <c r="D4294" s="191" t="s">
        <v>28</v>
      </c>
      <c r="E4294">
        <v>2451</v>
      </c>
      <c r="F4294">
        <v>2820</v>
      </c>
      <c r="G4294" t="s">
        <v>34</v>
      </c>
      <c r="H4294" s="328" t="s">
        <v>786</v>
      </c>
      <c r="I4294" s="199">
        <v>44</v>
      </c>
      <c r="J4294" t="str">
        <f t="shared" ref="J4294:J4357" si="361">A4294&amp;"-"&amp;D4294&amp;"-"&amp;G4294&amp;"-"&amp;H4294</f>
        <v>E-W2-H3-LAM 98 - Exposed Lippings</v>
      </c>
      <c r="K4294" s="382" t="e">
        <f t="shared" si="360"/>
        <v>#REF!</v>
      </c>
    </row>
    <row r="4295" spans="1:11" hidden="1">
      <c r="A4295" t="s">
        <v>1</v>
      </c>
      <c r="B4295" t="s">
        <v>8</v>
      </c>
      <c r="C4295" s="191">
        <v>999</v>
      </c>
      <c r="D4295" s="191" t="s">
        <v>28</v>
      </c>
      <c r="E4295">
        <v>2821</v>
      </c>
      <c r="F4295">
        <v>3100</v>
      </c>
      <c r="G4295" t="s">
        <v>35</v>
      </c>
      <c r="H4295" s="328" t="s">
        <v>786</v>
      </c>
      <c r="I4295" s="199">
        <v>44</v>
      </c>
      <c r="J4295" t="str">
        <f t="shared" si="361"/>
        <v>E-W2-H4-LAM 98 - Exposed Lippings</v>
      </c>
      <c r="K4295" s="382" t="e">
        <f t="shared" si="360"/>
        <v>#REF!</v>
      </c>
    </row>
    <row r="4296" spans="1:11" hidden="1">
      <c r="A4296" t="s">
        <v>0</v>
      </c>
      <c r="B4296" t="s">
        <v>7</v>
      </c>
      <c r="C4296" s="191">
        <v>999</v>
      </c>
      <c r="D4296" s="191" t="s">
        <v>28</v>
      </c>
      <c r="E4296">
        <v>1981</v>
      </c>
      <c r="F4296">
        <v>2150</v>
      </c>
      <c r="G4296" t="s">
        <v>32</v>
      </c>
      <c r="H4296" s="328" t="s">
        <v>786</v>
      </c>
      <c r="I4296" s="199">
        <v>44</v>
      </c>
      <c r="J4296" t="str">
        <f t="shared" si="361"/>
        <v>F-W2-H1-LAM 98 - Exposed Lippings</v>
      </c>
      <c r="K4296" s="382" t="e">
        <f t="shared" si="360"/>
        <v>#REF!</v>
      </c>
    </row>
    <row r="4297" spans="1:11" hidden="1">
      <c r="A4297" t="s">
        <v>0</v>
      </c>
      <c r="B4297" t="s">
        <v>6</v>
      </c>
      <c r="C4297" s="191">
        <v>999</v>
      </c>
      <c r="D4297" s="191" t="s">
        <v>28</v>
      </c>
      <c r="E4297">
        <v>2151</v>
      </c>
      <c r="F4297">
        <v>2450</v>
      </c>
      <c r="G4297" t="s">
        <v>33</v>
      </c>
      <c r="H4297" s="328" t="s">
        <v>786</v>
      </c>
      <c r="I4297" s="199">
        <v>44</v>
      </c>
      <c r="J4297" t="str">
        <f t="shared" si="361"/>
        <v>F-W2-H2-LAM 98 - Exposed Lippings</v>
      </c>
      <c r="K4297" s="382" t="e">
        <f t="shared" si="360"/>
        <v>#REF!</v>
      </c>
    </row>
    <row r="4298" spans="1:11" hidden="1">
      <c r="A4298" t="s">
        <v>0</v>
      </c>
      <c r="B4298" t="s">
        <v>5</v>
      </c>
      <c r="C4298" s="191">
        <v>999</v>
      </c>
      <c r="D4298" s="191" t="s">
        <v>28</v>
      </c>
      <c r="E4298">
        <v>2451</v>
      </c>
      <c r="F4298">
        <v>2820</v>
      </c>
      <c r="G4298" t="s">
        <v>34</v>
      </c>
      <c r="H4298" s="328" t="s">
        <v>786</v>
      </c>
      <c r="I4298" s="199">
        <v>44</v>
      </c>
      <c r="J4298" t="str">
        <f t="shared" si="361"/>
        <v>F-W2-H3-LAM 98 - Exposed Lippings</v>
      </c>
      <c r="K4298" s="382" t="e">
        <f t="shared" si="360"/>
        <v>#REF!</v>
      </c>
    </row>
    <row r="4299" spans="1:11" hidden="1">
      <c r="A4299" t="s">
        <v>0</v>
      </c>
      <c r="B4299" t="s">
        <v>3</v>
      </c>
      <c r="C4299" s="191">
        <v>999</v>
      </c>
      <c r="D4299" s="191" t="s">
        <v>28</v>
      </c>
      <c r="E4299">
        <v>2821</v>
      </c>
      <c r="F4299">
        <v>3100</v>
      </c>
      <c r="G4299" t="s">
        <v>35</v>
      </c>
      <c r="H4299" s="328" t="s">
        <v>786</v>
      </c>
      <c r="I4299" s="199">
        <v>44</v>
      </c>
      <c r="J4299" t="str">
        <f t="shared" si="361"/>
        <v>F-W2-H4-LAM 98 - Exposed Lippings</v>
      </c>
      <c r="K4299" s="382" t="e">
        <f t="shared" si="360"/>
        <v>#REF!</v>
      </c>
    </row>
    <row r="4300" spans="1:11" hidden="1">
      <c r="A4300" t="s">
        <v>2</v>
      </c>
      <c r="B4300" t="s">
        <v>17</v>
      </c>
      <c r="C4300" s="194">
        <v>1099</v>
      </c>
      <c r="D4300" s="194" t="s">
        <v>29</v>
      </c>
      <c r="E4300">
        <v>1981</v>
      </c>
      <c r="F4300">
        <v>2150</v>
      </c>
      <c r="G4300" t="s">
        <v>32</v>
      </c>
      <c r="H4300" s="328" t="s">
        <v>786</v>
      </c>
      <c r="I4300" s="199">
        <v>44</v>
      </c>
      <c r="J4300" t="str">
        <f t="shared" si="361"/>
        <v>D-W3-H1-LAM 98 - Exposed Lippings</v>
      </c>
      <c r="K4300" s="382" t="e">
        <f>+K2572+(Exp_Lip/((100-DoorDiscount)/100))</f>
        <v>#REF!</v>
      </c>
    </row>
    <row r="4301" spans="1:11" hidden="1">
      <c r="A4301" t="s">
        <v>2</v>
      </c>
      <c r="B4301" t="s">
        <v>16</v>
      </c>
      <c r="C4301" s="194">
        <v>1099</v>
      </c>
      <c r="D4301" s="194" t="s">
        <v>29</v>
      </c>
      <c r="E4301">
        <v>2151</v>
      </c>
      <c r="F4301">
        <v>2450</v>
      </c>
      <c r="G4301" t="s">
        <v>33</v>
      </c>
      <c r="H4301" s="328" t="s">
        <v>786</v>
      </c>
      <c r="I4301" s="199">
        <v>44</v>
      </c>
      <c r="J4301" t="str">
        <f t="shared" si="361"/>
        <v>D-W3-H2-LAM 98 - Exposed Lippings</v>
      </c>
      <c r="K4301" s="382" t="e">
        <f>+K2573+(Exp_Lip/((100-DoorDiscount)/100))</f>
        <v>#REF!</v>
      </c>
    </row>
    <row r="4302" spans="1:11" hidden="1">
      <c r="A4302" t="s">
        <v>2</v>
      </c>
      <c r="B4302" t="s">
        <v>15</v>
      </c>
      <c r="C4302" s="194">
        <v>1099</v>
      </c>
      <c r="D4302" s="194" t="s">
        <v>29</v>
      </c>
      <c r="E4302">
        <v>2451</v>
      </c>
      <c r="F4302">
        <v>2820</v>
      </c>
      <c r="G4302" t="s">
        <v>34</v>
      </c>
      <c r="H4302" s="328" t="s">
        <v>786</v>
      </c>
      <c r="I4302" s="199">
        <v>44</v>
      </c>
      <c r="J4302" t="str">
        <f t="shared" si="361"/>
        <v>D-W3-H3-LAM 98 - Exposed Lippings</v>
      </c>
      <c r="K4302" s="382" t="e">
        <f>+K2574+(Exp_Lip/((100-DoorDiscount)/100))</f>
        <v>#REF!</v>
      </c>
    </row>
    <row r="4303" spans="1:11" hidden="1">
      <c r="A4303" t="s">
        <v>2</v>
      </c>
      <c r="B4303" t="s">
        <v>13</v>
      </c>
      <c r="C4303" s="194">
        <v>1099</v>
      </c>
      <c r="D4303" s="194" t="s">
        <v>29</v>
      </c>
      <c r="E4303">
        <v>2821</v>
      </c>
      <c r="F4303">
        <v>3070</v>
      </c>
      <c r="G4303" t="s">
        <v>35</v>
      </c>
      <c r="H4303" s="328" t="s">
        <v>786</v>
      </c>
      <c r="I4303" s="199">
        <v>44</v>
      </c>
      <c r="J4303" t="str">
        <f t="shared" si="361"/>
        <v>D-W3-H4-LAM 98 - Exposed Lippings</v>
      </c>
      <c r="K4303" s="382" t="e">
        <f>+K2575+(Exp_Lip/((100-DoorDiscount)/100))</f>
        <v>#REF!</v>
      </c>
    </row>
    <row r="4304" spans="1:11" hidden="1">
      <c r="A4304" t="s">
        <v>1</v>
      </c>
      <c r="B4304" t="s">
        <v>12</v>
      </c>
      <c r="C4304" s="194">
        <v>1099</v>
      </c>
      <c r="D4304" s="194" t="s">
        <v>29</v>
      </c>
      <c r="E4304">
        <v>1981</v>
      </c>
      <c r="F4304">
        <v>2150</v>
      </c>
      <c r="G4304" t="s">
        <v>32</v>
      </c>
      <c r="H4304" s="328" t="s">
        <v>786</v>
      </c>
      <c r="I4304" s="199">
        <v>44</v>
      </c>
      <c r="J4304" t="str">
        <f t="shared" si="361"/>
        <v>E-W3-H1-LAM 98 - Exposed Lippings</v>
      </c>
      <c r="K4304" s="382" t="e">
        <f t="shared" ref="K4304:K4311" si="362">+K2576+(Exp_Lip/((100-DoorDiscount)/100))*2</f>
        <v>#REF!</v>
      </c>
    </row>
    <row r="4305" spans="1:11" hidden="1">
      <c r="A4305" t="s">
        <v>1</v>
      </c>
      <c r="B4305" t="s">
        <v>11</v>
      </c>
      <c r="C4305" s="194">
        <v>1099</v>
      </c>
      <c r="D4305" s="194" t="s">
        <v>29</v>
      </c>
      <c r="E4305">
        <v>2151</v>
      </c>
      <c r="F4305">
        <v>2450</v>
      </c>
      <c r="G4305" t="s">
        <v>33</v>
      </c>
      <c r="H4305" s="328" t="s">
        <v>786</v>
      </c>
      <c r="I4305" s="199">
        <v>44</v>
      </c>
      <c r="J4305" t="str">
        <f t="shared" si="361"/>
        <v>E-W3-H2-LAM 98 - Exposed Lippings</v>
      </c>
      <c r="K4305" s="382" t="e">
        <f t="shared" si="362"/>
        <v>#REF!</v>
      </c>
    </row>
    <row r="4306" spans="1:11" hidden="1">
      <c r="A4306" t="s">
        <v>1</v>
      </c>
      <c r="B4306" t="s">
        <v>10</v>
      </c>
      <c r="C4306" s="194">
        <v>1099</v>
      </c>
      <c r="D4306" s="194" t="s">
        <v>29</v>
      </c>
      <c r="E4306">
        <v>2451</v>
      </c>
      <c r="F4306">
        <v>2820</v>
      </c>
      <c r="G4306" t="s">
        <v>34</v>
      </c>
      <c r="H4306" s="328" t="s">
        <v>786</v>
      </c>
      <c r="I4306" s="199">
        <v>44</v>
      </c>
      <c r="J4306" t="str">
        <f t="shared" si="361"/>
        <v>E-W3-H3-LAM 98 - Exposed Lippings</v>
      </c>
      <c r="K4306" s="382" t="e">
        <f t="shared" si="362"/>
        <v>#REF!</v>
      </c>
    </row>
    <row r="4307" spans="1:11" hidden="1">
      <c r="A4307" t="s">
        <v>1</v>
      </c>
      <c r="B4307" t="s">
        <v>8</v>
      </c>
      <c r="C4307" s="194">
        <v>1099</v>
      </c>
      <c r="D4307" s="194" t="s">
        <v>29</v>
      </c>
      <c r="E4307">
        <v>2821</v>
      </c>
      <c r="F4307">
        <v>3100</v>
      </c>
      <c r="G4307" t="s">
        <v>35</v>
      </c>
      <c r="H4307" s="328" t="s">
        <v>786</v>
      </c>
      <c r="I4307" s="199">
        <v>44</v>
      </c>
      <c r="J4307" t="str">
        <f t="shared" si="361"/>
        <v>E-W3-H4-LAM 98 - Exposed Lippings</v>
      </c>
      <c r="K4307" s="382" t="e">
        <f t="shared" si="362"/>
        <v>#REF!</v>
      </c>
    </row>
    <row r="4308" spans="1:11" hidden="1">
      <c r="A4308" t="s">
        <v>0</v>
      </c>
      <c r="B4308" t="s">
        <v>7</v>
      </c>
      <c r="C4308" s="194">
        <v>1099</v>
      </c>
      <c r="D4308" s="194" t="s">
        <v>29</v>
      </c>
      <c r="E4308">
        <v>1981</v>
      </c>
      <c r="F4308">
        <v>2150</v>
      </c>
      <c r="G4308" t="s">
        <v>32</v>
      </c>
      <c r="H4308" s="328" t="s">
        <v>786</v>
      </c>
      <c r="I4308" s="199">
        <v>44</v>
      </c>
      <c r="J4308" t="str">
        <f t="shared" si="361"/>
        <v>F-W3-H1-LAM 98 - Exposed Lippings</v>
      </c>
      <c r="K4308" s="382" t="e">
        <f t="shared" si="362"/>
        <v>#REF!</v>
      </c>
    </row>
    <row r="4309" spans="1:11" hidden="1">
      <c r="A4309" t="s">
        <v>0</v>
      </c>
      <c r="B4309" t="s">
        <v>6</v>
      </c>
      <c r="C4309" s="194">
        <v>1099</v>
      </c>
      <c r="D4309" s="194" t="s">
        <v>29</v>
      </c>
      <c r="E4309">
        <v>2151</v>
      </c>
      <c r="F4309">
        <v>2450</v>
      </c>
      <c r="G4309" t="s">
        <v>33</v>
      </c>
      <c r="H4309" s="328" t="s">
        <v>786</v>
      </c>
      <c r="I4309" s="199">
        <v>44</v>
      </c>
      <c r="J4309" t="str">
        <f t="shared" si="361"/>
        <v>F-W3-H2-LAM 98 - Exposed Lippings</v>
      </c>
      <c r="K4309" s="382" t="e">
        <f t="shared" si="362"/>
        <v>#REF!</v>
      </c>
    </row>
    <row r="4310" spans="1:11" hidden="1">
      <c r="A4310" t="s">
        <v>0</v>
      </c>
      <c r="B4310" t="s">
        <v>5</v>
      </c>
      <c r="C4310" s="194">
        <v>1099</v>
      </c>
      <c r="D4310" s="194" t="s">
        <v>29</v>
      </c>
      <c r="E4310">
        <v>2451</v>
      </c>
      <c r="F4310">
        <v>2820</v>
      </c>
      <c r="G4310" t="s">
        <v>34</v>
      </c>
      <c r="H4310" s="328" t="s">
        <v>786</v>
      </c>
      <c r="I4310" s="199">
        <v>44</v>
      </c>
      <c r="J4310" t="str">
        <f t="shared" si="361"/>
        <v>F-W3-H3-LAM 98 - Exposed Lippings</v>
      </c>
      <c r="K4310" s="382" t="e">
        <f t="shared" si="362"/>
        <v>#REF!</v>
      </c>
    </row>
    <row r="4311" spans="1:11" hidden="1">
      <c r="A4311" t="s">
        <v>0</v>
      </c>
      <c r="B4311" t="s">
        <v>3</v>
      </c>
      <c r="C4311" s="194">
        <v>1099</v>
      </c>
      <c r="D4311" s="194" t="s">
        <v>29</v>
      </c>
      <c r="E4311">
        <v>2821</v>
      </c>
      <c r="F4311">
        <v>3100</v>
      </c>
      <c r="G4311" t="s">
        <v>35</v>
      </c>
      <c r="H4311" s="328" t="s">
        <v>786</v>
      </c>
      <c r="I4311" s="199">
        <v>44</v>
      </c>
      <c r="J4311" t="str">
        <f t="shared" si="361"/>
        <v>F-W3-H4-LAM 98 - Exposed Lippings</v>
      </c>
      <c r="K4311" s="382" t="e">
        <f t="shared" si="362"/>
        <v>#REF!</v>
      </c>
    </row>
    <row r="4312" spans="1:11" hidden="1">
      <c r="A4312" t="s">
        <v>2</v>
      </c>
      <c r="B4312" t="s">
        <v>17</v>
      </c>
      <c r="C4312" s="196">
        <v>1240</v>
      </c>
      <c r="D4312" s="196" t="s">
        <v>30</v>
      </c>
      <c r="E4312">
        <v>1981</v>
      </c>
      <c r="F4312">
        <v>2150</v>
      </c>
      <c r="G4312" t="s">
        <v>32</v>
      </c>
      <c r="H4312" s="328" t="s">
        <v>786</v>
      </c>
      <c r="I4312" s="199">
        <v>44</v>
      </c>
      <c r="J4312" t="str">
        <f t="shared" si="361"/>
        <v>D-W4-H1-LAM 98 - Exposed Lippings</v>
      </c>
      <c r="K4312" s="382" t="e">
        <f>+K2584+(Exp_Lip/((100-DoorDiscount)/100))</f>
        <v>#REF!</v>
      </c>
    </row>
    <row r="4313" spans="1:11" hidden="1">
      <c r="A4313" t="s">
        <v>2</v>
      </c>
      <c r="B4313" t="s">
        <v>16</v>
      </c>
      <c r="C4313" s="196">
        <v>1240</v>
      </c>
      <c r="D4313" s="196" t="s">
        <v>30</v>
      </c>
      <c r="E4313">
        <v>2151</v>
      </c>
      <c r="F4313">
        <v>2450</v>
      </c>
      <c r="G4313" t="s">
        <v>33</v>
      </c>
      <c r="H4313" s="328" t="s">
        <v>786</v>
      </c>
      <c r="I4313" s="199">
        <v>44</v>
      </c>
      <c r="J4313" t="str">
        <f t="shared" si="361"/>
        <v>D-W4-H2-LAM 98 - Exposed Lippings</v>
      </c>
      <c r="K4313" s="382" t="e">
        <f>+K2585+(Exp_Lip/((100-DoorDiscount)/100))</f>
        <v>#REF!</v>
      </c>
    </row>
    <row r="4314" spans="1:11" hidden="1">
      <c r="A4314" t="s">
        <v>2</v>
      </c>
      <c r="B4314" t="s">
        <v>15</v>
      </c>
      <c r="C4314" s="196">
        <v>1240</v>
      </c>
      <c r="D4314" s="196" t="s">
        <v>30</v>
      </c>
      <c r="E4314">
        <v>2451</v>
      </c>
      <c r="F4314">
        <v>2820</v>
      </c>
      <c r="G4314" t="s">
        <v>34</v>
      </c>
      <c r="H4314" s="328" t="s">
        <v>786</v>
      </c>
      <c r="I4314" s="199">
        <v>44</v>
      </c>
      <c r="J4314" t="str">
        <f t="shared" si="361"/>
        <v>D-W4-H3-LAM 98 - Exposed Lippings</v>
      </c>
      <c r="K4314" s="382" t="e">
        <f>+K2586+(Exp_Lip/((100-DoorDiscount)/100))</f>
        <v>#REF!</v>
      </c>
    </row>
    <row r="4315" spans="1:11" hidden="1">
      <c r="A4315" t="s">
        <v>2</v>
      </c>
      <c r="B4315" t="s">
        <v>13</v>
      </c>
      <c r="C4315" s="196">
        <v>1240</v>
      </c>
      <c r="D4315" s="196" t="s">
        <v>30</v>
      </c>
      <c r="E4315">
        <v>2821</v>
      </c>
      <c r="F4315">
        <v>3070</v>
      </c>
      <c r="G4315" t="s">
        <v>35</v>
      </c>
      <c r="H4315" s="328" t="s">
        <v>786</v>
      </c>
      <c r="I4315" s="199">
        <v>44</v>
      </c>
      <c r="J4315" t="str">
        <f t="shared" si="361"/>
        <v>D-W4-H4-LAM 98 - Exposed Lippings</v>
      </c>
      <c r="K4315" s="382" t="e">
        <f>+K2587+(Exp_Lip/((100-DoorDiscount)/100))</f>
        <v>#REF!</v>
      </c>
    </row>
    <row r="4316" spans="1:11" hidden="1">
      <c r="A4316" t="s">
        <v>1</v>
      </c>
      <c r="B4316" t="s">
        <v>12</v>
      </c>
      <c r="C4316" s="196">
        <v>1240</v>
      </c>
      <c r="D4316" s="196" t="s">
        <v>30</v>
      </c>
      <c r="E4316">
        <v>1981</v>
      </c>
      <c r="F4316">
        <v>2150</v>
      </c>
      <c r="G4316" t="s">
        <v>32</v>
      </c>
      <c r="H4316" s="328" t="s">
        <v>786</v>
      </c>
      <c r="I4316" s="199">
        <v>44</v>
      </c>
      <c r="J4316" t="str">
        <f t="shared" si="361"/>
        <v>E-W4-H1-LAM 98 - Exposed Lippings</v>
      </c>
      <c r="K4316" s="382" t="e">
        <f t="shared" ref="K4316:K4323" si="363">+K2588+(Exp_Lip/((100-DoorDiscount)/100))*2</f>
        <v>#REF!</v>
      </c>
    </row>
    <row r="4317" spans="1:11" hidden="1">
      <c r="A4317" t="s">
        <v>1</v>
      </c>
      <c r="B4317" t="s">
        <v>11</v>
      </c>
      <c r="C4317" s="196">
        <v>1240</v>
      </c>
      <c r="D4317" s="196" t="s">
        <v>30</v>
      </c>
      <c r="E4317">
        <v>2151</v>
      </c>
      <c r="F4317">
        <v>2450</v>
      </c>
      <c r="G4317" t="s">
        <v>33</v>
      </c>
      <c r="H4317" s="328" t="s">
        <v>786</v>
      </c>
      <c r="I4317" s="199">
        <v>44</v>
      </c>
      <c r="J4317" t="str">
        <f t="shared" si="361"/>
        <v>E-W4-H2-LAM 98 - Exposed Lippings</v>
      </c>
      <c r="K4317" s="382" t="e">
        <f t="shared" si="363"/>
        <v>#REF!</v>
      </c>
    </row>
    <row r="4318" spans="1:11" hidden="1">
      <c r="A4318" t="s">
        <v>1</v>
      </c>
      <c r="B4318" t="s">
        <v>10</v>
      </c>
      <c r="C4318" s="196">
        <v>1240</v>
      </c>
      <c r="D4318" s="196" t="s">
        <v>30</v>
      </c>
      <c r="E4318">
        <v>2451</v>
      </c>
      <c r="F4318">
        <v>2820</v>
      </c>
      <c r="G4318" t="s">
        <v>34</v>
      </c>
      <c r="H4318" s="328" t="s">
        <v>786</v>
      </c>
      <c r="I4318" s="199">
        <v>44</v>
      </c>
      <c r="J4318" t="str">
        <f t="shared" si="361"/>
        <v>E-W4-H3-LAM 98 - Exposed Lippings</v>
      </c>
      <c r="K4318" s="382" t="e">
        <f t="shared" si="363"/>
        <v>#REF!</v>
      </c>
    </row>
    <row r="4319" spans="1:11" hidden="1">
      <c r="A4319" t="s">
        <v>1</v>
      </c>
      <c r="B4319" t="s">
        <v>8</v>
      </c>
      <c r="C4319" s="196">
        <v>1240</v>
      </c>
      <c r="D4319" s="196" t="s">
        <v>30</v>
      </c>
      <c r="E4319">
        <v>2821</v>
      </c>
      <c r="F4319">
        <v>3100</v>
      </c>
      <c r="G4319" t="s">
        <v>35</v>
      </c>
      <c r="H4319" s="328" t="s">
        <v>786</v>
      </c>
      <c r="I4319" s="199">
        <v>44</v>
      </c>
      <c r="J4319" t="str">
        <f t="shared" si="361"/>
        <v>E-W4-H4-LAM 98 - Exposed Lippings</v>
      </c>
      <c r="K4319" s="382" t="e">
        <f t="shared" si="363"/>
        <v>#REF!</v>
      </c>
    </row>
    <row r="4320" spans="1:11" hidden="1">
      <c r="A4320" t="s">
        <v>0</v>
      </c>
      <c r="B4320" t="s">
        <v>7</v>
      </c>
      <c r="C4320" s="196">
        <v>1240</v>
      </c>
      <c r="D4320" s="196" t="s">
        <v>30</v>
      </c>
      <c r="E4320">
        <v>1981</v>
      </c>
      <c r="F4320">
        <v>2150</v>
      </c>
      <c r="G4320" t="s">
        <v>32</v>
      </c>
      <c r="H4320" s="328" t="s">
        <v>786</v>
      </c>
      <c r="I4320" s="199">
        <v>44</v>
      </c>
      <c r="J4320" t="str">
        <f t="shared" si="361"/>
        <v>F-W4-H1-LAM 98 - Exposed Lippings</v>
      </c>
      <c r="K4320" s="382" t="e">
        <f t="shared" si="363"/>
        <v>#REF!</v>
      </c>
    </row>
    <row r="4321" spans="1:13" hidden="1">
      <c r="A4321" t="s">
        <v>0</v>
      </c>
      <c r="B4321" t="s">
        <v>6</v>
      </c>
      <c r="C4321" s="196">
        <v>1240</v>
      </c>
      <c r="D4321" s="196" t="s">
        <v>30</v>
      </c>
      <c r="E4321">
        <v>2151</v>
      </c>
      <c r="F4321">
        <v>2450</v>
      </c>
      <c r="G4321" t="s">
        <v>33</v>
      </c>
      <c r="H4321" s="328" t="s">
        <v>786</v>
      </c>
      <c r="I4321" s="199">
        <v>44</v>
      </c>
      <c r="J4321" t="str">
        <f t="shared" si="361"/>
        <v>F-W4-H2-LAM 98 - Exposed Lippings</v>
      </c>
      <c r="K4321" s="382" t="e">
        <f t="shared" si="363"/>
        <v>#REF!</v>
      </c>
    </row>
    <row r="4322" spans="1:13" hidden="1">
      <c r="A4322" t="s">
        <v>0</v>
      </c>
      <c r="B4322" t="s">
        <v>5</v>
      </c>
      <c r="C4322" s="196">
        <v>1240</v>
      </c>
      <c r="D4322" s="196" t="s">
        <v>30</v>
      </c>
      <c r="E4322">
        <v>2451</v>
      </c>
      <c r="F4322">
        <v>2820</v>
      </c>
      <c r="G4322" t="s">
        <v>34</v>
      </c>
      <c r="H4322" s="328" t="s">
        <v>786</v>
      </c>
      <c r="I4322" s="199">
        <v>44</v>
      </c>
      <c r="J4322" t="str">
        <f t="shared" si="361"/>
        <v>F-W4-H3-LAM 98 - Exposed Lippings</v>
      </c>
      <c r="K4322" s="382" t="e">
        <f t="shared" si="363"/>
        <v>#REF!</v>
      </c>
    </row>
    <row r="4323" spans="1:13" hidden="1">
      <c r="A4323" t="s">
        <v>0</v>
      </c>
      <c r="B4323" t="s">
        <v>3</v>
      </c>
      <c r="C4323" s="196">
        <v>1240</v>
      </c>
      <c r="D4323" s="196" t="s">
        <v>30</v>
      </c>
      <c r="E4323">
        <v>2821</v>
      </c>
      <c r="F4323">
        <v>3100</v>
      </c>
      <c r="G4323" t="s">
        <v>35</v>
      </c>
      <c r="H4323" s="328" t="s">
        <v>786</v>
      </c>
      <c r="I4323" s="199">
        <v>44</v>
      </c>
      <c r="J4323" t="str">
        <f t="shared" si="361"/>
        <v>F-W4-H4-LAM 98 - Exposed Lippings</v>
      </c>
      <c r="K4323" s="382" t="e">
        <f t="shared" si="363"/>
        <v>#REF!</v>
      </c>
    </row>
    <row r="4324" spans="1:13">
      <c r="A4324" t="s">
        <v>14</v>
      </c>
      <c r="B4324" t="s">
        <v>17</v>
      </c>
      <c r="C4324">
        <v>949</v>
      </c>
      <c r="D4324" t="s">
        <v>27</v>
      </c>
      <c r="E4324">
        <v>1981</v>
      </c>
      <c r="F4324">
        <v>2150</v>
      </c>
      <c r="G4324" t="s">
        <v>32</v>
      </c>
      <c r="H4324" s="221" t="s">
        <v>705</v>
      </c>
      <c r="I4324" s="199">
        <v>44</v>
      </c>
      <c r="J4324" t="str">
        <f t="shared" si="361"/>
        <v>A-W1-H1-Sprayed</v>
      </c>
      <c r="K4324" s="5">
        <v>291</v>
      </c>
      <c r="M4324" t="s">
        <v>730</v>
      </c>
    </row>
    <row r="4325" spans="1:13">
      <c r="A4325" t="s">
        <v>14</v>
      </c>
      <c r="B4325" t="s">
        <v>16</v>
      </c>
      <c r="C4325">
        <v>949</v>
      </c>
      <c r="D4325" t="s">
        <v>27</v>
      </c>
      <c r="E4325">
        <v>2151</v>
      </c>
      <c r="F4325">
        <v>2450</v>
      </c>
      <c r="G4325" t="s">
        <v>33</v>
      </c>
      <c r="H4325" s="221" t="s">
        <v>705</v>
      </c>
      <c r="I4325" s="199">
        <v>44</v>
      </c>
      <c r="J4325" t="str">
        <f t="shared" si="361"/>
        <v>A-W1-H2-Sprayed</v>
      </c>
      <c r="K4325" s="5">
        <v>438</v>
      </c>
      <c r="M4325" t="s">
        <v>730</v>
      </c>
    </row>
    <row r="4326" spans="1:13">
      <c r="A4326" t="s">
        <v>14</v>
      </c>
      <c r="B4326" t="s">
        <v>15</v>
      </c>
      <c r="C4326">
        <v>949</v>
      </c>
      <c r="D4326" t="s">
        <v>27</v>
      </c>
      <c r="E4326">
        <v>2451</v>
      </c>
      <c r="F4326">
        <v>2820</v>
      </c>
      <c r="G4326" t="s">
        <v>34</v>
      </c>
      <c r="H4326" s="221" t="s">
        <v>705</v>
      </c>
      <c r="I4326" s="199">
        <v>44</v>
      </c>
      <c r="J4326" t="str">
        <f t="shared" si="361"/>
        <v>A-W1-H3-Sprayed</v>
      </c>
      <c r="K4326" s="5">
        <v>607</v>
      </c>
      <c r="M4326" t="s">
        <v>730</v>
      </c>
    </row>
    <row r="4327" spans="1:13">
      <c r="A4327" t="s">
        <v>14</v>
      </c>
      <c r="B4327" t="s">
        <v>13</v>
      </c>
      <c r="C4327" s="190">
        <v>949</v>
      </c>
      <c r="D4327" t="s">
        <v>27</v>
      </c>
      <c r="E4327">
        <v>2821</v>
      </c>
      <c r="F4327">
        <v>3070</v>
      </c>
      <c r="G4327" t="s">
        <v>35</v>
      </c>
      <c r="H4327" s="221" t="s">
        <v>705</v>
      </c>
      <c r="I4327" s="199">
        <v>44</v>
      </c>
      <c r="J4327" t="str">
        <f t="shared" si="361"/>
        <v>A-W1-H4-Sprayed</v>
      </c>
      <c r="K4327" s="5">
        <v>711</v>
      </c>
      <c r="M4327" t="s">
        <v>730</v>
      </c>
    </row>
    <row r="4328" spans="1:13">
      <c r="A4328" t="s">
        <v>9</v>
      </c>
      <c r="B4328" t="s">
        <v>12</v>
      </c>
      <c r="C4328">
        <v>949</v>
      </c>
      <c r="D4328" t="s">
        <v>27</v>
      </c>
      <c r="E4328">
        <v>1981</v>
      </c>
      <c r="F4328">
        <v>2150</v>
      </c>
      <c r="G4328" t="s">
        <v>32</v>
      </c>
      <c r="H4328" s="221" t="s">
        <v>705</v>
      </c>
      <c r="I4328" s="199">
        <v>44</v>
      </c>
      <c r="J4328" t="str">
        <f t="shared" si="361"/>
        <v>B-W1-H1-Sprayed</v>
      </c>
      <c r="K4328" s="5">
        <v>577</v>
      </c>
      <c r="M4328" t="s">
        <v>730</v>
      </c>
    </row>
    <row r="4329" spans="1:13">
      <c r="A4329" t="s">
        <v>9</v>
      </c>
      <c r="B4329" t="s">
        <v>11</v>
      </c>
      <c r="C4329" s="190">
        <v>949</v>
      </c>
      <c r="D4329" t="s">
        <v>27</v>
      </c>
      <c r="E4329">
        <v>2151</v>
      </c>
      <c r="F4329">
        <v>2450</v>
      </c>
      <c r="G4329" t="s">
        <v>33</v>
      </c>
      <c r="H4329" s="221" t="s">
        <v>705</v>
      </c>
      <c r="I4329" s="199">
        <v>44</v>
      </c>
      <c r="J4329" t="str">
        <f t="shared" si="361"/>
        <v>B-W1-H2-Sprayed</v>
      </c>
      <c r="K4329" s="5">
        <v>872</v>
      </c>
      <c r="M4329" t="s">
        <v>730</v>
      </c>
    </row>
    <row r="4330" spans="1:13">
      <c r="A4330" t="s">
        <v>9</v>
      </c>
      <c r="B4330" t="s">
        <v>10</v>
      </c>
      <c r="C4330">
        <v>949</v>
      </c>
      <c r="D4330" t="s">
        <v>27</v>
      </c>
      <c r="E4330">
        <v>2451</v>
      </c>
      <c r="F4330">
        <v>2820</v>
      </c>
      <c r="G4330" t="s">
        <v>34</v>
      </c>
      <c r="H4330" s="221" t="s">
        <v>705</v>
      </c>
      <c r="I4330" s="199">
        <v>44</v>
      </c>
      <c r="J4330" t="str">
        <f t="shared" si="361"/>
        <v>B-W1-H3-Sprayed</v>
      </c>
      <c r="K4330" s="5">
        <v>1183</v>
      </c>
      <c r="M4330" t="s">
        <v>730</v>
      </c>
    </row>
    <row r="4331" spans="1:13">
      <c r="A4331" t="s">
        <v>9</v>
      </c>
      <c r="B4331" t="s">
        <v>8</v>
      </c>
      <c r="C4331" s="190">
        <v>949</v>
      </c>
      <c r="D4331" s="190" t="s">
        <v>27</v>
      </c>
      <c r="E4331">
        <v>2821</v>
      </c>
      <c r="F4331">
        <v>3100</v>
      </c>
      <c r="G4331" t="s">
        <v>35</v>
      </c>
      <c r="H4331" s="221" t="s">
        <v>705</v>
      </c>
      <c r="I4331" s="199">
        <v>44</v>
      </c>
      <c r="J4331" t="str">
        <f t="shared" si="361"/>
        <v>B-W1-H4-Sprayed</v>
      </c>
      <c r="K4331" s="5">
        <v>1417</v>
      </c>
      <c r="M4331" t="s">
        <v>730</v>
      </c>
    </row>
    <row r="4332" spans="1:13">
      <c r="A4332" t="s">
        <v>4</v>
      </c>
      <c r="B4332" t="s">
        <v>7</v>
      </c>
      <c r="C4332">
        <v>949</v>
      </c>
      <c r="D4332" t="s">
        <v>27</v>
      </c>
      <c r="E4332">
        <v>1981</v>
      </c>
      <c r="F4332">
        <v>2150</v>
      </c>
      <c r="G4332" t="s">
        <v>32</v>
      </c>
      <c r="H4332" s="221" t="s">
        <v>705</v>
      </c>
      <c r="I4332" s="199">
        <v>44</v>
      </c>
      <c r="J4332" t="str">
        <f t="shared" si="361"/>
        <v>C-W1-H1-Sprayed</v>
      </c>
      <c r="K4332" s="5">
        <v>491</v>
      </c>
      <c r="M4332" t="s">
        <v>730</v>
      </c>
    </row>
    <row r="4333" spans="1:13">
      <c r="A4333" t="s">
        <v>4</v>
      </c>
      <c r="B4333" t="s">
        <v>6</v>
      </c>
      <c r="C4333" s="190">
        <v>949</v>
      </c>
      <c r="D4333" t="s">
        <v>27</v>
      </c>
      <c r="E4333">
        <v>2151</v>
      </c>
      <c r="F4333">
        <v>2450</v>
      </c>
      <c r="G4333" t="s">
        <v>33</v>
      </c>
      <c r="H4333" s="221" t="s">
        <v>705</v>
      </c>
      <c r="I4333" s="199">
        <v>44</v>
      </c>
      <c r="J4333" t="str">
        <f t="shared" si="361"/>
        <v>C-W1-H2-Sprayed</v>
      </c>
      <c r="K4333" s="5">
        <v>775</v>
      </c>
      <c r="M4333" t="s">
        <v>730</v>
      </c>
    </row>
    <row r="4334" spans="1:13">
      <c r="A4334" t="s">
        <v>4</v>
      </c>
      <c r="B4334" t="s">
        <v>5</v>
      </c>
      <c r="C4334" s="190">
        <v>949</v>
      </c>
      <c r="D4334" t="s">
        <v>27</v>
      </c>
      <c r="E4334">
        <v>2451</v>
      </c>
      <c r="F4334">
        <v>2820</v>
      </c>
      <c r="G4334" t="s">
        <v>34</v>
      </c>
      <c r="H4334" s="221" t="s">
        <v>705</v>
      </c>
      <c r="I4334" s="199">
        <v>44</v>
      </c>
      <c r="J4334" t="str">
        <f t="shared" si="361"/>
        <v>C-W1-H3-Sprayed</v>
      </c>
      <c r="K4334" s="5">
        <v>994</v>
      </c>
      <c r="M4334" t="s">
        <v>730</v>
      </c>
    </row>
    <row r="4335" spans="1:13">
      <c r="A4335" t="s">
        <v>4</v>
      </c>
      <c r="B4335" t="s">
        <v>3</v>
      </c>
      <c r="C4335" s="190">
        <v>949</v>
      </c>
      <c r="D4335" s="190" t="s">
        <v>27</v>
      </c>
      <c r="E4335">
        <v>2821</v>
      </c>
      <c r="F4335">
        <v>3100</v>
      </c>
      <c r="G4335" t="s">
        <v>35</v>
      </c>
      <c r="H4335" s="221" t="s">
        <v>705</v>
      </c>
      <c r="I4335" s="199">
        <v>44</v>
      </c>
      <c r="J4335" t="str">
        <f t="shared" si="361"/>
        <v>C-W1-H4-Sprayed</v>
      </c>
      <c r="K4335" s="5">
        <v>1144</v>
      </c>
      <c r="M4335" t="s">
        <v>730</v>
      </c>
    </row>
    <row r="4336" spans="1:13">
      <c r="A4336" t="s">
        <v>14</v>
      </c>
      <c r="B4336" t="s">
        <v>17</v>
      </c>
      <c r="C4336" s="191">
        <v>999</v>
      </c>
      <c r="D4336" s="191" t="s">
        <v>28</v>
      </c>
      <c r="E4336">
        <v>1981</v>
      </c>
      <c r="F4336">
        <v>2150</v>
      </c>
      <c r="G4336" t="s">
        <v>32</v>
      </c>
      <c r="H4336" s="221" t="s">
        <v>705</v>
      </c>
      <c r="I4336" s="199">
        <v>44</v>
      </c>
      <c r="J4336" t="str">
        <f t="shared" si="361"/>
        <v>A-W2-H1-Sprayed</v>
      </c>
      <c r="K4336" s="5">
        <v>316</v>
      </c>
      <c r="M4336" t="s">
        <v>730</v>
      </c>
    </row>
    <row r="4337" spans="1:13">
      <c r="A4337" t="s">
        <v>14</v>
      </c>
      <c r="B4337" t="s">
        <v>16</v>
      </c>
      <c r="C4337" s="191">
        <v>999</v>
      </c>
      <c r="D4337" s="191" t="s">
        <v>28</v>
      </c>
      <c r="E4337">
        <v>2151</v>
      </c>
      <c r="F4337">
        <v>2450</v>
      </c>
      <c r="G4337" t="s">
        <v>33</v>
      </c>
      <c r="H4337" s="221" t="s">
        <v>705</v>
      </c>
      <c r="I4337" s="199">
        <v>44</v>
      </c>
      <c r="J4337" t="str">
        <f t="shared" si="361"/>
        <v>A-W2-H2-Sprayed</v>
      </c>
      <c r="K4337" s="5">
        <v>464</v>
      </c>
      <c r="M4337" t="s">
        <v>730</v>
      </c>
    </row>
    <row r="4338" spans="1:13">
      <c r="A4338" t="s">
        <v>14</v>
      </c>
      <c r="B4338" t="s">
        <v>15</v>
      </c>
      <c r="C4338" s="191">
        <v>999</v>
      </c>
      <c r="D4338" s="191" t="s">
        <v>28</v>
      </c>
      <c r="E4338">
        <v>2451</v>
      </c>
      <c r="F4338">
        <v>2820</v>
      </c>
      <c r="G4338" t="s">
        <v>34</v>
      </c>
      <c r="H4338" s="221" t="s">
        <v>705</v>
      </c>
      <c r="I4338" s="199">
        <v>44</v>
      </c>
      <c r="J4338" t="str">
        <f t="shared" si="361"/>
        <v>A-W2-H3-Sprayed</v>
      </c>
      <c r="K4338" s="5">
        <v>632</v>
      </c>
      <c r="M4338" t="s">
        <v>730</v>
      </c>
    </row>
    <row r="4339" spans="1:13">
      <c r="A4339" t="s">
        <v>14</v>
      </c>
      <c r="B4339" t="s">
        <v>13</v>
      </c>
      <c r="C4339" s="191">
        <v>999</v>
      </c>
      <c r="D4339" s="191" t="s">
        <v>28</v>
      </c>
      <c r="E4339">
        <v>2821</v>
      </c>
      <c r="F4339">
        <v>3070</v>
      </c>
      <c r="G4339" t="s">
        <v>35</v>
      </c>
      <c r="H4339" s="221" t="s">
        <v>705</v>
      </c>
      <c r="I4339" s="199">
        <v>44</v>
      </c>
      <c r="J4339" t="str">
        <f t="shared" si="361"/>
        <v>A-W2-H4-Sprayed</v>
      </c>
      <c r="K4339" s="5">
        <v>736</v>
      </c>
      <c r="M4339" t="s">
        <v>730</v>
      </c>
    </row>
    <row r="4340" spans="1:13">
      <c r="A4340" t="s">
        <v>9</v>
      </c>
      <c r="B4340" t="s">
        <v>12</v>
      </c>
      <c r="C4340" s="191">
        <v>999</v>
      </c>
      <c r="D4340" s="191" t="s">
        <v>28</v>
      </c>
      <c r="E4340">
        <v>1981</v>
      </c>
      <c r="F4340">
        <v>2150</v>
      </c>
      <c r="G4340" t="s">
        <v>32</v>
      </c>
      <c r="H4340" s="221" t="s">
        <v>705</v>
      </c>
      <c r="I4340" s="199">
        <v>44</v>
      </c>
      <c r="J4340" t="str">
        <f t="shared" si="361"/>
        <v>B-W2-H1-Sprayed</v>
      </c>
      <c r="K4340" s="5">
        <v>628</v>
      </c>
      <c r="M4340" t="s">
        <v>730</v>
      </c>
    </row>
    <row r="4341" spans="1:13">
      <c r="A4341" t="s">
        <v>9</v>
      </c>
      <c r="B4341" t="s">
        <v>11</v>
      </c>
      <c r="C4341" s="191">
        <v>999</v>
      </c>
      <c r="D4341" s="191" t="s">
        <v>28</v>
      </c>
      <c r="E4341">
        <v>2151</v>
      </c>
      <c r="F4341">
        <v>2450</v>
      </c>
      <c r="G4341" t="s">
        <v>33</v>
      </c>
      <c r="H4341" s="221" t="s">
        <v>705</v>
      </c>
      <c r="I4341" s="199">
        <v>44</v>
      </c>
      <c r="J4341" t="str">
        <f t="shared" si="361"/>
        <v>B-W2-H2-Sprayed</v>
      </c>
      <c r="K4341" s="5">
        <v>922</v>
      </c>
      <c r="M4341" t="s">
        <v>730</v>
      </c>
    </row>
    <row r="4342" spans="1:13">
      <c r="A4342" t="s">
        <v>9</v>
      </c>
      <c r="B4342" t="s">
        <v>10</v>
      </c>
      <c r="C4342" s="191">
        <v>999</v>
      </c>
      <c r="D4342" s="191" t="s">
        <v>28</v>
      </c>
      <c r="E4342">
        <v>2451</v>
      </c>
      <c r="F4342">
        <v>2820</v>
      </c>
      <c r="G4342" t="s">
        <v>34</v>
      </c>
      <c r="H4342" s="221" t="s">
        <v>705</v>
      </c>
      <c r="I4342" s="199">
        <v>44</v>
      </c>
      <c r="J4342" t="str">
        <f t="shared" si="361"/>
        <v>B-W2-H3-Sprayed</v>
      </c>
      <c r="K4342" s="5">
        <v>1233</v>
      </c>
      <c r="M4342" t="s">
        <v>730</v>
      </c>
    </row>
    <row r="4343" spans="1:13">
      <c r="A4343" t="s">
        <v>9</v>
      </c>
      <c r="B4343" t="s">
        <v>8</v>
      </c>
      <c r="C4343" s="191">
        <v>999</v>
      </c>
      <c r="D4343" s="191" t="s">
        <v>28</v>
      </c>
      <c r="E4343">
        <v>2821</v>
      </c>
      <c r="F4343">
        <v>3100</v>
      </c>
      <c r="G4343" t="s">
        <v>35</v>
      </c>
      <c r="H4343" s="221" t="s">
        <v>705</v>
      </c>
      <c r="I4343" s="199">
        <v>44</v>
      </c>
      <c r="J4343" t="str">
        <f t="shared" si="361"/>
        <v>B-W2-H4-Sprayed</v>
      </c>
      <c r="K4343" s="5">
        <v>1467</v>
      </c>
      <c r="M4343" t="s">
        <v>730</v>
      </c>
    </row>
    <row r="4344" spans="1:13">
      <c r="A4344" t="s">
        <v>4</v>
      </c>
      <c r="B4344" t="s">
        <v>7</v>
      </c>
      <c r="C4344" s="191">
        <v>999</v>
      </c>
      <c r="D4344" s="191" t="s">
        <v>28</v>
      </c>
      <c r="E4344">
        <v>1981</v>
      </c>
      <c r="F4344">
        <v>2150</v>
      </c>
      <c r="G4344" t="s">
        <v>32</v>
      </c>
      <c r="H4344" s="221" t="s">
        <v>705</v>
      </c>
      <c r="I4344" s="199">
        <v>44</v>
      </c>
      <c r="J4344" t="str">
        <f t="shared" si="361"/>
        <v>C-W2-H1-Sprayed</v>
      </c>
      <c r="K4344" s="5">
        <v>517</v>
      </c>
      <c r="M4344" t="s">
        <v>730</v>
      </c>
    </row>
    <row r="4345" spans="1:13">
      <c r="A4345" t="s">
        <v>4</v>
      </c>
      <c r="B4345" t="s">
        <v>6</v>
      </c>
      <c r="C4345" s="191">
        <v>999</v>
      </c>
      <c r="D4345" s="191" t="s">
        <v>28</v>
      </c>
      <c r="E4345">
        <v>2151</v>
      </c>
      <c r="F4345">
        <v>2450</v>
      </c>
      <c r="G4345" t="s">
        <v>33</v>
      </c>
      <c r="H4345" s="221" t="s">
        <v>705</v>
      </c>
      <c r="I4345" s="199">
        <v>44</v>
      </c>
      <c r="J4345" t="str">
        <f t="shared" si="361"/>
        <v>C-W2-H2-Sprayed</v>
      </c>
      <c r="K4345" s="5">
        <v>800</v>
      </c>
      <c r="M4345" t="s">
        <v>730</v>
      </c>
    </row>
    <row r="4346" spans="1:13">
      <c r="A4346" t="s">
        <v>4</v>
      </c>
      <c r="B4346" t="s">
        <v>5</v>
      </c>
      <c r="C4346" s="191">
        <v>999</v>
      </c>
      <c r="D4346" s="191" t="s">
        <v>28</v>
      </c>
      <c r="E4346">
        <v>2451</v>
      </c>
      <c r="F4346">
        <v>2820</v>
      </c>
      <c r="G4346" t="s">
        <v>34</v>
      </c>
      <c r="H4346" s="221" t="s">
        <v>705</v>
      </c>
      <c r="I4346" s="199">
        <v>44</v>
      </c>
      <c r="J4346" t="str">
        <f t="shared" si="361"/>
        <v>C-W2-H3-Sprayed</v>
      </c>
      <c r="K4346" s="5">
        <v>1019</v>
      </c>
      <c r="M4346" t="s">
        <v>730</v>
      </c>
    </row>
    <row r="4347" spans="1:13">
      <c r="A4347" t="s">
        <v>4</v>
      </c>
      <c r="B4347" t="s">
        <v>3</v>
      </c>
      <c r="C4347" s="191">
        <v>999</v>
      </c>
      <c r="D4347" s="191" t="s">
        <v>28</v>
      </c>
      <c r="E4347">
        <v>2821</v>
      </c>
      <c r="F4347">
        <v>3100</v>
      </c>
      <c r="G4347" t="s">
        <v>35</v>
      </c>
      <c r="H4347" s="221" t="s">
        <v>705</v>
      </c>
      <c r="I4347" s="199">
        <v>44</v>
      </c>
      <c r="J4347" t="str">
        <f t="shared" si="361"/>
        <v>C-W2-H4-Sprayed</v>
      </c>
      <c r="K4347" s="5">
        <v>1169</v>
      </c>
      <c r="M4347" t="s">
        <v>730</v>
      </c>
    </row>
    <row r="4348" spans="1:13">
      <c r="A4348" t="s">
        <v>14</v>
      </c>
      <c r="B4348" t="s">
        <v>17</v>
      </c>
      <c r="C4348" s="194">
        <v>1099</v>
      </c>
      <c r="D4348" s="194" t="s">
        <v>29</v>
      </c>
      <c r="E4348">
        <v>1981</v>
      </c>
      <c r="F4348">
        <v>2150</v>
      </c>
      <c r="G4348" t="s">
        <v>32</v>
      </c>
      <c r="H4348" s="221" t="s">
        <v>705</v>
      </c>
      <c r="I4348" s="199">
        <v>44</v>
      </c>
      <c r="J4348" t="str">
        <f t="shared" si="361"/>
        <v>A-W3-H1-Sprayed</v>
      </c>
      <c r="K4348" s="5">
        <v>341</v>
      </c>
      <c r="M4348" t="s">
        <v>730</v>
      </c>
    </row>
    <row r="4349" spans="1:13">
      <c r="A4349" t="s">
        <v>14</v>
      </c>
      <c r="B4349" t="s">
        <v>16</v>
      </c>
      <c r="C4349" s="194">
        <v>1099</v>
      </c>
      <c r="D4349" s="194" t="s">
        <v>29</v>
      </c>
      <c r="E4349">
        <v>2151</v>
      </c>
      <c r="F4349">
        <v>2450</v>
      </c>
      <c r="G4349" t="s">
        <v>33</v>
      </c>
      <c r="H4349" s="221" t="s">
        <v>705</v>
      </c>
      <c r="I4349" s="199">
        <v>44</v>
      </c>
      <c r="J4349" t="str">
        <f t="shared" si="361"/>
        <v>A-W3-H2-Sprayed</v>
      </c>
      <c r="K4349" s="5">
        <v>489</v>
      </c>
      <c r="M4349" t="s">
        <v>730</v>
      </c>
    </row>
    <row r="4350" spans="1:13">
      <c r="A4350" t="s">
        <v>14</v>
      </c>
      <c r="B4350" t="s">
        <v>15</v>
      </c>
      <c r="C4350" s="194">
        <v>1099</v>
      </c>
      <c r="D4350" s="194" t="s">
        <v>29</v>
      </c>
      <c r="E4350">
        <v>2451</v>
      </c>
      <c r="F4350">
        <v>2820</v>
      </c>
      <c r="G4350" t="s">
        <v>34</v>
      </c>
      <c r="H4350" s="221" t="s">
        <v>705</v>
      </c>
      <c r="I4350" s="199">
        <v>44</v>
      </c>
      <c r="J4350" t="str">
        <f t="shared" si="361"/>
        <v>A-W3-H3-Sprayed</v>
      </c>
      <c r="K4350" s="5">
        <v>657</v>
      </c>
      <c r="M4350" t="s">
        <v>730</v>
      </c>
    </row>
    <row r="4351" spans="1:13">
      <c r="A4351" t="s">
        <v>14</v>
      </c>
      <c r="B4351" t="s">
        <v>13</v>
      </c>
      <c r="C4351" s="194">
        <v>1099</v>
      </c>
      <c r="D4351" s="194" t="s">
        <v>29</v>
      </c>
      <c r="E4351">
        <v>2821</v>
      </c>
      <c r="F4351">
        <v>3070</v>
      </c>
      <c r="G4351" t="s">
        <v>35</v>
      </c>
      <c r="H4351" s="221" t="s">
        <v>705</v>
      </c>
      <c r="I4351" s="199">
        <v>44</v>
      </c>
      <c r="J4351" t="str">
        <f t="shared" si="361"/>
        <v>A-W3-H4-Sprayed</v>
      </c>
      <c r="K4351" s="5">
        <v>761</v>
      </c>
      <c r="M4351" t="s">
        <v>730</v>
      </c>
    </row>
    <row r="4352" spans="1:13">
      <c r="A4352" t="s">
        <v>9</v>
      </c>
      <c r="B4352" t="s">
        <v>12</v>
      </c>
      <c r="C4352" s="194">
        <v>1099</v>
      </c>
      <c r="D4352" s="194" t="s">
        <v>29</v>
      </c>
      <c r="E4352">
        <v>1981</v>
      </c>
      <c r="F4352">
        <v>2150</v>
      </c>
      <c r="G4352" t="s">
        <v>32</v>
      </c>
      <c r="H4352" s="221" t="s">
        <v>705</v>
      </c>
      <c r="I4352" s="199">
        <v>44</v>
      </c>
      <c r="J4352" t="str">
        <f t="shared" si="361"/>
        <v>B-W3-H1-Sprayed</v>
      </c>
      <c r="K4352" s="5">
        <v>677</v>
      </c>
      <c r="M4352" t="s">
        <v>730</v>
      </c>
    </row>
    <row r="4353" spans="1:13">
      <c r="A4353" t="s">
        <v>9</v>
      </c>
      <c r="B4353" t="s">
        <v>11</v>
      </c>
      <c r="C4353" s="194">
        <v>1099</v>
      </c>
      <c r="D4353" s="194" t="s">
        <v>29</v>
      </c>
      <c r="E4353">
        <v>2151</v>
      </c>
      <c r="F4353">
        <v>2450</v>
      </c>
      <c r="G4353" t="s">
        <v>33</v>
      </c>
      <c r="H4353" s="221" t="s">
        <v>705</v>
      </c>
      <c r="I4353" s="199">
        <v>44</v>
      </c>
      <c r="J4353" t="str">
        <f t="shared" si="361"/>
        <v>B-W3-H2-Sprayed</v>
      </c>
      <c r="K4353" s="5">
        <v>973</v>
      </c>
      <c r="M4353" t="s">
        <v>730</v>
      </c>
    </row>
    <row r="4354" spans="1:13">
      <c r="A4354" t="s">
        <v>9</v>
      </c>
      <c r="B4354" t="s">
        <v>10</v>
      </c>
      <c r="C4354" s="194">
        <v>1099</v>
      </c>
      <c r="D4354" s="194" t="s">
        <v>29</v>
      </c>
      <c r="E4354">
        <v>2451</v>
      </c>
      <c r="F4354">
        <v>2820</v>
      </c>
      <c r="G4354" t="s">
        <v>34</v>
      </c>
      <c r="H4354" s="221" t="s">
        <v>705</v>
      </c>
      <c r="I4354" s="199">
        <v>44</v>
      </c>
      <c r="J4354" t="str">
        <f t="shared" si="361"/>
        <v>B-W3-H3-Sprayed</v>
      </c>
      <c r="K4354" s="5">
        <v>1284</v>
      </c>
      <c r="M4354" t="s">
        <v>730</v>
      </c>
    </row>
    <row r="4355" spans="1:13">
      <c r="A4355" t="s">
        <v>9</v>
      </c>
      <c r="B4355" t="s">
        <v>8</v>
      </c>
      <c r="C4355" s="194">
        <v>1099</v>
      </c>
      <c r="D4355" s="194" t="s">
        <v>29</v>
      </c>
      <c r="E4355">
        <v>2821</v>
      </c>
      <c r="F4355">
        <v>3100</v>
      </c>
      <c r="G4355" t="s">
        <v>35</v>
      </c>
      <c r="H4355" s="221" t="s">
        <v>705</v>
      </c>
      <c r="I4355" s="199">
        <v>44</v>
      </c>
      <c r="J4355" t="str">
        <f t="shared" si="361"/>
        <v>B-W3-H4-Sprayed</v>
      </c>
      <c r="K4355" s="5">
        <v>1516</v>
      </c>
      <c r="M4355" t="s">
        <v>730</v>
      </c>
    </row>
    <row r="4356" spans="1:13">
      <c r="A4356" t="s">
        <v>4</v>
      </c>
      <c r="B4356" t="s">
        <v>7</v>
      </c>
      <c r="C4356" s="194">
        <v>1099</v>
      </c>
      <c r="D4356" s="194" t="s">
        <v>29</v>
      </c>
      <c r="E4356">
        <v>1981</v>
      </c>
      <c r="F4356">
        <v>2150</v>
      </c>
      <c r="G4356" t="s">
        <v>32</v>
      </c>
      <c r="H4356" s="221" t="s">
        <v>705</v>
      </c>
      <c r="I4356" s="199">
        <v>44</v>
      </c>
      <c r="J4356" t="str">
        <f t="shared" si="361"/>
        <v>C-W3-H1-Sprayed</v>
      </c>
      <c r="K4356" s="5">
        <v>542</v>
      </c>
      <c r="M4356" t="s">
        <v>730</v>
      </c>
    </row>
    <row r="4357" spans="1:13">
      <c r="A4357" t="s">
        <v>4</v>
      </c>
      <c r="B4357" t="s">
        <v>6</v>
      </c>
      <c r="C4357" s="194">
        <v>1099</v>
      </c>
      <c r="D4357" s="194" t="s">
        <v>29</v>
      </c>
      <c r="E4357">
        <v>2151</v>
      </c>
      <c r="F4357">
        <v>2450</v>
      </c>
      <c r="G4357" t="s">
        <v>33</v>
      </c>
      <c r="H4357" s="221" t="s">
        <v>705</v>
      </c>
      <c r="I4357" s="199">
        <v>44</v>
      </c>
      <c r="J4357" t="str">
        <f t="shared" si="361"/>
        <v>C-W3-H2-Sprayed</v>
      </c>
      <c r="K4357" s="5">
        <v>824</v>
      </c>
      <c r="M4357" t="s">
        <v>730</v>
      </c>
    </row>
    <row r="4358" spans="1:13">
      <c r="A4358" t="s">
        <v>4</v>
      </c>
      <c r="B4358" t="s">
        <v>5</v>
      </c>
      <c r="C4358" s="194">
        <v>1099</v>
      </c>
      <c r="D4358" s="194" t="s">
        <v>29</v>
      </c>
      <c r="E4358">
        <v>2451</v>
      </c>
      <c r="F4358">
        <v>2820</v>
      </c>
      <c r="G4358" t="s">
        <v>34</v>
      </c>
      <c r="H4358" s="221" t="s">
        <v>705</v>
      </c>
      <c r="I4358" s="199">
        <v>44</v>
      </c>
      <c r="J4358" t="str">
        <f t="shared" ref="J4358:J4419" si="364">A4358&amp;"-"&amp;D4358&amp;"-"&amp;G4358&amp;"-"&amp;H4358</f>
        <v>C-W3-H3-Sprayed</v>
      </c>
      <c r="K4358" s="5">
        <v>1045</v>
      </c>
      <c r="M4358" t="s">
        <v>730</v>
      </c>
    </row>
    <row r="4359" spans="1:13">
      <c r="A4359" t="s">
        <v>4</v>
      </c>
      <c r="B4359" t="s">
        <v>3</v>
      </c>
      <c r="C4359" s="194">
        <v>1099</v>
      </c>
      <c r="D4359" s="194" t="s">
        <v>29</v>
      </c>
      <c r="E4359">
        <v>2821</v>
      </c>
      <c r="F4359">
        <v>3100</v>
      </c>
      <c r="G4359" t="s">
        <v>35</v>
      </c>
      <c r="H4359" s="221" t="s">
        <v>705</v>
      </c>
      <c r="I4359" s="199">
        <v>44</v>
      </c>
      <c r="J4359" t="str">
        <f t="shared" si="364"/>
        <v>C-W3-H4-Sprayed</v>
      </c>
      <c r="K4359" s="5">
        <v>1195</v>
      </c>
      <c r="M4359" t="s">
        <v>730</v>
      </c>
    </row>
    <row r="4360" spans="1:13">
      <c r="A4360" t="s">
        <v>14</v>
      </c>
      <c r="B4360" t="s">
        <v>17</v>
      </c>
      <c r="C4360" s="196">
        <v>1240</v>
      </c>
      <c r="D4360" s="196" t="s">
        <v>30</v>
      </c>
      <c r="E4360">
        <v>1981</v>
      </c>
      <c r="F4360">
        <v>2150</v>
      </c>
      <c r="G4360" t="s">
        <v>32</v>
      </c>
      <c r="H4360" s="221" t="s">
        <v>705</v>
      </c>
      <c r="I4360" s="199">
        <v>44</v>
      </c>
      <c r="J4360" t="str">
        <f t="shared" si="364"/>
        <v>A-W4-H1-Sprayed</v>
      </c>
      <c r="K4360" s="5">
        <v>367</v>
      </c>
      <c r="M4360" t="s">
        <v>730</v>
      </c>
    </row>
    <row r="4361" spans="1:13">
      <c r="A4361" t="s">
        <v>14</v>
      </c>
      <c r="B4361" t="s">
        <v>16</v>
      </c>
      <c r="C4361" s="196">
        <v>1240</v>
      </c>
      <c r="D4361" s="196" t="s">
        <v>30</v>
      </c>
      <c r="E4361">
        <v>2151</v>
      </c>
      <c r="F4361">
        <v>2450</v>
      </c>
      <c r="G4361" t="s">
        <v>33</v>
      </c>
      <c r="H4361" s="221" t="s">
        <v>705</v>
      </c>
      <c r="I4361" s="199">
        <v>44</v>
      </c>
      <c r="J4361" t="str">
        <f t="shared" si="364"/>
        <v>A-W4-H2-Sprayed</v>
      </c>
      <c r="K4361" s="5">
        <v>513</v>
      </c>
      <c r="M4361" t="s">
        <v>730</v>
      </c>
    </row>
    <row r="4362" spans="1:13">
      <c r="A4362" t="s">
        <v>14</v>
      </c>
      <c r="B4362" t="s">
        <v>15</v>
      </c>
      <c r="C4362" s="196">
        <v>1240</v>
      </c>
      <c r="D4362" s="196" t="s">
        <v>30</v>
      </c>
      <c r="E4362">
        <v>2451</v>
      </c>
      <c r="F4362">
        <v>2820</v>
      </c>
      <c r="G4362" t="s">
        <v>34</v>
      </c>
      <c r="H4362" s="221" t="s">
        <v>705</v>
      </c>
      <c r="I4362" s="199">
        <v>44</v>
      </c>
      <c r="J4362" t="str">
        <f t="shared" si="364"/>
        <v>A-W4-H3-Sprayed</v>
      </c>
      <c r="K4362" s="5">
        <v>682</v>
      </c>
      <c r="M4362" t="s">
        <v>730</v>
      </c>
    </row>
    <row r="4363" spans="1:13">
      <c r="A4363" t="s">
        <v>14</v>
      </c>
      <c r="B4363" t="s">
        <v>13</v>
      </c>
      <c r="C4363" s="196">
        <v>1240</v>
      </c>
      <c r="D4363" s="196" t="s">
        <v>30</v>
      </c>
      <c r="E4363">
        <v>2821</v>
      </c>
      <c r="F4363">
        <v>3070</v>
      </c>
      <c r="G4363" t="s">
        <v>35</v>
      </c>
      <c r="H4363" s="221" t="s">
        <v>705</v>
      </c>
      <c r="I4363" s="199">
        <v>44</v>
      </c>
      <c r="J4363" t="str">
        <f t="shared" si="364"/>
        <v>A-W4-H4-Sprayed</v>
      </c>
      <c r="K4363" s="5">
        <v>786</v>
      </c>
      <c r="M4363" t="s">
        <v>730</v>
      </c>
    </row>
    <row r="4364" spans="1:13">
      <c r="A4364" t="s">
        <v>9</v>
      </c>
      <c r="B4364" t="s">
        <v>12</v>
      </c>
      <c r="C4364" s="196">
        <v>1240</v>
      </c>
      <c r="D4364" s="196" t="s">
        <v>30</v>
      </c>
      <c r="E4364">
        <v>1981</v>
      </c>
      <c r="F4364">
        <v>2150</v>
      </c>
      <c r="G4364" t="s">
        <v>32</v>
      </c>
      <c r="H4364" s="221" t="s">
        <v>705</v>
      </c>
      <c r="I4364" s="199">
        <v>44</v>
      </c>
      <c r="J4364" t="str">
        <f t="shared" si="364"/>
        <v>B-W4-H1-Sprayed</v>
      </c>
      <c r="K4364" s="5">
        <v>728</v>
      </c>
      <c r="M4364" t="s">
        <v>730</v>
      </c>
    </row>
    <row r="4365" spans="1:13">
      <c r="A4365" t="s">
        <v>9</v>
      </c>
      <c r="B4365" t="s">
        <v>11</v>
      </c>
      <c r="C4365" s="196">
        <v>1240</v>
      </c>
      <c r="D4365" s="196" t="s">
        <v>30</v>
      </c>
      <c r="E4365">
        <v>2151</v>
      </c>
      <c r="F4365">
        <v>2450</v>
      </c>
      <c r="G4365" t="s">
        <v>33</v>
      </c>
      <c r="H4365" s="221" t="s">
        <v>705</v>
      </c>
      <c r="I4365" s="199">
        <v>44</v>
      </c>
      <c r="J4365" t="str">
        <f t="shared" si="364"/>
        <v>B-W4-H2-Sprayed</v>
      </c>
      <c r="K4365" s="5">
        <v>1022</v>
      </c>
      <c r="M4365" t="s">
        <v>730</v>
      </c>
    </row>
    <row r="4366" spans="1:13">
      <c r="A4366" t="s">
        <v>9</v>
      </c>
      <c r="B4366" t="s">
        <v>10</v>
      </c>
      <c r="C4366" s="196">
        <v>1240</v>
      </c>
      <c r="D4366" s="196" t="s">
        <v>30</v>
      </c>
      <c r="E4366">
        <v>2451</v>
      </c>
      <c r="F4366">
        <v>2820</v>
      </c>
      <c r="G4366" t="s">
        <v>34</v>
      </c>
      <c r="H4366" s="221" t="s">
        <v>705</v>
      </c>
      <c r="I4366" s="199">
        <v>44</v>
      </c>
      <c r="J4366" t="str">
        <f t="shared" si="364"/>
        <v>B-W4-H3-Sprayed</v>
      </c>
      <c r="K4366" s="5">
        <v>1334</v>
      </c>
      <c r="M4366" t="s">
        <v>730</v>
      </c>
    </row>
    <row r="4367" spans="1:13">
      <c r="A4367" t="s">
        <v>9</v>
      </c>
      <c r="B4367" t="s">
        <v>8</v>
      </c>
      <c r="C4367" s="196">
        <v>1240</v>
      </c>
      <c r="D4367" s="196" t="s">
        <v>30</v>
      </c>
      <c r="E4367">
        <v>2821</v>
      </c>
      <c r="F4367">
        <v>3100</v>
      </c>
      <c r="G4367" t="s">
        <v>35</v>
      </c>
      <c r="H4367" s="221" t="s">
        <v>705</v>
      </c>
      <c r="I4367" s="199">
        <v>44</v>
      </c>
      <c r="J4367" t="str">
        <f t="shared" si="364"/>
        <v>B-W4-H4-Sprayed</v>
      </c>
      <c r="K4367" s="5">
        <v>1567</v>
      </c>
      <c r="M4367" t="s">
        <v>730</v>
      </c>
    </row>
    <row r="4368" spans="1:13">
      <c r="A4368" t="s">
        <v>4</v>
      </c>
      <c r="B4368" t="s">
        <v>7</v>
      </c>
      <c r="C4368" s="196">
        <v>1240</v>
      </c>
      <c r="D4368" s="196" t="s">
        <v>30</v>
      </c>
      <c r="E4368">
        <v>1981</v>
      </c>
      <c r="F4368">
        <v>2150</v>
      </c>
      <c r="G4368" t="s">
        <v>32</v>
      </c>
      <c r="H4368" s="221" t="s">
        <v>705</v>
      </c>
      <c r="I4368" s="199">
        <v>44</v>
      </c>
      <c r="J4368" t="str">
        <f t="shared" si="364"/>
        <v>C-W4-H1-Sprayed</v>
      </c>
      <c r="K4368" s="5">
        <v>567</v>
      </c>
      <c r="M4368" t="s">
        <v>730</v>
      </c>
    </row>
    <row r="4369" spans="1:13">
      <c r="A4369" t="s">
        <v>4</v>
      </c>
      <c r="B4369" t="s">
        <v>6</v>
      </c>
      <c r="C4369" s="196">
        <v>1240</v>
      </c>
      <c r="D4369" s="196" t="s">
        <v>30</v>
      </c>
      <c r="E4369">
        <v>2151</v>
      </c>
      <c r="F4369">
        <v>2450</v>
      </c>
      <c r="G4369" t="s">
        <v>33</v>
      </c>
      <c r="H4369" s="221" t="s">
        <v>705</v>
      </c>
      <c r="I4369" s="199">
        <v>44</v>
      </c>
      <c r="J4369" t="str">
        <f t="shared" si="364"/>
        <v>C-W4-H2-Sprayed</v>
      </c>
      <c r="K4369" s="5">
        <v>850</v>
      </c>
      <c r="M4369" t="s">
        <v>730</v>
      </c>
    </row>
    <row r="4370" spans="1:13">
      <c r="A4370" t="s">
        <v>4</v>
      </c>
      <c r="B4370" t="s">
        <v>5</v>
      </c>
      <c r="C4370" s="196">
        <v>1240</v>
      </c>
      <c r="D4370" s="196" t="s">
        <v>30</v>
      </c>
      <c r="E4370">
        <v>2451</v>
      </c>
      <c r="F4370">
        <v>2820</v>
      </c>
      <c r="G4370" t="s">
        <v>34</v>
      </c>
      <c r="H4370" s="221" t="s">
        <v>705</v>
      </c>
      <c r="I4370" s="199">
        <v>44</v>
      </c>
      <c r="J4370" t="str">
        <f t="shared" si="364"/>
        <v>C-W4-H3-Sprayed</v>
      </c>
      <c r="K4370" s="5">
        <v>1070</v>
      </c>
      <c r="M4370" t="s">
        <v>730</v>
      </c>
    </row>
    <row r="4371" spans="1:13">
      <c r="A4371" t="s">
        <v>4</v>
      </c>
      <c r="B4371" t="s">
        <v>3</v>
      </c>
      <c r="C4371" s="196">
        <v>1240</v>
      </c>
      <c r="D4371" s="196" t="s">
        <v>30</v>
      </c>
      <c r="E4371">
        <v>2821</v>
      </c>
      <c r="F4371">
        <v>3100</v>
      </c>
      <c r="G4371" t="s">
        <v>35</v>
      </c>
      <c r="H4371" s="221" t="s">
        <v>705</v>
      </c>
      <c r="I4371" s="199">
        <v>44</v>
      </c>
      <c r="J4371" t="str">
        <f t="shared" si="364"/>
        <v>C-W4-H4-Sprayed</v>
      </c>
      <c r="K4371" s="5">
        <v>1219</v>
      </c>
      <c r="M4371" t="s">
        <v>730</v>
      </c>
    </row>
    <row r="4372" spans="1:13">
      <c r="A4372" t="s">
        <v>2</v>
      </c>
      <c r="B4372" t="s">
        <v>17</v>
      </c>
      <c r="C4372">
        <v>949</v>
      </c>
      <c r="D4372" t="s">
        <v>27</v>
      </c>
      <c r="E4372">
        <v>1981</v>
      </c>
      <c r="F4372">
        <v>2150</v>
      </c>
      <c r="G4372" t="s">
        <v>32</v>
      </c>
      <c r="H4372" s="221" t="s">
        <v>705</v>
      </c>
      <c r="I4372" s="199">
        <v>44</v>
      </c>
      <c r="J4372" t="str">
        <f t="shared" si="364"/>
        <v>D-W1-H1-Sprayed</v>
      </c>
      <c r="K4372" s="5">
        <v>291</v>
      </c>
      <c r="M4372" t="s">
        <v>730</v>
      </c>
    </row>
    <row r="4373" spans="1:13">
      <c r="A4373" t="s">
        <v>2</v>
      </c>
      <c r="B4373" t="s">
        <v>16</v>
      </c>
      <c r="C4373">
        <v>949</v>
      </c>
      <c r="D4373" t="s">
        <v>27</v>
      </c>
      <c r="E4373">
        <v>2151</v>
      </c>
      <c r="F4373">
        <v>2450</v>
      </c>
      <c r="G4373" t="s">
        <v>33</v>
      </c>
      <c r="H4373" s="221" t="s">
        <v>705</v>
      </c>
      <c r="I4373" s="199">
        <v>44</v>
      </c>
      <c r="J4373" t="str">
        <f t="shared" si="364"/>
        <v>D-W1-H2-Sprayed</v>
      </c>
      <c r="K4373" s="5">
        <v>438</v>
      </c>
      <c r="M4373" t="s">
        <v>730</v>
      </c>
    </row>
    <row r="4374" spans="1:13">
      <c r="A4374" t="s">
        <v>2</v>
      </c>
      <c r="B4374" t="s">
        <v>15</v>
      </c>
      <c r="C4374">
        <v>949</v>
      </c>
      <c r="D4374" t="s">
        <v>27</v>
      </c>
      <c r="E4374">
        <v>2451</v>
      </c>
      <c r="F4374">
        <v>2820</v>
      </c>
      <c r="G4374" t="s">
        <v>34</v>
      </c>
      <c r="H4374" s="221" t="s">
        <v>705</v>
      </c>
      <c r="I4374" s="199">
        <v>44</v>
      </c>
      <c r="J4374" t="str">
        <f t="shared" si="364"/>
        <v>D-W1-H3-Sprayed</v>
      </c>
      <c r="K4374" s="5">
        <v>607</v>
      </c>
      <c r="M4374" t="s">
        <v>730</v>
      </c>
    </row>
    <row r="4375" spans="1:13">
      <c r="A4375" t="s">
        <v>2</v>
      </c>
      <c r="B4375" t="s">
        <v>13</v>
      </c>
      <c r="C4375" s="190">
        <v>949</v>
      </c>
      <c r="D4375" t="s">
        <v>27</v>
      </c>
      <c r="E4375">
        <v>2821</v>
      </c>
      <c r="F4375">
        <v>3070</v>
      </c>
      <c r="G4375" t="s">
        <v>35</v>
      </c>
      <c r="H4375" s="221" t="s">
        <v>705</v>
      </c>
      <c r="I4375" s="199">
        <v>44</v>
      </c>
      <c r="J4375" t="str">
        <f t="shared" si="364"/>
        <v>D-W1-H4-Sprayed</v>
      </c>
      <c r="K4375" s="5">
        <v>711</v>
      </c>
      <c r="M4375" t="s">
        <v>730</v>
      </c>
    </row>
    <row r="4376" spans="1:13">
      <c r="A4376" t="s">
        <v>1</v>
      </c>
      <c r="B4376" t="s">
        <v>12</v>
      </c>
      <c r="C4376">
        <v>949</v>
      </c>
      <c r="D4376" t="s">
        <v>27</v>
      </c>
      <c r="E4376">
        <v>1981</v>
      </c>
      <c r="F4376">
        <v>2150</v>
      </c>
      <c r="G4376" t="s">
        <v>32</v>
      </c>
      <c r="H4376" s="221" t="s">
        <v>705</v>
      </c>
      <c r="I4376" s="199">
        <v>44</v>
      </c>
      <c r="J4376" t="str">
        <f t="shared" si="364"/>
        <v>E-W1-H1-Sprayed</v>
      </c>
      <c r="K4376" s="5">
        <v>577</v>
      </c>
      <c r="M4376" t="s">
        <v>730</v>
      </c>
    </row>
    <row r="4377" spans="1:13">
      <c r="A4377" t="s">
        <v>1</v>
      </c>
      <c r="B4377" t="s">
        <v>11</v>
      </c>
      <c r="C4377" s="190">
        <v>949</v>
      </c>
      <c r="D4377" t="s">
        <v>27</v>
      </c>
      <c r="E4377">
        <v>2151</v>
      </c>
      <c r="F4377">
        <v>2450</v>
      </c>
      <c r="G4377" t="s">
        <v>33</v>
      </c>
      <c r="H4377" s="221" t="s">
        <v>705</v>
      </c>
      <c r="I4377" s="199">
        <v>44</v>
      </c>
      <c r="J4377" t="str">
        <f t="shared" si="364"/>
        <v>E-W1-H2-Sprayed</v>
      </c>
      <c r="K4377" s="5">
        <v>872</v>
      </c>
      <c r="M4377" t="s">
        <v>730</v>
      </c>
    </row>
    <row r="4378" spans="1:13">
      <c r="A4378" t="s">
        <v>1</v>
      </c>
      <c r="B4378" t="s">
        <v>10</v>
      </c>
      <c r="C4378">
        <v>949</v>
      </c>
      <c r="D4378" t="s">
        <v>27</v>
      </c>
      <c r="E4378">
        <v>2451</v>
      </c>
      <c r="F4378">
        <v>2820</v>
      </c>
      <c r="G4378" t="s">
        <v>34</v>
      </c>
      <c r="H4378" s="221" t="s">
        <v>705</v>
      </c>
      <c r="I4378" s="199">
        <v>44</v>
      </c>
      <c r="J4378" t="str">
        <f t="shared" si="364"/>
        <v>E-W1-H3-Sprayed</v>
      </c>
      <c r="K4378" s="5">
        <v>1183</v>
      </c>
      <c r="M4378" t="s">
        <v>730</v>
      </c>
    </row>
    <row r="4379" spans="1:13">
      <c r="A4379" t="s">
        <v>1</v>
      </c>
      <c r="B4379" t="s">
        <v>8</v>
      </c>
      <c r="C4379" s="190">
        <v>949</v>
      </c>
      <c r="D4379" s="190" t="s">
        <v>27</v>
      </c>
      <c r="E4379">
        <v>2821</v>
      </c>
      <c r="F4379">
        <v>3100</v>
      </c>
      <c r="G4379" t="s">
        <v>35</v>
      </c>
      <c r="H4379" s="221" t="s">
        <v>705</v>
      </c>
      <c r="I4379" s="199">
        <v>44</v>
      </c>
      <c r="J4379" t="str">
        <f t="shared" si="364"/>
        <v>E-W1-H4-Sprayed</v>
      </c>
      <c r="K4379" s="5">
        <v>1417</v>
      </c>
      <c r="M4379" t="s">
        <v>730</v>
      </c>
    </row>
    <row r="4380" spans="1:13">
      <c r="A4380" t="s">
        <v>0</v>
      </c>
      <c r="B4380" t="s">
        <v>7</v>
      </c>
      <c r="C4380">
        <v>949</v>
      </c>
      <c r="D4380" t="s">
        <v>27</v>
      </c>
      <c r="E4380">
        <v>1981</v>
      </c>
      <c r="F4380">
        <v>2150</v>
      </c>
      <c r="G4380" t="s">
        <v>32</v>
      </c>
      <c r="H4380" s="221" t="s">
        <v>705</v>
      </c>
      <c r="I4380" s="199">
        <v>44</v>
      </c>
      <c r="J4380" t="str">
        <f t="shared" si="364"/>
        <v>F-W1-H1-Sprayed</v>
      </c>
      <c r="K4380" s="5">
        <v>491</v>
      </c>
      <c r="M4380" t="s">
        <v>730</v>
      </c>
    </row>
    <row r="4381" spans="1:13">
      <c r="A4381" t="s">
        <v>0</v>
      </c>
      <c r="B4381" t="s">
        <v>6</v>
      </c>
      <c r="C4381" s="190">
        <v>949</v>
      </c>
      <c r="D4381" t="s">
        <v>27</v>
      </c>
      <c r="E4381">
        <v>2151</v>
      </c>
      <c r="F4381">
        <v>2450</v>
      </c>
      <c r="G4381" t="s">
        <v>33</v>
      </c>
      <c r="H4381" s="221" t="s">
        <v>705</v>
      </c>
      <c r="I4381" s="199">
        <v>44</v>
      </c>
      <c r="J4381" t="str">
        <f t="shared" si="364"/>
        <v>F-W1-H2-Sprayed</v>
      </c>
      <c r="K4381" s="5">
        <v>775</v>
      </c>
      <c r="M4381" t="s">
        <v>730</v>
      </c>
    </row>
    <row r="4382" spans="1:13">
      <c r="A4382" t="s">
        <v>0</v>
      </c>
      <c r="B4382" t="s">
        <v>5</v>
      </c>
      <c r="C4382" s="190">
        <v>949</v>
      </c>
      <c r="D4382" t="s">
        <v>27</v>
      </c>
      <c r="E4382">
        <v>2451</v>
      </c>
      <c r="F4382">
        <v>2820</v>
      </c>
      <c r="G4382" t="s">
        <v>34</v>
      </c>
      <c r="H4382" s="221" t="s">
        <v>705</v>
      </c>
      <c r="I4382" s="199">
        <v>44</v>
      </c>
      <c r="J4382" t="str">
        <f t="shared" si="364"/>
        <v>F-W1-H3-Sprayed</v>
      </c>
      <c r="K4382" s="5">
        <v>994</v>
      </c>
      <c r="M4382" t="s">
        <v>730</v>
      </c>
    </row>
    <row r="4383" spans="1:13">
      <c r="A4383" t="s">
        <v>0</v>
      </c>
      <c r="B4383" t="s">
        <v>3</v>
      </c>
      <c r="C4383" s="190">
        <v>949</v>
      </c>
      <c r="D4383" s="190" t="s">
        <v>27</v>
      </c>
      <c r="E4383">
        <v>2821</v>
      </c>
      <c r="F4383">
        <v>3100</v>
      </c>
      <c r="G4383" t="s">
        <v>35</v>
      </c>
      <c r="H4383" s="221" t="s">
        <v>705</v>
      </c>
      <c r="I4383" s="199">
        <v>44</v>
      </c>
      <c r="J4383" t="str">
        <f t="shared" si="364"/>
        <v>F-W1-H4-Sprayed</v>
      </c>
      <c r="K4383" s="5">
        <v>1144</v>
      </c>
      <c r="M4383" t="s">
        <v>730</v>
      </c>
    </row>
    <row r="4384" spans="1:13">
      <c r="A4384" t="s">
        <v>2</v>
      </c>
      <c r="B4384" t="s">
        <v>17</v>
      </c>
      <c r="C4384" s="191">
        <v>999</v>
      </c>
      <c r="D4384" s="191" t="s">
        <v>28</v>
      </c>
      <c r="E4384">
        <v>1981</v>
      </c>
      <c r="F4384">
        <v>2150</v>
      </c>
      <c r="G4384" t="s">
        <v>32</v>
      </c>
      <c r="H4384" s="221" t="s">
        <v>705</v>
      </c>
      <c r="I4384" s="199">
        <v>44</v>
      </c>
      <c r="J4384" t="str">
        <f t="shared" si="364"/>
        <v>D-W2-H1-Sprayed</v>
      </c>
      <c r="K4384" s="5">
        <v>316</v>
      </c>
      <c r="M4384" t="s">
        <v>730</v>
      </c>
    </row>
    <row r="4385" spans="1:13">
      <c r="A4385" t="s">
        <v>2</v>
      </c>
      <c r="B4385" t="s">
        <v>16</v>
      </c>
      <c r="C4385" s="191">
        <v>999</v>
      </c>
      <c r="D4385" s="191" t="s">
        <v>28</v>
      </c>
      <c r="E4385">
        <v>2151</v>
      </c>
      <c r="F4385">
        <v>2450</v>
      </c>
      <c r="G4385" t="s">
        <v>33</v>
      </c>
      <c r="H4385" s="221" t="s">
        <v>705</v>
      </c>
      <c r="I4385" s="199">
        <v>44</v>
      </c>
      <c r="J4385" t="str">
        <f t="shared" si="364"/>
        <v>D-W2-H2-Sprayed</v>
      </c>
      <c r="K4385" s="5">
        <v>464</v>
      </c>
      <c r="M4385" t="s">
        <v>730</v>
      </c>
    </row>
    <row r="4386" spans="1:13">
      <c r="A4386" t="s">
        <v>2</v>
      </c>
      <c r="B4386" t="s">
        <v>15</v>
      </c>
      <c r="C4386" s="191">
        <v>999</v>
      </c>
      <c r="D4386" s="191" t="s">
        <v>28</v>
      </c>
      <c r="E4386">
        <v>2451</v>
      </c>
      <c r="F4386">
        <v>2820</v>
      </c>
      <c r="G4386" t="s">
        <v>34</v>
      </c>
      <c r="H4386" s="221" t="s">
        <v>705</v>
      </c>
      <c r="I4386" s="199">
        <v>44</v>
      </c>
      <c r="J4386" t="str">
        <f t="shared" si="364"/>
        <v>D-W2-H3-Sprayed</v>
      </c>
      <c r="K4386" s="5">
        <v>632</v>
      </c>
      <c r="M4386" t="s">
        <v>730</v>
      </c>
    </row>
    <row r="4387" spans="1:13">
      <c r="A4387" t="s">
        <v>2</v>
      </c>
      <c r="B4387" t="s">
        <v>13</v>
      </c>
      <c r="C4387" s="191">
        <v>999</v>
      </c>
      <c r="D4387" s="191" t="s">
        <v>28</v>
      </c>
      <c r="E4387">
        <v>2821</v>
      </c>
      <c r="F4387">
        <v>3070</v>
      </c>
      <c r="G4387" t="s">
        <v>35</v>
      </c>
      <c r="H4387" s="221" t="s">
        <v>705</v>
      </c>
      <c r="I4387" s="199">
        <v>44</v>
      </c>
      <c r="J4387" t="str">
        <f t="shared" si="364"/>
        <v>D-W2-H4-Sprayed</v>
      </c>
      <c r="K4387" s="5">
        <v>736</v>
      </c>
      <c r="M4387" t="s">
        <v>730</v>
      </c>
    </row>
    <row r="4388" spans="1:13">
      <c r="A4388" t="s">
        <v>1</v>
      </c>
      <c r="B4388" t="s">
        <v>12</v>
      </c>
      <c r="C4388" s="191">
        <v>999</v>
      </c>
      <c r="D4388" s="191" t="s">
        <v>28</v>
      </c>
      <c r="E4388">
        <v>1981</v>
      </c>
      <c r="F4388">
        <v>2150</v>
      </c>
      <c r="G4388" t="s">
        <v>32</v>
      </c>
      <c r="H4388" s="221" t="s">
        <v>705</v>
      </c>
      <c r="I4388" s="199">
        <v>44</v>
      </c>
      <c r="J4388" t="str">
        <f t="shared" si="364"/>
        <v>E-W2-H1-Sprayed</v>
      </c>
      <c r="K4388" s="5">
        <v>628</v>
      </c>
      <c r="M4388" t="s">
        <v>730</v>
      </c>
    </row>
    <row r="4389" spans="1:13">
      <c r="A4389" t="s">
        <v>1</v>
      </c>
      <c r="B4389" t="s">
        <v>11</v>
      </c>
      <c r="C4389" s="191">
        <v>999</v>
      </c>
      <c r="D4389" s="191" t="s">
        <v>28</v>
      </c>
      <c r="E4389">
        <v>2151</v>
      </c>
      <c r="F4389">
        <v>2450</v>
      </c>
      <c r="G4389" t="s">
        <v>33</v>
      </c>
      <c r="H4389" s="221" t="s">
        <v>705</v>
      </c>
      <c r="I4389" s="199">
        <v>44</v>
      </c>
      <c r="J4389" t="str">
        <f t="shared" si="364"/>
        <v>E-W2-H2-Sprayed</v>
      </c>
      <c r="K4389" s="5">
        <v>922</v>
      </c>
      <c r="M4389" t="s">
        <v>730</v>
      </c>
    </row>
    <row r="4390" spans="1:13">
      <c r="A4390" t="s">
        <v>1</v>
      </c>
      <c r="B4390" t="s">
        <v>10</v>
      </c>
      <c r="C4390" s="191">
        <v>999</v>
      </c>
      <c r="D4390" s="191" t="s">
        <v>28</v>
      </c>
      <c r="E4390">
        <v>2451</v>
      </c>
      <c r="F4390">
        <v>2820</v>
      </c>
      <c r="G4390" t="s">
        <v>34</v>
      </c>
      <c r="H4390" s="221" t="s">
        <v>705</v>
      </c>
      <c r="I4390" s="199">
        <v>44</v>
      </c>
      <c r="J4390" t="str">
        <f t="shared" si="364"/>
        <v>E-W2-H3-Sprayed</v>
      </c>
      <c r="K4390" s="5">
        <v>1233</v>
      </c>
      <c r="M4390" t="s">
        <v>730</v>
      </c>
    </row>
    <row r="4391" spans="1:13">
      <c r="A4391" t="s">
        <v>1</v>
      </c>
      <c r="B4391" t="s">
        <v>8</v>
      </c>
      <c r="C4391" s="191">
        <v>999</v>
      </c>
      <c r="D4391" s="191" t="s">
        <v>28</v>
      </c>
      <c r="E4391">
        <v>2821</v>
      </c>
      <c r="F4391">
        <v>3100</v>
      </c>
      <c r="G4391" t="s">
        <v>35</v>
      </c>
      <c r="H4391" s="221" t="s">
        <v>705</v>
      </c>
      <c r="I4391" s="199">
        <v>44</v>
      </c>
      <c r="J4391" t="str">
        <f t="shared" si="364"/>
        <v>E-W2-H4-Sprayed</v>
      </c>
      <c r="K4391" s="5">
        <v>1467</v>
      </c>
      <c r="M4391" t="s">
        <v>730</v>
      </c>
    </row>
    <row r="4392" spans="1:13">
      <c r="A4392" t="s">
        <v>0</v>
      </c>
      <c r="B4392" t="s">
        <v>7</v>
      </c>
      <c r="C4392" s="191">
        <v>999</v>
      </c>
      <c r="D4392" s="191" t="s">
        <v>28</v>
      </c>
      <c r="E4392">
        <v>1981</v>
      </c>
      <c r="F4392">
        <v>2150</v>
      </c>
      <c r="G4392" t="s">
        <v>32</v>
      </c>
      <c r="H4392" s="221" t="s">
        <v>705</v>
      </c>
      <c r="I4392" s="199">
        <v>44</v>
      </c>
      <c r="J4392" t="str">
        <f t="shared" si="364"/>
        <v>F-W2-H1-Sprayed</v>
      </c>
      <c r="K4392" s="5">
        <v>517</v>
      </c>
      <c r="M4392" t="s">
        <v>730</v>
      </c>
    </row>
    <row r="4393" spans="1:13">
      <c r="A4393" t="s">
        <v>0</v>
      </c>
      <c r="B4393" t="s">
        <v>6</v>
      </c>
      <c r="C4393" s="191">
        <v>999</v>
      </c>
      <c r="D4393" s="191" t="s">
        <v>28</v>
      </c>
      <c r="E4393">
        <v>2151</v>
      </c>
      <c r="F4393">
        <v>2450</v>
      </c>
      <c r="G4393" t="s">
        <v>33</v>
      </c>
      <c r="H4393" s="221" t="s">
        <v>705</v>
      </c>
      <c r="I4393" s="199">
        <v>44</v>
      </c>
      <c r="J4393" t="str">
        <f t="shared" si="364"/>
        <v>F-W2-H2-Sprayed</v>
      </c>
      <c r="K4393" s="5">
        <v>800</v>
      </c>
      <c r="M4393" t="s">
        <v>730</v>
      </c>
    </row>
    <row r="4394" spans="1:13">
      <c r="A4394" t="s">
        <v>0</v>
      </c>
      <c r="B4394" t="s">
        <v>5</v>
      </c>
      <c r="C4394" s="191">
        <v>999</v>
      </c>
      <c r="D4394" s="191" t="s">
        <v>28</v>
      </c>
      <c r="E4394">
        <v>2451</v>
      </c>
      <c r="F4394">
        <v>2820</v>
      </c>
      <c r="G4394" t="s">
        <v>34</v>
      </c>
      <c r="H4394" s="221" t="s">
        <v>705</v>
      </c>
      <c r="I4394" s="199">
        <v>44</v>
      </c>
      <c r="J4394" t="str">
        <f t="shared" si="364"/>
        <v>F-W2-H3-Sprayed</v>
      </c>
      <c r="K4394" s="5">
        <v>1019</v>
      </c>
      <c r="M4394" t="s">
        <v>730</v>
      </c>
    </row>
    <row r="4395" spans="1:13">
      <c r="A4395" t="s">
        <v>0</v>
      </c>
      <c r="B4395" t="s">
        <v>3</v>
      </c>
      <c r="C4395" s="191">
        <v>999</v>
      </c>
      <c r="D4395" s="191" t="s">
        <v>28</v>
      </c>
      <c r="E4395">
        <v>2821</v>
      </c>
      <c r="F4395">
        <v>3100</v>
      </c>
      <c r="G4395" t="s">
        <v>35</v>
      </c>
      <c r="H4395" s="221" t="s">
        <v>705</v>
      </c>
      <c r="I4395" s="199">
        <v>44</v>
      </c>
      <c r="J4395" t="str">
        <f t="shared" si="364"/>
        <v>F-W2-H4-Sprayed</v>
      </c>
      <c r="K4395" s="5">
        <v>1169</v>
      </c>
      <c r="M4395" t="s">
        <v>730</v>
      </c>
    </row>
    <row r="4396" spans="1:13">
      <c r="A4396" t="s">
        <v>2</v>
      </c>
      <c r="B4396" t="s">
        <v>17</v>
      </c>
      <c r="C4396" s="194">
        <v>1099</v>
      </c>
      <c r="D4396" s="194" t="s">
        <v>29</v>
      </c>
      <c r="E4396">
        <v>1981</v>
      </c>
      <c r="F4396">
        <v>2150</v>
      </c>
      <c r="G4396" t="s">
        <v>32</v>
      </c>
      <c r="H4396" s="221" t="s">
        <v>705</v>
      </c>
      <c r="I4396" s="199">
        <v>44</v>
      </c>
      <c r="J4396" t="str">
        <f t="shared" si="364"/>
        <v>D-W3-H1-Sprayed</v>
      </c>
      <c r="K4396" s="5">
        <v>341</v>
      </c>
      <c r="M4396" t="s">
        <v>730</v>
      </c>
    </row>
    <row r="4397" spans="1:13">
      <c r="A4397" t="s">
        <v>2</v>
      </c>
      <c r="B4397" t="s">
        <v>16</v>
      </c>
      <c r="C4397" s="194">
        <v>1099</v>
      </c>
      <c r="D4397" s="194" t="s">
        <v>29</v>
      </c>
      <c r="E4397">
        <v>2151</v>
      </c>
      <c r="F4397">
        <v>2450</v>
      </c>
      <c r="G4397" t="s">
        <v>33</v>
      </c>
      <c r="H4397" s="221" t="s">
        <v>705</v>
      </c>
      <c r="I4397" s="199">
        <v>44</v>
      </c>
      <c r="J4397" t="str">
        <f t="shared" si="364"/>
        <v>D-W3-H2-Sprayed</v>
      </c>
      <c r="K4397" s="5">
        <v>489</v>
      </c>
      <c r="M4397" t="s">
        <v>730</v>
      </c>
    </row>
    <row r="4398" spans="1:13">
      <c r="A4398" t="s">
        <v>2</v>
      </c>
      <c r="B4398" t="s">
        <v>15</v>
      </c>
      <c r="C4398" s="194">
        <v>1099</v>
      </c>
      <c r="D4398" s="194" t="s">
        <v>29</v>
      </c>
      <c r="E4398">
        <v>2451</v>
      </c>
      <c r="F4398">
        <v>2820</v>
      </c>
      <c r="G4398" t="s">
        <v>34</v>
      </c>
      <c r="H4398" s="221" t="s">
        <v>705</v>
      </c>
      <c r="I4398" s="199">
        <v>44</v>
      </c>
      <c r="J4398" t="str">
        <f t="shared" si="364"/>
        <v>D-W3-H3-Sprayed</v>
      </c>
      <c r="K4398" s="5">
        <v>657</v>
      </c>
      <c r="M4398" t="s">
        <v>730</v>
      </c>
    </row>
    <row r="4399" spans="1:13">
      <c r="A4399" t="s">
        <v>2</v>
      </c>
      <c r="B4399" t="s">
        <v>13</v>
      </c>
      <c r="C4399" s="194">
        <v>1099</v>
      </c>
      <c r="D4399" s="194" t="s">
        <v>29</v>
      </c>
      <c r="E4399">
        <v>2821</v>
      </c>
      <c r="F4399">
        <v>3070</v>
      </c>
      <c r="G4399" t="s">
        <v>35</v>
      </c>
      <c r="H4399" s="221" t="s">
        <v>705</v>
      </c>
      <c r="I4399" s="199">
        <v>44</v>
      </c>
      <c r="J4399" t="str">
        <f t="shared" si="364"/>
        <v>D-W3-H4-Sprayed</v>
      </c>
      <c r="K4399" s="5">
        <v>761</v>
      </c>
      <c r="M4399" t="s">
        <v>730</v>
      </c>
    </row>
    <row r="4400" spans="1:13">
      <c r="A4400" t="s">
        <v>1</v>
      </c>
      <c r="B4400" t="s">
        <v>12</v>
      </c>
      <c r="C4400" s="194">
        <v>1099</v>
      </c>
      <c r="D4400" s="194" t="s">
        <v>29</v>
      </c>
      <c r="E4400">
        <v>1981</v>
      </c>
      <c r="F4400">
        <v>2150</v>
      </c>
      <c r="G4400" t="s">
        <v>32</v>
      </c>
      <c r="H4400" s="221" t="s">
        <v>705</v>
      </c>
      <c r="I4400" s="199">
        <v>44</v>
      </c>
      <c r="J4400" t="str">
        <f t="shared" si="364"/>
        <v>E-W3-H1-Sprayed</v>
      </c>
      <c r="K4400" s="5">
        <v>677</v>
      </c>
      <c r="M4400" t="s">
        <v>730</v>
      </c>
    </row>
    <row r="4401" spans="1:13">
      <c r="A4401" t="s">
        <v>1</v>
      </c>
      <c r="B4401" t="s">
        <v>11</v>
      </c>
      <c r="C4401" s="194">
        <v>1099</v>
      </c>
      <c r="D4401" s="194" t="s">
        <v>29</v>
      </c>
      <c r="E4401">
        <v>2151</v>
      </c>
      <c r="F4401">
        <v>2450</v>
      </c>
      <c r="G4401" t="s">
        <v>33</v>
      </c>
      <c r="H4401" s="221" t="s">
        <v>705</v>
      </c>
      <c r="I4401" s="199">
        <v>44</v>
      </c>
      <c r="J4401" t="str">
        <f t="shared" si="364"/>
        <v>E-W3-H2-Sprayed</v>
      </c>
      <c r="K4401" s="5">
        <v>973</v>
      </c>
      <c r="M4401" t="s">
        <v>730</v>
      </c>
    </row>
    <row r="4402" spans="1:13">
      <c r="A4402" t="s">
        <v>1</v>
      </c>
      <c r="B4402" t="s">
        <v>10</v>
      </c>
      <c r="C4402" s="194">
        <v>1099</v>
      </c>
      <c r="D4402" s="194" t="s">
        <v>29</v>
      </c>
      <c r="E4402">
        <v>2451</v>
      </c>
      <c r="F4402">
        <v>2820</v>
      </c>
      <c r="G4402" t="s">
        <v>34</v>
      </c>
      <c r="H4402" s="221" t="s">
        <v>705</v>
      </c>
      <c r="I4402" s="199">
        <v>44</v>
      </c>
      <c r="J4402" t="str">
        <f t="shared" si="364"/>
        <v>E-W3-H3-Sprayed</v>
      </c>
      <c r="K4402" s="5">
        <v>1284</v>
      </c>
      <c r="M4402" t="s">
        <v>730</v>
      </c>
    </row>
    <row r="4403" spans="1:13">
      <c r="A4403" t="s">
        <v>1</v>
      </c>
      <c r="B4403" t="s">
        <v>8</v>
      </c>
      <c r="C4403" s="194">
        <v>1099</v>
      </c>
      <c r="D4403" s="194" t="s">
        <v>29</v>
      </c>
      <c r="E4403">
        <v>2821</v>
      </c>
      <c r="F4403">
        <v>3100</v>
      </c>
      <c r="G4403" t="s">
        <v>35</v>
      </c>
      <c r="H4403" s="221" t="s">
        <v>705</v>
      </c>
      <c r="I4403" s="199">
        <v>44</v>
      </c>
      <c r="J4403" t="str">
        <f t="shared" si="364"/>
        <v>E-W3-H4-Sprayed</v>
      </c>
      <c r="K4403" s="5">
        <v>1516</v>
      </c>
      <c r="M4403" t="s">
        <v>730</v>
      </c>
    </row>
    <row r="4404" spans="1:13">
      <c r="A4404" t="s">
        <v>0</v>
      </c>
      <c r="B4404" t="s">
        <v>7</v>
      </c>
      <c r="C4404" s="194">
        <v>1099</v>
      </c>
      <c r="D4404" s="194" t="s">
        <v>29</v>
      </c>
      <c r="E4404">
        <v>1981</v>
      </c>
      <c r="F4404">
        <v>2150</v>
      </c>
      <c r="G4404" t="s">
        <v>32</v>
      </c>
      <c r="H4404" s="221" t="s">
        <v>705</v>
      </c>
      <c r="I4404" s="199">
        <v>44</v>
      </c>
      <c r="J4404" t="str">
        <f t="shared" si="364"/>
        <v>F-W3-H1-Sprayed</v>
      </c>
      <c r="K4404" s="5">
        <v>542</v>
      </c>
      <c r="M4404" t="s">
        <v>730</v>
      </c>
    </row>
    <row r="4405" spans="1:13">
      <c r="A4405" t="s">
        <v>0</v>
      </c>
      <c r="B4405" t="s">
        <v>6</v>
      </c>
      <c r="C4405" s="194">
        <v>1099</v>
      </c>
      <c r="D4405" s="194" t="s">
        <v>29</v>
      </c>
      <c r="E4405">
        <v>2151</v>
      </c>
      <c r="F4405">
        <v>2450</v>
      </c>
      <c r="G4405" t="s">
        <v>33</v>
      </c>
      <c r="H4405" s="221" t="s">
        <v>705</v>
      </c>
      <c r="I4405" s="199">
        <v>44</v>
      </c>
      <c r="J4405" t="str">
        <f t="shared" si="364"/>
        <v>F-W3-H2-Sprayed</v>
      </c>
      <c r="K4405" s="5">
        <v>824</v>
      </c>
      <c r="M4405" t="s">
        <v>730</v>
      </c>
    </row>
    <row r="4406" spans="1:13">
      <c r="A4406" t="s">
        <v>0</v>
      </c>
      <c r="B4406" t="s">
        <v>5</v>
      </c>
      <c r="C4406" s="194">
        <v>1099</v>
      </c>
      <c r="D4406" s="194" t="s">
        <v>29</v>
      </c>
      <c r="E4406">
        <v>2451</v>
      </c>
      <c r="F4406">
        <v>2820</v>
      </c>
      <c r="G4406" t="s">
        <v>34</v>
      </c>
      <c r="H4406" s="221" t="s">
        <v>705</v>
      </c>
      <c r="I4406" s="199">
        <v>44</v>
      </c>
      <c r="J4406" t="str">
        <f t="shared" si="364"/>
        <v>F-W3-H3-Sprayed</v>
      </c>
      <c r="K4406" s="5">
        <v>1045</v>
      </c>
      <c r="M4406" t="s">
        <v>730</v>
      </c>
    </row>
    <row r="4407" spans="1:13">
      <c r="A4407" t="s">
        <v>0</v>
      </c>
      <c r="B4407" t="s">
        <v>3</v>
      </c>
      <c r="C4407" s="194">
        <v>1099</v>
      </c>
      <c r="D4407" s="194" t="s">
        <v>29</v>
      </c>
      <c r="E4407">
        <v>2821</v>
      </c>
      <c r="F4407">
        <v>3100</v>
      </c>
      <c r="G4407" t="s">
        <v>35</v>
      </c>
      <c r="H4407" s="221" t="s">
        <v>705</v>
      </c>
      <c r="I4407" s="199">
        <v>44</v>
      </c>
      <c r="J4407" t="str">
        <f t="shared" si="364"/>
        <v>F-W3-H4-Sprayed</v>
      </c>
      <c r="K4407" s="5">
        <v>1195</v>
      </c>
      <c r="M4407" t="s">
        <v>730</v>
      </c>
    </row>
    <row r="4408" spans="1:13">
      <c r="A4408" t="s">
        <v>2</v>
      </c>
      <c r="B4408" t="s">
        <v>17</v>
      </c>
      <c r="C4408" s="196">
        <v>1240</v>
      </c>
      <c r="D4408" s="196" t="s">
        <v>30</v>
      </c>
      <c r="E4408">
        <v>1981</v>
      </c>
      <c r="F4408">
        <v>2150</v>
      </c>
      <c r="G4408" t="s">
        <v>32</v>
      </c>
      <c r="H4408" s="221" t="s">
        <v>705</v>
      </c>
      <c r="I4408" s="199">
        <v>44</v>
      </c>
      <c r="J4408" t="str">
        <f t="shared" si="364"/>
        <v>D-W4-H1-Sprayed</v>
      </c>
      <c r="K4408" s="5">
        <v>367</v>
      </c>
      <c r="M4408" t="s">
        <v>730</v>
      </c>
    </row>
    <row r="4409" spans="1:13">
      <c r="A4409" t="s">
        <v>2</v>
      </c>
      <c r="B4409" t="s">
        <v>16</v>
      </c>
      <c r="C4409" s="196">
        <v>1240</v>
      </c>
      <c r="D4409" s="196" t="s">
        <v>30</v>
      </c>
      <c r="E4409">
        <v>2151</v>
      </c>
      <c r="F4409">
        <v>2450</v>
      </c>
      <c r="G4409" t="s">
        <v>33</v>
      </c>
      <c r="H4409" s="221" t="s">
        <v>705</v>
      </c>
      <c r="I4409" s="199">
        <v>44</v>
      </c>
      <c r="J4409" t="str">
        <f t="shared" si="364"/>
        <v>D-W4-H2-Sprayed</v>
      </c>
      <c r="K4409" s="5">
        <v>513</v>
      </c>
      <c r="M4409" t="s">
        <v>730</v>
      </c>
    </row>
    <row r="4410" spans="1:13">
      <c r="A4410" t="s">
        <v>2</v>
      </c>
      <c r="B4410" t="s">
        <v>15</v>
      </c>
      <c r="C4410" s="196">
        <v>1240</v>
      </c>
      <c r="D4410" s="196" t="s">
        <v>30</v>
      </c>
      <c r="E4410">
        <v>2451</v>
      </c>
      <c r="F4410">
        <v>2820</v>
      </c>
      <c r="G4410" t="s">
        <v>34</v>
      </c>
      <c r="H4410" s="221" t="s">
        <v>705</v>
      </c>
      <c r="I4410" s="199">
        <v>44</v>
      </c>
      <c r="J4410" t="str">
        <f t="shared" si="364"/>
        <v>D-W4-H3-Sprayed</v>
      </c>
      <c r="K4410" s="5">
        <v>682</v>
      </c>
      <c r="M4410" t="s">
        <v>730</v>
      </c>
    </row>
    <row r="4411" spans="1:13">
      <c r="A4411" t="s">
        <v>2</v>
      </c>
      <c r="B4411" t="s">
        <v>13</v>
      </c>
      <c r="C4411" s="196">
        <v>1240</v>
      </c>
      <c r="D4411" s="196" t="s">
        <v>30</v>
      </c>
      <c r="E4411">
        <v>2821</v>
      </c>
      <c r="F4411">
        <v>3070</v>
      </c>
      <c r="G4411" t="s">
        <v>35</v>
      </c>
      <c r="H4411" s="221" t="s">
        <v>705</v>
      </c>
      <c r="I4411" s="199">
        <v>44</v>
      </c>
      <c r="J4411" t="str">
        <f t="shared" si="364"/>
        <v>D-W4-H4-Sprayed</v>
      </c>
      <c r="K4411" s="5">
        <v>786</v>
      </c>
      <c r="M4411" t="s">
        <v>730</v>
      </c>
    </row>
    <row r="4412" spans="1:13">
      <c r="A4412" t="s">
        <v>1</v>
      </c>
      <c r="B4412" t="s">
        <v>12</v>
      </c>
      <c r="C4412" s="196">
        <v>1240</v>
      </c>
      <c r="D4412" s="196" t="s">
        <v>30</v>
      </c>
      <c r="E4412">
        <v>1981</v>
      </c>
      <c r="F4412">
        <v>2150</v>
      </c>
      <c r="G4412" t="s">
        <v>32</v>
      </c>
      <c r="H4412" s="221" t="s">
        <v>705</v>
      </c>
      <c r="I4412" s="199">
        <v>44</v>
      </c>
      <c r="J4412" t="str">
        <f t="shared" si="364"/>
        <v>E-W4-H1-Sprayed</v>
      </c>
      <c r="K4412" s="5">
        <v>728</v>
      </c>
      <c r="M4412" t="s">
        <v>730</v>
      </c>
    </row>
    <row r="4413" spans="1:13">
      <c r="A4413" t="s">
        <v>1</v>
      </c>
      <c r="B4413" t="s">
        <v>11</v>
      </c>
      <c r="C4413" s="196">
        <v>1240</v>
      </c>
      <c r="D4413" s="196" t="s">
        <v>30</v>
      </c>
      <c r="E4413">
        <v>2151</v>
      </c>
      <c r="F4413">
        <v>2450</v>
      </c>
      <c r="G4413" t="s">
        <v>33</v>
      </c>
      <c r="H4413" s="221" t="s">
        <v>705</v>
      </c>
      <c r="I4413" s="199">
        <v>44</v>
      </c>
      <c r="J4413" t="str">
        <f t="shared" si="364"/>
        <v>E-W4-H2-Sprayed</v>
      </c>
      <c r="K4413" s="5">
        <v>1022</v>
      </c>
      <c r="M4413" t="s">
        <v>730</v>
      </c>
    </row>
    <row r="4414" spans="1:13">
      <c r="A4414" t="s">
        <v>1</v>
      </c>
      <c r="B4414" t="s">
        <v>10</v>
      </c>
      <c r="C4414" s="196">
        <v>1240</v>
      </c>
      <c r="D4414" s="196" t="s">
        <v>30</v>
      </c>
      <c r="E4414">
        <v>2451</v>
      </c>
      <c r="F4414">
        <v>2820</v>
      </c>
      <c r="G4414" t="s">
        <v>34</v>
      </c>
      <c r="H4414" s="221" t="s">
        <v>705</v>
      </c>
      <c r="I4414" s="199">
        <v>44</v>
      </c>
      <c r="J4414" t="str">
        <f t="shared" si="364"/>
        <v>E-W4-H3-Sprayed</v>
      </c>
      <c r="K4414" s="5">
        <v>1334</v>
      </c>
      <c r="M4414" t="s">
        <v>730</v>
      </c>
    </row>
    <row r="4415" spans="1:13">
      <c r="A4415" t="s">
        <v>1</v>
      </c>
      <c r="B4415" t="s">
        <v>8</v>
      </c>
      <c r="C4415" s="196">
        <v>1240</v>
      </c>
      <c r="D4415" s="196" t="s">
        <v>30</v>
      </c>
      <c r="E4415">
        <v>2821</v>
      </c>
      <c r="F4415">
        <v>3100</v>
      </c>
      <c r="G4415" t="s">
        <v>35</v>
      </c>
      <c r="H4415" s="221" t="s">
        <v>705</v>
      </c>
      <c r="I4415" s="199">
        <v>44</v>
      </c>
      <c r="J4415" t="str">
        <f t="shared" si="364"/>
        <v>E-W4-H4-Sprayed</v>
      </c>
      <c r="K4415" s="5">
        <v>1567</v>
      </c>
      <c r="M4415" t="s">
        <v>730</v>
      </c>
    </row>
    <row r="4416" spans="1:13">
      <c r="A4416" t="s">
        <v>0</v>
      </c>
      <c r="B4416" t="s">
        <v>7</v>
      </c>
      <c r="C4416" s="196">
        <v>1240</v>
      </c>
      <c r="D4416" s="196" t="s">
        <v>30</v>
      </c>
      <c r="E4416">
        <v>1981</v>
      </c>
      <c r="F4416">
        <v>2150</v>
      </c>
      <c r="G4416" t="s">
        <v>32</v>
      </c>
      <c r="H4416" s="221" t="s">
        <v>705</v>
      </c>
      <c r="I4416" s="199">
        <v>44</v>
      </c>
      <c r="J4416" t="str">
        <f t="shared" si="364"/>
        <v>F-W4-H1-Sprayed</v>
      </c>
      <c r="K4416" s="5">
        <v>567</v>
      </c>
      <c r="M4416" t="s">
        <v>730</v>
      </c>
    </row>
    <row r="4417" spans="1:13">
      <c r="A4417" t="s">
        <v>0</v>
      </c>
      <c r="B4417" t="s">
        <v>6</v>
      </c>
      <c r="C4417" s="196">
        <v>1240</v>
      </c>
      <c r="D4417" s="196" t="s">
        <v>30</v>
      </c>
      <c r="E4417">
        <v>2151</v>
      </c>
      <c r="F4417">
        <v>2450</v>
      </c>
      <c r="G4417" t="s">
        <v>33</v>
      </c>
      <c r="H4417" s="221" t="s">
        <v>705</v>
      </c>
      <c r="I4417" s="199">
        <v>44</v>
      </c>
      <c r="J4417" t="str">
        <f t="shared" si="364"/>
        <v>F-W4-H2-Sprayed</v>
      </c>
      <c r="K4417" s="5">
        <v>850</v>
      </c>
      <c r="M4417" t="s">
        <v>730</v>
      </c>
    </row>
    <row r="4418" spans="1:13">
      <c r="A4418" t="s">
        <v>0</v>
      </c>
      <c r="B4418" t="s">
        <v>5</v>
      </c>
      <c r="C4418" s="196">
        <v>1240</v>
      </c>
      <c r="D4418" s="196" t="s">
        <v>30</v>
      </c>
      <c r="E4418">
        <v>2451</v>
      </c>
      <c r="F4418">
        <v>2820</v>
      </c>
      <c r="G4418" t="s">
        <v>34</v>
      </c>
      <c r="H4418" s="221" t="s">
        <v>705</v>
      </c>
      <c r="I4418" s="199">
        <v>44</v>
      </c>
      <c r="J4418" t="str">
        <f t="shared" si="364"/>
        <v>F-W4-H3-Sprayed</v>
      </c>
      <c r="K4418" s="5">
        <v>1070</v>
      </c>
      <c r="M4418" t="s">
        <v>730</v>
      </c>
    </row>
    <row r="4419" spans="1:13">
      <c r="A4419" t="s">
        <v>0</v>
      </c>
      <c r="B4419" t="s">
        <v>3</v>
      </c>
      <c r="C4419" s="196">
        <v>1240</v>
      </c>
      <c r="D4419" s="196" t="s">
        <v>30</v>
      </c>
      <c r="E4419">
        <v>2821</v>
      </c>
      <c r="F4419">
        <v>3100</v>
      </c>
      <c r="G4419" t="s">
        <v>35</v>
      </c>
      <c r="H4419" s="221" t="s">
        <v>705</v>
      </c>
      <c r="I4419" s="199">
        <v>44</v>
      </c>
      <c r="J4419" t="str">
        <f t="shared" si="364"/>
        <v>F-W4-H4-Sprayed</v>
      </c>
      <c r="K4419" s="5">
        <v>1219</v>
      </c>
      <c r="M4419" t="s">
        <v>730</v>
      </c>
    </row>
  </sheetData>
  <sheetProtection algorithmName="SHA-512" hashValue="M9NAKGKdnffEJZXbH8+kSOkAga1Ag1y1zMRWthVLLO02h7WRhl5Z3zRGBP/vs7ZSonclcUZogS9JvEeLLGWFMg==" saltValue="RrZn3h/iPqanG97g/GHQvw==" spinCount="100000" sheet="1" objects="1" scenarios="1"/>
  <autoFilter ref="A3:M4323" xr:uid="{00000000-0009-0000-0000-000008000000}">
    <filterColumn colId="7">
      <filters>
        <filter val="VEN 1"/>
      </filters>
    </filterColumn>
  </autoFilter>
  <phoneticPr fontId="6" type="noConversion"/>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Q1827"/>
  <sheetViews>
    <sheetView zoomScale="70" zoomScaleNormal="70" workbookViewId="0">
      <pane xSplit="2" ySplit="3" topLeftCell="C80" activePane="bottomRight" state="frozen"/>
      <selection pane="topRight" activeCell="C1" sqref="C1"/>
      <selection pane="bottomLeft" activeCell="A4" sqref="A4"/>
      <selection pane="bottomRight" activeCell="H90" sqref="H90"/>
    </sheetView>
  </sheetViews>
  <sheetFormatPr defaultColWidth="8.75" defaultRowHeight="14.25"/>
  <cols>
    <col min="1" max="1" width="7.75" customWidth="1"/>
    <col min="2" max="2" width="30.25" customWidth="1"/>
    <col min="3" max="3" width="22.25" customWidth="1"/>
    <col min="4" max="4" width="11.25" bestFit="1" customWidth="1"/>
    <col min="5" max="5" width="11.25" customWidth="1"/>
    <col min="6" max="6" width="13.75" bestFit="1" customWidth="1"/>
    <col min="7" max="7" width="11.25" bestFit="1" customWidth="1"/>
    <col min="8" max="8" width="39.5" customWidth="1"/>
    <col min="9" max="9" width="39.5" bestFit="1" customWidth="1"/>
    <col min="10" max="10" width="8.25" style="8" customWidth="1"/>
  </cols>
  <sheetData>
    <row r="1" spans="1:17" ht="15" thickBot="1">
      <c r="P1" s="358">
        <v>0.1</v>
      </c>
      <c r="Q1" t="s">
        <v>810</v>
      </c>
    </row>
    <row r="2" spans="1:17">
      <c r="M2" s="222"/>
      <c r="N2" s="189"/>
    </row>
    <row r="3" spans="1:17" ht="15">
      <c r="A3" s="2" t="s">
        <v>18</v>
      </c>
      <c r="B3" s="2" t="s">
        <v>53</v>
      </c>
      <c r="C3" s="2" t="s">
        <v>55</v>
      </c>
      <c r="D3" s="2" t="s">
        <v>54</v>
      </c>
      <c r="E3" s="2" t="s">
        <v>177</v>
      </c>
      <c r="F3" s="2" t="s">
        <v>57</v>
      </c>
      <c r="G3" s="2" t="s">
        <v>58</v>
      </c>
      <c r="H3" s="2"/>
      <c r="I3" s="2" t="s">
        <v>579</v>
      </c>
      <c r="J3" s="7" t="s">
        <v>43</v>
      </c>
    </row>
    <row r="4" spans="1:17">
      <c r="A4" t="s">
        <v>582</v>
      </c>
      <c r="B4" t="s">
        <v>47</v>
      </c>
      <c r="C4" t="s">
        <v>127</v>
      </c>
      <c r="D4">
        <v>44</v>
      </c>
      <c r="E4" t="s">
        <v>634</v>
      </c>
      <c r="F4" s="197" t="s">
        <v>636</v>
      </c>
      <c r="G4" s="9" t="s">
        <v>59</v>
      </c>
      <c r="I4" t="str">
        <f t="shared" ref="I4:I67" si="0">A4&amp;"-"&amp;C4&amp;"-"&amp;D4&amp;"-"&amp;E4</f>
        <v>V1-Hockey-44-NFR</v>
      </c>
      <c r="J4">
        <f>+ROUNDUP(O4*(1+M4),0)</f>
        <v>137</v>
      </c>
      <c r="L4" t="s">
        <v>730</v>
      </c>
      <c r="M4" s="355">
        <v>2.5000000000000001E-2</v>
      </c>
      <c r="O4" s="5">
        <v>133</v>
      </c>
    </row>
    <row r="5" spans="1:17">
      <c r="A5" t="s">
        <v>583</v>
      </c>
      <c r="B5" t="s">
        <v>48</v>
      </c>
      <c r="C5" t="s">
        <v>127</v>
      </c>
      <c r="D5">
        <v>44</v>
      </c>
      <c r="E5" t="s">
        <v>634</v>
      </c>
      <c r="F5" s="197" t="s">
        <v>636</v>
      </c>
      <c r="G5" s="9" t="s">
        <v>59</v>
      </c>
      <c r="I5" t="str">
        <f t="shared" si="0"/>
        <v>V2-Hockey-44-NFR</v>
      </c>
      <c r="J5">
        <f t="shared" ref="J5:J16" si="1">+ROUNDUP(O5*(1+M5),0)</f>
        <v>137</v>
      </c>
      <c r="L5" t="s">
        <v>730</v>
      </c>
      <c r="M5" s="355">
        <v>2.5000000000000001E-2</v>
      </c>
      <c r="O5" s="5">
        <v>133</v>
      </c>
    </row>
    <row r="6" spans="1:17">
      <c r="A6" t="s">
        <v>584</v>
      </c>
      <c r="B6" t="s">
        <v>49</v>
      </c>
      <c r="C6" t="s">
        <v>127</v>
      </c>
      <c r="D6">
        <v>44</v>
      </c>
      <c r="E6" t="s">
        <v>634</v>
      </c>
      <c r="F6" s="197" t="s">
        <v>636</v>
      </c>
      <c r="G6" s="9" t="s">
        <v>59</v>
      </c>
      <c r="I6" t="str">
        <f t="shared" si="0"/>
        <v>V3-Hockey-44-NFR</v>
      </c>
      <c r="J6">
        <f t="shared" si="1"/>
        <v>168</v>
      </c>
      <c r="L6" t="s">
        <v>730</v>
      </c>
      <c r="M6" s="355">
        <v>2.5000000000000001E-2</v>
      </c>
      <c r="O6">
        <v>163</v>
      </c>
    </row>
    <row r="7" spans="1:17">
      <c r="A7" t="s">
        <v>585</v>
      </c>
      <c r="B7" t="s">
        <v>50</v>
      </c>
      <c r="C7" t="s">
        <v>127</v>
      </c>
      <c r="D7">
        <v>44</v>
      </c>
      <c r="E7" t="s">
        <v>634</v>
      </c>
      <c r="F7" s="197" t="s">
        <v>636</v>
      </c>
      <c r="G7" s="9" t="s">
        <v>59</v>
      </c>
      <c r="I7" t="str">
        <f t="shared" si="0"/>
        <v>V4-Hockey-44-NFR</v>
      </c>
      <c r="J7">
        <f t="shared" si="1"/>
        <v>205</v>
      </c>
      <c r="L7" t="s">
        <v>730</v>
      </c>
      <c r="M7" s="355">
        <v>2.5000000000000001E-2</v>
      </c>
      <c r="O7">
        <v>200</v>
      </c>
    </row>
    <row r="8" spans="1:17">
      <c r="A8" t="s">
        <v>586</v>
      </c>
      <c r="B8" t="s">
        <v>51</v>
      </c>
      <c r="C8" t="s">
        <v>127</v>
      </c>
      <c r="D8">
        <v>44</v>
      </c>
      <c r="E8" t="s">
        <v>634</v>
      </c>
      <c r="F8" s="197" t="s">
        <v>636</v>
      </c>
      <c r="G8" s="9" t="s">
        <v>59</v>
      </c>
      <c r="I8" t="str">
        <f t="shared" si="0"/>
        <v>V5-Hockey-44-NFR</v>
      </c>
      <c r="J8">
        <f t="shared" si="1"/>
        <v>187</v>
      </c>
      <c r="L8" t="s">
        <v>730</v>
      </c>
      <c r="M8" s="355">
        <v>2.5000000000000001E-2</v>
      </c>
      <c r="O8">
        <v>182</v>
      </c>
    </row>
    <row r="9" spans="1:17">
      <c r="A9" t="s">
        <v>587</v>
      </c>
      <c r="B9" t="s">
        <v>52</v>
      </c>
      <c r="C9" t="s">
        <v>127</v>
      </c>
      <c r="D9">
        <v>44</v>
      </c>
      <c r="E9" t="s">
        <v>634</v>
      </c>
      <c r="F9" s="197" t="s">
        <v>636</v>
      </c>
      <c r="G9" s="9" t="s">
        <v>59</v>
      </c>
      <c r="I9" t="str">
        <f t="shared" si="0"/>
        <v>V6-Hockey-44-NFR</v>
      </c>
      <c r="J9">
        <f t="shared" si="1"/>
        <v>336</v>
      </c>
      <c r="L9" t="s">
        <v>730</v>
      </c>
      <c r="M9" s="355">
        <v>2.5000000000000001E-2</v>
      </c>
      <c r="O9">
        <v>327</v>
      </c>
    </row>
    <row r="10" spans="1:17">
      <c r="A10" t="s">
        <v>588</v>
      </c>
      <c r="B10" t="s">
        <v>129</v>
      </c>
      <c r="C10" t="s">
        <v>127</v>
      </c>
      <c r="D10">
        <v>44</v>
      </c>
      <c r="E10" t="s">
        <v>634</v>
      </c>
      <c r="F10" s="197" t="s">
        <v>636</v>
      </c>
      <c r="G10" s="9" t="s">
        <v>59</v>
      </c>
      <c r="I10" t="str">
        <f t="shared" si="0"/>
        <v>V7-Hockey-44-NFR</v>
      </c>
      <c r="J10">
        <f t="shared" si="1"/>
        <v>336</v>
      </c>
      <c r="L10" t="s">
        <v>730</v>
      </c>
      <c r="M10" s="355">
        <v>2.5000000000000001E-2</v>
      </c>
      <c r="O10">
        <v>327</v>
      </c>
    </row>
    <row r="11" spans="1:17">
      <c r="A11" t="s">
        <v>582</v>
      </c>
      <c r="B11" t="s">
        <v>47</v>
      </c>
      <c r="C11" t="s">
        <v>128</v>
      </c>
      <c r="D11">
        <v>44</v>
      </c>
      <c r="E11" t="s">
        <v>634</v>
      </c>
      <c r="F11" s="197" t="s">
        <v>636</v>
      </c>
      <c r="G11" s="9" t="s">
        <v>60</v>
      </c>
      <c r="I11" t="str">
        <f t="shared" si="0"/>
        <v>V1-QB-44-NFR</v>
      </c>
      <c r="J11">
        <f t="shared" si="1"/>
        <v>210</v>
      </c>
      <c r="L11" t="s">
        <v>730</v>
      </c>
      <c r="M11" s="355">
        <v>0.05</v>
      </c>
      <c r="O11">
        <v>200</v>
      </c>
    </row>
    <row r="12" spans="1:17">
      <c r="A12" t="s">
        <v>583</v>
      </c>
      <c r="B12" t="s">
        <v>48</v>
      </c>
      <c r="C12" t="s">
        <v>128</v>
      </c>
      <c r="D12">
        <v>44</v>
      </c>
      <c r="E12" t="s">
        <v>634</v>
      </c>
      <c r="F12" s="197" t="s">
        <v>636</v>
      </c>
      <c r="G12" s="9" t="s">
        <v>60</v>
      </c>
      <c r="I12" t="str">
        <f t="shared" si="0"/>
        <v>V2-QB-44-NFR</v>
      </c>
      <c r="J12">
        <f t="shared" si="1"/>
        <v>210</v>
      </c>
      <c r="L12" t="s">
        <v>730</v>
      </c>
      <c r="M12" s="355">
        <v>0.05</v>
      </c>
      <c r="O12">
        <v>200</v>
      </c>
    </row>
    <row r="13" spans="1:17">
      <c r="A13" t="s">
        <v>584</v>
      </c>
      <c r="B13" t="s">
        <v>49</v>
      </c>
      <c r="C13" t="s">
        <v>128</v>
      </c>
      <c r="D13">
        <v>44</v>
      </c>
      <c r="E13" t="s">
        <v>634</v>
      </c>
      <c r="F13" s="197" t="s">
        <v>636</v>
      </c>
      <c r="G13" s="9" t="s">
        <v>60</v>
      </c>
      <c r="I13" t="str">
        <f t="shared" si="0"/>
        <v>V3-QB-44-NFR</v>
      </c>
      <c r="J13">
        <f t="shared" si="1"/>
        <v>240</v>
      </c>
      <c r="L13" t="s">
        <v>730</v>
      </c>
      <c r="M13" s="355">
        <v>0.05</v>
      </c>
      <c r="O13">
        <v>228</v>
      </c>
    </row>
    <row r="14" spans="1:17">
      <c r="A14" t="s">
        <v>585</v>
      </c>
      <c r="B14" t="s">
        <v>50</v>
      </c>
      <c r="C14" t="s">
        <v>128</v>
      </c>
      <c r="D14">
        <v>44</v>
      </c>
      <c r="E14" t="s">
        <v>634</v>
      </c>
      <c r="F14" s="197" t="s">
        <v>636</v>
      </c>
      <c r="G14" s="9" t="s">
        <v>60</v>
      </c>
      <c r="I14" t="str">
        <f t="shared" si="0"/>
        <v>V4-QB-44-NFR</v>
      </c>
      <c r="J14">
        <f t="shared" si="1"/>
        <v>279</v>
      </c>
      <c r="L14" t="s">
        <v>730</v>
      </c>
      <c r="M14" s="355">
        <v>0.05</v>
      </c>
      <c r="O14">
        <v>265</v>
      </c>
    </row>
    <row r="15" spans="1:17">
      <c r="A15" t="s">
        <v>586</v>
      </c>
      <c r="B15" t="s">
        <v>51</v>
      </c>
      <c r="C15" t="s">
        <v>128</v>
      </c>
      <c r="D15">
        <v>44</v>
      </c>
      <c r="E15" t="s">
        <v>634</v>
      </c>
      <c r="F15" s="197" t="s">
        <v>636</v>
      </c>
      <c r="G15" s="9" t="s">
        <v>60</v>
      </c>
      <c r="I15" t="str">
        <f t="shared" si="0"/>
        <v>V5-QB-44-NFR</v>
      </c>
      <c r="J15">
        <f t="shared" si="1"/>
        <v>271</v>
      </c>
      <c r="L15" t="s">
        <v>730</v>
      </c>
      <c r="M15" s="355">
        <v>0.05</v>
      </c>
      <c r="O15">
        <v>258</v>
      </c>
    </row>
    <row r="16" spans="1:17">
      <c r="A16" t="s">
        <v>587</v>
      </c>
      <c r="B16" t="s">
        <v>52</v>
      </c>
      <c r="C16" t="s">
        <v>128</v>
      </c>
      <c r="D16">
        <v>44</v>
      </c>
      <c r="E16" t="s">
        <v>634</v>
      </c>
      <c r="F16" s="197" t="s">
        <v>636</v>
      </c>
      <c r="G16" s="9" t="s">
        <v>60</v>
      </c>
      <c r="I16" t="str">
        <f t="shared" si="0"/>
        <v>V6-QB-44-NFR</v>
      </c>
      <c r="J16">
        <f t="shared" si="1"/>
        <v>457</v>
      </c>
      <c r="L16" t="s">
        <v>730</v>
      </c>
      <c r="M16" s="355">
        <v>0.05</v>
      </c>
      <c r="O16">
        <v>435</v>
      </c>
    </row>
    <row r="17" spans="1:15">
      <c r="A17" t="s">
        <v>582</v>
      </c>
      <c r="B17" t="s">
        <v>47</v>
      </c>
      <c r="C17" t="s">
        <v>631</v>
      </c>
      <c r="D17">
        <v>44</v>
      </c>
      <c r="E17" t="s">
        <v>634</v>
      </c>
      <c r="F17" s="197" t="s">
        <v>636</v>
      </c>
      <c r="G17" s="9" t="s">
        <v>60</v>
      </c>
      <c r="I17" t="str">
        <f t="shared" si="0"/>
        <v>V1-Concealed Flush-44-NFR</v>
      </c>
      <c r="J17" s="284">
        <f t="shared" ref="J17:J22" si="2">ROUNDUP(J11*(1+Concealed_Flush_Uplift),0)</f>
        <v>231</v>
      </c>
      <c r="L17" t="s">
        <v>751</v>
      </c>
      <c r="O17" s="284">
        <v>220</v>
      </c>
    </row>
    <row r="18" spans="1:15">
      <c r="A18" t="s">
        <v>583</v>
      </c>
      <c r="B18" t="s">
        <v>48</v>
      </c>
      <c r="C18" t="s">
        <v>631</v>
      </c>
      <c r="D18">
        <v>44</v>
      </c>
      <c r="E18" t="s">
        <v>634</v>
      </c>
      <c r="F18" s="197" t="s">
        <v>636</v>
      </c>
      <c r="G18" s="9" t="s">
        <v>60</v>
      </c>
      <c r="I18" t="str">
        <f t="shared" si="0"/>
        <v>V2-Concealed Flush-44-NFR</v>
      </c>
      <c r="J18" s="284">
        <f t="shared" si="2"/>
        <v>231</v>
      </c>
      <c r="L18" t="s">
        <v>751</v>
      </c>
      <c r="O18" s="284">
        <v>220</v>
      </c>
    </row>
    <row r="19" spans="1:15">
      <c r="A19" t="s">
        <v>584</v>
      </c>
      <c r="B19" t="s">
        <v>49</v>
      </c>
      <c r="C19" t="s">
        <v>631</v>
      </c>
      <c r="D19">
        <v>44</v>
      </c>
      <c r="E19" t="s">
        <v>634</v>
      </c>
      <c r="F19" s="197" t="s">
        <v>636</v>
      </c>
      <c r="G19" s="9" t="s">
        <v>60</v>
      </c>
      <c r="I19" t="str">
        <f t="shared" si="0"/>
        <v>V3-Concealed Flush-44-NFR</v>
      </c>
      <c r="J19" s="284">
        <f t="shared" si="2"/>
        <v>264</v>
      </c>
      <c r="L19" t="s">
        <v>751</v>
      </c>
      <c r="O19" s="284">
        <v>251</v>
      </c>
    </row>
    <row r="20" spans="1:15">
      <c r="A20" t="s">
        <v>585</v>
      </c>
      <c r="B20" t="s">
        <v>50</v>
      </c>
      <c r="C20" t="s">
        <v>631</v>
      </c>
      <c r="D20">
        <v>44</v>
      </c>
      <c r="E20" t="s">
        <v>634</v>
      </c>
      <c r="F20" s="197" t="s">
        <v>636</v>
      </c>
      <c r="G20" s="9" t="s">
        <v>60</v>
      </c>
      <c r="I20" t="str">
        <f t="shared" si="0"/>
        <v>V4-Concealed Flush-44-NFR</v>
      </c>
      <c r="J20" s="284">
        <f t="shared" si="2"/>
        <v>307</v>
      </c>
      <c r="L20" t="s">
        <v>751</v>
      </c>
      <c r="O20" s="284">
        <v>292</v>
      </c>
    </row>
    <row r="21" spans="1:15">
      <c r="A21" t="s">
        <v>586</v>
      </c>
      <c r="B21" t="s">
        <v>51</v>
      </c>
      <c r="C21" t="s">
        <v>631</v>
      </c>
      <c r="D21">
        <v>44</v>
      </c>
      <c r="E21" t="s">
        <v>634</v>
      </c>
      <c r="F21" s="197" t="s">
        <v>636</v>
      </c>
      <c r="G21" s="9" t="s">
        <v>60</v>
      </c>
      <c r="I21" t="str">
        <f t="shared" si="0"/>
        <v>V5-Concealed Flush-44-NFR</v>
      </c>
      <c r="J21" s="284">
        <f t="shared" si="2"/>
        <v>299</v>
      </c>
      <c r="L21" t="s">
        <v>751</v>
      </c>
      <c r="O21" s="284">
        <v>284</v>
      </c>
    </row>
    <row r="22" spans="1:15">
      <c r="A22" t="s">
        <v>587</v>
      </c>
      <c r="B22" t="s">
        <v>52</v>
      </c>
      <c r="C22" t="s">
        <v>631</v>
      </c>
      <c r="D22">
        <v>44</v>
      </c>
      <c r="E22" t="s">
        <v>634</v>
      </c>
      <c r="F22" s="197" t="s">
        <v>636</v>
      </c>
      <c r="G22" s="9" t="s">
        <v>60</v>
      </c>
      <c r="I22" t="str">
        <f t="shared" si="0"/>
        <v>V6-Concealed Flush-44-NFR</v>
      </c>
      <c r="J22" s="284">
        <f t="shared" si="2"/>
        <v>503</v>
      </c>
      <c r="L22" t="s">
        <v>751</v>
      </c>
      <c r="O22" s="284">
        <v>479</v>
      </c>
    </row>
    <row r="23" spans="1:15">
      <c r="A23" t="s">
        <v>582</v>
      </c>
      <c r="B23" t="s">
        <v>47</v>
      </c>
      <c r="C23" t="s">
        <v>797</v>
      </c>
      <c r="D23">
        <v>44</v>
      </c>
      <c r="E23" t="s">
        <v>634</v>
      </c>
      <c r="F23" s="197" t="s">
        <v>636</v>
      </c>
      <c r="G23" s="9" t="s">
        <v>59</v>
      </c>
      <c r="I23" t="str">
        <f t="shared" si="0"/>
        <v>V1-Hockey - Sprayed/stained-44-NFR</v>
      </c>
      <c r="J23" s="6">
        <f t="shared" ref="J23:J41" si="3">J4</f>
        <v>137</v>
      </c>
      <c r="K23" s="327"/>
      <c r="L23" s="189" t="s">
        <v>751</v>
      </c>
      <c r="O23" s="6">
        <v>137</v>
      </c>
    </row>
    <row r="24" spans="1:15">
      <c r="A24" t="s">
        <v>583</v>
      </c>
      <c r="B24" t="s">
        <v>48</v>
      </c>
      <c r="C24" t="s">
        <v>797</v>
      </c>
      <c r="D24">
        <v>44</v>
      </c>
      <c r="E24" t="s">
        <v>634</v>
      </c>
      <c r="F24" s="197" t="s">
        <v>636</v>
      </c>
      <c r="G24" s="9" t="s">
        <v>59</v>
      </c>
      <c r="I24" t="str">
        <f t="shared" si="0"/>
        <v>V2-Hockey - Sprayed/stained-44-NFR</v>
      </c>
      <c r="J24" s="6">
        <f t="shared" si="3"/>
        <v>137</v>
      </c>
      <c r="K24" s="327"/>
      <c r="L24" s="189" t="s">
        <v>751</v>
      </c>
      <c r="O24" s="6">
        <v>133</v>
      </c>
    </row>
    <row r="25" spans="1:15">
      <c r="A25" t="s">
        <v>584</v>
      </c>
      <c r="B25" t="s">
        <v>49</v>
      </c>
      <c r="C25" t="s">
        <v>797</v>
      </c>
      <c r="D25">
        <v>44</v>
      </c>
      <c r="E25" t="s">
        <v>634</v>
      </c>
      <c r="F25" s="197" t="s">
        <v>636</v>
      </c>
      <c r="G25" s="9" t="s">
        <v>59</v>
      </c>
      <c r="I25" t="str">
        <f t="shared" si="0"/>
        <v>V3-Hockey - Sprayed/stained-44-NFR</v>
      </c>
      <c r="J25" s="6">
        <f t="shared" si="3"/>
        <v>168</v>
      </c>
      <c r="K25" s="327"/>
      <c r="L25" s="189" t="s">
        <v>751</v>
      </c>
      <c r="O25" s="6">
        <v>163</v>
      </c>
    </row>
    <row r="26" spans="1:15">
      <c r="A26" t="s">
        <v>585</v>
      </c>
      <c r="B26" t="s">
        <v>50</v>
      </c>
      <c r="C26" t="s">
        <v>797</v>
      </c>
      <c r="D26">
        <v>44</v>
      </c>
      <c r="E26" t="s">
        <v>634</v>
      </c>
      <c r="F26" s="197" t="s">
        <v>636</v>
      </c>
      <c r="G26" s="9" t="s">
        <v>59</v>
      </c>
      <c r="I26" t="str">
        <f t="shared" si="0"/>
        <v>V4-Hockey - Sprayed/stained-44-NFR</v>
      </c>
      <c r="J26" s="6">
        <f t="shared" si="3"/>
        <v>205</v>
      </c>
      <c r="K26" s="327"/>
      <c r="L26" s="189" t="s">
        <v>751</v>
      </c>
      <c r="O26" s="6">
        <v>200</v>
      </c>
    </row>
    <row r="27" spans="1:15">
      <c r="A27" t="s">
        <v>586</v>
      </c>
      <c r="B27" t="s">
        <v>51</v>
      </c>
      <c r="C27" t="s">
        <v>797</v>
      </c>
      <c r="D27">
        <v>44</v>
      </c>
      <c r="E27" t="s">
        <v>634</v>
      </c>
      <c r="F27" s="197" t="s">
        <v>636</v>
      </c>
      <c r="G27" s="9" t="s">
        <v>59</v>
      </c>
      <c r="I27" t="str">
        <f t="shared" si="0"/>
        <v>V5-Hockey - Sprayed/stained-44-NFR</v>
      </c>
      <c r="J27" s="6">
        <f t="shared" si="3"/>
        <v>187</v>
      </c>
      <c r="K27" s="327"/>
      <c r="L27" s="189" t="s">
        <v>751</v>
      </c>
      <c r="O27" s="6">
        <v>182</v>
      </c>
    </row>
    <row r="28" spans="1:15">
      <c r="A28" t="s">
        <v>587</v>
      </c>
      <c r="B28" t="s">
        <v>52</v>
      </c>
      <c r="C28" t="s">
        <v>797</v>
      </c>
      <c r="D28">
        <v>44</v>
      </c>
      <c r="E28" t="s">
        <v>634</v>
      </c>
      <c r="F28" s="197" t="s">
        <v>636</v>
      </c>
      <c r="G28" s="9" t="s">
        <v>59</v>
      </c>
      <c r="I28" t="str">
        <f t="shared" si="0"/>
        <v>V6-Hockey - Sprayed/stained-44-NFR</v>
      </c>
      <c r="J28" s="6">
        <f t="shared" si="3"/>
        <v>336</v>
      </c>
      <c r="K28" s="327"/>
      <c r="L28" s="189" t="s">
        <v>751</v>
      </c>
      <c r="O28" s="6">
        <v>327</v>
      </c>
    </row>
    <row r="29" spans="1:15">
      <c r="A29" t="s">
        <v>588</v>
      </c>
      <c r="B29" t="s">
        <v>129</v>
      </c>
      <c r="C29" t="s">
        <v>797</v>
      </c>
      <c r="D29">
        <v>44</v>
      </c>
      <c r="E29" t="s">
        <v>634</v>
      </c>
      <c r="F29" s="197" t="s">
        <v>636</v>
      </c>
      <c r="G29" s="9" t="s">
        <v>59</v>
      </c>
      <c r="I29" t="str">
        <f t="shared" si="0"/>
        <v>V7-Hockey - Sprayed/stained-44-NFR</v>
      </c>
      <c r="J29" s="6">
        <f t="shared" si="3"/>
        <v>336</v>
      </c>
      <c r="K29" s="327"/>
      <c r="L29" s="189" t="s">
        <v>751</v>
      </c>
      <c r="O29" s="6">
        <v>327</v>
      </c>
    </row>
    <row r="30" spans="1:15">
      <c r="A30" t="s">
        <v>582</v>
      </c>
      <c r="B30" t="s">
        <v>47</v>
      </c>
      <c r="C30" t="s">
        <v>798</v>
      </c>
      <c r="D30">
        <v>44</v>
      </c>
      <c r="E30" t="s">
        <v>634</v>
      </c>
      <c r="F30" s="197" t="s">
        <v>636</v>
      </c>
      <c r="G30" s="9" t="s">
        <v>60</v>
      </c>
      <c r="I30" t="str">
        <f t="shared" si="0"/>
        <v>V1-QB - Sprayed/stained-44-NFR</v>
      </c>
      <c r="J30" s="6">
        <f t="shared" si="3"/>
        <v>210</v>
      </c>
      <c r="K30" s="327"/>
      <c r="L30" s="189" t="s">
        <v>751</v>
      </c>
      <c r="O30" s="6">
        <v>200</v>
      </c>
    </row>
    <row r="31" spans="1:15">
      <c r="A31" t="s">
        <v>583</v>
      </c>
      <c r="B31" t="s">
        <v>48</v>
      </c>
      <c r="C31" t="s">
        <v>798</v>
      </c>
      <c r="D31">
        <v>44</v>
      </c>
      <c r="E31" t="s">
        <v>634</v>
      </c>
      <c r="F31" s="197" t="s">
        <v>636</v>
      </c>
      <c r="G31" s="9" t="s">
        <v>60</v>
      </c>
      <c r="I31" t="str">
        <f t="shared" si="0"/>
        <v>V2-QB - Sprayed/stained-44-NFR</v>
      </c>
      <c r="J31" s="6">
        <f t="shared" si="3"/>
        <v>210</v>
      </c>
      <c r="K31" s="327"/>
      <c r="L31" s="189" t="s">
        <v>751</v>
      </c>
      <c r="O31" s="6">
        <v>200</v>
      </c>
    </row>
    <row r="32" spans="1:15">
      <c r="A32" t="s">
        <v>584</v>
      </c>
      <c r="B32" t="s">
        <v>49</v>
      </c>
      <c r="C32" t="s">
        <v>798</v>
      </c>
      <c r="D32">
        <v>44</v>
      </c>
      <c r="E32" t="s">
        <v>634</v>
      </c>
      <c r="F32" s="197" t="s">
        <v>636</v>
      </c>
      <c r="G32" s="9" t="s">
        <v>60</v>
      </c>
      <c r="I32" t="str">
        <f t="shared" si="0"/>
        <v>V3-QB - Sprayed/stained-44-NFR</v>
      </c>
      <c r="J32" s="6">
        <f t="shared" si="3"/>
        <v>240</v>
      </c>
      <c r="K32" s="327"/>
      <c r="L32" s="189" t="s">
        <v>751</v>
      </c>
      <c r="O32" s="6">
        <v>228</v>
      </c>
    </row>
    <row r="33" spans="1:15">
      <c r="A33" t="s">
        <v>585</v>
      </c>
      <c r="B33" t="s">
        <v>50</v>
      </c>
      <c r="C33" t="s">
        <v>798</v>
      </c>
      <c r="D33">
        <v>44</v>
      </c>
      <c r="E33" t="s">
        <v>634</v>
      </c>
      <c r="F33" s="197" t="s">
        <v>636</v>
      </c>
      <c r="G33" s="9" t="s">
        <v>60</v>
      </c>
      <c r="I33" t="str">
        <f t="shared" si="0"/>
        <v>V4-QB - Sprayed/stained-44-NFR</v>
      </c>
      <c r="J33" s="6">
        <f t="shared" si="3"/>
        <v>279</v>
      </c>
      <c r="K33" s="327"/>
      <c r="L33" s="189" t="s">
        <v>751</v>
      </c>
      <c r="O33" s="6">
        <v>265</v>
      </c>
    </row>
    <row r="34" spans="1:15">
      <c r="A34" t="s">
        <v>586</v>
      </c>
      <c r="B34" t="s">
        <v>51</v>
      </c>
      <c r="C34" t="s">
        <v>798</v>
      </c>
      <c r="D34">
        <v>44</v>
      </c>
      <c r="E34" t="s">
        <v>634</v>
      </c>
      <c r="F34" s="197" t="s">
        <v>636</v>
      </c>
      <c r="G34" s="9" t="s">
        <v>60</v>
      </c>
      <c r="I34" t="str">
        <f t="shared" si="0"/>
        <v>V5-QB - Sprayed/stained-44-NFR</v>
      </c>
      <c r="J34" s="6">
        <f t="shared" si="3"/>
        <v>271</v>
      </c>
      <c r="K34" s="327"/>
      <c r="L34" s="189" t="s">
        <v>751</v>
      </c>
      <c r="O34" s="6">
        <v>258</v>
      </c>
    </row>
    <row r="35" spans="1:15">
      <c r="A35" t="s">
        <v>587</v>
      </c>
      <c r="B35" t="s">
        <v>52</v>
      </c>
      <c r="C35" t="s">
        <v>798</v>
      </c>
      <c r="D35">
        <v>44</v>
      </c>
      <c r="E35" t="s">
        <v>634</v>
      </c>
      <c r="F35" s="197" t="s">
        <v>636</v>
      </c>
      <c r="G35" s="9" t="s">
        <v>60</v>
      </c>
      <c r="I35" t="str">
        <f t="shared" si="0"/>
        <v>V6-QB - Sprayed/stained-44-NFR</v>
      </c>
      <c r="J35" s="6">
        <f t="shared" si="3"/>
        <v>457</v>
      </c>
      <c r="K35" s="327"/>
      <c r="L35" s="189" t="s">
        <v>751</v>
      </c>
      <c r="O35" s="6">
        <v>435</v>
      </c>
    </row>
    <row r="36" spans="1:15">
      <c r="A36" t="s">
        <v>582</v>
      </c>
      <c r="B36" t="s">
        <v>47</v>
      </c>
      <c r="C36" t="s">
        <v>799</v>
      </c>
      <c r="D36">
        <v>44</v>
      </c>
      <c r="E36" t="s">
        <v>634</v>
      </c>
      <c r="F36" s="197" t="s">
        <v>636</v>
      </c>
      <c r="G36" s="9" t="s">
        <v>60</v>
      </c>
      <c r="I36" t="str">
        <f t="shared" si="0"/>
        <v>V1-Concealed Flush - Sprayed/stained-44-NFR</v>
      </c>
      <c r="J36" s="6">
        <f t="shared" si="3"/>
        <v>231</v>
      </c>
      <c r="K36" s="327"/>
      <c r="L36" s="189" t="s">
        <v>751</v>
      </c>
      <c r="O36" s="6">
        <v>220</v>
      </c>
    </row>
    <row r="37" spans="1:15">
      <c r="A37" t="s">
        <v>583</v>
      </c>
      <c r="B37" t="s">
        <v>48</v>
      </c>
      <c r="C37" t="s">
        <v>799</v>
      </c>
      <c r="D37">
        <v>44</v>
      </c>
      <c r="E37" t="s">
        <v>634</v>
      </c>
      <c r="F37" s="197" t="s">
        <v>636</v>
      </c>
      <c r="G37" s="9" t="s">
        <v>60</v>
      </c>
      <c r="I37" t="str">
        <f t="shared" si="0"/>
        <v>V2-Concealed Flush - Sprayed/stained-44-NFR</v>
      </c>
      <c r="J37" s="6">
        <f t="shared" si="3"/>
        <v>231</v>
      </c>
      <c r="K37" s="327"/>
      <c r="L37" s="189" t="s">
        <v>751</v>
      </c>
      <c r="O37" s="6">
        <v>220</v>
      </c>
    </row>
    <row r="38" spans="1:15">
      <c r="A38" t="s">
        <v>584</v>
      </c>
      <c r="B38" t="s">
        <v>49</v>
      </c>
      <c r="C38" t="s">
        <v>799</v>
      </c>
      <c r="D38">
        <v>44</v>
      </c>
      <c r="E38" t="s">
        <v>634</v>
      </c>
      <c r="F38" s="197" t="s">
        <v>636</v>
      </c>
      <c r="G38" s="9" t="s">
        <v>60</v>
      </c>
      <c r="I38" t="str">
        <f t="shared" si="0"/>
        <v>V3-Concealed Flush - Sprayed/stained-44-NFR</v>
      </c>
      <c r="J38" s="6">
        <f t="shared" si="3"/>
        <v>264</v>
      </c>
      <c r="K38" s="327"/>
      <c r="L38" s="189" t="s">
        <v>751</v>
      </c>
      <c r="O38" s="6">
        <v>251</v>
      </c>
    </row>
    <row r="39" spans="1:15">
      <c r="A39" t="s">
        <v>585</v>
      </c>
      <c r="B39" t="s">
        <v>50</v>
      </c>
      <c r="C39" t="s">
        <v>799</v>
      </c>
      <c r="D39">
        <v>44</v>
      </c>
      <c r="E39" t="s">
        <v>634</v>
      </c>
      <c r="F39" s="197" t="s">
        <v>636</v>
      </c>
      <c r="G39" s="9" t="s">
        <v>60</v>
      </c>
      <c r="I39" t="str">
        <f t="shared" si="0"/>
        <v>V4-Concealed Flush - Sprayed/stained-44-NFR</v>
      </c>
      <c r="J39" s="6">
        <f t="shared" si="3"/>
        <v>307</v>
      </c>
      <c r="K39" s="327"/>
      <c r="L39" s="189" t="s">
        <v>751</v>
      </c>
      <c r="O39" s="6">
        <v>292</v>
      </c>
    </row>
    <row r="40" spans="1:15">
      <c r="A40" t="s">
        <v>586</v>
      </c>
      <c r="B40" t="s">
        <v>51</v>
      </c>
      <c r="C40" t="s">
        <v>799</v>
      </c>
      <c r="D40">
        <v>44</v>
      </c>
      <c r="E40" t="s">
        <v>634</v>
      </c>
      <c r="F40" s="197" t="s">
        <v>636</v>
      </c>
      <c r="G40" s="9" t="s">
        <v>60</v>
      </c>
      <c r="I40" t="str">
        <f t="shared" si="0"/>
        <v>V5-Concealed Flush - Sprayed/stained-44-NFR</v>
      </c>
      <c r="J40" s="6">
        <f t="shared" si="3"/>
        <v>299</v>
      </c>
      <c r="K40" s="327"/>
      <c r="L40" s="189" t="s">
        <v>751</v>
      </c>
      <c r="O40" s="6">
        <v>284</v>
      </c>
    </row>
    <row r="41" spans="1:15">
      <c r="A41" t="s">
        <v>587</v>
      </c>
      <c r="B41" t="s">
        <v>52</v>
      </c>
      <c r="C41" t="s">
        <v>799</v>
      </c>
      <c r="D41">
        <v>44</v>
      </c>
      <c r="E41" t="s">
        <v>634</v>
      </c>
      <c r="F41" s="197" t="s">
        <v>636</v>
      </c>
      <c r="G41" s="9" t="s">
        <v>60</v>
      </c>
      <c r="I41" t="str">
        <f t="shared" si="0"/>
        <v>V6-Concealed Flush - Sprayed/stained-44-NFR</v>
      </c>
      <c r="J41" s="6">
        <f t="shared" si="3"/>
        <v>503</v>
      </c>
      <c r="K41" s="327"/>
      <c r="L41" s="189" t="s">
        <v>751</v>
      </c>
      <c r="O41" s="6">
        <v>479</v>
      </c>
    </row>
    <row r="42" spans="1:15">
      <c r="A42" t="s">
        <v>582</v>
      </c>
      <c r="B42" t="s">
        <v>47</v>
      </c>
      <c r="C42" t="s">
        <v>127</v>
      </c>
      <c r="D42">
        <v>54</v>
      </c>
      <c r="E42" t="s">
        <v>634</v>
      </c>
      <c r="F42" s="197" t="s">
        <v>636</v>
      </c>
      <c r="G42" s="9" t="s">
        <v>61</v>
      </c>
      <c r="I42" t="str">
        <f t="shared" si="0"/>
        <v>V1-Hockey-54-NFR</v>
      </c>
      <c r="J42">
        <f t="shared" ref="J42:J54" si="4">+ROUNDUP(O42*(1+M42),0)</f>
        <v>186</v>
      </c>
      <c r="L42" t="s">
        <v>730</v>
      </c>
      <c r="M42" s="355">
        <v>2.5000000000000001E-2</v>
      </c>
      <c r="O42">
        <v>181</v>
      </c>
    </row>
    <row r="43" spans="1:15">
      <c r="A43" t="s">
        <v>583</v>
      </c>
      <c r="B43" t="s">
        <v>48</v>
      </c>
      <c r="C43" t="s">
        <v>127</v>
      </c>
      <c r="D43">
        <v>54</v>
      </c>
      <c r="E43" t="s">
        <v>634</v>
      </c>
      <c r="F43" s="197" t="s">
        <v>636</v>
      </c>
      <c r="G43" s="9" t="s">
        <v>61</v>
      </c>
      <c r="I43" t="str">
        <f t="shared" si="0"/>
        <v>V2-Hockey-54-NFR</v>
      </c>
      <c r="J43">
        <f t="shared" si="4"/>
        <v>175</v>
      </c>
      <c r="L43" t="s">
        <v>730</v>
      </c>
      <c r="M43" s="355">
        <v>2.5000000000000001E-2</v>
      </c>
      <c r="O43">
        <v>170</v>
      </c>
    </row>
    <row r="44" spans="1:15">
      <c r="A44" t="s">
        <v>584</v>
      </c>
      <c r="B44" t="s">
        <v>49</v>
      </c>
      <c r="C44" t="s">
        <v>127</v>
      </c>
      <c r="D44">
        <v>54</v>
      </c>
      <c r="E44" t="s">
        <v>634</v>
      </c>
      <c r="F44" s="197" t="s">
        <v>636</v>
      </c>
      <c r="G44" s="9" t="s">
        <v>61</v>
      </c>
      <c r="I44" t="str">
        <f t="shared" si="0"/>
        <v>V3-Hockey-54-NFR</v>
      </c>
      <c r="J44">
        <f t="shared" si="4"/>
        <v>234</v>
      </c>
      <c r="L44" t="s">
        <v>730</v>
      </c>
      <c r="M44" s="355">
        <v>2.5000000000000001E-2</v>
      </c>
      <c r="O44">
        <v>228</v>
      </c>
    </row>
    <row r="45" spans="1:15">
      <c r="A45" t="s">
        <v>585</v>
      </c>
      <c r="B45" t="s">
        <v>50</v>
      </c>
      <c r="C45" t="s">
        <v>127</v>
      </c>
      <c r="D45">
        <v>54</v>
      </c>
      <c r="E45" t="s">
        <v>634</v>
      </c>
      <c r="F45" s="197" t="s">
        <v>636</v>
      </c>
      <c r="G45" s="9" t="s">
        <v>61</v>
      </c>
      <c r="I45" t="str">
        <f t="shared" si="0"/>
        <v>V4-Hockey-54-NFR</v>
      </c>
      <c r="J45">
        <f t="shared" si="4"/>
        <v>316</v>
      </c>
      <c r="L45" t="s">
        <v>730</v>
      </c>
      <c r="M45" s="355">
        <v>2.5000000000000001E-2</v>
      </c>
      <c r="O45">
        <v>308</v>
      </c>
    </row>
    <row r="46" spans="1:15">
      <c r="A46" t="s">
        <v>586</v>
      </c>
      <c r="B46" t="s">
        <v>51</v>
      </c>
      <c r="C46" t="s">
        <v>127</v>
      </c>
      <c r="D46">
        <v>54</v>
      </c>
      <c r="E46" t="s">
        <v>634</v>
      </c>
      <c r="F46" s="197" t="s">
        <v>636</v>
      </c>
      <c r="G46" s="9" t="s">
        <v>61</v>
      </c>
      <c r="I46" t="str">
        <f t="shared" si="0"/>
        <v>V5-Hockey-54-NFR</v>
      </c>
      <c r="J46">
        <f t="shared" si="4"/>
        <v>262</v>
      </c>
      <c r="L46" t="s">
        <v>730</v>
      </c>
      <c r="M46" s="355">
        <v>2.5000000000000001E-2</v>
      </c>
      <c r="O46">
        <v>255</v>
      </c>
    </row>
    <row r="47" spans="1:15">
      <c r="A47" t="s">
        <v>587</v>
      </c>
      <c r="B47" t="s">
        <v>52</v>
      </c>
      <c r="C47" t="s">
        <v>127</v>
      </c>
      <c r="D47">
        <v>54</v>
      </c>
      <c r="E47" t="s">
        <v>634</v>
      </c>
      <c r="F47" s="197" t="s">
        <v>636</v>
      </c>
      <c r="G47" s="9" t="s">
        <v>61</v>
      </c>
      <c r="I47" t="str">
        <f t="shared" si="0"/>
        <v>V6-Hockey-54-NFR</v>
      </c>
      <c r="J47">
        <f t="shared" si="4"/>
        <v>484</v>
      </c>
      <c r="L47" t="s">
        <v>730</v>
      </c>
      <c r="M47" s="355">
        <v>2.5000000000000001E-2</v>
      </c>
      <c r="O47">
        <v>472</v>
      </c>
    </row>
    <row r="48" spans="1:15">
      <c r="A48" t="s">
        <v>588</v>
      </c>
      <c r="B48" t="s">
        <v>129</v>
      </c>
      <c r="C48" t="s">
        <v>127</v>
      </c>
      <c r="D48">
        <v>54</v>
      </c>
      <c r="E48" t="s">
        <v>634</v>
      </c>
      <c r="F48" s="197" t="s">
        <v>636</v>
      </c>
      <c r="G48" s="9" t="s">
        <v>61</v>
      </c>
      <c r="I48" t="str">
        <f t="shared" si="0"/>
        <v>V7-Hockey-54-NFR</v>
      </c>
      <c r="J48">
        <f t="shared" si="4"/>
        <v>380</v>
      </c>
      <c r="L48" t="s">
        <v>730</v>
      </c>
      <c r="M48" s="355">
        <v>2.5000000000000001E-2</v>
      </c>
      <c r="O48">
        <v>370</v>
      </c>
    </row>
    <row r="49" spans="1:15">
      <c r="A49" t="s">
        <v>582</v>
      </c>
      <c r="B49" t="s">
        <v>47</v>
      </c>
      <c r="C49" t="s">
        <v>128</v>
      </c>
      <c r="D49">
        <v>54</v>
      </c>
      <c r="E49" t="s">
        <v>634</v>
      </c>
      <c r="F49" s="197" t="s">
        <v>636</v>
      </c>
      <c r="G49" s="9" t="s">
        <v>62</v>
      </c>
      <c r="I49" t="str">
        <f t="shared" si="0"/>
        <v>V1-QB-54-NFR</v>
      </c>
      <c r="J49">
        <f t="shared" si="4"/>
        <v>256</v>
      </c>
      <c r="L49" t="s">
        <v>730</v>
      </c>
      <c r="M49" s="355">
        <v>0.05</v>
      </c>
      <c r="O49">
        <v>243</v>
      </c>
    </row>
    <row r="50" spans="1:15">
      <c r="A50" t="s">
        <v>583</v>
      </c>
      <c r="B50" t="s">
        <v>48</v>
      </c>
      <c r="C50" t="s">
        <v>128</v>
      </c>
      <c r="D50">
        <v>54</v>
      </c>
      <c r="E50" t="s">
        <v>634</v>
      </c>
      <c r="F50" s="197" t="s">
        <v>636</v>
      </c>
      <c r="G50" s="9" t="s">
        <v>62</v>
      </c>
      <c r="I50" t="str">
        <f t="shared" si="0"/>
        <v>V2-QB-54-NFR</v>
      </c>
      <c r="J50">
        <f t="shared" si="4"/>
        <v>263</v>
      </c>
      <c r="L50" t="s">
        <v>730</v>
      </c>
      <c r="M50" s="355">
        <v>0.05</v>
      </c>
      <c r="O50">
        <v>250</v>
      </c>
    </row>
    <row r="51" spans="1:15">
      <c r="A51" t="s">
        <v>584</v>
      </c>
      <c r="B51" t="s">
        <v>49</v>
      </c>
      <c r="C51" t="s">
        <v>128</v>
      </c>
      <c r="D51">
        <v>54</v>
      </c>
      <c r="E51" t="s">
        <v>634</v>
      </c>
      <c r="F51" s="197" t="s">
        <v>636</v>
      </c>
      <c r="G51" s="9" t="s">
        <v>62</v>
      </c>
      <c r="I51" t="str">
        <f t="shared" si="0"/>
        <v>V3-QB-54-NFR</v>
      </c>
      <c r="J51">
        <f t="shared" si="4"/>
        <v>283</v>
      </c>
      <c r="L51" t="s">
        <v>730</v>
      </c>
      <c r="M51" s="355">
        <v>0.05</v>
      </c>
      <c r="O51">
        <v>269</v>
      </c>
    </row>
    <row r="52" spans="1:15">
      <c r="A52" t="s">
        <v>585</v>
      </c>
      <c r="B52" t="s">
        <v>50</v>
      </c>
      <c r="C52" t="s">
        <v>128</v>
      </c>
      <c r="D52">
        <v>54</v>
      </c>
      <c r="E52" t="s">
        <v>634</v>
      </c>
      <c r="F52" s="197" t="s">
        <v>636</v>
      </c>
      <c r="G52" s="9" t="s">
        <v>62</v>
      </c>
      <c r="I52" t="str">
        <f t="shared" si="0"/>
        <v>V4-QB-54-NFR</v>
      </c>
      <c r="J52">
        <f t="shared" si="4"/>
        <v>334</v>
      </c>
      <c r="L52" t="s">
        <v>730</v>
      </c>
      <c r="M52" s="355">
        <v>0.05</v>
      </c>
      <c r="O52">
        <v>318</v>
      </c>
    </row>
    <row r="53" spans="1:15">
      <c r="A53" t="s">
        <v>586</v>
      </c>
      <c r="B53" t="s">
        <v>51</v>
      </c>
      <c r="C53" t="s">
        <v>128</v>
      </c>
      <c r="D53">
        <v>54</v>
      </c>
      <c r="E53" t="s">
        <v>634</v>
      </c>
      <c r="F53" s="197" t="s">
        <v>636</v>
      </c>
      <c r="G53" s="9" t="s">
        <v>62</v>
      </c>
      <c r="I53" t="str">
        <f t="shared" si="0"/>
        <v>V5-QB-54-NFR</v>
      </c>
      <c r="J53">
        <f t="shared" si="4"/>
        <v>314</v>
      </c>
      <c r="L53" t="s">
        <v>730</v>
      </c>
      <c r="M53" s="355">
        <v>0.05</v>
      </c>
      <c r="O53">
        <v>299</v>
      </c>
    </row>
    <row r="54" spans="1:15">
      <c r="A54" t="s">
        <v>587</v>
      </c>
      <c r="B54" t="s">
        <v>52</v>
      </c>
      <c r="C54" t="s">
        <v>128</v>
      </c>
      <c r="D54">
        <v>54</v>
      </c>
      <c r="E54" t="s">
        <v>634</v>
      </c>
      <c r="F54" s="197" t="s">
        <v>636</v>
      </c>
      <c r="G54" s="9" t="s">
        <v>62</v>
      </c>
      <c r="I54" t="str">
        <f t="shared" si="0"/>
        <v>V6-QB-54-NFR</v>
      </c>
      <c r="J54">
        <f t="shared" si="4"/>
        <v>515</v>
      </c>
      <c r="L54" t="s">
        <v>730</v>
      </c>
      <c r="M54" s="355">
        <v>0.05</v>
      </c>
      <c r="O54">
        <v>490</v>
      </c>
    </row>
    <row r="55" spans="1:15">
      <c r="A55" t="s">
        <v>582</v>
      </c>
      <c r="B55" t="s">
        <v>47</v>
      </c>
      <c r="C55" t="s">
        <v>631</v>
      </c>
      <c r="D55">
        <v>54</v>
      </c>
      <c r="E55" t="s">
        <v>634</v>
      </c>
      <c r="F55" s="197" t="s">
        <v>636</v>
      </c>
      <c r="G55" s="9" t="s">
        <v>62</v>
      </c>
      <c r="I55" t="str">
        <f t="shared" si="0"/>
        <v>V1-Concealed Flush-54-NFR</v>
      </c>
      <c r="J55" s="284">
        <f t="shared" ref="J55:J60" si="5">ROUNDUP(J49*(1+Concealed_Flush_Uplift),0)</f>
        <v>282</v>
      </c>
      <c r="L55" t="s">
        <v>751</v>
      </c>
      <c r="O55" s="284">
        <v>268</v>
      </c>
    </row>
    <row r="56" spans="1:15">
      <c r="A56" t="s">
        <v>583</v>
      </c>
      <c r="B56" t="s">
        <v>48</v>
      </c>
      <c r="C56" t="s">
        <v>631</v>
      </c>
      <c r="D56">
        <v>54</v>
      </c>
      <c r="E56" t="s">
        <v>634</v>
      </c>
      <c r="F56" s="197" t="s">
        <v>636</v>
      </c>
      <c r="G56" s="9" t="s">
        <v>62</v>
      </c>
      <c r="I56" t="str">
        <f t="shared" si="0"/>
        <v>V2-Concealed Flush-54-NFR</v>
      </c>
      <c r="J56" s="284">
        <f t="shared" si="5"/>
        <v>290</v>
      </c>
      <c r="L56" t="s">
        <v>751</v>
      </c>
      <c r="O56" s="284">
        <v>275</v>
      </c>
    </row>
    <row r="57" spans="1:15">
      <c r="A57" t="s">
        <v>584</v>
      </c>
      <c r="B57" t="s">
        <v>49</v>
      </c>
      <c r="C57" t="s">
        <v>631</v>
      </c>
      <c r="D57">
        <v>54</v>
      </c>
      <c r="E57" t="s">
        <v>634</v>
      </c>
      <c r="F57" s="197" t="s">
        <v>636</v>
      </c>
      <c r="G57" s="9" t="s">
        <v>62</v>
      </c>
      <c r="I57" t="str">
        <f t="shared" si="0"/>
        <v>V3-Concealed Flush-54-NFR</v>
      </c>
      <c r="J57" s="284">
        <f t="shared" si="5"/>
        <v>312</v>
      </c>
      <c r="L57" t="s">
        <v>751</v>
      </c>
      <c r="O57" s="284">
        <v>296</v>
      </c>
    </row>
    <row r="58" spans="1:15">
      <c r="A58" t="s">
        <v>585</v>
      </c>
      <c r="B58" t="s">
        <v>50</v>
      </c>
      <c r="C58" t="s">
        <v>631</v>
      </c>
      <c r="D58">
        <v>54</v>
      </c>
      <c r="E58" t="s">
        <v>634</v>
      </c>
      <c r="F58" s="197" t="s">
        <v>636</v>
      </c>
      <c r="G58" s="9" t="s">
        <v>62</v>
      </c>
      <c r="I58" t="str">
        <f t="shared" si="0"/>
        <v>V4-Concealed Flush-54-NFR</v>
      </c>
      <c r="J58" s="284">
        <f t="shared" si="5"/>
        <v>368</v>
      </c>
      <c r="L58" t="s">
        <v>751</v>
      </c>
      <c r="O58" s="284">
        <v>350</v>
      </c>
    </row>
    <row r="59" spans="1:15">
      <c r="A59" t="s">
        <v>586</v>
      </c>
      <c r="B59" t="s">
        <v>51</v>
      </c>
      <c r="C59" t="s">
        <v>631</v>
      </c>
      <c r="D59">
        <v>54</v>
      </c>
      <c r="E59" t="s">
        <v>634</v>
      </c>
      <c r="F59" s="197" t="s">
        <v>636</v>
      </c>
      <c r="G59" s="9" t="s">
        <v>62</v>
      </c>
      <c r="I59" t="str">
        <f t="shared" si="0"/>
        <v>V5-Concealed Flush-54-NFR</v>
      </c>
      <c r="J59" s="284">
        <f t="shared" si="5"/>
        <v>346</v>
      </c>
      <c r="L59" t="s">
        <v>751</v>
      </c>
      <c r="O59" s="284">
        <v>329</v>
      </c>
    </row>
    <row r="60" spans="1:15">
      <c r="A60" t="s">
        <v>587</v>
      </c>
      <c r="B60" t="s">
        <v>52</v>
      </c>
      <c r="C60" t="s">
        <v>631</v>
      </c>
      <c r="D60">
        <v>54</v>
      </c>
      <c r="E60" t="s">
        <v>634</v>
      </c>
      <c r="F60" s="197" t="s">
        <v>636</v>
      </c>
      <c r="G60" s="9" t="s">
        <v>62</v>
      </c>
      <c r="I60" t="str">
        <f t="shared" si="0"/>
        <v>V6-Concealed Flush-54-NFR</v>
      </c>
      <c r="J60" s="284">
        <f t="shared" si="5"/>
        <v>567</v>
      </c>
      <c r="L60" t="s">
        <v>751</v>
      </c>
      <c r="O60" s="284">
        <v>539</v>
      </c>
    </row>
    <row r="61" spans="1:15">
      <c r="A61" t="s">
        <v>582</v>
      </c>
      <c r="B61" t="s">
        <v>47</v>
      </c>
      <c r="C61" t="s">
        <v>797</v>
      </c>
      <c r="D61">
        <v>54</v>
      </c>
      <c r="E61" t="s">
        <v>634</v>
      </c>
      <c r="F61" s="197" t="s">
        <v>636</v>
      </c>
      <c r="G61" s="9" t="s">
        <v>61</v>
      </c>
      <c r="I61" t="str">
        <f t="shared" si="0"/>
        <v>V1-Hockey - Sprayed/stained-54-NFR</v>
      </c>
      <c r="J61" s="6">
        <f t="shared" ref="J61:J79" si="6">J42</f>
        <v>186</v>
      </c>
      <c r="K61" s="327">
        <f t="shared" ref="K61:K79" si="7">J61-J42</f>
        <v>0</v>
      </c>
      <c r="L61" s="189" t="s">
        <v>751</v>
      </c>
      <c r="O61" s="6">
        <v>181</v>
      </c>
    </row>
    <row r="62" spans="1:15">
      <c r="A62" t="s">
        <v>583</v>
      </c>
      <c r="B62" t="s">
        <v>48</v>
      </c>
      <c r="C62" t="s">
        <v>797</v>
      </c>
      <c r="D62">
        <v>54</v>
      </c>
      <c r="E62" t="s">
        <v>634</v>
      </c>
      <c r="F62" s="197" t="s">
        <v>636</v>
      </c>
      <c r="G62" s="9" t="s">
        <v>61</v>
      </c>
      <c r="I62" t="str">
        <f t="shared" si="0"/>
        <v>V2-Hockey - Sprayed/stained-54-NFR</v>
      </c>
      <c r="J62" s="6">
        <f t="shared" si="6"/>
        <v>175</v>
      </c>
      <c r="K62" s="327">
        <f t="shared" si="7"/>
        <v>0</v>
      </c>
      <c r="L62" s="189" t="s">
        <v>751</v>
      </c>
      <c r="O62" s="6">
        <v>170</v>
      </c>
    </row>
    <row r="63" spans="1:15">
      <c r="A63" t="s">
        <v>584</v>
      </c>
      <c r="B63" t="s">
        <v>49</v>
      </c>
      <c r="C63" t="s">
        <v>797</v>
      </c>
      <c r="D63">
        <v>54</v>
      </c>
      <c r="E63" t="s">
        <v>634</v>
      </c>
      <c r="F63" s="197" t="s">
        <v>636</v>
      </c>
      <c r="G63" s="9" t="s">
        <v>61</v>
      </c>
      <c r="I63" t="str">
        <f t="shared" si="0"/>
        <v>V3-Hockey - Sprayed/stained-54-NFR</v>
      </c>
      <c r="J63" s="6">
        <f t="shared" si="6"/>
        <v>234</v>
      </c>
      <c r="K63" s="327">
        <f t="shared" si="7"/>
        <v>0</v>
      </c>
      <c r="L63" s="189" t="s">
        <v>751</v>
      </c>
      <c r="O63" s="6">
        <v>228</v>
      </c>
    </row>
    <row r="64" spans="1:15">
      <c r="A64" t="s">
        <v>585</v>
      </c>
      <c r="B64" t="s">
        <v>50</v>
      </c>
      <c r="C64" t="s">
        <v>797</v>
      </c>
      <c r="D64">
        <v>54</v>
      </c>
      <c r="E64" t="s">
        <v>634</v>
      </c>
      <c r="F64" s="197" t="s">
        <v>636</v>
      </c>
      <c r="G64" s="9" t="s">
        <v>61</v>
      </c>
      <c r="I64" t="str">
        <f t="shared" si="0"/>
        <v>V4-Hockey - Sprayed/stained-54-NFR</v>
      </c>
      <c r="J64" s="6">
        <f t="shared" si="6"/>
        <v>316</v>
      </c>
      <c r="K64" s="327">
        <f t="shared" si="7"/>
        <v>0</v>
      </c>
      <c r="L64" s="189" t="s">
        <v>751</v>
      </c>
      <c r="O64" s="6">
        <v>308</v>
      </c>
    </row>
    <row r="65" spans="1:15">
      <c r="A65" t="s">
        <v>586</v>
      </c>
      <c r="B65" t="s">
        <v>51</v>
      </c>
      <c r="C65" t="s">
        <v>797</v>
      </c>
      <c r="D65">
        <v>54</v>
      </c>
      <c r="E65" t="s">
        <v>634</v>
      </c>
      <c r="F65" s="197" t="s">
        <v>636</v>
      </c>
      <c r="G65" s="9" t="s">
        <v>61</v>
      </c>
      <c r="I65" t="str">
        <f t="shared" si="0"/>
        <v>V5-Hockey - Sprayed/stained-54-NFR</v>
      </c>
      <c r="J65" s="6">
        <f t="shared" si="6"/>
        <v>262</v>
      </c>
      <c r="K65" s="327">
        <f t="shared" si="7"/>
        <v>0</v>
      </c>
      <c r="L65" s="189" t="s">
        <v>751</v>
      </c>
      <c r="O65" s="6">
        <v>255</v>
      </c>
    </row>
    <row r="66" spans="1:15">
      <c r="A66" t="s">
        <v>587</v>
      </c>
      <c r="B66" t="s">
        <v>52</v>
      </c>
      <c r="C66" t="s">
        <v>797</v>
      </c>
      <c r="D66">
        <v>54</v>
      </c>
      <c r="E66" t="s">
        <v>634</v>
      </c>
      <c r="F66" s="197" t="s">
        <v>636</v>
      </c>
      <c r="G66" s="9" t="s">
        <v>61</v>
      </c>
      <c r="I66" t="str">
        <f t="shared" si="0"/>
        <v>V6-Hockey - Sprayed/stained-54-NFR</v>
      </c>
      <c r="J66" s="6">
        <f t="shared" si="6"/>
        <v>484</v>
      </c>
      <c r="K66" s="327">
        <f t="shared" si="7"/>
        <v>0</v>
      </c>
      <c r="L66" s="189" t="s">
        <v>751</v>
      </c>
      <c r="O66" s="6">
        <v>472</v>
      </c>
    </row>
    <row r="67" spans="1:15">
      <c r="A67" t="s">
        <v>588</v>
      </c>
      <c r="B67" t="s">
        <v>129</v>
      </c>
      <c r="C67" t="s">
        <v>797</v>
      </c>
      <c r="D67">
        <v>54</v>
      </c>
      <c r="E67" t="s">
        <v>634</v>
      </c>
      <c r="F67" s="197" t="s">
        <v>636</v>
      </c>
      <c r="G67" s="9" t="s">
        <v>61</v>
      </c>
      <c r="I67" t="str">
        <f t="shared" si="0"/>
        <v>V7-Hockey - Sprayed/stained-54-NFR</v>
      </c>
      <c r="J67" s="6">
        <f t="shared" si="6"/>
        <v>380</v>
      </c>
      <c r="K67" s="327">
        <f t="shared" si="7"/>
        <v>0</v>
      </c>
      <c r="L67" s="189" t="s">
        <v>751</v>
      </c>
      <c r="O67" s="6">
        <v>370</v>
      </c>
    </row>
    <row r="68" spans="1:15">
      <c r="A68" t="s">
        <v>582</v>
      </c>
      <c r="B68" t="s">
        <v>47</v>
      </c>
      <c r="C68" t="s">
        <v>798</v>
      </c>
      <c r="D68">
        <v>54</v>
      </c>
      <c r="E68" t="s">
        <v>634</v>
      </c>
      <c r="F68" s="197" t="s">
        <v>636</v>
      </c>
      <c r="G68" s="9" t="s">
        <v>62</v>
      </c>
      <c r="I68" t="str">
        <f t="shared" ref="I68:I125" si="8">A68&amp;"-"&amp;C68&amp;"-"&amp;D68&amp;"-"&amp;E68</f>
        <v>V1-QB - Sprayed/stained-54-NFR</v>
      </c>
      <c r="J68" s="6">
        <f t="shared" si="6"/>
        <v>256</v>
      </c>
      <c r="K68" s="327">
        <f t="shared" si="7"/>
        <v>0</v>
      </c>
      <c r="L68" s="189" t="s">
        <v>751</v>
      </c>
      <c r="O68" s="6">
        <v>243</v>
      </c>
    </row>
    <row r="69" spans="1:15">
      <c r="A69" t="s">
        <v>583</v>
      </c>
      <c r="B69" t="s">
        <v>48</v>
      </c>
      <c r="C69" t="s">
        <v>798</v>
      </c>
      <c r="D69">
        <v>54</v>
      </c>
      <c r="E69" t="s">
        <v>634</v>
      </c>
      <c r="F69" s="197" t="s">
        <v>636</v>
      </c>
      <c r="G69" s="9" t="s">
        <v>62</v>
      </c>
      <c r="I69" t="str">
        <f t="shared" si="8"/>
        <v>V2-QB - Sprayed/stained-54-NFR</v>
      </c>
      <c r="J69" s="6">
        <f t="shared" si="6"/>
        <v>263</v>
      </c>
      <c r="K69" s="327">
        <f t="shared" si="7"/>
        <v>0</v>
      </c>
      <c r="L69" s="189" t="s">
        <v>751</v>
      </c>
      <c r="O69" s="6">
        <v>250</v>
      </c>
    </row>
    <row r="70" spans="1:15">
      <c r="A70" t="s">
        <v>584</v>
      </c>
      <c r="B70" t="s">
        <v>49</v>
      </c>
      <c r="C70" t="s">
        <v>798</v>
      </c>
      <c r="D70">
        <v>54</v>
      </c>
      <c r="E70" t="s">
        <v>634</v>
      </c>
      <c r="F70" s="197" t="s">
        <v>636</v>
      </c>
      <c r="G70" s="9" t="s">
        <v>62</v>
      </c>
      <c r="I70" t="str">
        <f t="shared" si="8"/>
        <v>V3-QB - Sprayed/stained-54-NFR</v>
      </c>
      <c r="J70" s="6">
        <f t="shared" si="6"/>
        <v>283</v>
      </c>
      <c r="K70" s="327">
        <f t="shared" si="7"/>
        <v>0</v>
      </c>
      <c r="L70" s="189" t="s">
        <v>751</v>
      </c>
      <c r="O70" s="6">
        <v>269</v>
      </c>
    </row>
    <row r="71" spans="1:15">
      <c r="A71" t="s">
        <v>585</v>
      </c>
      <c r="B71" t="s">
        <v>50</v>
      </c>
      <c r="C71" t="s">
        <v>798</v>
      </c>
      <c r="D71">
        <v>54</v>
      </c>
      <c r="E71" t="s">
        <v>634</v>
      </c>
      <c r="F71" s="197" t="s">
        <v>636</v>
      </c>
      <c r="G71" s="9" t="s">
        <v>62</v>
      </c>
      <c r="I71" t="str">
        <f t="shared" si="8"/>
        <v>V4-QB - Sprayed/stained-54-NFR</v>
      </c>
      <c r="J71" s="6">
        <f t="shared" si="6"/>
        <v>334</v>
      </c>
      <c r="K71" s="327">
        <f t="shared" si="7"/>
        <v>0</v>
      </c>
      <c r="L71" s="189" t="s">
        <v>751</v>
      </c>
      <c r="O71" s="6">
        <v>318</v>
      </c>
    </row>
    <row r="72" spans="1:15">
      <c r="A72" t="s">
        <v>586</v>
      </c>
      <c r="B72" t="s">
        <v>51</v>
      </c>
      <c r="C72" t="s">
        <v>798</v>
      </c>
      <c r="D72">
        <v>54</v>
      </c>
      <c r="E72" t="s">
        <v>634</v>
      </c>
      <c r="F72" s="197" t="s">
        <v>636</v>
      </c>
      <c r="G72" s="9" t="s">
        <v>62</v>
      </c>
      <c r="I72" t="str">
        <f t="shared" si="8"/>
        <v>V5-QB - Sprayed/stained-54-NFR</v>
      </c>
      <c r="J72" s="6">
        <f t="shared" si="6"/>
        <v>314</v>
      </c>
      <c r="K72" s="327">
        <f t="shared" si="7"/>
        <v>0</v>
      </c>
      <c r="L72" s="189" t="s">
        <v>751</v>
      </c>
      <c r="O72" s="6">
        <v>299</v>
      </c>
    </row>
    <row r="73" spans="1:15">
      <c r="A73" t="s">
        <v>587</v>
      </c>
      <c r="B73" t="s">
        <v>52</v>
      </c>
      <c r="C73" t="s">
        <v>798</v>
      </c>
      <c r="D73">
        <v>54</v>
      </c>
      <c r="E73" t="s">
        <v>634</v>
      </c>
      <c r="F73" s="197" t="s">
        <v>636</v>
      </c>
      <c r="G73" s="9" t="s">
        <v>62</v>
      </c>
      <c r="I73" t="str">
        <f t="shared" si="8"/>
        <v>V6-QB - Sprayed/stained-54-NFR</v>
      </c>
      <c r="J73" s="6">
        <f t="shared" si="6"/>
        <v>515</v>
      </c>
      <c r="K73" s="327">
        <f t="shared" si="7"/>
        <v>0</v>
      </c>
      <c r="L73" s="189" t="s">
        <v>751</v>
      </c>
      <c r="O73" s="6">
        <v>490</v>
      </c>
    </row>
    <row r="74" spans="1:15">
      <c r="A74" t="s">
        <v>582</v>
      </c>
      <c r="B74" t="s">
        <v>47</v>
      </c>
      <c r="C74" t="s">
        <v>799</v>
      </c>
      <c r="D74">
        <v>54</v>
      </c>
      <c r="E74" t="s">
        <v>634</v>
      </c>
      <c r="F74" s="197" t="s">
        <v>636</v>
      </c>
      <c r="G74" s="9" t="s">
        <v>62</v>
      </c>
      <c r="I74" t="str">
        <f t="shared" si="8"/>
        <v>V1-Concealed Flush - Sprayed/stained-54-NFR</v>
      </c>
      <c r="J74" s="6">
        <f t="shared" si="6"/>
        <v>282</v>
      </c>
      <c r="K74" s="327">
        <f t="shared" si="7"/>
        <v>0</v>
      </c>
      <c r="L74" s="189" t="s">
        <v>751</v>
      </c>
      <c r="O74" s="6">
        <v>268</v>
      </c>
    </row>
    <row r="75" spans="1:15">
      <c r="A75" t="s">
        <v>583</v>
      </c>
      <c r="B75" t="s">
        <v>48</v>
      </c>
      <c r="C75" t="s">
        <v>799</v>
      </c>
      <c r="D75">
        <v>54</v>
      </c>
      <c r="E75" t="s">
        <v>634</v>
      </c>
      <c r="F75" s="197" t="s">
        <v>636</v>
      </c>
      <c r="G75" s="9" t="s">
        <v>62</v>
      </c>
      <c r="I75" t="str">
        <f t="shared" si="8"/>
        <v>V2-Concealed Flush - Sprayed/stained-54-NFR</v>
      </c>
      <c r="J75" s="6">
        <f t="shared" si="6"/>
        <v>290</v>
      </c>
      <c r="K75" s="327">
        <f t="shared" si="7"/>
        <v>0</v>
      </c>
      <c r="L75" s="189" t="s">
        <v>751</v>
      </c>
      <c r="O75" s="6">
        <v>275</v>
      </c>
    </row>
    <row r="76" spans="1:15">
      <c r="A76" t="s">
        <v>584</v>
      </c>
      <c r="B76" t="s">
        <v>49</v>
      </c>
      <c r="C76" t="s">
        <v>799</v>
      </c>
      <c r="D76">
        <v>54</v>
      </c>
      <c r="E76" t="s">
        <v>634</v>
      </c>
      <c r="F76" s="197" t="s">
        <v>636</v>
      </c>
      <c r="G76" s="9" t="s">
        <v>62</v>
      </c>
      <c r="I76" t="str">
        <f t="shared" si="8"/>
        <v>V3-Concealed Flush - Sprayed/stained-54-NFR</v>
      </c>
      <c r="J76" s="6">
        <f t="shared" si="6"/>
        <v>312</v>
      </c>
      <c r="K76" s="327">
        <f t="shared" si="7"/>
        <v>0</v>
      </c>
      <c r="L76" s="189" t="s">
        <v>751</v>
      </c>
      <c r="O76" s="6">
        <v>296</v>
      </c>
    </row>
    <row r="77" spans="1:15">
      <c r="A77" t="s">
        <v>585</v>
      </c>
      <c r="B77" t="s">
        <v>50</v>
      </c>
      <c r="C77" t="s">
        <v>799</v>
      </c>
      <c r="D77">
        <v>54</v>
      </c>
      <c r="E77" t="s">
        <v>634</v>
      </c>
      <c r="F77" s="197" t="s">
        <v>636</v>
      </c>
      <c r="G77" s="9" t="s">
        <v>62</v>
      </c>
      <c r="I77" t="str">
        <f t="shared" si="8"/>
        <v>V4-Concealed Flush - Sprayed/stained-54-NFR</v>
      </c>
      <c r="J77" s="6">
        <f t="shared" si="6"/>
        <v>368</v>
      </c>
      <c r="K77" s="327">
        <f t="shared" si="7"/>
        <v>0</v>
      </c>
      <c r="L77" s="189" t="s">
        <v>751</v>
      </c>
      <c r="O77" s="6">
        <v>350</v>
      </c>
    </row>
    <row r="78" spans="1:15">
      <c r="A78" t="s">
        <v>586</v>
      </c>
      <c r="B78" t="s">
        <v>51</v>
      </c>
      <c r="C78" t="s">
        <v>799</v>
      </c>
      <c r="D78">
        <v>54</v>
      </c>
      <c r="E78" t="s">
        <v>634</v>
      </c>
      <c r="F78" s="197" t="s">
        <v>636</v>
      </c>
      <c r="G78" s="9" t="s">
        <v>62</v>
      </c>
      <c r="I78" t="str">
        <f t="shared" si="8"/>
        <v>V5-Concealed Flush - Sprayed/stained-54-NFR</v>
      </c>
      <c r="J78" s="6">
        <f t="shared" si="6"/>
        <v>346</v>
      </c>
      <c r="K78" s="327">
        <f t="shared" si="7"/>
        <v>0</v>
      </c>
      <c r="L78" s="189" t="s">
        <v>751</v>
      </c>
      <c r="O78" s="6">
        <v>329</v>
      </c>
    </row>
    <row r="79" spans="1:15">
      <c r="A79" t="s">
        <v>587</v>
      </c>
      <c r="B79" t="s">
        <v>52</v>
      </c>
      <c r="C79" t="s">
        <v>799</v>
      </c>
      <c r="D79">
        <v>54</v>
      </c>
      <c r="E79" t="s">
        <v>634</v>
      </c>
      <c r="F79" s="197" t="s">
        <v>636</v>
      </c>
      <c r="G79" s="9" t="s">
        <v>62</v>
      </c>
      <c r="I79" t="str">
        <f t="shared" si="8"/>
        <v>V6-Concealed Flush - Sprayed/stained-54-NFR</v>
      </c>
      <c r="J79" s="6">
        <f t="shared" si="6"/>
        <v>567</v>
      </c>
      <c r="K79" s="327">
        <f t="shared" si="7"/>
        <v>0</v>
      </c>
      <c r="L79" s="189" t="s">
        <v>751</v>
      </c>
      <c r="O79" s="6">
        <v>539</v>
      </c>
    </row>
    <row r="80" spans="1:15">
      <c r="A80" t="s">
        <v>582</v>
      </c>
      <c r="B80" t="s">
        <v>47</v>
      </c>
      <c r="C80" t="s">
        <v>127</v>
      </c>
      <c r="D80">
        <v>59</v>
      </c>
      <c r="E80" t="s">
        <v>634</v>
      </c>
      <c r="F80" s="197" t="s">
        <v>636</v>
      </c>
      <c r="G80" s="9" t="s">
        <v>61</v>
      </c>
      <c r="I80" t="str">
        <f t="shared" si="8"/>
        <v>V1-Hockey-59-NFR</v>
      </c>
      <c r="J80">
        <f t="shared" ref="J80:J92" si="9">+ROUNDUP(O80*(1+M80),0)</f>
        <v>186</v>
      </c>
      <c r="L80" t="s">
        <v>730</v>
      </c>
      <c r="M80" s="355">
        <v>2.5000000000000001E-2</v>
      </c>
      <c r="O80">
        <v>181</v>
      </c>
    </row>
    <row r="81" spans="1:15">
      <c r="A81" t="s">
        <v>583</v>
      </c>
      <c r="B81" t="s">
        <v>48</v>
      </c>
      <c r="C81" t="s">
        <v>127</v>
      </c>
      <c r="D81">
        <v>59</v>
      </c>
      <c r="E81" t="s">
        <v>634</v>
      </c>
      <c r="F81" s="197" t="s">
        <v>636</v>
      </c>
      <c r="G81" s="9" t="s">
        <v>61</v>
      </c>
      <c r="I81" t="str">
        <f t="shared" si="8"/>
        <v>V2-Hockey-59-NFR</v>
      </c>
      <c r="J81">
        <f t="shared" si="9"/>
        <v>175</v>
      </c>
      <c r="L81" t="s">
        <v>730</v>
      </c>
      <c r="M81" s="355">
        <v>2.5000000000000001E-2</v>
      </c>
      <c r="O81">
        <v>170</v>
      </c>
    </row>
    <row r="82" spans="1:15">
      <c r="A82" t="s">
        <v>584</v>
      </c>
      <c r="B82" t="s">
        <v>49</v>
      </c>
      <c r="C82" t="s">
        <v>127</v>
      </c>
      <c r="D82">
        <v>59</v>
      </c>
      <c r="E82" t="s">
        <v>634</v>
      </c>
      <c r="F82" s="197" t="s">
        <v>636</v>
      </c>
      <c r="G82" s="9" t="s">
        <v>61</v>
      </c>
      <c r="I82" t="str">
        <f t="shared" si="8"/>
        <v>V3-Hockey-59-NFR</v>
      </c>
      <c r="J82">
        <f t="shared" si="9"/>
        <v>234</v>
      </c>
      <c r="L82" t="s">
        <v>730</v>
      </c>
      <c r="M82" s="355">
        <v>2.5000000000000001E-2</v>
      </c>
      <c r="O82">
        <v>228</v>
      </c>
    </row>
    <row r="83" spans="1:15">
      <c r="A83" t="s">
        <v>585</v>
      </c>
      <c r="B83" t="s">
        <v>50</v>
      </c>
      <c r="C83" t="s">
        <v>127</v>
      </c>
      <c r="D83">
        <v>59</v>
      </c>
      <c r="E83" t="s">
        <v>634</v>
      </c>
      <c r="F83" s="197" t="s">
        <v>636</v>
      </c>
      <c r="G83" s="9" t="s">
        <v>61</v>
      </c>
      <c r="I83" t="str">
        <f t="shared" si="8"/>
        <v>V4-Hockey-59-NFR</v>
      </c>
      <c r="J83">
        <f t="shared" si="9"/>
        <v>316</v>
      </c>
      <c r="L83" t="s">
        <v>730</v>
      </c>
      <c r="M83" s="355">
        <v>2.5000000000000001E-2</v>
      </c>
      <c r="O83">
        <v>308</v>
      </c>
    </row>
    <row r="84" spans="1:15">
      <c r="A84" t="s">
        <v>586</v>
      </c>
      <c r="B84" t="s">
        <v>51</v>
      </c>
      <c r="C84" t="s">
        <v>127</v>
      </c>
      <c r="D84">
        <v>59</v>
      </c>
      <c r="E84" t="s">
        <v>634</v>
      </c>
      <c r="F84" s="197" t="s">
        <v>636</v>
      </c>
      <c r="G84" s="9" t="s">
        <v>61</v>
      </c>
      <c r="I84" t="str">
        <f t="shared" si="8"/>
        <v>V5-Hockey-59-NFR</v>
      </c>
      <c r="J84">
        <f t="shared" si="9"/>
        <v>262</v>
      </c>
      <c r="L84" t="s">
        <v>730</v>
      </c>
      <c r="M84" s="355">
        <v>2.5000000000000001E-2</v>
      </c>
      <c r="O84">
        <v>255</v>
      </c>
    </row>
    <row r="85" spans="1:15">
      <c r="A85" t="s">
        <v>587</v>
      </c>
      <c r="B85" t="s">
        <v>52</v>
      </c>
      <c r="C85" t="s">
        <v>127</v>
      </c>
      <c r="D85">
        <v>59</v>
      </c>
      <c r="E85" t="s">
        <v>634</v>
      </c>
      <c r="F85" s="197" t="s">
        <v>636</v>
      </c>
      <c r="G85" s="9" t="s">
        <v>61</v>
      </c>
      <c r="I85" t="str">
        <f t="shared" si="8"/>
        <v>V6-Hockey-59-NFR</v>
      </c>
      <c r="J85">
        <f t="shared" si="9"/>
        <v>484</v>
      </c>
      <c r="L85" t="s">
        <v>730</v>
      </c>
      <c r="M85" s="355">
        <v>2.5000000000000001E-2</v>
      </c>
      <c r="O85">
        <v>472</v>
      </c>
    </row>
    <row r="86" spans="1:15">
      <c r="A86" t="s">
        <v>588</v>
      </c>
      <c r="B86" t="s">
        <v>129</v>
      </c>
      <c r="C86" t="s">
        <v>127</v>
      </c>
      <c r="D86">
        <v>59</v>
      </c>
      <c r="E86" t="s">
        <v>634</v>
      </c>
      <c r="F86" s="197" t="s">
        <v>636</v>
      </c>
      <c r="G86" s="9" t="s">
        <v>61</v>
      </c>
      <c r="I86" t="str">
        <f t="shared" si="8"/>
        <v>V7-Hockey-59-NFR</v>
      </c>
      <c r="J86">
        <f t="shared" si="9"/>
        <v>380</v>
      </c>
      <c r="L86" t="s">
        <v>730</v>
      </c>
      <c r="M86" s="355">
        <v>2.5000000000000001E-2</v>
      </c>
      <c r="O86">
        <v>370</v>
      </c>
    </row>
    <row r="87" spans="1:15">
      <c r="A87" t="s">
        <v>582</v>
      </c>
      <c r="B87" t="s">
        <v>47</v>
      </c>
      <c r="C87" t="s">
        <v>128</v>
      </c>
      <c r="D87">
        <v>59</v>
      </c>
      <c r="E87" t="s">
        <v>634</v>
      </c>
      <c r="F87" s="197" t="s">
        <v>636</v>
      </c>
      <c r="G87" s="9" t="s">
        <v>62</v>
      </c>
      <c r="I87" t="str">
        <f t="shared" si="8"/>
        <v>V1-QB-59-NFR</v>
      </c>
      <c r="J87">
        <f t="shared" si="9"/>
        <v>256</v>
      </c>
      <c r="L87" t="s">
        <v>730</v>
      </c>
      <c r="M87" s="355">
        <v>0.05</v>
      </c>
      <c r="O87">
        <v>243</v>
      </c>
    </row>
    <row r="88" spans="1:15">
      <c r="A88" t="s">
        <v>583</v>
      </c>
      <c r="B88" t="s">
        <v>48</v>
      </c>
      <c r="C88" t="s">
        <v>128</v>
      </c>
      <c r="D88">
        <v>59</v>
      </c>
      <c r="E88" t="s">
        <v>634</v>
      </c>
      <c r="F88" s="197" t="s">
        <v>636</v>
      </c>
      <c r="G88" s="9" t="s">
        <v>62</v>
      </c>
      <c r="I88" t="str">
        <f t="shared" si="8"/>
        <v>V2-QB-59-NFR</v>
      </c>
      <c r="J88">
        <f t="shared" si="9"/>
        <v>263</v>
      </c>
      <c r="L88" t="s">
        <v>730</v>
      </c>
      <c r="M88" s="355">
        <v>0.05</v>
      </c>
      <c r="O88">
        <v>250</v>
      </c>
    </row>
    <row r="89" spans="1:15">
      <c r="A89" t="s">
        <v>584</v>
      </c>
      <c r="B89" t="s">
        <v>49</v>
      </c>
      <c r="C89" t="s">
        <v>128</v>
      </c>
      <c r="D89">
        <v>59</v>
      </c>
      <c r="E89" t="s">
        <v>634</v>
      </c>
      <c r="F89" s="197" t="s">
        <v>636</v>
      </c>
      <c r="G89" s="9" t="s">
        <v>62</v>
      </c>
      <c r="I89" t="str">
        <f t="shared" si="8"/>
        <v>V3-QB-59-NFR</v>
      </c>
      <c r="J89">
        <f t="shared" si="9"/>
        <v>283</v>
      </c>
      <c r="L89" t="s">
        <v>730</v>
      </c>
      <c r="M89" s="355">
        <v>0.05</v>
      </c>
      <c r="O89">
        <v>269</v>
      </c>
    </row>
    <row r="90" spans="1:15">
      <c r="A90" t="s">
        <v>585</v>
      </c>
      <c r="B90" t="s">
        <v>50</v>
      </c>
      <c r="C90" t="s">
        <v>128</v>
      </c>
      <c r="D90">
        <v>59</v>
      </c>
      <c r="E90" t="s">
        <v>634</v>
      </c>
      <c r="F90" s="197" t="s">
        <v>636</v>
      </c>
      <c r="G90" s="9" t="s">
        <v>62</v>
      </c>
      <c r="I90" t="str">
        <f t="shared" si="8"/>
        <v>V4-QB-59-NFR</v>
      </c>
      <c r="J90">
        <f t="shared" si="9"/>
        <v>334</v>
      </c>
      <c r="L90" t="s">
        <v>730</v>
      </c>
      <c r="M90" s="355">
        <v>0.05</v>
      </c>
      <c r="O90">
        <v>318</v>
      </c>
    </row>
    <row r="91" spans="1:15">
      <c r="A91" t="s">
        <v>586</v>
      </c>
      <c r="B91" t="s">
        <v>51</v>
      </c>
      <c r="C91" t="s">
        <v>128</v>
      </c>
      <c r="D91">
        <v>59</v>
      </c>
      <c r="E91" t="s">
        <v>634</v>
      </c>
      <c r="F91" s="197" t="s">
        <v>636</v>
      </c>
      <c r="G91" s="9" t="s">
        <v>62</v>
      </c>
      <c r="I91" t="str">
        <f t="shared" si="8"/>
        <v>V5-QB-59-NFR</v>
      </c>
      <c r="J91">
        <f t="shared" si="9"/>
        <v>314</v>
      </c>
      <c r="L91" t="s">
        <v>730</v>
      </c>
      <c r="M91" s="355">
        <v>0.05</v>
      </c>
      <c r="O91">
        <v>299</v>
      </c>
    </row>
    <row r="92" spans="1:15">
      <c r="A92" t="s">
        <v>587</v>
      </c>
      <c r="B92" t="s">
        <v>52</v>
      </c>
      <c r="C92" t="s">
        <v>128</v>
      </c>
      <c r="D92">
        <v>59</v>
      </c>
      <c r="E92" t="s">
        <v>634</v>
      </c>
      <c r="F92" s="197" t="s">
        <v>636</v>
      </c>
      <c r="G92" s="9" t="s">
        <v>62</v>
      </c>
      <c r="I92" t="str">
        <f t="shared" si="8"/>
        <v>V6-QB-59-NFR</v>
      </c>
      <c r="J92">
        <f t="shared" si="9"/>
        <v>515</v>
      </c>
      <c r="L92" t="s">
        <v>730</v>
      </c>
      <c r="M92" s="355">
        <v>0.05</v>
      </c>
      <c r="O92">
        <v>490</v>
      </c>
    </row>
    <row r="93" spans="1:15">
      <c r="A93" t="s">
        <v>582</v>
      </c>
      <c r="B93" t="s">
        <v>47</v>
      </c>
      <c r="C93" t="s">
        <v>631</v>
      </c>
      <c r="D93">
        <v>59</v>
      </c>
      <c r="E93" t="s">
        <v>634</v>
      </c>
      <c r="F93" s="197" t="s">
        <v>636</v>
      </c>
      <c r="G93" s="9" t="s">
        <v>62</v>
      </c>
      <c r="I93" t="str">
        <f t="shared" si="8"/>
        <v>V1-Concealed Flush-59-NFR</v>
      </c>
      <c r="J93" s="284">
        <f t="shared" ref="J93:J98" si="10">ROUNDUP(J87*(1+Concealed_Flush_Uplift),0)</f>
        <v>282</v>
      </c>
      <c r="L93" t="s">
        <v>751</v>
      </c>
      <c r="O93" s="284">
        <v>268</v>
      </c>
    </row>
    <row r="94" spans="1:15">
      <c r="A94" t="s">
        <v>583</v>
      </c>
      <c r="B94" t="s">
        <v>48</v>
      </c>
      <c r="C94" t="s">
        <v>631</v>
      </c>
      <c r="D94">
        <v>59</v>
      </c>
      <c r="E94" t="s">
        <v>634</v>
      </c>
      <c r="F94" s="197" t="s">
        <v>636</v>
      </c>
      <c r="G94" s="9" t="s">
        <v>62</v>
      </c>
      <c r="I94" t="str">
        <f t="shared" si="8"/>
        <v>V2-Concealed Flush-59-NFR</v>
      </c>
      <c r="J94" s="284">
        <f t="shared" si="10"/>
        <v>290</v>
      </c>
      <c r="L94" t="s">
        <v>751</v>
      </c>
      <c r="O94" s="284">
        <v>275</v>
      </c>
    </row>
    <row r="95" spans="1:15">
      <c r="A95" t="s">
        <v>584</v>
      </c>
      <c r="B95" t="s">
        <v>49</v>
      </c>
      <c r="C95" t="s">
        <v>631</v>
      </c>
      <c r="D95">
        <v>59</v>
      </c>
      <c r="E95" t="s">
        <v>634</v>
      </c>
      <c r="F95" s="197" t="s">
        <v>636</v>
      </c>
      <c r="G95" s="9" t="s">
        <v>62</v>
      </c>
      <c r="I95" t="str">
        <f t="shared" si="8"/>
        <v>V3-Concealed Flush-59-NFR</v>
      </c>
      <c r="J95" s="284">
        <f t="shared" si="10"/>
        <v>312</v>
      </c>
      <c r="L95" t="s">
        <v>751</v>
      </c>
      <c r="O95" s="284">
        <v>296</v>
      </c>
    </row>
    <row r="96" spans="1:15">
      <c r="A96" t="s">
        <v>585</v>
      </c>
      <c r="B96" t="s">
        <v>50</v>
      </c>
      <c r="C96" t="s">
        <v>631</v>
      </c>
      <c r="D96">
        <v>59</v>
      </c>
      <c r="E96" t="s">
        <v>634</v>
      </c>
      <c r="F96" s="197" t="s">
        <v>636</v>
      </c>
      <c r="G96" s="9" t="s">
        <v>62</v>
      </c>
      <c r="I96" t="str">
        <f t="shared" si="8"/>
        <v>V4-Concealed Flush-59-NFR</v>
      </c>
      <c r="J96" s="284">
        <f t="shared" si="10"/>
        <v>368</v>
      </c>
      <c r="L96" t="s">
        <v>751</v>
      </c>
      <c r="O96" s="284">
        <v>350</v>
      </c>
    </row>
    <row r="97" spans="1:15">
      <c r="A97" t="s">
        <v>586</v>
      </c>
      <c r="B97" t="s">
        <v>51</v>
      </c>
      <c r="C97" t="s">
        <v>631</v>
      </c>
      <c r="D97">
        <v>59</v>
      </c>
      <c r="E97" t="s">
        <v>634</v>
      </c>
      <c r="F97" s="197" t="s">
        <v>636</v>
      </c>
      <c r="G97" s="9" t="s">
        <v>62</v>
      </c>
      <c r="I97" t="str">
        <f t="shared" si="8"/>
        <v>V5-Concealed Flush-59-NFR</v>
      </c>
      <c r="J97" s="284">
        <f t="shared" si="10"/>
        <v>346</v>
      </c>
      <c r="L97" t="s">
        <v>751</v>
      </c>
      <c r="O97" s="284">
        <v>329</v>
      </c>
    </row>
    <row r="98" spans="1:15">
      <c r="A98" t="s">
        <v>587</v>
      </c>
      <c r="B98" t="s">
        <v>52</v>
      </c>
      <c r="C98" t="s">
        <v>631</v>
      </c>
      <c r="D98">
        <v>59</v>
      </c>
      <c r="E98" t="s">
        <v>634</v>
      </c>
      <c r="F98" s="197" t="s">
        <v>636</v>
      </c>
      <c r="G98" s="9" t="s">
        <v>62</v>
      </c>
      <c r="I98" t="str">
        <f t="shared" si="8"/>
        <v>V6-Concealed Flush-59-NFR</v>
      </c>
      <c r="J98" s="284">
        <f t="shared" si="10"/>
        <v>567</v>
      </c>
      <c r="L98" t="s">
        <v>751</v>
      </c>
      <c r="O98" s="284">
        <v>539</v>
      </c>
    </row>
    <row r="99" spans="1:15">
      <c r="A99" t="s">
        <v>582</v>
      </c>
      <c r="B99" t="s">
        <v>47</v>
      </c>
      <c r="C99" t="s">
        <v>797</v>
      </c>
      <c r="D99">
        <v>59</v>
      </c>
      <c r="E99" t="s">
        <v>634</v>
      </c>
      <c r="F99" s="197" t="s">
        <v>636</v>
      </c>
      <c r="G99" s="9" t="s">
        <v>61</v>
      </c>
      <c r="I99" t="str">
        <f t="shared" si="8"/>
        <v>V1-Hockey - Sprayed/stained-59-NFR</v>
      </c>
      <c r="J99" s="6">
        <f t="shared" ref="J99:J117" si="11">J80</f>
        <v>186</v>
      </c>
      <c r="K99" s="327">
        <f t="shared" ref="K99:K117" si="12">J99-J80</f>
        <v>0</v>
      </c>
      <c r="L99" s="189" t="s">
        <v>751</v>
      </c>
      <c r="O99" s="6">
        <v>181</v>
      </c>
    </row>
    <row r="100" spans="1:15">
      <c r="A100" t="s">
        <v>583</v>
      </c>
      <c r="B100" t="s">
        <v>48</v>
      </c>
      <c r="C100" t="s">
        <v>797</v>
      </c>
      <c r="D100">
        <v>59</v>
      </c>
      <c r="E100" t="s">
        <v>634</v>
      </c>
      <c r="F100" s="197" t="s">
        <v>636</v>
      </c>
      <c r="G100" s="9" t="s">
        <v>61</v>
      </c>
      <c r="I100" t="str">
        <f t="shared" si="8"/>
        <v>V2-Hockey - Sprayed/stained-59-NFR</v>
      </c>
      <c r="J100" s="6">
        <f t="shared" si="11"/>
        <v>175</v>
      </c>
      <c r="K100" s="327">
        <f t="shared" si="12"/>
        <v>0</v>
      </c>
      <c r="L100" s="189" t="s">
        <v>751</v>
      </c>
      <c r="O100" s="6">
        <v>170</v>
      </c>
    </row>
    <row r="101" spans="1:15">
      <c r="A101" t="s">
        <v>584</v>
      </c>
      <c r="B101" t="s">
        <v>49</v>
      </c>
      <c r="C101" t="s">
        <v>797</v>
      </c>
      <c r="D101">
        <v>59</v>
      </c>
      <c r="E101" t="s">
        <v>634</v>
      </c>
      <c r="F101" s="197" t="s">
        <v>636</v>
      </c>
      <c r="G101" s="9" t="s">
        <v>61</v>
      </c>
      <c r="I101" t="str">
        <f t="shared" si="8"/>
        <v>V3-Hockey - Sprayed/stained-59-NFR</v>
      </c>
      <c r="J101" s="6">
        <f t="shared" si="11"/>
        <v>234</v>
      </c>
      <c r="K101" s="327">
        <f t="shared" si="12"/>
        <v>0</v>
      </c>
      <c r="L101" s="189" t="s">
        <v>751</v>
      </c>
      <c r="O101" s="6">
        <v>228</v>
      </c>
    </row>
    <row r="102" spans="1:15">
      <c r="A102" t="s">
        <v>585</v>
      </c>
      <c r="B102" t="s">
        <v>50</v>
      </c>
      <c r="C102" t="s">
        <v>797</v>
      </c>
      <c r="D102">
        <v>59</v>
      </c>
      <c r="E102" t="s">
        <v>634</v>
      </c>
      <c r="F102" s="197" t="s">
        <v>636</v>
      </c>
      <c r="G102" s="9" t="s">
        <v>61</v>
      </c>
      <c r="I102" t="str">
        <f t="shared" si="8"/>
        <v>V4-Hockey - Sprayed/stained-59-NFR</v>
      </c>
      <c r="J102" s="6">
        <f t="shared" si="11"/>
        <v>316</v>
      </c>
      <c r="K102" s="327">
        <f t="shared" si="12"/>
        <v>0</v>
      </c>
      <c r="L102" s="189" t="s">
        <v>751</v>
      </c>
      <c r="O102" s="6">
        <v>308</v>
      </c>
    </row>
    <row r="103" spans="1:15">
      <c r="A103" t="s">
        <v>586</v>
      </c>
      <c r="B103" t="s">
        <v>51</v>
      </c>
      <c r="C103" t="s">
        <v>797</v>
      </c>
      <c r="D103">
        <v>59</v>
      </c>
      <c r="E103" t="s">
        <v>634</v>
      </c>
      <c r="F103" s="197" t="s">
        <v>636</v>
      </c>
      <c r="G103" s="9" t="s">
        <v>61</v>
      </c>
      <c r="I103" t="str">
        <f t="shared" si="8"/>
        <v>V5-Hockey - Sprayed/stained-59-NFR</v>
      </c>
      <c r="J103" s="6">
        <f t="shared" si="11"/>
        <v>262</v>
      </c>
      <c r="K103" s="327">
        <f t="shared" si="12"/>
        <v>0</v>
      </c>
      <c r="L103" s="189" t="s">
        <v>751</v>
      </c>
      <c r="O103" s="6">
        <v>255</v>
      </c>
    </row>
    <row r="104" spans="1:15">
      <c r="A104" t="s">
        <v>587</v>
      </c>
      <c r="B104" t="s">
        <v>52</v>
      </c>
      <c r="C104" t="s">
        <v>797</v>
      </c>
      <c r="D104">
        <v>59</v>
      </c>
      <c r="E104" t="s">
        <v>634</v>
      </c>
      <c r="F104" s="197" t="s">
        <v>636</v>
      </c>
      <c r="G104" s="9" t="s">
        <v>61</v>
      </c>
      <c r="I104" t="str">
        <f t="shared" si="8"/>
        <v>V6-Hockey - Sprayed/stained-59-NFR</v>
      </c>
      <c r="J104" s="6">
        <f t="shared" si="11"/>
        <v>484</v>
      </c>
      <c r="K104" s="327">
        <f t="shared" si="12"/>
        <v>0</v>
      </c>
      <c r="L104" s="189" t="s">
        <v>751</v>
      </c>
      <c r="O104" s="6">
        <v>472</v>
      </c>
    </row>
    <row r="105" spans="1:15">
      <c r="A105" t="s">
        <v>588</v>
      </c>
      <c r="B105" t="s">
        <v>129</v>
      </c>
      <c r="C105" t="s">
        <v>797</v>
      </c>
      <c r="D105">
        <v>59</v>
      </c>
      <c r="E105" t="s">
        <v>634</v>
      </c>
      <c r="F105" s="197" t="s">
        <v>636</v>
      </c>
      <c r="G105" s="9" t="s">
        <v>61</v>
      </c>
      <c r="I105" t="str">
        <f t="shared" si="8"/>
        <v>V7-Hockey - Sprayed/stained-59-NFR</v>
      </c>
      <c r="J105" s="6">
        <f t="shared" si="11"/>
        <v>380</v>
      </c>
      <c r="K105" s="327">
        <f t="shared" si="12"/>
        <v>0</v>
      </c>
      <c r="L105" s="189" t="s">
        <v>751</v>
      </c>
      <c r="O105" s="6">
        <v>370</v>
      </c>
    </row>
    <row r="106" spans="1:15">
      <c r="A106" t="s">
        <v>582</v>
      </c>
      <c r="B106" t="s">
        <v>47</v>
      </c>
      <c r="C106" t="s">
        <v>798</v>
      </c>
      <c r="D106">
        <v>59</v>
      </c>
      <c r="E106" t="s">
        <v>634</v>
      </c>
      <c r="F106" s="197" t="s">
        <v>636</v>
      </c>
      <c r="G106" s="9" t="s">
        <v>62</v>
      </c>
      <c r="I106" t="str">
        <f t="shared" si="8"/>
        <v>V1-QB - Sprayed/stained-59-NFR</v>
      </c>
      <c r="J106" s="6">
        <f t="shared" si="11"/>
        <v>256</v>
      </c>
      <c r="K106" s="327">
        <f t="shared" si="12"/>
        <v>0</v>
      </c>
      <c r="L106" s="189" t="s">
        <v>751</v>
      </c>
      <c r="O106" s="6">
        <v>243</v>
      </c>
    </row>
    <row r="107" spans="1:15">
      <c r="A107" t="s">
        <v>583</v>
      </c>
      <c r="B107" t="s">
        <v>48</v>
      </c>
      <c r="C107" t="s">
        <v>798</v>
      </c>
      <c r="D107">
        <v>59</v>
      </c>
      <c r="E107" t="s">
        <v>634</v>
      </c>
      <c r="F107" s="197" t="s">
        <v>636</v>
      </c>
      <c r="G107" s="9" t="s">
        <v>62</v>
      </c>
      <c r="I107" t="str">
        <f t="shared" si="8"/>
        <v>V2-QB - Sprayed/stained-59-NFR</v>
      </c>
      <c r="J107" s="6">
        <f t="shared" si="11"/>
        <v>263</v>
      </c>
      <c r="K107" s="327">
        <f t="shared" si="12"/>
        <v>0</v>
      </c>
      <c r="L107" s="189" t="s">
        <v>751</v>
      </c>
      <c r="O107" s="6">
        <v>250</v>
      </c>
    </row>
    <row r="108" spans="1:15">
      <c r="A108" t="s">
        <v>584</v>
      </c>
      <c r="B108" t="s">
        <v>49</v>
      </c>
      <c r="C108" t="s">
        <v>798</v>
      </c>
      <c r="D108">
        <v>59</v>
      </c>
      <c r="E108" t="s">
        <v>634</v>
      </c>
      <c r="F108" s="197" t="s">
        <v>636</v>
      </c>
      <c r="G108" s="9" t="s">
        <v>62</v>
      </c>
      <c r="I108" t="str">
        <f t="shared" si="8"/>
        <v>V3-QB - Sprayed/stained-59-NFR</v>
      </c>
      <c r="J108" s="6">
        <f t="shared" si="11"/>
        <v>283</v>
      </c>
      <c r="K108" s="327">
        <f t="shared" si="12"/>
        <v>0</v>
      </c>
      <c r="L108" s="189" t="s">
        <v>751</v>
      </c>
      <c r="O108" s="6">
        <v>269</v>
      </c>
    </row>
    <row r="109" spans="1:15">
      <c r="A109" t="s">
        <v>585</v>
      </c>
      <c r="B109" t="s">
        <v>50</v>
      </c>
      <c r="C109" t="s">
        <v>798</v>
      </c>
      <c r="D109">
        <v>59</v>
      </c>
      <c r="E109" t="s">
        <v>634</v>
      </c>
      <c r="F109" s="197" t="s">
        <v>636</v>
      </c>
      <c r="G109" s="9" t="s">
        <v>62</v>
      </c>
      <c r="I109" t="str">
        <f t="shared" si="8"/>
        <v>V4-QB - Sprayed/stained-59-NFR</v>
      </c>
      <c r="J109" s="6">
        <f t="shared" si="11"/>
        <v>334</v>
      </c>
      <c r="K109" s="327">
        <f t="shared" si="12"/>
        <v>0</v>
      </c>
      <c r="L109" s="189" t="s">
        <v>751</v>
      </c>
      <c r="O109" s="6">
        <v>318</v>
      </c>
    </row>
    <row r="110" spans="1:15">
      <c r="A110" t="s">
        <v>586</v>
      </c>
      <c r="B110" t="s">
        <v>51</v>
      </c>
      <c r="C110" t="s">
        <v>798</v>
      </c>
      <c r="D110">
        <v>59</v>
      </c>
      <c r="E110" t="s">
        <v>634</v>
      </c>
      <c r="F110" s="197" t="s">
        <v>636</v>
      </c>
      <c r="G110" s="9" t="s">
        <v>62</v>
      </c>
      <c r="I110" t="str">
        <f t="shared" si="8"/>
        <v>V5-QB - Sprayed/stained-59-NFR</v>
      </c>
      <c r="J110" s="6">
        <f t="shared" si="11"/>
        <v>314</v>
      </c>
      <c r="K110" s="327">
        <f t="shared" si="12"/>
        <v>0</v>
      </c>
      <c r="L110" s="189" t="s">
        <v>751</v>
      </c>
      <c r="O110" s="6">
        <v>299</v>
      </c>
    </row>
    <row r="111" spans="1:15">
      <c r="A111" t="s">
        <v>587</v>
      </c>
      <c r="B111" t="s">
        <v>52</v>
      </c>
      <c r="C111" t="s">
        <v>798</v>
      </c>
      <c r="D111">
        <v>59</v>
      </c>
      <c r="E111" t="s">
        <v>634</v>
      </c>
      <c r="F111" s="197" t="s">
        <v>636</v>
      </c>
      <c r="G111" s="9" t="s">
        <v>62</v>
      </c>
      <c r="I111" t="str">
        <f t="shared" si="8"/>
        <v>V6-QB - Sprayed/stained-59-NFR</v>
      </c>
      <c r="J111" s="6">
        <f t="shared" si="11"/>
        <v>515</v>
      </c>
      <c r="K111" s="327">
        <f t="shared" si="12"/>
        <v>0</v>
      </c>
      <c r="L111" s="189" t="s">
        <v>751</v>
      </c>
      <c r="O111" s="6">
        <v>490</v>
      </c>
    </row>
    <row r="112" spans="1:15">
      <c r="A112" t="s">
        <v>582</v>
      </c>
      <c r="B112" t="s">
        <v>47</v>
      </c>
      <c r="C112" t="s">
        <v>799</v>
      </c>
      <c r="D112">
        <v>59</v>
      </c>
      <c r="E112" t="s">
        <v>634</v>
      </c>
      <c r="F112" s="197" t="s">
        <v>636</v>
      </c>
      <c r="G112" s="9" t="s">
        <v>62</v>
      </c>
      <c r="I112" t="str">
        <f t="shared" si="8"/>
        <v>V1-Concealed Flush - Sprayed/stained-59-NFR</v>
      </c>
      <c r="J112" s="6">
        <f t="shared" si="11"/>
        <v>282</v>
      </c>
      <c r="K112" s="327">
        <f t="shared" si="12"/>
        <v>0</v>
      </c>
      <c r="L112" s="189" t="s">
        <v>751</v>
      </c>
      <c r="O112" s="6">
        <v>268</v>
      </c>
    </row>
    <row r="113" spans="1:15">
      <c r="A113" t="s">
        <v>583</v>
      </c>
      <c r="B113" t="s">
        <v>48</v>
      </c>
      <c r="C113" t="s">
        <v>799</v>
      </c>
      <c r="D113">
        <v>59</v>
      </c>
      <c r="E113" t="s">
        <v>634</v>
      </c>
      <c r="F113" s="197" t="s">
        <v>636</v>
      </c>
      <c r="G113" s="9" t="s">
        <v>62</v>
      </c>
      <c r="I113" t="str">
        <f t="shared" si="8"/>
        <v>V2-Concealed Flush - Sprayed/stained-59-NFR</v>
      </c>
      <c r="J113" s="6">
        <f t="shared" si="11"/>
        <v>290</v>
      </c>
      <c r="K113" s="327">
        <f t="shared" si="12"/>
        <v>0</v>
      </c>
      <c r="L113" s="189" t="s">
        <v>751</v>
      </c>
      <c r="O113" s="6">
        <v>275</v>
      </c>
    </row>
    <row r="114" spans="1:15">
      <c r="A114" t="s">
        <v>584</v>
      </c>
      <c r="B114" t="s">
        <v>49</v>
      </c>
      <c r="C114" t="s">
        <v>799</v>
      </c>
      <c r="D114">
        <v>59</v>
      </c>
      <c r="E114" t="s">
        <v>634</v>
      </c>
      <c r="F114" s="197" t="s">
        <v>636</v>
      </c>
      <c r="G114" s="9" t="s">
        <v>62</v>
      </c>
      <c r="I114" t="str">
        <f t="shared" si="8"/>
        <v>V3-Concealed Flush - Sprayed/stained-59-NFR</v>
      </c>
      <c r="J114" s="6">
        <f t="shared" si="11"/>
        <v>312</v>
      </c>
      <c r="K114" s="327">
        <f t="shared" si="12"/>
        <v>0</v>
      </c>
      <c r="L114" s="189" t="s">
        <v>751</v>
      </c>
      <c r="O114" s="6">
        <v>296</v>
      </c>
    </row>
    <row r="115" spans="1:15">
      <c r="A115" t="s">
        <v>585</v>
      </c>
      <c r="B115" t="s">
        <v>50</v>
      </c>
      <c r="C115" t="s">
        <v>799</v>
      </c>
      <c r="D115">
        <v>59</v>
      </c>
      <c r="E115" t="s">
        <v>634</v>
      </c>
      <c r="F115" s="197" t="s">
        <v>636</v>
      </c>
      <c r="G115" s="9" t="s">
        <v>62</v>
      </c>
      <c r="I115" t="str">
        <f t="shared" si="8"/>
        <v>V4-Concealed Flush - Sprayed/stained-59-NFR</v>
      </c>
      <c r="J115" s="6">
        <f t="shared" si="11"/>
        <v>368</v>
      </c>
      <c r="K115" s="327">
        <f t="shared" si="12"/>
        <v>0</v>
      </c>
      <c r="L115" s="189" t="s">
        <v>751</v>
      </c>
      <c r="O115" s="6">
        <v>350</v>
      </c>
    </row>
    <row r="116" spans="1:15">
      <c r="A116" t="s">
        <v>586</v>
      </c>
      <c r="B116" t="s">
        <v>51</v>
      </c>
      <c r="C116" t="s">
        <v>799</v>
      </c>
      <c r="D116">
        <v>59</v>
      </c>
      <c r="E116" t="s">
        <v>634</v>
      </c>
      <c r="F116" s="197" t="s">
        <v>636</v>
      </c>
      <c r="G116" s="9" t="s">
        <v>62</v>
      </c>
      <c r="I116" t="str">
        <f t="shared" si="8"/>
        <v>V5-Concealed Flush - Sprayed/stained-59-NFR</v>
      </c>
      <c r="J116" s="6">
        <f t="shared" si="11"/>
        <v>346</v>
      </c>
      <c r="K116" s="327">
        <f t="shared" si="12"/>
        <v>0</v>
      </c>
      <c r="L116" s="189" t="s">
        <v>751</v>
      </c>
      <c r="O116" s="6">
        <v>329</v>
      </c>
    </row>
    <row r="117" spans="1:15">
      <c r="A117" t="s">
        <v>587</v>
      </c>
      <c r="B117" t="s">
        <v>52</v>
      </c>
      <c r="C117" t="s">
        <v>799</v>
      </c>
      <c r="D117">
        <v>59</v>
      </c>
      <c r="E117" t="s">
        <v>634</v>
      </c>
      <c r="F117" s="197" t="s">
        <v>636</v>
      </c>
      <c r="G117" s="9" t="s">
        <v>62</v>
      </c>
      <c r="I117" t="str">
        <f t="shared" si="8"/>
        <v>V6-Concealed Flush - Sprayed/stained-59-NFR</v>
      </c>
      <c r="J117" s="6">
        <f t="shared" si="11"/>
        <v>567</v>
      </c>
      <c r="K117" s="327">
        <f t="shared" si="12"/>
        <v>0</v>
      </c>
      <c r="L117" s="189" t="s">
        <v>751</v>
      </c>
      <c r="O117" s="6">
        <v>539</v>
      </c>
    </row>
    <row r="118" spans="1:15">
      <c r="A118" t="s">
        <v>582</v>
      </c>
      <c r="B118" t="s">
        <v>47</v>
      </c>
      <c r="C118" t="s">
        <v>127</v>
      </c>
      <c r="D118">
        <v>44</v>
      </c>
      <c r="F118" s="9" t="s">
        <v>56</v>
      </c>
      <c r="G118" s="9" t="s">
        <v>59</v>
      </c>
      <c r="H118" t="str">
        <f t="shared" ref="H118:H181" si="13">_xlfn.CONCAT(F118,I118)</f>
        <v>Without GlassV1-Hockey-44-</v>
      </c>
      <c r="I118" t="str">
        <f t="shared" si="8"/>
        <v>V1-Hockey-44-</v>
      </c>
      <c r="J118">
        <f t="shared" ref="J118:J130" si="14">+ROUNDUP(O118*(1+M118),0)</f>
        <v>95</v>
      </c>
      <c r="L118" t="s">
        <v>730</v>
      </c>
      <c r="M118" s="355">
        <v>2.5000000000000001E-2</v>
      </c>
      <c r="O118">
        <v>92</v>
      </c>
    </row>
    <row r="119" spans="1:15">
      <c r="A119" t="s">
        <v>583</v>
      </c>
      <c r="B119" t="s">
        <v>48</v>
      </c>
      <c r="C119" t="s">
        <v>127</v>
      </c>
      <c r="D119">
        <v>44</v>
      </c>
      <c r="F119" s="9" t="s">
        <v>56</v>
      </c>
      <c r="G119" s="9" t="s">
        <v>59</v>
      </c>
      <c r="H119" t="str">
        <f t="shared" si="13"/>
        <v>Without GlassV2-Hockey-44-</v>
      </c>
      <c r="I119" t="str">
        <f t="shared" si="8"/>
        <v>V2-Hockey-44-</v>
      </c>
      <c r="J119">
        <f t="shared" si="14"/>
        <v>94</v>
      </c>
      <c r="L119" t="s">
        <v>730</v>
      </c>
      <c r="M119" s="355">
        <v>2.5000000000000001E-2</v>
      </c>
      <c r="O119">
        <v>91</v>
      </c>
    </row>
    <row r="120" spans="1:15">
      <c r="A120" t="s">
        <v>584</v>
      </c>
      <c r="B120" t="s">
        <v>49</v>
      </c>
      <c r="C120" t="s">
        <v>127</v>
      </c>
      <c r="D120">
        <v>44</v>
      </c>
      <c r="F120" s="9" t="s">
        <v>56</v>
      </c>
      <c r="G120" s="9" t="s">
        <v>59</v>
      </c>
      <c r="H120" t="str">
        <f t="shared" si="13"/>
        <v>Without GlassV3-Hockey-44-</v>
      </c>
      <c r="I120" t="str">
        <f t="shared" si="8"/>
        <v>V3-Hockey-44-</v>
      </c>
      <c r="J120">
        <f t="shared" si="14"/>
        <v>122</v>
      </c>
      <c r="L120" t="s">
        <v>730</v>
      </c>
      <c r="M120" s="355">
        <v>2.5000000000000001E-2</v>
      </c>
      <c r="O120">
        <v>119</v>
      </c>
    </row>
    <row r="121" spans="1:15">
      <c r="A121" t="s">
        <v>585</v>
      </c>
      <c r="B121" t="s">
        <v>50</v>
      </c>
      <c r="C121" t="s">
        <v>127</v>
      </c>
      <c r="D121">
        <v>44</v>
      </c>
      <c r="F121" s="9" t="s">
        <v>56</v>
      </c>
      <c r="G121" s="9" t="s">
        <v>59</v>
      </c>
      <c r="H121" t="str">
        <f t="shared" si="13"/>
        <v>Without GlassV4-Hockey-44-</v>
      </c>
      <c r="I121" t="str">
        <f t="shared" si="8"/>
        <v>V4-Hockey-44-</v>
      </c>
      <c r="J121">
        <f t="shared" si="14"/>
        <v>141</v>
      </c>
      <c r="L121" t="s">
        <v>730</v>
      </c>
      <c r="M121" s="355">
        <v>2.5000000000000001E-2</v>
      </c>
      <c r="O121">
        <v>137</v>
      </c>
    </row>
    <row r="122" spans="1:15">
      <c r="A122" t="s">
        <v>586</v>
      </c>
      <c r="B122" t="s">
        <v>51</v>
      </c>
      <c r="C122" t="s">
        <v>127</v>
      </c>
      <c r="D122">
        <v>44</v>
      </c>
      <c r="F122" s="9" t="s">
        <v>56</v>
      </c>
      <c r="G122" s="9" t="s">
        <v>59</v>
      </c>
      <c r="H122" t="str">
        <f t="shared" si="13"/>
        <v>Without GlassV5-Hockey-44-</v>
      </c>
      <c r="I122" t="str">
        <f t="shared" si="8"/>
        <v>V5-Hockey-44-</v>
      </c>
      <c r="J122">
        <f t="shared" si="14"/>
        <v>122</v>
      </c>
      <c r="L122" t="s">
        <v>730</v>
      </c>
      <c r="M122" s="355">
        <v>2.5000000000000001E-2</v>
      </c>
      <c r="O122">
        <v>119</v>
      </c>
    </row>
    <row r="123" spans="1:15">
      <c r="A123" t="s">
        <v>587</v>
      </c>
      <c r="B123" t="s">
        <v>52</v>
      </c>
      <c r="C123" t="s">
        <v>127</v>
      </c>
      <c r="D123">
        <v>44</v>
      </c>
      <c r="F123" s="9" t="s">
        <v>56</v>
      </c>
      <c r="G123" s="9" t="s">
        <v>59</v>
      </c>
      <c r="H123" t="str">
        <f t="shared" si="13"/>
        <v>Without GlassV6-Hockey-44-</v>
      </c>
      <c r="I123" t="str">
        <f t="shared" si="8"/>
        <v>V6-Hockey-44-</v>
      </c>
      <c r="J123">
        <f t="shared" si="14"/>
        <v>233</v>
      </c>
      <c r="L123" t="s">
        <v>730</v>
      </c>
      <c r="M123" s="355">
        <v>2.5000000000000001E-2</v>
      </c>
      <c r="O123">
        <v>227</v>
      </c>
    </row>
    <row r="124" spans="1:15">
      <c r="A124" t="s">
        <v>588</v>
      </c>
      <c r="B124" t="s">
        <v>129</v>
      </c>
      <c r="C124" t="s">
        <v>127</v>
      </c>
      <c r="D124">
        <v>44</v>
      </c>
      <c r="F124" s="9" t="s">
        <v>56</v>
      </c>
      <c r="G124" s="9" t="s">
        <v>59</v>
      </c>
      <c r="H124" t="str">
        <f t="shared" si="13"/>
        <v>Without GlassV7-Hockey-44-</v>
      </c>
      <c r="I124" t="str">
        <f t="shared" si="8"/>
        <v>V7-Hockey-44-</v>
      </c>
      <c r="J124">
        <f t="shared" si="14"/>
        <v>280</v>
      </c>
      <c r="L124" t="s">
        <v>730</v>
      </c>
      <c r="M124" s="355">
        <v>2.5000000000000001E-2</v>
      </c>
      <c r="O124">
        <v>273</v>
      </c>
    </row>
    <row r="125" spans="1:15">
      <c r="A125" t="s">
        <v>582</v>
      </c>
      <c r="B125" t="s">
        <v>47</v>
      </c>
      <c r="C125" t="s">
        <v>128</v>
      </c>
      <c r="D125">
        <v>44</v>
      </c>
      <c r="F125" s="9" t="s">
        <v>56</v>
      </c>
      <c r="G125" s="9" t="s">
        <v>60</v>
      </c>
      <c r="H125" t="str">
        <f t="shared" si="13"/>
        <v>Without GlassV1-QB-44-</v>
      </c>
      <c r="I125" t="str">
        <f t="shared" si="8"/>
        <v>V1-QB-44-</v>
      </c>
      <c r="J125">
        <f t="shared" si="14"/>
        <v>153</v>
      </c>
      <c r="L125" t="s">
        <v>730</v>
      </c>
      <c r="M125" s="355">
        <v>0.05</v>
      </c>
      <c r="O125">
        <v>145</v>
      </c>
    </row>
    <row r="126" spans="1:15">
      <c r="A126" t="s">
        <v>583</v>
      </c>
      <c r="B126" t="s">
        <v>48</v>
      </c>
      <c r="C126" t="s">
        <v>128</v>
      </c>
      <c r="D126">
        <v>44</v>
      </c>
      <c r="F126" s="9" t="s">
        <v>56</v>
      </c>
      <c r="G126" s="9" t="s">
        <v>60</v>
      </c>
      <c r="H126" t="str">
        <f t="shared" si="13"/>
        <v>Without GlassV2-QB-44-</v>
      </c>
      <c r="I126" t="str">
        <f t="shared" ref="I126:I193" si="15">A126&amp;"-"&amp;C126&amp;"-"&amp;D126&amp;"-"&amp;E126</f>
        <v>V2-QB-44-</v>
      </c>
      <c r="J126">
        <f t="shared" si="14"/>
        <v>153</v>
      </c>
      <c r="L126" t="s">
        <v>730</v>
      </c>
      <c r="M126" s="355">
        <v>0.05</v>
      </c>
      <c r="O126">
        <v>145</v>
      </c>
    </row>
    <row r="127" spans="1:15">
      <c r="A127" t="s">
        <v>584</v>
      </c>
      <c r="B127" t="s">
        <v>49</v>
      </c>
      <c r="C127" t="s">
        <v>128</v>
      </c>
      <c r="D127">
        <v>44</v>
      </c>
      <c r="F127" s="9" t="s">
        <v>56</v>
      </c>
      <c r="G127" s="9" t="s">
        <v>60</v>
      </c>
      <c r="H127" t="str">
        <f t="shared" si="13"/>
        <v>Without GlassV3-QB-44-</v>
      </c>
      <c r="I127" t="str">
        <f t="shared" si="15"/>
        <v>V3-QB-44-</v>
      </c>
      <c r="J127">
        <f t="shared" si="14"/>
        <v>183</v>
      </c>
      <c r="L127" t="s">
        <v>730</v>
      </c>
      <c r="M127" s="355">
        <v>0.05</v>
      </c>
      <c r="O127">
        <v>174</v>
      </c>
    </row>
    <row r="128" spans="1:15">
      <c r="A128" t="s">
        <v>585</v>
      </c>
      <c r="B128" t="s">
        <v>50</v>
      </c>
      <c r="C128" t="s">
        <v>128</v>
      </c>
      <c r="D128">
        <v>44</v>
      </c>
      <c r="F128" s="9" t="s">
        <v>56</v>
      </c>
      <c r="G128" s="9" t="s">
        <v>60</v>
      </c>
      <c r="H128" t="str">
        <f t="shared" si="13"/>
        <v>Without GlassV4-QB-44-</v>
      </c>
      <c r="I128" t="str">
        <f t="shared" si="15"/>
        <v>V4-QB-44-</v>
      </c>
      <c r="J128">
        <f t="shared" si="14"/>
        <v>210</v>
      </c>
      <c r="L128" t="s">
        <v>730</v>
      </c>
      <c r="M128" s="355">
        <v>0.05</v>
      </c>
      <c r="O128">
        <v>200</v>
      </c>
    </row>
    <row r="129" spans="1:15">
      <c r="A129" t="s">
        <v>586</v>
      </c>
      <c r="B129" t="s">
        <v>51</v>
      </c>
      <c r="C129" t="s">
        <v>128</v>
      </c>
      <c r="D129">
        <v>44</v>
      </c>
      <c r="F129" s="9" t="s">
        <v>56</v>
      </c>
      <c r="G129" s="9" t="s">
        <v>60</v>
      </c>
      <c r="H129" t="str">
        <f t="shared" si="13"/>
        <v>Without GlassV5-QB-44-</v>
      </c>
      <c r="I129" t="str">
        <f t="shared" si="15"/>
        <v>V5-QB-44-</v>
      </c>
      <c r="J129">
        <f t="shared" si="14"/>
        <v>192</v>
      </c>
      <c r="L129" t="s">
        <v>730</v>
      </c>
      <c r="M129" s="355">
        <v>0.05</v>
      </c>
      <c r="O129">
        <v>182</v>
      </c>
    </row>
    <row r="130" spans="1:15">
      <c r="A130" t="s">
        <v>587</v>
      </c>
      <c r="B130" t="s">
        <v>52</v>
      </c>
      <c r="C130" t="s">
        <v>128</v>
      </c>
      <c r="D130">
        <v>44</v>
      </c>
      <c r="F130" s="9" t="s">
        <v>56</v>
      </c>
      <c r="G130" s="9" t="s">
        <v>60</v>
      </c>
      <c r="H130" t="str">
        <f t="shared" si="13"/>
        <v>Without GlassV6-QB-44-</v>
      </c>
      <c r="I130" t="str">
        <f t="shared" si="15"/>
        <v>V6-QB-44-</v>
      </c>
      <c r="J130">
        <f t="shared" si="14"/>
        <v>333</v>
      </c>
      <c r="L130" t="s">
        <v>730</v>
      </c>
      <c r="M130" s="355">
        <v>0.05</v>
      </c>
      <c r="O130">
        <v>317</v>
      </c>
    </row>
    <row r="131" spans="1:15">
      <c r="A131" t="s">
        <v>582</v>
      </c>
      <c r="B131" t="s">
        <v>47</v>
      </c>
      <c r="C131" t="s">
        <v>631</v>
      </c>
      <c r="D131">
        <v>44</v>
      </c>
      <c r="F131" s="9" t="s">
        <v>56</v>
      </c>
      <c r="G131" s="9" t="s">
        <v>60</v>
      </c>
      <c r="H131" t="str">
        <f t="shared" ref="H131:H136" si="16">_xlfn.CONCAT(F131,I131)</f>
        <v>Without GlassV1-Concealed Flush-44-</v>
      </c>
      <c r="I131" t="str">
        <f t="shared" ref="I131:I136" si="17">A131&amp;"-"&amp;C131&amp;"-"&amp;D131&amp;"-"&amp;E131</f>
        <v>V1-Concealed Flush-44-</v>
      </c>
      <c r="J131" s="284">
        <f t="shared" ref="J131:J136" si="18">ROUNDUP(J125*(1+Concealed_Flush_Uplift),0)</f>
        <v>169</v>
      </c>
      <c r="L131" t="s">
        <v>751</v>
      </c>
      <c r="O131" s="284">
        <v>160</v>
      </c>
    </row>
    <row r="132" spans="1:15">
      <c r="A132" t="s">
        <v>583</v>
      </c>
      <c r="B132" t="s">
        <v>48</v>
      </c>
      <c r="C132" t="s">
        <v>631</v>
      </c>
      <c r="D132">
        <v>44</v>
      </c>
      <c r="F132" s="9" t="s">
        <v>56</v>
      </c>
      <c r="G132" s="9" t="s">
        <v>60</v>
      </c>
      <c r="H132" t="str">
        <f t="shared" si="16"/>
        <v>Without GlassV2-Concealed Flush-44-</v>
      </c>
      <c r="I132" t="str">
        <f t="shared" si="17"/>
        <v>V2-Concealed Flush-44-</v>
      </c>
      <c r="J132" s="284">
        <f t="shared" si="18"/>
        <v>169</v>
      </c>
      <c r="L132" t="s">
        <v>751</v>
      </c>
      <c r="O132" s="284">
        <v>160</v>
      </c>
    </row>
    <row r="133" spans="1:15">
      <c r="A133" t="s">
        <v>584</v>
      </c>
      <c r="B133" t="s">
        <v>49</v>
      </c>
      <c r="C133" t="s">
        <v>631</v>
      </c>
      <c r="D133">
        <v>44</v>
      </c>
      <c r="F133" s="9" t="s">
        <v>56</v>
      </c>
      <c r="G133" s="9" t="s">
        <v>60</v>
      </c>
      <c r="H133" t="str">
        <f t="shared" si="16"/>
        <v>Without GlassV3-Concealed Flush-44-</v>
      </c>
      <c r="I133" t="str">
        <f t="shared" si="17"/>
        <v>V3-Concealed Flush-44-</v>
      </c>
      <c r="J133" s="284">
        <f t="shared" si="18"/>
        <v>202</v>
      </c>
      <c r="L133" t="s">
        <v>751</v>
      </c>
      <c r="O133" s="284">
        <v>192</v>
      </c>
    </row>
    <row r="134" spans="1:15">
      <c r="A134" t="s">
        <v>585</v>
      </c>
      <c r="B134" t="s">
        <v>50</v>
      </c>
      <c r="C134" t="s">
        <v>631</v>
      </c>
      <c r="D134">
        <v>44</v>
      </c>
      <c r="F134" s="9" t="s">
        <v>56</v>
      </c>
      <c r="G134" s="9" t="s">
        <v>60</v>
      </c>
      <c r="H134" t="str">
        <f t="shared" si="16"/>
        <v>Without GlassV4-Concealed Flush-44-</v>
      </c>
      <c r="I134" t="str">
        <f t="shared" si="17"/>
        <v>V4-Concealed Flush-44-</v>
      </c>
      <c r="J134" s="284">
        <f t="shared" si="18"/>
        <v>231</v>
      </c>
      <c r="L134" t="s">
        <v>751</v>
      </c>
      <c r="O134" s="284">
        <v>220</v>
      </c>
    </row>
    <row r="135" spans="1:15">
      <c r="A135" t="s">
        <v>586</v>
      </c>
      <c r="B135" t="s">
        <v>51</v>
      </c>
      <c r="C135" t="s">
        <v>631</v>
      </c>
      <c r="D135">
        <v>44</v>
      </c>
      <c r="F135" s="9" t="s">
        <v>56</v>
      </c>
      <c r="G135" s="9" t="s">
        <v>60</v>
      </c>
      <c r="H135" t="str">
        <f t="shared" si="16"/>
        <v>Without GlassV5-Concealed Flush-44-</v>
      </c>
      <c r="I135" t="str">
        <f t="shared" si="17"/>
        <v>V5-Concealed Flush-44-</v>
      </c>
      <c r="J135" s="284">
        <f t="shared" si="18"/>
        <v>212</v>
      </c>
      <c r="L135" t="s">
        <v>751</v>
      </c>
      <c r="O135" s="284">
        <v>201</v>
      </c>
    </row>
    <row r="136" spans="1:15">
      <c r="A136" t="s">
        <v>587</v>
      </c>
      <c r="B136" t="s">
        <v>52</v>
      </c>
      <c r="C136" t="s">
        <v>631</v>
      </c>
      <c r="D136">
        <v>44</v>
      </c>
      <c r="F136" s="9" t="s">
        <v>56</v>
      </c>
      <c r="G136" s="9" t="s">
        <v>60</v>
      </c>
      <c r="H136" t="str">
        <f t="shared" si="16"/>
        <v>Without GlassV6-Concealed Flush-44-</v>
      </c>
      <c r="I136" t="str">
        <f t="shared" si="17"/>
        <v>V6-Concealed Flush-44-</v>
      </c>
      <c r="J136" s="284">
        <f t="shared" si="18"/>
        <v>367</v>
      </c>
      <c r="L136" t="s">
        <v>751</v>
      </c>
      <c r="O136" s="284">
        <v>349</v>
      </c>
    </row>
    <row r="137" spans="1:15">
      <c r="A137" t="s">
        <v>582</v>
      </c>
      <c r="B137" t="s">
        <v>47</v>
      </c>
      <c r="C137" t="s">
        <v>797</v>
      </c>
      <c r="D137">
        <v>44</v>
      </c>
      <c r="F137" s="9" t="s">
        <v>56</v>
      </c>
      <c r="G137" s="9" t="s">
        <v>59</v>
      </c>
      <c r="H137" t="str">
        <f t="shared" si="13"/>
        <v>Without GlassV1-Hockey - Sprayed/stained-44-</v>
      </c>
      <c r="I137" t="str">
        <f t="shared" si="15"/>
        <v>V1-Hockey - Sprayed/stained-44-</v>
      </c>
      <c r="J137" s="6">
        <f t="shared" ref="J137:J155" si="19">J118</f>
        <v>95</v>
      </c>
      <c r="L137" s="189" t="s">
        <v>751</v>
      </c>
      <c r="O137" s="6">
        <v>92</v>
      </c>
    </row>
    <row r="138" spans="1:15">
      <c r="A138" t="s">
        <v>583</v>
      </c>
      <c r="B138" t="s">
        <v>48</v>
      </c>
      <c r="C138" t="s">
        <v>797</v>
      </c>
      <c r="D138">
        <v>44</v>
      </c>
      <c r="F138" s="9" t="s">
        <v>56</v>
      </c>
      <c r="G138" s="9" t="s">
        <v>59</v>
      </c>
      <c r="H138" t="str">
        <f t="shared" si="13"/>
        <v>Without GlassV2-Hockey - Sprayed/stained-44-</v>
      </c>
      <c r="I138" t="str">
        <f t="shared" si="15"/>
        <v>V2-Hockey - Sprayed/stained-44-</v>
      </c>
      <c r="J138" s="6">
        <f t="shared" si="19"/>
        <v>94</v>
      </c>
      <c r="L138" s="189" t="s">
        <v>751</v>
      </c>
      <c r="O138" s="6">
        <v>91</v>
      </c>
    </row>
    <row r="139" spans="1:15">
      <c r="A139" t="s">
        <v>584</v>
      </c>
      <c r="B139" t="s">
        <v>49</v>
      </c>
      <c r="C139" t="s">
        <v>797</v>
      </c>
      <c r="D139">
        <v>44</v>
      </c>
      <c r="F139" s="9" t="s">
        <v>56</v>
      </c>
      <c r="G139" s="9" t="s">
        <v>59</v>
      </c>
      <c r="H139" t="str">
        <f t="shared" si="13"/>
        <v>Without GlassV3-Hockey - Sprayed/stained-44-</v>
      </c>
      <c r="I139" t="str">
        <f t="shared" si="15"/>
        <v>V3-Hockey - Sprayed/stained-44-</v>
      </c>
      <c r="J139" s="6">
        <f t="shared" si="19"/>
        <v>122</v>
      </c>
      <c r="L139" s="189" t="s">
        <v>751</v>
      </c>
      <c r="O139" s="6">
        <v>119</v>
      </c>
    </row>
    <row r="140" spans="1:15">
      <c r="A140" t="s">
        <v>585</v>
      </c>
      <c r="B140" t="s">
        <v>50</v>
      </c>
      <c r="C140" t="s">
        <v>797</v>
      </c>
      <c r="D140">
        <v>44</v>
      </c>
      <c r="F140" s="9" t="s">
        <v>56</v>
      </c>
      <c r="G140" s="9" t="s">
        <v>59</v>
      </c>
      <c r="H140" t="str">
        <f t="shared" si="13"/>
        <v>Without GlassV4-Hockey - Sprayed/stained-44-</v>
      </c>
      <c r="I140" t="str">
        <f t="shared" si="15"/>
        <v>V4-Hockey - Sprayed/stained-44-</v>
      </c>
      <c r="J140" s="6">
        <f t="shared" si="19"/>
        <v>141</v>
      </c>
      <c r="L140" s="189" t="s">
        <v>751</v>
      </c>
      <c r="O140" s="6">
        <v>137</v>
      </c>
    </row>
    <row r="141" spans="1:15">
      <c r="A141" t="s">
        <v>586</v>
      </c>
      <c r="B141" t="s">
        <v>51</v>
      </c>
      <c r="C141" t="s">
        <v>797</v>
      </c>
      <c r="D141">
        <v>44</v>
      </c>
      <c r="F141" s="9" t="s">
        <v>56</v>
      </c>
      <c r="G141" s="9" t="s">
        <v>59</v>
      </c>
      <c r="H141" t="str">
        <f t="shared" si="13"/>
        <v>Without GlassV5-Hockey - Sprayed/stained-44-</v>
      </c>
      <c r="I141" t="str">
        <f t="shared" si="15"/>
        <v>V5-Hockey - Sprayed/stained-44-</v>
      </c>
      <c r="J141" s="6">
        <f t="shared" si="19"/>
        <v>122</v>
      </c>
      <c r="L141" s="189" t="s">
        <v>751</v>
      </c>
      <c r="O141" s="6">
        <v>119</v>
      </c>
    </row>
    <row r="142" spans="1:15">
      <c r="A142" t="s">
        <v>587</v>
      </c>
      <c r="B142" t="s">
        <v>52</v>
      </c>
      <c r="C142" t="s">
        <v>797</v>
      </c>
      <c r="D142">
        <v>44</v>
      </c>
      <c r="F142" s="9" t="s">
        <v>56</v>
      </c>
      <c r="G142" s="9" t="s">
        <v>59</v>
      </c>
      <c r="H142" t="str">
        <f t="shared" si="13"/>
        <v>Without GlassV6-Hockey - Sprayed/stained-44-</v>
      </c>
      <c r="I142" t="str">
        <f t="shared" si="15"/>
        <v>V6-Hockey - Sprayed/stained-44-</v>
      </c>
      <c r="J142" s="6">
        <f t="shared" si="19"/>
        <v>233</v>
      </c>
      <c r="L142" s="189" t="s">
        <v>751</v>
      </c>
      <c r="O142" s="6">
        <v>227</v>
      </c>
    </row>
    <row r="143" spans="1:15">
      <c r="A143" t="s">
        <v>588</v>
      </c>
      <c r="B143" t="s">
        <v>129</v>
      </c>
      <c r="C143" t="s">
        <v>797</v>
      </c>
      <c r="D143">
        <v>44</v>
      </c>
      <c r="F143" s="9" t="s">
        <v>56</v>
      </c>
      <c r="G143" s="9" t="s">
        <v>59</v>
      </c>
      <c r="H143" t="str">
        <f t="shared" si="13"/>
        <v>Without GlassV7-Hockey - Sprayed/stained-44-</v>
      </c>
      <c r="I143" t="str">
        <f t="shared" si="15"/>
        <v>V7-Hockey - Sprayed/stained-44-</v>
      </c>
      <c r="J143" s="6">
        <f t="shared" si="19"/>
        <v>280</v>
      </c>
      <c r="L143" s="189" t="s">
        <v>751</v>
      </c>
      <c r="O143" s="6">
        <v>273</v>
      </c>
    </row>
    <row r="144" spans="1:15">
      <c r="A144" t="s">
        <v>582</v>
      </c>
      <c r="B144" t="s">
        <v>47</v>
      </c>
      <c r="C144" t="s">
        <v>798</v>
      </c>
      <c r="D144">
        <v>44</v>
      </c>
      <c r="F144" s="9" t="s">
        <v>56</v>
      </c>
      <c r="G144" s="9" t="s">
        <v>60</v>
      </c>
      <c r="H144" t="str">
        <f t="shared" si="13"/>
        <v>Without GlassV1-QB - Sprayed/stained-44-</v>
      </c>
      <c r="I144" t="str">
        <f t="shared" si="15"/>
        <v>V1-QB - Sprayed/stained-44-</v>
      </c>
      <c r="J144" s="6">
        <f t="shared" si="19"/>
        <v>153</v>
      </c>
      <c r="L144" s="189" t="s">
        <v>751</v>
      </c>
      <c r="O144" s="6">
        <v>145</v>
      </c>
    </row>
    <row r="145" spans="1:15">
      <c r="A145" t="s">
        <v>583</v>
      </c>
      <c r="B145" t="s">
        <v>48</v>
      </c>
      <c r="C145" t="s">
        <v>798</v>
      </c>
      <c r="D145">
        <v>44</v>
      </c>
      <c r="F145" s="9" t="s">
        <v>56</v>
      </c>
      <c r="G145" s="9" t="s">
        <v>60</v>
      </c>
      <c r="H145" t="str">
        <f t="shared" si="13"/>
        <v>Without GlassV2-QB - Sprayed/stained-44-</v>
      </c>
      <c r="I145" t="str">
        <f t="shared" si="15"/>
        <v>V2-QB - Sprayed/stained-44-</v>
      </c>
      <c r="J145" s="6">
        <f t="shared" si="19"/>
        <v>153</v>
      </c>
      <c r="L145" s="189" t="s">
        <v>751</v>
      </c>
      <c r="O145" s="6">
        <v>145</v>
      </c>
    </row>
    <row r="146" spans="1:15">
      <c r="A146" t="s">
        <v>584</v>
      </c>
      <c r="B146" t="s">
        <v>49</v>
      </c>
      <c r="C146" t="s">
        <v>798</v>
      </c>
      <c r="D146">
        <v>44</v>
      </c>
      <c r="F146" s="9" t="s">
        <v>56</v>
      </c>
      <c r="G146" s="9" t="s">
        <v>60</v>
      </c>
      <c r="H146" t="str">
        <f t="shared" si="13"/>
        <v>Without GlassV3-QB - Sprayed/stained-44-</v>
      </c>
      <c r="I146" t="str">
        <f t="shared" si="15"/>
        <v>V3-QB - Sprayed/stained-44-</v>
      </c>
      <c r="J146" s="6">
        <f t="shared" si="19"/>
        <v>183</v>
      </c>
      <c r="L146" s="189" t="s">
        <v>751</v>
      </c>
      <c r="O146" s="6">
        <v>174</v>
      </c>
    </row>
    <row r="147" spans="1:15">
      <c r="A147" t="s">
        <v>585</v>
      </c>
      <c r="B147" t="s">
        <v>50</v>
      </c>
      <c r="C147" t="s">
        <v>798</v>
      </c>
      <c r="D147">
        <v>44</v>
      </c>
      <c r="F147" s="9" t="s">
        <v>56</v>
      </c>
      <c r="G147" s="9" t="s">
        <v>60</v>
      </c>
      <c r="H147" t="str">
        <f t="shared" si="13"/>
        <v>Without GlassV4-QB - Sprayed/stained-44-</v>
      </c>
      <c r="I147" t="str">
        <f t="shared" si="15"/>
        <v>V4-QB - Sprayed/stained-44-</v>
      </c>
      <c r="J147" s="6">
        <f t="shared" si="19"/>
        <v>210</v>
      </c>
      <c r="L147" s="189" t="s">
        <v>751</v>
      </c>
      <c r="O147" s="6">
        <v>200</v>
      </c>
    </row>
    <row r="148" spans="1:15">
      <c r="A148" t="s">
        <v>586</v>
      </c>
      <c r="B148" t="s">
        <v>51</v>
      </c>
      <c r="C148" t="s">
        <v>798</v>
      </c>
      <c r="D148">
        <v>44</v>
      </c>
      <c r="F148" s="9" t="s">
        <v>56</v>
      </c>
      <c r="G148" s="9" t="s">
        <v>60</v>
      </c>
      <c r="H148" t="str">
        <f t="shared" si="13"/>
        <v>Without GlassV5-QB - Sprayed/stained-44-</v>
      </c>
      <c r="I148" t="str">
        <f t="shared" si="15"/>
        <v>V5-QB - Sprayed/stained-44-</v>
      </c>
      <c r="J148" s="6">
        <f t="shared" si="19"/>
        <v>192</v>
      </c>
      <c r="L148" s="189" t="s">
        <v>751</v>
      </c>
      <c r="O148" s="6">
        <v>182</v>
      </c>
    </row>
    <row r="149" spans="1:15">
      <c r="A149" t="s">
        <v>587</v>
      </c>
      <c r="B149" t="s">
        <v>52</v>
      </c>
      <c r="C149" t="s">
        <v>798</v>
      </c>
      <c r="D149">
        <v>44</v>
      </c>
      <c r="F149" s="9" t="s">
        <v>56</v>
      </c>
      <c r="G149" s="9" t="s">
        <v>60</v>
      </c>
      <c r="H149" t="str">
        <f t="shared" si="13"/>
        <v>Without GlassV6-QB - Sprayed/stained-44-</v>
      </c>
      <c r="I149" t="str">
        <f t="shared" si="15"/>
        <v>V6-QB - Sprayed/stained-44-</v>
      </c>
      <c r="J149" s="6">
        <f t="shared" si="19"/>
        <v>333</v>
      </c>
      <c r="L149" s="189" t="s">
        <v>751</v>
      </c>
      <c r="O149" s="6">
        <v>317</v>
      </c>
    </row>
    <row r="150" spans="1:15">
      <c r="A150" s="200" t="s">
        <v>582</v>
      </c>
      <c r="B150" s="200" t="s">
        <v>47</v>
      </c>
      <c r="C150" s="200" t="s">
        <v>799</v>
      </c>
      <c r="D150" s="200">
        <v>44</v>
      </c>
      <c r="F150" s="199" t="s">
        <v>56</v>
      </c>
      <c r="G150" s="199" t="s">
        <v>60</v>
      </c>
      <c r="H150" t="str">
        <f t="shared" ref="H150:H155" si="20">_xlfn.CONCAT(F150,I150)</f>
        <v>Without GlassV1-Concealed Flush - Sprayed/stained-44-</v>
      </c>
      <c r="I150" t="str">
        <f t="shared" ref="I150:I155" si="21">A150&amp;"-"&amp;C150&amp;"-"&amp;D150&amp;"-"&amp;E150</f>
        <v>V1-Concealed Flush - Sprayed/stained-44-</v>
      </c>
      <c r="J150" s="6">
        <f t="shared" si="19"/>
        <v>169</v>
      </c>
      <c r="L150" s="189" t="s">
        <v>751</v>
      </c>
      <c r="O150" s="6">
        <v>160</v>
      </c>
    </row>
    <row r="151" spans="1:15">
      <c r="A151" t="s">
        <v>583</v>
      </c>
      <c r="B151" t="s">
        <v>48</v>
      </c>
      <c r="C151" t="s">
        <v>799</v>
      </c>
      <c r="D151">
        <v>44</v>
      </c>
      <c r="F151" s="9" t="s">
        <v>56</v>
      </c>
      <c r="G151" s="9" t="s">
        <v>60</v>
      </c>
      <c r="H151" t="str">
        <f t="shared" si="20"/>
        <v>Without GlassV2-Concealed Flush - Sprayed/stained-44-</v>
      </c>
      <c r="I151" t="str">
        <f t="shared" si="21"/>
        <v>V2-Concealed Flush - Sprayed/stained-44-</v>
      </c>
      <c r="J151" s="6">
        <f t="shared" si="19"/>
        <v>169</v>
      </c>
      <c r="L151" s="189" t="s">
        <v>751</v>
      </c>
      <c r="O151" s="6">
        <v>160</v>
      </c>
    </row>
    <row r="152" spans="1:15">
      <c r="A152" t="s">
        <v>584</v>
      </c>
      <c r="B152" t="s">
        <v>49</v>
      </c>
      <c r="C152" t="s">
        <v>799</v>
      </c>
      <c r="D152">
        <v>44</v>
      </c>
      <c r="F152" s="9" t="s">
        <v>56</v>
      </c>
      <c r="G152" s="9" t="s">
        <v>60</v>
      </c>
      <c r="H152" t="str">
        <f t="shared" si="20"/>
        <v>Without GlassV3-Concealed Flush - Sprayed/stained-44-</v>
      </c>
      <c r="I152" t="str">
        <f t="shared" si="21"/>
        <v>V3-Concealed Flush - Sprayed/stained-44-</v>
      </c>
      <c r="J152" s="6">
        <f t="shared" si="19"/>
        <v>202</v>
      </c>
      <c r="L152" s="189" t="s">
        <v>751</v>
      </c>
      <c r="O152" s="6">
        <v>192</v>
      </c>
    </row>
    <row r="153" spans="1:15">
      <c r="A153" t="s">
        <v>585</v>
      </c>
      <c r="B153" t="s">
        <v>50</v>
      </c>
      <c r="C153" t="s">
        <v>799</v>
      </c>
      <c r="D153">
        <v>44</v>
      </c>
      <c r="F153" s="9" t="s">
        <v>56</v>
      </c>
      <c r="G153" s="9" t="s">
        <v>60</v>
      </c>
      <c r="H153" t="str">
        <f t="shared" si="20"/>
        <v>Without GlassV4-Concealed Flush - Sprayed/stained-44-</v>
      </c>
      <c r="I153" t="str">
        <f t="shared" si="21"/>
        <v>V4-Concealed Flush - Sprayed/stained-44-</v>
      </c>
      <c r="J153" s="6">
        <f t="shared" si="19"/>
        <v>231</v>
      </c>
      <c r="L153" s="189" t="s">
        <v>751</v>
      </c>
      <c r="O153" s="6">
        <v>220</v>
      </c>
    </row>
    <row r="154" spans="1:15">
      <c r="A154" t="s">
        <v>586</v>
      </c>
      <c r="B154" t="s">
        <v>51</v>
      </c>
      <c r="C154" t="s">
        <v>799</v>
      </c>
      <c r="D154">
        <v>44</v>
      </c>
      <c r="F154" s="9" t="s">
        <v>56</v>
      </c>
      <c r="G154" s="9" t="s">
        <v>60</v>
      </c>
      <c r="H154" t="str">
        <f t="shared" si="20"/>
        <v>Without GlassV5-Concealed Flush - Sprayed/stained-44-</v>
      </c>
      <c r="I154" t="str">
        <f t="shared" si="21"/>
        <v>V5-Concealed Flush - Sprayed/stained-44-</v>
      </c>
      <c r="J154" s="6">
        <f t="shared" si="19"/>
        <v>212</v>
      </c>
      <c r="L154" s="189" t="s">
        <v>751</v>
      </c>
      <c r="O154" s="6">
        <v>201</v>
      </c>
    </row>
    <row r="155" spans="1:15">
      <c r="A155" t="s">
        <v>587</v>
      </c>
      <c r="B155" t="s">
        <v>52</v>
      </c>
      <c r="C155" t="s">
        <v>799</v>
      </c>
      <c r="D155">
        <v>44</v>
      </c>
      <c r="F155" s="9" t="s">
        <v>56</v>
      </c>
      <c r="G155" s="9" t="s">
        <v>60</v>
      </c>
      <c r="H155" t="str">
        <f t="shared" si="20"/>
        <v>Without GlassV6-Concealed Flush - Sprayed/stained-44-</v>
      </c>
      <c r="I155" t="str">
        <f t="shared" si="21"/>
        <v>V6-Concealed Flush - Sprayed/stained-44-</v>
      </c>
      <c r="J155" s="6">
        <f t="shared" si="19"/>
        <v>367</v>
      </c>
      <c r="L155" s="189" t="s">
        <v>751</v>
      </c>
      <c r="O155" s="6">
        <v>349</v>
      </c>
    </row>
    <row r="156" spans="1:15">
      <c r="A156" t="s">
        <v>582</v>
      </c>
      <c r="B156" t="s">
        <v>47</v>
      </c>
      <c r="C156" t="s">
        <v>127</v>
      </c>
      <c r="D156">
        <v>54</v>
      </c>
      <c r="F156" s="9" t="s">
        <v>56</v>
      </c>
      <c r="G156" s="9" t="s">
        <v>61</v>
      </c>
      <c r="H156" t="str">
        <f t="shared" si="13"/>
        <v>Without GlassV1-Hockey-54-</v>
      </c>
      <c r="I156" t="str">
        <f t="shared" si="15"/>
        <v>V1-Hockey-54-</v>
      </c>
      <c r="J156">
        <f t="shared" ref="J156:J168" si="22">+ROUNDUP(O156*(1+M156),0)</f>
        <v>141</v>
      </c>
      <c r="L156" t="s">
        <v>730</v>
      </c>
      <c r="M156" s="355">
        <v>2.5000000000000001E-2</v>
      </c>
      <c r="O156">
        <v>137</v>
      </c>
    </row>
    <row r="157" spans="1:15">
      <c r="A157" t="s">
        <v>583</v>
      </c>
      <c r="B157" t="s">
        <v>48</v>
      </c>
      <c r="C157" t="s">
        <v>127</v>
      </c>
      <c r="D157">
        <v>54</v>
      </c>
      <c r="F157" s="9" t="s">
        <v>56</v>
      </c>
      <c r="G157" s="9" t="s">
        <v>61</v>
      </c>
      <c r="H157" t="str">
        <f t="shared" si="13"/>
        <v>Without GlassV2-Hockey-54-</v>
      </c>
      <c r="I157" t="str">
        <f t="shared" si="15"/>
        <v>V2-Hockey-54-</v>
      </c>
      <c r="J157">
        <f t="shared" si="22"/>
        <v>132</v>
      </c>
      <c r="L157" t="s">
        <v>730</v>
      </c>
      <c r="M157" s="355">
        <v>2.5000000000000001E-2</v>
      </c>
      <c r="O157">
        <v>128</v>
      </c>
    </row>
    <row r="158" spans="1:15">
      <c r="A158" t="s">
        <v>584</v>
      </c>
      <c r="B158" t="s">
        <v>49</v>
      </c>
      <c r="C158" t="s">
        <v>127</v>
      </c>
      <c r="D158">
        <v>54</v>
      </c>
      <c r="F158" s="9" t="s">
        <v>56</v>
      </c>
      <c r="G158" s="9" t="s">
        <v>61</v>
      </c>
      <c r="H158" t="str">
        <f t="shared" si="13"/>
        <v>Without GlassV3-Hockey-54-</v>
      </c>
      <c r="I158" t="str">
        <f t="shared" si="15"/>
        <v>V3-Hockey-54-</v>
      </c>
      <c r="J158">
        <f t="shared" si="22"/>
        <v>187</v>
      </c>
      <c r="L158" t="s">
        <v>730</v>
      </c>
      <c r="M158" s="355">
        <v>2.5000000000000001E-2</v>
      </c>
      <c r="O158">
        <v>182</v>
      </c>
    </row>
    <row r="159" spans="1:15">
      <c r="A159" t="s">
        <v>585</v>
      </c>
      <c r="B159" t="s">
        <v>50</v>
      </c>
      <c r="C159" t="s">
        <v>127</v>
      </c>
      <c r="D159">
        <v>54</v>
      </c>
      <c r="F159" s="9" t="s">
        <v>56</v>
      </c>
      <c r="G159" s="9" t="s">
        <v>61</v>
      </c>
      <c r="H159" t="str">
        <f t="shared" si="13"/>
        <v>Without GlassV4-Hockey-54-</v>
      </c>
      <c r="I159" t="str">
        <f t="shared" si="15"/>
        <v>V4-Hockey-54-</v>
      </c>
      <c r="J159">
        <f t="shared" si="22"/>
        <v>241</v>
      </c>
      <c r="L159" t="s">
        <v>730</v>
      </c>
      <c r="M159" s="355">
        <v>2.5000000000000001E-2</v>
      </c>
      <c r="O159">
        <v>235</v>
      </c>
    </row>
    <row r="160" spans="1:15">
      <c r="A160" t="s">
        <v>586</v>
      </c>
      <c r="B160" t="s">
        <v>51</v>
      </c>
      <c r="C160" t="s">
        <v>127</v>
      </c>
      <c r="D160">
        <v>54</v>
      </c>
      <c r="F160" s="9" t="s">
        <v>56</v>
      </c>
      <c r="G160" s="9" t="s">
        <v>61</v>
      </c>
      <c r="H160" t="str">
        <f t="shared" si="13"/>
        <v>Without GlassV5-Hockey-54-</v>
      </c>
      <c r="I160" t="str">
        <f t="shared" si="15"/>
        <v>V5-Hockey-54-</v>
      </c>
      <c r="J160">
        <f t="shared" si="22"/>
        <v>196</v>
      </c>
      <c r="L160" t="s">
        <v>730</v>
      </c>
      <c r="M160" s="355">
        <v>2.5000000000000001E-2</v>
      </c>
      <c r="O160">
        <v>191</v>
      </c>
    </row>
    <row r="161" spans="1:15">
      <c r="A161" t="s">
        <v>587</v>
      </c>
      <c r="B161" t="s">
        <v>52</v>
      </c>
      <c r="C161" t="s">
        <v>127</v>
      </c>
      <c r="D161">
        <v>54</v>
      </c>
      <c r="F161" s="9" t="s">
        <v>56</v>
      </c>
      <c r="G161" s="9" t="s">
        <v>61</v>
      </c>
      <c r="H161" t="str">
        <f t="shared" si="13"/>
        <v>Without GlassV6-Hockey-54-</v>
      </c>
      <c r="I161" t="str">
        <f t="shared" si="15"/>
        <v>V6-Hockey-54-</v>
      </c>
      <c r="J161">
        <f t="shared" si="22"/>
        <v>373</v>
      </c>
      <c r="L161" t="s">
        <v>730</v>
      </c>
      <c r="M161" s="355">
        <v>2.5000000000000001E-2</v>
      </c>
      <c r="O161">
        <v>363</v>
      </c>
    </row>
    <row r="162" spans="1:15">
      <c r="A162" t="s">
        <v>588</v>
      </c>
      <c r="B162" t="s">
        <v>129</v>
      </c>
      <c r="C162" t="s">
        <v>127</v>
      </c>
      <c r="D162">
        <v>54</v>
      </c>
      <c r="F162" s="9" t="s">
        <v>56</v>
      </c>
      <c r="G162" s="9" t="s">
        <v>61</v>
      </c>
      <c r="H162" t="str">
        <f t="shared" si="13"/>
        <v>Without GlassV7-Hockey-54-</v>
      </c>
      <c r="I162" t="str">
        <f t="shared" si="15"/>
        <v>V7-Hockey-54-</v>
      </c>
      <c r="J162">
        <f t="shared" si="22"/>
        <v>318</v>
      </c>
      <c r="L162" t="s">
        <v>730</v>
      </c>
      <c r="M162" s="355">
        <v>2.5000000000000001E-2</v>
      </c>
      <c r="O162">
        <v>310</v>
      </c>
    </row>
    <row r="163" spans="1:15">
      <c r="A163" t="s">
        <v>582</v>
      </c>
      <c r="B163" t="s">
        <v>47</v>
      </c>
      <c r="C163" t="s">
        <v>128</v>
      </c>
      <c r="D163">
        <v>54</v>
      </c>
      <c r="F163" s="9" t="s">
        <v>56</v>
      </c>
      <c r="G163" s="9" t="s">
        <v>62</v>
      </c>
      <c r="H163" t="str">
        <f t="shared" si="13"/>
        <v>Without GlassV1-QB-54-</v>
      </c>
      <c r="I163" t="str">
        <f t="shared" si="15"/>
        <v>V1-QB-54-</v>
      </c>
      <c r="J163">
        <f t="shared" si="22"/>
        <v>174</v>
      </c>
      <c r="L163" t="s">
        <v>730</v>
      </c>
      <c r="M163" s="355">
        <v>0.05</v>
      </c>
      <c r="O163">
        <v>165</v>
      </c>
    </row>
    <row r="164" spans="1:15">
      <c r="A164" t="s">
        <v>583</v>
      </c>
      <c r="B164" t="s">
        <v>48</v>
      </c>
      <c r="C164" t="s">
        <v>128</v>
      </c>
      <c r="D164">
        <v>54</v>
      </c>
      <c r="F164" s="9" t="s">
        <v>56</v>
      </c>
      <c r="G164" s="9" t="s">
        <v>62</v>
      </c>
      <c r="H164" t="str">
        <f t="shared" si="13"/>
        <v>Without GlassV2-QB-54-</v>
      </c>
      <c r="I164" t="str">
        <f t="shared" si="15"/>
        <v>V2-QB-54-</v>
      </c>
      <c r="J164">
        <f t="shared" si="22"/>
        <v>174</v>
      </c>
      <c r="L164" t="s">
        <v>730</v>
      </c>
      <c r="M164" s="355">
        <v>0.05</v>
      </c>
      <c r="O164">
        <v>165</v>
      </c>
    </row>
    <row r="165" spans="1:15">
      <c r="A165" t="s">
        <v>584</v>
      </c>
      <c r="B165" t="s">
        <v>49</v>
      </c>
      <c r="C165" t="s">
        <v>128</v>
      </c>
      <c r="D165">
        <v>54</v>
      </c>
      <c r="F165" s="9" t="s">
        <v>56</v>
      </c>
      <c r="G165" s="9" t="s">
        <v>62</v>
      </c>
      <c r="H165" t="str">
        <f t="shared" si="13"/>
        <v>Without GlassV3-QB-54-</v>
      </c>
      <c r="I165" t="str">
        <f t="shared" si="15"/>
        <v>V3-QB-54-</v>
      </c>
      <c r="J165">
        <f t="shared" si="22"/>
        <v>201</v>
      </c>
      <c r="L165" t="s">
        <v>730</v>
      </c>
      <c r="M165" s="355">
        <v>0.05</v>
      </c>
      <c r="O165">
        <v>191</v>
      </c>
    </row>
    <row r="166" spans="1:15">
      <c r="A166" t="s">
        <v>585</v>
      </c>
      <c r="B166" t="s">
        <v>50</v>
      </c>
      <c r="C166" t="s">
        <v>128</v>
      </c>
      <c r="D166">
        <v>54</v>
      </c>
      <c r="F166" s="9" t="s">
        <v>56</v>
      </c>
      <c r="G166" s="9" t="s">
        <v>62</v>
      </c>
      <c r="H166" t="str">
        <f t="shared" si="13"/>
        <v>Without GlassV4-QB-54-</v>
      </c>
      <c r="I166" t="str">
        <f t="shared" si="15"/>
        <v>V4-QB-54-</v>
      </c>
      <c r="J166">
        <f t="shared" si="22"/>
        <v>229</v>
      </c>
      <c r="L166" t="s">
        <v>730</v>
      </c>
      <c r="M166" s="355">
        <v>0.05</v>
      </c>
      <c r="O166">
        <v>218</v>
      </c>
    </row>
    <row r="167" spans="1:15">
      <c r="A167" t="s">
        <v>586</v>
      </c>
      <c r="B167" t="s">
        <v>51</v>
      </c>
      <c r="C167" t="s">
        <v>128</v>
      </c>
      <c r="D167">
        <v>54</v>
      </c>
      <c r="F167" s="9" t="s">
        <v>56</v>
      </c>
      <c r="G167" s="9" t="s">
        <v>62</v>
      </c>
      <c r="H167" t="str">
        <f t="shared" si="13"/>
        <v>Without GlassV5-QB-54-</v>
      </c>
      <c r="I167" t="str">
        <f t="shared" si="15"/>
        <v>V5-QB-54-</v>
      </c>
      <c r="J167">
        <f t="shared" si="22"/>
        <v>210</v>
      </c>
      <c r="L167" t="s">
        <v>730</v>
      </c>
      <c r="M167" s="355">
        <v>0.05</v>
      </c>
      <c r="O167">
        <v>200</v>
      </c>
    </row>
    <row r="168" spans="1:15">
      <c r="A168" t="s">
        <v>587</v>
      </c>
      <c r="B168" t="s">
        <v>52</v>
      </c>
      <c r="C168" t="s">
        <v>128</v>
      </c>
      <c r="D168">
        <v>54</v>
      </c>
      <c r="F168" s="9" t="s">
        <v>56</v>
      </c>
      <c r="G168" s="9" t="s">
        <v>62</v>
      </c>
      <c r="H168" t="str">
        <f t="shared" si="13"/>
        <v>Without GlassV6-QB-54-</v>
      </c>
      <c r="I168" t="str">
        <f t="shared" si="15"/>
        <v>V6-QB-54-</v>
      </c>
      <c r="J168">
        <f t="shared" si="22"/>
        <v>372</v>
      </c>
      <c r="L168" t="s">
        <v>730</v>
      </c>
      <c r="M168" s="355">
        <v>0.05</v>
      </c>
      <c r="O168">
        <v>354</v>
      </c>
    </row>
    <row r="169" spans="1:15">
      <c r="A169" t="s">
        <v>582</v>
      </c>
      <c r="B169" t="s">
        <v>47</v>
      </c>
      <c r="C169" t="s">
        <v>631</v>
      </c>
      <c r="D169">
        <v>54</v>
      </c>
      <c r="F169" s="9" t="s">
        <v>56</v>
      </c>
      <c r="G169" s="9" t="s">
        <v>62</v>
      </c>
      <c r="H169" t="str">
        <f t="shared" ref="H169:H174" si="23">_xlfn.CONCAT(F169,I169)</f>
        <v>Without GlassV1-Concealed Flush-54-</v>
      </c>
      <c r="I169" t="str">
        <f t="shared" ref="I169:I174" si="24">A169&amp;"-"&amp;C169&amp;"-"&amp;D169&amp;"-"&amp;E169</f>
        <v>V1-Concealed Flush-54-</v>
      </c>
      <c r="J169" s="284">
        <f t="shared" ref="J169:J174" si="25">ROUNDUP(J163*(1+Concealed_Flush_Uplift),0)</f>
        <v>192</v>
      </c>
      <c r="L169" t="s">
        <v>751</v>
      </c>
      <c r="O169" s="284">
        <v>182</v>
      </c>
    </row>
    <row r="170" spans="1:15">
      <c r="A170" t="s">
        <v>583</v>
      </c>
      <c r="B170" t="s">
        <v>48</v>
      </c>
      <c r="C170" t="s">
        <v>631</v>
      </c>
      <c r="D170">
        <v>54</v>
      </c>
      <c r="F170" s="9" t="s">
        <v>56</v>
      </c>
      <c r="G170" s="9" t="s">
        <v>62</v>
      </c>
      <c r="H170" t="str">
        <f t="shared" si="23"/>
        <v>Without GlassV2-Concealed Flush-54-</v>
      </c>
      <c r="I170" t="str">
        <f t="shared" si="24"/>
        <v>V2-Concealed Flush-54-</v>
      </c>
      <c r="J170" s="284">
        <f t="shared" si="25"/>
        <v>192</v>
      </c>
      <c r="L170" t="s">
        <v>751</v>
      </c>
      <c r="O170" s="284">
        <v>182</v>
      </c>
    </row>
    <row r="171" spans="1:15">
      <c r="A171" t="s">
        <v>584</v>
      </c>
      <c r="B171" t="s">
        <v>49</v>
      </c>
      <c r="C171" t="s">
        <v>631</v>
      </c>
      <c r="D171">
        <v>54</v>
      </c>
      <c r="F171" s="9" t="s">
        <v>56</v>
      </c>
      <c r="G171" s="9" t="s">
        <v>62</v>
      </c>
      <c r="H171" t="str">
        <f t="shared" si="23"/>
        <v>Without GlassV3-Concealed Flush-54-</v>
      </c>
      <c r="I171" t="str">
        <f t="shared" si="24"/>
        <v>V3-Concealed Flush-54-</v>
      </c>
      <c r="J171" s="284">
        <f t="shared" si="25"/>
        <v>222</v>
      </c>
      <c r="L171" t="s">
        <v>751</v>
      </c>
      <c r="O171" s="284">
        <v>211</v>
      </c>
    </row>
    <row r="172" spans="1:15">
      <c r="A172" t="s">
        <v>585</v>
      </c>
      <c r="B172" t="s">
        <v>50</v>
      </c>
      <c r="C172" t="s">
        <v>631</v>
      </c>
      <c r="D172">
        <v>54</v>
      </c>
      <c r="F172" s="9" t="s">
        <v>56</v>
      </c>
      <c r="G172" s="9" t="s">
        <v>62</v>
      </c>
      <c r="H172" t="str">
        <f t="shared" si="23"/>
        <v>Without GlassV4-Concealed Flush-54-</v>
      </c>
      <c r="I172" t="str">
        <f t="shared" si="24"/>
        <v>V4-Concealed Flush-54-</v>
      </c>
      <c r="J172" s="284">
        <f t="shared" si="25"/>
        <v>252</v>
      </c>
      <c r="L172" t="s">
        <v>751</v>
      </c>
      <c r="O172" s="284">
        <v>240</v>
      </c>
    </row>
    <row r="173" spans="1:15">
      <c r="A173" t="s">
        <v>586</v>
      </c>
      <c r="B173" t="s">
        <v>51</v>
      </c>
      <c r="C173" t="s">
        <v>631</v>
      </c>
      <c r="D173">
        <v>54</v>
      </c>
      <c r="F173" s="9" t="s">
        <v>56</v>
      </c>
      <c r="G173" s="9" t="s">
        <v>62</v>
      </c>
      <c r="H173" t="str">
        <f t="shared" si="23"/>
        <v>Without GlassV5-Concealed Flush-54-</v>
      </c>
      <c r="I173" t="str">
        <f t="shared" si="24"/>
        <v>V5-Concealed Flush-54-</v>
      </c>
      <c r="J173" s="284">
        <f t="shared" si="25"/>
        <v>231</v>
      </c>
      <c r="L173" t="s">
        <v>751</v>
      </c>
      <c r="O173" s="284">
        <v>220</v>
      </c>
    </row>
    <row r="174" spans="1:15">
      <c r="A174" t="s">
        <v>587</v>
      </c>
      <c r="B174" t="s">
        <v>52</v>
      </c>
      <c r="C174" t="s">
        <v>631</v>
      </c>
      <c r="D174">
        <v>54</v>
      </c>
      <c r="F174" s="9" t="s">
        <v>56</v>
      </c>
      <c r="G174" s="9" t="s">
        <v>62</v>
      </c>
      <c r="H174" t="str">
        <f t="shared" si="23"/>
        <v>Without GlassV6-Concealed Flush-54-</v>
      </c>
      <c r="I174" t="str">
        <f t="shared" si="24"/>
        <v>V6-Concealed Flush-54-</v>
      </c>
      <c r="J174" s="284">
        <f t="shared" si="25"/>
        <v>410</v>
      </c>
      <c r="L174" t="s">
        <v>751</v>
      </c>
      <c r="O174" s="284">
        <v>390</v>
      </c>
    </row>
    <row r="175" spans="1:15">
      <c r="A175" t="s">
        <v>582</v>
      </c>
      <c r="B175" t="s">
        <v>47</v>
      </c>
      <c r="C175" t="s">
        <v>799</v>
      </c>
      <c r="D175">
        <v>54</v>
      </c>
      <c r="F175" s="9" t="s">
        <v>56</v>
      </c>
      <c r="G175" s="9" t="s">
        <v>62</v>
      </c>
      <c r="H175" t="str">
        <f t="shared" si="13"/>
        <v>Without GlassV1-Concealed Flush - Sprayed/stained-54-</v>
      </c>
      <c r="I175" t="str">
        <f t="shared" si="15"/>
        <v>V1-Concealed Flush - Sprayed/stained-54-</v>
      </c>
      <c r="J175" s="6">
        <f t="shared" ref="J175:J180" si="26">J169</f>
        <v>192</v>
      </c>
      <c r="L175" s="189" t="s">
        <v>751</v>
      </c>
      <c r="O175" s="6">
        <v>182</v>
      </c>
    </row>
    <row r="176" spans="1:15">
      <c r="A176" t="s">
        <v>583</v>
      </c>
      <c r="B176" t="s">
        <v>48</v>
      </c>
      <c r="C176" t="s">
        <v>799</v>
      </c>
      <c r="D176">
        <v>54</v>
      </c>
      <c r="F176" s="9" t="s">
        <v>56</v>
      </c>
      <c r="G176" s="9" t="s">
        <v>62</v>
      </c>
      <c r="H176" t="str">
        <f t="shared" si="13"/>
        <v>Without GlassV2-Concealed Flush - Sprayed/stained-54-</v>
      </c>
      <c r="I176" t="str">
        <f t="shared" si="15"/>
        <v>V2-Concealed Flush - Sprayed/stained-54-</v>
      </c>
      <c r="J176" s="6">
        <f t="shared" si="26"/>
        <v>192</v>
      </c>
      <c r="L176" s="189" t="s">
        <v>751</v>
      </c>
      <c r="O176" s="6">
        <v>182</v>
      </c>
    </row>
    <row r="177" spans="1:15">
      <c r="A177" t="s">
        <v>584</v>
      </c>
      <c r="B177" t="s">
        <v>49</v>
      </c>
      <c r="C177" t="s">
        <v>799</v>
      </c>
      <c r="D177">
        <v>54</v>
      </c>
      <c r="F177" s="9" t="s">
        <v>56</v>
      </c>
      <c r="G177" s="9" t="s">
        <v>62</v>
      </c>
      <c r="H177" t="str">
        <f t="shared" si="13"/>
        <v>Without GlassV3-Concealed Flush - Sprayed/stained-54-</v>
      </c>
      <c r="I177" t="str">
        <f t="shared" si="15"/>
        <v>V3-Concealed Flush - Sprayed/stained-54-</v>
      </c>
      <c r="J177" s="6">
        <f t="shared" si="26"/>
        <v>222</v>
      </c>
      <c r="L177" s="189" t="s">
        <v>751</v>
      </c>
      <c r="O177" s="6">
        <v>211</v>
      </c>
    </row>
    <row r="178" spans="1:15">
      <c r="A178" t="s">
        <v>585</v>
      </c>
      <c r="B178" t="s">
        <v>50</v>
      </c>
      <c r="C178" t="s">
        <v>799</v>
      </c>
      <c r="D178">
        <v>54</v>
      </c>
      <c r="F178" s="9" t="s">
        <v>56</v>
      </c>
      <c r="G178" s="9" t="s">
        <v>62</v>
      </c>
      <c r="H178" t="str">
        <f t="shared" si="13"/>
        <v>Without GlassV4-Concealed Flush - Sprayed/stained-54-</v>
      </c>
      <c r="I178" t="str">
        <f t="shared" si="15"/>
        <v>V4-Concealed Flush - Sprayed/stained-54-</v>
      </c>
      <c r="J178" s="6">
        <f t="shared" si="26"/>
        <v>252</v>
      </c>
      <c r="L178" s="189" t="s">
        <v>751</v>
      </c>
      <c r="O178" s="6">
        <v>240</v>
      </c>
    </row>
    <row r="179" spans="1:15">
      <c r="A179" t="s">
        <v>586</v>
      </c>
      <c r="B179" t="s">
        <v>51</v>
      </c>
      <c r="C179" t="s">
        <v>799</v>
      </c>
      <c r="D179">
        <v>54</v>
      </c>
      <c r="F179" s="9" t="s">
        <v>56</v>
      </c>
      <c r="G179" s="9" t="s">
        <v>62</v>
      </c>
      <c r="H179" t="str">
        <f t="shared" si="13"/>
        <v>Without GlassV5-Concealed Flush - Sprayed/stained-54-</v>
      </c>
      <c r="I179" t="str">
        <f t="shared" si="15"/>
        <v>V5-Concealed Flush - Sprayed/stained-54-</v>
      </c>
      <c r="J179" s="6">
        <f t="shared" si="26"/>
        <v>231</v>
      </c>
      <c r="L179" s="189" t="s">
        <v>751</v>
      </c>
      <c r="O179" s="6">
        <v>220</v>
      </c>
    </row>
    <row r="180" spans="1:15">
      <c r="A180" t="s">
        <v>587</v>
      </c>
      <c r="B180" t="s">
        <v>52</v>
      </c>
      <c r="C180" t="s">
        <v>799</v>
      </c>
      <c r="D180">
        <v>54</v>
      </c>
      <c r="F180" s="9" t="s">
        <v>56</v>
      </c>
      <c r="G180" s="9" t="s">
        <v>62</v>
      </c>
      <c r="H180" t="str">
        <f t="shared" si="13"/>
        <v>Without GlassV6-Concealed Flush - Sprayed/stained-54-</v>
      </c>
      <c r="I180" t="str">
        <f t="shared" si="15"/>
        <v>V6-Concealed Flush - Sprayed/stained-54-</v>
      </c>
      <c r="J180" s="6">
        <f t="shared" si="26"/>
        <v>410</v>
      </c>
      <c r="L180" s="189" t="s">
        <v>751</v>
      </c>
      <c r="O180" s="6">
        <v>390</v>
      </c>
    </row>
    <row r="181" spans="1:15">
      <c r="A181" t="s">
        <v>582</v>
      </c>
      <c r="B181" t="s">
        <v>47</v>
      </c>
      <c r="C181" t="s">
        <v>797</v>
      </c>
      <c r="D181">
        <v>54</v>
      </c>
      <c r="F181" s="9" t="s">
        <v>56</v>
      </c>
      <c r="G181" s="9" t="s">
        <v>61</v>
      </c>
      <c r="H181" t="str">
        <f t="shared" si="13"/>
        <v>Without GlassV1-Hockey - Sprayed/stained-54-</v>
      </c>
      <c r="I181" t="str">
        <f t="shared" si="15"/>
        <v>V1-Hockey - Sprayed/stained-54-</v>
      </c>
      <c r="J181" s="6">
        <f t="shared" ref="J181:J193" si="27">J156</f>
        <v>141</v>
      </c>
      <c r="L181" s="189" t="s">
        <v>751</v>
      </c>
      <c r="O181" s="6">
        <v>137</v>
      </c>
    </row>
    <row r="182" spans="1:15">
      <c r="A182" t="s">
        <v>583</v>
      </c>
      <c r="B182" t="s">
        <v>48</v>
      </c>
      <c r="C182" t="s">
        <v>797</v>
      </c>
      <c r="D182">
        <v>54</v>
      </c>
      <c r="F182" s="9" t="s">
        <v>56</v>
      </c>
      <c r="G182" s="9" t="s">
        <v>61</v>
      </c>
      <c r="H182" t="str">
        <f t="shared" ref="H182:H239" si="28">_xlfn.CONCAT(F182,I182)</f>
        <v>Without GlassV2-Hockey - Sprayed/stained-54-</v>
      </c>
      <c r="I182" t="str">
        <f t="shared" si="15"/>
        <v>V2-Hockey - Sprayed/stained-54-</v>
      </c>
      <c r="J182" s="6">
        <f t="shared" si="27"/>
        <v>132</v>
      </c>
      <c r="L182" s="189" t="s">
        <v>751</v>
      </c>
      <c r="O182" s="6">
        <v>128</v>
      </c>
    </row>
    <row r="183" spans="1:15">
      <c r="A183" t="s">
        <v>584</v>
      </c>
      <c r="B183" t="s">
        <v>49</v>
      </c>
      <c r="C183" t="s">
        <v>797</v>
      </c>
      <c r="D183">
        <v>54</v>
      </c>
      <c r="F183" s="9" t="s">
        <v>56</v>
      </c>
      <c r="G183" s="9" t="s">
        <v>61</v>
      </c>
      <c r="H183" t="str">
        <f t="shared" si="28"/>
        <v>Without GlassV3-Hockey - Sprayed/stained-54-</v>
      </c>
      <c r="I183" t="str">
        <f t="shared" si="15"/>
        <v>V3-Hockey - Sprayed/stained-54-</v>
      </c>
      <c r="J183" s="6">
        <f t="shared" si="27"/>
        <v>187</v>
      </c>
      <c r="L183" s="189" t="s">
        <v>751</v>
      </c>
      <c r="O183" s="6">
        <v>182</v>
      </c>
    </row>
    <row r="184" spans="1:15">
      <c r="A184" t="s">
        <v>585</v>
      </c>
      <c r="B184" t="s">
        <v>50</v>
      </c>
      <c r="C184" t="s">
        <v>797</v>
      </c>
      <c r="D184">
        <v>54</v>
      </c>
      <c r="F184" s="9" t="s">
        <v>56</v>
      </c>
      <c r="G184" s="9" t="s">
        <v>61</v>
      </c>
      <c r="H184" t="str">
        <f t="shared" si="28"/>
        <v>Without GlassV4-Hockey - Sprayed/stained-54-</v>
      </c>
      <c r="I184" t="str">
        <f t="shared" si="15"/>
        <v>V4-Hockey - Sprayed/stained-54-</v>
      </c>
      <c r="J184" s="6">
        <f t="shared" si="27"/>
        <v>241</v>
      </c>
      <c r="L184" s="189" t="s">
        <v>751</v>
      </c>
      <c r="O184" s="6">
        <v>235</v>
      </c>
    </row>
    <row r="185" spans="1:15">
      <c r="A185" t="s">
        <v>586</v>
      </c>
      <c r="B185" t="s">
        <v>51</v>
      </c>
      <c r="C185" t="s">
        <v>797</v>
      </c>
      <c r="D185">
        <v>54</v>
      </c>
      <c r="F185" s="9" t="s">
        <v>56</v>
      </c>
      <c r="G185" s="9" t="s">
        <v>61</v>
      </c>
      <c r="H185" t="str">
        <f t="shared" si="28"/>
        <v>Without GlassV5-Hockey - Sprayed/stained-54-</v>
      </c>
      <c r="I185" t="str">
        <f t="shared" si="15"/>
        <v>V5-Hockey - Sprayed/stained-54-</v>
      </c>
      <c r="J185" s="6">
        <f t="shared" si="27"/>
        <v>196</v>
      </c>
      <c r="L185" s="189" t="s">
        <v>751</v>
      </c>
      <c r="O185" s="6">
        <v>191</v>
      </c>
    </row>
    <row r="186" spans="1:15">
      <c r="A186" t="s">
        <v>587</v>
      </c>
      <c r="B186" t="s">
        <v>52</v>
      </c>
      <c r="C186" t="s">
        <v>797</v>
      </c>
      <c r="D186">
        <v>54</v>
      </c>
      <c r="F186" s="9" t="s">
        <v>56</v>
      </c>
      <c r="G186" s="9" t="s">
        <v>61</v>
      </c>
      <c r="H186" t="str">
        <f t="shared" si="28"/>
        <v>Without GlassV6-Hockey - Sprayed/stained-54-</v>
      </c>
      <c r="I186" t="str">
        <f t="shared" si="15"/>
        <v>V6-Hockey - Sprayed/stained-54-</v>
      </c>
      <c r="J186" s="6">
        <f t="shared" si="27"/>
        <v>373</v>
      </c>
      <c r="L186" s="189" t="s">
        <v>751</v>
      </c>
      <c r="O186" s="6">
        <v>363</v>
      </c>
    </row>
    <row r="187" spans="1:15">
      <c r="A187" t="s">
        <v>588</v>
      </c>
      <c r="B187" t="s">
        <v>129</v>
      </c>
      <c r="C187" t="s">
        <v>797</v>
      </c>
      <c r="D187">
        <v>54</v>
      </c>
      <c r="F187" s="9" t="s">
        <v>56</v>
      </c>
      <c r="G187" s="9" t="s">
        <v>61</v>
      </c>
      <c r="H187" t="str">
        <f t="shared" si="28"/>
        <v>Without GlassV7-Hockey - Sprayed/stained-54-</v>
      </c>
      <c r="I187" t="str">
        <f t="shared" si="15"/>
        <v>V7-Hockey - Sprayed/stained-54-</v>
      </c>
      <c r="J187" s="6">
        <f t="shared" si="27"/>
        <v>318</v>
      </c>
      <c r="L187" s="189" t="s">
        <v>751</v>
      </c>
      <c r="O187" s="6">
        <v>310</v>
      </c>
    </row>
    <row r="188" spans="1:15">
      <c r="A188" t="s">
        <v>582</v>
      </c>
      <c r="B188" t="s">
        <v>47</v>
      </c>
      <c r="C188" t="s">
        <v>798</v>
      </c>
      <c r="D188">
        <v>54</v>
      </c>
      <c r="F188" s="9" t="s">
        <v>56</v>
      </c>
      <c r="G188" s="9" t="s">
        <v>62</v>
      </c>
      <c r="H188" t="str">
        <f t="shared" si="28"/>
        <v>Without GlassV1-QB - Sprayed/stained-54-</v>
      </c>
      <c r="I188" t="str">
        <f t="shared" si="15"/>
        <v>V1-QB - Sprayed/stained-54-</v>
      </c>
      <c r="J188" s="6">
        <f t="shared" si="27"/>
        <v>174</v>
      </c>
      <c r="L188" s="189" t="s">
        <v>751</v>
      </c>
      <c r="O188" s="6">
        <v>165</v>
      </c>
    </row>
    <row r="189" spans="1:15">
      <c r="A189" t="s">
        <v>583</v>
      </c>
      <c r="B189" t="s">
        <v>48</v>
      </c>
      <c r="C189" t="s">
        <v>798</v>
      </c>
      <c r="D189">
        <v>54</v>
      </c>
      <c r="F189" s="9" t="s">
        <v>56</v>
      </c>
      <c r="G189" s="9" t="s">
        <v>62</v>
      </c>
      <c r="H189" t="str">
        <f t="shared" si="28"/>
        <v>Without GlassV2-QB - Sprayed/stained-54-</v>
      </c>
      <c r="I189" t="str">
        <f t="shared" si="15"/>
        <v>V2-QB - Sprayed/stained-54-</v>
      </c>
      <c r="J189" s="6">
        <f t="shared" si="27"/>
        <v>174</v>
      </c>
      <c r="L189" s="189" t="s">
        <v>751</v>
      </c>
      <c r="O189" s="6">
        <v>165</v>
      </c>
    </row>
    <row r="190" spans="1:15">
      <c r="A190" t="s">
        <v>584</v>
      </c>
      <c r="B190" t="s">
        <v>49</v>
      </c>
      <c r="C190" t="s">
        <v>798</v>
      </c>
      <c r="D190">
        <v>54</v>
      </c>
      <c r="F190" s="9" t="s">
        <v>56</v>
      </c>
      <c r="G190" s="9" t="s">
        <v>62</v>
      </c>
      <c r="H190" t="str">
        <f t="shared" si="28"/>
        <v>Without GlassV3-QB - Sprayed/stained-54-</v>
      </c>
      <c r="I190" t="str">
        <f t="shared" si="15"/>
        <v>V3-QB - Sprayed/stained-54-</v>
      </c>
      <c r="J190" s="6">
        <f t="shared" si="27"/>
        <v>201</v>
      </c>
      <c r="L190" s="189" t="s">
        <v>751</v>
      </c>
      <c r="O190" s="6">
        <v>191</v>
      </c>
    </row>
    <row r="191" spans="1:15">
      <c r="A191" t="s">
        <v>585</v>
      </c>
      <c r="B191" t="s">
        <v>50</v>
      </c>
      <c r="C191" t="s">
        <v>798</v>
      </c>
      <c r="D191">
        <v>54</v>
      </c>
      <c r="F191" s="9" t="s">
        <v>56</v>
      </c>
      <c r="G191" s="9" t="s">
        <v>62</v>
      </c>
      <c r="H191" t="str">
        <f t="shared" si="28"/>
        <v>Without GlassV4-QB - Sprayed/stained-54-</v>
      </c>
      <c r="I191" t="str">
        <f t="shared" si="15"/>
        <v>V4-QB - Sprayed/stained-54-</v>
      </c>
      <c r="J191" s="6">
        <f t="shared" si="27"/>
        <v>229</v>
      </c>
      <c r="L191" s="189" t="s">
        <v>751</v>
      </c>
      <c r="O191" s="6">
        <v>218</v>
      </c>
    </row>
    <row r="192" spans="1:15">
      <c r="A192" t="s">
        <v>586</v>
      </c>
      <c r="B192" t="s">
        <v>51</v>
      </c>
      <c r="C192" t="s">
        <v>798</v>
      </c>
      <c r="D192">
        <v>54</v>
      </c>
      <c r="F192" s="9" t="s">
        <v>56</v>
      </c>
      <c r="G192" s="9" t="s">
        <v>62</v>
      </c>
      <c r="H192" t="str">
        <f t="shared" si="28"/>
        <v>Without GlassV5-QB - Sprayed/stained-54-</v>
      </c>
      <c r="I192" t="str">
        <f t="shared" si="15"/>
        <v>V5-QB - Sprayed/stained-54-</v>
      </c>
      <c r="J192" s="6">
        <f t="shared" si="27"/>
        <v>210</v>
      </c>
      <c r="L192" s="189" t="s">
        <v>751</v>
      </c>
      <c r="O192" s="6">
        <v>200</v>
      </c>
    </row>
    <row r="193" spans="1:15">
      <c r="A193" t="s">
        <v>587</v>
      </c>
      <c r="B193" t="s">
        <v>52</v>
      </c>
      <c r="C193" t="s">
        <v>798</v>
      </c>
      <c r="D193">
        <v>54</v>
      </c>
      <c r="F193" s="9" t="s">
        <v>56</v>
      </c>
      <c r="G193" s="9" t="s">
        <v>62</v>
      </c>
      <c r="H193" t="str">
        <f t="shared" si="28"/>
        <v>Without GlassV6-QB - Sprayed/stained-54-</v>
      </c>
      <c r="I193" t="str">
        <f t="shared" si="15"/>
        <v>V6-QB - Sprayed/stained-54-</v>
      </c>
      <c r="J193" s="6">
        <f t="shared" si="27"/>
        <v>372</v>
      </c>
      <c r="L193" s="189" t="s">
        <v>751</v>
      </c>
      <c r="O193" s="6">
        <v>354</v>
      </c>
    </row>
    <row r="194" spans="1:15">
      <c r="A194" t="s">
        <v>582</v>
      </c>
      <c r="B194" t="s">
        <v>47</v>
      </c>
      <c r="C194" t="s">
        <v>127</v>
      </c>
      <c r="D194">
        <v>59</v>
      </c>
      <c r="F194" s="9" t="s">
        <v>56</v>
      </c>
      <c r="G194" s="9" t="s">
        <v>61</v>
      </c>
      <c r="H194" t="str">
        <f t="shared" si="28"/>
        <v>Without GlassV1-Hockey-59-</v>
      </c>
      <c r="I194" t="str">
        <f t="shared" ref="I194:I259" si="29">A194&amp;"-"&amp;C194&amp;"-"&amp;D194&amp;"-"&amp;E194</f>
        <v>V1-Hockey-59-</v>
      </c>
      <c r="J194">
        <f t="shared" ref="J194:J206" si="30">+ROUNDUP(O194*(1+M194),0)</f>
        <v>141</v>
      </c>
      <c r="L194" t="s">
        <v>730</v>
      </c>
      <c r="M194" s="355">
        <v>2.5000000000000001E-2</v>
      </c>
      <c r="O194">
        <v>137</v>
      </c>
    </row>
    <row r="195" spans="1:15">
      <c r="A195" t="s">
        <v>583</v>
      </c>
      <c r="B195" t="s">
        <v>48</v>
      </c>
      <c r="C195" t="s">
        <v>127</v>
      </c>
      <c r="D195">
        <v>59</v>
      </c>
      <c r="F195" s="9" t="s">
        <v>56</v>
      </c>
      <c r="G195" s="9" t="s">
        <v>61</v>
      </c>
      <c r="H195" t="str">
        <f t="shared" si="28"/>
        <v>Without GlassV2-Hockey-59-</v>
      </c>
      <c r="I195" t="str">
        <f t="shared" si="29"/>
        <v>V2-Hockey-59-</v>
      </c>
      <c r="J195">
        <f t="shared" si="30"/>
        <v>132</v>
      </c>
      <c r="L195" t="s">
        <v>730</v>
      </c>
      <c r="M195" s="355">
        <v>2.5000000000000001E-2</v>
      </c>
      <c r="O195">
        <v>128</v>
      </c>
    </row>
    <row r="196" spans="1:15">
      <c r="A196" t="s">
        <v>584</v>
      </c>
      <c r="B196" t="s">
        <v>49</v>
      </c>
      <c r="C196" t="s">
        <v>127</v>
      </c>
      <c r="D196">
        <v>59</v>
      </c>
      <c r="F196" s="9" t="s">
        <v>56</v>
      </c>
      <c r="G196" s="9" t="s">
        <v>61</v>
      </c>
      <c r="H196" t="str">
        <f t="shared" si="28"/>
        <v>Without GlassV3-Hockey-59-</v>
      </c>
      <c r="I196" t="str">
        <f t="shared" si="29"/>
        <v>V3-Hockey-59-</v>
      </c>
      <c r="J196">
        <f t="shared" si="30"/>
        <v>187</v>
      </c>
      <c r="L196" t="s">
        <v>730</v>
      </c>
      <c r="M196" s="355">
        <v>2.5000000000000001E-2</v>
      </c>
      <c r="O196">
        <v>182</v>
      </c>
    </row>
    <row r="197" spans="1:15">
      <c r="A197" t="s">
        <v>585</v>
      </c>
      <c r="B197" t="s">
        <v>50</v>
      </c>
      <c r="C197" t="s">
        <v>127</v>
      </c>
      <c r="D197">
        <v>59</v>
      </c>
      <c r="F197" s="9" t="s">
        <v>56</v>
      </c>
      <c r="G197" s="9" t="s">
        <v>61</v>
      </c>
      <c r="H197" t="str">
        <f t="shared" si="28"/>
        <v>Without GlassV4-Hockey-59-</v>
      </c>
      <c r="I197" t="str">
        <f t="shared" si="29"/>
        <v>V4-Hockey-59-</v>
      </c>
      <c r="J197">
        <f t="shared" si="30"/>
        <v>241</v>
      </c>
      <c r="L197" t="s">
        <v>730</v>
      </c>
      <c r="M197" s="355">
        <v>2.5000000000000001E-2</v>
      </c>
      <c r="O197">
        <v>235</v>
      </c>
    </row>
    <row r="198" spans="1:15">
      <c r="A198" t="s">
        <v>586</v>
      </c>
      <c r="B198" t="s">
        <v>51</v>
      </c>
      <c r="C198" t="s">
        <v>127</v>
      </c>
      <c r="D198">
        <v>59</v>
      </c>
      <c r="F198" s="9" t="s">
        <v>56</v>
      </c>
      <c r="G198" s="9" t="s">
        <v>61</v>
      </c>
      <c r="H198" t="str">
        <f t="shared" si="28"/>
        <v>Without GlassV5-Hockey-59-</v>
      </c>
      <c r="I198" t="str">
        <f t="shared" si="29"/>
        <v>V5-Hockey-59-</v>
      </c>
      <c r="J198">
        <f t="shared" si="30"/>
        <v>196</v>
      </c>
      <c r="L198" t="s">
        <v>730</v>
      </c>
      <c r="M198" s="355">
        <v>2.5000000000000001E-2</v>
      </c>
      <c r="O198">
        <v>191</v>
      </c>
    </row>
    <row r="199" spans="1:15">
      <c r="A199" t="s">
        <v>587</v>
      </c>
      <c r="B199" t="s">
        <v>52</v>
      </c>
      <c r="C199" t="s">
        <v>127</v>
      </c>
      <c r="D199">
        <v>59</v>
      </c>
      <c r="F199" s="9" t="s">
        <v>56</v>
      </c>
      <c r="G199" s="9" t="s">
        <v>61</v>
      </c>
      <c r="H199" t="str">
        <f t="shared" si="28"/>
        <v>Without GlassV6-Hockey-59-</v>
      </c>
      <c r="I199" t="str">
        <f t="shared" si="29"/>
        <v>V6-Hockey-59-</v>
      </c>
      <c r="J199">
        <f t="shared" si="30"/>
        <v>373</v>
      </c>
      <c r="L199" t="s">
        <v>730</v>
      </c>
      <c r="M199" s="355">
        <v>2.5000000000000001E-2</v>
      </c>
      <c r="O199">
        <v>363</v>
      </c>
    </row>
    <row r="200" spans="1:15">
      <c r="A200" t="s">
        <v>588</v>
      </c>
      <c r="B200" t="s">
        <v>129</v>
      </c>
      <c r="C200" t="s">
        <v>127</v>
      </c>
      <c r="D200">
        <v>59</v>
      </c>
      <c r="F200" s="9" t="s">
        <v>56</v>
      </c>
      <c r="G200" s="9" t="s">
        <v>61</v>
      </c>
      <c r="H200" t="str">
        <f t="shared" si="28"/>
        <v>Without GlassV7-Hockey-59-</v>
      </c>
      <c r="I200" t="str">
        <f t="shared" si="29"/>
        <v>V7-Hockey-59-</v>
      </c>
      <c r="J200">
        <f t="shared" si="30"/>
        <v>318</v>
      </c>
      <c r="L200" t="s">
        <v>730</v>
      </c>
      <c r="M200" s="355">
        <v>2.5000000000000001E-2</v>
      </c>
      <c r="O200">
        <v>310</v>
      </c>
    </row>
    <row r="201" spans="1:15">
      <c r="A201" t="s">
        <v>582</v>
      </c>
      <c r="B201" t="s">
        <v>47</v>
      </c>
      <c r="C201" t="s">
        <v>128</v>
      </c>
      <c r="D201">
        <v>59</v>
      </c>
      <c r="F201" s="9" t="s">
        <v>56</v>
      </c>
      <c r="G201" s="9" t="s">
        <v>62</v>
      </c>
      <c r="H201" t="str">
        <f t="shared" si="28"/>
        <v>Without GlassV1-QB-59-</v>
      </c>
      <c r="I201" t="str">
        <f t="shared" si="29"/>
        <v>V1-QB-59-</v>
      </c>
      <c r="J201">
        <f t="shared" si="30"/>
        <v>174</v>
      </c>
      <c r="L201" t="s">
        <v>730</v>
      </c>
      <c r="M201" s="355">
        <v>0.05</v>
      </c>
      <c r="O201">
        <v>165</v>
      </c>
    </row>
    <row r="202" spans="1:15">
      <c r="A202" t="s">
        <v>583</v>
      </c>
      <c r="B202" t="s">
        <v>48</v>
      </c>
      <c r="C202" t="s">
        <v>128</v>
      </c>
      <c r="D202">
        <v>59</v>
      </c>
      <c r="F202" s="9" t="s">
        <v>56</v>
      </c>
      <c r="G202" s="9" t="s">
        <v>62</v>
      </c>
      <c r="H202" t="str">
        <f t="shared" si="28"/>
        <v>Without GlassV2-QB-59-</v>
      </c>
      <c r="I202" t="str">
        <f t="shared" si="29"/>
        <v>V2-QB-59-</v>
      </c>
      <c r="J202">
        <f t="shared" si="30"/>
        <v>174</v>
      </c>
      <c r="L202" t="s">
        <v>730</v>
      </c>
      <c r="M202" s="355">
        <v>0.05</v>
      </c>
      <c r="O202">
        <v>165</v>
      </c>
    </row>
    <row r="203" spans="1:15">
      <c r="A203" t="s">
        <v>584</v>
      </c>
      <c r="B203" t="s">
        <v>49</v>
      </c>
      <c r="C203" t="s">
        <v>128</v>
      </c>
      <c r="D203">
        <v>59</v>
      </c>
      <c r="F203" s="9" t="s">
        <v>56</v>
      </c>
      <c r="G203" s="9" t="s">
        <v>62</v>
      </c>
      <c r="H203" t="str">
        <f t="shared" si="28"/>
        <v>Without GlassV3-QB-59-</v>
      </c>
      <c r="I203" t="str">
        <f t="shared" si="29"/>
        <v>V3-QB-59-</v>
      </c>
      <c r="J203">
        <f t="shared" si="30"/>
        <v>201</v>
      </c>
      <c r="L203" t="s">
        <v>730</v>
      </c>
      <c r="M203" s="355">
        <v>0.05</v>
      </c>
      <c r="O203">
        <v>191</v>
      </c>
    </row>
    <row r="204" spans="1:15">
      <c r="A204" t="s">
        <v>585</v>
      </c>
      <c r="B204" t="s">
        <v>50</v>
      </c>
      <c r="C204" t="s">
        <v>128</v>
      </c>
      <c r="D204">
        <v>59</v>
      </c>
      <c r="F204" s="9" t="s">
        <v>56</v>
      </c>
      <c r="G204" s="9" t="s">
        <v>62</v>
      </c>
      <c r="H204" t="str">
        <f t="shared" si="28"/>
        <v>Without GlassV4-QB-59-</v>
      </c>
      <c r="I204" t="str">
        <f t="shared" si="29"/>
        <v>V4-QB-59-</v>
      </c>
      <c r="J204">
        <f t="shared" si="30"/>
        <v>229</v>
      </c>
      <c r="L204" t="s">
        <v>730</v>
      </c>
      <c r="M204" s="355">
        <v>0.05</v>
      </c>
      <c r="O204">
        <v>218</v>
      </c>
    </row>
    <row r="205" spans="1:15">
      <c r="A205" t="s">
        <v>586</v>
      </c>
      <c r="B205" t="s">
        <v>51</v>
      </c>
      <c r="C205" t="s">
        <v>128</v>
      </c>
      <c r="D205">
        <v>59</v>
      </c>
      <c r="F205" s="9" t="s">
        <v>56</v>
      </c>
      <c r="G205" s="9" t="s">
        <v>62</v>
      </c>
      <c r="H205" t="str">
        <f t="shared" si="28"/>
        <v>Without GlassV5-QB-59-</v>
      </c>
      <c r="I205" t="str">
        <f t="shared" si="29"/>
        <v>V5-QB-59-</v>
      </c>
      <c r="J205">
        <f t="shared" si="30"/>
        <v>210</v>
      </c>
      <c r="L205" t="s">
        <v>730</v>
      </c>
      <c r="M205" s="355">
        <v>0.05</v>
      </c>
      <c r="O205">
        <v>200</v>
      </c>
    </row>
    <row r="206" spans="1:15">
      <c r="A206" t="s">
        <v>587</v>
      </c>
      <c r="B206" t="s">
        <v>52</v>
      </c>
      <c r="C206" t="s">
        <v>128</v>
      </c>
      <c r="D206">
        <v>59</v>
      </c>
      <c r="F206" s="9" t="s">
        <v>56</v>
      </c>
      <c r="G206" s="9" t="s">
        <v>62</v>
      </c>
      <c r="H206" t="str">
        <f t="shared" si="28"/>
        <v>Without GlassV6-QB-59-</v>
      </c>
      <c r="I206" t="str">
        <f t="shared" si="29"/>
        <v>V6-QB-59-</v>
      </c>
      <c r="J206">
        <f t="shared" si="30"/>
        <v>372</v>
      </c>
      <c r="L206" t="s">
        <v>730</v>
      </c>
      <c r="M206" s="355">
        <v>0.05</v>
      </c>
      <c r="O206">
        <v>354</v>
      </c>
    </row>
    <row r="207" spans="1:15">
      <c r="A207" t="s">
        <v>582</v>
      </c>
      <c r="B207" t="s">
        <v>47</v>
      </c>
      <c r="C207" t="s">
        <v>631</v>
      </c>
      <c r="D207">
        <v>59</v>
      </c>
      <c r="F207" s="9" t="s">
        <v>56</v>
      </c>
      <c r="G207" s="9" t="s">
        <v>62</v>
      </c>
      <c r="H207" t="str">
        <f t="shared" ref="H207:H212" si="31">_xlfn.CONCAT(F207,I207)</f>
        <v>Without GlassV1-Concealed Flush-59-</v>
      </c>
      <c r="I207" t="str">
        <f t="shared" ref="I207:I212" si="32">A207&amp;"-"&amp;C207&amp;"-"&amp;D207&amp;"-"&amp;E207</f>
        <v>V1-Concealed Flush-59-</v>
      </c>
      <c r="J207" s="284">
        <f t="shared" ref="J207:J212" si="33">ROUNDUP(J201*(1+Concealed_Flush_Uplift),0)</f>
        <v>192</v>
      </c>
      <c r="L207" t="s">
        <v>751</v>
      </c>
      <c r="O207" s="284">
        <v>182</v>
      </c>
    </row>
    <row r="208" spans="1:15">
      <c r="A208" t="s">
        <v>583</v>
      </c>
      <c r="B208" t="s">
        <v>48</v>
      </c>
      <c r="C208" t="s">
        <v>631</v>
      </c>
      <c r="D208">
        <v>59</v>
      </c>
      <c r="F208" s="9" t="s">
        <v>56</v>
      </c>
      <c r="G208" s="9" t="s">
        <v>62</v>
      </c>
      <c r="H208" t="str">
        <f t="shared" si="31"/>
        <v>Without GlassV2-Concealed Flush-59-</v>
      </c>
      <c r="I208" t="str">
        <f t="shared" si="32"/>
        <v>V2-Concealed Flush-59-</v>
      </c>
      <c r="J208" s="284">
        <f t="shared" si="33"/>
        <v>192</v>
      </c>
      <c r="L208" t="s">
        <v>751</v>
      </c>
      <c r="O208" s="284">
        <v>182</v>
      </c>
    </row>
    <row r="209" spans="1:15">
      <c r="A209" t="s">
        <v>584</v>
      </c>
      <c r="B209" t="s">
        <v>49</v>
      </c>
      <c r="C209" t="s">
        <v>631</v>
      </c>
      <c r="D209">
        <v>59</v>
      </c>
      <c r="F209" s="9" t="s">
        <v>56</v>
      </c>
      <c r="G209" s="9" t="s">
        <v>62</v>
      </c>
      <c r="H209" t="str">
        <f t="shared" si="31"/>
        <v>Without GlassV3-Concealed Flush-59-</v>
      </c>
      <c r="I209" t="str">
        <f t="shared" si="32"/>
        <v>V3-Concealed Flush-59-</v>
      </c>
      <c r="J209" s="284">
        <f t="shared" si="33"/>
        <v>222</v>
      </c>
      <c r="L209" t="s">
        <v>751</v>
      </c>
      <c r="O209" s="284">
        <v>211</v>
      </c>
    </row>
    <row r="210" spans="1:15">
      <c r="A210" t="s">
        <v>585</v>
      </c>
      <c r="B210" t="s">
        <v>50</v>
      </c>
      <c r="C210" t="s">
        <v>631</v>
      </c>
      <c r="D210">
        <v>59</v>
      </c>
      <c r="F210" s="9" t="s">
        <v>56</v>
      </c>
      <c r="G210" s="9" t="s">
        <v>62</v>
      </c>
      <c r="H210" t="str">
        <f t="shared" si="31"/>
        <v>Without GlassV4-Concealed Flush-59-</v>
      </c>
      <c r="I210" t="str">
        <f t="shared" si="32"/>
        <v>V4-Concealed Flush-59-</v>
      </c>
      <c r="J210" s="284">
        <f t="shared" si="33"/>
        <v>252</v>
      </c>
      <c r="L210" t="s">
        <v>751</v>
      </c>
      <c r="O210" s="284">
        <v>240</v>
      </c>
    </row>
    <row r="211" spans="1:15">
      <c r="A211" t="s">
        <v>586</v>
      </c>
      <c r="B211" t="s">
        <v>51</v>
      </c>
      <c r="C211" t="s">
        <v>631</v>
      </c>
      <c r="D211">
        <v>59</v>
      </c>
      <c r="F211" s="9" t="s">
        <v>56</v>
      </c>
      <c r="G211" s="9" t="s">
        <v>62</v>
      </c>
      <c r="H211" t="str">
        <f t="shared" si="31"/>
        <v>Without GlassV5-Concealed Flush-59-</v>
      </c>
      <c r="I211" t="str">
        <f t="shared" si="32"/>
        <v>V5-Concealed Flush-59-</v>
      </c>
      <c r="J211" s="284">
        <f t="shared" si="33"/>
        <v>231</v>
      </c>
      <c r="L211" t="s">
        <v>751</v>
      </c>
      <c r="O211" s="284">
        <v>220</v>
      </c>
    </row>
    <row r="212" spans="1:15">
      <c r="A212" t="s">
        <v>587</v>
      </c>
      <c r="B212" t="s">
        <v>52</v>
      </c>
      <c r="C212" t="s">
        <v>631</v>
      </c>
      <c r="D212">
        <v>59</v>
      </c>
      <c r="F212" s="9" t="s">
        <v>56</v>
      </c>
      <c r="G212" s="9" t="s">
        <v>62</v>
      </c>
      <c r="H212" t="str">
        <f t="shared" si="31"/>
        <v>Without GlassV6-Concealed Flush-59-</v>
      </c>
      <c r="I212" t="str">
        <f t="shared" si="32"/>
        <v>V6-Concealed Flush-59-</v>
      </c>
      <c r="J212" s="284">
        <f t="shared" si="33"/>
        <v>410</v>
      </c>
      <c r="L212" t="s">
        <v>751</v>
      </c>
      <c r="O212" s="284">
        <v>390</v>
      </c>
    </row>
    <row r="213" spans="1:15">
      <c r="A213" t="s">
        <v>582</v>
      </c>
      <c r="B213" t="s">
        <v>47</v>
      </c>
      <c r="C213" t="s">
        <v>799</v>
      </c>
      <c r="D213">
        <v>59</v>
      </c>
      <c r="F213" s="9" t="s">
        <v>56</v>
      </c>
      <c r="G213" s="9" t="s">
        <v>62</v>
      </c>
      <c r="H213" t="str">
        <f t="shared" si="28"/>
        <v>Without GlassV1-Concealed Flush - Sprayed/stained-59-</v>
      </c>
      <c r="I213" t="str">
        <f t="shared" si="29"/>
        <v>V1-Concealed Flush - Sprayed/stained-59-</v>
      </c>
      <c r="J213" s="6">
        <f t="shared" ref="J213:J218" si="34">J207</f>
        <v>192</v>
      </c>
      <c r="L213" s="189" t="s">
        <v>751</v>
      </c>
      <c r="O213" s="6">
        <v>182</v>
      </c>
    </row>
    <row r="214" spans="1:15">
      <c r="A214" t="s">
        <v>583</v>
      </c>
      <c r="B214" t="s">
        <v>48</v>
      </c>
      <c r="C214" t="s">
        <v>799</v>
      </c>
      <c r="D214">
        <v>59</v>
      </c>
      <c r="F214" s="9" t="s">
        <v>56</v>
      </c>
      <c r="G214" s="9" t="s">
        <v>62</v>
      </c>
      <c r="H214" t="str">
        <f t="shared" si="28"/>
        <v>Without GlassV2-Concealed Flush - Sprayed/stained-59-</v>
      </c>
      <c r="I214" t="str">
        <f t="shared" si="29"/>
        <v>V2-Concealed Flush - Sprayed/stained-59-</v>
      </c>
      <c r="J214" s="6">
        <f t="shared" si="34"/>
        <v>192</v>
      </c>
      <c r="L214" s="189" t="s">
        <v>751</v>
      </c>
      <c r="O214" s="6">
        <v>182</v>
      </c>
    </row>
    <row r="215" spans="1:15">
      <c r="A215" t="s">
        <v>584</v>
      </c>
      <c r="B215" t="s">
        <v>49</v>
      </c>
      <c r="C215" t="s">
        <v>799</v>
      </c>
      <c r="D215">
        <v>59</v>
      </c>
      <c r="F215" s="9" t="s">
        <v>56</v>
      </c>
      <c r="G215" s="9" t="s">
        <v>62</v>
      </c>
      <c r="H215" t="str">
        <f t="shared" si="28"/>
        <v>Without GlassV3-Concealed Flush - Sprayed/stained-59-</v>
      </c>
      <c r="I215" t="str">
        <f t="shared" si="29"/>
        <v>V3-Concealed Flush - Sprayed/stained-59-</v>
      </c>
      <c r="J215" s="6">
        <f t="shared" si="34"/>
        <v>222</v>
      </c>
      <c r="L215" s="189" t="s">
        <v>751</v>
      </c>
      <c r="O215" s="6">
        <v>211</v>
      </c>
    </row>
    <row r="216" spans="1:15">
      <c r="A216" t="s">
        <v>585</v>
      </c>
      <c r="B216" t="s">
        <v>50</v>
      </c>
      <c r="C216" t="s">
        <v>799</v>
      </c>
      <c r="D216">
        <v>59</v>
      </c>
      <c r="F216" s="9" t="s">
        <v>56</v>
      </c>
      <c r="G216" s="9" t="s">
        <v>62</v>
      </c>
      <c r="H216" t="str">
        <f t="shared" si="28"/>
        <v>Without GlassV4-Concealed Flush - Sprayed/stained-59-</v>
      </c>
      <c r="I216" t="str">
        <f t="shared" si="29"/>
        <v>V4-Concealed Flush - Sprayed/stained-59-</v>
      </c>
      <c r="J216" s="6">
        <f t="shared" si="34"/>
        <v>252</v>
      </c>
      <c r="L216" s="189" t="s">
        <v>751</v>
      </c>
      <c r="O216" s="6">
        <v>240</v>
      </c>
    </row>
    <row r="217" spans="1:15">
      <c r="A217" t="s">
        <v>586</v>
      </c>
      <c r="B217" t="s">
        <v>51</v>
      </c>
      <c r="C217" t="s">
        <v>799</v>
      </c>
      <c r="D217">
        <v>59</v>
      </c>
      <c r="F217" s="9" t="s">
        <v>56</v>
      </c>
      <c r="G217" s="9" t="s">
        <v>62</v>
      </c>
      <c r="H217" t="str">
        <f t="shared" si="28"/>
        <v>Without GlassV5-Concealed Flush - Sprayed/stained-59-</v>
      </c>
      <c r="I217" t="str">
        <f t="shared" si="29"/>
        <v>V5-Concealed Flush - Sprayed/stained-59-</v>
      </c>
      <c r="J217" s="6">
        <f t="shared" si="34"/>
        <v>231</v>
      </c>
      <c r="L217" s="189" t="s">
        <v>751</v>
      </c>
      <c r="O217" s="6">
        <v>220</v>
      </c>
    </row>
    <row r="218" spans="1:15">
      <c r="A218" t="s">
        <v>587</v>
      </c>
      <c r="B218" t="s">
        <v>52</v>
      </c>
      <c r="C218" t="s">
        <v>799</v>
      </c>
      <c r="D218">
        <v>59</v>
      </c>
      <c r="F218" s="9" t="s">
        <v>56</v>
      </c>
      <c r="G218" s="9" t="s">
        <v>62</v>
      </c>
      <c r="H218" t="str">
        <f t="shared" si="28"/>
        <v>Without GlassV6-Concealed Flush - Sprayed/stained-59-</v>
      </c>
      <c r="I218" t="str">
        <f t="shared" si="29"/>
        <v>V6-Concealed Flush - Sprayed/stained-59-</v>
      </c>
      <c r="J218" s="6">
        <f t="shared" si="34"/>
        <v>410</v>
      </c>
      <c r="L218" s="189" t="s">
        <v>751</v>
      </c>
      <c r="O218" s="6">
        <v>390</v>
      </c>
    </row>
    <row r="219" spans="1:15">
      <c r="A219" t="s">
        <v>582</v>
      </c>
      <c r="B219" t="s">
        <v>47</v>
      </c>
      <c r="C219" t="s">
        <v>797</v>
      </c>
      <c r="D219">
        <v>59</v>
      </c>
      <c r="F219" s="9" t="s">
        <v>56</v>
      </c>
      <c r="G219" s="9" t="s">
        <v>61</v>
      </c>
      <c r="H219" t="str">
        <f t="shared" si="28"/>
        <v>Without GlassV1-Hockey - Sprayed/stained-59-</v>
      </c>
      <c r="I219" t="str">
        <f t="shared" si="29"/>
        <v>V1-Hockey - Sprayed/stained-59-</v>
      </c>
      <c r="J219" s="6">
        <f t="shared" ref="J219:J231" si="35">J194</f>
        <v>141</v>
      </c>
      <c r="L219" s="189" t="s">
        <v>751</v>
      </c>
      <c r="O219" s="6">
        <v>137</v>
      </c>
    </row>
    <row r="220" spans="1:15">
      <c r="A220" t="s">
        <v>583</v>
      </c>
      <c r="B220" t="s">
        <v>48</v>
      </c>
      <c r="C220" t="s">
        <v>797</v>
      </c>
      <c r="D220">
        <v>59</v>
      </c>
      <c r="F220" s="9" t="s">
        <v>56</v>
      </c>
      <c r="G220" s="9" t="s">
        <v>61</v>
      </c>
      <c r="H220" t="str">
        <f t="shared" si="28"/>
        <v>Without GlassV2-Hockey - Sprayed/stained-59-</v>
      </c>
      <c r="I220" t="str">
        <f t="shared" si="29"/>
        <v>V2-Hockey - Sprayed/stained-59-</v>
      </c>
      <c r="J220" s="6">
        <f t="shared" si="35"/>
        <v>132</v>
      </c>
      <c r="L220" s="189" t="s">
        <v>751</v>
      </c>
      <c r="O220" s="6">
        <v>128</v>
      </c>
    </row>
    <row r="221" spans="1:15">
      <c r="A221" t="s">
        <v>584</v>
      </c>
      <c r="B221" t="s">
        <v>49</v>
      </c>
      <c r="C221" t="s">
        <v>797</v>
      </c>
      <c r="D221">
        <v>59</v>
      </c>
      <c r="F221" s="9" t="s">
        <v>56</v>
      </c>
      <c r="G221" s="9" t="s">
        <v>61</v>
      </c>
      <c r="H221" t="str">
        <f t="shared" si="28"/>
        <v>Without GlassV3-Hockey - Sprayed/stained-59-</v>
      </c>
      <c r="I221" t="str">
        <f t="shared" si="29"/>
        <v>V3-Hockey - Sprayed/stained-59-</v>
      </c>
      <c r="J221" s="6">
        <f t="shared" si="35"/>
        <v>187</v>
      </c>
      <c r="L221" s="189" t="s">
        <v>751</v>
      </c>
      <c r="O221" s="6">
        <v>182</v>
      </c>
    </row>
    <row r="222" spans="1:15">
      <c r="A222" t="s">
        <v>585</v>
      </c>
      <c r="B222" t="s">
        <v>50</v>
      </c>
      <c r="C222" t="s">
        <v>797</v>
      </c>
      <c r="D222">
        <v>59</v>
      </c>
      <c r="F222" s="9" t="s">
        <v>56</v>
      </c>
      <c r="G222" s="9" t="s">
        <v>61</v>
      </c>
      <c r="H222" t="str">
        <f t="shared" si="28"/>
        <v>Without GlassV4-Hockey - Sprayed/stained-59-</v>
      </c>
      <c r="I222" t="str">
        <f t="shared" si="29"/>
        <v>V4-Hockey - Sprayed/stained-59-</v>
      </c>
      <c r="J222" s="6">
        <f t="shared" si="35"/>
        <v>241</v>
      </c>
      <c r="L222" s="189" t="s">
        <v>751</v>
      </c>
      <c r="O222" s="6">
        <v>235</v>
      </c>
    </row>
    <row r="223" spans="1:15">
      <c r="A223" t="s">
        <v>586</v>
      </c>
      <c r="B223" t="s">
        <v>51</v>
      </c>
      <c r="C223" t="s">
        <v>797</v>
      </c>
      <c r="D223">
        <v>59</v>
      </c>
      <c r="F223" s="9" t="s">
        <v>56</v>
      </c>
      <c r="G223" s="9" t="s">
        <v>61</v>
      </c>
      <c r="H223" t="str">
        <f t="shared" si="28"/>
        <v>Without GlassV5-Hockey - Sprayed/stained-59-</v>
      </c>
      <c r="I223" t="str">
        <f t="shared" si="29"/>
        <v>V5-Hockey - Sprayed/stained-59-</v>
      </c>
      <c r="J223" s="6">
        <f t="shared" si="35"/>
        <v>196</v>
      </c>
      <c r="L223" s="189" t="s">
        <v>751</v>
      </c>
      <c r="O223" s="6">
        <v>191</v>
      </c>
    </row>
    <row r="224" spans="1:15">
      <c r="A224" t="s">
        <v>587</v>
      </c>
      <c r="B224" t="s">
        <v>52</v>
      </c>
      <c r="C224" t="s">
        <v>797</v>
      </c>
      <c r="D224">
        <v>59</v>
      </c>
      <c r="F224" s="9" t="s">
        <v>56</v>
      </c>
      <c r="G224" s="9" t="s">
        <v>61</v>
      </c>
      <c r="H224" t="str">
        <f t="shared" si="28"/>
        <v>Without GlassV6-Hockey - Sprayed/stained-59-</v>
      </c>
      <c r="I224" t="str">
        <f t="shared" si="29"/>
        <v>V6-Hockey - Sprayed/stained-59-</v>
      </c>
      <c r="J224" s="6">
        <f t="shared" si="35"/>
        <v>373</v>
      </c>
      <c r="L224" s="189" t="s">
        <v>751</v>
      </c>
      <c r="O224" s="6">
        <v>363</v>
      </c>
    </row>
    <row r="225" spans="1:15">
      <c r="A225" t="s">
        <v>588</v>
      </c>
      <c r="B225" t="s">
        <v>129</v>
      </c>
      <c r="C225" t="s">
        <v>797</v>
      </c>
      <c r="D225">
        <v>59</v>
      </c>
      <c r="F225" s="9" t="s">
        <v>56</v>
      </c>
      <c r="G225" s="9" t="s">
        <v>61</v>
      </c>
      <c r="H225" t="str">
        <f t="shared" si="28"/>
        <v>Without GlassV7-Hockey - Sprayed/stained-59-</v>
      </c>
      <c r="I225" t="str">
        <f t="shared" si="29"/>
        <v>V7-Hockey - Sprayed/stained-59-</v>
      </c>
      <c r="J225" s="6">
        <f t="shared" si="35"/>
        <v>318</v>
      </c>
      <c r="L225" s="189" t="s">
        <v>751</v>
      </c>
      <c r="O225" s="6">
        <v>310</v>
      </c>
    </row>
    <row r="226" spans="1:15">
      <c r="A226" t="s">
        <v>582</v>
      </c>
      <c r="B226" t="s">
        <v>47</v>
      </c>
      <c r="C226" t="s">
        <v>798</v>
      </c>
      <c r="D226">
        <v>59</v>
      </c>
      <c r="F226" s="9" t="s">
        <v>56</v>
      </c>
      <c r="G226" s="9" t="s">
        <v>62</v>
      </c>
      <c r="H226" t="str">
        <f t="shared" si="28"/>
        <v>Without GlassV1-QB - Sprayed/stained-59-</v>
      </c>
      <c r="I226" t="str">
        <f t="shared" si="29"/>
        <v>V1-QB - Sprayed/stained-59-</v>
      </c>
      <c r="J226" s="6">
        <f t="shared" si="35"/>
        <v>174</v>
      </c>
      <c r="L226" s="189" t="s">
        <v>751</v>
      </c>
      <c r="O226" s="6">
        <v>165</v>
      </c>
    </row>
    <row r="227" spans="1:15">
      <c r="A227" t="s">
        <v>583</v>
      </c>
      <c r="B227" t="s">
        <v>48</v>
      </c>
      <c r="C227" t="s">
        <v>798</v>
      </c>
      <c r="D227">
        <v>59</v>
      </c>
      <c r="F227" s="9" t="s">
        <v>56</v>
      </c>
      <c r="G227" s="9" t="s">
        <v>62</v>
      </c>
      <c r="H227" t="str">
        <f t="shared" si="28"/>
        <v>Without GlassV2-QB - Sprayed/stained-59-</v>
      </c>
      <c r="I227" t="str">
        <f t="shared" si="29"/>
        <v>V2-QB - Sprayed/stained-59-</v>
      </c>
      <c r="J227" s="6">
        <f t="shared" si="35"/>
        <v>174</v>
      </c>
      <c r="L227" s="189" t="s">
        <v>751</v>
      </c>
      <c r="O227" s="6">
        <v>165</v>
      </c>
    </row>
    <row r="228" spans="1:15">
      <c r="A228" t="s">
        <v>584</v>
      </c>
      <c r="B228" t="s">
        <v>49</v>
      </c>
      <c r="C228" t="s">
        <v>798</v>
      </c>
      <c r="D228">
        <v>59</v>
      </c>
      <c r="F228" s="9" t="s">
        <v>56</v>
      </c>
      <c r="G228" s="9" t="s">
        <v>62</v>
      </c>
      <c r="H228" t="str">
        <f t="shared" si="28"/>
        <v>Without GlassV3-QB - Sprayed/stained-59-</v>
      </c>
      <c r="I228" t="str">
        <f t="shared" si="29"/>
        <v>V3-QB - Sprayed/stained-59-</v>
      </c>
      <c r="J228" s="6">
        <f t="shared" si="35"/>
        <v>201</v>
      </c>
      <c r="L228" s="189" t="s">
        <v>751</v>
      </c>
      <c r="O228" s="6">
        <v>191</v>
      </c>
    </row>
    <row r="229" spans="1:15">
      <c r="A229" t="s">
        <v>585</v>
      </c>
      <c r="B229" t="s">
        <v>50</v>
      </c>
      <c r="C229" t="s">
        <v>798</v>
      </c>
      <c r="D229">
        <v>59</v>
      </c>
      <c r="F229" s="9" t="s">
        <v>56</v>
      </c>
      <c r="G229" s="9" t="s">
        <v>62</v>
      </c>
      <c r="H229" t="str">
        <f t="shared" si="28"/>
        <v>Without GlassV4-QB - Sprayed/stained-59-</v>
      </c>
      <c r="I229" t="str">
        <f t="shared" si="29"/>
        <v>V4-QB - Sprayed/stained-59-</v>
      </c>
      <c r="J229" s="6">
        <f t="shared" si="35"/>
        <v>229</v>
      </c>
      <c r="L229" s="189" t="s">
        <v>751</v>
      </c>
      <c r="O229" s="6">
        <v>218</v>
      </c>
    </row>
    <row r="230" spans="1:15">
      <c r="A230" t="s">
        <v>586</v>
      </c>
      <c r="B230" t="s">
        <v>51</v>
      </c>
      <c r="C230" t="s">
        <v>798</v>
      </c>
      <c r="D230">
        <v>59</v>
      </c>
      <c r="F230" s="9" t="s">
        <v>56</v>
      </c>
      <c r="G230" s="9" t="s">
        <v>62</v>
      </c>
      <c r="H230" t="str">
        <f t="shared" si="28"/>
        <v>Without GlassV5-QB - Sprayed/stained-59-</v>
      </c>
      <c r="I230" t="str">
        <f t="shared" si="29"/>
        <v>V5-QB - Sprayed/stained-59-</v>
      </c>
      <c r="J230" s="6">
        <f t="shared" si="35"/>
        <v>210</v>
      </c>
      <c r="L230" s="189" t="s">
        <v>751</v>
      </c>
      <c r="O230" s="6">
        <v>200</v>
      </c>
    </row>
    <row r="231" spans="1:15">
      <c r="A231" t="s">
        <v>587</v>
      </c>
      <c r="B231" t="s">
        <v>52</v>
      </c>
      <c r="C231" t="s">
        <v>798</v>
      </c>
      <c r="D231">
        <v>59</v>
      </c>
      <c r="F231" s="9" t="s">
        <v>56</v>
      </c>
      <c r="G231" s="9" t="s">
        <v>62</v>
      </c>
      <c r="H231" t="str">
        <f t="shared" si="28"/>
        <v>Without GlassV6-QB - Sprayed/stained-59-</v>
      </c>
      <c r="I231" t="str">
        <f t="shared" si="29"/>
        <v>V6-QB - Sprayed/stained-59-</v>
      </c>
      <c r="J231" s="6">
        <f t="shared" si="35"/>
        <v>372</v>
      </c>
      <c r="L231" s="189" t="s">
        <v>751</v>
      </c>
      <c r="O231" s="6">
        <v>354</v>
      </c>
    </row>
    <row r="232" spans="1:15">
      <c r="A232" t="s">
        <v>582</v>
      </c>
      <c r="B232" t="s">
        <v>47</v>
      </c>
      <c r="C232" t="s">
        <v>127</v>
      </c>
      <c r="D232">
        <v>44</v>
      </c>
      <c r="E232" t="s">
        <v>634</v>
      </c>
      <c r="F232" s="9" t="s">
        <v>56</v>
      </c>
      <c r="G232" s="9" t="s">
        <v>59</v>
      </c>
      <c r="H232" t="str">
        <f t="shared" si="28"/>
        <v>Without GlassV1-Hockey-44-NFR</v>
      </c>
      <c r="I232" t="str">
        <f t="shared" si="29"/>
        <v>V1-Hockey-44-NFR</v>
      </c>
      <c r="J232">
        <f t="shared" ref="J232:J244" si="36">+ROUNDUP(O232*(1+M232),0)</f>
        <v>95</v>
      </c>
      <c r="L232" t="s">
        <v>730</v>
      </c>
      <c r="M232" s="355">
        <v>2.5000000000000001E-2</v>
      </c>
      <c r="O232">
        <v>92</v>
      </c>
    </row>
    <row r="233" spans="1:15">
      <c r="A233" t="s">
        <v>583</v>
      </c>
      <c r="B233" t="s">
        <v>48</v>
      </c>
      <c r="C233" t="s">
        <v>127</v>
      </c>
      <c r="D233">
        <v>44</v>
      </c>
      <c r="E233" t="s">
        <v>634</v>
      </c>
      <c r="F233" s="9" t="s">
        <v>56</v>
      </c>
      <c r="G233" s="9" t="s">
        <v>59</v>
      </c>
      <c r="H233" t="str">
        <f t="shared" si="28"/>
        <v>Without GlassV2-Hockey-44-NFR</v>
      </c>
      <c r="I233" t="str">
        <f t="shared" si="29"/>
        <v>V2-Hockey-44-NFR</v>
      </c>
      <c r="J233">
        <f t="shared" si="36"/>
        <v>94</v>
      </c>
      <c r="L233" t="s">
        <v>730</v>
      </c>
      <c r="M233" s="355">
        <v>2.5000000000000001E-2</v>
      </c>
      <c r="O233">
        <v>91</v>
      </c>
    </row>
    <row r="234" spans="1:15">
      <c r="A234" t="s">
        <v>584</v>
      </c>
      <c r="B234" t="s">
        <v>49</v>
      </c>
      <c r="C234" t="s">
        <v>127</v>
      </c>
      <c r="D234">
        <v>44</v>
      </c>
      <c r="E234" t="s">
        <v>634</v>
      </c>
      <c r="F234" s="9" t="s">
        <v>56</v>
      </c>
      <c r="G234" s="9" t="s">
        <v>59</v>
      </c>
      <c r="H234" t="str">
        <f t="shared" si="28"/>
        <v>Without GlassV3-Hockey-44-NFR</v>
      </c>
      <c r="I234" t="str">
        <f t="shared" si="29"/>
        <v>V3-Hockey-44-NFR</v>
      </c>
      <c r="J234">
        <f t="shared" si="36"/>
        <v>122</v>
      </c>
      <c r="L234" t="s">
        <v>730</v>
      </c>
      <c r="M234" s="355">
        <v>2.5000000000000001E-2</v>
      </c>
      <c r="O234">
        <v>119</v>
      </c>
    </row>
    <row r="235" spans="1:15">
      <c r="A235" t="s">
        <v>585</v>
      </c>
      <c r="B235" t="s">
        <v>50</v>
      </c>
      <c r="C235" t="s">
        <v>127</v>
      </c>
      <c r="D235">
        <v>44</v>
      </c>
      <c r="E235" t="s">
        <v>634</v>
      </c>
      <c r="F235" s="9" t="s">
        <v>56</v>
      </c>
      <c r="G235" s="9" t="s">
        <v>59</v>
      </c>
      <c r="H235" t="str">
        <f t="shared" si="28"/>
        <v>Without GlassV4-Hockey-44-NFR</v>
      </c>
      <c r="I235" t="str">
        <f t="shared" si="29"/>
        <v>V4-Hockey-44-NFR</v>
      </c>
      <c r="J235">
        <f t="shared" si="36"/>
        <v>141</v>
      </c>
      <c r="L235" t="s">
        <v>730</v>
      </c>
      <c r="M235" s="355">
        <v>2.5000000000000001E-2</v>
      </c>
      <c r="O235">
        <v>137</v>
      </c>
    </row>
    <row r="236" spans="1:15">
      <c r="A236" t="s">
        <v>586</v>
      </c>
      <c r="B236" t="s">
        <v>51</v>
      </c>
      <c r="C236" t="s">
        <v>127</v>
      </c>
      <c r="D236">
        <v>44</v>
      </c>
      <c r="E236" t="s">
        <v>634</v>
      </c>
      <c r="F236" s="9" t="s">
        <v>56</v>
      </c>
      <c r="G236" s="9" t="s">
        <v>59</v>
      </c>
      <c r="H236" t="str">
        <f t="shared" si="28"/>
        <v>Without GlassV5-Hockey-44-NFR</v>
      </c>
      <c r="I236" t="str">
        <f t="shared" si="29"/>
        <v>V5-Hockey-44-NFR</v>
      </c>
      <c r="J236">
        <f t="shared" si="36"/>
        <v>122</v>
      </c>
      <c r="L236" t="s">
        <v>730</v>
      </c>
      <c r="M236" s="355">
        <v>2.5000000000000001E-2</v>
      </c>
      <c r="O236">
        <v>119</v>
      </c>
    </row>
    <row r="237" spans="1:15">
      <c r="A237" t="s">
        <v>587</v>
      </c>
      <c r="B237" t="s">
        <v>52</v>
      </c>
      <c r="C237" t="s">
        <v>127</v>
      </c>
      <c r="D237">
        <v>44</v>
      </c>
      <c r="E237" t="s">
        <v>634</v>
      </c>
      <c r="F237" s="9" t="s">
        <v>56</v>
      </c>
      <c r="G237" s="9" t="s">
        <v>59</v>
      </c>
      <c r="H237" t="str">
        <f t="shared" si="28"/>
        <v>Without GlassV6-Hockey-44-NFR</v>
      </c>
      <c r="I237" t="str">
        <f t="shared" si="29"/>
        <v>V6-Hockey-44-NFR</v>
      </c>
      <c r="J237">
        <f t="shared" si="36"/>
        <v>233</v>
      </c>
      <c r="L237" t="s">
        <v>730</v>
      </c>
      <c r="M237" s="355">
        <v>2.5000000000000001E-2</v>
      </c>
      <c r="O237">
        <v>227</v>
      </c>
    </row>
    <row r="238" spans="1:15">
      <c r="A238" t="s">
        <v>588</v>
      </c>
      <c r="B238" t="s">
        <v>129</v>
      </c>
      <c r="C238" t="s">
        <v>127</v>
      </c>
      <c r="D238">
        <v>44</v>
      </c>
      <c r="E238" t="s">
        <v>634</v>
      </c>
      <c r="F238" s="9" t="s">
        <v>56</v>
      </c>
      <c r="G238" s="9" t="s">
        <v>59</v>
      </c>
      <c r="H238" t="str">
        <f t="shared" si="28"/>
        <v>Without GlassV7-Hockey-44-NFR</v>
      </c>
      <c r="I238" t="str">
        <f t="shared" si="29"/>
        <v>V7-Hockey-44-NFR</v>
      </c>
      <c r="J238">
        <f t="shared" si="36"/>
        <v>280</v>
      </c>
      <c r="L238" t="s">
        <v>730</v>
      </c>
      <c r="M238" s="355">
        <v>2.5000000000000001E-2</v>
      </c>
      <c r="O238">
        <v>273</v>
      </c>
    </row>
    <row r="239" spans="1:15">
      <c r="A239" t="s">
        <v>582</v>
      </c>
      <c r="B239" t="s">
        <v>47</v>
      </c>
      <c r="C239" t="s">
        <v>128</v>
      </c>
      <c r="D239">
        <v>44</v>
      </c>
      <c r="E239" t="s">
        <v>634</v>
      </c>
      <c r="F239" s="9" t="s">
        <v>56</v>
      </c>
      <c r="G239" s="9" t="s">
        <v>60</v>
      </c>
      <c r="H239" t="str">
        <f t="shared" si="28"/>
        <v>Without GlassV1-QB-44-NFR</v>
      </c>
      <c r="I239" t="str">
        <f t="shared" si="29"/>
        <v>V1-QB-44-NFR</v>
      </c>
      <c r="J239">
        <f t="shared" si="36"/>
        <v>153</v>
      </c>
      <c r="L239" t="s">
        <v>730</v>
      </c>
      <c r="M239" s="355">
        <v>0.05</v>
      </c>
      <c r="O239">
        <v>145</v>
      </c>
    </row>
    <row r="240" spans="1:15">
      <c r="A240" t="s">
        <v>583</v>
      </c>
      <c r="B240" t="s">
        <v>48</v>
      </c>
      <c r="C240" t="s">
        <v>128</v>
      </c>
      <c r="D240">
        <v>44</v>
      </c>
      <c r="E240" t="s">
        <v>634</v>
      </c>
      <c r="F240" s="9" t="s">
        <v>56</v>
      </c>
      <c r="G240" s="9" t="s">
        <v>60</v>
      </c>
      <c r="H240" t="str">
        <f t="shared" ref="H240:H307" si="37">_xlfn.CONCAT(F240,I240)</f>
        <v>Without GlassV2-QB-44-NFR</v>
      </c>
      <c r="I240" t="str">
        <f t="shared" si="29"/>
        <v>V2-QB-44-NFR</v>
      </c>
      <c r="J240">
        <f t="shared" si="36"/>
        <v>153</v>
      </c>
      <c r="L240" t="s">
        <v>730</v>
      </c>
      <c r="M240" s="355">
        <v>0.05</v>
      </c>
      <c r="O240">
        <v>145</v>
      </c>
    </row>
    <row r="241" spans="1:15">
      <c r="A241" t="s">
        <v>584</v>
      </c>
      <c r="B241" t="s">
        <v>49</v>
      </c>
      <c r="C241" t="s">
        <v>128</v>
      </c>
      <c r="D241">
        <v>44</v>
      </c>
      <c r="E241" t="s">
        <v>634</v>
      </c>
      <c r="F241" s="9" t="s">
        <v>56</v>
      </c>
      <c r="G241" s="9" t="s">
        <v>60</v>
      </c>
      <c r="H241" t="str">
        <f t="shared" si="37"/>
        <v>Without GlassV3-QB-44-NFR</v>
      </c>
      <c r="I241" t="str">
        <f t="shared" si="29"/>
        <v>V3-QB-44-NFR</v>
      </c>
      <c r="J241">
        <f t="shared" si="36"/>
        <v>183</v>
      </c>
      <c r="L241" t="s">
        <v>730</v>
      </c>
      <c r="M241" s="355">
        <v>0.05</v>
      </c>
      <c r="O241">
        <v>174</v>
      </c>
    </row>
    <row r="242" spans="1:15">
      <c r="A242" t="s">
        <v>585</v>
      </c>
      <c r="B242" t="s">
        <v>50</v>
      </c>
      <c r="C242" t="s">
        <v>128</v>
      </c>
      <c r="D242">
        <v>44</v>
      </c>
      <c r="E242" t="s">
        <v>634</v>
      </c>
      <c r="F242" s="9" t="s">
        <v>56</v>
      </c>
      <c r="G242" s="9" t="s">
        <v>60</v>
      </c>
      <c r="H242" t="str">
        <f t="shared" si="37"/>
        <v>Without GlassV4-QB-44-NFR</v>
      </c>
      <c r="I242" t="str">
        <f t="shared" si="29"/>
        <v>V4-QB-44-NFR</v>
      </c>
      <c r="J242">
        <f t="shared" si="36"/>
        <v>210</v>
      </c>
      <c r="L242" t="s">
        <v>730</v>
      </c>
      <c r="M242" s="355">
        <v>0.05</v>
      </c>
      <c r="O242">
        <v>200</v>
      </c>
    </row>
    <row r="243" spans="1:15">
      <c r="A243" t="s">
        <v>586</v>
      </c>
      <c r="B243" t="s">
        <v>51</v>
      </c>
      <c r="C243" t="s">
        <v>128</v>
      </c>
      <c r="D243">
        <v>44</v>
      </c>
      <c r="E243" t="s">
        <v>634</v>
      </c>
      <c r="F243" s="9" t="s">
        <v>56</v>
      </c>
      <c r="G243" s="9" t="s">
        <v>60</v>
      </c>
      <c r="H243" t="str">
        <f t="shared" si="37"/>
        <v>Without GlassV5-QB-44-NFR</v>
      </c>
      <c r="I243" t="str">
        <f t="shared" si="29"/>
        <v>V5-QB-44-NFR</v>
      </c>
      <c r="J243">
        <f t="shared" si="36"/>
        <v>192</v>
      </c>
      <c r="L243" t="s">
        <v>730</v>
      </c>
      <c r="M243" s="355">
        <v>0.05</v>
      </c>
      <c r="O243">
        <v>182</v>
      </c>
    </row>
    <row r="244" spans="1:15">
      <c r="A244" t="s">
        <v>587</v>
      </c>
      <c r="B244" t="s">
        <v>52</v>
      </c>
      <c r="C244" t="s">
        <v>128</v>
      </c>
      <c r="D244">
        <v>44</v>
      </c>
      <c r="E244" t="s">
        <v>634</v>
      </c>
      <c r="F244" s="9" t="s">
        <v>56</v>
      </c>
      <c r="G244" s="9" t="s">
        <v>60</v>
      </c>
      <c r="H244" t="str">
        <f t="shared" si="37"/>
        <v>Without GlassV6-QB-44-NFR</v>
      </c>
      <c r="I244" t="str">
        <f t="shared" si="29"/>
        <v>V6-QB-44-NFR</v>
      </c>
      <c r="J244">
        <f t="shared" si="36"/>
        <v>333</v>
      </c>
      <c r="L244" t="s">
        <v>730</v>
      </c>
      <c r="M244" s="355">
        <v>0.05</v>
      </c>
      <c r="O244">
        <v>317</v>
      </c>
    </row>
    <row r="245" spans="1:15">
      <c r="A245" t="s">
        <v>582</v>
      </c>
      <c r="B245" t="s">
        <v>47</v>
      </c>
      <c r="C245" t="s">
        <v>631</v>
      </c>
      <c r="D245">
        <v>44</v>
      </c>
      <c r="E245" t="s">
        <v>634</v>
      </c>
      <c r="F245" s="9" t="s">
        <v>56</v>
      </c>
      <c r="G245" s="9" t="s">
        <v>60</v>
      </c>
      <c r="H245" t="str">
        <f t="shared" ref="H245:H250" si="38">_xlfn.CONCAT(F245,I245)</f>
        <v>Without GlassV1-Concealed Flush-44-NFR</v>
      </c>
      <c r="I245" t="str">
        <f t="shared" ref="I245:I250" si="39">A245&amp;"-"&amp;C245&amp;"-"&amp;D245&amp;"-"&amp;E245</f>
        <v>V1-Concealed Flush-44-NFR</v>
      </c>
      <c r="J245" s="284">
        <f t="shared" ref="J245:J250" si="40">ROUNDUP(J239*(1+Concealed_Flush_Uplift),0)</f>
        <v>169</v>
      </c>
      <c r="L245" t="s">
        <v>751</v>
      </c>
      <c r="O245" s="284">
        <v>160</v>
      </c>
    </row>
    <row r="246" spans="1:15">
      <c r="A246" t="s">
        <v>583</v>
      </c>
      <c r="B246" t="s">
        <v>48</v>
      </c>
      <c r="C246" t="s">
        <v>631</v>
      </c>
      <c r="D246">
        <v>44</v>
      </c>
      <c r="E246" t="s">
        <v>634</v>
      </c>
      <c r="F246" s="9" t="s">
        <v>56</v>
      </c>
      <c r="G246" s="9" t="s">
        <v>60</v>
      </c>
      <c r="H246" t="str">
        <f t="shared" si="38"/>
        <v>Without GlassV2-Concealed Flush-44-NFR</v>
      </c>
      <c r="I246" t="str">
        <f t="shared" si="39"/>
        <v>V2-Concealed Flush-44-NFR</v>
      </c>
      <c r="J246" s="284">
        <f t="shared" si="40"/>
        <v>169</v>
      </c>
      <c r="L246" t="s">
        <v>751</v>
      </c>
      <c r="O246" s="284">
        <v>160</v>
      </c>
    </row>
    <row r="247" spans="1:15">
      <c r="A247" t="s">
        <v>584</v>
      </c>
      <c r="B247" t="s">
        <v>49</v>
      </c>
      <c r="C247" t="s">
        <v>631</v>
      </c>
      <c r="D247">
        <v>44</v>
      </c>
      <c r="E247" t="s">
        <v>634</v>
      </c>
      <c r="F247" s="9" t="s">
        <v>56</v>
      </c>
      <c r="G247" s="9" t="s">
        <v>60</v>
      </c>
      <c r="H247" t="str">
        <f t="shared" si="38"/>
        <v>Without GlassV3-Concealed Flush-44-NFR</v>
      </c>
      <c r="I247" t="str">
        <f t="shared" si="39"/>
        <v>V3-Concealed Flush-44-NFR</v>
      </c>
      <c r="J247" s="284">
        <f t="shared" si="40"/>
        <v>202</v>
      </c>
      <c r="L247" t="s">
        <v>751</v>
      </c>
      <c r="O247" s="284">
        <v>192</v>
      </c>
    </row>
    <row r="248" spans="1:15">
      <c r="A248" t="s">
        <v>585</v>
      </c>
      <c r="B248" t="s">
        <v>50</v>
      </c>
      <c r="C248" t="s">
        <v>631</v>
      </c>
      <c r="D248">
        <v>44</v>
      </c>
      <c r="E248" t="s">
        <v>634</v>
      </c>
      <c r="F248" s="9" t="s">
        <v>56</v>
      </c>
      <c r="G248" s="9" t="s">
        <v>60</v>
      </c>
      <c r="H248" t="str">
        <f t="shared" si="38"/>
        <v>Without GlassV4-Concealed Flush-44-NFR</v>
      </c>
      <c r="I248" t="str">
        <f t="shared" si="39"/>
        <v>V4-Concealed Flush-44-NFR</v>
      </c>
      <c r="J248" s="284">
        <f t="shared" si="40"/>
        <v>231</v>
      </c>
      <c r="L248" t="s">
        <v>751</v>
      </c>
      <c r="O248" s="284">
        <v>220</v>
      </c>
    </row>
    <row r="249" spans="1:15">
      <c r="A249" t="s">
        <v>586</v>
      </c>
      <c r="B249" t="s">
        <v>51</v>
      </c>
      <c r="C249" t="s">
        <v>631</v>
      </c>
      <c r="D249">
        <v>44</v>
      </c>
      <c r="E249" t="s">
        <v>634</v>
      </c>
      <c r="F249" s="9" t="s">
        <v>56</v>
      </c>
      <c r="G249" s="9" t="s">
        <v>60</v>
      </c>
      <c r="H249" t="str">
        <f t="shared" si="38"/>
        <v>Without GlassV5-Concealed Flush-44-NFR</v>
      </c>
      <c r="I249" t="str">
        <f t="shared" si="39"/>
        <v>V5-Concealed Flush-44-NFR</v>
      </c>
      <c r="J249" s="284">
        <f t="shared" si="40"/>
        <v>212</v>
      </c>
      <c r="L249" t="s">
        <v>751</v>
      </c>
      <c r="O249" s="284">
        <v>201</v>
      </c>
    </row>
    <row r="250" spans="1:15">
      <c r="A250" t="s">
        <v>587</v>
      </c>
      <c r="B250" t="s">
        <v>52</v>
      </c>
      <c r="C250" t="s">
        <v>631</v>
      </c>
      <c r="D250">
        <v>44</v>
      </c>
      <c r="E250" t="s">
        <v>634</v>
      </c>
      <c r="F250" s="9" t="s">
        <v>56</v>
      </c>
      <c r="G250" s="9" t="s">
        <v>60</v>
      </c>
      <c r="H250" t="str">
        <f t="shared" si="38"/>
        <v>Without GlassV6-Concealed Flush-44-NFR</v>
      </c>
      <c r="I250" t="str">
        <f t="shared" si="39"/>
        <v>V6-Concealed Flush-44-NFR</v>
      </c>
      <c r="J250" s="284">
        <f t="shared" si="40"/>
        <v>367</v>
      </c>
      <c r="L250" t="s">
        <v>751</v>
      </c>
      <c r="O250" s="284">
        <v>349</v>
      </c>
    </row>
    <row r="251" spans="1:15">
      <c r="A251" s="200" t="s">
        <v>582</v>
      </c>
      <c r="B251" s="200" t="s">
        <v>47</v>
      </c>
      <c r="C251" s="200" t="s">
        <v>799</v>
      </c>
      <c r="D251" s="200">
        <v>44</v>
      </c>
      <c r="E251" t="s">
        <v>634</v>
      </c>
      <c r="F251" s="199" t="s">
        <v>56</v>
      </c>
      <c r="G251" s="199" t="s">
        <v>60</v>
      </c>
      <c r="H251" t="str">
        <f t="shared" si="37"/>
        <v>Without GlassV1-Concealed Flush - Sprayed/stained-44-NFR</v>
      </c>
      <c r="I251" t="str">
        <f t="shared" si="29"/>
        <v>V1-Concealed Flush - Sprayed/stained-44-NFR</v>
      </c>
      <c r="J251" s="6">
        <f t="shared" ref="J251:J256" si="41">J245</f>
        <v>169</v>
      </c>
      <c r="L251" s="189" t="s">
        <v>751</v>
      </c>
      <c r="O251" s="6">
        <v>160</v>
      </c>
    </row>
    <row r="252" spans="1:15">
      <c r="A252" t="s">
        <v>583</v>
      </c>
      <c r="B252" t="s">
        <v>48</v>
      </c>
      <c r="C252" t="s">
        <v>799</v>
      </c>
      <c r="D252">
        <v>44</v>
      </c>
      <c r="E252" t="s">
        <v>634</v>
      </c>
      <c r="F252" s="9" t="s">
        <v>56</v>
      </c>
      <c r="G252" s="9" t="s">
        <v>60</v>
      </c>
      <c r="H252" t="str">
        <f t="shared" si="37"/>
        <v>Without GlassV2-Concealed Flush - Sprayed/stained-44-NFR</v>
      </c>
      <c r="I252" t="str">
        <f t="shared" si="29"/>
        <v>V2-Concealed Flush - Sprayed/stained-44-NFR</v>
      </c>
      <c r="J252" s="6">
        <f t="shared" si="41"/>
        <v>169</v>
      </c>
      <c r="L252" s="189" t="s">
        <v>751</v>
      </c>
      <c r="O252" s="6">
        <v>160</v>
      </c>
    </row>
    <row r="253" spans="1:15">
      <c r="A253" t="s">
        <v>584</v>
      </c>
      <c r="B253" t="s">
        <v>49</v>
      </c>
      <c r="C253" t="s">
        <v>799</v>
      </c>
      <c r="D253">
        <v>44</v>
      </c>
      <c r="E253" t="s">
        <v>634</v>
      </c>
      <c r="F253" s="9" t="s">
        <v>56</v>
      </c>
      <c r="G253" s="9" t="s">
        <v>60</v>
      </c>
      <c r="H253" t="str">
        <f t="shared" si="37"/>
        <v>Without GlassV3-Concealed Flush - Sprayed/stained-44-NFR</v>
      </c>
      <c r="I253" t="str">
        <f t="shared" si="29"/>
        <v>V3-Concealed Flush - Sprayed/stained-44-NFR</v>
      </c>
      <c r="J253" s="6">
        <f t="shared" si="41"/>
        <v>202</v>
      </c>
      <c r="L253" s="189" t="s">
        <v>751</v>
      </c>
      <c r="O253" s="6">
        <v>192</v>
      </c>
    </row>
    <row r="254" spans="1:15">
      <c r="A254" t="s">
        <v>585</v>
      </c>
      <c r="B254" t="s">
        <v>50</v>
      </c>
      <c r="C254" t="s">
        <v>799</v>
      </c>
      <c r="D254">
        <v>44</v>
      </c>
      <c r="E254" t="s">
        <v>634</v>
      </c>
      <c r="F254" s="9" t="s">
        <v>56</v>
      </c>
      <c r="G254" s="9" t="s">
        <v>60</v>
      </c>
      <c r="H254" t="str">
        <f t="shared" si="37"/>
        <v>Without GlassV4-Concealed Flush - Sprayed/stained-44-NFR</v>
      </c>
      <c r="I254" t="str">
        <f t="shared" si="29"/>
        <v>V4-Concealed Flush - Sprayed/stained-44-NFR</v>
      </c>
      <c r="J254" s="6">
        <f t="shared" si="41"/>
        <v>231</v>
      </c>
      <c r="L254" s="189" t="s">
        <v>751</v>
      </c>
      <c r="O254" s="6">
        <v>220</v>
      </c>
    </row>
    <row r="255" spans="1:15">
      <c r="A255" t="s">
        <v>586</v>
      </c>
      <c r="B255" t="s">
        <v>51</v>
      </c>
      <c r="C255" t="s">
        <v>799</v>
      </c>
      <c r="D255">
        <v>44</v>
      </c>
      <c r="E255" t="s">
        <v>634</v>
      </c>
      <c r="F255" s="9" t="s">
        <v>56</v>
      </c>
      <c r="G255" s="9" t="s">
        <v>60</v>
      </c>
      <c r="H255" t="str">
        <f t="shared" si="37"/>
        <v>Without GlassV5-Concealed Flush - Sprayed/stained-44-NFR</v>
      </c>
      <c r="I255" t="str">
        <f t="shared" si="29"/>
        <v>V5-Concealed Flush - Sprayed/stained-44-NFR</v>
      </c>
      <c r="J255" s="6">
        <f t="shared" si="41"/>
        <v>212</v>
      </c>
      <c r="L255" s="189" t="s">
        <v>751</v>
      </c>
      <c r="O255" s="6">
        <v>201</v>
      </c>
    </row>
    <row r="256" spans="1:15">
      <c r="A256" t="s">
        <v>587</v>
      </c>
      <c r="B256" t="s">
        <v>52</v>
      </c>
      <c r="C256" t="s">
        <v>799</v>
      </c>
      <c r="D256">
        <v>44</v>
      </c>
      <c r="E256" t="s">
        <v>634</v>
      </c>
      <c r="F256" s="9" t="s">
        <v>56</v>
      </c>
      <c r="G256" s="9" t="s">
        <v>60</v>
      </c>
      <c r="H256" t="str">
        <f t="shared" si="37"/>
        <v>Without GlassV6-Concealed Flush - Sprayed/stained-44-NFR</v>
      </c>
      <c r="I256" t="str">
        <f t="shared" si="29"/>
        <v>V6-Concealed Flush - Sprayed/stained-44-NFR</v>
      </c>
      <c r="J256" s="6">
        <f t="shared" si="41"/>
        <v>367</v>
      </c>
      <c r="L256" s="189" t="s">
        <v>751</v>
      </c>
      <c r="O256" s="6">
        <v>349</v>
      </c>
    </row>
    <row r="257" spans="1:15">
      <c r="A257" t="s">
        <v>582</v>
      </c>
      <c r="B257" t="s">
        <v>47</v>
      </c>
      <c r="C257" t="s">
        <v>797</v>
      </c>
      <c r="D257">
        <v>44</v>
      </c>
      <c r="E257" t="s">
        <v>634</v>
      </c>
      <c r="F257" s="9" t="s">
        <v>56</v>
      </c>
      <c r="G257" s="9" t="s">
        <v>59</v>
      </c>
      <c r="H257" t="str">
        <f t="shared" si="37"/>
        <v>Without GlassV1-Hockey - Sprayed/stained-44-NFR</v>
      </c>
      <c r="I257" t="str">
        <f t="shared" si="29"/>
        <v>V1-Hockey - Sprayed/stained-44-NFR</v>
      </c>
      <c r="J257" s="6">
        <f t="shared" ref="J257:J269" si="42">J232</f>
        <v>95</v>
      </c>
      <c r="L257" s="189" t="s">
        <v>751</v>
      </c>
      <c r="O257" s="6">
        <v>92</v>
      </c>
    </row>
    <row r="258" spans="1:15">
      <c r="A258" t="s">
        <v>583</v>
      </c>
      <c r="B258" t="s">
        <v>48</v>
      </c>
      <c r="C258" t="s">
        <v>797</v>
      </c>
      <c r="D258">
        <v>44</v>
      </c>
      <c r="E258" t="s">
        <v>634</v>
      </c>
      <c r="F258" s="9" t="s">
        <v>56</v>
      </c>
      <c r="G258" s="9" t="s">
        <v>59</v>
      </c>
      <c r="H258" t="str">
        <f t="shared" si="37"/>
        <v>Without GlassV2-Hockey - Sprayed/stained-44-NFR</v>
      </c>
      <c r="I258" t="str">
        <f t="shared" si="29"/>
        <v>V2-Hockey - Sprayed/stained-44-NFR</v>
      </c>
      <c r="J258" s="6">
        <f t="shared" si="42"/>
        <v>94</v>
      </c>
      <c r="L258" s="189" t="s">
        <v>751</v>
      </c>
      <c r="O258" s="6">
        <v>91</v>
      </c>
    </row>
    <row r="259" spans="1:15">
      <c r="A259" t="s">
        <v>584</v>
      </c>
      <c r="B259" t="s">
        <v>49</v>
      </c>
      <c r="C259" t="s">
        <v>797</v>
      </c>
      <c r="D259">
        <v>44</v>
      </c>
      <c r="E259" t="s">
        <v>634</v>
      </c>
      <c r="F259" s="9" t="s">
        <v>56</v>
      </c>
      <c r="G259" s="9" t="s">
        <v>59</v>
      </c>
      <c r="H259" t="str">
        <f t="shared" si="37"/>
        <v>Without GlassV3-Hockey - Sprayed/stained-44-NFR</v>
      </c>
      <c r="I259" t="str">
        <f t="shared" si="29"/>
        <v>V3-Hockey - Sprayed/stained-44-NFR</v>
      </c>
      <c r="J259" s="6">
        <f t="shared" si="42"/>
        <v>122</v>
      </c>
      <c r="L259" s="189" t="s">
        <v>751</v>
      </c>
      <c r="O259" s="6">
        <v>119</v>
      </c>
    </row>
    <row r="260" spans="1:15">
      <c r="A260" t="s">
        <v>585</v>
      </c>
      <c r="B260" t="s">
        <v>50</v>
      </c>
      <c r="C260" t="s">
        <v>797</v>
      </c>
      <c r="D260">
        <v>44</v>
      </c>
      <c r="E260" t="s">
        <v>634</v>
      </c>
      <c r="F260" s="9" t="s">
        <v>56</v>
      </c>
      <c r="G260" s="9" t="s">
        <v>59</v>
      </c>
      <c r="H260" t="str">
        <f t="shared" si="37"/>
        <v>Without GlassV4-Hockey - Sprayed/stained-44-NFR</v>
      </c>
      <c r="I260" t="str">
        <f t="shared" ref="I260:I317" si="43">A260&amp;"-"&amp;C260&amp;"-"&amp;D260&amp;"-"&amp;E260</f>
        <v>V4-Hockey - Sprayed/stained-44-NFR</v>
      </c>
      <c r="J260" s="6">
        <f t="shared" si="42"/>
        <v>141</v>
      </c>
      <c r="L260" s="189" t="s">
        <v>751</v>
      </c>
      <c r="O260" s="6">
        <v>137</v>
      </c>
    </row>
    <row r="261" spans="1:15">
      <c r="A261" t="s">
        <v>586</v>
      </c>
      <c r="B261" t="s">
        <v>51</v>
      </c>
      <c r="C261" t="s">
        <v>797</v>
      </c>
      <c r="D261">
        <v>44</v>
      </c>
      <c r="E261" t="s">
        <v>634</v>
      </c>
      <c r="F261" s="9" t="s">
        <v>56</v>
      </c>
      <c r="G261" s="9" t="s">
        <v>59</v>
      </c>
      <c r="H261" t="str">
        <f t="shared" si="37"/>
        <v>Without GlassV5-Hockey - Sprayed/stained-44-NFR</v>
      </c>
      <c r="I261" t="str">
        <f t="shared" si="43"/>
        <v>V5-Hockey - Sprayed/stained-44-NFR</v>
      </c>
      <c r="J261" s="6">
        <f t="shared" si="42"/>
        <v>122</v>
      </c>
      <c r="L261" s="189" t="s">
        <v>751</v>
      </c>
      <c r="O261" s="6">
        <v>119</v>
      </c>
    </row>
    <row r="262" spans="1:15">
      <c r="A262" t="s">
        <v>587</v>
      </c>
      <c r="B262" t="s">
        <v>52</v>
      </c>
      <c r="C262" t="s">
        <v>797</v>
      </c>
      <c r="D262">
        <v>44</v>
      </c>
      <c r="E262" t="s">
        <v>634</v>
      </c>
      <c r="F262" s="9" t="s">
        <v>56</v>
      </c>
      <c r="G262" s="9" t="s">
        <v>59</v>
      </c>
      <c r="H262" t="str">
        <f t="shared" si="37"/>
        <v>Without GlassV6-Hockey - Sprayed/stained-44-NFR</v>
      </c>
      <c r="I262" t="str">
        <f t="shared" si="43"/>
        <v>V6-Hockey - Sprayed/stained-44-NFR</v>
      </c>
      <c r="J262" s="6">
        <f t="shared" si="42"/>
        <v>233</v>
      </c>
      <c r="L262" s="189" t="s">
        <v>751</v>
      </c>
      <c r="O262" s="6">
        <v>227</v>
      </c>
    </row>
    <row r="263" spans="1:15">
      <c r="A263" t="s">
        <v>588</v>
      </c>
      <c r="B263" t="s">
        <v>129</v>
      </c>
      <c r="C263" t="s">
        <v>797</v>
      </c>
      <c r="D263">
        <v>44</v>
      </c>
      <c r="E263" t="s">
        <v>634</v>
      </c>
      <c r="F263" s="9" t="s">
        <v>56</v>
      </c>
      <c r="G263" s="9" t="s">
        <v>59</v>
      </c>
      <c r="H263" t="str">
        <f t="shared" si="37"/>
        <v>Without GlassV7-Hockey - Sprayed/stained-44-NFR</v>
      </c>
      <c r="I263" t="str">
        <f t="shared" si="43"/>
        <v>V7-Hockey - Sprayed/stained-44-NFR</v>
      </c>
      <c r="J263" s="6">
        <f t="shared" si="42"/>
        <v>280</v>
      </c>
      <c r="L263" s="189" t="s">
        <v>751</v>
      </c>
      <c r="O263" s="6">
        <v>273</v>
      </c>
    </row>
    <row r="264" spans="1:15">
      <c r="A264" t="s">
        <v>582</v>
      </c>
      <c r="B264" t="s">
        <v>47</v>
      </c>
      <c r="C264" t="s">
        <v>798</v>
      </c>
      <c r="D264">
        <v>44</v>
      </c>
      <c r="E264" t="s">
        <v>634</v>
      </c>
      <c r="F264" s="9" t="s">
        <v>56</v>
      </c>
      <c r="G264" s="9" t="s">
        <v>60</v>
      </c>
      <c r="H264" t="str">
        <f t="shared" si="37"/>
        <v>Without GlassV1-QB - Sprayed/stained-44-NFR</v>
      </c>
      <c r="I264" t="str">
        <f t="shared" si="43"/>
        <v>V1-QB - Sprayed/stained-44-NFR</v>
      </c>
      <c r="J264" s="6">
        <f t="shared" si="42"/>
        <v>153</v>
      </c>
      <c r="L264" s="189" t="s">
        <v>751</v>
      </c>
      <c r="O264" s="6">
        <v>145</v>
      </c>
    </row>
    <row r="265" spans="1:15">
      <c r="A265" t="s">
        <v>583</v>
      </c>
      <c r="B265" t="s">
        <v>48</v>
      </c>
      <c r="C265" t="s">
        <v>798</v>
      </c>
      <c r="D265">
        <v>44</v>
      </c>
      <c r="E265" t="s">
        <v>634</v>
      </c>
      <c r="F265" s="9" t="s">
        <v>56</v>
      </c>
      <c r="G265" s="9" t="s">
        <v>60</v>
      </c>
      <c r="H265" t="str">
        <f t="shared" si="37"/>
        <v>Without GlassV2-QB - Sprayed/stained-44-NFR</v>
      </c>
      <c r="I265" t="str">
        <f t="shared" si="43"/>
        <v>V2-QB - Sprayed/stained-44-NFR</v>
      </c>
      <c r="J265" s="6">
        <f t="shared" si="42"/>
        <v>153</v>
      </c>
      <c r="L265" s="189" t="s">
        <v>751</v>
      </c>
      <c r="O265" s="6">
        <v>145</v>
      </c>
    </row>
    <row r="266" spans="1:15">
      <c r="A266" t="s">
        <v>584</v>
      </c>
      <c r="B266" t="s">
        <v>49</v>
      </c>
      <c r="C266" t="s">
        <v>798</v>
      </c>
      <c r="D266">
        <v>44</v>
      </c>
      <c r="E266" t="s">
        <v>634</v>
      </c>
      <c r="F266" s="9" t="s">
        <v>56</v>
      </c>
      <c r="G266" s="9" t="s">
        <v>60</v>
      </c>
      <c r="H266" t="str">
        <f t="shared" si="37"/>
        <v>Without GlassV3-QB - Sprayed/stained-44-NFR</v>
      </c>
      <c r="I266" t="str">
        <f t="shared" si="43"/>
        <v>V3-QB - Sprayed/stained-44-NFR</v>
      </c>
      <c r="J266" s="6">
        <f t="shared" si="42"/>
        <v>183</v>
      </c>
      <c r="L266" s="189" t="s">
        <v>751</v>
      </c>
      <c r="O266" s="6">
        <v>174</v>
      </c>
    </row>
    <row r="267" spans="1:15">
      <c r="A267" t="s">
        <v>585</v>
      </c>
      <c r="B267" t="s">
        <v>50</v>
      </c>
      <c r="C267" t="s">
        <v>798</v>
      </c>
      <c r="D267">
        <v>44</v>
      </c>
      <c r="E267" t="s">
        <v>634</v>
      </c>
      <c r="F267" s="9" t="s">
        <v>56</v>
      </c>
      <c r="G267" s="9" t="s">
        <v>60</v>
      </c>
      <c r="H267" t="str">
        <f t="shared" si="37"/>
        <v>Without GlassV4-QB - Sprayed/stained-44-NFR</v>
      </c>
      <c r="I267" t="str">
        <f t="shared" si="43"/>
        <v>V4-QB - Sprayed/stained-44-NFR</v>
      </c>
      <c r="J267" s="6">
        <f t="shared" si="42"/>
        <v>210</v>
      </c>
      <c r="L267" s="189" t="s">
        <v>751</v>
      </c>
      <c r="O267" s="6">
        <v>200</v>
      </c>
    </row>
    <row r="268" spans="1:15">
      <c r="A268" t="s">
        <v>586</v>
      </c>
      <c r="B268" t="s">
        <v>51</v>
      </c>
      <c r="C268" t="s">
        <v>798</v>
      </c>
      <c r="D268">
        <v>44</v>
      </c>
      <c r="E268" t="s">
        <v>634</v>
      </c>
      <c r="F268" s="9" t="s">
        <v>56</v>
      </c>
      <c r="G268" s="9" t="s">
        <v>60</v>
      </c>
      <c r="H268" t="str">
        <f t="shared" si="37"/>
        <v>Without GlassV5-QB - Sprayed/stained-44-NFR</v>
      </c>
      <c r="I268" t="str">
        <f t="shared" si="43"/>
        <v>V5-QB - Sprayed/stained-44-NFR</v>
      </c>
      <c r="J268" s="6">
        <f t="shared" si="42"/>
        <v>192</v>
      </c>
      <c r="L268" s="189" t="s">
        <v>751</v>
      </c>
      <c r="O268" s="6">
        <v>182</v>
      </c>
    </row>
    <row r="269" spans="1:15">
      <c r="A269" t="s">
        <v>587</v>
      </c>
      <c r="B269" t="s">
        <v>52</v>
      </c>
      <c r="C269" t="s">
        <v>798</v>
      </c>
      <c r="D269">
        <v>44</v>
      </c>
      <c r="E269" t="s">
        <v>634</v>
      </c>
      <c r="F269" s="9" t="s">
        <v>56</v>
      </c>
      <c r="G269" s="9" t="s">
        <v>60</v>
      </c>
      <c r="H269" t="str">
        <f t="shared" si="37"/>
        <v>Without GlassV6-QB - Sprayed/stained-44-NFR</v>
      </c>
      <c r="I269" t="str">
        <f t="shared" si="43"/>
        <v>V6-QB - Sprayed/stained-44-NFR</v>
      </c>
      <c r="J269" s="6">
        <f t="shared" si="42"/>
        <v>333</v>
      </c>
      <c r="L269" s="189" t="s">
        <v>751</v>
      </c>
      <c r="O269" s="6">
        <v>317</v>
      </c>
    </row>
    <row r="270" spans="1:15">
      <c r="A270" t="s">
        <v>582</v>
      </c>
      <c r="B270" t="s">
        <v>47</v>
      </c>
      <c r="C270" t="s">
        <v>127</v>
      </c>
      <c r="D270">
        <v>54</v>
      </c>
      <c r="E270" t="s">
        <v>634</v>
      </c>
      <c r="F270" s="9" t="s">
        <v>56</v>
      </c>
      <c r="G270" s="9" t="s">
        <v>61</v>
      </c>
      <c r="H270" t="str">
        <f t="shared" si="37"/>
        <v>Without GlassV1-Hockey-54-NFR</v>
      </c>
      <c r="I270" t="str">
        <f t="shared" si="43"/>
        <v>V1-Hockey-54-NFR</v>
      </c>
      <c r="J270">
        <f t="shared" ref="J270:J282" si="44">+ROUNDUP(O270*(1+M270),0)</f>
        <v>141</v>
      </c>
      <c r="L270" t="s">
        <v>730</v>
      </c>
      <c r="M270" s="355">
        <v>2.5000000000000001E-2</v>
      </c>
      <c r="O270">
        <v>137</v>
      </c>
    </row>
    <row r="271" spans="1:15">
      <c r="A271" t="s">
        <v>583</v>
      </c>
      <c r="B271" t="s">
        <v>48</v>
      </c>
      <c r="C271" t="s">
        <v>127</v>
      </c>
      <c r="D271">
        <v>54</v>
      </c>
      <c r="E271" t="s">
        <v>634</v>
      </c>
      <c r="F271" s="9" t="s">
        <v>56</v>
      </c>
      <c r="G271" s="9" t="s">
        <v>61</v>
      </c>
      <c r="H271" t="str">
        <f t="shared" si="37"/>
        <v>Without GlassV2-Hockey-54-NFR</v>
      </c>
      <c r="I271" t="str">
        <f t="shared" si="43"/>
        <v>V2-Hockey-54-NFR</v>
      </c>
      <c r="J271">
        <f t="shared" si="44"/>
        <v>132</v>
      </c>
      <c r="L271" t="s">
        <v>730</v>
      </c>
      <c r="M271" s="355">
        <v>2.5000000000000001E-2</v>
      </c>
      <c r="O271">
        <v>128</v>
      </c>
    </row>
    <row r="272" spans="1:15">
      <c r="A272" t="s">
        <v>584</v>
      </c>
      <c r="B272" t="s">
        <v>49</v>
      </c>
      <c r="C272" t="s">
        <v>127</v>
      </c>
      <c r="D272">
        <v>54</v>
      </c>
      <c r="E272" t="s">
        <v>634</v>
      </c>
      <c r="F272" s="9" t="s">
        <v>56</v>
      </c>
      <c r="G272" s="9" t="s">
        <v>61</v>
      </c>
      <c r="H272" t="str">
        <f t="shared" si="37"/>
        <v>Without GlassV3-Hockey-54-NFR</v>
      </c>
      <c r="I272" t="str">
        <f t="shared" si="43"/>
        <v>V3-Hockey-54-NFR</v>
      </c>
      <c r="J272">
        <f t="shared" si="44"/>
        <v>187</v>
      </c>
      <c r="L272" t="s">
        <v>730</v>
      </c>
      <c r="M272" s="355">
        <v>2.5000000000000001E-2</v>
      </c>
      <c r="O272">
        <v>182</v>
      </c>
    </row>
    <row r="273" spans="1:15">
      <c r="A273" t="s">
        <v>585</v>
      </c>
      <c r="B273" t="s">
        <v>50</v>
      </c>
      <c r="C273" t="s">
        <v>127</v>
      </c>
      <c r="D273">
        <v>54</v>
      </c>
      <c r="E273" t="s">
        <v>634</v>
      </c>
      <c r="F273" s="9" t="s">
        <v>56</v>
      </c>
      <c r="G273" s="9" t="s">
        <v>61</v>
      </c>
      <c r="H273" t="str">
        <f t="shared" si="37"/>
        <v>Without GlassV4-Hockey-54-NFR</v>
      </c>
      <c r="I273" t="str">
        <f t="shared" si="43"/>
        <v>V4-Hockey-54-NFR</v>
      </c>
      <c r="J273">
        <f t="shared" si="44"/>
        <v>241</v>
      </c>
      <c r="L273" t="s">
        <v>730</v>
      </c>
      <c r="M273" s="355">
        <v>2.5000000000000001E-2</v>
      </c>
      <c r="O273">
        <v>235</v>
      </c>
    </row>
    <row r="274" spans="1:15">
      <c r="A274" t="s">
        <v>586</v>
      </c>
      <c r="B274" t="s">
        <v>51</v>
      </c>
      <c r="C274" t="s">
        <v>127</v>
      </c>
      <c r="D274">
        <v>54</v>
      </c>
      <c r="E274" t="s">
        <v>634</v>
      </c>
      <c r="F274" s="9" t="s">
        <v>56</v>
      </c>
      <c r="G274" s="9" t="s">
        <v>61</v>
      </c>
      <c r="H274" t="str">
        <f t="shared" si="37"/>
        <v>Without GlassV5-Hockey-54-NFR</v>
      </c>
      <c r="I274" t="str">
        <f t="shared" si="43"/>
        <v>V5-Hockey-54-NFR</v>
      </c>
      <c r="J274">
        <f t="shared" si="44"/>
        <v>196</v>
      </c>
      <c r="L274" t="s">
        <v>730</v>
      </c>
      <c r="M274" s="355">
        <v>2.5000000000000001E-2</v>
      </c>
      <c r="O274">
        <v>191</v>
      </c>
    </row>
    <row r="275" spans="1:15">
      <c r="A275" t="s">
        <v>587</v>
      </c>
      <c r="B275" t="s">
        <v>52</v>
      </c>
      <c r="C275" t="s">
        <v>127</v>
      </c>
      <c r="D275">
        <v>54</v>
      </c>
      <c r="E275" t="s">
        <v>634</v>
      </c>
      <c r="F275" s="9" t="s">
        <v>56</v>
      </c>
      <c r="G275" s="9" t="s">
        <v>61</v>
      </c>
      <c r="H275" t="str">
        <f t="shared" si="37"/>
        <v>Without GlassV6-Hockey-54-NFR</v>
      </c>
      <c r="I275" t="str">
        <f t="shared" si="43"/>
        <v>V6-Hockey-54-NFR</v>
      </c>
      <c r="J275">
        <f t="shared" si="44"/>
        <v>373</v>
      </c>
      <c r="L275" t="s">
        <v>730</v>
      </c>
      <c r="M275" s="355">
        <v>2.5000000000000001E-2</v>
      </c>
      <c r="O275">
        <v>363</v>
      </c>
    </row>
    <row r="276" spans="1:15">
      <c r="A276" t="s">
        <v>588</v>
      </c>
      <c r="B276" t="s">
        <v>129</v>
      </c>
      <c r="C276" t="s">
        <v>127</v>
      </c>
      <c r="D276">
        <v>54</v>
      </c>
      <c r="E276" t="s">
        <v>634</v>
      </c>
      <c r="F276" s="9" t="s">
        <v>56</v>
      </c>
      <c r="G276" s="9" t="s">
        <v>61</v>
      </c>
      <c r="H276" t="str">
        <f t="shared" si="37"/>
        <v>Without GlassV7-Hockey-54-NFR</v>
      </c>
      <c r="I276" t="str">
        <f t="shared" si="43"/>
        <v>V7-Hockey-54-NFR</v>
      </c>
      <c r="J276">
        <f t="shared" si="44"/>
        <v>318</v>
      </c>
      <c r="L276" t="s">
        <v>730</v>
      </c>
      <c r="M276" s="355">
        <v>2.5000000000000001E-2</v>
      </c>
      <c r="O276">
        <v>310</v>
      </c>
    </row>
    <row r="277" spans="1:15">
      <c r="A277" t="s">
        <v>582</v>
      </c>
      <c r="B277" t="s">
        <v>47</v>
      </c>
      <c r="C277" t="s">
        <v>128</v>
      </c>
      <c r="D277">
        <v>54</v>
      </c>
      <c r="E277" t="s">
        <v>634</v>
      </c>
      <c r="F277" s="9" t="s">
        <v>56</v>
      </c>
      <c r="G277" s="9" t="s">
        <v>62</v>
      </c>
      <c r="H277" t="str">
        <f t="shared" si="37"/>
        <v>Without GlassV1-QB-54-NFR</v>
      </c>
      <c r="I277" t="str">
        <f t="shared" si="43"/>
        <v>V1-QB-54-NFR</v>
      </c>
      <c r="J277">
        <f t="shared" si="44"/>
        <v>174</v>
      </c>
      <c r="L277" t="s">
        <v>730</v>
      </c>
      <c r="M277" s="355">
        <v>0.05</v>
      </c>
      <c r="O277">
        <v>165</v>
      </c>
    </row>
    <row r="278" spans="1:15">
      <c r="A278" t="s">
        <v>583</v>
      </c>
      <c r="B278" t="s">
        <v>48</v>
      </c>
      <c r="C278" t="s">
        <v>128</v>
      </c>
      <c r="D278">
        <v>54</v>
      </c>
      <c r="E278" t="s">
        <v>634</v>
      </c>
      <c r="F278" s="9" t="s">
        <v>56</v>
      </c>
      <c r="G278" s="9" t="s">
        <v>62</v>
      </c>
      <c r="H278" t="str">
        <f t="shared" si="37"/>
        <v>Without GlassV2-QB-54-NFR</v>
      </c>
      <c r="I278" t="str">
        <f t="shared" si="43"/>
        <v>V2-QB-54-NFR</v>
      </c>
      <c r="J278">
        <f t="shared" si="44"/>
        <v>174</v>
      </c>
      <c r="L278" t="s">
        <v>730</v>
      </c>
      <c r="M278" s="355">
        <v>0.05</v>
      </c>
      <c r="O278">
        <v>165</v>
      </c>
    </row>
    <row r="279" spans="1:15">
      <c r="A279" t="s">
        <v>584</v>
      </c>
      <c r="B279" t="s">
        <v>49</v>
      </c>
      <c r="C279" t="s">
        <v>128</v>
      </c>
      <c r="D279">
        <v>54</v>
      </c>
      <c r="E279" t="s">
        <v>634</v>
      </c>
      <c r="F279" s="9" t="s">
        <v>56</v>
      </c>
      <c r="G279" s="9" t="s">
        <v>62</v>
      </c>
      <c r="H279" t="str">
        <f t="shared" si="37"/>
        <v>Without GlassV3-QB-54-NFR</v>
      </c>
      <c r="I279" t="str">
        <f t="shared" si="43"/>
        <v>V3-QB-54-NFR</v>
      </c>
      <c r="J279">
        <f t="shared" si="44"/>
        <v>201</v>
      </c>
      <c r="L279" t="s">
        <v>730</v>
      </c>
      <c r="M279" s="355">
        <v>0.05</v>
      </c>
      <c r="O279">
        <v>191</v>
      </c>
    </row>
    <row r="280" spans="1:15">
      <c r="A280" t="s">
        <v>585</v>
      </c>
      <c r="B280" t="s">
        <v>50</v>
      </c>
      <c r="C280" t="s">
        <v>128</v>
      </c>
      <c r="D280">
        <v>54</v>
      </c>
      <c r="E280" t="s">
        <v>634</v>
      </c>
      <c r="F280" s="9" t="s">
        <v>56</v>
      </c>
      <c r="G280" s="9" t="s">
        <v>62</v>
      </c>
      <c r="H280" t="str">
        <f t="shared" si="37"/>
        <v>Without GlassV4-QB-54-NFR</v>
      </c>
      <c r="I280" t="str">
        <f t="shared" si="43"/>
        <v>V4-QB-54-NFR</v>
      </c>
      <c r="J280">
        <f t="shared" si="44"/>
        <v>229</v>
      </c>
      <c r="L280" t="s">
        <v>730</v>
      </c>
      <c r="M280" s="355">
        <v>0.05</v>
      </c>
      <c r="O280">
        <v>218</v>
      </c>
    </row>
    <row r="281" spans="1:15">
      <c r="A281" t="s">
        <v>586</v>
      </c>
      <c r="B281" t="s">
        <v>51</v>
      </c>
      <c r="C281" t="s">
        <v>128</v>
      </c>
      <c r="D281">
        <v>54</v>
      </c>
      <c r="E281" t="s">
        <v>634</v>
      </c>
      <c r="F281" s="9" t="s">
        <v>56</v>
      </c>
      <c r="G281" s="9" t="s">
        <v>62</v>
      </c>
      <c r="H281" t="str">
        <f t="shared" si="37"/>
        <v>Without GlassV5-QB-54-NFR</v>
      </c>
      <c r="I281" t="str">
        <f t="shared" si="43"/>
        <v>V5-QB-54-NFR</v>
      </c>
      <c r="J281">
        <f t="shared" si="44"/>
        <v>210</v>
      </c>
      <c r="L281" t="s">
        <v>730</v>
      </c>
      <c r="M281" s="355">
        <v>0.05</v>
      </c>
      <c r="O281">
        <v>200</v>
      </c>
    </row>
    <row r="282" spans="1:15">
      <c r="A282" t="s">
        <v>587</v>
      </c>
      <c r="B282" t="s">
        <v>52</v>
      </c>
      <c r="C282" t="s">
        <v>128</v>
      </c>
      <c r="D282">
        <v>54</v>
      </c>
      <c r="E282" t="s">
        <v>634</v>
      </c>
      <c r="F282" s="9" t="s">
        <v>56</v>
      </c>
      <c r="G282" s="9" t="s">
        <v>62</v>
      </c>
      <c r="H282" t="str">
        <f t="shared" si="37"/>
        <v>Without GlassV6-QB-54-NFR</v>
      </c>
      <c r="I282" t="str">
        <f t="shared" si="43"/>
        <v>V6-QB-54-NFR</v>
      </c>
      <c r="J282">
        <f t="shared" si="44"/>
        <v>372</v>
      </c>
      <c r="L282" t="s">
        <v>730</v>
      </c>
      <c r="M282" s="355">
        <v>0.05</v>
      </c>
      <c r="O282">
        <v>354</v>
      </c>
    </row>
    <row r="283" spans="1:15">
      <c r="A283" t="s">
        <v>582</v>
      </c>
      <c r="B283" t="s">
        <v>47</v>
      </c>
      <c r="C283" t="s">
        <v>631</v>
      </c>
      <c r="D283">
        <v>54</v>
      </c>
      <c r="E283" t="s">
        <v>634</v>
      </c>
      <c r="F283" s="9" t="s">
        <v>56</v>
      </c>
      <c r="G283" s="9" t="s">
        <v>62</v>
      </c>
      <c r="H283" t="str">
        <f t="shared" ref="H283:H288" si="45">_xlfn.CONCAT(F283,I283)</f>
        <v>Without GlassV1-Concealed Flush-54-NFR</v>
      </c>
      <c r="I283" t="str">
        <f t="shared" ref="I283:I288" si="46">A283&amp;"-"&amp;C283&amp;"-"&amp;D283&amp;"-"&amp;E283</f>
        <v>V1-Concealed Flush-54-NFR</v>
      </c>
      <c r="J283" s="284">
        <f t="shared" ref="J283:J288" si="47">ROUNDUP(J277*(1+Concealed_Flush_Uplift),0)</f>
        <v>192</v>
      </c>
      <c r="L283" t="s">
        <v>751</v>
      </c>
      <c r="O283" s="284">
        <v>182</v>
      </c>
    </row>
    <row r="284" spans="1:15">
      <c r="A284" t="s">
        <v>583</v>
      </c>
      <c r="B284" t="s">
        <v>48</v>
      </c>
      <c r="C284" t="s">
        <v>631</v>
      </c>
      <c r="D284">
        <v>54</v>
      </c>
      <c r="E284" t="s">
        <v>634</v>
      </c>
      <c r="F284" s="9" t="s">
        <v>56</v>
      </c>
      <c r="G284" s="9" t="s">
        <v>62</v>
      </c>
      <c r="H284" t="str">
        <f t="shared" si="45"/>
        <v>Without GlassV2-Concealed Flush-54-NFR</v>
      </c>
      <c r="I284" t="str">
        <f t="shared" si="46"/>
        <v>V2-Concealed Flush-54-NFR</v>
      </c>
      <c r="J284" s="284">
        <f t="shared" si="47"/>
        <v>192</v>
      </c>
      <c r="L284" t="s">
        <v>751</v>
      </c>
      <c r="O284" s="284">
        <v>182</v>
      </c>
    </row>
    <row r="285" spans="1:15">
      <c r="A285" t="s">
        <v>584</v>
      </c>
      <c r="B285" t="s">
        <v>49</v>
      </c>
      <c r="C285" t="s">
        <v>631</v>
      </c>
      <c r="D285">
        <v>54</v>
      </c>
      <c r="E285" t="s">
        <v>634</v>
      </c>
      <c r="F285" s="9" t="s">
        <v>56</v>
      </c>
      <c r="G285" s="9" t="s">
        <v>62</v>
      </c>
      <c r="H285" t="str">
        <f t="shared" si="45"/>
        <v>Without GlassV3-Concealed Flush-54-NFR</v>
      </c>
      <c r="I285" t="str">
        <f t="shared" si="46"/>
        <v>V3-Concealed Flush-54-NFR</v>
      </c>
      <c r="J285" s="284">
        <f t="shared" si="47"/>
        <v>222</v>
      </c>
      <c r="L285" t="s">
        <v>751</v>
      </c>
      <c r="O285" s="284">
        <v>211</v>
      </c>
    </row>
    <row r="286" spans="1:15">
      <c r="A286" t="s">
        <v>585</v>
      </c>
      <c r="B286" t="s">
        <v>50</v>
      </c>
      <c r="C286" t="s">
        <v>631</v>
      </c>
      <c r="D286">
        <v>54</v>
      </c>
      <c r="E286" t="s">
        <v>634</v>
      </c>
      <c r="F286" s="9" t="s">
        <v>56</v>
      </c>
      <c r="G286" s="9" t="s">
        <v>62</v>
      </c>
      <c r="H286" t="str">
        <f t="shared" si="45"/>
        <v>Without GlassV4-Concealed Flush-54-NFR</v>
      </c>
      <c r="I286" t="str">
        <f t="shared" si="46"/>
        <v>V4-Concealed Flush-54-NFR</v>
      </c>
      <c r="J286" s="284">
        <f t="shared" si="47"/>
        <v>252</v>
      </c>
      <c r="L286" t="s">
        <v>751</v>
      </c>
      <c r="O286" s="284">
        <v>240</v>
      </c>
    </row>
    <row r="287" spans="1:15">
      <c r="A287" t="s">
        <v>586</v>
      </c>
      <c r="B287" t="s">
        <v>51</v>
      </c>
      <c r="C287" t="s">
        <v>631</v>
      </c>
      <c r="D287">
        <v>54</v>
      </c>
      <c r="E287" t="s">
        <v>634</v>
      </c>
      <c r="F287" s="9" t="s">
        <v>56</v>
      </c>
      <c r="G287" s="9" t="s">
        <v>62</v>
      </c>
      <c r="H287" t="str">
        <f t="shared" si="45"/>
        <v>Without GlassV5-Concealed Flush-54-NFR</v>
      </c>
      <c r="I287" t="str">
        <f t="shared" si="46"/>
        <v>V5-Concealed Flush-54-NFR</v>
      </c>
      <c r="J287" s="284">
        <f t="shared" si="47"/>
        <v>231</v>
      </c>
      <c r="L287" t="s">
        <v>751</v>
      </c>
      <c r="O287" s="284">
        <v>220</v>
      </c>
    </row>
    <row r="288" spans="1:15">
      <c r="A288" t="s">
        <v>587</v>
      </c>
      <c r="B288" t="s">
        <v>52</v>
      </c>
      <c r="C288" t="s">
        <v>631</v>
      </c>
      <c r="D288">
        <v>54</v>
      </c>
      <c r="E288" t="s">
        <v>634</v>
      </c>
      <c r="F288" s="9" t="s">
        <v>56</v>
      </c>
      <c r="G288" s="9" t="s">
        <v>62</v>
      </c>
      <c r="H288" t="str">
        <f t="shared" si="45"/>
        <v>Without GlassV6-Concealed Flush-54-NFR</v>
      </c>
      <c r="I288" t="str">
        <f t="shared" si="46"/>
        <v>V6-Concealed Flush-54-NFR</v>
      </c>
      <c r="J288" s="284">
        <f t="shared" si="47"/>
        <v>410</v>
      </c>
      <c r="L288" t="s">
        <v>751</v>
      </c>
      <c r="O288" s="284">
        <v>390</v>
      </c>
    </row>
    <row r="289" spans="1:15">
      <c r="A289" t="s">
        <v>582</v>
      </c>
      <c r="B289" t="s">
        <v>47</v>
      </c>
      <c r="C289" t="s">
        <v>799</v>
      </c>
      <c r="D289">
        <v>54</v>
      </c>
      <c r="E289" t="s">
        <v>634</v>
      </c>
      <c r="F289" s="9" t="s">
        <v>56</v>
      </c>
      <c r="G289" s="9" t="s">
        <v>62</v>
      </c>
      <c r="H289" t="str">
        <f t="shared" si="37"/>
        <v>Without GlassV1-Concealed Flush - Sprayed/stained-54-NFR</v>
      </c>
      <c r="I289" t="str">
        <f t="shared" si="43"/>
        <v>V1-Concealed Flush - Sprayed/stained-54-NFR</v>
      </c>
      <c r="J289" s="6">
        <f t="shared" ref="J289:J294" si="48">J283</f>
        <v>192</v>
      </c>
      <c r="L289" s="189" t="s">
        <v>751</v>
      </c>
      <c r="O289" s="6">
        <v>182</v>
      </c>
    </row>
    <row r="290" spans="1:15">
      <c r="A290" t="s">
        <v>583</v>
      </c>
      <c r="B290" t="s">
        <v>48</v>
      </c>
      <c r="C290" t="s">
        <v>799</v>
      </c>
      <c r="D290">
        <v>54</v>
      </c>
      <c r="E290" t="s">
        <v>634</v>
      </c>
      <c r="F290" s="9" t="s">
        <v>56</v>
      </c>
      <c r="G290" s="9" t="s">
        <v>62</v>
      </c>
      <c r="H290" t="str">
        <f t="shared" si="37"/>
        <v>Without GlassV2-Concealed Flush - Sprayed/stained-54-NFR</v>
      </c>
      <c r="I290" t="str">
        <f t="shared" si="43"/>
        <v>V2-Concealed Flush - Sprayed/stained-54-NFR</v>
      </c>
      <c r="J290" s="6">
        <f t="shared" si="48"/>
        <v>192</v>
      </c>
      <c r="L290" s="189" t="s">
        <v>751</v>
      </c>
      <c r="O290" s="6">
        <v>182</v>
      </c>
    </row>
    <row r="291" spans="1:15">
      <c r="A291" t="s">
        <v>584</v>
      </c>
      <c r="B291" t="s">
        <v>49</v>
      </c>
      <c r="C291" t="s">
        <v>799</v>
      </c>
      <c r="D291">
        <v>54</v>
      </c>
      <c r="E291" t="s">
        <v>634</v>
      </c>
      <c r="F291" s="9" t="s">
        <v>56</v>
      </c>
      <c r="G291" s="9" t="s">
        <v>62</v>
      </c>
      <c r="H291" t="str">
        <f t="shared" si="37"/>
        <v>Without GlassV3-Concealed Flush - Sprayed/stained-54-NFR</v>
      </c>
      <c r="I291" t="str">
        <f t="shared" si="43"/>
        <v>V3-Concealed Flush - Sprayed/stained-54-NFR</v>
      </c>
      <c r="J291" s="6">
        <f t="shared" si="48"/>
        <v>222</v>
      </c>
      <c r="L291" s="189" t="s">
        <v>751</v>
      </c>
      <c r="O291" s="6">
        <v>211</v>
      </c>
    </row>
    <row r="292" spans="1:15">
      <c r="A292" t="s">
        <v>585</v>
      </c>
      <c r="B292" t="s">
        <v>50</v>
      </c>
      <c r="C292" t="s">
        <v>799</v>
      </c>
      <c r="D292">
        <v>54</v>
      </c>
      <c r="E292" t="s">
        <v>634</v>
      </c>
      <c r="F292" s="9" t="s">
        <v>56</v>
      </c>
      <c r="G292" s="9" t="s">
        <v>62</v>
      </c>
      <c r="H292" t="str">
        <f t="shared" si="37"/>
        <v>Without GlassV4-Concealed Flush - Sprayed/stained-54-NFR</v>
      </c>
      <c r="I292" t="str">
        <f t="shared" si="43"/>
        <v>V4-Concealed Flush - Sprayed/stained-54-NFR</v>
      </c>
      <c r="J292" s="6">
        <f t="shared" si="48"/>
        <v>252</v>
      </c>
      <c r="L292" s="189" t="s">
        <v>751</v>
      </c>
      <c r="O292" s="6">
        <v>240</v>
      </c>
    </row>
    <row r="293" spans="1:15">
      <c r="A293" t="s">
        <v>586</v>
      </c>
      <c r="B293" t="s">
        <v>51</v>
      </c>
      <c r="C293" t="s">
        <v>799</v>
      </c>
      <c r="D293">
        <v>54</v>
      </c>
      <c r="E293" t="s">
        <v>634</v>
      </c>
      <c r="F293" s="9" t="s">
        <v>56</v>
      </c>
      <c r="G293" s="9" t="s">
        <v>62</v>
      </c>
      <c r="H293" t="str">
        <f t="shared" si="37"/>
        <v>Without GlassV5-Concealed Flush - Sprayed/stained-54-NFR</v>
      </c>
      <c r="I293" t="str">
        <f t="shared" si="43"/>
        <v>V5-Concealed Flush - Sprayed/stained-54-NFR</v>
      </c>
      <c r="J293" s="6">
        <f t="shared" si="48"/>
        <v>231</v>
      </c>
      <c r="L293" s="189" t="s">
        <v>751</v>
      </c>
      <c r="O293" s="6">
        <v>220</v>
      </c>
    </row>
    <row r="294" spans="1:15">
      <c r="A294" t="s">
        <v>587</v>
      </c>
      <c r="B294" t="s">
        <v>52</v>
      </c>
      <c r="C294" t="s">
        <v>799</v>
      </c>
      <c r="D294">
        <v>54</v>
      </c>
      <c r="E294" t="s">
        <v>634</v>
      </c>
      <c r="F294" s="9" t="s">
        <v>56</v>
      </c>
      <c r="G294" s="9" t="s">
        <v>62</v>
      </c>
      <c r="H294" t="str">
        <f t="shared" si="37"/>
        <v>Without GlassV6-Concealed Flush - Sprayed/stained-54-NFR</v>
      </c>
      <c r="I294" t="str">
        <f t="shared" si="43"/>
        <v>V6-Concealed Flush - Sprayed/stained-54-NFR</v>
      </c>
      <c r="J294" s="6">
        <f t="shared" si="48"/>
        <v>410</v>
      </c>
      <c r="L294" s="189" t="s">
        <v>751</v>
      </c>
      <c r="O294" s="6">
        <v>390</v>
      </c>
    </row>
    <row r="295" spans="1:15">
      <c r="A295" t="s">
        <v>582</v>
      </c>
      <c r="B295" t="s">
        <v>47</v>
      </c>
      <c r="C295" t="s">
        <v>797</v>
      </c>
      <c r="D295">
        <v>54</v>
      </c>
      <c r="E295" t="s">
        <v>634</v>
      </c>
      <c r="F295" s="9" t="s">
        <v>56</v>
      </c>
      <c r="G295" s="9" t="s">
        <v>61</v>
      </c>
      <c r="H295" t="str">
        <f t="shared" si="37"/>
        <v>Without GlassV1-Hockey - Sprayed/stained-54-NFR</v>
      </c>
      <c r="I295" t="str">
        <f t="shared" si="43"/>
        <v>V1-Hockey - Sprayed/stained-54-NFR</v>
      </c>
      <c r="J295" s="6">
        <f t="shared" ref="J295:J307" si="49">J270</f>
        <v>141</v>
      </c>
      <c r="L295" s="189" t="s">
        <v>751</v>
      </c>
      <c r="O295" s="6">
        <v>137</v>
      </c>
    </row>
    <row r="296" spans="1:15">
      <c r="A296" t="s">
        <v>583</v>
      </c>
      <c r="B296" t="s">
        <v>48</v>
      </c>
      <c r="C296" t="s">
        <v>797</v>
      </c>
      <c r="D296">
        <v>54</v>
      </c>
      <c r="E296" t="s">
        <v>634</v>
      </c>
      <c r="F296" s="9" t="s">
        <v>56</v>
      </c>
      <c r="G296" s="9" t="s">
        <v>61</v>
      </c>
      <c r="H296" t="str">
        <f t="shared" si="37"/>
        <v>Without GlassV2-Hockey - Sprayed/stained-54-NFR</v>
      </c>
      <c r="I296" t="str">
        <f t="shared" si="43"/>
        <v>V2-Hockey - Sprayed/stained-54-NFR</v>
      </c>
      <c r="J296" s="6">
        <f t="shared" si="49"/>
        <v>132</v>
      </c>
      <c r="L296" s="189" t="s">
        <v>751</v>
      </c>
      <c r="O296" s="6">
        <v>128</v>
      </c>
    </row>
    <row r="297" spans="1:15">
      <c r="A297" t="s">
        <v>584</v>
      </c>
      <c r="B297" t="s">
        <v>49</v>
      </c>
      <c r="C297" t="s">
        <v>797</v>
      </c>
      <c r="D297">
        <v>54</v>
      </c>
      <c r="E297" t="s">
        <v>634</v>
      </c>
      <c r="F297" s="9" t="s">
        <v>56</v>
      </c>
      <c r="G297" s="9" t="s">
        <v>61</v>
      </c>
      <c r="H297" t="str">
        <f t="shared" si="37"/>
        <v>Without GlassV3-Hockey - Sprayed/stained-54-NFR</v>
      </c>
      <c r="I297" t="str">
        <f t="shared" si="43"/>
        <v>V3-Hockey - Sprayed/stained-54-NFR</v>
      </c>
      <c r="J297" s="6">
        <f t="shared" si="49"/>
        <v>187</v>
      </c>
      <c r="L297" s="189" t="s">
        <v>751</v>
      </c>
      <c r="O297" s="6">
        <v>182</v>
      </c>
    </row>
    <row r="298" spans="1:15">
      <c r="A298" t="s">
        <v>585</v>
      </c>
      <c r="B298" t="s">
        <v>50</v>
      </c>
      <c r="C298" t="s">
        <v>797</v>
      </c>
      <c r="D298">
        <v>54</v>
      </c>
      <c r="E298" t="s">
        <v>634</v>
      </c>
      <c r="F298" s="9" t="s">
        <v>56</v>
      </c>
      <c r="G298" s="9" t="s">
        <v>61</v>
      </c>
      <c r="H298" t="str">
        <f t="shared" si="37"/>
        <v>Without GlassV4-Hockey - Sprayed/stained-54-NFR</v>
      </c>
      <c r="I298" t="str">
        <f t="shared" si="43"/>
        <v>V4-Hockey - Sprayed/stained-54-NFR</v>
      </c>
      <c r="J298" s="6">
        <f t="shared" si="49"/>
        <v>241</v>
      </c>
      <c r="L298" s="189" t="s">
        <v>751</v>
      </c>
      <c r="O298" s="6">
        <v>235</v>
      </c>
    </row>
    <row r="299" spans="1:15">
      <c r="A299" t="s">
        <v>586</v>
      </c>
      <c r="B299" t="s">
        <v>51</v>
      </c>
      <c r="C299" t="s">
        <v>797</v>
      </c>
      <c r="D299">
        <v>54</v>
      </c>
      <c r="E299" t="s">
        <v>634</v>
      </c>
      <c r="F299" s="9" t="s">
        <v>56</v>
      </c>
      <c r="G299" s="9" t="s">
        <v>61</v>
      </c>
      <c r="H299" t="str">
        <f t="shared" si="37"/>
        <v>Without GlassV5-Hockey - Sprayed/stained-54-NFR</v>
      </c>
      <c r="I299" t="str">
        <f t="shared" si="43"/>
        <v>V5-Hockey - Sprayed/stained-54-NFR</v>
      </c>
      <c r="J299" s="6">
        <f t="shared" si="49"/>
        <v>196</v>
      </c>
      <c r="L299" s="189" t="s">
        <v>751</v>
      </c>
      <c r="O299" s="6">
        <v>191</v>
      </c>
    </row>
    <row r="300" spans="1:15">
      <c r="A300" t="s">
        <v>587</v>
      </c>
      <c r="B300" t="s">
        <v>52</v>
      </c>
      <c r="C300" t="s">
        <v>797</v>
      </c>
      <c r="D300">
        <v>54</v>
      </c>
      <c r="E300" t="s">
        <v>634</v>
      </c>
      <c r="F300" s="9" t="s">
        <v>56</v>
      </c>
      <c r="G300" s="9" t="s">
        <v>61</v>
      </c>
      <c r="H300" t="str">
        <f t="shared" si="37"/>
        <v>Without GlassV6-Hockey - Sprayed/stained-54-NFR</v>
      </c>
      <c r="I300" t="str">
        <f t="shared" si="43"/>
        <v>V6-Hockey - Sprayed/stained-54-NFR</v>
      </c>
      <c r="J300" s="6">
        <f t="shared" si="49"/>
        <v>373</v>
      </c>
      <c r="L300" s="189" t="s">
        <v>751</v>
      </c>
      <c r="O300" s="6">
        <v>363</v>
      </c>
    </row>
    <row r="301" spans="1:15">
      <c r="A301" t="s">
        <v>588</v>
      </c>
      <c r="B301" t="s">
        <v>129</v>
      </c>
      <c r="C301" t="s">
        <v>797</v>
      </c>
      <c r="D301">
        <v>54</v>
      </c>
      <c r="E301" t="s">
        <v>634</v>
      </c>
      <c r="F301" s="9" t="s">
        <v>56</v>
      </c>
      <c r="G301" s="9" t="s">
        <v>61</v>
      </c>
      <c r="H301" t="str">
        <f t="shared" si="37"/>
        <v>Without GlassV7-Hockey - Sprayed/stained-54-NFR</v>
      </c>
      <c r="I301" t="str">
        <f t="shared" si="43"/>
        <v>V7-Hockey - Sprayed/stained-54-NFR</v>
      </c>
      <c r="J301" s="6">
        <f t="shared" si="49"/>
        <v>318</v>
      </c>
      <c r="L301" s="189" t="s">
        <v>751</v>
      </c>
      <c r="O301" s="6">
        <v>310</v>
      </c>
    </row>
    <row r="302" spans="1:15">
      <c r="A302" t="s">
        <v>582</v>
      </c>
      <c r="B302" t="s">
        <v>47</v>
      </c>
      <c r="C302" t="s">
        <v>798</v>
      </c>
      <c r="D302">
        <v>54</v>
      </c>
      <c r="E302" t="s">
        <v>634</v>
      </c>
      <c r="F302" s="9" t="s">
        <v>56</v>
      </c>
      <c r="G302" s="9" t="s">
        <v>62</v>
      </c>
      <c r="H302" t="str">
        <f t="shared" si="37"/>
        <v>Without GlassV1-QB - Sprayed/stained-54-NFR</v>
      </c>
      <c r="I302" t="str">
        <f t="shared" si="43"/>
        <v>V1-QB - Sprayed/stained-54-NFR</v>
      </c>
      <c r="J302" s="6">
        <f t="shared" si="49"/>
        <v>174</v>
      </c>
      <c r="L302" s="189" t="s">
        <v>751</v>
      </c>
      <c r="O302" s="6">
        <v>165</v>
      </c>
    </row>
    <row r="303" spans="1:15">
      <c r="A303" t="s">
        <v>583</v>
      </c>
      <c r="B303" t="s">
        <v>48</v>
      </c>
      <c r="C303" t="s">
        <v>798</v>
      </c>
      <c r="D303">
        <v>54</v>
      </c>
      <c r="E303" t="s">
        <v>634</v>
      </c>
      <c r="F303" s="9" t="s">
        <v>56</v>
      </c>
      <c r="G303" s="9" t="s">
        <v>62</v>
      </c>
      <c r="H303" t="str">
        <f t="shared" si="37"/>
        <v>Without GlassV2-QB - Sprayed/stained-54-NFR</v>
      </c>
      <c r="I303" t="str">
        <f t="shared" si="43"/>
        <v>V2-QB - Sprayed/stained-54-NFR</v>
      </c>
      <c r="J303" s="6">
        <f t="shared" si="49"/>
        <v>174</v>
      </c>
      <c r="L303" s="189" t="s">
        <v>751</v>
      </c>
      <c r="O303" s="6">
        <v>165</v>
      </c>
    </row>
    <row r="304" spans="1:15">
      <c r="A304" t="s">
        <v>584</v>
      </c>
      <c r="B304" t="s">
        <v>49</v>
      </c>
      <c r="C304" t="s">
        <v>798</v>
      </c>
      <c r="D304">
        <v>54</v>
      </c>
      <c r="E304" t="s">
        <v>634</v>
      </c>
      <c r="F304" s="9" t="s">
        <v>56</v>
      </c>
      <c r="G304" s="9" t="s">
        <v>62</v>
      </c>
      <c r="H304" t="str">
        <f t="shared" si="37"/>
        <v>Without GlassV3-QB - Sprayed/stained-54-NFR</v>
      </c>
      <c r="I304" t="str">
        <f t="shared" si="43"/>
        <v>V3-QB - Sprayed/stained-54-NFR</v>
      </c>
      <c r="J304" s="6">
        <f t="shared" si="49"/>
        <v>201</v>
      </c>
      <c r="L304" s="189" t="s">
        <v>751</v>
      </c>
      <c r="O304" s="6">
        <v>191</v>
      </c>
    </row>
    <row r="305" spans="1:15">
      <c r="A305" t="s">
        <v>585</v>
      </c>
      <c r="B305" t="s">
        <v>50</v>
      </c>
      <c r="C305" t="s">
        <v>798</v>
      </c>
      <c r="D305">
        <v>54</v>
      </c>
      <c r="E305" t="s">
        <v>634</v>
      </c>
      <c r="F305" s="9" t="s">
        <v>56</v>
      </c>
      <c r="G305" s="9" t="s">
        <v>62</v>
      </c>
      <c r="H305" t="str">
        <f t="shared" si="37"/>
        <v>Without GlassV4-QB - Sprayed/stained-54-NFR</v>
      </c>
      <c r="I305" t="str">
        <f t="shared" si="43"/>
        <v>V4-QB - Sprayed/stained-54-NFR</v>
      </c>
      <c r="J305" s="6">
        <f t="shared" si="49"/>
        <v>229</v>
      </c>
      <c r="L305" s="189" t="s">
        <v>751</v>
      </c>
      <c r="O305" s="6">
        <v>218</v>
      </c>
    </row>
    <row r="306" spans="1:15">
      <c r="A306" t="s">
        <v>586</v>
      </c>
      <c r="B306" t="s">
        <v>51</v>
      </c>
      <c r="C306" t="s">
        <v>798</v>
      </c>
      <c r="D306">
        <v>54</v>
      </c>
      <c r="E306" t="s">
        <v>634</v>
      </c>
      <c r="F306" s="9" t="s">
        <v>56</v>
      </c>
      <c r="G306" s="9" t="s">
        <v>62</v>
      </c>
      <c r="H306" t="str">
        <f t="shared" si="37"/>
        <v>Without GlassV5-QB - Sprayed/stained-54-NFR</v>
      </c>
      <c r="I306" t="str">
        <f t="shared" si="43"/>
        <v>V5-QB - Sprayed/stained-54-NFR</v>
      </c>
      <c r="J306" s="6">
        <f t="shared" si="49"/>
        <v>210</v>
      </c>
      <c r="L306" s="189" t="s">
        <v>751</v>
      </c>
      <c r="O306" s="6">
        <v>200</v>
      </c>
    </row>
    <row r="307" spans="1:15">
      <c r="A307" t="s">
        <v>587</v>
      </c>
      <c r="B307" t="s">
        <v>52</v>
      </c>
      <c r="C307" t="s">
        <v>798</v>
      </c>
      <c r="D307">
        <v>54</v>
      </c>
      <c r="E307" t="s">
        <v>634</v>
      </c>
      <c r="F307" s="9" t="s">
        <v>56</v>
      </c>
      <c r="G307" s="9" t="s">
        <v>62</v>
      </c>
      <c r="H307" t="str">
        <f t="shared" si="37"/>
        <v>Without GlassV6-QB - Sprayed/stained-54-NFR</v>
      </c>
      <c r="I307" t="str">
        <f t="shared" si="43"/>
        <v>V6-QB - Sprayed/stained-54-NFR</v>
      </c>
      <c r="J307" s="6">
        <f t="shared" si="49"/>
        <v>372</v>
      </c>
      <c r="L307" s="189" t="s">
        <v>751</v>
      </c>
      <c r="O307" s="6">
        <v>354</v>
      </c>
    </row>
    <row r="308" spans="1:15">
      <c r="A308" t="s">
        <v>582</v>
      </c>
      <c r="B308" t="s">
        <v>47</v>
      </c>
      <c r="C308" t="s">
        <v>127</v>
      </c>
      <c r="D308">
        <v>59</v>
      </c>
      <c r="E308" t="s">
        <v>634</v>
      </c>
      <c r="F308" s="9" t="s">
        <v>56</v>
      </c>
      <c r="G308" s="9" t="s">
        <v>61</v>
      </c>
      <c r="H308" t="str">
        <f t="shared" ref="H308:H339" si="50">_xlfn.CONCAT(F308,I308)</f>
        <v>Without GlassV1-Hockey-59-NFR</v>
      </c>
      <c r="I308" t="str">
        <f t="shared" si="43"/>
        <v>V1-Hockey-59-NFR</v>
      </c>
      <c r="J308">
        <f t="shared" ref="J308:J320" si="51">+ROUNDUP(O308*(1+M308),0)</f>
        <v>141</v>
      </c>
      <c r="L308" t="s">
        <v>730</v>
      </c>
      <c r="M308" s="355">
        <v>2.5000000000000001E-2</v>
      </c>
      <c r="O308">
        <v>137</v>
      </c>
    </row>
    <row r="309" spans="1:15">
      <c r="A309" t="s">
        <v>583</v>
      </c>
      <c r="B309" t="s">
        <v>48</v>
      </c>
      <c r="C309" t="s">
        <v>127</v>
      </c>
      <c r="D309">
        <v>59</v>
      </c>
      <c r="E309" t="s">
        <v>634</v>
      </c>
      <c r="F309" s="9" t="s">
        <v>56</v>
      </c>
      <c r="G309" s="9" t="s">
        <v>61</v>
      </c>
      <c r="H309" t="str">
        <f t="shared" si="50"/>
        <v>Without GlassV2-Hockey-59-NFR</v>
      </c>
      <c r="I309" t="str">
        <f t="shared" si="43"/>
        <v>V2-Hockey-59-NFR</v>
      </c>
      <c r="J309">
        <f t="shared" si="51"/>
        <v>132</v>
      </c>
      <c r="L309" t="s">
        <v>730</v>
      </c>
      <c r="M309" s="355">
        <v>2.5000000000000001E-2</v>
      </c>
      <c r="O309">
        <v>128</v>
      </c>
    </row>
    <row r="310" spans="1:15">
      <c r="A310" t="s">
        <v>584</v>
      </c>
      <c r="B310" t="s">
        <v>49</v>
      </c>
      <c r="C310" t="s">
        <v>127</v>
      </c>
      <c r="D310">
        <v>59</v>
      </c>
      <c r="E310" t="s">
        <v>634</v>
      </c>
      <c r="F310" s="9" t="s">
        <v>56</v>
      </c>
      <c r="G310" s="9" t="s">
        <v>61</v>
      </c>
      <c r="H310" t="str">
        <f t="shared" si="50"/>
        <v>Without GlassV3-Hockey-59-NFR</v>
      </c>
      <c r="I310" t="str">
        <f t="shared" si="43"/>
        <v>V3-Hockey-59-NFR</v>
      </c>
      <c r="J310">
        <f t="shared" si="51"/>
        <v>187</v>
      </c>
      <c r="L310" t="s">
        <v>730</v>
      </c>
      <c r="M310" s="355">
        <v>2.5000000000000001E-2</v>
      </c>
      <c r="O310">
        <v>182</v>
      </c>
    </row>
    <row r="311" spans="1:15">
      <c r="A311" t="s">
        <v>585</v>
      </c>
      <c r="B311" t="s">
        <v>50</v>
      </c>
      <c r="C311" t="s">
        <v>127</v>
      </c>
      <c r="D311">
        <v>59</v>
      </c>
      <c r="E311" t="s">
        <v>634</v>
      </c>
      <c r="F311" s="9" t="s">
        <v>56</v>
      </c>
      <c r="G311" s="9" t="s">
        <v>61</v>
      </c>
      <c r="H311" t="str">
        <f t="shared" si="50"/>
        <v>Without GlassV4-Hockey-59-NFR</v>
      </c>
      <c r="I311" t="str">
        <f t="shared" si="43"/>
        <v>V4-Hockey-59-NFR</v>
      </c>
      <c r="J311">
        <f t="shared" si="51"/>
        <v>241</v>
      </c>
      <c r="L311" t="s">
        <v>730</v>
      </c>
      <c r="M311" s="355">
        <v>2.5000000000000001E-2</v>
      </c>
      <c r="O311">
        <v>235</v>
      </c>
    </row>
    <row r="312" spans="1:15">
      <c r="A312" t="s">
        <v>586</v>
      </c>
      <c r="B312" t="s">
        <v>51</v>
      </c>
      <c r="C312" t="s">
        <v>127</v>
      </c>
      <c r="D312">
        <v>59</v>
      </c>
      <c r="E312" t="s">
        <v>634</v>
      </c>
      <c r="F312" s="9" t="s">
        <v>56</v>
      </c>
      <c r="G312" s="9" t="s">
        <v>61</v>
      </c>
      <c r="H312" t="str">
        <f t="shared" si="50"/>
        <v>Without GlassV5-Hockey-59-NFR</v>
      </c>
      <c r="I312" t="str">
        <f t="shared" si="43"/>
        <v>V5-Hockey-59-NFR</v>
      </c>
      <c r="J312">
        <f t="shared" si="51"/>
        <v>196</v>
      </c>
      <c r="L312" t="s">
        <v>730</v>
      </c>
      <c r="M312" s="355">
        <v>2.5000000000000001E-2</v>
      </c>
      <c r="O312">
        <v>191</v>
      </c>
    </row>
    <row r="313" spans="1:15">
      <c r="A313" t="s">
        <v>587</v>
      </c>
      <c r="B313" t="s">
        <v>52</v>
      </c>
      <c r="C313" t="s">
        <v>127</v>
      </c>
      <c r="D313">
        <v>59</v>
      </c>
      <c r="E313" t="s">
        <v>634</v>
      </c>
      <c r="F313" s="9" t="s">
        <v>56</v>
      </c>
      <c r="G313" s="9" t="s">
        <v>61</v>
      </c>
      <c r="H313" t="str">
        <f t="shared" si="50"/>
        <v>Without GlassV6-Hockey-59-NFR</v>
      </c>
      <c r="I313" t="str">
        <f t="shared" si="43"/>
        <v>V6-Hockey-59-NFR</v>
      </c>
      <c r="J313">
        <f t="shared" si="51"/>
        <v>373</v>
      </c>
      <c r="L313" t="s">
        <v>730</v>
      </c>
      <c r="M313" s="355">
        <v>2.5000000000000001E-2</v>
      </c>
      <c r="O313">
        <v>363</v>
      </c>
    </row>
    <row r="314" spans="1:15">
      <c r="A314" t="s">
        <v>588</v>
      </c>
      <c r="B314" t="s">
        <v>129</v>
      </c>
      <c r="C314" t="s">
        <v>127</v>
      </c>
      <c r="D314">
        <v>59</v>
      </c>
      <c r="E314" t="s">
        <v>634</v>
      </c>
      <c r="F314" s="9" t="s">
        <v>56</v>
      </c>
      <c r="G314" s="9" t="s">
        <v>61</v>
      </c>
      <c r="H314" t="str">
        <f t="shared" si="50"/>
        <v>Without GlassV7-Hockey-59-NFR</v>
      </c>
      <c r="I314" t="str">
        <f t="shared" si="43"/>
        <v>V7-Hockey-59-NFR</v>
      </c>
      <c r="J314">
        <f t="shared" si="51"/>
        <v>318</v>
      </c>
      <c r="L314" t="s">
        <v>730</v>
      </c>
      <c r="M314" s="355">
        <v>2.5000000000000001E-2</v>
      </c>
      <c r="O314">
        <v>310</v>
      </c>
    </row>
    <row r="315" spans="1:15">
      <c r="A315" t="s">
        <v>582</v>
      </c>
      <c r="B315" t="s">
        <v>47</v>
      </c>
      <c r="C315" t="s">
        <v>128</v>
      </c>
      <c r="D315">
        <v>59</v>
      </c>
      <c r="E315" t="s">
        <v>634</v>
      </c>
      <c r="F315" s="9" t="s">
        <v>56</v>
      </c>
      <c r="G315" s="9" t="s">
        <v>62</v>
      </c>
      <c r="H315" t="str">
        <f t="shared" si="50"/>
        <v>Without GlassV1-QB-59-NFR</v>
      </c>
      <c r="I315" t="str">
        <f t="shared" si="43"/>
        <v>V1-QB-59-NFR</v>
      </c>
      <c r="J315">
        <f t="shared" si="51"/>
        <v>174</v>
      </c>
      <c r="L315" t="s">
        <v>730</v>
      </c>
      <c r="M315" s="355">
        <v>0.05</v>
      </c>
      <c r="O315">
        <v>165</v>
      </c>
    </row>
    <row r="316" spans="1:15">
      <c r="A316" t="s">
        <v>583</v>
      </c>
      <c r="B316" t="s">
        <v>48</v>
      </c>
      <c r="C316" t="s">
        <v>128</v>
      </c>
      <c r="D316">
        <v>59</v>
      </c>
      <c r="E316" t="s">
        <v>634</v>
      </c>
      <c r="F316" s="9" t="s">
        <v>56</v>
      </c>
      <c r="G316" s="9" t="s">
        <v>62</v>
      </c>
      <c r="H316" t="str">
        <f t="shared" si="50"/>
        <v>Without GlassV2-QB-59-NFR</v>
      </c>
      <c r="I316" t="str">
        <f t="shared" si="43"/>
        <v>V2-QB-59-NFR</v>
      </c>
      <c r="J316">
        <f t="shared" si="51"/>
        <v>174</v>
      </c>
      <c r="L316" t="s">
        <v>730</v>
      </c>
      <c r="M316" s="355">
        <v>0.05</v>
      </c>
      <c r="O316">
        <v>165</v>
      </c>
    </row>
    <row r="317" spans="1:15">
      <c r="A317" t="s">
        <v>584</v>
      </c>
      <c r="B317" t="s">
        <v>49</v>
      </c>
      <c r="C317" t="s">
        <v>128</v>
      </c>
      <c r="D317">
        <v>59</v>
      </c>
      <c r="E317" t="s">
        <v>634</v>
      </c>
      <c r="F317" s="9" t="s">
        <v>56</v>
      </c>
      <c r="G317" s="9" t="s">
        <v>62</v>
      </c>
      <c r="H317" t="str">
        <f t="shared" si="50"/>
        <v>Without GlassV3-QB-59-NFR</v>
      </c>
      <c r="I317" t="str">
        <f t="shared" si="43"/>
        <v>V3-QB-59-NFR</v>
      </c>
      <c r="J317">
        <f t="shared" si="51"/>
        <v>201</v>
      </c>
      <c r="L317" t="s">
        <v>730</v>
      </c>
      <c r="M317" s="355">
        <v>0.05</v>
      </c>
      <c r="O317">
        <v>191</v>
      </c>
    </row>
    <row r="318" spans="1:15">
      <c r="A318" t="s">
        <v>585</v>
      </c>
      <c r="B318" t="s">
        <v>50</v>
      </c>
      <c r="C318" t="s">
        <v>128</v>
      </c>
      <c r="D318">
        <v>59</v>
      </c>
      <c r="E318" t="s">
        <v>634</v>
      </c>
      <c r="F318" s="9" t="s">
        <v>56</v>
      </c>
      <c r="G318" s="9" t="s">
        <v>62</v>
      </c>
      <c r="H318" t="str">
        <f t="shared" si="50"/>
        <v>Without GlassV4-QB-59-NFR</v>
      </c>
      <c r="I318" t="str">
        <f t="shared" ref="I318:I387" si="52">A318&amp;"-"&amp;C318&amp;"-"&amp;D318&amp;"-"&amp;E318</f>
        <v>V4-QB-59-NFR</v>
      </c>
      <c r="J318">
        <f t="shared" si="51"/>
        <v>229</v>
      </c>
      <c r="L318" t="s">
        <v>730</v>
      </c>
      <c r="M318" s="355">
        <v>0.05</v>
      </c>
      <c r="O318">
        <v>218</v>
      </c>
    </row>
    <row r="319" spans="1:15">
      <c r="A319" t="s">
        <v>586</v>
      </c>
      <c r="B319" t="s">
        <v>51</v>
      </c>
      <c r="C319" t="s">
        <v>128</v>
      </c>
      <c r="D319">
        <v>59</v>
      </c>
      <c r="E319" t="s">
        <v>634</v>
      </c>
      <c r="F319" s="9" t="s">
        <v>56</v>
      </c>
      <c r="G319" s="9" t="s">
        <v>62</v>
      </c>
      <c r="H319" t="str">
        <f t="shared" si="50"/>
        <v>Without GlassV5-QB-59-NFR</v>
      </c>
      <c r="I319" t="str">
        <f t="shared" si="52"/>
        <v>V5-QB-59-NFR</v>
      </c>
      <c r="J319">
        <f t="shared" si="51"/>
        <v>210</v>
      </c>
      <c r="L319" t="s">
        <v>730</v>
      </c>
      <c r="M319" s="355">
        <v>0.05</v>
      </c>
      <c r="O319">
        <v>200</v>
      </c>
    </row>
    <row r="320" spans="1:15">
      <c r="A320" t="s">
        <v>587</v>
      </c>
      <c r="B320" t="s">
        <v>52</v>
      </c>
      <c r="C320" t="s">
        <v>128</v>
      </c>
      <c r="D320">
        <v>59</v>
      </c>
      <c r="E320" t="s">
        <v>634</v>
      </c>
      <c r="F320" s="9" t="s">
        <v>56</v>
      </c>
      <c r="G320" s="9" t="s">
        <v>62</v>
      </c>
      <c r="H320" t="str">
        <f t="shared" si="50"/>
        <v>Without GlassV6-QB-59-NFR</v>
      </c>
      <c r="I320" t="str">
        <f t="shared" si="52"/>
        <v>V6-QB-59-NFR</v>
      </c>
      <c r="J320">
        <f t="shared" si="51"/>
        <v>372</v>
      </c>
      <c r="L320" t="s">
        <v>730</v>
      </c>
      <c r="M320" s="355">
        <v>0.05</v>
      </c>
      <c r="O320">
        <v>354</v>
      </c>
    </row>
    <row r="321" spans="1:15">
      <c r="A321" t="s">
        <v>582</v>
      </c>
      <c r="B321" t="s">
        <v>47</v>
      </c>
      <c r="C321" t="s">
        <v>631</v>
      </c>
      <c r="D321">
        <v>59</v>
      </c>
      <c r="E321" t="s">
        <v>634</v>
      </c>
      <c r="F321" s="9" t="s">
        <v>56</v>
      </c>
      <c r="G321" s="9" t="s">
        <v>62</v>
      </c>
      <c r="H321" t="str">
        <f t="shared" ref="H321:H326" si="53">_xlfn.CONCAT(F321,I321)</f>
        <v>Without GlassV1-Concealed Flush-59-NFR</v>
      </c>
      <c r="I321" t="str">
        <f t="shared" ref="I321:I326" si="54">A321&amp;"-"&amp;C321&amp;"-"&amp;D321&amp;"-"&amp;E321</f>
        <v>V1-Concealed Flush-59-NFR</v>
      </c>
      <c r="J321" s="284">
        <f t="shared" ref="J321:J326" si="55">ROUNDUP(J315*(1+Concealed_Flush_Uplift),0)</f>
        <v>192</v>
      </c>
      <c r="L321" t="s">
        <v>751</v>
      </c>
      <c r="O321" s="284">
        <v>182</v>
      </c>
    </row>
    <row r="322" spans="1:15">
      <c r="A322" t="s">
        <v>583</v>
      </c>
      <c r="B322" t="s">
        <v>48</v>
      </c>
      <c r="C322" t="s">
        <v>631</v>
      </c>
      <c r="D322">
        <v>59</v>
      </c>
      <c r="E322" t="s">
        <v>634</v>
      </c>
      <c r="F322" s="9" t="s">
        <v>56</v>
      </c>
      <c r="G322" s="9" t="s">
        <v>62</v>
      </c>
      <c r="H322" t="str">
        <f t="shared" si="53"/>
        <v>Without GlassV2-Concealed Flush-59-NFR</v>
      </c>
      <c r="I322" t="str">
        <f t="shared" si="54"/>
        <v>V2-Concealed Flush-59-NFR</v>
      </c>
      <c r="J322" s="284">
        <f t="shared" si="55"/>
        <v>192</v>
      </c>
      <c r="L322" t="s">
        <v>751</v>
      </c>
      <c r="O322" s="284">
        <v>182</v>
      </c>
    </row>
    <row r="323" spans="1:15">
      <c r="A323" t="s">
        <v>584</v>
      </c>
      <c r="B323" t="s">
        <v>49</v>
      </c>
      <c r="C323" t="s">
        <v>631</v>
      </c>
      <c r="D323">
        <v>59</v>
      </c>
      <c r="E323" t="s">
        <v>634</v>
      </c>
      <c r="F323" s="9" t="s">
        <v>56</v>
      </c>
      <c r="G323" s="9" t="s">
        <v>62</v>
      </c>
      <c r="H323" t="str">
        <f t="shared" si="53"/>
        <v>Without GlassV3-Concealed Flush-59-NFR</v>
      </c>
      <c r="I323" t="str">
        <f t="shared" si="54"/>
        <v>V3-Concealed Flush-59-NFR</v>
      </c>
      <c r="J323" s="284">
        <f t="shared" si="55"/>
        <v>222</v>
      </c>
      <c r="L323" t="s">
        <v>751</v>
      </c>
      <c r="O323" s="284">
        <v>211</v>
      </c>
    </row>
    <row r="324" spans="1:15">
      <c r="A324" t="s">
        <v>585</v>
      </c>
      <c r="B324" t="s">
        <v>50</v>
      </c>
      <c r="C324" t="s">
        <v>631</v>
      </c>
      <c r="D324">
        <v>59</v>
      </c>
      <c r="E324" t="s">
        <v>634</v>
      </c>
      <c r="F324" s="9" t="s">
        <v>56</v>
      </c>
      <c r="G324" s="9" t="s">
        <v>62</v>
      </c>
      <c r="H324" t="str">
        <f t="shared" si="53"/>
        <v>Without GlassV4-Concealed Flush-59-NFR</v>
      </c>
      <c r="I324" t="str">
        <f t="shared" si="54"/>
        <v>V4-Concealed Flush-59-NFR</v>
      </c>
      <c r="J324" s="284">
        <f t="shared" si="55"/>
        <v>252</v>
      </c>
      <c r="L324" t="s">
        <v>751</v>
      </c>
      <c r="O324" s="284">
        <v>240</v>
      </c>
    </row>
    <row r="325" spans="1:15">
      <c r="A325" t="s">
        <v>586</v>
      </c>
      <c r="B325" t="s">
        <v>51</v>
      </c>
      <c r="C325" t="s">
        <v>631</v>
      </c>
      <c r="D325">
        <v>59</v>
      </c>
      <c r="E325" t="s">
        <v>634</v>
      </c>
      <c r="F325" s="9" t="s">
        <v>56</v>
      </c>
      <c r="G325" s="9" t="s">
        <v>62</v>
      </c>
      <c r="H325" t="str">
        <f t="shared" si="53"/>
        <v>Without GlassV5-Concealed Flush-59-NFR</v>
      </c>
      <c r="I325" t="str">
        <f t="shared" si="54"/>
        <v>V5-Concealed Flush-59-NFR</v>
      </c>
      <c r="J325" s="284">
        <f t="shared" si="55"/>
        <v>231</v>
      </c>
      <c r="L325" t="s">
        <v>751</v>
      </c>
      <c r="O325" s="284">
        <v>220</v>
      </c>
    </row>
    <row r="326" spans="1:15">
      <c r="A326" t="s">
        <v>587</v>
      </c>
      <c r="B326" t="s">
        <v>52</v>
      </c>
      <c r="C326" t="s">
        <v>631</v>
      </c>
      <c r="D326">
        <v>59</v>
      </c>
      <c r="E326" t="s">
        <v>634</v>
      </c>
      <c r="F326" s="9" t="s">
        <v>56</v>
      </c>
      <c r="G326" s="9" t="s">
        <v>62</v>
      </c>
      <c r="H326" t="str">
        <f t="shared" si="53"/>
        <v>Without GlassV6-Concealed Flush-59-NFR</v>
      </c>
      <c r="I326" t="str">
        <f t="shared" si="54"/>
        <v>V6-Concealed Flush-59-NFR</v>
      </c>
      <c r="J326" s="284">
        <f t="shared" si="55"/>
        <v>410</v>
      </c>
      <c r="L326" t="s">
        <v>751</v>
      </c>
      <c r="O326" s="284">
        <v>390</v>
      </c>
    </row>
    <row r="327" spans="1:15">
      <c r="A327" t="s">
        <v>582</v>
      </c>
      <c r="B327" t="s">
        <v>47</v>
      </c>
      <c r="C327" t="s">
        <v>797</v>
      </c>
      <c r="D327">
        <v>59</v>
      </c>
      <c r="E327" t="s">
        <v>634</v>
      </c>
      <c r="F327" s="9" t="s">
        <v>56</v>
      </c>
      <c r="G327" s="9" t="s">
        <v>61</v>
      </c>
      <c r="H327" t="str">
        <f t="shared" si="50"/>
        <v>Without GlassV1-Hockey - Sprayed/stained-59-NFR</v>
      </c>
      <c r="I327" t="str">
        <f t="shared" si="52"/>
        <v>V1-Hockey - Sprayed/stained-59-NFR</v>
      </c>
      <c r="J327" s="6">
        <f t="shared" ref="J327:J345" si="56">J308</f>
        <v>141</v>
      </c>
      <c r="L327" s="189" t="s">
        <v>751</v>
      </c>
      <c r="O327" s="6">
        <v>137</v>
      </c>
    </row>
    <row r="328" spans="1:15">
      <c r="A328" t="s">
        <v>583</v>
      </c>
      <c r="B328" t="s">
        <v>48</v>
      </c>
      <c r="C328" t="s">
        <v>797</v>
      </c>
      <c r="D328">
        <v>59</v>
      </c>
      <c r="E328" t="s">
        <v>634</v>
      </c>
      <c r="F328" s="9" t="s">
        <v>56</v>
      </c>
      <c r="G328" s="9" t="s">
        <v>61</v>
      </c>
      <c r="H328" t="str">
        <f t="shared" si="50"/>
        <v>Without GlassV2-Hockey - Sprayed/stained-59-NFR</v>
      </c>
      <c r="I328" t="str">
        <f t="shared" si="52"/>
        <v>V2-Hockey - Sprayed/stained-59-NFR</v>
      </c>
      <c r="J328" s="6">
        <f t="shared" si="56"/>
        <v>132</v>
      </c>
      <c r="L328" s="189" t="s">
        <v>751</v>
      </c>
      <c r="O328" s="6">
        <v>128</v>
      </c>
    </row>
    <row r="329" spans="1:15">
      <c r="A329" t="s">
        <v>584</v>
      </c>
      <c r="B329" t="s">
        <v>49</v>
      </c>
      <c r="C329" t="s">
        <v>797</v>
      </c>
      <c r="D329">
        <v>59</v>
      </c>
      <c r="E329" t="s">
        <v>634</v>
      </c>
      <c r="F329" s="9" t="s">
        <v>56</v>
      </c>
      <c r="G329" s="9" t="s">
        <v>61</v>
      </c>
      <c r="H329" t="str">
        <f t="shared" si="50"/>
        <v>Without GlassV3-Hockey - Sprayed/stained-59-NFR</v>
      </c>
      <c r="I329" t="str">
        <f t="shared" si="52"/>
        <v>V3-Hockey - Sprayed/stained-59-NFR</v>
      </c>
      <c r="J329" s="6">
        <f t="shared" si="56"/>
        <v>187</v>
      </c>
      <c r="L329" s="189" t="s">
        <v>751</v>
      </c>
      <c r="O329" s="6">
        <v>182</v>
      </c>
    </row>
    <row r="330" spans="1:15">
      <c r="A330" t="s">
        <v>585</v>
      </c>
      <c r="B330" t="s">
        <v>50</v>
      </c>
      <c r="C330" t="s">
        <v>797</v>
      </c>
      <c r="D330">
        <v>59</v>
      </c>
      <c r="E330" t="s">
        <v>634</v>
      </c>
      <c r="F330" s="9" t="s">
        <v>56</v>
      </c>
      <c r="G330" s="9" t="s">
        <v>61</v>
      </c>
      <c r="H330" t="str">
        <f t="shared" si="50"/>
        <v>Without GlassV4-Hockey - Sprayed/stained-59-NFR</v>
      </c>
      <c r="I330" t="str">
        <f t="shared" si="52"/>
        <v>V4-Hockey - Sprayed/stained-59-NFR</v>
      </c>
      <c r="J330" s="6">
        <f t="shared" si="56"/>
        <v>241</v>
      </c>
      <c r="L330" s="189" t="s">
        <v>751</v>
      </c>
      <c r="O330" s="6">
        <v>235</v>
      </c>
    </row>
    <row r="331" spans="1:15">
      <c r="A331" t="s">
        <v>586</v>
      </c>
      <c r="B331" t="s">
        <v>51</v>
      </c>
      <c r="C331" t="s">
        <v>797</v>
      </c>
      <c r="D331">
        <v>59</v>
      </c>
      <c r="E331" t="s">
        <v>634</v>
      </c>
      <c r="F331" s="9" t="s">
        <v>56</v>
      </c>
      <c r="G331" s="9" t="s">
        <v>61</v>
      </c>
      <c r="H331" t="str">
        <f t="shared" si="50"/>
        <v>Without GlassV5-Hockey - Sprayed/stained-59-NFR</v>
      </c>
      <c r="I331" t="str">
        <f t="shared" si="52"/>
        <v>V5-Hockey - Sprayed/stained-59-NFR</v>
      </c>
      <c r="J331" s="6">
        <f t="shared" si="56"/>
        <v>196</v>
      </c>
      <c r="L331" s="189" t="s">
        <v>751</v>
      </c>
      <c r="O331" s="6">
        <v>191</v>
      </c>
    </row>
    <row r="332" spans="1:15">
      <c r="A332" t="s">
        <v>587</v>
      </c>
      <c r="B332" t="s">
        <v>52</v>
      </c>
      <c r="C332" t="s">
        <v>797</v>
      </c>
      <c r="D332">
        <v>59</v>
      </c>
      <c r="E332" t="s">
        <v>634</v>
      </c>
      <c r="F332" s="9" t="s">
        <v>56</v>
      </c>
      <c r="G332" s="9" t="s">
        <v>61</v>
      </c>
      <c r="H332" t="str">
        <f t="shared" si="50"/>
        <v>Without GlassV6-Hockey - Sprayed/stained-59-NFR</v>
      </c>
      <c r="I332" t="str">
        <f t="shared" si="52"/>
        <v>V6-Hockey - Sprayed/stained-59-NFR</v>
      </c>
      <c r="J332" s="6">
        <f t="shared" si="56"/>
        <v>373</v>
      </c>
      <c r="L332" s="189" t="s">
        <v>751</v>
      </c>
      <c r="O332" s="6">
        <v>363</v>
      </c>
    </row>
    <row r="333" spans="1:15">
      <c r="A333" t="s">
        <v>588</v>
      </c>
      <c r="B333" t="s">
        <v>129</v>
      </c>
      <c r="C333" t="s">
        <v>797</v>
      </c>
      <c r="D333">
        <v>59</v>
      </c>
      <c r="E333" t="s">
        <v>634</v>
      </c>
      <c r="F333" s="9" t="s">
        <v>56</v>
      </c>
      <c r="G333" s="9" t="s">
        <v>61</v>
      </c>
      <c r="H333" t="str">
        <f t="shared" si="50"/>
        <v>Without GlassV7-Hockey - Sprayed/stained-59-NFR</v>
      </c>
      <c r="I333" t="str">
        <f t="shared" si="52"/>
        <v>V7-Hockey - Sprayed/stained-59-NFR</v>
      </c>
      <c r="J333" s="6">
        <f t="shared" si="56"/>
        <v>318</v>
      </c>
      <c r="L333" s="189" t="s">
        <v>751</v>
      </c>
      <c r="O333" s="6">
        <v>310</v>
      </c>
    </row>
    <row r="334" spans="1:15">
      <c r="A334" t="s">
        <v>582</v>
      </c>
      <c r="B334" t="s">
        <v>47</v>
      </c>
      <c r="C334" t="s">
        <v>798</v>
      </c>
      <c r="D334">
        <v>59</v>
      </c>
      <c r="E334" t="s">
        <v>634</v>
      </c>
      <c r="F334" s="9" t="s">
        <v>56</v>
      </c>
      <c r="G334" s="9" t="s">
        <v>62</v>
      </c>
      <c r="H334" t="str">
        <f t="shared" si="50"/>
        <v>Without GlassV1-QB - Sprayed/stained-59-NFR</v>
      </c>
      <c r="I334" t="str">
        <f t="shared" si="52"/>
        <v>V1-QB - Sprayed/stained-59-NFR</v>
      </c>
      <c r="J334" s="6">
        <f t="shared" si="56"/>
        <v>174</v>
      </c>
      <c r="L334" s="189" t="s">
        <v>751</v>
      </c>
      <c r="O334" s="6">
        <v>165</v>
      </c>
    </row>
    <row r="335" spans="1:15">
      <c r="A335" t="s">
        <v>583</v>
      </c>
      <c r="B335" t="s">
        <v>48</v>
      </c>
      <c r="C335" t="s">
        <v>798</v>
      </c>
      <c r="D335">
        <v>59</v>
      </c>
      <c r="E335" t="s">
        <v>634</v>
      </c>
      <c r="F335" s="9" t="s">
        <v>56</v>
      </c>
      <c r="G335" s="9" t="s">
        <v>62</v>
      </c>
      <c r="H335" t="str">
        <f t="shared" si="50"/>
        <v>Without GlassV2-QB - Sprayed/stained-59-NFR</v>
      </c>
      <c r="I335" t="str">
        <f t="shared" si="52"/>
        <v>V2-QB - Sprayed/stained-59-NFR</v>
      </c>
      <c r="J335" s="6">
        <f t="shared" si="56"/>
        <v>174</v>
      </c>
      <c r="L335" s="189" t="s">
        <v>751</v>
      </c>
      <c r="O335" s="6">
        <v>165</v>
      </c>
    </row>
    <row r="336" spans="1:15">
      <c r="A336" t="s">
        <v>584</v>
      </c>
      <c r="B336" t="s">
        <v>49</v>
      </c>
      <c r="C336" t="s">
        <v>798</v>
      </c>
      <c r="D336">
        <v>59</v>
      </c>
      <c r="E336" t="s">
        <v>634</v>
      </c>
      <c r="F336" s="9" t="s">
        <v>56</v>
      </c>
      <c r="G336" s="9" t="s">
        <v>62</v>
      </c>
      <c r="H336" t="str">
        <f t="shared" si="50"/>
        <v>Without GlassV3-QB - Sprayed/stained-59-NFR</v>
      </c>
      <c r="I336" t="str">
        <f t="shared" si="52"/>
        <v>V3-QB - Sprayed/stained-59-NFR</v>
      </c>
      <c r="J336" s="6">
        <f t="shared" si="56"/>
        <v>201</v>
      </c>
      <c r="L336" s="189" t="s">
        <v>751</v>
      </c>
      <c r="O336" s="6">
        <v>191</v>
      </c>
    </row>
    <row r="337" spans="1:15">
      <c r="A337" t="s">
        <v>585</v>
      </c>
      <c r="B337" t="s">
        <v>50</v>
      </c>
      <c r="C337" t="s">
        <v>798</v>
      </c>
      <c r="D337">
        <v>59</v>
      </c>
      <c r="E337" t="s">
        <v>634</v>
      </c>
      <c r="F337" s="9" t="s">
        <v>56</v>
      </c>
      <c r="G337" s="9" t="s">
        <v>62</v>
      </c>
      <c r="H337" t="str">
        <f t="shared" si="50"/>
        <v>Without GlassV4-QB - Sprayed/stained-59-NFR</v>
      </c>
      <c r="I337" t="str">
        <f t="shared" si="52"/>
        <v>V4-QB - Sprayed/stained-59-NFR</v>
      </c>
      <c r="J337" s="6">
        <f t="shared" si="56"/>
        <v>229</v>
      </c>
      <c r="L337" s="189" t="s">
        <v>751</v>
      </c>
      <c r="O337" s="6">
        <v>218</v>
      </c>
    </row>
    <row r="338" spans="1:15">
      <c r="A338" t="s">
        <v>586</v>
      </c>
      <c r="B338" t="s">
        <v>51</v>
      </c>
      <c r="C338" t="s">
        <v>798</v>
      </c>
      <c r="D338">
        <v>59</v>
      </c>
      <c r="E338" t="s">
        <v>634</v>
      </c>
      <c r="F338" s="9" t="s">
        <v>56</v>
      </c>
      <c r="G338" s="9" t="s">
        <v>62</v>
      </c>
      <c r="H338" t="str">
        <f t="shared" si="50"/>
        <v>Without GlassV5-QB - Sprayed/stained-59-NFR</v>
      </c>
      <c r="I338" t="str">
        <f t="shared" si="52"/>
        <v>V5-QB - Sprayed/stained-59-NFR</v>
      </c>
      <c r="J338" s="6">
        <f t="shared" si="56"/>
        <v>210</v>
      </c>
      <c r="L338" s="189" t="s">
        <v>751</v>
      </c>
      <c r="O338" s="6">
        <v>200</v>
      </c>
    </row>
    <row r="339" spans="1:15">
      <c r="A339" t="s">
        <v>587</v>
      </c>
      <c r="B339" t="s">
        <v>52</v>
      </c>
      <c r="C339" t="s">
        <v>798</v>
      </c>
      <c r="D339">
        <v>59</v>
      </c>
      <c r="E339" t="s">
        <v>634</v>
      </c>
      <c r="F339" s="9" t="s">
        <v>56</v>
      </c>
      <c r="G339" s="9" t="s">
        <v>62</v>
      </c>
      <c r="H339" t="str">
        <f t="shared" si="50"/>
        <v>Without GlassV6-QB - Sprayed/stained-59-NFR</v>
      </c>
      <c r="I339" t="str">
        <f t="shared" si="52"/>
        <v>V6-QB - Sprayed/stained-59-NFR</v>
      </c>
      <c r="J339" s="6">
        <f t="shared" si="56"/>
        <v>372</v>
      </c>
      <c r="L339" s="189" t="s">
        <v>751</v>
      </c>
      <c r="O339" s="6">
        <v>354</v>
      </c>
    </row>
    <row r="340" spans="1:15">
      <c r="A340" t="s">
        <v>582</v>
      </c>
      <c r="B340" t="s">
        <v>47</v>
      </c>
      <c r="C340" t="s">
        <v>799</v>
      </c>
      <c r="D340">
        <v>59</v>
      </c>
      <c r="E340" t="s">
        <v>634</v>
      </c>
      <c r="F340" s="9" t="s">
        <v>56</v>
      </c>
      <c r="G340" s="9" t="s">
        <v>62</v>
      </c>
      <c r="H340" t="str">
        <f t="shared" ref="H340:H345" si="57">_xlfn.CONCAT(F340,I340)</f>
        <v>Without GlassV1-Concealed Flush - Sprayed/stained-59-NFR</v>
      </c>
      <c r="I340" t="str">
        <f t="shared" ref="I340:I345" si="58">A340&amp;"-"&amp;C340&amp;"-"&amp;D340&amp;"-"&amp;E340</f>
        <v>V1-Concealed Flush - Sprayed/stained-59-NFR</v>
      </c>
      <c r="J340" s="6">
        <f t="shared" si="56"/>
        <v>192</v>
      </c>
      <c r="L340" s="189" t="s">
        <v>751</v>
      </c>
      <c r="O340" s="6">
        <v>182</v>
      </c>
    </row>
    <row r="341" spans="1:15">
      <c r="A341" t="s">
        <v>583</v>
      </c>
      <c r="B341" t="s">
        <v>48</v>
      </c>
      <c r="C341" t="s">
        <v>799</v>
      </c>
      <c r="D341">
        <v>59</v>
      </c>
      <c r="E341" t="s">
        <v>634</v>
      </c>
      <c r="F341" s="9" t="s">
        <v>56</v>
      </c>
      <c r="G341" s="9" t="s">
        <v>62</v>
      </c>
      <c r="H341" t="str">
        <f t="shared" si="57"/>
        <v>Without GlassV2-Concealed Flush - Sprayed/stained-59-NFR</v>
      </c>
      <c r="I341" t="str">
        <f t="shared" si="58"/>
        <v>V2-Concealed Flush - Sprayed/stained-59-NFR</v>
      </c>
      <c r="J341" s="6">
        <f t="shared" si="56"/>
        <v>192</v>
      </c>
      <c r="L341" s="189" t="s">
        <v>751</v>
      </c>
      <c r="O341" s="6">
        <v>182</v>
      </c>
    </row>
    <row r="342" spans="1:15">
      <c r="A342" t="s">
        <v>584</v>
      </c>
      <c r="B342" t="s">
        <v>49</v>
      </c>
      <c r="C342" t="s">
        <v>799</v>
      </c>
      <c r="D342">
        <v>59</v>
      </c>
      <c r="E342" t="s">
        <v>634</v>
      </c>
      <c r="F342" s="9" t="s">
        <v>56</v>
      </c>
      <c r="G342" s="9" t="s">
        <v>62</v>
      </c>
      <c r="H342" t="str">
        <f t="shared" si="57"/>
        <v>Without GlassV3-Concealed Flush - Sprayed/stained-59-NFR</v>
      </c>
      <c r="I342" t="str">
        <f t="shared" si="58"/>
        <v>V3-Concealed Flush - Sprayed/stained-59-NFR</v>
      </c>
      <c r="J342" s="6">
        <f t="shared" si="56"/>
        <v>222</v>
      </c>
      <c r="L342" s="189" t="s">
        <v>751</v>
      </c>
      <c r="O342" s="6">
        <v>211</v>
      </c>
    </row>
    <row r="343" spans="1:15">
      <c r="A343" t="s">
        <v>585</v>
      </c>
      <c r="B343" t="s">
        <v>50</v>
      </c>
      <c r="C343" t="s">
        <v>799</v>
      </c>
      <c r="D343">
        <v>59</v>
      </c>
      <c r="E343" t="s">
        <v>634</v>
      </c>
      <c r="F343" s="9" t="s">
        <v>56</v>
      </c>
      <c r="G343" s="9" t="s">
        <v>62</v>
      </c>
      <c r="H343" t="str">
        <f t="shared" si="57"/>
        <v>Without GlassV4-Concealed Flush - Sprayed/stained-59-NFR</v>
      </c>
      <c r="I343" t="str">
        <f t="shared" si="58"/>
        <v>V4-Concealed Flush - Sprayed/stained-59-NFR</v>
      </c>
      <c r="J343" s="6">
        <f t="shared" si="56"/>
        <v>252</v>
      </c>
      <c r="L343" s="189" t="s">
        <v>751</v>
      </c>
      <c r="O343" s="6">
        <v>240</v>
      </c>
    </row>
    <row r="344" spans="1:15">
      <c r="A344" t="s">
        <v>586</v>
      </c>
      <c r="B344" t="s">
        <v>51</v>
      </c>
      <c r="C344" t="s">
        <v>799</v>
      </c>
      <c r="D344">
        <v>59</v>
      </c>
      <c r="E344" t="s">
        <v>634</v>
      </c>
      <c r="F344" s="9" t="s">
        <v>56</v>
      </c>
      <c r="G344" s="9" t="s">
        <v>62</v>
      </c>
      <c r="H344" t="str">
        <f t="shared" si="57"/>
        <v>Without GlassV5-Concealed Flush - Sprayed/stained-59-NFR</v>
      </c>
      <c r="I344" t="str">
        <f t="shared" si="58"/>
        <v>V5-Concealed Flush - Sprayed/stained-59-NFR</v>
      </c>
      <c r="J344" s="6">
        <f t="shared" si="56"/>
        <v>231</v>
      </c>
      <c r="L344" s="189" t="s">
        <v>751</v>
      </c>
      <c r="O344" s="6">
        <v>220</v>
      </c>
    </row>
    <row r="345" spans="1:15">
      <c r="A345" t="s">
        <v>587</v>
      </c>
      <c r="B345" t="s">
        <v>52</v>
      </c>
      <c r="C345" t="s">
        <v>799</v>
      </c>
      <c r="D345">
        <v>59</v>
      </c>
      <c r="E345" t="s">
        <v>634</v>
      </c>
      <c r="F345" s="9" t="s">
        <v>56</v>
      </c>
      <c r="G345" s="9" t="s">
        <v>62</v>
      </c>
      <c r="H345" t="str">
        <f t="shared" si="57"/>
        <v>Without GlassV6-Concealed Flush - Sprayed/stained-59-NFR</v>
      </c>
      <c r="I345" t="str">
        <f t="shared" si="58"/>
        <v>V6-Concealed Flush - Sprayed/stained-59-NFR</v>
      </c>
      <c r="J345" s="6">
        <f t="shared" si="56"/>
        <v>410</v>
      </c>
      <c r="L345" s="189" t="s">
        <v>751</v>
      </c>
      <c r="O345" s="6">
        <v>390</v>
      </c>
    </row>
    <row r="346" spans="1:15">
      <c r="A346" t="s">
        <v>582</v>
      </c>
      <c r="B346" t="s">
        <v>47</v>
      </c>
      <c r="C346" t="s">
        <v>127</v>
      </c>
      <c r="D346">
        <v>44</v>
      </c>
      <c r="F346" s="197" t="s">
        <v>636</v>
      </c>
      <c r="G346" s="9" t="s">
        <v>59</v>
      </c>
      <c r="I346" t="str">
        <f t="shared" si="52"/>
        <v>V1-Hockey-44-</v>
      </c>
      <c r="J346">
        <f t="shared" ref="J346:J358" si="59">+ROUNDUP(O346*(1+M346),0)</f>
        <v>137</v>
      </c>
      <c r="L346" t="s">
        <v>730</v>
      </c>
      <c r="M346" s="355">
        <v>2.5000000000000001E-2</v>
      </c>
      <c r="O346">
        <v>133</v>
      </c>
    </row>
    <row r="347" spans="1:15">
      <c r="A347" t="s">
        <v>583</v>
      </c>
      <c r="B347" t="s">
        <v>48</v>
      </c>
      <c r="C347" t="s">
        <v>127</v>
      </c>
      <c r="D347">
        <v>44</v>
      </c>
      <c r="F347" s="197" t="s">
        <v>636</v>
      </c>
      <c r="G347" s="9" t="s">
        <v>59</v>
      </c>
      <c r="I347" t="str">
        <f t="shared" si="52"/>
        <v>V2-Hockey-44-</v>
      </c>
      <c r="J347">
        <f t="shared" si="59"/>
        <v>137</v>
      </c>
      <c r="L347" t="s">
        <v>730</v>
      </c>
      <c r="M347" s="355">
        <v>2.5000000000000001E-2</v>
      </c>
      <c r="O347">
        <v>133</v>
      </c>
    </row>
    <row r="348" spans="1:15">
      <c r="A348" t="s">
        <v>584</v>
      </c>
      <c r="B348" t="s">
        <v>49</v>
      </c>
      <c r="C348" t="s">
        <v>127</v>
      </c>
      <c r="D348">
        <v>44</v>
      </c>
      <c r="F348" s="197" t="s">
        <v>636</v>
      </c>
      <c r="G348" s="9" t="s">
        <v>59</v>
      </c>
      <c r="I348" t="str">
        <f t="shared" si="52"/>
        <v>V3-Hockey-44-</v>
      </c>
      <c r="J348">
        <f t="shared" si="59"/>
        <v>168</v>
      </c>
      <c r="L348" t="s">
        <v>730</v>
      </c>
      <c r="M348" s="355">
        <v>2.5000000000000001E-2</v>
      </c>
      <c r="O348">
        <v>163</v>
      </c>
    </row>
    <row r="349" spans="1:15">
      <c r="A349" t="s">
        <v>585</v>
      </c>
      <c r="B349" t="s">
        <v>50</v>
      </c>
      <c r="C349" t="s">
        <v>127</v>
      </c>
      <c r="D349">
        <v>44</v>
      </c>
      <c r="F349" s="197" t="s">
        <v>636</v>
      </c>
      <c r="G349" s="9" t="s">
        <v>59</v>
      </c>
      <c r="I349" t="str">
        <f t="shared" si="52"/>
        <v>V4-Hockey-44-</v>
      </c>
      <c r="J349">
        <f t="shared" si="59"/>
        <v>205</v>
      </c>
      <c r="L349" t="s">
        <v>730</v>
      </c>
      <c r="M349" s="355">
        <v>2.5000000000000001E-2</v>
      </c>
      <c r="O349">
        <v>200</v>
      </c>
    </row>
    <row r="350" spans="1:15">
      <c r="A350" t="s">
        <v>586</v>
      </c>
      <c r="B350" t="s">
        <v>51</v>
      </c>
      <c r="C350" t="s">
        <v>127</v>
      </c>
      <c r="D350">
        <v>44</v>
      </c>
      <c r="F350" s="197" t="s">
        <v>636</v>
      </c>
      <c r="G350" s="9" t="s">
        <v>59</v>
      </c>
      <c r="I350" t="str">
        <f t="shared" si="52"/>
        <v>V5-Hockey-44-</v>
      </c>
      <c r="J350">
        <f t="shared" si="59"/>
        <v>187</v>
      </c>
      <c r="L350" t="s">
        <v>730</v>
      </c>
      <c r="M350" s="355">
        <v>2.5000000000000001E-2</v>
      </c>
      <c r="O350">
        <v>182</v>
      </c>
    </row>
    <row r="351" spans="1:15">
      <c r="A351" t="s">
        <v>587</v>
      </c>
      <c r="B351" t="s">
        <v>52</v>
      </c>
      <c r="C351" t="s">
        <v>127</v>
      </c>
      <c r="D351">
        <v>44</v>
      </c>
      <c r="F351" s="197" t="s">
        <v>636</v>
      </c>
      <c r="G351" s="9" t="s">
        <v>59</v>
      </c>
      <c r="I351" t="str">
        <f t="shared" si="52"/>
        <v>V6-Hockey-44-</v>
      </c>
      <c r="J351">
        <f t="shared" si="59"/>
        <v>336</v>
      </c>
      <c r="L351" t="s">
        <v>730</v>
      </c>
      <c r="M351" s="355">
        <v>2.5000000000000001E-2</v>
      </c>
      <c r="O351">
        <v>327</v>
      </c>
    </row>
    <row r="352" spans="1:15">
      <c r="A352" t="s">
        <v>588</v>
      </c>
      <c r="B352" t="s">
        <v>129</v>
      </c>
      <c r="C352" t="s">
        <v>127</v>
      </c>
      <c r="D352">
        <v>44</v>
      </c>
      <c r="F352" s="197" t="s">
        <v>636</v>
      </c>
      <c r="G352" s="9" t="s">
        <v>59</v>
      </c>
      <c r="I352" t="str">
        <f t="shared" si="52"/>
        <v>V7-Hockey-44-</v>
      </c>
      <c r="J352">
        <f t="shared" si="59"/>
        <v>336</v>
      </c>
      <c r="L352" t="s">
        <v>730</v>
      </c>
      <c r="M352" s="355">
        <v>2.5000000000000001E-2</v>
      </c>
      <c r="O352">
        <v>327</v>
      </c>
    </row>
    <row r="353" spans="1:15">
      <c r="A353" t="s">
        <v>582</v>
      </c>
      <c r="B353" t="s">
        <v>47</v>
      </c>
      <c r="C353" t="s">
        <v>128</v>
      </c>
      <c r="D353">
        <v>44</v>
      </c>
      <c r="F353" s="197" t="s">
        <v>636</v>
      </c>
      <c r="G353" s="9" t="s">
        <v>60</v>
      </c>
      <c r="I353" t="str">
        <f t="shared" si="52"/>
        <v>V1-QB-44-</v>
      </c>
      <c r="J353">
        <f t="shared" si="59"/>
        <v>210</v>
      </c>
      <c r="L353" t="s">
        <v>730</v>
      </c>
      <c r="M353" s="355">
        <v>0.05</v>
      </c>
      <c r="O353">
        <v>200</v>
      </c>
    </row>
    <row r="354" spans="1:15">
      <c r="A354" t="s">
        <v>583</v>
      </c>
      <c r="B354" t="s">
        <v>48</v>
      </c>
      <c r="C354" t="s">
        <v>128</v>
      </c>
      <c r="D354">
        <v>44</v>
      </c>
      <c r="F354" s="197" t="s">
        <v>636</v>
      </c>
      <c r="G354" s="9" t="s">
        <v>60</v>
      </c>
      <c r="I354" t="str">
        <f t="shared" si="52"/>
        <v>V2-QB-44-</v>
      </c>
      <c r="J354">
        <f t="shared" si="59"/>
        <v>210</v>
      </c>
      <c r="L354" t="s">
        <v>730</v>
      </c>
      <c r="M354" s="355">
        <v>0.05</v>
      </c>
      <c r="O354">
        <v>200</v>
      </c>
    </row>
    <row r="355" spans="1:15">
      <c r="A355" t="s">
        <v>584</v>
      </c>
      <c r="B355" t="s">
        <v>49</v>
      </c>
      <c r="C355" t="s">
        <v>128</v>
      </c>
      <c r="D355">
        <v>44</v>
      </c>
      <c r="F355" s="197" t="s">
        <v>636</v>
      </c>
      <c r="G355" s="9" t="s">
        <v>60</v>
      </c>
      <c r="I355" t="str">
        <f t="shared" si="52"/>
        <v>V3-QB-44-</v>
      </c>
      <c r="J355">
        <f t="shared" si="59"/>
        <v>240</v>
      </c>
      <c r="L355" t="s">
        <v>730</v>
      </c>
      <c r="M355" s="355">
        <v>0.05</v>
      </c>
      <c r="O355">
        <v>228</v>
      </c>
    </row>
    <row r="356" spans="1:15">
      <c r="A356" t="s">
        <v>585</v>
      </c>
      <c r="B356" t="s">
        <v>50</v>
      </c>
      <c r="C356" t="s">
        <v>128</v>
      </c>
      <c r="D356">
        <v>44</v>
      </c>
      <c r="F356" s="197" t="s">
        <v>636</v>
      </c>
      <c r="G356" s="9" t="s">
        <v>60</v>
      </c>
      <c r="I356" t="str">
        <f t="shared" si="52"/>
        <v>V4-QB-44-</v>
      </c>
      <c r="J356">
        <f t="shared" si="59"/>
        <v>279</v>
      </c>
      <c r="L356" t="s">
        <v>730</v>
      </c>
      <c r="M356" s="355">
        <v>0.05</v>
      </c>
      <c r="O356">
        <v>265</v>
      </c>
    </row>
    <row r="357" spans="1:15">
      <c r="A357" t="s">
        <v>586</v>
      </c>
      <c r="B357" t="s">
        <v>51</v>
      </c>
      <c r="C357" t="s">
        <v>128</v>
      </c>
      <c r="D357">
        <v>44</v>
      </c>
      <c r="F357" s="197" t="s">
        <v>636</v>
      </c>
      <c r="G357" s="9" t="s">
        <v>60</v>
      </c>
      <c r="I357" t="str">
        <f t="shared" si="52"/>
        <v>V5-QB-44-</v>
      </c>
      <c r="J357">
        <f t="shared" si="59"/>
        <v>271</v>
      </c>
      <c r="L357" t="s">
        <v>730</v>
      </c>
      <c r="M357" s="355">
        <v>0.05</v>
      </c>
      <c r="O357">
        <v>258</v>
      </c>
    </row>
    <row r="358" spans="1:15">
      <c r="A358" t="s">
        <v>587</v>
      </c>
      <c r="B358" t="s">
        <v>52</v>
      </c>
      <c r="C358" t="s">
        <v>128</v>
      </c>
      <c r="D358">
        <v>44</v>
      </c>
      <c r="F358" s="197" t="s">
        <v>636</v>
      </c>
      <c r="G358" s="9" t="s">
        <v>60</v>
      </c>
      <c r="I358" t="str">
        <f t="shared" si="52"/>
        <v>V6-QB-44-</v>
      </c>
      <c r="J358">
        <f t="shared" si="59"/>
        <v>457</v>
      </c>
      <c r="L358" t="s">
        <v>730</v>
      </c>
      <c r="M358" s="355">
        <v>0.05</v>
      </c>
      <c r="O358">
        <v>435</v>
      </c>
    </row>
    <row r="359" spans="1:15">
      <c r="A359" t="s">
        <v>582</v>
      </c>
      <c r="B359" t="s">
        <v>47</v>
      </c>
      <c r="C359" t="s">
        <v>631</v>
      </c>
      <c r="D359">
        <v>44</v>
      </c>
      <c r="F359" s="197" t="s">
        <v>636</v>
      </c>
      <c r="G359" s="9" t="s">
        <v>60</v>
      </c>
      <c r="I359" t="str">
        <f t="shared" si="52"/>
        <v>V1-Concealed Flush-44-</v>
      </c>
      <c r="J359" s="284">
        <f t="shared" ref="J359:J364" si="60">ROUNDUP(J353*(1+Concealed_Flush_Uplift),0)</f>
        <v>231</v>
      </c>
      <c r="L359" t="s">
        <v>751</v>
      </c>
      <c r="O359" s="284">
        <v>220</v>
      </c>
    </row>
    <row r="360" spans="1:15">
      <c r="A360" t="s">
        <v>583</v>
      </c>
      <c r="B360" t="s">
        <v>48</v>
      </c>
      <c r="C360" t="s">
        <v>631</v>
      </c>
      <c r="D360">
        <v>44</v>
      </c>
      <c r="F360" s="197" t="s">
        <v>636</v>
      </c>
      <c r="G360" s="9" t="s">
        <v>60</v>
      </c>
      <c r="I360" t="str">
        <f t="shared" si="52"/>
        <v>V2-Concealed Flush-44-</v>
      </c>
      <c r="J360" s="284">
        <f t="shared" si="60"/>
        <v>231</v>
      </c>
      <c r="L360" t="s">
        <v>751</v>
      </c>
      <c r="O360" s="284">
        <v>220</v>
      </c>
    </row>
    <row r="361" spans="1:15">
      <c r="A361" t="s">
        <v>584</v>
      </c>
      <c r="B361" t="s">
        <v>49</v>
      </c>
      <c r="C361" t="s">
        <v>631</v>
      </c>
      <c r="D361">
        <v>44</v>
      </c>
      <c r="F361" s="197" t="s">
        <v>636</v>
      </c>
      <c r="G361" s="9" t="s">
        <v>60</v>
      </c>
      <c r="I361" t="str">
        <f t="shared" si="52"/>
        <v>V3-Concealed Flush-44-</v>
      </c>
      <c r="J361" s="284">
        <f t="shared" si="60"/>
        <v>264</v>
      </c>
      <c r="L361" t="s">
        <v>751</v>
      </c>
      <c r="O361" s="284">
        <v>251</v>
      </c>
    </row>
    <row r="362" spans="1:15">
      <c r="A362" t="s">
        <v>585</v>
      </c>
      <c r="B362" t="s">
        <v>50</v>
      </c>
      <c r="C362" t="s">
        <v>631</v>
      </c>
      <c r="D362">
        <v>44</v>
      </c>
      <c r="F362" s="197" t="s">
        <v>636</v>
      </c>
      <c r="G362" s="9" t="s">
        <v>60</v>
      </c>
      <c r="I362" t="str">
        <f t="shared" si="52"/>
        <v>V4-Concealed Flush-44-</v>
      </c>
      <c r="J362" s="284">
        <f t="shared" si="60"/>
        <v>307</v>
      </c>
      <c r="L362" t="s">
        <v>751</v>
      </c>
      <c r="O362" s="284">
        <v>292</v>
      </c>
    </row>
    <row r="363" spans="1:15">
      <c r="A363" t="s">
        <v>586</v>
      </c>
      <c r="B363" t="s">
        <v>51</v>
      </c>
      <c r="C363" t="s">
        <v>631</v>
      </c>
      <c r="D363">
        <v>44</v>
      </c>
      <c r="F363" s="197" t="s">
        <v>636</v>
      </c>
      <c r="G363" s="9" t="s">
        <v>60</v>
      </c>
      <c r="I363" t="str">
        <f t="shared" si="52"/>
        <v>V5-Concealed Flush-44-</v>
      </c>
      <c r="J363" s="284">
        <f t="shared" si="60"/>
        <v>299</v>
      </c>
      <c r="L363" t="s">
        <v>751</v>
      </c>
      <c r="O363" s="284">
        <v>284</v>
      </c>
    </row>
    <row r="364" spans="1:15">
      <c r="A364" t="s">
        <v>587</v>
      </c>
      <c r="B364" t="s">
        <v>52</v>
      </c>
      <c r="C364" t="s">
        <v>631</v>
      </c>
      <c r="D364">
        <v>44</v>
      </c>
      <c r="F364" s="197" t="s">
        <v>636</v>
      </c>
      <c r="G364" s="9" t="s">
        <v>60</v>
      </c>
      <c r="I364" t="str">
        <f t="shared" si="52"/>
        <v>V6-Concealed Flush-44-</v>
      </c>
      <c r="J364" s="284">
        <f t="shared" si="60"/>
        <v>503</v>
      </c>
      <c r="L364" t="s">
        <v>751</v>
      </c>
      <c r="O364" s="284">
        <v>479</v>
      </c>
    </row>
    <row r="365" spans="1:15">
      <c r="A365" t="s">
        <v>582</v>
      </c>
      <c r="B365" t="s">
        <v>47</v>
      </c>
      <c r="C365" t="s">
        <v>797</v>
      </c>
      <c r="D365">
        <v>44</v>
      </c>
      <c r="F365" s="197" t="s">
        <v>636</v>
      </c>
      <c r="G365" s="9" t="s">
        <v>59</v>
      </c>
      <c r="I365" t="str">
        <f t="shared" si="52"/>
        <v>V1-Hockey - Sprayed/stained-44-</v>
      </c>
      <c r="J365" s="6">
        <f t="shared" ref="J365:J383" si="61">J346</f>
        <v>137</v>
      </c>
      <c r="L365" s="189" t="s">
        <v>751</v>
      </c>
      <c r="O365" s="6">
        <v>133</v>
      </c>
    </row>
    <row r="366" spans="1:15">
      <c r="A366" t="s">
        <v>583</v>
      </c>
      <c r="B366" t="s">
        <v>48</v>
      </c>
      <c r="C366" t="s">
        <v>797</v>
      </c>
      <c r="D366">
        <v>44</v>
      </c>
      <c r="F366" s="197" t="s">
        <v>636</v>
      </c>
      <c r="G366" s="9" t="s">
        <v>59</v>
      </c>
      <c r="I366" t="str">
        <f t="shared" si="52"/>
        <v>V2-Hockey - Sprayed/stained-44-</v>
      </c>
      <c r="J366" s="6">
        <f t="shared" si="61"/>
        <v>137</v>
      </c>
      <c r="L366" s="189" t="s">
        <v>751</v>
      </c>
      <c r="O366" s="6">
        <v>133</v>
      </c>
    </row>
    <row r="367" spans="1:15">
      <c r="A367" t="s">
        <v>584</v>
      </c>
      <c r="B367" t="s">
        <v>49</v>
      </c>
      <c r="C367" t="s">
        <v>797</v>
      </c>
      <c r="D367">
        <v>44</v>
      </c>
      <c r="F367" s="197" t="s">
        <v>636</v>
      </c>
      <c r="G367" s="9" t="s">
        <v>59</v>
      </c>
      <c r="I367" t="str">
        <f t="shared" si="52"/>
        <v>V3-Hockey - Sprayed/stained-44-</v>
      </c>
      <c r="J367" s="6">
        <f t="shared" si="61"/>
        <v>168</v>
      </c>
      <c r="L367" s="189" t="s">
        <v>751</v>
      </c>
      <c r="O367" s="6">
        <v>163</v>
      </c>
    </row>
    <row r="368" spans="1:15">
      <c r="A368" t="s">
        <v>585</v>
      </c>
      <c r="B368" t="s">
        <v>50</v>
      </c>
      <c r="C368" t="s">
        <v>797</v>
      </c>
      <c r="D368">
        <v>44</v>
      </c>
      <c r="F368" s="197" t="s">
        <v>636</v>
      </c>
      <c r="G368" s="9" t="s">
        <v>59</v>
      </c>
      <c r="I368" t="str">
        <f t="shared" si="52"/>
        <v>V4-Hockey - Sprayed/stained-44-</v>
      </c>
      <c r="J368" s="6">
        <f t="shared" si="61"/>
        <v>205</v>
      </c>
      <c r="L368" s="189" t="s">
        <v>751</v>
      </c>
      <c r="O368" s="6">
        <v>200</v>
      </c>
    </row>
    <row r="369" spans="1:15">
      <c r="A369" t="s">
        <v>586</v>
      </c>
      <c r="B369" t="s">
        <v>51</v>
      </c>
      <c r="C369" t="s">
        <v>797</v>
      </c>
      <c r="D369">
        <v>44</v>
      </c>
      <c r="F369" s="197" t="s">
        <v>636</v>
      </c>
      <c r="G369" s="9" t="s">
        <v>59</v>
      </c>
      <c r="I369" t="str">
        <f t="shared" si="52"/>
        <v>V5-Hockey - Sprayed/stained-44-</v>
      </c>
      <c r="J369" s="6">
        <f t="shared" si="61"/>
        <v>187</v>
      </c>
      <c r="L369" s="189" t="s">
        <v>751</v>
      </c>
      <c r="O369" s="6">
        <v>182</v>
      </c>
    </row>
    <row r="370" spans="1:15">
      <c r="A370" t="s">
        <v>587</v>
      </c>
      <c r="B370" t="s">
        <v>52</v>
      </c>
      <c r="C370" t="s">
        <v>797</v>
      </c>
      <c r="D370">
        <v>44</v>
      </c>
      <c r="F370" s="197" t="s">
        <v>636</v>
      </c>
      <c r="G370" s="9" t="s">
        <v>59</v>
      </c>
      <c r="I370" t="str">
        <f t="shared" si="52"/>
        <v>V6-Hockey - Sprayed/stained-44-</v>
      </c>
      <c r="J370" s="6">
        <f t="shared" si="61"/>
        <v>336</v>
      </c>
      <c r="L370" s="189" t="s">
        <v>751</v>
      </c>
      <c r="O370" s="6">
        <v>327</v>
      </c>
    </row>
    <row r="371" spans="1:15">
      <c r="A371" t="s">
        <v>588</v>
      </c>
      <c r="B371" t="s">
        <v>129</v>
      </c>
      <c r="C371" t="s">
        <v>797</v>
      </c>
      <c r="D371">
        <v>44</v>
      </c>
      <c r="F371" s="197" t="s">
        <v>636</v>
      </c>
      <c r="G371" s="9" t="s">
        <v>59</v>
      </c>
      <c r="I371" t="str">
        <f t="shared" si="52"/>
        <v>V7-Hockey - Sprayed/stained-44-</v>
      </c>
      <c r="J371" s="6">
        <f t="shared" si="61"/>
        <v>336</v>
      </c>
      <c r="L371" s="189" t="s">
        <v>751</v>
      </c>
      <c r="O371" s="6">
        <v>327</v>
      </c>
    </row>
    <row r="372" spans="1:15">
      <c r="A372" t="s">
        <v>582</v>
      </c>
      <c r="B372" t="s">
        <v>47</v>
      </c>
      <c r="C372" t="s">
        <v>798</v>
      </c>
      <c r="D372">
        <v>44</v>
      </c>
      <c r="F372" s="197" t="s">
        <v>636</v>
      </c>
      <c r="G372" s="9" t="s">
        <v>60</v>
      </c>
      <c r="I372" t="str">
        <f t="shared" si="52"/>
        <v>V1-QB - Sprayed/stained-44-</v>
      </c>
      <c r="J372" s="6">
        <f t="shared" si="61"/>
        <v>210</v>
      </c>
      <c r="L372" s="189" t="s">
        <v>751</v>
      </c>
      <c r="O372" s="6">
        <v>200</v>
      </c>
    </row>
    <row r="373" spans="1:15">
      <c r="A373" t="s">
        <v>583</v>
      </c>
      <c r="B373" t="s">
        <v>48</v>
      </c>
      <c r="C373" t="s">
        <v>798</v>
      </c>
      <c r="D373">
        <v>44</v>
      </c>
      <c r="F373" s="197" t="s">
        <v>636</v>
      </c>
      <c r="G373" s="9" t="s">
        <v>60</v>
      </c>
      <c r="I373" t="str">
        <f t="shared" si="52"/>
        <v>V2-QB - Sprayed/stained-44-</v>
      </c>
      <c r="J373" s="6">
        <f t="shared" si="61"/>
        <v>210</v>
      </c>
      <c r="L373" s="189" t="s">
        <v>751</v>
      </c>
      <c r="O373" s="6">
        <v>200</v>
      </c>
    </row>
    <row r="374" spans="1:15">
      <c r="A374" t="s">
        <v>584</v>
      </c>
      <c r="B374" t="s">
        <v>49</v>
      </c>
      <c r="C374" t="s">
        <v>798</v>
      </c>
      <c r="D374">
        <v>44</v>
      </c>
      <c r="F374" s="197" t="s">
        <v>636</v>
      </c>
      <c r="G374" s="9" t="s">
        <v>60</v>
      </c>
      <c r="I374" t="str">
        <f t="shared" si="52"/>
        <v>V3-QB - Sprayed/stained-44-</v>
      </c>
      <c r="J374" s="6">
        <f t="shared" si="61"/>
        <v>240</v>
      </c>
      <c r="L374" s="189" t="s">
        <v>751</v>
      </c>
      <c r="O374" s="6">
        <v>228</v>
      </c>
    </row>
    <row r="375" spans="1:15">
      <c r="A375" t="s">
        <v>585</v>
      </c>
      <c r="B375" t="s">
        <v>50</v>
      </c>
      <c r="C375" t="s">
        <v>798</v>
      </c>
      <c r="D375">
        <v>44</v>
      </c>
      <c r="F375" s="197" t="s">
        <v>636</v>
      </c>
      <c r="G375" s="9" t="s">
        <v>60</v>
      </c>
      <c r="I375" t="str">
        <f t="shared" si="52"/>
        <v>V4-QB - Sprayed/stained-44-</v>
      </c>
      <c r="J375" s="6">
        <f t="shared" si="61"/>
        <v>279</v>
      </c>
      <c r="L375" s="189" t="s">
        <v>751</v>
      </c>
      <c r="O375" s="6">
        <v>265</v>
      </c>
    </row>
    <row r="376" spans="1:15">
      <c r="A376" t="s">
        <v>586</v>
      </c>
      <c r="B376" t="s">
        <v>51</v>
      </c>
      <c r="C376" t="s">
        <v>798</v>
      </c>
      <c r="D376">
        <v>44</v>
      </c>
      <c r="F376" s="197" t="s">
        <v>636</v>
      </c>
      <c r="G376" s="9" t="s">
        <v>60</v>
      </c>
      <c r="I376" t="str">
        <f t="shared" si="52"/>
        <v>V5-QB - Sprayed/stained-44-</v>
      </c>
      <c r="J376" s="6">
        <f t="shared" si="61"/>
        <v>271</v>
      </c>
      <c r="L376" s="189" t="s">
        <v>751</v>
      </c>
      <c r="O376" s="6">
        <v>258</v>
      </c>
    </row>
    <row r="377" spans="1:15">
      <c r="A377" t="s">
        <v>587</v>
      </c>
      <c r="B377" t="s">
        <v>52</v>
      </c>
      <c r="C377" t="s">
        <v>798</v>
      </c>
      <c r="D377">
        <v>44</v>
      </c>
      <c r="F377" s="197" t="s">
        <v>636</v>
      </c>
      <c r="G377" s="9" t="s">
        <v>60</v>
      </c>
      <c r="I377" t="str">
        <f t="shared" si="52"/>
        <v>V6-QB - Sprayed/stained-44-</v>
      </c>
      <c r="J377" s="6">
        <f t="shared" si="61"/>
        <v>457</v>
      </c>
      <c r="L377" s="189" t="s">
        <v>751</v>
      </c>
      <c r="O377" s="6">
        <v>435</v>
      </c>
    </row>
    <row r="378" spans="1:15">
      <c r="A378" t="s">
        <v>582</v>
      </c>
      <c r="B378" t="s">
        <v>47</v>
      </c>
      <c r="C378" t="s">
        <v>799</v>
      </c>
      <c r="D378">
        <v>44</v>
      </c>
      <c r="F378" s="197" t="s">
        <v>636</v>
      </c>
      <c r="G378" s="9" t="s">
        <v>60</v>
      </c>
      <c r="I378" t="str">
        <f t="shared" si="52"/>
        <v>V1-Concealed Flush - Sprayed/stained-44-</v>
      </c>
      <c r="J378" s="6">
        <f t="shared" si="61"/>
        <v>231</v>
      </c>
      <c r="L378" s="189" t="s">
        <v>751</v>
      </c>
      <c r="O378" s="6">
        <v>220</v>
      </c>
    </row>
    <row r="379" spans="1:15">
      <c r="A379" t="s">
        <v>583</v>
      </c>
      <c r="B379" t="s">
        <v>48</v>
      </c>
      <c r="C379" t="s">
        <v>799</v>
      </c>
      <c r="D379">
        <v>44</v>
      </c>
      <c r="F379" s="197" t="s">
        <v>636</v>
      </c>
      <c r="G379" s="9" t="s">
        <v>60</v>
      </c>
      <c r="I379" t="str">
        <f t="shared" si="52"/>
        <v>V2-Concealed Flush - Sprayed/stained-44-</v>
      </c>
      <c r="J379" s="6">
        <f t="shared" si="61"/>
        <v>231</v>
      </c>
      <c r="L379" s="189" t="s">
        <v>751</v>
      </c>
      <c r="O379" s="6">
        <v>220</v>
      </c>
    </row>
    <row r="380" spans="1:15">
      <c r="A380" t="s">
        <v>584</v>
      </c>
      <c r="B380" t="s">
        <v>49</v>
      </c>
      <c r="C380" t="s">
        <v>799</v>
      </c>
      <c r="D380">
        <v>44</v>
      </c>
      <c r="F380" s="197" t="s">
        <v>636</v>
      </c>
      <c r="G380" s="9" t="s">
        <v>60</v>
      </c>
      <c r="I380" t="str">
        <f t="shared" si="52"/>
        <v>V3-Concealed Flush - Sprayed/stained-44-</v>
      </c>
      <c r="J380" s="6">
        <f t="shared" si="61"/>
        <v>264</v>
      </c>
      <c r="L380" s="189" t="s">
        <v>751</v>
      </c>
      <c r="O380" s="6">
        <v>251</v>
      </c>
    </row>
    <row r="381" spans="1:15">
      <c r="A381" t="s">
        <v>585</v>
      </c>
      <c r="B381" t="s">
        <v>50</v>
      </c>
      <c r="C381" t="s">
        <v>799</v>
      </c>
      <c r="D381">
        <v>44</v>
      </c>
      <c r="F381" s="197" t="s">
        <v>636</v>
      </c>
      <c r="G381" s="9" t="s">
        <v>60</v>
      </c>
      <c r="I381" t="str">
        <f t="shared" si="52"/>
        <v>V4-Concealed Flush - Sprayed/stained-44-</v>
      </c>
      <c r="J381" s="6">
        <f t="shared" si="61"/>
        <v>307</v>
      </c>
      <c r="L381" s="189" t="s">
        <v>751</v>
      </c>
      <c r="O381" s="6">
        <v>292</v>
      </c>
    </row>
    <row r="382" spans="1:15">
      <c r="A382" t="s">
        <v>586</v>
      </c>
      <c r="B382" t="s">
        <v>51</v>
      </c>
      <c r="C382" t="s">
        <v>799</v>
      </c>
      <c r="D382">
        <v>44</v>
      </c>
      <c r="F382" s="197" t="s">
        <v>636</v>
      </c>
      <c r="G382" s="9" t="s">
        <v>60</v>
      </c>
      <c r="I382" t="str">
        <f t="shared" si="52"/>
        <v>V5-Concealed Flush - Sprayed/stained-44-</v>
      </c>
      <c r="J382" s="6">
        <f t="shared" si="61"/>
        <v>299</v>
      </c>
      <c r="L382" s="189" t="s">
        <v>751</v>
      </c>
      <c r="O382" s="6">
        <v>284</v>
      </c>
    </row>
    <row r="383" spans="1:15">
      <c r="A383" t="s">
        <v>587</v>
      </c>
      <c r="B383" t="s">
        <v>52</v>
      </c>
      <c r="C383" t="s">
        <v>799</v>
      </c>
      <c r="D383">
        <v>44</v>
      </c>
      <c r="F383" s="197" t="s">
        <v>636</v>
      </c>
      <c r="G383" s="9" t="s">
        <v>60</v>
      </c>
      <c r="I383" t="str">
        <f t="shared" si="52"/>
        <v>V6-Concealed Flush - Sprayed/stained-44-</v>
      </c>
      <c r="J383" s="6">
        <f t="shared" si="61"/>
        <v>503</v>
      </c>
      <c r="L383" s="189" t="s">
        <v>751</v>
      </c>
      <c r="O383" s="6">
        <v>479</v>
      </c>
    </row>
    <row r="384" spans="1:15">
      <c r="A384" t="s">
        <v>582</v>
      </c>
      <c r="B384" t="s">
        <v>47</v>
      </c>
      <c r="C384" t="s">
        <v>127</v>
      </c>
      <c r="D384">
        <v>54</v>
      </c>
      <c r="F384" s="197" t="s">
        <v>636</v>
      </c>
      <c r="G384" s="9" t="s">
        <v>61</v>
      </c>
      <c r="I384" t="str">
        <f t="shared" si="52"/>
        <v>V1-Hockey-54-</v>
      </c>
      <c r="J384">
        <f t="shared" ref="J384:J396" si="62">+ROUNDUP(O384*(1+M384),0)</f>
        <v>186</v>
      </c>
      <c r="L384" t="s">
        <v>730</v>
      </c>
      <c r="M384" s="355">
        <v>2.5000000000000001E-2</v>
      </c>
      <c r="O384">
        <v>181</v>
      </c>
    </row>
    <row r="385" spans="1:15">
      <c r="A385" t="s">
        <v>583</v>
      </c>
      <c r="B385" t="s">
        <v>48</v>
      </c>
      <c r="C385" t="s">
        <v>127</v>
      </c>
      <c r="D385">
        <v>54</v>
      </c>
      <c r="F385" s="197" t="s">
        <v>636</v>
      </c>
      <c r="G385" s="9" t="s">
        <v>61</v>
      </c>
      <c r="I385" t="str">
        <f t="shared" si="52"/>
        <v>V2-Hockey-54-</v>
      </c>
      <c r="J385">
        <f t="shared" si="62"/>
        <v>175</v>
      </c>
      <c r="L385" t="s">
        <v>730</v>
      </c>
      <c r="M385" s="355">
        <v>2.5000000000000001E-2</v>
      </c>
      <c r="O385">
        <v>170</v>
      </c>
    </row>
    <row r="386" spans="1:15">
      <c r="A386" t="s">
        <v>584</v>
      </c>
      <c r="B386" t="s">
        <v>49</v>
      </c>
      <c r="C386" t="s">
        <v>127</v>
      </c>
      <c r="D386">
        <v>54</v>
      </c>
      <c r="F386" s="197" t="s">
        <v>636</v>
      </c>
      <c r="G386" s="9" t="s">
        <v>61</v>
      </c>
      <c r="I386" t="str">
        <f t="shared" si="52"/>
        <v>V3-Hockey-54-</v>
      </c>
      <c r="J386">
        <f t="shared" si="62"/>
        <v>234</v>
      </c>
      <c r="L386" t="s">
        <v>730</v>
      </c>
      <c r="M386" s="355">
        <v>2.5000000000000001E-2</v>
      </c>
      <c r="O386">
        <v>228</v>
      </c>
    </row>
    <row r="387" spans="1:15">
      <c r="A387" t="s">
        <v>585</v>
      </c>
      <c r="B387" t="s">
        <v>50</v>
      </c>
      <c r="C387" t="s">
        <v>127</v>
      </c>
      <c r="D387">
        <v>54</v>
      </c>
      <c r="F387" s="197" t="s">
        <v>636</v>
      </c>
      <c r="G387" s="9" t="s">
        <v>61</v>
      </c>
      <c r="I387" t="str">
        <f t="shared" si="52"/>
        <v>V4-Hockey-54-</v>
      </c>
      <c r="J387">
        <f t="shared" si="62"/>
        <v>316</v>
      </c>
      <c r="L387" t="s">
        <v>730</v>
      </c>
      <c r="M387" s="355">
        <v>2.5000000000000001E-2</v>
      </c>
      <c r="O387">
        <v>308</v>
      </c>
    </row>
    <row r="388" spans="1:15">
      <c r="A388" t="s">
        <v>586</v>
      </c>
      <c r="B388" t="s">
        <v>51</v>
      </c>
      <c r="C388" t="s">
        <v>127</v>
      </c>
      <c r="D388">
        <v>54</v>
      </c>
      <c r="F388" s="197" t="s">
        <v>636</v>
      </c>
      <c r="G388" s="9" t="s">
        <v>61</v>
      </c>
      <c r="I388" t="str">
        <f t="shared" ref="I388:I451" si="63">A388&amp;"-"&amp;C388&amp;"-"&amp;D388&amp;"-"&amp;E388</f>
        <v>V5-Hockey-54-</v>
      </c>
      <c r="J388">
        <f t="shared" si="62"/>
        <v>262</v>
      </c>
      <c r="L388" t="s">
        <v>730</v>
      </c>
      <c r="M388" s="355">
        <v>2.5000000000000001E-2</v>
      </c>
      <c r="O388">
        <v>255</v>
      </c>
    </row>
    <row r="389" spans="1:15">
      <c r="A389" t="s">
        <v>587</v>
      </c>
      <c r="B389" t="s">
        <v>52</v>
      </c>
      <c r="C389" t="s">
        <v>127</v>
      </c>
      <c r="D389">
        <v>54</v>
      </c>
      <c r="F389" s="197" t="s">
        <v>636</v>
      </c>
      <c r="G389" s="9" t="s">
        <v>61</v>
      </c>
      <c r="I389" t="str">
        <f t="shared" si="63"/>
        <v>V6-Hockey-54-</v>
      </c>
      <c r="J389">
        <f t="shared" si="62"/>
        <v>484</v>
      </c>
      <c r="L389" t="s">
        <v>730</v>
      </c>
      <c r="M389" s="355">
        <v>2.5000000000000001E-2</v>
      </c>
      <c r="O389">
        <v>472</v>
      </c>
    </row>
    <row r="390" spans="1:15">
      <c r="A390" t="s">
        <v>588</v>
      </c>
      <c r="B390" t="s">
        <v>129</v>
      </c>
      <c r="C390" t="s">
        <v>127</v>
      </c>
      <c r="D390">
        <v>54</v>
      </c>
      <c r="F390" s="197" t="s">
        <v>636</v>
      </c>
      <c r="G390" s="9" t="s">
        <v>61</v>
      </c>
      <c r="I390" t="str">
        <f t="shared" si="63"/>
        <v>V7-Hockey-54-</v>
      </c>
      <c r="J390">
        <f t="shared" si="62"/>
        <v>380</v>
      </c>
      <c r="L390" t="s">
        <v>730</v>
      </c>
      <c r="M390" s="355">
        <v>2.5000000000000001E-2</v>
      </c>
      <c r="O390">
        <v>370</v>
      </c>
    </row>
    <row r="391" spans="1:15">
      <c r="A391" t="s">
        <v>582</v>
      </c>
      <c r="B391" t="s">
        <v>47</v>
      </c>
      <c r="C391" t="s">
        <v>128</v>
      </c>
      <c r="D391">
        <v>54</v>
      </c>
      <c r="F391" s="197" t="s">
        <v>636</v>
      </c>
      <c r="G391" s="9" t="s">
        <v>62</v>
      </c>
      <c r="I391" t="str">
        <f t="shared" si="63"/>
        <v>V1-QB-54-</v>
      </c>
      <c r="J391">
        <f t="shared" si="62"/>
        <v>256</v>
      </c>
      <c r="L391" t="s">
        <v>730</v>
      </c>
      <c r="M391" s="355">
        <v>0.05</v>
      </c>
      <c r="O391">
        <v>243</v>
      </c>
    </row>
    <row r="392" spans="1:15">
      <c r="A392" t="s">
        <v>583</v>
      </c>
      <c r="B392" t="s">
        <v>48</v>
      </c>
      <c r="C392" t="s">
        <v>128</v>
      </c>
      <c r="D392">
        <v>54</v>
      </c>
      <c r="F392" s="197" t="s">
        <v>636</v>
      </c>
      <c r="G392" s="9" t="s">
        <v>62</v>
      </c>
      <c r="I392" t="str">
        <f t="shared" si="63"/>
        <v>V2-QB-54-</v>
      </c>
      <c r="J392">
        <f t="shared" si="62"/>
        <v>263</v>
      </c>
      <c r="L392" t="s">
        <v>730</v>
      </c>
      <c r="M392" s="355">
        <v>0.05</v>
      </c>
      <c r="O392">
        <v>250</v>
      </c>
    </row>
    <row r="393" spans="1:15">
      <c r="A393" t="s">
        <v>584</v>
      </c>
      <c r="B393" t="s">
        <v>49</v>
      </c>
      <c r="C393" t="s">
        <v>128</v>
      </c>
      <c r="D393">
        <v>54</v>
      </c>
      <c r="F393" s="197" t="s">
        <v>636</v>
      </c>
      <c r="G393" s="9" t="s">
        <v>62</v>
      </c>
      <c r="I393" t="str">
        <f t="shared" si="63"/>
        <v>V3-QB-54-</v>
      </c>
      <c r="J393">
        <f t="shared" si="62"/>
        <v>283</v>
      </c>
      <c r="L393" t="s">
        <v>730</v>
      </c>
      <c r="M393" s="355">
        <v>0.05</v>
      </c>
      <c r="O393">
        <v>269</v>
      </c>
    </row>
    <row r="394" spans="1:15">
      <c r="A394" t="s">
        <v>585</v>
      </c>
      <c r="B394" t="s">
        <v>50</v>
      </c>
      <c r="C394" t="s">
        <v>128</v>
      </c>
      <c r="D394">
        <v>54</v>
      </c>
      <c r="F394" s="197" t="s">
        <v>636</v>
      </c>
      <c r="G394" s="9" t="s">
        <v>62</v>
      </c>
      <c r="I394" t="str">
        <f t="shared" si="63"/>
        <v>V4-QB-54-</v>
      </c>
      <c r="J394">
        <f t="shared" si="62"/>
        <v>334</v>
      </c>
      <c r="L394" t="s">
        <v>730</v>
      </c>
      <c r="M394" s="355">
        <v>0.05</v>
      </c>
      <c r="O394">
        <v>318</v>
      </c>
    </row>
    <row r="395" spans="1:15">
      <c r="A395" t="s">
        <v>586</v>
      </c>
      <c r="B395" t="s">
        <v>51</v>
      </c>
      <c r="C395" t="s">
        <v>128</v>
      </c>
      <c r="D395">
        <v>54</v>
      </c>
      <c r="F395" s="197" t="s">
        <v>636</v>
      </c>
      <c r="G395" s="9" t="s">
        <v>62</v>
      </c>
      <c r="I395" t="str">
        <f t="shared" si="63"/>
        <v>V5-QB-54-</v>
      </c>
      <c r="J395">
        <f t="shared" si="62"/>
        <v>314</v>
      </c>
      <c r="L395" t="s">
        <v>730</v>
      </c>
      <c r="M395" s="355">
        <v>0.05</v>
      </c>
      <c r="O395">
        <v>299</v>
      </c>
    </row>
    <row r="396" spans="1:15">
      <c r="A396" t="s">
        <v>587</v>
      </c>
      <c r="B396" t="s">
        <v>52</v>
      </c>
      <c r="C396" t="s">
        <v>128</v>
      </c>
      <c r="D396">
        <v>54</v>
      </c>
      <c r="F396" s="197" t="s">
        <v>636</v>
      </c>
      <c r="G396" s="9" t="s">
        <v>62</v>
      </c>
      <c r="I396" t="str">
        <f t="shared" si="63"/>
        <v>V6-QB-54-</v>
      </c>
      <c r="J396">
        <f t="shared" si="62"/>
        <v>515</v>
      </c>
      <c r="L396" t="s">
        <v>730</v>
      </c>
      <c r="M396" s="355">
        <v>0.05</v>
      </c>
      <c r="O396">
        <v>490</v>
      </c>
    </row>
    <row r="397" spans="1:15">
      <c r="A397" t="s">
        <v>582</v>
      </c>
      <c r="B397" t="s">
        <v>47</v>
      </c>
      <c r="C397" t="s">
        <v>631</v>
      </c>
      <c r="D397">
        <v>54</v>
      </c>
      <c r="F397" s="197" t="s">
        <v>636</v>
      </c>
      <c r="G397" s="9" t="s">
        <v>62</v>
      </c>
      <c r="I397" t="str">
        <f t="shared" si="63"/>
        <v>V1-Concealed Flush-54-</v>
      </c>
      <c r="J397" s="284">
        <f t="shared" ref="J397:J402" si="64">ROUNDUP(J391*(1+Concealed_Flush_Uplift),0)</f>
        <v>282</v>
      </c>
      <c r="L397" t="s">
        <v>751</v>
      </c>
      <c r="O397" s="284">
        <v>268</v>
      </c>
    </row>
    <row r="398" spans="1:15">
      <c r="A398" t="s">
        <v>583</v>
      </c>
      <c r="B398" t="s">
        <v>48</v>
      </c>
      <c r="C398" t="s">
        <v>631</v>
      </c>
      <c r="D398">
        <v>54</v>
      </c>
      <c r="F398" s="197" t="s">
        <v>636</v>
      </c>
      <c r="G398" s="9" t="s">
        <v>62</v>
      </c>
      <c r="I398" t="str">
        <f t="shared" si="63"/>
        <v>V2-Concealed Flush-54-</v>
      </c>
      <c r="J398" s="284">
        <f t="shared" si="64"/>
        <v>290</v>
      </c>
      <c r="L398" t="s">
        <v>751</v>
      </c>
      <c r="O398" s="284">
        <v>275</v>
      </c>
    </row>
    <row r="399" spans="1:15">
      <c r="A399" t="s">
        <v>584</v>
      </c>
      <c r="B399" t="s">
        <v>49</v>
      </c>
      <c r="C399" t="s">
        <v>631</v>
      </c>
      <c r="D399">
        <v>54</v>
      </c>
      <c r="F399" s="197" t="s">
        <v>636</v>
      </c>
      <c r="G399" s="9" t="s">
        <v>62</v>
      </c>
      <c r="I399" t="str">
        <f t="shared" si="63"/>
        <v>V3-Concealed Flush-54-</v>
      </c>
      <c r="J399" s="284">
        <f t="shared" si="64"/>
        <v>312</v>
      </c>
      <c r="L399" t="s">
        <v>751</v>
      </c>
      <c r="O399" s="284">
        <v>296</v>
      </c>
    </row>
    <row r="400" spans="1:15">
      <c r="A400" t="s">
        <v>585</v>
      </c>
      <c r="B400" t="s">
        <v>50</v>
      </c>
      <c r="C400" t="s">
        <v>631</v>
      </c>
      <c r="D400">
        <v>54</v>
      </c>
      <c r="F400" s="197" t="s">
        <v>636</v>
      </c>
      <c r="G400" s="9" t="s">
        <v>62</v>
      </c>
      <c r="I400" t="str">
        <f t="shared" si="63"/>
        <v>V4-Concealed Flush-54-</v>
      </c>
      <c r="J400" s="284">
        <f t="shared" si="64"/>
        <v>368</v>
      </c>
      <c r="L400" t="s">
        <v>751</v>
      </c>
      <c r="O400" s="284">
        <v>350</v>
      </c>
    </row>
    <row r="401" spans="1:15">
      <c r="A401" t="s">
        <v>586</v>
      </c>
      <c r="B401" t="s">
        <v>51</v>
      </c>
      <c r="C401" t="s">
        <v>631</v>
      </c>
      <c r="D401">
        <v>54</v>
      </c>
      <c r="F401" s="197" t="s">
        <v>636</v>
      </c>
      <c r="G401" s="9" t="s">
        <v>62</v>
      </c>
      <c r="I401" t="str">
        <f t="shared" si="63"/>
        <v>V5-Concealed Flush-54-</v>
      </c>
      <c r="J401" s="284">
        <f t="shared" si="64"/>
        <v>346</v>
      </c>
      <c r="L401" t="s">
        <v>751</v>
      </c>
      <c r="O401" s="284">
        <v>329</v>
      </c>
    </row>
    <row r="402" spans="1:15">
      <c r="A402" t="s">
        <v>587</v>
      </c>
      <c r="B402" t="s">
        <v>52</v>
      </c>
      <c r="C402" t="s">
        <v>631</v>
      </c>
      <c r="D402">
        <v>54</v>
      </c>
      <c r="F402" s="197" t="s">
        <v>636</v>
      </c>
      <c r="G402" s="9" t="s">
        <v>62</v>
      </c>
      <c r="I402" t="str">
        <f t="shared" si="63"/>
        <v>V6-Concealed Flush-54-</v>
      </c>
      <c r="J402" s="284">
        <f t="shared" si="64"/>
        <v>567</v>
      </c>
      <c r="L402" t="s">
        <v>751</v>
      </c>
      <c r="O402" s="284">
        <v>539</v>
      </c>
    </row>
    <row r="403" spans="1:15">
      <c r="A403" t="s">
        <v>582</v>
      </c>
      <c r="B403" t="s">
        <v>47</v>
      </c>
      <c r="C403" t="s">
        <v>797</v>
      </c>
      <c r="D403">
        <v>54</v>
      </c>
      <c r="F403" s="197" t="s">
        <v>636</v>
      </c>
      <c r="G403" s="9" t="s">
        <v>61</v>
      </c>
      <c r="I403" t="str">
        <f t="shared" si="63"/>
        <v>V1-Hockey - Sprayed/stained-54-</v>
      </c>
      <c r="J403" s="6">
        <f t="shared" ref="J403:J421" si="65">J384</f>
        <v>186</v>
      </c>
      <c r="L403" s="189" t="s">
        <v>751</v>
      </c>
      <c r="O403" s="6">
        <v>181</v>
      </c>
    </row>
    <row r="404" spans="1:15">
      <c r="A404" t="s">
        <v>583</v>
      </c>
      <c r="B404" t="s">
        <v>48</v>
      </c>
      <c r="C404" t="s">
        <v>797</v>
      </c>
      <c r="D404">
        <v>54</v>
      </c>
      <c r="F404" s="197" t="s">
        <v>636</v>
      </c>
      <c r="G404" s="9" t="s">
        <v>61</v>
      </c>
      <c r="I404" t="str">
        <f t="shared" si="63"/>
        <v>V2-Hockey - Sprayed/stained-54-</v>
      </c>
      <c r="J404" s="6">
        <f t="shared" si="65"/>
        <v>175</v>
      </c>
      <c r="L404" s="189" t="s">
        <v>751</v>
      </c>
      <c r="O404" s="6">
        <v>170</v>
      </c>
    </row>
    <row r="405" spans="1:15">
      <c r="A405" t="s">
        <v>584</v>
      </c>
      <c r="B405" t="s">
        <v>49</v>
      </c>
      <c r="C405" t="s">
        <v>797</v>
      </c>
      <c r="D405">
        <v>54</v>
      </c>
      <c r="F405" s="197" t="s">
        <v>636</v>
      </c>
      <c r="G405" s="9" t="s">
        <v>61</v>
      </c>
      <c r="I405" t="str">
        <f t="shared" si="63"/>
        <v>V3-Hockey - Sprayed/stained-54-</v>
      </c>
      <c r="J405" s="6">
        <f t="shared" si="65"/>
        <v>234</v>
      </c>
      <c r="L405" s="189" t="s">
        <v>751</v>
      </c>
      <c r="O405" s="6">
        <v>228</v>
      </c>
    </row>
    <row r="406" spans="1:15">
      <c r="A406" t="s">
        <v>585</v>
      </c>
      <c r="B406" t="s">
        <v>50</v>
      </c>
      <c r="C406" t="s">
        <v>797</v>
      </c>
      <c r="D406">
        <v>54</v>
      </c>
      <c r="F406" s="197" t="s">
        <v>636</v>
      </c>
      <c r="G406" s="9" t="s">
        <v>61</v>
      </c>
      <c r="I406" t="str">
        <f t="shared" si="63"/>
        <v>V4-Hockey - Sprayed/stained-54-</v>
      </c>
      <c r="J406" s="6">
        <f t="shared" si="65"/>
        <v>316</v>
      </c>
      <c r="L406" s="189" t="s">
        <v>751</v>
      </c>
      <c r="O406" s="6">
        <v>308</v>
      </c>
    </row>
    <row r="407" spans="1:15">
      <c r="A407" t="s">
        <v>586</v>
      </c>
      <c r="B407" t="s">
        <v>51</v>
      </c>
      <c r="C407" t="s">
        <v>797</v>
      </c>
      <c r="D407">
        <v>54</v>
      </c>
      <c r="F407" s="197" t="s">
        <v>636</v>
      </c>
      <c r="G407" s="9" t="s">
        <v>61</v>
      </c>
      <c r="I407" t="str">
        <f t="shared" si="63"/>
        <v>V5-Hockey - Sprayed/stained-54-</v>
      </c>
      <c r="J407" s="6">
        <f t="shared" si="65"/>
        <v>262</v>
      </c>
      <c r="L407" s="189" t="s">
        <v>751</v>
      </c>
      <c r="O407" s="6">
        <v>255</v>
      </c>
    </row>
    <row r="408" spans="1:15">
      <c r="A408" t="s">
        <v>587</v>
      </c>
      <c r="B408" t="s">
        <v>52</v>
      </c>
      <c r="C408" t="s">
        <v>797</v>
      </c>
      <c r="D408">
        <v>54</v>
      </c>
      <c r="F408" s="197" t="s">
        <v>636</v>
      </c>
      <c r="G408" s="9" t="s">
        <v>61</v>
      </c>
      <c r="I408" t="str">
        <f t="shared" si="63"/>
        <v>V6-Hockey - Sprayed/stained-54-</v>
      </c>
      <c r="J408" s="6">
        <f t="shared" si="65"/>
        <v>484</v>
      </c>
      <c r="L408" s="189" t="s">
        <v>751</v>
      </c>
      <c r="O408" s="6">
        <v>472</v>
      </c>
    </row>
    <row r="409" spans="1:15">
      <c r="A409" t="s">
        <v>588</v>
      </c>
      <c r="B409" t="s">
        <v>129</v>
      </c>
      <c r="C409" t="s">
        <v>797</v>
      </c>
      <c r="D409">
        <v>54</v>
      </c>
      <c r="F409" s="197" t="s">
        <v>636</v>
      </c>
      <c r="G409" s="9" t="s">
        <v>61</v>
      </c>
      <c r="I409" t="str">
        <f t="shared" si="63"/>
        <v>V7-Hockey - Sprayed/stained-54-</v>
      </c>
      <c r="J409" s="6">
        <f t="shared" si="65"/>
        <v>380</v>
      </c>
      <c r="L409" s="189" t="s">
        <v>751</v>
      </c>
      <c r="O409" s="6">
        <v>370</v>
      </c>
    </row>
    <row r="410" spans="1:15">
      <c r="A410" t="s">
        <v>582</v>
      </c>
      <c r="B410" t="s">
        <v>47</v>
      </c>
      <c r="C410" t="s">
        <v>798</v>
      </c>
      <c r="D410">
        <v>54</v>
      </c>
      <c r="F410" s="197" t="s">
        <v>636</v>
      </c>
      <c r="G410" s="9" t="s">
        <v>62</v>
      </c>
      <c r="I410" t="str">
        <f t="shared" si="63"/>
        <v>V1-QB - Sprayed/stained-54-</v>
      </c>
      <c r="J410" s="6">
        <f t="shared" si="65"/>
        <v>256</v>
      </c>
      <c r="L410" s="189" t="s">
        <v>751</v>
      </c>
      <c r="O410" s="6">
        <v>243</v>
      </c>
    </row>
    <row r="411" spans="1:15">
      <c r="A411" t="s">
        <v>583</v>
      </c>
      <c r="B411" t="s">
        <v>48</v>
      </c>
      <c r="C411" t="s">
        <v>798</v>
      </c>
      <c r="D411">
        <v>54</v>
      </c>
      <c r="F411" s="197" t="s">
        <v>636</v>
      </c>
      <c r="G411" s="9" t="s">
        <v>62</v>
      </c>
      <c r="I411" t="str">
        <f t="shared" si="63"/>
        <v>V2-QB - Sprayed/stained-54-</v>
      </c>
      <c r="J411" s="6">
        <f t="shared" si="65"/>
        <v>263</v>
      </c>
      <c r="L411" s="189" t="s">
        <v>751</v>
      </c>
      <c r="O411" s="6">
        <v>250</v>
      </c>
    </row>
    <row r="412" spans="1:15">
      <c r="A412" t="s">
        <v>584</v>
      </c>
      <c r="B412" t="s">
        <v>49</v>
      </c>
      <c r="C412" t="s">
        <v>798</v>
      </c>
      <c r="D412">
        <v>54</v>
      </c>
      <c r="F412" s="197" t="s">
        <v>636</v>
      </c>
      <c r="G412" s="9" t="s">
        <v>62</v>
      </c>
      <c r="I412" t="str">
        <f t="shared" si="63"/>
        <v>V3-QB - Sprayed/stained-54-</v>
      </c>
      <c r="J412" s="6">
        <f t="shared" si="65"/>
        <v>283</v>
      </c>
      <c r="L412" s="189" t="s">
        <v>751</v>
      </c>
      <c r="O412" s="6">
        <v>269</v>
      </c>
    </row>
    <row r="413" spans="1:15">
      <c r="A413" t="s">
        <v>585</v>
      </c>
      <c r="B413" t="s">
        <v>50</v>
      </c>
      <c r="C413" t="s">
        <v>798</v>
      </c>
      <c r="D413">
        <v>54</v>
      </c>
      <c r="F413" s="197" t="s">
        <v>636</v>
      </c>
      <c r="G413" s="9" t="s">
        <v>62</v>
      </c>
      <c r="I413" t="str">
        <f t="shared" si="63"/>
        <v>V4-QB - Sprayed/stained-54-</v>
      </c>
      <c r="J413" s="6">
        <f t="shared" si="65"/>
        <v>334</v>
      </c>
      <c r="L413" s="189" t="s">
        <v>751</v>
      </c>
      <c r="O413" s="6">
        <v>318</v>
      </c>
    </row>
    <row r="414" spans="1:15">
      <c r="A414" t="s">
        <v>586</v>
      </c>
      <c r="B414" t="s">
        <v>51</v>
      </c>
      <c r="C414" t="s">
        <v>798</v>
      </c>
      <c r="D414">
        <v>54</v>
      </c>
      <c r="F414" s="197" t="s">
        <v>636</v>
      </c>
      <c r="G414" s="9" t="s">
        <v>62</v>
      </c>
      <c r="I414" t="str">
        <f t="shared" si="63"/>
        <v>V5-QB - Sprayed/stained-54-</v>
      </c>
      <c r="J414" s="6">
        <f t="shared" si="65"/>
        <v>314</v>
      </c>
      <c r="L414" s="189" t="s">
        <v>751</v>
      </c>
      <c r="O414" s="6">
        <v>299</v>
      </c>
    </row>
    <row r="415" spans="1:15">
      <c r="A415" t="s">
        <v>587</v>
      </c>
      <c r="B415" t="s">
        <v>52</v>
      </c>
      <c r="C415" t="s">
        <v>798</v>
      </c>
      <c r="D415">
        <v>54</v>
      </c>
      <c r="F415" s="197" t="s">
        <v>636</v>
      </c>
      <c r="G415" s="9" t="s">
        <v>62</v>
      </c>
      <c r="I415" t="str">
        <f t="shared" si="63"/>
        <v>V6-QB - Sprayed/stained-54-</v>
      </c>
      <c r="J415" s="6">
        <f t="shared" si="65"/>
        <v>515</v>
      </c>
      <c r="L415" s="189" t="s">
        <v>751</v>
      </c>
      <c r="O415" s="6">
        <v>490</v>
      </c>
    </row>
    <row r="416" spans="1:15">
      <c r="A416" t="s">
        <v>582</v>
      </c>
      <c r="B416" t="s">
        <v>47</v>
      </c>
      <c r="C416" t="s">
        <v>799</v>
      </c>
      <c r="D416">
        <v>54</v>
      </c>
      <c r="F416" s="197" t="s">
        <v>636</v>
      </c>
      <c r="G416" s="9" t="s">
        <v>62</v>
      </c>
      <c r="I416" t="str">
        <f t="shared" si="63"/>
        <v>V1-Concealed Flush - Sprayed/stained-54-</v>
      </c>
      <c r="J416" s="6">
        <f t="shared" si="65"/>
        <v>282</v>
      </c>
      <c r="L416" s="189" t="s">
        <v>751</v>
      </c>
      <c r="O416" s="6">
        <v>268</v>
      </c>
    </row>
    <row r="417" spans="1:15">
      <c r="A417" t="s">
        <v>583</v>
      </c>
      <c r="B417" t="s">
        <v>48</v>
      </c>
      <c r="C417" t="s">
        <v>799</v>
      </c>
      <c r="D417">
        <v>54</v>
      </c>
      <c r="F417" s="197" t="s">
        <v>636</v>
      </c>
      <c r="G417" s="9" t="s">
        <v>62</v>
      </c>
      <c r="I417" t="str">
        <f t="shared" si="63"/>
        <v>V2-Concealed Flush - Sprayed/stained-54-</v>
      </c>
      <c r="J417" s="6">
        <f t="shared" si="65"/>
        <v>290</v>
      </c>
      <c r="L417" s="189" t="s">
        <v>751</v>
      </c>
      <c r="O417" s="6">
        <v>275</v>
      </c>
    </row>
    <row r="418" spans="1:15">
      <c r="A418" t="s">
        <v>584</v>
      </c>
      <c r="B418" t="s">
        <v>49</v>
      </c>
      <c r="C418" t="s">
        <v>799</v>
      </c>
      <c r="D418">
        <v>54</v>
      </c>
      <c r="F418" s="197" t="s">
        <v>636</v>
      </c>
      <c r="G418" s="9" t="s">
        <v>62</v>
      </c>
      <c r="I418" t="str">
        <f t="shared" si="63"/>
        <v>V3-Concealed Flush - Sprayed/stained-54-</v>
      </c>
      <c r="J418" s="6">
        <f t="shared" si="65"/>
        <v>312</v>
      </c>
      <c r="L418" s="189" t="s">
        <v>751</v>
      </c>
      <c r="O418" s="6">
        <v>296</v>
      </c>
    </row>
    <row r="419" spans="1:15">
      <c r="A419" t="s">
        <v>585</v>
      </c>
      <c r="B419" t="s">
        <v>50</v>
      </c>
      <c r="C419" t="s">
        <v>799</v>
      </c>
      <c r="D419">
        <v>54</v>
      </c>
      <c r="F419" s="197" t="s">
        <v>636</v>
      </c>
      <c r="G419" s="9" t="s">
        <v>62</v>
      </c>
      <c r="I419" t="str">
        <f t="shared" si="63"/>
        <v>V4-Concealed Flush - Sprayed/stained-54-</v>
      </c>
      <c r="J419" s="6">
        <f t="shared" si="65"/>
        <v>368</v>
      </c>
      <c r="L419" s="189" t="s">
        <v>751</v>
      </c>
      <c r="O419" s="6">
        <v>350</v>
      </c>
    </row>
    <row r="420" spans="1:15">
      <c r="A420" t="s">
        <v>586</v>
      </c>
      <c r="B420" t="s">
        <v>51</v>
      </c>
      <c r="C420" t="s">
        <v>799</v>
      </c>
      <c r="D420">
        <v>54</v>
      </c>
      <c r="F420" s="197" t="s">
        <v>636</v>
      </c>
      <c r="G420" s="9" t="s">
        <v>62</v>
      </c>
      <c r="I420" t="str">
        <f t="shared" si="63"/>
        <v>V5-Concealed Flush - Sprayed/stained-54-</v>
      </c>
      <c r="J420" s="6">
        <f t="shared" si="65"/>
        <v>346</v>
      </c>
      <c r="L420" s="189" t="s">
        <v>751</v>
      </c>
      <c r="O420" s="6">
        <v>329</v>
      </c>
    </row>
    <row r="421" spans="1:15">
      <c r="A421" t="s">
        <v>587</v>
      </c>
      <c r="B421" t="s">
        <v>52</v>
      </c>
      <c r="C421" t="s">
        <v>799</v>
      </c>
      <c r="D421">
        <v>54</v>
      </c>
      <c r="F421" s="197" t="s">
        <v>636</v>
      </c>
      <c r="G421" s="9" t="s">
        <v>62</v>
      </c>
      <c r="I421" t="str">
        <f t="shared" si="63"/>
        <v>V6-Concealed Flush - Sprayed/stained-54-</v>
      </c>
      <c r="J421" s="6">
        <f t="shared" si="65"/>
        <v>567</v>
      </c>
      <c r="L421" s="189" t="s">
        <v>751</v>
      </c>
      <c r="O421" s="6">
        <v>539</v>
      </c>
    </row>
    <row r="422" spans="1:15">
      <c r="A422" t="s">
        <v>582</v>
      </c>
      <c r="B422" t="s">
        <v>47</v>
      </c>
      <c r="C422" t="s">
        <v>127</v>
      </c>
      <c r="D422">
        <v>59</v>
      </c>
      <c r="F422" s="197" t="s">
        <v>636</v>
      </c>
      <c r="G422" s="9" t="s">
        <v>61</v>
      </c>
      <c r="H422" t="str">
        <f t="shared" ref="H422:H459" si="66">_xlfn.CONCAT(F422,I422)</f>
        <v>6.4mm LamV1-Hockey-59-</v>
      </c>
      <c r="I422" t="str">
        <f t="shared" si="63"/>
        <v>V1-Hockey-59-</v>
      </c>
      <c r="J422">
        <f t="shared" ref="J422:J434" si="67">+ROUNDUP(O422*(1+M422),0)</f>
        <v>186</v>
      </c>
      <c r="L422" t="s">
        <v>730</v>
      </c>
      <c r="M422" s="355">
        <v>2.5000000000000001E-2</v>
      </c>
      <c r="O422">
        <v>181</v>
      </c>
    </row>
    <row r="423" spans="1:15">
      <c r="A423" t="s">
        <v>583</v>
      </c>
      <c r="B423" t="s">
        <v>48</v>
      </c>
      <c r="C423" t="s">
        <v>127</v>
      </c>
      <c r="D423">
        <v>59</v>
      </c>
      <c r="F423" s="197" t="s">
        <v>636</v>
      </c>
      <c r="G423" s="9" t="s">
        <v>61</v>
      </c>
      <c r="H423" t="str">
        <f t="shared" si="66"/>
        <v>6.4mm LamV2-Hockey-59-</v>
      </c>
      <c r="I423" t="str">
        <f t="shared" si="63"/>
        <v>V2-Hockey-59-</v>
      </c>
      <c r="J423">
        <f t="shared" si="67"/>
        <v>175</v>
      </c>
      <c r="L423" t="s">
        <v>730</v>
      </c>
      <c r="M423" s="355">
        <v>2.5000000000000001E-2</v>
      </c>
      <c r="O423">
        <v>170</v>
      </c>
    </row>
    <row r="424" spans="1:15">
      <c r="A424" t="s">
        <v>584</v>
      </c>
      <c r="B424" t="s">
        <v>49</v>
      </c>
      <c r="C424" t="s">
        <v>127</v>
      </c>
      <c r="D424">
        <v>59</v>
      </c>
      <c r="F424" s="197" t="s">
        <v>636</v>
      </c>
      <c r="G424" s="9" t="s">
        <v>61</v>
      </c>
      <c r="H424" t="str">
        <f t="shared" si="66"/>
        <v>6.4mm LamV3-Hockey-59-</v>
      </c>
      <c r="I424" t="str">
        <f t="shared" si="63"/>
        <v>V3-Hockey-59-</v>
      </c>
      <c r="J424">
        <f t="shared" si="67"/>
        <v>234</v>
      </c>
      <c r="L424" t="s">
        <v>730</v>
      </c>
      <c r="M424" s="355">
        <v>2.5000000000000001E-2</v>
      </c>
      <c r="O424">
        <v>228</v>
      </c>
    </row>
    <row r="425" spans="1:15">
      <c r="A425" t="s">
        <v>585</v>
      </c>
      <c r="B425" t="s">
        <v>50</v>
      </c>
      <c r="C425" t="s">
        <v>127</v>
      </c>
      <c r="D425">
        <v>59</v>
      </c>
      <c r="F425" s="197" t="s">
        <v>636</v>
      </c>
      <c r="G425" s="9" t="s">
        <v>61</v>
      </c>
      <c r="H425" t="str">
        <f t="shared" si="66"/>
        <v>6.4mm LamV4-Hockey-59-</v>
      </c>
      <c r="I425" t="str">
        <f t="shared" si="63"/>
        <v>V4-Hockey-59-</v>
      </c>
      <c r="J425">
        <f t="shared" si="67"/>
        <v>316</v>
      </c>
      <c r="L425" t="s">
        <v>730</v>
      </c>
      <c r="M425" s="355">
        <v>2.5000000000000001E-2</v>
      </c>
      <c r="O425">
        <v>308</v>
      </c>
    </row>
    <row r="426" spans="1:15">
      <c r="A426" t="s">
        <v>586</v>
      </c>
      <c r="B426" t="s">
        <v>51</v>
      </c>
      <c r="C426" t="s">
        <v>127</v>
      </c>
      <c r="D426">
        <v>59</v>
      </c>
      <c r="F426" s="197" t="s">
        <v>636</v>
      </c>
      <c r="G426" s="9" t="s">
        <v>61</v>
      </c>
      <c r="H426" t="str">
        <f t="shared" si="66"/>
        <v>6.4mm LamV5-Hockey-59-</v>
      </c>
      <c r="I426" t="str">
        <f t="shared" si="63"/>
        <v>V5-Hockey-59-</v>
      </c>
      <c r="J426">
        <f t="shared" si="67"/>
        <v>262</v>
      </c>
      <c r="L426" t="s">
        <v>730</v>
      </c>
      <c r="M426" s="355">
        <v>2.5000000000000001E-2</v>
      </c>
      <c r="O426">
        <v>255</v>
      </c>
    </row>
    <row r="427" spans="1:15">
      <c r="A427" t="s">
        <v>587</v>
      </c>
      <c r="B427" t="s">
        <v>52</v>
      </c>
      <c r="C427" t="s">
        <v>127</v>
      </c>
      <c r="D427">
        <v>59</v>
      </c>
      <c r="F427" s="197" t="s">
        <v>636</v>
      </c>
      <c r="G427" s="9" t="s">
        <v>61</v>
      </c>
      <c r="H427" t="str">
        <f t="shared" si="66"/>
        <v>6.4mm LamV6-Hockey-59-</v>
      </c>
      <c r="I427" t="str">
        <f t="shared" si="63"/>
        <v>V6-Hockey-59-</v>
      </c>
      <c r="J427">
        <f t="shared" si="67"/>
        <v>484</v>
      </c>
      <c r="L427" t="s">
        <v>730</v>
      </c>
      <c r="M427" s="355">
        <v>2.5000000000000001E-2</v>
      </c>
      <c r="O427">
        <v>472</v>
      </c>
    </row>
    <row r="428" spans="1:15">
      <c r="A428" t="s">
        <v>588</v>
      </c>
      <c r="B428" t="s">
        <v>129</v>
      </c>
      <c r="C428" t="s">
        <v>127</v>
      </c>
      <c r="D428">
        <v>59</v>
      </c>
      <c r="F428" s="197" t="s">
        <v>636</v>
      </c>
      <c r="G428" s="9" t="s">
        <v>61</v>
      </c>
      <c r="H428" t="str">
        <f t="shared" si="66"/>
        <v>6.4mm LamV7-Hockey-59-</v>
      </c>
      <c r="I428" t="str">
        <f t="shared" si="63"/>
        <v>V7-Hockey-59-</v>
      </c>
      <c r="J428">
        <f t="shared" si="67"/>
        <v>380</v>
      </c>
      <c r="L428" t="s">
        <v>730</v>
      </c>
      <c r="M428" s="355">
        <v>2.5000000000000001E-2</v>
      </c>
      <c r="O428">
        <v>370</v>
      </c>
    </row>
    <row r="429" spans="1:15">
      <c r="A429" t="s">
        <v>582</v>
      </c>
      <c r="B429" t="s">
        <v>47</v>
      </c>
      <c r="C429" t="s">
        <v>128</v>
      </c>
      <c r="D429">
        <v>59</v>
      </c>
      <c r="F429" s="197" t="s">
        <v>636</v>
      </c>
      <c r="G429" s="9" t="s">
        <v>62</v>
      </c>
      <c r="H429" t="str">
        <f t="shared" si="66"/>
        <v>6.4mm LamV1-QB-59-</v>
      </c>
      <c r="I429" t="str">
        <f t="shared" si="63"/>
        <v>V1-QB-59-</v>
      </c>
      <c r="J429">
        <f t="shared" si="67"/>
        <v>256</v>
      </c>
      <c r="L429" t="s">
        <v>730</v>
      </c>
      <c r="M429" s="355">
        <v>0.05</v>
      </c>
      <c r="O429">
        <v>243</v>
      </c>
    </row>
    <row r="430" spans="1:15">
      <c r="A430" t="s">
        <v>583</v>
      </c>
      <c r="B430" t="s">
        <v>48</v>
      </c>
      <c r="C430" t="s">
        <v>128</v>
      </c>
      <c r="D430">
        <v>59</v>
      </c>
      <c r="F430" s="197" t="s">
        <v>636</v>
      </c>
      <c r="G430" s="9" t="s">
        <v>62</v>
      </c>
      <c r="H430" t="str">
        <f t="shared" si="66"/>
        <v>6.4mm LamV2-QB-59-</v>
      </c>
      <c r="I430" t="str">
        <f t="shared" si="63"/>
        <v>V2-QB-59-</v>
      </c>
      <c r="J430">
        <f t="shared" si="67"/>
        <v>263</v>
      </c>
      <c r="L430" t="s">
        <v>730</v>
      </c>
      <c r="M430" s="355">
        <v>0.05</v>
      </c>
      <c r="O430">
        <v>250</v>
      </c>
    </row>
    <row r="431" spans="1:15">
      <c r="A431" t="s">
        <v>584</v>
      </c>
      <c r="B431" t="s">
        <v>49</v>
      </c>
      <c r="C431" t="s">
        <v>128</v>
      </c>
      <c r="D431">
        <v>59</v>
      </c>
      <c r="F431" s="197" t="s">
        <v>636</v>
      </c>
      <c r="G431" s="9" t="s">
        <v>62</v>
      </c>
      <c r="H431" t="str">
        <f t="shared" si="66"/>
        <v>6.4mm LamV3-QB-59-</v>
      </c>
      <c r="I431" t="str">
        <f t="shared" si="63"/>
        <v>V3-QB-59-</v>
      </c>
      <c r="J431">
        <f t="shared" si="67"/>
        <v>283</v>
      </c>
      <c r="L431" t="s">
        <v>730</v>
      </c>
      <c r="M431" s="355">
        <v>0.05</v>
      </c>
      <c r="O431">
        <v>269</v>
      </c>
    </row>
    <row r="432" spans="1:15">
      <c r="A432" t="s">
        <v>585</v>
      </c>
      <c r="B432" t="s">
        <v>50</v>
      </c>
      <c r="C432" t="s">
        <v>128</v>
      </c>
      <c r="D432">
        <v>59</v>
      </c>
      <c r="F432" s="197" t="s">
        <v>636</v>
      </c>
      <c r="G432" s="9" t="s">
        <v>62</v>
      </c>
      <c r="H432" t="str">
        <f t="shared" si="66"/>
        <v>6.4mm LamV4-QB-59-</v>
      </c>
      <c r="I432" t="str">
        <f t="shared" si="63"/>
        <v>V4-QB-59-</v>
      </c>
      <c r="J432">
        <f t="shared" si="67"/>
        <v>334</v>
      </c>
      <c r="L432" t="s">
        <v>730</v>
      </c>
      <c r="M432" s="355">
        <v>0.05</v>
      </c>
      <c r="O432">
        <v>318</v>
      </c>
    </row>
    <row r="433" spans="1:15">
      <c r="A433" t="s">
        <v>586</v>
      </c>
      <c r="B433" t="s">
        <v>51</v>
      </c>
      <c r="C433" t="s">
        <v>128</v>
      </c>
      <c r="D433">
        <v>59</v>
      </c>
      <c r="F433" s="197" t="s">
        <v>636</v>
      </c>
      <c r="G433" s="9" t="s">
        <v>62</v>
      </c>
      <c r="H433" t="str">
        <f t="shared" si="66"/>
        <v>6.4mm LamV5-QB-59-</v>
      </c>
      <c r="I433" t="str">
        <f t="shared" si="63"/>
        <v>V5-QB-59-</v>
      </c>
      <c r="J433">
        <f t="shared" si="67"/>
        <v>314</v>
      </c>
      <c r="L433" t="s">
        <v>730</v>
      </c>
      <c r="M433" s="355">
        <v>0.05</v>
      </c>
      <c r="O433">
        <v>299</v>
      </c>
    </row>
    <row r="434" spans="1:15">
      <c r="A434" t="s">
        <v>587</v>
      </c>
      <c r="B434" t="s">
        <v>52</v>
      </c>
      <c r="C434" t="s">
        <v>128</v>
      </c>
      <c r="D434">
        <v>59</v>
      </c>
      <c r="F434" s="197" t="s">
        <v>636</v>
      </c>
      <c r="G434" s="9" t="s">
        <v>62</v>
      </c>
      <c r="H434" t="str">
        <f t="shared" si="66"/>
        <v>6.4mm LamV6-QB-59-</v>
      </c>
      <c r="I434" t="str">
        <f t="shared" si="63"/>
        <v>V6-QB-59-</v>
      </c>
      <c r="J434">
        <f t="shared" si="67"/>
        <v>515</v>
      </c>
      <c r="L434" t="s">
        <v>730</v>
      </c>
      <c r="M434" s="355">
        <v>0.05</v>
      </c>
      <c r="O434">
        <v>490</v>
      </c>
    </row>
    <row r="435" spans="1:15">
      <c r="A435" t="s">
        <v>582</v>
      </c>
      <c r="B435" t="s">
        <v>47</v>
      </c>
      <c r="C435" t="s">
        <v>631</v>
      </c>
      <c r="D435">
        <v>59</v>
      </c>
      <c r="F435" s="197" t="s">
        <v>636</v>
      </c>
      <c r="G435" s="9" t="s">
        <v>62</v>
      </c>
      <c r="H435" t="str">
        <f t="shared" si="66"/>
        <v>6.4mm LamV1-Concealed Flush-59-</v>
      </c>
      <c r="I435" t="str">
        <f t="shared" si="63"/>
        <v>V1-Concealed Flush-59-</v>
      </c>
      <c r="J435" s="284">
        <f t="shared" ref="J435:J440" si="68">ROUNDUP(J429*(1+Concealed_Flush_Uplift),0)</f>
        <v>282</v>
      </c>
      <c r="L435" t="s">
        <v>751</v>
      </c>
      <c r="O435" s="284">
        <v>268</v>
      </c>
    </row>
    <row r="436" spans="1:15">
      <c r="A436" t="s">
        <v>583</v>
      </c>
      <c r="B436" t="s">
        <v>48</v>
      </c>
      <c r="C436" t="s">
        <v>631</v>
      </c>
      <c r="D436">
        <v>59</v>
      </c>
      <c r="F436" s="197" t="s">
        <v>636</v>
      </c>
      <c r="G436" s="9" t="s">
        <v>62</v>
      </c>
      <c r="H436" t="str">
        <f t="shared" si="66"/>
        <v>6.4mm LamV2-Concealed Flush-59-</v>
      </c>
      <c r="I436" t="str">
        <f t="shared" si="63"/>
        <v>V2-Concealed Flush-59-</v>
      </c>
      <c r="J436" s="284">
        <f t="shared" si="68"/>
        <v>290</v>
      </c>
      <c r="L436" t="s">
        <v>751</v>
      </c>
      <c r="O436" s="284">
        <v>275</v>
      </c>
    </row>
    <row r="437" spans="1:15">
      <c r="A437" t="s">
        <v>584</v>
      </c>
      <c r="B437" t="s">
        <v>49</v>
      </c>
      <c r="C437" t="s">
        <v>631</v>
      </c>
      <c r="D437">
        <v>59</v>
      </c>
      <c r="F437" s="197" t="s">
        <v>636</v>
      </c>
      <c r="G437" s="9" t="s">
        <v>62</v>
      </c>
      <c r="H437" t="str">
        <f t="shared" si="66"/>
        <v>6.4mm LamV3-Concealed Flush-59-</v>
      </c>
      <c r="I437" t="str">
        <f t="shared" si="63"/>
        <v>V3-Concealed Flush-59-</v>
      </c>
      <c r="J437" s="284">
        <f t="shared" si="68"/>
        <v>312</v>
      </c>
      <c r="L437" t="s">
        <v>751</v>
      </c>
      <c r="O437" s="284">
        <v>296</v>
      </c>
    </row>
    <row r="438" spans="1:15">
      <c r="A438" t="s">
        <v>585</v>
      </c>
      <c r="B438" t="s">
        <v>50</v>
      </c>
      <c r="C438" t="s">
        <v>631</v>
      </c>
      <c r="D438">
        <v>59</v>
      </c>
      <c r="F438" s="197" t="s">
        <v>636</v>
      </c>
      <c r="G438" s="9" t="s">
        <v>62</v>
      </c>
      <c r="H438" t="str">
        <f t="shared" si="66"/>
        <v>6.4mm LamV4-Concealed Flush-59-</v>
      </c>
      <c r="I438" t="str">
        <f t="shared" si="63"/>
        <v>V4-Concealed Flush-59-</v>
      </c>
      <c r="J438" s="284">
        <f t="shared" si="68"/>
        <v>368</v>
      </c>
      <c r="L438" t="s">
        <v>751</v>
      </c>
      <c r="O438" s="284">
        <v>350</v>
      </c>
    </row>
    <row r="439" spans="1:15">
      <c r="A439" t="s">
        <v>586</v>
      </c>
      <c r="B439" t="s">
        <v>51</v>
      </c>
      <c r="C439" t="s">
        <v>631</v>
      </c>
      <c r="D439">
        <v>59</v>
      </c>
      <c r="F439" s="197" t="s">
        <v>636</v>
      </c>
      <c r="G439" s="9" t="s">
        <v>62</v>
      </c>
      <c r="H439" t="str">
        <f t="shared" si="66"/>
        <v>6.4mm LamV5-Concealed Flush-59-</v>
      </c>
      <c r="I439" t="str">
        <f t="shared" si="63"/>
        <v>V5-Concealed Flush-59-</v>
      </c>
      <c r="J439" s="284">
        <f t="shared" si="68"/>
        <v>346</v>
      </c>
      <c r="L439" t="s">
        <v>751</v>
      </c>
      <c r="O439" s="284">
        <v>329</v>
      </c>
    </row>
    <row r="440" spans="1:15">
      <c r="A440" t="s">
        <v>587</v>
      </c>
      <c r="B440" t="s">
        <v>52</v>
      </c>
      <c r="C440" t="s">
        <v>631</v>
      </c>
      <c r="D440">
        <v>59</v>
      </c>
      <c r="F440" s="197" t="s">
        <v>636</v>
      </c>
      <c r="G440" s="9" t="s">
        <v>62</v>
      </c>
      <c r="H440" t="str">
        <f t="shared" si="66"/>
        <v>6.4mm LamV6-Concealed Flush-59-</v>
      </c>
      <c r="I440" t="str">
        <f t="shared" si="63"/>
        <v>V6-Concealed Flush-59-</v>
      </c>
      <c r="J440" s="284">
        <f t="shared" si="68"/>
        <v>567</v>
      </c>
      <c r="L440" t="s">
        <v>751</v>
      </c>
      <c r="O440" s="284">
        <v>539</v>
      </c>
    </row>
    <row r="441" spans="1:15">
      <c r="A441" t="s">
        <v>582</v>
      </c>
      <c r="B441" t="s">
        <v>47</v>
      </c>
      <c r="C441" t="s">
        <v>797</v>
      </c>
      <c r="D441">
        <v>59</v>
      </c>
      <c r="F441" s="197" t="s">
        <v>636</v>
      </c>
      <c r="G441" s="9" t="s">
        <v>61</v>
      </c>
      <c r="H441" t="str">
        <f t="shared" si="66"/>
        <v>6.4mm LamV1-Hockey - Sprayed/stained-59-</v>
      </c>
      <c r="I441" t="str">
        <f t="shared" si="63"/>
        <v>V1-Hockey - Sprayed/stained-59-</v>
      </c>
      <c r="J441" s="6">
        <f t="shared" ref="J441:J459" si="69">J422</f>
        <v>186</v>
      </c>
      <c r="L441" s="189" t="s">
        <v>751</v>
      </c>
      <c r="O441" s="6">
        <v>181</v>
      </c>
    </row>
    <row r="442" spans="1:15">
      <c r="A442" t="s">
        <v>583</v>
      </c>
      <c r="B442" t="s">
        <v>48</v>
      </c>
      <c r="C442" t="s">
        <v>797</v>
      </c>
      <c r="D442">
        <v>59</v>
      </c>
      <c r="F442" s="197" t="s">
        <v>636</v>
      </c>
      <c r="G442" s="9" t="s">
        <v>61</v>
      </c>
      <c r="H442" t="str">
        <f t="shared" si="66"/>
        <v>6.4mm LamV2-Hockey - Sprayed/stained-59-</v>
      </c>
      <c r="I442" t="str">
        <f t="shared" si="63"/>
        <v>V2-Hockey - Sprayed/stained-59-</v>
      </c>
      <c r="J442" s="6">
        <f t="shared" si="69"/>
        <v>175</v>
      </c>
      <c r="L442" s="189" t="s">
        <v>751</v>
      </c>
      <c r="O442" s="6">
        <v>170</v>
      </c>
    </row>
    <row r="443" spans="1:15">
      <c r="A443" t="s">
        <v>584</v>
      </c>
      <c r="B443" t="s">
        <v>49</v>
      </c>
      <c r="C443" t="s">
        <v>797</v>
      </c>
      <c r="D443">
        <v>59</v>
      </c>
      <c r="F443" s="197" t="s">
        <v>636</v>
      </c>
      <c r="G443" s="9" t="s">
        <v>61</v>
      </c>
      <c r="H443" t="str">
        <f t="shared" si="66"/>
        <v>6.4mm LamV3-Hockey - Sprayed/stained-59-</v>
      </c>
      <c r="I443" t="str">
        <f t="shared" si="63"/>
        <v>V3-Hockey - Sprayed/stained-59-</v>
      </c>
      <c r="J443" s="6">
        <f t="shared" si="69"/>
        <v>234</v>
      </c>
      <c r="L443" s="189" t="s">
        <v>751</v>
      </c>
      <c r="O443" s="6">
        <v>228</v>
      </c>
    </row>
    <row r="444" spans="1:15">
      <c r="A444" t="s">
        <v>585</v>
      </c>
      <c r="B444" t="s">
        <v>50</v>
      </c>
      <c r="C444" t="s">
        <v>797</v>
      </c>
      <c r="D444">
        <v>59</v>
      </c>
      <c r="F444" s="197" t="s">
        <v>636</v>
      </c>
      <c r="G444" s="9" t="s">
        <v>61</v>
      </c>
      <c r="H444" t="str">
        <f t="shared" si="66"/>
        <v>6.4mm LamV4-Hockey - Sprayed/stained-59-</v>
      </c>
      <c r="I444" t="str">
        <f t="shared" si="63"/>
        <v>V4-Hockey - Sprayed/stained-59-</v>
      </c>
      <c r="J444" s="6">
        <f t="shared" si="69"/>
        <v>316</v>
      </c>
      <c r="L444" s="189" t="s">
        <v>751</v>
      </c>
      <c r="O444" s="6">
        <v>308</v>
      </c>
    </row>
    <row r="445" spans="1:15">
      <c r="A445" t="s">
        <v>586</v>
      </c>
      <c r="B445" t="s">
        <v>51</v>
      </c>
      <c r="C445" t="s">
        <v>797</v>
      </c>
      <c r="D445">
        <v>59</v>
      </c>
      <c r="F445" s="197" t="s">
        <v>636</v>
      </c>
      <c r="G445" s="9" t="s">
        <v>61</v>
      </c>
      <c r="H445" t="str">
        <f t="shared" si="66"/>
        <v>6.4mm LamV5-Hockey - Sprayed/stained-59-</v>
      </c>
      <c r="I445" t="str">
        <f t="shared" si="63"/>
        <v>V5-Hockey - Sprayed/stained-59-</v>
      </c>
      <c r="J445" s="6">
        <f t="shared" si="69"/>
        <v>262</v>
      </c>
      <c r="L445" s="189" t="s">
        <v>751</v>
      </c>
      <c r="O445" s="6">
        <v>255</v>
      </c>
    </row>
    <row r="446" spans="1:15">
      <c r="A446" t="s">
        <v>587</v>
      </c>
      <c r="B446" t="s">
        <v>52</v>
      </c>
      <c r="C446" t="s">
        <v>797</v>
      </c>
      <c r="D446">
        <v>59</v>
      </c>
      <c r="F446" s="197" t="s">
        <v>636</v>
      </c>
      <c r="G446" s="9" t="s">
        <v>61</v>
      </c>
      <c r="H446" t="str">
        <f t="shared" si="66"/>
        <v>6.4mm LamV6-Hockey - Sprayed/stained-59-</v>
      </c>
      <c r="I446" t="str">
        <f t="shared" si="63"/>
        <v>V6-Hockey - Sprayed/stained-59-</v>
      </c>
      <c r="J446" s="6">
        <f t="shared" si="69"/>
        <v>484</v>
      </c>
      <c r="L446" s="189" t="s">
        <v>751</v>
      </c>
      <c r="O446" s="6">
        <v>472</v>
      </c>
    </row>
    <row r="447" spans="1:15">
      <c r="A447" t="s">
        <v>588</v>
      </c>
      <c r="B447" t="s">
        <v>129</v>
      </c>
      <c r="C447" t="s">
        <v>797</v>
      </c>
      <c r="D447">
        <v>59</v>
      </c>
      <c r="F447" s="197" t="s">
        <v>636</v>
      </c>
      <c r="G447" s="9" t="s">
        <v>61</v>
      </c>
      <c r="H447" t="str">
        <f t="shared" si="66"/>
        <v>6.4mm LamV7-Hockey - Sprayed/stained-59-</v>
      </c>
      <c r="I447" t="str">
        <f t="shared" si="63"/>
        <v>V7-Hockey - Sprayed/stained-59-</v>
      </c>
      <c r="J447" s="6">
        <f t="shared" si="69"/>
        <v>380</v>
      </c>
      <c r="L447" s="189" t="s">
        <v>751</v>
      </c>
      <c r="O447" s="6">
        <v>370</v>
      </c>
    </row>
    <row r="448" spans="1:15">
      <c r="A448" t="s">
        <v>582</v>
      </c>
      <c r="B448" t="s">
        <v>47</v>
      </c>
      <c r="C448" t="s">
        <v>798</v>
      </c>
      <c r="D448">
        <v>59</v>
      </c>
      <c r="F448" s="197" t="s">
        <v>636</v>
      </c>
      <c r="G448" s="9" t="s">
        <v>62</v>
      </c>
      <c r="H448" t="str">
        <f t="shared" si="66"/>
        <v>6.4mm LamV1-QB - Sprayed/stained-59-</v>
      </c>
      <c r="I448" t="str">
        <f t="shared" si="63"/>
        <v>V1-QB - Sprayed/stained-59-</v>
      </c>
      <c r="J448" s="6">
        <f t="shared" si="69"/>
        <v>256</v>
      </c>
      <c r="L448" s="189" t="s">
        <v>751</v>
      </c>
      <c r="O448" s="6">
        <v>243</v>
      </c>
    </row>
    <row r="449" spans="1:15">
      <c r="A449" t="s">
        <v>583</v>
      </c>
      <c r="B449" t="s">
        <v>48</v>
      </c>
      <c r="C449" t="s">
        <v>798</v>
      </c>
      <c r="D449">
        <v>59</v>
      </c>
      <c r="F449" s="197" t="s">
        <v>636</v>
      </c>
      <c r="G449" s="9" t="s">
        <v>62</v>
      </c>
      <c r="H449" t="str">
        <f t="shared" si="66"/>
        <v>6.4mm LamV2-QB - Sprayed/stained-59-</v>
      </c>
      <c r="I449" t="str">
        <f t="shared" si="63"/>
        <v>V2-QB - Sprayed/stained-59-</v>
      </c>
      <c r="J449" s="6">
        <f t="shared" si="69"/>
        <v>263</v>
      </c>
      <c r="L449" s="189" t="s">
        <v>751</v>
      </c>
      <c r="O449" s="6">
        <v>250</v>
      </c>
    </row>
    <row r="450" spans="1:15">
      <c r="A450" t="s">
        <v>584</v>
      </c>
      <c r="B450" t="s">
        <v>49</v>
      </c>
      <c r="C450" t="s">
        <v>798</v>
      </c>
      <c r="D450">
        <v>59</v>
      </c>
      <c r="F450" s="197" t="s">
        <v>636</v>
      </c>
      <c r="G450" s="9" t="s">
        <v>62</v>
      </c>
      <c r="H450" t="str">
        <f t="shared" si="66"/>
        <v>6.4mm LamV3-QB - Sprayed/stained-59-</v>
      </c>
      <c r="I450" t="str">
        <f t="shared" si="63"/>
        <v>V3-QB - Sprayed/stained-59-</v>
      </c>
      <c r="J450" s="6">
        <f t="shared" si="69"/>
        <v>283</v>
      </c>
      <c r="L450" s="189" t="s">
        <v>751</v>
      </c>
      <c r="O450" s="6">
        <v>269</v>
      </c>
    </row>
    <row r="451" spans="1:15">
      <c r="A451" t="s">
        <v>585</v>
      </c>
      <c r="B451" t="s">
        <v>50</v>
      </c>
      <c r="C451" t="s">
        <v>798</v>
      </c>
      <c r="D451">
        <v>59</v>
      </c>
      <c r="F451" s="197" t="s">
        <v>636</v>
      </c>
      <c r="G451" s="9" t="s">
        <v>62</v>
      </c>
      <c r="H451" t="str">
        <f t="shared" si="66"/>
        <v>6.4mm LamV4-QB - Sprayed/stained-59-</v>
      </c>
      <c r="I451" t="str">
        <f t="shared" si="63"/>
        <v>V4-QB - Sprayed/stained-59-</v>
      </c>
      <c r="J451" s="6">
        <f t="shared" si="69"/>
        <v>334</v>
      </c>
      <c r="L451" s="189" t="s">
        <v>751</v>
      </c>
      <c r="O451" s="6">
        <v>318</v>
      </c>
    </row>
    <row r="452" spans="1:15">
      <c r="A452" t="s">
        <v>586</v>
      </c>
      <c r="B452" t="s">
        <v>51</v>
      </c>
      <c r="C452" t="s">
        <v>798</v>
      </c>
      <c r="D452">
        <v>59</v>
      </c>
      <c r="F452" s="197" t="s">
        <v>636</v>
      </c>
      <c r="G452" s="9" t="s">
        <v>62</v>
      </c>
      <c r="H452" t="str">
        <f t="shared" si="66"/>
        <v>6.4mm LamV5-QB - Sprayed/stained-59-</v>
      </c>
      <c r="I452" t="str">
        <f t="shared" ref="I452:I515" si="70">A452&amp;"-"&amp;C452&amp;"-"&amp;D452&amp;"-"&amp;E452</f>
        <v>V5-QB - Sprayed/stained-59-</v>
      </c>
      <c r="J452" s="6">
        <f t="shared" si="69"/>
        <v>314</v>
      </c>
      <c r="L452" s="189" t="s">
        <v>751</v>
      </c>
      <c r="O452" s="6">
        <v>299</v>
      </c>
    </row>
    <row r="453" spans="1:15">
      <c r="A453" t="s">
        <v>587</v>
      </c>
      <c r="B453" t="s">
        <v>52</v>
      </c>
      <c r="C453" t="s">
        <v>798</v>
      </c>
      <c r="D453">
        <v>59</v>
      </c>
      <c r="F453" s="197" t="s">
        <v>636</v>
      </c>
      <c r="G453" s="9" t="s">
        <v>62</v>
      </c>
      <c r="H453" t="str">
        <f t="shared" si="66"/>
        <v>6.4mm LamV6-QB - Sprayed/stained-59-</v>
      </c>
      <c r="I453" t="str">
        <f t="shared" si="70"/>
        <v>V6-QB - Sprayed/stained-59-</v>
      </c>
      <c r="J453" s="6">
        <f t="shared" si="69"/>
        <v>515</v>
      </c>
      <c r="L453" s="189" t="s">
        <v>751</v>
      </c>
      <c r="O453" s="6">
        <v>490</v>
      </c>
    </row>
    <row r="454" spans="1:15">
      <c r="A454" t="s">
        <v>582</v>
      </c>
      <c r="B454" t="s">
        <v>47</v>
      </c>
      <c r="C454" t="s">
        <v>799</v>
      </c>
      <c r="D454">
        <v>59</v>
      </c>
      <c r="F454" s="197" t="s">
        <v>636</v>
      </c>
      <c r="G454" s="9" t="s">
        <v>62</v>
      </c>
      <c r="H454" t="str">
        <f t="shared" si="66"/>
        <v>6.4mm LamV1-Concealed Flush - Sprayed/stained-59-</v>
      </c>
      <c r="I454" t="str">
        <f t="shared" si="70"/>
        <v>V1-Concealed Flush - Sprayed/stained-59-</v>
      </c>
      <c r="J454" s="6">
        <f t="shared" si="69"/>
        <v>282</v>
      </c>
      <c r="L454" s="189" t="s">
        <v>751</v>
      </c>
      <c r="O454" s="6">
        <v>268</v>
      </c>
    </row>
    <row r="455" spans="1:15">
      <c r="A455" t="s">
        <v>583</v>
      </c>
      <c r="B455" t="s">
        <v>48</v>
      </c>
      <c r="C455" t="s">
        <v>799</v>
      </c>
      <c r="D455">
        <v>59</v>
      </c>
      <c r="F455" s="197" t="s">
        <v>636</v>
      </c>
      <c r="G455" s="9" t="s">
        <v>62</v>
      </c>
      <c r="H455" t="str">
        <f t="shared" si="66"/>
        <v>6.4mm LamV2-Concealed Flush - Sprayed/stained-59-</v>
      </c>
      <c r="I455" t="str">
        <f t="shared" si="70"/>
        <v>V2-Concealed Flush - Sprayed/stained-59-</v>
      </c>
      <c r="J455" s="6">
        <f t="shared" si="69"/>
        <v>290</v>
      </c>
      <c r="L455" s="189" t="s">
        <v>751</v>
      </c>
      <c r="O455" s="6">
        <v>275</v>
      </c>
    </row>
    <row r="456" spans="1:15">
      <c r="A456" t="s">
        <v>584</v>
      </c>
      <c r="B456" t="s">
        <v>49</v>
      </c>
      <c r="C456" t="s">
        <v>799</v>
      </c>
      <c r="D456">
        <v>59</v>
      </c>
      <c r="F456" s="197" t="s">
        <v>636</v>
      </c>
      <c r="G456" s="9" t="s">
        <v>62</v>
      </c>
      <c r="H456" t="str">
        <f t="shared" si="66"/>
        <v>6.4mm LamV3-Concealed Flush - Sprayed/stained-59-</v>
      </c>
      <c r="I456" t="str">
        <f t="shared" si="70"/>
        <v>V3-Concealed Flush - Sprayed/stained-59-</v>
      </c>
      <c r="J456" s="6">
        <f t="shared" si="69"/>
        <v>312</v>
      </c>
      <c r="L456" s="189" t="s">
        <v>751</v>
      </c>
      <c r="O456" s="6">
        <v>296</v>
      </c>
    </row>
    <row r="457" spans="1:15">
      <c r="A457" t="s">
        <v>585</v>
      </c>
      <c r="B457" t="s">
        <v>50</v>
      </c>
      <c r="C457" t="s">
        <v>799</v>
      </c>
      <c r="D457">
        <v>59</v>
      </c>
      <c r="F457" s="197" t="s">
        <v>636</v>
      </c>
      <c r="G457" s="9" t="s">
        <v>62</v>
      </c>
      <c r="H457" t="str">
        <f t="shared" si="66"/>
        <v>6.4mm LamV4-Concealed Flush - Sprayed/stained-59-</v>
      </c>
      <c r="I457" t="str">
        <f t="shared" si="70"/>
        <v>V4-Concealed Flush - Sprayed/stained-59-</v>
      </c>
      <c r="J457" s="6">
        <f t="shared" si="69"/>
        <v>368</v>
      </c>
      <c r="L457" s="189" t="s">
        <v>751</v>
      </c>
      <c r="O457" s="6">
        <v>350</v>
      </c>
    </row>
    <row r="458" spans="1:15">
      <c r="A458" t="s">
        <v>586</v>
      </c>
      <c r="B458" t="s">
        <v>51</v>
      </c>
      <c r="C458" t="s">
        <v>799</v>
      </c>
      <c r="D458">
        <v>59</v>
      </c>
      <c r="F458" s="197" t="s">
        <v>636</v>
      </c>
      <c r="G458" s="9" t="s">
        <v>62</v>
      </c>
      <c r="H458" t="str">
        <f t="shared" si="66"/>
        <v>6.4mm LamV5-Concealed Flush - Sprayed/stained-59-</v>
      </c>
      <c r="I458" t="str">
        <f t="shared" si="70"/>
        <v>V5-Concealed Flush - Sprayed/stained-59-</v>
      </c>
      <c r="J458" s="6">
        <f t="shared" si="69"/>
        <v>346</v>
      </c>
      <c r="L458" s="189" t="s">
        <v>751</v>
      </c>
      <c r="O458" s="6">
        <v>329</v>
      </c>
    </row>
    <row r="459" spans="1:15">
      <c r="A459" t="s">
        <v>587</v>
      </c>
      <c r="B459" t="s">
        <v>52</v>
      </c>
      <c r="C459" t="s">
        <v>799</v>
      </c>
      <c r="D459">
        <v>59</v>
      </c>
      <c r="F459" s="197" t="s">
        <v>636</v>
      </c>
      <c r="G459" s="9" t="s">
        <v>62</v>
      </c>
      <c r="H459" t="str">
        <f t="shared" si="66"/>
        <v>6.4mm LamV6-Concealed Flush - Sprayed/stained-59-</v>
      </c>
      <c r="I459" t="str">
        <f t="shared" si="70"/>
        <v>V6-Concealed Flush - Sprayed/stained-59-</v>
      </c>
      <c r="J459" s="6">
        <f t="shared" si="69"/>
        <v>567</v>
      </c>
      <c r="L459" s="189" t="s">
        <v>751</v>
      </c>
      <c r="O459" s="6">
        <v>539</v>
      </c>
    </row>
    <row r="460" spans="1:15">
      <c r="A460" t="s">
        <v>582</v>
      </c>
      <c r="B460" t="s">
        <v>47</v>
      </c>
      <c r="C460" t="s">
        <v>127</v>
      </c>
      <c r="D460">
        <v>44</v>
      </c>
      <c r="E460" t="s">
        <v>661</v>
      </c>
      <c r="F460" t="s">
        <v>638</v>
      </c>
      <c r="G460" s="9" t="s">
        <v>59</v>
      </c>
      <c r="I460" t="str">
        <f t="shared" si="70"/>
        <v>V1-Hockey-44-FD30</v>
      </c>
      <c r="J460">
        <f t="shared" ref="J460:J472" si="71">+ROUNDUP(O460*(1+M460),0)</f>
        <v>215</v>
      </c>
      <c r="L460" t="s">
        <v>730</v>
      </c>
      <c r="M460" s="355">
        <v>2.5000000000000001E-2</v>
      </c>
      <c r="O460">
        <v>209</v>
      </c>
    </row>
    <row r="461" spans="1:15">
      <c r="A461" t="s">
        <v>583</v>
      </c>
      <c r="B461" t="s">
        <v>48</v>
      </c>
      <c r="C461" t="s">
        <v>127</v>
      </c>
      <c r="D461">
        <v>44</v>
      </c>
      <c r="E461" t="s">
        <v>661</v>
      </c>
      <c r="F461" t="s">
        <v>638</v>
      </c>
      <c r="G461" s="9" t="s">
        <v>59</v>
      </c>
      <c r="I461" t="str">
        <f t="shared" si="70"/>
        <v>V2-Hockey-44-FD30</v>
      </c>
      <c r="J461">
        <f t="shared" si="71"/>
        <v>168</v>
      </c>
      <c r="L461" t="s">
        <v>730</v>
      </c>
      <c r="M461" s="355">
        <v>2.5000000000000001E-2</v>
      </c>
      <c r="O461">
        <v>163</v>
      </c>
    </row>
    <row r="462" spans="1:15">
      <c r="A462" t="s">
        <v>584</v>
      </c>
      <c r="B462" t="s">
        <v>49</v>
      </c>
      <c r="C462" t="s">
        <v>127</v>
      </c>
      <c r="D462">
        <v>44</v>
      </c>
      <c r="E462" t="s">
        <v>661</v>
      </c>
      <c r="F462" t="s">
        <v>638</v>
      </c>
      <c r="G462" s="9" t="s">
        <v>59</v>
      </c>
      <c r="I462" t="str">
        <f t="shared" si="70"/>
        <v>V3-Hockey-44-FD30</v>
      </c>
      <c r="J462">
        <f t="shared" si="71"/>
        <v>241</v>
      </c>
      <c r="L462" t="s">
        <v>730</v>
      </c>
      <c r="M462" s="355">
        <v>2.5000000000000001E-2</v>
      </c>
      <c r="O462">
        <v>235</v>
      </c>
    </row>
    <row r="463" spans="1:15">
      <c r="A463" t="s">
        <v>585</v>
      </c>
      <c r="B463" t="s">
        <v>50</v>
      </c>
      <c r="C463" t="s">
        <v>127</v>
      </c>
      <c r="D463">
        <v>44</v>
      </c>
      <c r="E463" t="s">
        <v>661</v>
      </c>
      <c r="F463" t="s">
        <v>638</v>
      </c>
      <c r="G463" s="9" t="s">
        <v>59</v>
      </c>
      <c r="I463" t="str">
        <f t="shared" si="70"/>
        <v>V4-Hockey-44-FD30</v>
      </c>
      <c r="J463">
        <f t="shared" si="71"/>
        <v>293</v>
      </c>
      <c r="L463" t="s">
        <v>730</v>
      </c>
      <c r="M463" s="355">
        <v>2.5000000000000001E-2</v>
      </c>
      <c r="O463">
        <v>285</v>
      </c>
    </row>
    <row r="464" spans="1:15">
      <c r="A464" t="s">
        <v>586</v>
      </c>
      <c r="B464" t="s">
        <v>51</v>
      </c>
      <c r="C464" t="s">
        <v>127</v>
      </c>
      <c r="D464">
        <v>44</v>
      </c>
      <c r="E464" t="s">
        <v>661</v>
      </c>
      <c r="F464" t="s">
        <v>638</v>
      </c>
      <c r="G464" s="9" t="s">
        <v>59</v>
      </c>
      <c r="I464" t="str">
        <f t="shared" si="70"/>
        <v>V5-Hockey-44-FD30</v>
      </c>
      <c r="J464">
        <f t="shared" si="71"/>
        <v>262</v>
      </c>
      <c r="L464" t="s">
        <v>730</v>
      </c>
      <c r="M464" s="355">
        <v>2.5000000000000001E-2</v>
      </c>
      <c r="O464">
        <v>255</v>
      </c>
    </row>
    <row r="465" spans="1:15">
      <c r="A465" t="s">
        <v>587</v>
      </c>
      <c r="B465" t="s">
        <v>52</v>
      </c>
      <c r="C465" t="s">
        <v>127</v>
      </c>
      <c r="D465">
        <v>44</v>
      </c>
      <c r="E465" t="s">
        <v>661</v>
      </c>
      <c r="F465" t="s">
        <v>638</v>
      </c>
      <c r="G465" s="9" t="s">
        <v>59</v>
      </c>
      <c r="I465" t="str">
        <f t="shared" si="70"/>
        <v>V6-Hockey-44-FD30</v>
      </c>
      <c r="J465">
        <f t="shared" si="71"/>
        <v>410</v>
      </c>
      <c r="L465" t="s">
        <v>730</v>
      </c>
      <c r="M465" s="355">
        <v>2.5000000000000001E-2</v>
      </c>
      <c r="O465">
        <v>400</v>
      </c>
    </row>
    <row r="466" spans="1:15">
      <c r="A466" t="s">
        <v>588</v>
      </c>
      <c r="B466" t="s">
        <v>129</v>
      </c>
      <c r="C466" t="s">
        <v>127</v>
      </c>
      <c r="D466">
        <v>44</v>
      </c>
      <c r="E466" t="s">
        <v>661</v>
      </c>
      <c r="F466" t="s">
        <v>638</v>
      </c>
      <c r="G466" s="9" t="s">
        <v>59</v>
      </c>
      <c r="I466" t="str">
        <f t="shared" si="70"/>
        <v>V7-Hockey-44-FD30</v>
      </c>
      <c r="J466">
        <f t="shared" si="71"/>
        <v>380</v>
      </c>
      <c r="L466" t="s">
        <v>730</v>
      </c>
      <c r="M466" s="355">
        <v>2.5000000000000001E-2</v>
      </c>
      <c r="O466">
        <v>370</v>
      </c>
    </row>
    <row r="467" spans="1:15">
      <c r="A467" t="s">
        <v>582</v>
      </c>
      <c r="B467" t="s">
        <v>47</v>
      </c>
      <c r="C467" t="s">
        <v>128</v>
      </c>
      <c r="D467">
        <v>44</v>
      </c>
      <c r="E467" t="s">
        <v>661</v>
      </c>
      <c r="F467" t="s">
        <v>638</v>
      </c>
      <c r="G467" s="9" t="s">
        <v>60</v>
      </c>
      <c r="I467" t="str">
        <f t="shared" si="70"/>
        <v>V1-QB-44-FD30</v>
      </c>
      <c r="J467">
        <f t="shared" si="71"/>
        <v>294</v>
      </c>
      <c r="L467" t="s">
        <v>730</v>
      </c>
      <c r="M467" s="355">
        <v>0.05</v>
      </c>
      <c r="O467">
        <v>280</v>
      </c>
    </row>
    <row r="468" spans="1:15">
      <c r="A468" t="s">
        <v>583</v>
      </c>
      <c r="B468" t="s">
        <v>48</v>
      </c>
      <c r="C468" t="s">
        <v>128</v>
      </c>
      <c r="D468">
        <v>44</v>
      </c>
      <c r="E468" t="s">
        <v>661</v>
      </c>
      <c r="F468" t="s">
        <v>638</v>
      </c>
      <c r="G468" s="9" t="s">
        <v>60</v>
      </c>
      <c r="I468" t="str">
        <f t="shared" si="70"/>
        <v>V2-QB-44-FD30</v>
      </c>
      <c r="J468">
        <f t="shared" si="71"/>
        <v>240</v>
      </c>
      <c r="L468" t="s">
        <v>730</v>
      </c>
      <c r="M468" s="355">
        <v>0.05</v>
      </c>
      <c r="O468">
        <v>228</v>
      </c>
    </row>
    <row r="469" spans="1:15">
      <c r="A469" t="s">
        <v>584</v>
      </c>
      <c r="B469" t="s">
        <v>49</v>
      </c>
      <c r="C469" t="s">
        <v>128</v>
      </c>
      <c r="D469">
        <v>44</v>
      </c>
      <c r="E469" t="s">
        <v>661</v>
      </c>
      <c r="F469" t="s">
        <v>638</v>
      </c>
      <c r="G469" s="9" t="s">
        <v>60</v>
      </c>
      <c r="I469" t="str">
        <f t="shared" si="70"/>
        <v>V3-QB-44-FD30</v>
      </c>
      <c r="J469">
        <f t="shared" si="71"/>
        <v>324</v>
      </c>
      <c r="L469" t="s">
        <v>730</v>
      </c>
      <c r="M469" s="355">
        <v>0.05</v>
      </c>
      <c r="O469">
        <v>308</v>
      </c>
    </row>
    <row r="470" spans="1:15">
      <c r="A470" t="s">
        <v>585</v>
      </c>
      <c r="B470" t="s">
        <v>50</v>
      </c>
      <c r="C470" t="s">
        <v>128</v>
      </c>
      <c r="D470">
        <v>44</v>
      </c>
      <c r="E470" t="s">
        <v>661</v>
      </c>
      <c r="F470" t="s">
        <v>638</v>
      </c>
      <c r="G470" s="9" t="s">
        <v>60</v>
      </c>
      <c r="I470" t="str">
        <f t="shared" si="70"/>
        <v>V4-QB-44-FD30</v>
      </c>
      <c r="J470">
        <f t="shared" si="71"/>
        <v>382</v>
      </c>
      <c r="L470" t="s">
        <v>730</v>
      </c>
      <c r="M470" s="355">
        <v>0.05</v>
      </c>
      <c r="O470">
        <v>363</v>
      </c>
    </row>
    <row r="471" spans="1:15">
      <c r="A471" t="s">
        <v>586</v>
      </c>
      <c r="B471" t="s">
        <v>51</v>
      </c>
      <c r="C471" t="s">
        <v>128</v>
      </c>
      <c r="D471">
        <v>44</v>
      </c>
      <c r="E471" t="s">
        <v>661</v>
      </c>
      <c r="F471" t="s">
        <v>638</v>
      </c>
      <c r="G471" s="9" t="s">
        <v>60</v>
      </c>
      <c r="I471" t="str">
        <f t="shared" si="70"/>
        <v>V5-QB-44-FD30</v>
      </c>
      <c r="J471">
        <f t="shared" si="71"/>
        <v>339</v>
      </c>
      <c r="L471" t="s">
        <v>730</v>
      </c>
      <c r="M471" s="355">
        <v>0.05</v>
      </c>
      <c r="O471">
        <v>322</v>
      </c>
    </row>
    <row r="472" spans="1:15">
      <c r="A472" t="s">
        <v>587</v>
      </c>
      <c r="B472" t="s">
        <v>52</v>
      </c>
      <c r="C472" t="s">
        <v>128</v>
      </c>
      <c r="D472">
        <v>44</v>
      </c>
      <c r="E472" t="s">
        <v>661</v>
      </c>
      <c r="F472" t="s">
        <v>638</v>
      </c>
      <c r="G472" s="9" t="s">
        <v>60</v>
      </c>
      <c r="I472" t="str">
        <f t="shared" si="70"/>
        <v>V6-QB-44-FD30</v>
      </c>
      <c r="J472">
        <f t="shared" si="71"/>
        <v>533</v>
      </c>
      <c r="L472" t="s">
        <v>730</v>
      </c>
      <c r="M472" s="355">
        <v>0.05</v>
      </c>
      <c r="O472">
        <v>507</v>
      </c>
    </row>
    <row r="473" spans="1:15">
      <c r="A473" t="s">
        <v>582</v>
      </c>
      <c r="B473" t="s">
        <v>47</v>
      </c>
      <c r="C473" t="s">
        <v>631</v>
      </c>
      <c r="D473">
        <v>44</v>
      </c>
      <c r="E473" t="s">
        <v>661</v>
      </c>
      <c r="F473" t="s">
        <v>638</v>
      </c>
      <c r="G473" s="9" t="s">
        <v>60</v>
      </c>
      <c r="I473" t="str">
        <f t="shared" si="70"/>
        <v>V1-Concealed Flush-44-FD30</v>
      </c>
      <c r="J473" s="284">
        <f t="shared" ref="J473:J478" si="72">ROUNDUP(J467*(1+Concealed_Flush_Uplift),0)</f>
        <v>324</v>
      </c>
      <c r="L473" t="s">
        <v>751</v>
      </c>
      <c r="O473" s="284">
        <v>308</v>
      </c>
    </row>
    <row r="474" spans="1:15">
      <c r="A474" t="s">
        <v>583</v>
      </c>
      <c r="B474" t="s">
        <v>48</v>
      </c>
      <c r="C474" t="s">
        <v>631</v>
      </c>
      <c r="D474">
        <v>44</v>
      </c>
      <c r="E474" t="s">
        <v>661</v>
      </c>
      <c r="F474" t="s">
        <v>638</v>
      </c>
      <c r="G474" s="9" t="s">
        <v>60</v>
      </c>
      <c r="I474" t="str">
        <f t="shared" si="70"/>
        <v>V2-Concealed Flush-44-FD30</v>
      </c>
      <c r="J474" s="284">
        <f t="shared" si="72"/>
        <v>264</v>
      </c>
      <c r="L474" t="s">
        <v>751</v>
      </c>
      <c r="O474" s="284">
        <v>251</v>
      </c>
    </row>
    <row r="475" spans="1:15">
      <c r="A475" t="s">
        <v>584</v>
      </c>
      <c r="B475" t="s">
        <v>49</v>
      </c>
      <c r="C475" t="s">
        <v>631</v>
      </c>
      <c r="D475">
        <v>44</v>
      </c>
      <c r="E475" t="s">
        <v>661</v>
      </c>
      <c r="F475" t="s">
        <v>638</v>
      </c>
      <c r="G475" s="9" t="s">
        <v>60</v>
      </c>
      <c r="I475" t="str">
        <f t="shared" si="70"/>
        <v>V3-Concealed Flush-44-FD30</v>
      </c>
      <c r="J475" s="284">
        <f t="shared" si="72"/>
        <v>357</v>
      </c>
      <c r="L475" t="s">
        <v>751</v>
      </c>
      <c r="O475" s="284">
        <v>339</v>
      </c>
    </row>
    <row r="476" spans="1:15">
      <c r="A476" t="s">
        <v>585</v>
      </c>
      <c r="B476" t="s">
        <v>50</v>
      </c>
      <c r="C476" t="s">
        <v>631</v>
      </c>
      <c r="D476">
        <v>44</v>
      </c>
      <c r="E476" t="s">
        <v>661</v>
      </c>
      <c r="F476" t="s">
        <v>638</v>
      </c>
      <c r="G476" s="9" t="s">
        <v>60</v>
      </c>
      <c r="I476" t="str">
        <f t="shared" si="70"/>
        <v>V4-Concealed Flush-44-FD30</v>
      </c>
      <c r="J476" s="284">
        <f t="shared" si="72"/>
        <v>421</v>
      </c>
      <c r="L476" t="s">
        <v>751</v>
      </c>
      <c r="O476" s="284">
        <v>400</v>
      </c>
    </row>
    <row r="477" spans="1:15">
      <c r="A477" t="s">
        <v>586</v>
      </c>
      <c r="B477" t="s">
        <v>51</v>
      </c>
      <c r="C477" t="s">
        <v>631</v>
      </c>
      <c r="D477">
        <v>44</v>
      </c>
      <c r="E477" t="s">
        <v>661</v>
      </c>
      <c r="F477" t="s">
        <v>638</v>
      </c>
      <c r="G477" s="9" t="s">
        <v>60</v>
      </c>
      <c r="I477" t="str">
        <f t="shared" si="70"/>
        <v>V5-Concealed Flush-44-FD30</v>
      </c>
      <c r="J477" s="284">
        <f t="shared" si="72"/>
        <v>373</v>
      </c>
      <c r="L477" t="s">
        <v>751</v>
      </c>
      <c r="O477" s="284">
        <v>355</v>
      </c>
    </row>
    <row r="478" spans="1:15">
      <c r="A478" t="s">
        <v>587</v>
      </c>
      <c r="B478" t="s">
        <v>52</v>
      </c>
      <c r="C478" t="s">
        <v>631</v>
      </c>
      <c r="D478">
        <v>44</v>
      </c>
      <c r="E478" t="s">
        <v>661</v>
      </c>
      <c r="F478" t="s">
        <v>638</v>
      </c>
      <c r="G478" s="9" t="s">
        <v>60</v>
      </c>
      <c r="I478" t="str">
        <f t="shared" si="70"/>
        <v>V6-Concealed Flush-44-FD30</v>
      </c>
      <c r="J478" s="284">
        <f t="shared" si="72"/>
        <v>587</v>
      </c>
      <c r="L478" t="s">
        <v>751</v>
      </c>
      <c r="O478" s="284">
        <v>558</v>
      </c>
    </row>
    <row r="479" spans="1:15">
      <c r="A479" t="s">
        <v>582</v>
      </c>
      <c r="B479" t="s">
        <v>47</v>
      </c>
      <c r="C479" t="s">
        <v>797</v>
      </c>
      <c r="D479">
        <v>44</v>
      </c>
      <c r="E479" t="s">
        <v>661</v>
      </c>
      <c r="F479" t="s">
        <v>638</v>
      </c>
      <c r="G479" s="9" t="s">
        <v>59</v>
      </c>
      <c r="I479" t="str">
        <f t="shared" si="70"/>
        <v>V1-Hockey - Sprayed/stained-44-FD30</v>
      </c>
      <c r="J479" s="6">
        <f t="shared" ref="J479:J497" si="73">J460</f>
        <v>215</v>
      </c>
      <c r="L479" s="189" t="s">
        <v>751</v>
      </c>
      <c r="O479" s="6">
        <v>209</v>
      </c>
    </row>
    <row r="480" spans="1:15">
      <c r="A480" t="s">
        <v>583</v>
      </c>
      <c r="B480" t="s">
        <v>48</v>
      </c>
      <c r="C480" t="s">
        <v>797</v>
      </c>
      <c r="D480">
        <v>44</v>
      </c>
      <c r="E480" t="s">
        <v>661</v>
      </c>
      <c r="F480" t="s">
        <v>638</v>
      </c>
      <c r="G480" s="9" t="s">
        <v>59</v>
      </c>
      <c r="I480" t="str">
        <f t="shared" si="70"/>
        <v>V2-Hockey - Sprayed/stained-44-FD30</v>
      </c>
      <c r="J480" s="6">
        <f t="shared" si="73"/>
        <v>168</v>
      </c>
      <c r="L480" s="189" t="s">
        <v>751</v>
      </c>
      <c r="O480" s="6">
        <v>163</v>
      </c>
    </row>
    <row r="481" spans="1:15">
      <c r="A481" t="s">
        <v>584</v>
      </c>
      <c r="B481" t="s">
        <v>49</v>
      </c>
      <c r="C481" t="s">
        <v>797</v>
      </c>
      <c r="D481">
        <v>44</v>
      </c>
      <c r="E481" t="s">
        <v>661</v>
      </c>
      <c r="F481" t="s">
        <v>638</v>
      </c>
      <c r="G481" s="9" t="s">
        <v>59</v>
      </c>
      <c r="I481" t="str">
        <f t="shared" si="70"/>
        <v>V3-Hockey - Sprayed/stained-44-FD30</v>
      </c>
      <c r="J481" s="6">
        <f t="shared" si="73"/>
        <v>241</v>
      </c>
      <c r="L481" s="189" t="s">
        <v>751</v>
      </c>
      <c r="O481" s="6">
        <v>235</v>
      </c>
    </row>
    <row r="482" spans="1:15">
      <c r="A482" t="s">
        <v>585</v>
      </c>
      <c r="B482" t="s">
        <v>50</v>
      </c>
      <c r="C482" t="s">
        <v>797</v>
      </c>
      <c r="D482">
        <v>44</v>
      </c>
      <c r="E482" t="s">
        <v>661</v>
      </c>
      <c r="F482" t="s">
        <v>638</v>
      </c>
      <c r="G482" s="9" t="s">
        <v>59</v>
      </c>
      <c r="I482" t="str">
        <f t="shared" si="70"/>
        <v>V4-Hockey - Sprayed/stained-44-FD30</v>
      </c>
      <c r="J482" s="6">
        <f t="shared" si="73"/>
        <v>293</v>
      </c>
      <c r="L482" s="189" t="s">
        <v>751</v>
      </c>
      <c r="O482" s="6">
        <v>285</v>
      </c>
    </row>
    <row r="483" spans="1:15">
      <c r="A483" t="s">
        <v>586</v>
      </c>
      <c r="B483" t="s">
        <v>51</v>
      </c>
      <c r="C483" t="s">
        <v>797</v>
      </c>
      <c r="D483">
        <v>44</v>
      </c>
      <c r="E483" t="s">
        <v>661</v>
      </c>
      <c r="F483" t="s">
        <v>638</v>
      </c>
      <c r="G483" s="9" t="s">
        <v>59</v>
      </c>
      <c r="I483" t="str">
        <f t="shared" si="70"/>
        <v>V5-Hockey - Sprayed/stained-44-FD30</v>
      </c>
      <c r="J483" s="6">
        <f t="shared" si="73"/>
        <v>262</v>
      </c>
      <c r="L483" s="189" t="s">
        <v>751</v>
      </c>
      <c r="O483" s="6">
        <v>255</v>
      </c>
    </row>
    <row r="484" spans="1:15">
      <c r="A484" t="s">
        <v>587</v>
      </c>
      <c r="B484" t="s">
        <v>52</v>
      </c>
      <c r="C484" t="s">
        <v>797</v>
      </c>
      <c r="D484">
        <v>44</v>
      </c>
      <c r="E484" t="s">
        <v>661</v>
      </c>
      <c r="F484" t="s">
        <v>638</v>
      </c>
      <c r="G484" s="9" t="s">
        <v>59</v>
      </c>
      <c r="I484" t="str">
        <f t="shared" si="70"/>
        <v>V6-Hockey - Sprayed/stained-44-FD30</v>
      </c>
      <c r="J484" s="6">
        <f t="shared" si="73"/>
        <v>410</v>
      </c>
      <c r="L484" s="189" t="s">
        <v>751</v>
      </c>
      <c r="O484" s="6">
        <v>400</v>
      </c>
    </row>
    <row r="485" spans="1:15">
      <c r="A485" t="s">
        <v>588</v>
      </c>
      <c r="B485" t="s">
        <v>129</v>
      </c>
      <c r="C485" t="s">
        <v>797</v>
      </c>
      <c r="D485">
        <v>44</v>
      </c>
      <c r="E485" t="s">
        <v>661</v>
      </c>
      <c r="F485" t="s">
        <v>638</v>
      </c>
      <c r="G485" s="9" t="s">
        <v>59</v>
      </c>
      <c r="I485" t="str">
        <f t="shared" si="70"/>
        <v>V7-Hockey - Sprayed/stained-44-FD30</v>
      </c>
      <c r="J485" s="6">
        <f t="shared" si="73"/>
        <v>380</v>
      </c>
      <c r="L485" s="189" t="s">
        <v>751</v>
      </c>
      <c r="O485" s="6">
        <v>370</v>
      </c>
    </row>
    <row r="486" spans="1:15">
      <c r="A486" t="s">
        <v>582</v>
      </c>
      <c r="B486" t="s">
        <v>47</v>
      </c>
      <c r="C486" t="s">
        <v>798</v>
      </c>
      <c r="D486">
        <v>44</v>
      </c>
      <c r="E486" t="s">
        <v>661</v>
      </c>
      <c r="F486" t="s">
        <v>638</v>
      </c>
      <c r="G486" s="9" t="s">
        <v>60</v>
      </c>
      <c r="I486" t="str">
        <f t="shared" si="70"/>
        <v>V1-QB - Sprayed/stained-44-FD30</v>
      </c>
      <c r="J486" s="6">
        <f t="shared" si="73"/>
        <v>294</v>
      </c>
      <c r="L486" s="189" t="s">
        <v>751</v>
      </c>
      <c r="O486" s="6">
        <v>280</v>
      </c>
    </row>
    <row r="487" spans="1:15">
      <c r="A487" t="s">
        <v>583</v>
      </c>
      <c r="B487" t="s">
        <v>48</v>
      </c>
      <c r="C487" t="s">
        <v>798</v>
      </c>
      <c r="D487">
        <v>44</v>
      </c>
      <c r="E487" t="s">
        <v>661</v>
      </c>
      <c r="F487" t="s">
        <v>638</v>
      </c>
      <c r="G487" s="9" t="s">
        <v>60</v>
      </c>
      <c r="I487" t="str">
        <f t="shared" si="70"/>
        <v>V2-QB - Sprayed/stained-44-FD30</v>
      </c>
      <c r="J487" s="6">
        <f t="shared" si="73"/>
        <v>240</v>
      </c>
      <c r="L487" s="189" t="s">
        <v>751</v>
      </c>
      <c r="O487" s="6">
        <v>228</v>
      </c>
    </row>
    <row r="488" spans="1:15">
      <c r="A488" t="s">
        <v>584</v>
      </c>
      <c r="B488" t="s">
        <v>49</v>
      </c>
      <c r="C488" t="s">
        <v>798</v>
      </c>
      <c r="D488">
        <v>44</v>
      </c>
      <c r="E488" t="s">
        <v>661</v>
      </c>
      <c r="F488" t="s">
        <v>638</v>
      </c>
      <c r="G488" s="9" t="s">
        <v>60</v>
      </c>
      <c r="I488" t="str">
        <f t="shared" si="70"/>
        <v>V3-QB - Sprayed/stained-44-FD30</v>
      </c>
      <c r="J488" s="6">
        <f t="shared" si="73"/>
        <v>324</v>
      </c>
      <c r="L488" s="189" t="s">
        <v>751</v>
      </c>
      <c r="O488" s="6">
        <v>308</v>
      </c>
    </row>
    <row r="489" spans="1:15">
      <c r="A489" t="s">
        <v>585</v>
      </c>
      <c r="B489" t="s">
        <v>50</v>
      </c>
      <c r="C489" t="s">
        <v>798</v>
      </c>
      <c r="D489">
        <v>44</v>
      </c>
      <c r="E489" t="s">
        <v>661</v>
      </c>
      <c r="F489" t="s">
        <v>638</v>
      </c>
      <c r="G489" s="9" t="s">
        <v>60</v>
      </c>
      <c r="I489" t="str">
        <f t="shared" si="70"/>
        <v>V4-QB - Sprayed/stained-44-FD30</v>
      </c>
      <c r="J489" s="6">
        <f t="shared" si="73"/>
        <v>382</v>
      </c>
      <c r="L489" s="189" t="s">
        <v>751</v>
      </c>
      <c r="O489" s="6">
        <v>363</v>
      </c>
    </row>
    <row r="490" spans="1:15">
      <c r="A490" t="s">
        <v>586</v>
      </c>
      <c r="B490" t="s">
        <v>51</v>
      </c>
      <c r="C490" t="s">
        <v>798</v>
      </c>
      <c r="D490">
        <v>44</v>
      </c>
      <c r="E490" t="s">
        <v>661</v>
      </c>
      <c r="F490" t="s">
        <v>638</v>
      </c>
      <c r="G490" s="9" t="s">
        <v>60</v>
      </c>
      <c r="I490" t="str">
        <f t="shared" si="70"/>
        <v>V5-QB - Sprayed/stained-44-FD30</v>
      </c>
      <c r="J490" s="6">
        <f t="shared" si="73"/>
        <v>339</v>
      </c>
      <c r="L490" s="189" t="s">
        <v>751</v>
      </c>
      <c r="O490" s="6">
        <v>322</v>
      </c>
    </row>
    <row r="491" spans="1:15">
      <c r="A491" t="s">
        <v>587</v>
      </c>
      <c r="B491" t="s">
        <v>52</v>
      </c>
      <c r="C491" t="s">
        <v>798</v>
      </c>
      <c r="D491">
        <v>44</v>
      </c>
      <c r="E491" t="s">
        <v>661</v>
      </c>
      <c r="F491" t="s">
        <v>638</v>
      </c>
      <c r="G491" s="9" t="s">
        <v>60</v>
      </c>
      <c r="I491" t="str">
        <f t="shared" si="70"/>
        <v>V6-QB - Sprayed/stained-44-FD30</v>
      </c>
      <c r="J491" s="6">
        <f t="shared" si="73"/>
        <v>533</v>
      </c>
      <c r="L491" s="189" t="s">
        <v>751</v>
      </c>
      <c r="O491" s="6">
        <v>507</v>
      </c>
    </row>
    <row r="492" spans="1:15">
      <c r="A492" t="s">
        <v>582</v>
      </c>
      <c r="B492" t="s">
        <v>47</v>
      </c>
      <c r="C492" t="s">
        <v>799</v>
      </c>
      <c r="D492">
        <v>44</v>
      </c>
      <c r="E492" t="s">
        <v>661</v>
      </c>
      <c r="F492" t="s">
        <v>638</v>
      </c>
      <c r="G492" s="9" t="s">
        <v>60</v>
      </c>
      <c r="I492" t="str">
        <f t="shared" si="70"/>
        <v>V1-Concealed Flush - Sprayed/stained-44-FD30</v>
      </c>
      <c r="J492" s="6">
        <f t="shared" si="73"/>
        <v>324</v>
      </c>
      <c r="L492" s="189" t="s">
        <v>751</v>
      </c>
      <c r="O492" s="6">
        <v>308</v>
      </c>
    </row>
    <row r="493" spans="1:15">
      <c r="A493" t="s">
        <v>583</v>
      </c>
      <c r="B493" t="s">
        <v>48</v>
      </c>
      <c r="C493" t="s">
        <v>799</v>
      </c>
      <c r="D493">
        <v>44</v>
      </c>
      <c r="E493" t="s">
        <v>661</v>
      </c>
      <c r="F493" t="s">
        <v>638</v>
      </c>
      <c r="G493" s="9" t="s">
        <v>60</v>
      </c>
      <c r="I493" t="str">
        <f t="shared" si="70"/>
        <v>V2-Concealed Flush - Sprayed/stained-44-FD30</v>
      </c>
      <c r="J493" s="6">
        <f t="shared" si="73"/>
        <v>264</v>
      </c>
      <c r="L493" s="189" t="s">
        <v>751</v>
      </c>
      <c r="O493" s="6">
        <v>251</v>
      </c>
    </row>
    <row r="494" spans="1:15">
      <c r="A494" t="s">
        <v>584</v>
      </c>
      <c r="B494" t="s">
        <v>49</v>
      </c>
      <c r="C494" t="s">
        <v>799</v>
      </c>
      <c r="D494">
        <v>44</v>
      </c>
      <c r="E494" t="s">
        <v>661</v>
      </c>
      <c r="F494" t="s">
        <v>638</v>
      </c>
      <c r="G494" s="9" t="s">
        <v>60</v>
      </c>
      <c r="I494" t="str">
        <f t="shared" si="70"/>
        <v>V3-Concealed Flush - Sprayed/stained-44-FD30</v>
      </c>
      <c r="J494" s="6">
        <f t="shared" si="73"/>
        <v>357</v>
      </c>
      <c r="L494" s="189" t="s">
        <v>751</v>
      </c>
      <c r="O494" s="6">
        <v>339</v>
      </c>
    </row>
    <row r="495" spans="1:15">
      <c r="A495" t="s">
        <v>585</v>
      </c>
      <c r="B495" t="s">
        <v>50</v>
      </c>
      <c r="C495" t="s">
        <v>799</v>
      </c>
      <c r="D495">
        <v>44</v>
      </c>
      <c r="E495" t="s">
        <v>661</v>
      </c>
      <c r="F495" t="s">
        <v>638</v>
      </c>
      <c r="G495" s="9" t="s">
        <v>60</v>
      </c>
      <c r="I495" t="str">
        <f t="shared" si="70"/>
        <v>V4-Concealed Flush - Sprayed/stained-44-FD30</v>
      </c>
      <c r="J495" s="6">
        <f t="shared" si="73"/>
        <v>421</v>
      </c>
      <c r="L495" s="189" t="s">
        <v>751</v>
      </c>
      <c r="O495" s="6">
        <v>400</v>
      </c>
    </row>
    <row r="496" spans="1:15">
      <c r="A496" t="s">
        <v>586</v>
      </c>
      <c r="B496" t="s">
        <v>51</v>
      </c>
      <c r="C496" t="s">
        <v>799</v>
      </c>
      <c r="D496">
        <v>44</v>
      </c>
      <c r="E496" t="s">
        <v>661</v>
      </c>
      <c r="F496" t="s">
        <v>638</v>
      </c>
      <c r="G496" s="9" t="s">
        <v>60</v>
      </c>
      <c r="I496" t="str">
        <f t="shared" si="70"/>
        <v>V5-Concealed Flush - Sprayed/stained-44-FD30</v>
      </c>
      <c r="J496" s="6">
        <f t="shared" si="73"/>
        <v>373</v>
      </c>
      <c r="L496" s="189" t="s">
        <v>751</v>
      </c>
      <c r="O496" s="6">
        <v>355</v>
      </c>
    </row>
    <row r="497" spans="1:15">
      <c r="A497" t="s">
        <v>587</v>
      </c>
      <c r="B497" t="s">
        <v>52</v>
      </c>
      <c r="C497" t="s">
        <v>799</v>
      </c>
      <c r="D497">
        <v>44</v>
      </c>
      <c r="E497" t="s">
        <v>661</v>
      </c>
      <c r="F497" t="s">
        <v>638</v>
      </c>
      <c r="G497" s="9" t="s">
        <v>60</v>
      </c>
      <c r="I497" t="str">
        <f t="shared" si="70"/>
        <v>V6-Concealed Flush - Sprayed/stained-44-FD30</v>
      </c>
      <c r="J497" s="6">
        <f t="shared" si="73"/>
        <v>587</v>
      </c>
      <c r="L497" s="189" t="s">
        <v>751</v>
      </c>
      <c r="O497" s="6">
        <v>558</v>
      </c>
    </row>
    <row r="498" spans="1:15">
      <c r="A498" t="s">
        <v>582</v>
      </c>
      <c r="B498" t="s">
        <v>47</v>
      </c>
      <c r="C498" t="s">
        <v>127</v>
      </c>
      <c r="D498">
        <v>54</v>
      </c>
      <c r="E498" t="s">
        <v>661</v>
      </c>
      <c r="F498" t="s">
        <v>638</v>
      </c>
      <c r="G498" s="9" t="s">
        <v>61</v>
      </c>
      <c r="I498" t="str">
        <f t="shared" si="70"/>
        <v>V1-Hockey-54-FD30</v>
      </c>
      <c r="J498">
        <f t="shared" ref="J498:J510" si="74">+ROUNDUP(O498*(1+M498),0)</f>
        <v>215</v>
      </c>
      <c r="L498" t="s">
        <v>730</v>
      </c>
      <c r="M498" s="355">
        <v>2.5000000000000001E-2</v>
      </c>
      <c r="O498">
        <v>209</v>
      </c>
    </row>
    <row r="499" spans="1:15">
      <c r="A499" t="s">
        <v>583</v>
      </c>
      <c r="B499" t="s">
        <v>48</v>
      </c>
      <c r="C499" t="s">
        <v>127</v>
      </c>
      <c r="D499">
        <v>54</v>
      </c>
      <c r="E499" t="s">
        <v>661</v>
      </c>
      <c r="F499" t="s">
        <v>638</v>
      </c>
      <c r="G499" s="9" t="s">
        <v>61</v>
      </c>
      <c r="I499" t="str">
        <f t="shared" si="70"/>
        <v>V2-Hockey-54-FD30</v>
      </c>
      <c r="J499">
        <f t="shared" si="74"/>
        <v>168</v>
      </c>
      <c r="L499" t="s">
        <v>730</v>
      </c>
      <c r="M499" s="355">
        <v>2.5000000000000001E-2</v>
      </c>
      <c r="O499">
        <v>163</v>
      </c>
    </row>
    <row r="500" spans="1:15">
      <c r="A500" t="s">
        <v>584</v>
      </c>
      <c r="B500" t="s">
        <v>49</v>
      </c>
      <c r="C500" t="s">
        <v>127</v>
      </c>
      <c r="D500">
        <v>54</v>
      </c>
      <c r="E500" t="s">
        <v>661</v>
      </c>
      <c r="F500" t="s">
        <v>638</v>
      </c>
      <c r="G500" s="9" t="s">
        <v>61</v>
      </c>
      <c r="I500" t="str">
        <f t="shared" si="70"/>
        <v>V3-Hockey-54-FD30</v>
      </c>
      <c r="J500">
        <f t="shared" si="74"/>
        <v>241</v>
      </c>
      <c r="L500" t="s">
        <v>730</v>
      </c>
      <c r="M500" s="355">
        <v>2.5000000000000001E-2</v>
      </c>
      <c r="O500">
        <v>235</v>
      </c>
    </row>
    <row r="501" spans="1:15">
      <c r="A501" t="s">
        <v>585</v>
      </c>
      <c r="B501" t="s">
        <v>50</v>
      </c>
      <c r="C501" t="s">
        <v>127</v>
      </c>
      <c r="D501">
        <v>54</v>
      </c>
      <c r="E501" t="s">
        <v>661</v>
      </c>
      <c r="F501" t="s">
        <v>638</v>
      </c>
      <c r="G501" s="9" t="s">
        <v>61</v>
      </c>
      <c r="I501" t="str">
        <f t="shared" si="70"/>
        <v>V4-Hockey-54-FD30</v>
      </c>
      <c r="J501">
        <f t="shared" si="74"/>
        <v>293</v>
      </c>
      <c r="L501" t="s">
        <v>730</v>
      </c>
      <c r="M501" s="355">
        <v>2.5000000000000001E-2</v>
      </c>
      <c r="O501">
        <v>285</v>
      </c>
    </row>
    <row r="502" spans="1:15">
      <c r="A502" t="s">
        <v>586</v>
      </c>
      <c r="B502" t="s">
        <v>51</v>
      </c>
      <c r="C502" t="s">
        <v>127</v>
      </c>
      <c r="D502">
        <v>54</v>
      </c>
      <c r="E502" t="s">
        <v>661</v>
      </c>
      <c r="F502" t="s">
        <v>638</v>
      </c>
      <c r="G502" s="9" t="s">
        <v>61</v>
      </c>
      <c r="I502" t="str">
        <f t="shared" si="70"/>
        <v>V5-Hockey-54-FD30</v>
      </c>
      <c r="J502">
        <f t="shared" si="74"/>
        <v>262</v>
      </c>
      <c r="L502" t="s">
        <v>730</v>
      </c>
      <c r="M502" s="355">
        <v>2.5000000000000001E-2</v>
      </c>
      <c r="O502">
        <v>255</v>
      </c>
    </row>
    <row r="503" spans="1:15">
      <c r="A503" t="s">
        <v>587</v>
      </c>
      <c r="B503" t="s">
        <v>52</v>
      </c>
      <c r="C503" t="s">
        <v>127</v>
      </c>
      <c r="D503">
        <v>54</v>
      </c>
      <c r="E503" t="s">
        <v>661</v>
      </c>
      <c r="F503" t="s">
        <v>638</v>
      </c>
      <c r="G503" s="9" t="s">
        <v>61</v>
      </c>
      <c r="I503" t="str">
        <f t="shared" si="70"/>
        <v>V6-Hockey-54-FD30</v>
      </c>
      <c r="J503">
        <f t="shared" si="74"/>
        <v>410</v>
      </c>
      <c r="L503" t="s">
        <v>730</v>
      </c>
      <c r="M503" s="355">
        <v>2.5000000000000001E-2</v>
      </c>
      <c r="O503">
        <v>400</v>
      </c>
    </row>
    <row r="504" spans="1:15">
      <c r="A504" t="s">
        <v>588</v>
      </c>
      <c r="B504" t="s">
        <v>129</v>
      </c>
      <c r="C504" t="s">
        <v>127</v>
      </c>
      <c r="D504">
        <v>54</v>
      </c>
      <c r="E504" t="s">
        <v>661</v>
      </c>
      <c r="F504" t="s">
        <v>638</v>
      </c>
      <c r="G504" s="9" t="s">
        <v>61</v>
      </c>
      <c r="I504" t="str">
        <f t="shared" si="70"/>
        <v>V7-Hockey-54-FD30</v>
      </c>
      <c r="J504">
        <f t="shared" si="74"/>
        <v>380</v>
      </c>
      <c r="L504" t="s">
        <v>730</v>
      </c>
      <c r="M504" s="355">
        <v>2.5000000000000001E-2</v>
      </c>
      <c r="O504">
        <v>370</v>
      </c>
    </row>
    <row r="505" spans="1:15">
      <c r="A505" t="s">
        <v>582</v>
      </c>
      <c r="B505" t="s">
        <v>47</v>
      </c>
      <c r="C505" t="s">
        <v>128</v>
      </c>
      <c r="D505">
        <v>54</v>
      </c>
      <c r="E505" t="s">
        <v>661</v>
      </c>
      <c r="F505" t="s">
        <v>638</v>
      </c>
      <c r="G505" s="9" t="s">
        <v>62</v>
      </c>
      <c r="I505" t="str">
        <f t="shared" si="70"/>
        <v>V1-QB-54-FD30</v>
      </c>
      <c r="J505">
        <f t="shared" si="74"/>
        <v>294</v>
      </c>
      <c r="L505" t="s">
        <v>730</v>
      </c>
      <c r="M505" s="355">
        <v>0.05</v>
      </c>
      <c r="O505">
        <v>280</v>
      </c>
    </row>
    <row r="506" spans="1:15">
      <c r="A506" t="s">
        <v>583</v>
      </c>
      <c r="B506" t="s">
        <v>48</v>
      </c>
      <c r="C506" t="s">
        <v>128</v>
      </c>
      <c r="D506">
        <v>54</v>
      </c>
      <c r="E506" t="s">
        <v>661</v>
      </c>
      <c r="F506" t="s">
        <v>638</v>
      </c>
      <c r="G506" s="9" t="s">
        <v>62</v>
      </c>
      <c r="I506" t="str">
        <f t="shared" si="70"/>
        <v>V2-QB-54-FD30</v>
      </c>
      <c r="J506">
        <f t="shared" si="74"/>
        <v>240</v>
      </c>
      <c r="L506" t="s">
        <v>730</v>
      </c>
      <c r="M506" s="355">
        <v>0.05</v>
      </c>
      <c r="O506">
        <v>228</v>
      </c>
    </row>
    <row r="507" spans="1:15">
      <c r="A507" t="s">
        <v>584</v>
      </c>
      <c r="B507" t="s">
        <v>49</v>
      </c>
      <c r="C507" t="s">
        <v>128</v>
      </c>
      <c r="D507">
        <v>54</v>
      </c>
      <c r="E507" t="s">
        <v>661</v>
      </c>
      <c r="F507" t="s">
        <v>638</v>
      </c>
      <c r="G507" s="9" t="s">
        <v>62</v>
      </c>
      <c r="I507" t="str">
        <f t="shared" si="70"/>
        <v>V3-QB-54-FD30</v>
      </c>
      <c r="J507">
        <f t="shared" si="74"/>
        <v>324</v>
      </c>
      <c r="L507" t="s">
        <v>730</v>
      </c>
      <c r="M507" s="355">
        <v>0.05</v>
      </c>
      <c r="O507">
        <v>308</v>
      </c>
    </row>
    <row r="508" spans="1:15">
      <c r="A508" t="s">
        <v>585</v>
      </c>
      <c r="B508" t="s">
        <v>50</v>
      </c>
      <c r="C508" t="s">
        <v>128</v>
      </c>
      <c r="D508">
        <v>54</v>
      </c>
      <c r="E508" t="s">
        <v>661</v>
      </c>
      <c r="F508" t="s">
        <v>638</v>
      </c>
      <c r="G508" s="9" t="s">
        <v>62</v>
      </c>
      <c r="I508" t="str">
        <f t="shared" si="70"/>
        <v>V4-QB-54-FD30</v>
      </c>
      <c r="J508">
        <f t="shared" si="74"/>
        <v>382</v>
      </c>
      <c r="L508" t="s">
        <v>730</v>
      </c>
      <c r="M508" s="355">
        <v>0.05</v>
      </c>
      <c r="O508">
        <v>363</v>
      </c>
    </row>
    <row r="509" spans="1:15">
      <c r="A509" t="s">
        <v>586</v>
      </c>
      <c r="B509" t="s">
        <v>51</v>
      </c>
      <c r="C509" t="s">
        <v>128</v>
      </c>
      <c r="D509">
        <v>54</v>
      </c>
      <c r="E509" t="s">
        <v>661</v>
      </c>
      <c r="F509" t="s">
        <v>638</v>
      </c>
      <c r="G509" s="9" t="s">
        <v>62</v>
      </c>
      <c r="I509" t="str">
        <f t="shared" si="70"/>
        <v>V5-QB-54-FD30</v>
      </c>
      <c r="J509">
        <f t="shared" si="74"/>
        <v>339</v>
      </c>
      <c r="L509" t="s">
        <v>730</v>
      </c>
      <c r="M509" s="355">
        <v>0.05</v>
      </c>
      <c r="O509">
        <v>322</v>
      </c>
    </row>
    <row r="510" spans="1:15">
      <c r="A510" t="s">
        <v>587</v>
      </c>
      <c r="B510" t="s">
        <v>52</v>
      </c>
      <c r="C510" t="s">
        <v>128</v>
      </c>
      <c r="D510">
        <v>54</v>
      </c>
      <c r="E510" t="s">
        <v>661</v>
      </c>
      <c r="F510" t="s">
        <v>638</v>
      </c>
      <c r="G510" s="9" t="s">
        <v>62</v>
      </c>
      <c r="I510" t="str">
        <f t="shared" si="70"/>
        <v>V6-QB-54-FD30</v>
      </c>
      <c r="J510">
        <f t="shared" si="74"/>
        <v>533</v>
      </c>
      <c r="L510" t="s">
        <v>730</v>
      </c>
      <c r="M510" s="355">
        <v>0.05</v>
      </c>
      <c r="O510">
        <v>507</v>
      </c>
    </row>
    <row r="511" spans="1:15">
      <c r="A511" t="s">
        <v>582</v>
      </c>
      <c r="B511" t="s">
        <v>47</v>
      </c>
      <c r="C511" t="s">
        <v>631</v>
      </c>
      <c r="D511">
        <v>54</v>
      </c>
      <c r="E511" t="s">
        <v>661</v>
      </c>
      <c r="F511" t="s">
        <v>638</v>
      </c>
      <c r="G511" s="9" t="s">
        <v>62</v>
      </c>
      <c r="I511" t="str">
        <f t="shared" si="70"/>
        <v>V1-Concealed Flush-54-FD30</v>
      </c>
      <c r="J511" s="284">
        <f t="shared" ref="J511:J516" si="75">ROUNDUP(J505*(1+Concealed_Flush_Uplift),0)</f>
        <v>324</v>
      </c>
      <c r="L511" t="s">
        <v>751</v>
      </c>
      <c r="O511" s="284">
        <v>308</v>
      </c>
    </row>
    <row r="512" spans="1:15">
      <c r="A512" t="s">
        <v>583</v>
      </c>
      <c r="B512" t="s">
        <v>48</v>
      </c>
      <c r="C512" t="s">
        <v>631</v>
      </c>
      <c r="D512">
        <v>54</v>
      </c>
      <c r="E512" t="s">
        <v>661</v>
      </c>
      <c r="F512" t="s">
        <v>638</v>
      </c>
      <c r="G512" s="9" t="s">
        <v>62</v>
      </c>
      <c r="I512" t="str">
        <f t="shared" si="70"/>
        <v>V2-Concealed Flush-54-FD30</v>
      </c>
      <c r="J512" s="284">
        <f t="shared" si="75"/>
        <v>264</v>
      </c>
      <c r="L512" t="s">
        <v>751</v>
      </c>
      <c r="O512" s="284">
        <v>251</v>
      </c>
    </row>
    <row r="513" spans="1:15">
      <c r="A513" t="s">
        <v>584</v>
      </c>
      <c r="B513" t="s">
        <v>49</v>
      </c>
      <c r="C513" t="s">
        <v>631</v>
      </c>
      <c r="D513">
        <v>54</v>
      </c>
      <c r="E513" t="s">
        <v>661</v>
      </c>
      <c r="F513" t="s">
        <v>638</v>
      </c>
      <c r="G513" s="9" t="s">
        <v>62</v>
      </c>
      <c r="I513" t="str">
        <f t="shared" si="70"/>
        <v>V3-Concealed Flush-54-FD30</v>
      </c>
      <c r="J513" s="284">
        <f t="shared" si="75"/>
        <v>357</v>
      </c>
      <c r="L513" t="s">
        <v>751</v>
      </c>
      <c r="O513" s="284">
        <v>339</v>
      </c>
    </row>
    <row r="514" spans="1:15">
      <c r="A514" t="s">
        <v>585</v>
      </c>
      <c r="B514" t="s">
        <v>50</v>
      </c>
      <c r="C514" t="s">
        <v>631</v>
      </c>
      <c r="D514">
        <v>54</v>
      </c>
      <c r="E514" t="s">
        <v>661</v>
      </c>
      <c r="F514" t="s">
        <v>638</v>
      </c>
      <c r="G514" s="9" t="s">
        <v>62</v>
      </c>
      <c r="I514" t="str">
        <f t="shared" si="70"/>
        <v>V4-Concealed Flush-54-FD30</v>
      </c>
      <c r="J514" s="284">
        <f t="shared" si="75"/>
        <v>421</v>
      </c>
      <c r="L514" t="s">
        <v>751</v>
      </c>
      <c r="O514" s="284">
        <v>400</v>
      </c>
    </row>
    <row r="515" spans="1:15">
      <c r="A515" t="s">
        <v>586</v>
      </c>
      <c r="B515" t="s">
        <v>51</v>
      </c>
      <c r="C515" t="s">
        <v>631</v>
      </c>
      <c r="D515">
        <v>54</v>
      </c>
      <c r="E515" t="s">
        <v>661</v>
      </c>
      <c r="F515" t="s">
        <v>638</v>
      </c>
      <c r="G515" s="9" t="s">
        <v>62</v>
      </c>
      <c r="I515" t="str">
        <f t="shared" si="70"/>
        <v>V5-Concealed Flush-54-FD30</v>
      </c>
      <c r="J515" s="284">
        <f t="shared" si="75"/>
        <v>373</v>
      </c>
      <c r="L515" t="s">
        <v>751</v>
      </c>
      <c r="O515" s="284">
        <v>355</v>
      </c>
    </row>
    <row r="516" spans="1:15">
      <c r="A516" t="s">
        <v>587</v>
      </c>
      <c r="B516" t="s">
        <v>52</v>
      </c>
      <c r="C516" t="s">
        <v>631</v>
      </c>
      <c r="D516">
        <v>54</v>
      </c>
      <c r="E516" t="s">
        <v>661</v>
      </c>
      <c r="F516" t="s">
        <v>638</v>
      </c>
      <c r="G516" s="9" t="s">
        <v>62</v>
      </c>
      <c r="I516" t="str">
        <f t="shared" ref="I516:I579" si="76">A516&amp;"-"&amp;C516&amp;"-"&amp;D516&amp;"-"&amp;E516</f>
        <v>V6-Concealed Flush-54-FD30</v>
      </c>
      <c r="J516" s="284">
        <f t="shared" si="75"/>
        <v>587</v>
      </c>
      <c r="L516" t="s">
        <v>751</v>
      </c>
      <c r="O516" s="284">
        <v>558</v>
      </c>
    </row>
    <row r="517" spans="1:15">
      <c r="A517" t="s">
        <v>582</v>
      </c>
      <c r="B517" t="s">
        <v>47</v>
      </c>
      <c r="C517" t="s">
        <v>797</v>
      </c>
      <c r="D517">
        <v>54</v>
      </c>
      <c r="E517" t="s">
        <v>661</v>
      </c>
      <c r="F517" t="s">
        <v>638</v>
      </c>
      <c r="G517" s="9" t="s">
        <v>61</v>
      </c>
      <c r="I517" t="str">
        <f t="shared" si="76"/>
        <v>V1-Hockey - Sprayed/stained-54-FD30</v>
      </c>
      <c r="J517" s="6">
        <f t="shared" ref="J517:J535" si="77">J498</f>
        <v>215</v>
      </c>
      <c r="L517" s="189" t="s">
        <v>751</v>
      </c>
      <c r="O517" s="6">
        <v>209</v>
      </c>
    </row>
    <row r="518" spans="1:15">
      <c r="A518" t="s">
        <v>583</v>
      </c>
      <c r="B518" t="s">
        <v>48</v>
      </c>
      <c r="C518" t="s">
        <v>797</v>
      </c>
      <c r="D518">
        <v>54</v>
      </c>
      <c r="E518" t="s">
        <v>661</v>
      </c>
      <c r="F518" t="s">
        <v>638</v>
      </c>
      <c r="G518" s="9" t="s">
        <v>61</v>
      </c>
      <c r="I518" t="str">
        <f t="shared" si="76"/>
        <v>V2-Hockey - Sprayed/stained-54-FD30</v>
      </c>
      <c r="J518" s="6">
        <f t="shared" si="77"/>
        <v>168</v>
      </c>
      <c r="L518" s="189" t="s">
        <v>751</v>
      </c>
      <c r="O518" s="6">
        <v>163</v>
      </c>
    </row>
    <row r="519" spans="1:15">
      <c r="A519" t="s">
        <v>584</v>
      </c>
      <c r="B519" t="s">
        <v>49</v>
      </c>
      <c r="C519" t="s">
        <v>797</v>
      </c>
      <c r="D519">
        <v>54</v>
      </c>
      <c r="E519" t="s">
        <v>661</v>
      </c>
      <c r="F519" t="s">
        <v>638</v>
      </c>
      <c r="G519" s="9" t="s">
        <v>61</v>
      </c>
      <c r="I519" t="str">
        <f t="shared" si="76"/>
        <v>V3-Hockey - Sprayed/stained-54-FD30</v>
      </c>
      <c r="J519" s="6">
        <f t="shared" si="77"/>
        <v>241</v>
      </c>
      <c r="L519" s="189" t="s">
        <v>751</v>
      </c>
      <c r="O519" s="6">
        <v>235</v>
      </c>
    </row>
    <row r="520" spans="1:15">
      <c r="A520" t="s">
        <v>585</v>
      </c>
      <c r="B520" t="s">
        <v>50</v>
      </c>
      <c r="C520" t="s">
        <v>797</v>
      </c>
      <c r="D520">
        <v>54</v>
      </c>
      <c r="E520" t="s">
        <v>661</v>
      </c>
      <c r="F520" t="s">
        <v>638</v>
      </c>
      <c r="G520" s="9" t="s">
        <v>61</v>
      </c>
      <c r="I520" t="str">
        <f t="shared" si="76"/>
        <v>V4-Hockey - Sprayed/stained-54-FD30</v>
      </c>
      <c r="J520" s="6">
        <f t="shared" si="77"/>
        <v>293</v>
      </c>
      <c r="L520" s="189" t="s">
        <v>751</v>
      </c>
      <c r="O520" s="6">
        <v>285</v>
      </c>
    </row>
    <row r="521" spans="1:15">
      <c r="A521" t="s">
        <v>586</v>
      </c>
      <c r="B521" t="s">
        <v>51</v>
      </c>
      <c r="C521" t="s">
        <v>797</v>
      </c>
      <c r="D521">
        <v>54</v>
      </c>
      <c r="E521" t="s">
        <v>661</v>
      </c>
      <c r="F521" t="s">
        <v>638</v>
      </c>
      <c r="G521" s="9" t="s">
        <v>61</v>
      </c>
      <c r="I521" t="str">
        <f t="shared" si="76"/>
        <v>V5-Hockey - Sprayed/stained-54-FD30</v>
      </c>
      <c r="J521" s="6">
        <f t="shared" si="77"/>
        <v>262</v>
      </c>
      <c r="L521" s="189" t="s">
        <v>751</v>
      </c>
      <c r="O521" s="6">
        <v>255</v>
      </c>
    </row>
    <row r="522" spans="1:15">
      <c r="A522" t="s">
        <v>587</v>
      </c>
      <c r="B522" t="s">
        <v>52</v>
      </c>
      <c r="C522" t="s">
        <v>797</v>
      </c>
      <c r="D522">
        <v>54</v>
      </c>
      <c r="E522" t="s">
        <v>661</v>
      </c>
      <c r="F522" t="s">
        <v>638</v>
      </c>
      <c r="G522" s="9" t="s">
        <v>61</v>
      </c>
      <c r="I522" t="str">
        <f t="shared" si="76"/>
        <v>V6-Hockey - Sprayed/stained-54-FD30</v>
      </c>
      <c r="J522" s="6">
        <f t="shared" si="77"/>
        <v>410</v>
      </c>
      <c r="L522" s="189" t="s">
        <v>751</v>
      </c>
      <c r="O522" s="6">
        <v>400</v>
      </c>
    </row>
    <row r="523" spans="1:15">
      <c r="A523" t="s">
        <v>588</v>
      </c>
      <c r="B523" t="s">
        <v>129</v>
      </c>
      <c r="C523" t="s">
        <v>797</v>
      </c>
      <c r="D523">
        <v>54</v>
      </c>
      <c r="E523" t="s">
        <v>661</v>
      </c>
      <c r="F523" t="s">
        <v>638</v>
      </c>
      <c r="G523" s="9" t="s">
        <v>61</v>
      </c>
      <c r="I523" t="str">
        <f t="shared" si="76"/>
        <v>V7-Hockey - Sprayed/stained-54-FD30</v>
      </c>
      <c r="J523" s="6">
        <f t="shared" si="77"/>
        <v>380</v>
      </c>
      <c r="L523" s="189" t="s">
        <v>751</v>
      </c>
      <c r="O523" s="6">
        <v>370</v>
      </c>
    </row>
    <row r="524" spans="1:15">
      <c r="A524" t="s">
        <v>582</v>
      </c>
      <c r="B524" t="s">
        <v>47</v>
      </c>
      <c r="C524" t="s">
        <v>798</v>
      </c>
      <c r="D524">
        <v>54</v>
      </c>
      <c r="E524" t="s">
        <v>661</v>
      </c>
      <c r="F524" t="s">
        <v>638</v>
      </c>
      <c r="G524" s="9" t="s">
        <v>62</v>
      </c>
      <c r="I524" t="str">
        <f t="shared" si="76"/>
        <v>V1-QB - Sprayed/stained-54-FD30</v>
      </c>
      <c r="J524" s="6">
        <f t="shared" si="77"/>
        <v>294</v>
      </c>
      <c r="L524" s="189" t="s">
        <v>751</v>
      </c>
      <c r="O524" s="6">
        <v>280</v>
      </c>
    </row>
    <row r="525" spans="1:15">
      <c r="A525" t="s">
        <v>583</v>
      </c>
      <c r="B525" t="s">
        <v>48</v>
      </c>
      <c r="C525" t="s">
        <v>798</v>
      </c>
      <c r="D525">
        <v>54</v>
      </c>
      <c r="E525" t="s">
        <v>661</v>
      </c>
      <c r="F525" t="s">
        <v>638</v>
      </c>
      <c r="G525" s="9" t="s">
        <v>62</v>
      </c>
      <c r="I525" t="str">
        <f t="shared" si="76"/>
        <v>V2-QB - Sprayed/stained-54-FD30</v>
      </c>
      <c r="J525" s="6">
        <f t="shared" si="77"/>
        <v>240</v>
      </c>
      <c r="L525" s="189" t="s">
        <v>751</v>
      </c>
      <c r="O525" s="6">
        <v>228</v>
      </c>
    </row>
    <row r="526" spans="1:15">
      <c r="A526" t="s">
        <v>584</v>
      </c>
      <c r="B526" t="s">
        <v>49</v>
      </c>
      <c r="C526" t="s">
        <v>798</v>
      </c>
      <c r="D526">
        <v>54</v>
      </c>
      <c r="E526" t="s">
        <v>661</v>
      </c>
      <c r="F526" t="s">
        <v>638</v>
      </c>
      <c r="G526" s="9" t="s">
        <v>62</v>
      </c>
      <c r="I526" t="str">
        <f t="shared" si="76"/>
        <v>V3-QB - Sprayed/stained-54-FD30</v>
      </c>
      <c r="J526" s="6">
        <f t="shared" si="77"/>
        <v>324</v>
      </c>
      <c r="L526" s="189" t="s">
        <v>751</v>
      </c>
      <c r="O526" s="6">
        <v>308</v>
      </c>
    </row>
    <row r="527" spans="1:15">
      <c r="A527" t="s">
        <v>585</v>
      </c>
      <c r="B527" t="s">
        <v>50</v>
      </c>
      <c r="C527" t="s">
        <v>798</v>
      </c>
      <c r="D527">
        <v>54</v>
      </c>
      <c r="E527" t="s">
        <v>661</v>
      </c>
      <c r="F527" t="s">
        <v>638</v>
      </c>
      <c r="G527" s="9" t="s">
        <v>62</v>
      </c>
      <c r="I527" t="str">
        <f t="shared" si="76"/>
        <v>V4-QB - Sprayed/stained-54-FD30</v>
      </c>
      <c r="J527" s="6">
        <f t="shared" si="77"/>
        <v>382</v>
      </c>
      <c r="L527" s="189" t="s">
        <v>751</v>
      </c>
      <c r="O527" s="6">
        <v>363</v>
      </c>
    </row>
    <row r="528" spans="1:15">
      <c r="A528" t="s">
        <v>586</v>
      </c>
      <c r="B528" t="s">
        <v>51</v>
      </c>
      <c r="C528" t="s">
        <v>798</v>
      </c>
      <c r="D528">
        <v>54</v>
      </c>
      <c r="E528" t="s">
        <v>661</v>
      </c>
      <c r="F528" t="s">
        <v>638</v>
      </c>
      <c r="G528" s="9" t="s">
        <v>62</v>
      </c>
      <c r="I528" t="str">
        <f t="shared" si="76"/>
        <v>V5-QB - Sprayed/stained-54-FD30</v>
      </c>
      <c r="J528" s="6">
        <f t="shared" si="77"/>
        <v>339</v>
      </c>
      <c r="L528" s="189" t="s">
        <v>751</v>
      </c>
      <c r="O528" s="6">
        <v>322</v>
      </c>
    </row>
    <row r="529" spans="1:15">
      <c r="A529" t="s">
        <v>587</v>
      </c>
      <c r="B529" t="s">
        <v>52</v>
      </c>
      <c r="C529" t="s">
        <v>798</v>
      </c>
      <c r="D529">
        <v>54</v>
      </c>
      <c r="E529" t="s">
        <v>661</v>
      </c>
      <c r="F529" t="s">
        <v>638</v>
      </c>
      <c r="G529" s="9" t="s">
        <v>62</v>
      </c>
      <c r="I529" t="str">
        <f t="shared" si="76"/>
        <v>V6-QB - Sprayed/stained-54-FD30</v>
      </c>
      <c r="J529" s="6">
        <f t="shared" si="77"/>
        <v>533</v>
      </c>
      <c r="L529" s="189" t="s">
        <v>751</v>
      </c>
      <c r="O529" s="6">
        <v>507</v>
      </c>
    </row>
    <row r="530" spans="1:15">
      <c r="A530" t="s">
        <v>582</v>
      </c>
      <c r="B530" t="s">
        <v>47</v>
      </c>
      <c r="C530" t="s">
        <v>799</v>
      </c>
      <c r="D530">
        <v>54</v>
      </c>
      <c r="E530" t="s">
        <v>661</v>
      </c>
      <c r="F530" t="s">
        <v>638</v>
      </c>
      <c r="G530" s="9" t="s">
        <v>62</v>
      </c>
      <c r="I530" t="str">
        <f t="shared" si="76"/>
        <v>V1-Concealed Flush - Sprayed/stained-54-FD30</v>
      </c>
      <c r="J530" s="6">
        <f t="shared" si="77"/>
        <v>324</v>
      </c>
      <c r="L530" s="189" t="s">
        <v>751</v>
      </c>
      <c r="O530" s="6">
        <v>308</v>
      </c>
    </row>
    <row r="531" spans="1:15">
      <c r="A531" t="s">
        <v>583</v>
      </c>
      <c r="B531" t="s">
        <v>48</v>
      </c>
      <c r="C531" t="s">
        <v>799</v>
      </c>
      <c r="D531">
        <v>54</v>
      </c>
      <c r="E531" t="s">
        <v>661</v>
      </c>
      <c r="F531" t="s">
        <v>638</v>
      </c>
      <c r="G531" s="9" t="s">
        <v>62</v>
      </c>
      <c r="I531" t="str">
        <f t="shared" si="76"/>
        <v>V2-Concealed Flush - Sprayed/stained-54-FD30</v>
      </c>
      <c r="J531" s="6">
        <f t="shared" si="77"/>
        <v>264</v>
      </c>
      <c r="L531" s="189" t="s">
        <v>751</v>
      </c>
      <c r="O531" s="6">
        <v>251</v>
      </c>
    </row>
    <row r="532" spans="1:15">
      <c r="A532" t="s">
        <v>584</v>
      </c>
      <c r="B532" t="s">
        <v>49</v>
      </c>
      <c r="C532" t="s">
        <v>799</v>
      </c>
      <c r="D532">
        <v>54</v>
      </c>
      <c r="E532" t="s">
        <v>661</v>
      </c>
      <c r="F532" t="s">
        <v>638</v>
      </c>
      <c r="G532" s="9" t="s">
        <v>62</v>
      </c>
      <c r="I532" t="str">
        <f t="shared" si="76"/>
        <v>V3-Concealed Flush - Sprayed/stained-54-FD30</v>
      </c>
      <c r="J532" s="6">
        <f t="shared" si="77"/>
        <v>357</v>
      </c>
      <c r="L532" s="189" t="s">
        <v>751</v>
      </c>
      <c r="O532" s="6">
        <v>339</v>
      </c>
    </row>
    <row r="533" spans="1:15">
      <c r="A533" t="s">
        <v>585</v>
      </c>
      <c r="B533" t="s">
        <v>50</v>
      </c>
      <c r="C533" t="s">
        <v>799</v>
      </c>
      <c r="D533">
        <v>54</v>
      </c>
      <c r="E533" t="s">
        <v>661</v>
      </c>
      <c r="F533" t="s">
        <v>638</v>
      </c>
      <c r="G533" s="9" t="s">
        <v>62</v>
      </c>
      <c r="I533" t="str">
        <f t="shared" si="76"/>
        <v>V4-Concealed Flush - Sprayed/stained-54-FD30</v>
      </c>
      <c r="J533" s="6">
        <f t="shared" si="77"/>
        <v>421</v>
      </c>
      <c r="L533" s="189" t="s">
        <v>751</v>
      </c>
      <c r="O533" s="6">
        <v>400</v>
      </c>
    </row>
    <row r="534" spans="1:15">
      <c r="A534" t="s">
        <v>586</v>
      </c>
      <c r="B534" t="s">
        <v>51</v>
      </c>
      <c r="C534" t="s">
        <v>799</v>
      </c>
      <c r="D534">
        <v>54</v>
      </c>
      <c r="E534" t="s">
        <v>661</v>
      </c>
      <c r="F534" t="s">
        <v>638</v>
      </c>
      <c r="G534" s="9" t="s">
        <v>62</v>
      </c>
      <c r="I534" t="str">
        <f t="shared" si="76"/>
        <v>V5-Concealed Flush - Sprayed/stained-54-FD30</v>
      </c>
      <c r="J534" s="6">
        <f t="shared" si="77"/>
        <v>373</v>
      </c>
      <c r="L534" s="189" t="s">
        <v>751</v>
      </c>
      <c r="O534" s="6">
        <v>355</v>
      </c>
    </row>
    <row r="535" spans="1:15">
      <c r="A535" t="s">
        <v>587</v>
      </c>
      <c r="B535" t="s">
        <v>52</v>
      </c>
      <c r="C535" t="s">
        <v>799</v>
      </c>
      <c r="D535">
        <v>54</v>
      </c>
      <c r="E535" t="s">
        <v>661</v>
      </c>
      <c r="F535" t="s">
        <v>638</v>
      </c>
      <c r="G535" s="9" t="s">
        <v>62</v>
      </c>
      <c r="I535" t="str">
        <f t="shared" si="76"/>
        <v>V6-Concealed Flush - Sprayed/stained-54-FD30</v>
      </c>
      <c r="J535" s="6">
        <f t="shared" si="77"/>
        <v>587</v>
      </c>
      <c r="L535" s="189" t="s">
        <v>751</v>
      </c>
      <c r="O535" s="6">
        <v>558</v>
      </c>
    </row>
    <row r="536" spans="1:15">
      <c r="A536" t="s">
        <v>582</v>
      </c>
      <c r="B536" t="s">
        <v>47</v>
      </c>
      <c r="C536" t="s">
        <v>127</v>
      </c>
      <c r="D536">
        <v>59</v>
      </c>
      <c r="E536" t="s">
        <v>661</v>
      </c>
      <c r="F536" t="s">
        <v>638</v>
      </c>
      <c r="G536" s="9" t="s">
        <v>61</v>
      </c>
      <c r="H536" t="str">
        <f t="shared" ref="H536:H573" si="78">_xlfn.CONCAT(F536,I536)</f>
        <v>7mm PyrobelV1-Hockey-59-FD30</v>
      </c>
      <c r="I536" t="str">
        <f t="shared" si="76"/>
        <v>V1-Hockey-59-FD30</v>
      </c>
      <c r="J536">
        <f t="shared" ref="J536:J548" si="79">+ROUNDUP(O536*(1+M536),0)</f>
        <v>215</v>
      </c>
      <c r="L536" t="s">
        <v>730</v>
      </c>
      <c r="M536" s="355">
        <v>2.5000000000000001E-2</v>
      </c>
      <c r="O536">
        <v>209</v>
      </c>
    </row>
    <row r="537" spans="1:15">
      <c r="A537" t="s">
        <v>583</v>
      </c>
      <c r="B537" t="s">
        <v>48</v>
      </c>
      <c r="C537" t="s">
        <v>127</v>
      </c>
      <c r="D537">
        <v>59</v>
      </c>
      <c r="E537" t="s">
        <v>661</v>
      </c>
      <c r="F537" t="s">
        <v>638</v>
      </c>
      <c r="G537" s="9" t="s">
        <v>61</v>
      </c>
      <c r="H537" t="str">
        <f t="shared" si="78"/>
        <v>7mm PyrobelV2-Hockey-59-FD30</v>
      </c>
      <c r="I537" t="str">
        <f t="shared" si="76"/>
        <v>V2-Hockey-59-FD30</v>
      </c>
      <c r="J537">
        <f t="shared" si="79"/>
        <v>168</v>
      </c>
      <c r="L537" t="s">
        <v>730</v>
      </c>
      <c r="M537" s="355">
        <v>2.5000000000000001E-2</v>
      </c>
      <c r="O537">
        <v>163</v>
      </c>
    </row>
    <row r="538" spans="1:15">
      <c r="A538" t="s">
        <v>584</v>
      </c>
      <c r="B538" t="s">
        <v>49</v>
      </c>
      <c r="C538" t="s">
        <v>127</v>
      </c>
      <c r="D538">
        <v>59</v>
      </c>
      <c r="E538" t="s">
        <v>661</v>
      </c>
      <c r="F538" t="s">
        <v>638</v>
      </c>
      <c r="G538" s="9" t="s">
        <v>61</v>
      </c>
      <c r="H538" t="str">
        <f t="shared" si="78"/>
        <v>7mm PyrobelV3-Hockey-59-FD30</v>
      </c>
      <c r="I538" t="str">
        <f t="shared" si="76"/>
        <v>V3-Hockey-59-FD30</v>
      </c>
      <c r="J538">
        <f t="shared" si="79"/>
        <v>241</v>
      </c>
      <c r="L538" t="s">
        <v>730</v>
      </c>
      <c r="M538" s="355">
        <v>2.5000000000000001E-2</v>
      </c>
      <c r="O538">
        <v>235</v>
      </c>
    </row>
    <row r="539" spans="1:15">
      <c r="A539" t="s">
        <v>585</v>
      </c>
      <c r="B539" t="s">
        <v>50</v>
      </c>
      <c r="C539" t="s">
        <v>127</v>
      </c>
      <c r="D539">
        <v>59</v>
      </c>
      <c r="E539" t="s">
        <v>661</v>
      </c>
      <c r="F539" t="s">
        <v>638</v>
      </c>
      <c r="G539" s="9" t="s">
        <v>61</v>
      </c>
      <c r="H539" t="str">
        <f t="shared" si="78"/>
        <v>7mm PyrobelV4-Hockey-59-FD30</v>
      </c>
      <c r="I539" t="str">
        <f t="shared" si="76"/>
        <v>V4-Hockey-59-FD30</v>
      </c>
      <c r="J539">
        <f t="shared" si="79"/>
        <v>293</v>
      </c>
      <c r="L539" t="s">
        <v>730</v>
      </c>
      <c r="M539" s="355">
        <v>2.5000000000000001E-2</v>
      </c>
      <c r="O539">
        <v>285</v>
      </c>
    </row>
    <row r="540" spans="1:15">
      <c r="A540" t="s">
        <v>586</v>
      </c>
      <c r="B540" t="s">
        <v>51</v>
      </c>
      <c r="C540" t="s">
        <v>127</v>
      </c>
      <c r="D540">
        <v>59</v>
      </c>
      <c r="E540" t="s">
        <v>661</v>
      </c>
      <c r="F540" t="s">
        <v>638</v>
      </c>
      <c r="G540" s="9" t="s">
        <v>61</v>
      </c>
      <c r="H540" t="str">
        <f t="shared" si="78"/>
        <v>7mm PyrobelV5-Hockey-59-FD30</v>
      </c>
      <c r="I540" t="str">
        <f t="shared" si="76"/>
        <v>V5-Hockey-59-FD30</v>
      </c>
      <c r="J540">
        <f t="shared" si="79"/>
        <v>262</v>
      </c>
      <c r="L540" t="s">
        <v>730</v>
      </c>
      <c r="M540" s="355">
        <v>2.5000000000000001E-2</v>
      </c>
      <c r="O540">
        <v>255</v>
      </c>
    </row>
    <row r="541" spans="1:15">
      <c r="A541" t="s">
        <v>587</v>
      </c>
      <c r="B541" t="s">
        <v>52</v>
      </c>
      <c r="C541" t="s">
        <v>127</v>
      </c>
      <c r="D541">
        <v>59</v>
      </c>
      <c r="E541" t="s">
        <v>661</v>
      </c>
      <c r="F541" t="s">
        <v>638</v>
      </c>
      <c r="G541" s="9" t="s">
        <v>61</v>
      </c>
      <c r="H541" t="str">
        <f t="shared" si="78"/>
        <v>7mm PyrobelV6-Hockey-59-FD30</v>
      </c>
      <c r="I541" t="str">
        <f t="shared" si="76"/>
        <v>V6-Hockey-59-FD30</v>
      </c>
      <c r="J541">
        <f t="shared" si="79"/>
        <v>410</v>
      </c>
      <c r="L541" t="s">
        <v>730</v>
      </c>
      <c r="M541" s="355">
        <v>2.5000000000000001E-2</v>
      </c>
      <c r="O541">
        <v>400</v>
      </c>
    </row>
    <row r="542" spans="1:15">
      <c r="A542" t="s">
        <v>588</v>
      </c>
      <c r="B542" t="s">
        <v>129</v>
      </c>
      <c r="C542" t="s">
        <v>127</v>
      </c>
      <c r="D542">
        <v>59</v>
      </c>
      <c r="E542" t="s">
        <v>661</v>
      </c>
      <c r="F542" t="s">
        <v>638</v>
      </c>
      <c r="G542" s="9" t="s">
        <v>61</v>
      </c>
      <c r="H542" t="str">
        <f t="shared" si="78"/>
        <v>7mm PyrobelV7-Hockey-59-FD30</v>
      </c>
      <c r="I542" t="str">
        <f t="shared" si="76"/>
        <v>V7-Hockey-59-FD30</v>
      </c>
      <c r="J542">
        <f t="shared" si="79"/>
        <v>380</v>
      </c>
      <c r="L542" t="s">
        <v>730</v>
      </c>
      <c r="M542" s="355">
        <v>2.5000000000000001E-2</v>
      </c>
      <c r="O542">
        <v>370</v>
      </c>
    </row>
    <row r="543" spans="1:15">
      <c r="A543" t="s">
        <v>582</v>
      </c>
      <c r="B543" t="s">
        <v>47</v>
      </c>
      <c r="C543" t="s">
        <v>128</v>
      </c>
      <c r="D543">
        <v>59</v>
      </c>
      <c r="E543" t="s">
        <v>661</v>
      </c>
      <c r="F543" t="s">
        <v>638</v>
      </c>
      <c r="G543" s="9" t="s">
        <v>62</v>
      </c>
      <c r="H543" t="str">
        <f t="shared" si="78"/>
        <v>7mm PyrobelV1-QB-59-FD30</v>
      </c>
      <c r="I543" t="str">
        <f t="shared" si="76"/>
        <v>V1-QB-59-FD30</v>
      </c>
      <c r="J543">
        <f t="shared" si="79"/>
        <v>294</v>
      </c>
      <c r="L543" t="s">
        <v>730</v>
      </c>
      <c r="M543" s="355">
        <v>0.05</v>
      </c>
      <c r="O543">
        <v>280</v>
      </c>
    </row>
    <row r="544" spans="1:15">
      <c r="A544" t="s">
        <v>583</v>
      </c>
      <c r="B544" t="s">
        <v>48</v>
      </c>
      <c r="C544" t="s">
        <v>128</v>
      </c>
      <c r="D544">
        <v>59</v>
      </c>
      <c r="E544" t="s">
        <v>661</v>
      </c>
      <c r="F544" t="s">
        <v>638</v>
      </c>
      <c r="G544" s="9" t="s">
        <v>62</v>
      </c>
      <c r="H544" t="str">
        <f t="shared" si="78"/>
        <v>7mm PyrobelV2-QB-59-FD30</v>
      </c>
      <c r="I544" t="str">
        <f t="shared" si="76"/>
        <v>V2-QB-59-FD30</v>
      </c>
      <c r="J544">
        <f t="shared" si="79"/>
        <v>240</v>
      </c>
      <c r="L544" t="s">
        <v>730</v>
      </c>
      <c r="M544" s="355">
        <v>0.05</v>
      </c>
      <c r="O544">
        <v>228</v>
      </c>
    </row>
    <row r="545" spans="1:15">
      <c r="A545" t="s">
        <v>584</v>
      </c>
      <c r="B545" t="s">
        <v>49</v>
      </c>
      <c r="C545" t="s">
        <v>128</v>
      </c>
      <c r="D545">
        <v>59</v>
      </c>
      <c r="E545" t="s">
        <v>661</v>
      </c>
      <c r="F545" t="s">
        <v>638</v>
      </c>
      <c r="G545" s="9" t="s">
        <v>62</v>
      </c>
      <c r="H545" t="str">
        <f t="shared" si="78"/>
        <v>7mm PyrobelV3-QB-59-FD30</v>
      </c>
      <c r="I545" t="str">
        <f t="shared" si="76"/>
        <v>V3-QB-59-FD30</v>
      </c>
      <c r="J545">
        <f t="shared" si="79"/>
        <v>324</v>
      </c>
      <c r="L545" t="s">
        <v>730</v>
      </c>
      <c r="M545" s="355">
        <v>0.05</v>
      </c>
      <c r="O545">
        <v>308</v>
      </c>
    </row>
    <row r="546" spans="1:15">
      <c r="A546" t="s">
        <v>585</v>
      </c>
      <c r="B546" t="s">
        <v>50</v>
      </c>
      <c r="C546" t="s">
        <v>128</v>
      </c>
      <c r="D546">
        <v>59</v>
      </c>
      <c r="E546" t="s">
        <v>661</v>
      </c>
      <c r="F546" t="s">
        <v>638</v>
      </c>
      <c r="G546" s="9" t="s">
        <v>62</v>
      </c>
      <c r="H546" t="str">
        <f t="shared" si="78"/>
        <v>7mm PyrobelV4-QB-59-FD30</v>
      </c>
      <c r="I546" t="str">
        <f t="shared" si="76"/>
        <v>V4-QB-59-FD30</v>
      </c>
      <c r="J546">
        <f t="shared" si="79"/>
        <v>382</v>
      </c>
      <c r="L546" t="s">
        <v>730</v>
      </c>
      <c r="M546" s="355">
        <v>0.05</v>
      </c>
      <c r="O546">
        <v>363</v>
      </c>
    </row>
    <row r="547" spans="1:15">
      <c r="A547" t="s">
        <v>586</v>
      </c>
      <c r="B547" t="s">
        <v>51</v>
      </c>
      <c r="C547" t="s">
        <v>128</v>
      </c>
      <c r="D547">
        <v>59</v>
      </c>
      <c r="E547" t="s">
        <v>661</v>
      </c>
      <c r="F547" t="s">
        <v>638</v>
      </c>
      <c r="G547" s="9" t="s">
        <v>62</v>
      </c>
      <c r="H547" t="str">
        <f t="shared" si="78"/>
        <v>7mm PyrobelV5-QB-59-FD30</v>
      </c>
      <c r="I547" t="str">
        <f t="shared" si="76"/>
        <v>V5-QB-59-FD30</v>
      </c>
      <c r="J547">
        <f t="shared" si="79"/>
        <v>339</v>
      </c>
      <c r="L547" t="s">
        <v>730</v>
      </c>
      <c r="M547" s="355">
        <v>0.05</v>
      </c>
      <c r="O547">
        <v>322</v>
      </c>
    </row>
    <row r="548" spans="1:15">
      <c r="A548" t="s">
        <v>587</v>
      </c>
      <c r="B548" t="s">
        <v>52</v>
      </c>
      <c r="C548" t="s">
        <v>128</v>
      </c>
      <c r="D548">
        <v>59</v>
      </c>
      <c r="E548" t="s">
        <v>661</v>
      </c>
      <c r="F548" t="s">
        <v>638</v>
      </c>
      <c r="G548" s="9" t="s">
        <v>62</v>
      </c>
      <c r="H548" t="str">
        <f t="shared" si="78"/>
        <v>7mm PyrobelV6-QB-59-FD30</v>
      </c>
      <c r="I548" t="str">
        <f t="shared" si="76"/>
        <v>V6-QB-59-FD30</v>
      </c>
      <c r="J548">
        <f t="shared" si="79"/>
        <v>533</v>
      </c>
      <c r="L548" t="s">
        <v>730</v>
      </c>
      <c r="M548" s="355">
        <v>0.05</v>
      </c>
      <c r="O548">
        <v>507</v>
      </c>
    </row>
    <row r="549" spans="1:15">
      <c r="A549" t="s">
        <v>582</v>
      </c>
      <c r="B549" t="s">
        <v>47</v>
      </c>
      <c r="C549" t="s">
        <v>631</v>
      </c>
      <c r="D549">
        <v>59</v>
      </c>
      <c r="E549" t="s">
        <v>661</v>
      </c>
      <c r="F549" t="s">
        <v>638</v>
      </c>
      <c r="G549" s="9" t="s">
        <v>62</v>
      </c>
      <c r="H549" t="str">
        <f t="shared" si="78"/>
        <v>7mm PyrobelV1-Concealed Flush-59-FD30</v>
      </c>
      <c r="I549" t="str">
        <f t="shared" si="76"/>
        <v>V1-Concealed Flush-59-FD30</v>
      </c>
      <c r="J549" s="284">
        <f t="shared" ref="J549:J554" si="80">ROUNDUP(J543*(1+Concealed_Flush_Uplift),0)</f>
        <v>324</v>
      </c>
      <c r="L549" t="s">
        <v>751</v>
      </c>
      <c r="O549" s="284">
        <v>308</v>
      </c>
    </row>
    <row r="550" spans="1:15">
      <c r="A550" t="s">
        <v>583</v>
      </c>
      <c r="B550" t="s">
        <v>48</v>
      </c>
      <c r="C550" t="s">
        <v>631</v>
      </c>
      <c r="D550">
        <v>59</v>
      </c>
      <c r="E550" t="s">
        <v>661</v>
      </c>
      <c r="F550" t="s">
        <v>638</v>
      </c>
      <c r="G550" s="9" t="s">
        <v>62</v>
      </c>
      <c r="H550" t="str">
        <f t="shared" si="78"/>
        <v>7mm PyrobelV2-Concealed Flush-59-FD30</v>
      </c>
      <c r="I550" t="str">
        <f t="shared" si="76"/>
        <v>V2-Concealed Flush-59-FD30</v>
      </c>
      <c r="J550" s="284">
        <f t="shared" si="80"/>
        <v>264</v>
      </c>
      <c r="L550" t="s">
        <v>751</v>
      </c>
      <c r="O550" s="284">
        <v>251</v>
      </c>
    </row>
    <row r="551" spans="1:15">
      <c r="A551" t="s">
        <v>584</v>
      </c>
      <c r="B551" t="s">
        <v>49</v>
      </c>
      <c r="C551" t="s">
        <v>631</v>
      </c>
      <c r="D551">
        <v>59</v>
      </c>
      <c r="E551" t="s">
        <v>661</v>
      </c>
      <c r="F551" t="s">
        <v>638</v>
      </c>
      <c r="G551" s="9" t="s">
        <v>62</v>
      </c>
      <c r="H551" t="str">
        <f t="shared" si="78"/>
        <v>7mm PyrobelV3-Concealed Flush-59-FD30</v>
      </c>
      <c r="I551" t="str">
        <f t="shared" si="76"/>
        <v>V3-Concealed Flush-59-FD30</v>
      </c>
      <c r="J551" s="284">
        <f t="shared" si="80"/>
        <v>357</v>
      </c>
      <c r="L551" t="s">
        <v>751</v>
      </c>
      <c r="O551" s="284">
        <v>339</v>
      </c>
    </row>
    <row r="552" spans="1:15">
      <c r="A552" t="s">
        <v>585</v>
      </c>
      <c r="B552" t="s">
        <v>50</v>
      </c>
      <c r="C552" t="s">
        <v>631</v>
      </c>
      <c r="D552">
        <v>59</v>
      </c>
      <c r="E552" t="s">
        <v>661</v>
      </c>
      <c r="F552" t="s">
        <v>638</v>
      </c>
      <c r="G552" s="9" t="s">
        <v>62</v>
      </c>
      <c r="H552" t="str">
        <f t="shared" si="78"/>
        <v>7mm PyrobelV4-Concealed Flush-59-FD30</v>
      </c>
      <c r="I552" t="str">
        <f t="shared" si="76"/>
        <v>V4-Concealed Flush-59-FD30</v>
      </c>
      <c r="J552" s="284">
        <f t="shared" si="80"/>
        <v>421</v>
      </c>
      <c r="L552" t="s">
        <v>751</v>
      </c>
      <c r="O552" s="284">
        <v>400</v>
      </c>
    </row>
    <row r="553" spans="1:15">
      <c r="A553" t="s">
        <v>586</v>
      </c>
      <c r="B553" t="s">
        <v>51</v>
      </c>
      <c r="C553" t="s">
        <v>631</v>
      </c>
      <c r="D553">
        <v>59</v>
      </c>
      <c r="E553" t="s">
        <v>661</v>
      </c>
      <c r="F553" t="s">
        <v>638</v>
      </c>
      <c r="G553" s="9" t="s">
        <v>62</v>
      </c>
      <c r="H553" t="str">
        <f t="shared" si="78"/>
        <v>7mm PyrobelV5-Concealed Flush-59-FD30</v>
      </c>
      <c r="I553" t="str">
        <f t="shared" si="76"/>
        <v>V5-Concealed Flush-59-FD30</v>
      </c>
      <c r="J553" s="284">
        <f t="shared" si="80"/>
        <v>373</v>
      </c>
      <c r="L553" t="s">
        <v>751</v>
      </c>
      <c r="O553" s="284">
        <v>355</v>
      </c>
    </row>
    <row r="554" spans="1:15">
      <c r="A554" t="s">
        <v>587</v>
      </c>
      <c r="B554" t="s">
        <v>52</v>
      </c>
      <c r="C554" t="s">
        <v>631</v>
      </c>
      <c r="D554">
        <v>59</v>
      </c>
      <c r="E554" t="s">
        <v>661</v>
      </c>
      <c r="F554" t="s">
        <v>638</v>
      </c>
      <c r="G554" s="9" t="s">
        <v>62</v>
      </c>
      <c r="H554" t="str">
        <f t="shared" si="78"/>
        <v>7mm PyrobelV6-Concealed Flush-59-FD30</v>
      </c>
      <c r="I554" t="str">
        <f t="shared" si="76"/>
        <v>V6-Concealed Flush-59-FD30</v>
      </c>
      <c r="J554" s="284">
        <f t="shared" si="80"/>
        <v>587</v>
      </c>
      <c r="L554" t="s">
        <v>751</v>
      </c>
      <c r="O554" s="284">
        <v>558</v>
      </c>
    </row>
    <row r="555" spans="1:15">
      <c r="A555" t="s">
        <v>582</v>
      </c>
      <c r="B555" t="s">
        <v>47</v>
      </c>
      <c r="C555" t="s">
        <v>797</v>
      </c>
      <c r="D555">
        <v>59</v>
      </c>
      <c r="E555" t="s">
        <v>661</v>
      </c>
      <c r="F555" t="s">
        <v>638</v>
      </c>
      <c r="G555" s="9" t="s">
        <v>61</v>
      </c>
      <c r="H555" t="str">
        <f t="shared" si="78"/>
        <v>7mm PyrobelV1-Hockey - Sprayed/stained-59-FD30</v>
      </c>
      <c r="I555" t="str">
        <f t="shared" si="76"/>
        <v>V1-Hockey - Sprayed/stained-59-FD30</v>
      </c>
      <c r="J555" s="6">
        <f t="shared" ref="J555:J573" si="81">J536</f>
        <v>215</v>
      </c>
      <c r="L555" s="189" t="s">
        <v>751</v>
      </c>
      <c r="O555" s="6">
        <v>209</v>
      </c>
    </row>
    <row r="556" spans="1:15">
      <c r="A556" t="s">
        <v>583</v>
      </c>
      <c r="B556" t="s">
        <v>48</v>
      </c>
      <c r="C556" t="s">
        <v>797</v>
      </c>
      <c r="D556">
        <v>59</v>
      </c>
      <c r="E556" t="s">
        <v>661</v>
      </c>
      <c r="F556" t="s">
        <v>638</v>
      </c>
      <c r="G556" s="9" t="s">
        <v>61</v>
      </c>
      <c r="H556" t="str">
        <f t="shared" si="78"/>
        <v>7mm PyrobelV2-Hockey - Sprayed/stained-59-FD30</v>
      </c>
      <c r="I556" t="str">
        <f t="shared" si="76"/>
        <v>V2-Hockey - Sprayed/stained-59-FD30</v>
      </c>
      <c r="J556" s="6">
        <f t="shared" si="81"/>
        <v>168</v>
      </c>
      <c r="L556" s="189" t="s">
        <v>751</v>
      </c>
      <c r="O556" s="6">
        <v>163</v>
      </c>
    </row>
    <row r="557" spans="1:15">
      <c r="A557" t="s">
        <v>584</v>
      </c>
      <c r="B557" t="s">
        <v>49</v>
      </c>
      <c r="C557" t="s">
        <v>797</v>
      </c>
      <c r="D557">
        <v>59</v>
      </c>
      <c r="E557" t="s">
        <v>661</v>
      </c>
      <c r="F557" t="s">
        <v>638</v>
      </c>
      <c r="G557" s="9" t="s">
        <v>61</v>
      </c>
      <c r="H557" t="str">
        <f t="shared" si="78"/>
        <v>7mm PyrobelV3-Hockey - Sprayed/stained-59-FD30</v>
      </c>
      <c r="I557" t="str">
        <f t="shared" si="76"/>
        <v>V3-Hockey - Sprayed/stained-59-FD30</v>
      </c>
      <c r="J557" s="6">
        <f t="shared" si="81"/>
        <v>241</v>
      </c>
      <c r="L557" s="189" t="s">
        <v>751</v>
      </c>
      <c r="O557" s="6">
        <v>235</v>
      </c>
    </row>
    <row r="558" spans="1:15">
      <c r="A558" t="s">
        <v>585</v>
      </c>
      <c r="B558" t="s">
        <v>50</v>
      </c>
      <c r="C558" t="s">
        <v>797</v>
      </c>
      <c r="D558">
        <v>59</v>
      </c>
      <c r="E558" t="s">
        <v>661</v>
      </c>
      <c r="F558" t="s">
        <v>638</v>
      </c>
      <c r="G558" s="9" t="s">
        <v>61</v>
      </c>
      <c r="H558" t="str">
        <f t="shared" si="78"/>
        <v>7mm PyrobelV4-Hockey - Sprayed/stained-59-FD30</v>
      </c>
      <c r="I558" t="str">
        <f t="shared" si="76"/>
        <v>V4-Hockey - Sprayed/stained-59-FD30</v>
      </c>
      <c r="J558" s="6">
        <f t="shared" si="81"/>
        <v>293</v>
      </c>
      <c r="L558" s="189" t="s">
        <v>751</v>
      </c>
      <c r="O558" s="6">
        <v>285</v>
      </c>
    </row>
    <row r="559" spans="1:15">
      <c r="A559" t="s">
        <v>586</v>
      </c>
      <c r="B559" t="s">
        <v>51</v>
      </c>
      <c r="C559" t="s">
        <v>797</v>
      </c>
      <c r="D559">
        <v>59</v>
      </c>
      <c r="E559" t="s">
        <v>661</v>
      </c>
      <c r="F559" t="s">
        <v>638</v>
      </c>
      <c r="G559" s="9" t="s">
        <v>61</v>
      </c>
      <c r="H559" t="str">
        <f t="shared" si="78"/>
        <v>7mm PyrobelV5-Hockey - Sprayed/stained-59-FD30</v>
      </c>
      <c r="I559" t="str">
        <f t="shared" si="76"/>
        <v>V5-Hockey - Sprayed/stained-59-FD30</v>
      </c>
      <c r="J559" s="6">
        <f t="shared" si="81"/>
        <v>262</v>
      </c>
      <c r="L559" s="189" t="s">
        <v>751</v>
      </c>
      <c r="O559" s="6">
        <v>255</v>
      </c>
    </row>
    <row r="560" spans="1:15">
      <c r="A560" t="s">
        <v>587</v>
      </c>
      <c r="B560" t="s">
        <v>52</v>
      </c>
      <c r="C560" t="s">
        <v>797</v>
      </c>
      <c r="D560">
        <v>59</v>
      </c>
      <c r="E560" t="s">
        <v>661</v>
      </c>
      <c r="F560" t="s">
        <v>638</v>
      </c>
      <c r="G560" s="9" t="s">
        <v>61</v>
      </c>
      <c r="H560" t="str">
        <f t="shared" si="78"/>
        <v>7mm PyrobelV6-Hockey - Sprayed/stained-59-FD30</v>
      </c>
      <c r="I560" t="str">
        <f t="shared" si="76"/>
        <v>V6-Hockey - Sprayed/stained-59-FD30</v>
      </c>
      <c r="J560" s="6">
        <f t="shared" si="81"/>
        <v>410</v>
      </c>
      <c r="L560" s="189" t="s">
        <v>751</v>
      </c>
      <c r="O560" s="6">
        <v>400</v>
      </c>
    </row>
    <row r="561" spans="1:15">
      <c r="A561" t="s">
        <v>588</v>
      </c>
      <c r="B561" t="s">
        <v>129</v>
      </c>
      <c r="C561" t="s">
        <v>797</v>
      </c>
      <c r="D561">
        <v>59</v>
      </c>
      <c r="E561" t="s">
        <v>661</v>
      </c>
      <c r="F561" t="s">
        <v>638</v>
      </c>
      <c r="G561" s="9" t="s">
        <v>61</v>
      </c>
      <c r="H561" t="str">
        <f t="shared" si="78"/>
        <v>7mm PyrobelV7-Hockey - Sprayed/stained-59-FD30</v>
      </c>
      <c r="I561" t="str">
        <f t="shared" si="76"/>
        <v>V7-Hockey - Sprayed/stained-59-FD30</v>
      </c>
      <c r="J561" s="6">
        <f t="shared" si="81"/>
        <v>380</v>
      </c>
      <c r="L561" s="189" t="s">
        <v>751</v>
      </c>
      <c r="O561" s="6">
        <v>370</v>
      </c>
    </row>
    <row r="562" spans="1:15">
      <c r="A562" t="s">
        <v>582</v>
      </c>
      <c r="B562" t="s">
        <v>47</v>
      </c>
      <c r="C562" t="s">
        <v>798</v>
      </c>
      <c r="D562">
        <v>59</v>
      </c>
      <c r="E562" t="s">
        <v>661</v>
      </c>
      <c r="F562" t="s">
        <v>638</v>
      </c>
      <c r="G562" s="9" t="s">
        <v>62</v>
      </c>
      <c r="H562" t="str">
        <f t="shared" si="78"/>
        <v>7mm PyrobelV1-QB - Sprayed/stained-59-FD30</v>
      </c>
      <c r="I562" t="str">
        <f t="shared" si="76"/>
        <v>V1-QB - Sprayed/stained-59-FD30</v>
      </c>
      <c r="J562" s="6">
        <f t="shared" si="81"/>
        <v>294</v>
      </c>
      <c r="L562" s="189" t="s">
        <v>751</v>
      </c>
      <c r="O562" s="6">
        <v>280</v>
      </c>
    </row>
    <row r="563" spans="1:15">
      <c r="A563" t="s">
        <v>583</v>
      </c>
      <c r="B563" t="s">
        <v>48</v>
      </c>
      <c r="C563" t="s">
        <v>798</v>
      </c>
      <c r="D563">
        <v>59</v>
      </c>
      <c r="E563" t="s">
        <v>661</v>
      </c>
      <c r="F563" t="s">
        <v>638</v>
      </c>
      <c r="G563" s="9" t="s">
        <v>62</v>
      </c>
      <c r="H563" t="str">
        <f t="shared" si="78"/>
        <v>7mm PyrobelV2-QB - Sprayed/stained-59-FD30</v>
      </c>
      <c r="I563" t="str">
        <f t="shared" si="76"/>
        <v>V2-QB - Sprayed/stained-59-FD30</v>
      </c>
      <c r="J563" s="6">
        <f t="shared" si="81"/>
        <v>240</v>
      </c>
      <c r="L563" s="189" t="s">
        <v>751</v>
      </c>
      <c r="O563" s="6">
        <v>228</v>
      </c>
    </row>
    <row r="564" spans="1:15">
      <c r="A564" t="s">
        <v>584</v>
      </c>
      <c r="B564" t="s">
        <v>49</v>
      </c>
      <c r="C564" t="s">
        <v>798</v>
      </c>
      <c r="D564">
        <v>59</v>
      </c>
      <c r="E564" t="s">
        <v>661</v>
      </c>
      <c r="F564" t="s">
        <v>638</v>
      </c>
      <c r="G564" s="9" t="s">
        <v>62</v>
      </c>
      <c r="H564" t="str">
        <f t="shared" si="78"/>
        <v>7mm PyrobelV3-QB - Sprayed/stained-59-FD30</v>
      </c>
      <c r="I564" t="str">
        <f t="shared" si="76"/>
        <v>V3-QB - Sprayed/stained-59-FD30</v>
      </c>
      <c r="J564" s="6">
        <f t="shared" si="81"/>
        <v>324</v>
      </c>
      <c r="L564" s="189" t="s">
        <v>751</v>
      </c>
      <c r="O564" s="6">
        <v>308</v>
      </c>
    </row>
    <row r="565" spans="1:15">
      <c r="A565" t="s">
        <v>585</v>
      </c>
      <c r="B565" t="s">
        <v>50</v>
      </c>
      <c r="C565" t="s">
        <v>798</v>
      </c>
      <c r="D565">
        <v>59</v>
      </c>
      <c r="E565" t="s">
        <v>661</v>
      </c>
      <c r="F565" t="s">
        <v>638</v>
      </c>
      <c r="G565" s="9" t="s">
        <v>62</v>
      </c>
      <c r="H565" t="str">
        <f t="shared" si="78"/>
        <v>7mm PyrobelV4-QB - Sprayed/stained-59-FD30</v>
      </c>
      <c r="I565" t="str">
        <f t="shared" si="76"/>
        <v>V4-QB - Sprayed/stained-59-FD30</v>
      </c>
      <c r="J565" s="6">
        <f t="shared" si="81"/>
        <v>382</v>
      </c>
      <c r="L565" s="189" t="s">
        <v>751</v>
      </c>
      <c r="O565" s="6">
        <v>363</v>
      </c>
    </row>
    <row r="566" spans="1:15">
      <c r="A566" t="s">
        <v>586</v>
      </c>
      <c r="B566" t="s">
        <v>51</v>
      </c>
      <c r="C566" t="s">
        <v>798</v>
      </c>
      <c r="D566">
        <v>59</v>
      </c>
      <c r="E566" t="s">
        <v>661</v>
      </c>
      <c r="F566" t="s">
        <v>638</v>
      </c>
      <c r="G566" s="9" t="s">
        <v>62</v>
      </c>
      <c r="H566" t="str">
        <f t="shared" si="78"/>
        <v>7mm PyrobelV5-QB - Sprayed/stained-59-FD30</v>
      </c>
      <c r="I566" t="str">
        <f t="shared" si="76"/>
        <v>V5-QB - Sprayed/stained-59-FD30</v>
      </c>
      <c r="J566" s="6">
        <f t="shared" si="81"/>
        <v>339</v>
      </c>
      <c r="L566" s="189" t="s">
        <v>751</v>
      </c>
      <c r="O566" s="6">
        <v>322</v>
      </c>
    </row>
    <row r="567" spans="1:15">
      <c r="A567" t="s">
        <v>587</v>
      </c>
      <c r="B567" t="s">
        <v>52</v>
      </c>
      <c r="C567" t="s">
        <v>798</v>
      </c>
      <c r="D567">
        <v>59</v>
      </c>
      <c r="E567" t="s">
        <v>661</v>
      </c>
      <c r="F567" t="s">
        <v>638</v>
      </c>
      <c r="G567" s="9" t="s">
        <v>62</v>
      </c>
      <c r="H567" t="str">
        <f t="shared" si="78"/>
        <v>7mm PyrobelV6-QB - Sprayed/stained-59-FD30</v>
      </c>
      <c r="I567" t="str">
        <f t="shared" si="76"/>
        <v>V6-QB - Sprayed/stained-59-FD30</v>
      </c>
      <c r="J567" s="6">
        <f t="shared" si="81"/>
        <v>533</v>
      </c>
      <c r="L567" s="189" t="s">
        <v>751</v>
      </c>
      <c r="O567" s="6">
        <v>507</v>
      </c>
    </row>
    <row r="568" spans="1:15">
      <c r="A568" t="s">
        <v>582</v>
      </c>
      <c r="B568" t="s">
        <v>47</v>
      </c>
      <c r="C568" t="s">
        <v>799</v>
      </c>
      <c r="D568">
        <v>59</v>
      </c>
      <c r="E568" t="s">
        <v>661</v>
      </c>
      <c r="F568" t="s">
        <v>638</v>
      </c>
      <c r="G568" s="9" t="s">
        <v>62</v>
      </c>
      <c r="H568" t="str">
        <f t="shared" si="78"/>
        <v>7mm PyrobelV1-Concealed Flush - Sprayed/stained-59-FD30</v>
      </c>
      <c r="I568" t="str">
        <f t="shared" si="76"/>
        <v>V1-Concealed Flush - Sprayed/stained-59-FD30</v>
      </c>
      <c r="J568" s="6">
        <f t="shared" si="81"/>
        <v>324</v>
      </c>
      <c r="L568" s="189" t="s">
        <v>751</v>
      </c>
      <c r="O568" s="6">
        <v>308</v>
      </c>
    </row>
    <row r="569" spans="1:15">
      <c r="A569" t="s">
        <v>583</v>
      </c>
      <c r="B569" t="s">
        <v>48</v>
      </c>
      <c r="C569" t="s">
        <v>799</v>
      </c>
      <c r="D569">
        <v>59</v>
      </c>
      <c r="E569" t="s">
        <v>661</v>
      </c>
      <c r="F569" t="s">
        <v>638</v>
      </c>
      <c r="G569" s="9" t="s">
        <v>62</v>
      </c>
      <c r="H569" t="str">
        <f t="shared" si="78"/>
        <v>7mm PyrobelV2-Concealed Flush - Sprayed/stained-59-FD30</v>
      </c>
      <c r="I569" t="str">
        <f t="shared" si="76"/>
        <v>V2-Concealed Flush - Sprayed/stained-59-FD30</v>
      </c>
      <c r="J569" s="6">
        <f t="shared" si="81"/>
        <v>264</v>
      </c>
      <c r="L569" s="189" t="s">
        <v>751</v>
      </c>
      <c r="O569" s="6">
        <v>251</v>
      </c>
    </row>
    <row r="570" spans="1:15">
      <c r="A570" t="s">
        <v>584</v>
      </c>
      <c r="B570" t="s">
        <v>49</v>
      </c>
      <c r="C570" t="s">
        <v>799</v>
      </c>
      <c r="D570">
        <v>59</v>
      </c>
      <c r="E570" t="s">
        <v>661</v>
      </c>
      <c r="F570" t="s">
        <v>638</v>
      </c>
      <c r="G570" s="9" t="s">
        <v>62</v>
      </c>
      <c r="H570" t="str">
        <f t="shared" si="78"/>
        <v>7mm PyrobelV3-Concealed Flush - Sprayed/stained-59-FD30</v>
      </c>
      <c r="I570" t="str">
        <f t="shared" si="76"/>
        <v>V3-Concealed Flush - Sprayed/stained-59-FD30</v>
      </c>
      <c r="J570" s="6">
        <f t="shared" si="81"/>
        <v>357</v>
      </c>
      <c r="L570" s="189" t="s">
        <v>751</v>
      </c>
      <c r="O570" s="6">
        <v>339</v>
      </c>
    </row>
    <row r="571" spans="1:15">
      <c r="A571" t="s">
        <v>585</v>
      </c>
      <c r="B571" t="s">
        <v>50</v>
      </c>
      <c r="C571" t="s">
        <v>799</v>
      </c>
      <c r="D571">
        <v>59</v>
      </c>
      <c r="E571" t="s">
        <v>661</v>
      </c>
      <c r="F571" t="s">
        <v>638</v>
      </c>
      <c r="G571" s="9" t="s">
        <v>62</v>
      </c>
      <c r="H571" t="str">
        <f t="shared" si="78"/>
        <v>7mm PyrobelV4-Concealed Flush - Sprayed/stained-59-FD30</v>
      </c>
      <c r="I571" t="str">
        <f t="shared" si="76"/>
        <v>V4-Concealed Flush - Sprayed/stained-59-FD30</v>
      </c>
      <c r="J571" s="6">
        <f t="shared" si="81"/>
        <v>421</v>
      </c>
      <c r="L571" s="189" t="s">
        <v>751</v>
      </c>
      <c r="O571" s="6">
        <v>400</v>
      </c>
    </row>
    <row r="572" spans="1:15">
      <c r="A572" t="s">
        <v>586</v>
      </c>
      <c r="B572" t="s">
        <v>51</v>
      </c>
      <c r="C572" t="s">
        <v>799</v>
      </c>
      <c r="D572">
        <v>59</v>
      </c>
      <c r="E572" t="s">
        <v>661</v>
      </c>
      <c r="F572" t="s">
        <v>638</v>
      </c>
      <c r="G572" s="9" t="s">
        <v>62</v>
      </c>
      <c r="H572" t="str">
        <f t="shared" si="78"/>
        <v>7mm PyrobelV5-Concealed Flush - Sprayed/stained-59-FD30</v>
      </c>
      <c r="I572" t="str">
        <f t="shared" si="76"/>
        <v>V5-Concealed Flush - Sprayed/stained-59-FD30</v>
      </c>
      <c r="J572" s="6">
        <f t="shared" si="81"/>
        <v>373</v>
      </c>
      <c r="L572" s="189" t="s">
        <v>751</v>
      </c>
      <c r="O572" s="6">
        <v>355</v>
      </c>
    </row>
    <row r="573" spans="1:15">
      <c r="A573" t="s">
        <v>587</v>
      </c>
      <c r="B573" t="s">
        <v>52</v>
      </c>
      <c r="C573" t="s">
        <v>799</v>
      </c>
      <c r="D573">
        <v>59</v>
      </c>
      <c r="E573" t="s">
        <v>661</v>
      </c>
      <c r="F573" t="s">
        <v>638</v>
      </c>
      <c r="G573" s="9" t="s">
        <v>62</v>
      </c>
      <c r="H573" t="str">
        <f t="shared" si="78"/>
        <v>7mm PyrobelV6-Concealed Flush - Sprayed/stained-59-FD30</v>
      </c>
      <c r="I573" t="str">
        <f t="shared" si="76"/>
        <v>V6-Concealed Flush - Sprayed/stained-59-FD30</v>
      </c>
      <c r="J573" s="6">
        <f t="shared" si="81"/>
        <v>587</v>
      </c>
      <c r="L573" s="189" t="s">
        <v>751</v>
      </c>
      <c r="O573" s="6">
        <v>558</v>
      </c>
    </row>
    <row r="574" spans="1:15">
      <c r="A574" t="s">
        <v>582</v>
      </c>
      <c r="B574" t="s">
        <v>47</v>
      </c>
      <c r="C574" t="s">
        <v>127</v>
      </c>
      <c r="D574">
        <v>44</v>
      </c>
      <c r="E574" t="s">
        <v>615</v>
      </c>
      <c r="F574" t="s">
        <v>638</v>
      </c>
      <c r="G574" s="9" t="s">
        <v>59</v>
      </c>
      <c r="I574" t="str">
        <f t="shared" si="76"/>
        <v>V1-Hockey-44-FD30S</v>
      </c>
      <c r="J574">
        <f t="shared" ref="J574:J586" si="82">+ROUNDUP(O574*(1+M574),0)</f>
        <v>215</v>
      </c>
      <c r="L574" t="s">
        <v>730</v>
      </c>
      <c r="M574" s="355">
        <v>2.5000000000000001E-2</v>
      </c>
      <c r="O574">
        <v>209</v>
      </c>
    </row>
    <row r="575" spans="1:15">
      <c r="A575" t="s">
        <v>583</v>
      </c>
      <c r="B575" t="s">
        <v>48</v>
      </c>
      <c r="C575" t="s">
        <v>127</v>
      </c>
      <c r="D575">
        <v>44</v>
      </c>
      <c r="E575" t="s">
        <v>615</v>
      </c>
      <c r="F575" t="s">
        <v>638</v>
      </c>
      <c r="G575" s="9" t="s">
        <v>59</v>
      </c>
      <c r="I575" t="str">
        <f t="shared" si="76"/>
        <v>V2-Hockey-44-FD30S</v>
      </c>
      <c r="J575">
        <f t="shared" si="82"/>
        <v>168</v>
      </c>
      <c r="L575" t="s">
        <v>730</v>
      </c>
      <c r="M575" s="355">
        <v>2.5000000000000001E-2</v>
      </c>
      <c r="O575">
        <v>163</v>
      </c>
    </row>
    <row r="576" spans="1:15">
      <c r="A576" t="s">
        <v>584</v>
      </c>
      <c r="B576" t="s">
        <v>49</v>
      </c>
      <c r="C576" t="s">
        <v>127</v>
      </c>
      <c r="D576">
        <v>44</v>
      </c>
      <c r="E576" t="s">
        <v>615</v>
      </c>
      <c r="F576" t="s">
        <v>638</v>
      </c>
      <c r="G576" s="9" t="s">
        <v>59</v>
      </c>
      <c r="I576" t="str">
        <f t="shared" si="76"/>
        <v>V3-Hockey-44-FD30S</v>
      </c>
      <c r="J576">
        <f t="shared" si="82"/>
        <v>241</v>
      </c>
      <c r="L576" t="s">
        <v>730</v>
      </c>
      <c r="M576" s="355">
        <v>2.5000000000000001E-2</v>
      </c>
      <c r="O576">
        <v>235</v>
      </c>
    </row>
    <row r="577" spans="1:15">
      <c r="A577" t="s">
        <v>585</v>
      </c>
      <c r="B577" t="s">
        <v>50</v>
      </c>
      <c r="C577" t="s">
        <v>127</v>
      </c>
      <c r="D577">
        <v>44</v>
      </c>
      <c r="E577" t="s">
        <v>615</v>
      </c>
      <c r="F577" t="s">
        <v>638</v>
      </c>
      <c r="G577" s="9" t="s">
        <v>59</v>
      </c>
      <c r="I577" t="str">
        <f t="shared" si="76"/>
        <v>V4-Hockey-44-FD30S</v>
      </c>
      <c r="J577">
        <f t="shared" si="82"/>
        <v>293</v>
      </c>
      <c r="L577" t="s">
        <v>730</v>
      </c>
      <c r="M577" s="355">
        <v>2.5000000000000001E-2</v>
      </c>
      <c r="O577">
        <v>285</v>
      </c>
    </row>
    <row r="578" spans="1:15">
      <c r="A578" t="s">
        <v>586</v>
      </c>
      <c r="B578" t="s">
        <v>51</v>
      </c>
      <c r="C578" t="s">
        <v>127</v>
      </c>
      <c r="D578">
        <v>44</v>
      </c>
      <c r="E578" t="s">
        <v>615</v>
      </c>
      <c r="F578" t="s">
        <v>638</v>
      </c>
      <c r="G578" s="9" t="s">
        <v>59</v>
      </c>
      <c r="I578" t="str">
        <f t="shared" si="76"/>
        <v>V5-Hockey-44-FD30S</v>
      </c>
      <c r="J578">
        <f t="shared" si="82"/>
        <v>262</v>
      </c>
      <c r="L578" t="s">
        <v>730</v>
      </c>
      <c r="M578" s="355">
        <v>2.5000000000000001E-2</v>
      </c>
      <c r="O578">
        <v>255</v>
      </c>
    </row>
    <row r="579" spans="1:15">
      <c r="A579" t="s">
        <v>587</v>
      </c>
      <c r="B579" t="s">
        <v>52</v>
      </c>
      <c r="C579" t="s">
        <v>127</v>
      </c>
      <c r="D579">
        <v>44</v>
      </c>
      <c r="E579" t="s">
        <v>615</v>
      </c>
      <c r="F579" t="s">
        <v>638</v>
      </c>
      <c r="G579" s="9" t="s">
        <v>59</v>
      </c>
      <c r="I579" t="str">
        <f t="shared" si="76"/>
        <v>V6-Hockey-44-FD30S</v>
      </c>
      <c r="J579">
        <f t="shared" si="82"/>
        <v>410</v>
      </c>
      <c r="L579" t="s">
        <v>730</v>
      </c>
      <c r="M579" s="355">
        <v>2.5000000000000001E-2</v>
      </c>
      <c r="O579">
        <v>400</v>
      </c>
    </row>
    <row r="580" spans="1:15">
      <c r="A580" t="s">
        <v>588</v>
      </c>
      <c r="B580" t="s">
        <v>129</v>
      </c>
      <c r="C580" t="s">
        <v>127</v>
      </c>
      <c r="D580">
        <v>44</v>
      </c>
      <c r="E580" t="s">
        <v>615</v>
      </c>
      <c r="F580" t="s">
        <v>638</v>
      </c>
      <c r="G580" s="9" t="s">
        <v>59</v>
      </c>
      <c r="I580" t="str">
        <f t="shared" ref="I580:I643" si="83">A580&amp;"-"&amp;C580&amp;"-"&amp;D580&amp;"-"&amp;E580</f>
        <v>V7-Hockey-44-FD30S</v>
      </c>
      <c r="J580">
        <f t="shared" si="82"/>
        <v>380</v>
      </c>
      <c r="L580" t="s">
        <v>730</v>
      </c>
      <c r="M580" s="355">
        <v>2.5000000000000001E-2</v>
      </c>
      <c r="O580">
        <v>370</v>
      </c>
    </row>
    <row r="581" spans="1:15">
      <c r="A581" t="s">
        <v>582</v>
      </c>
      <c r="B581" t="s">
        <v>47</v>
      </c>
      <c r="C581" t="s">
        <v>128</v>
      </c>
      <c r="D581">
        <v>44</v>
      </c>
      <c r="E581" t="s">
        <v>615</v>
      </c>
      <c r="F581" t="s">
        <v>638</v>
      </c>
      <c r="G581" s="9" t="s">
        <v>60</v>
      </c>
      <c r="I581" t="str">
        <f t="shared" si="83"/>
        <v>V1-QB-44-FD30S</v>
      </c>
      <c r="J581">
        <f t="shared" si="82"/>
        <v>294</v>
      </c>
      <c r="L581" t="s">
        <v>730</v>
      </c>
      <c r="M581" s="355">
        <v>0.05</v>
      </c>
      <c r="O581">
        <v>280</v>
      </c>
    </row>
    <row r="582" spans="1:15">
      <c r="A582" t="s">
        <v>583</v>
      </c>
      <c r="B582" t="s">
        <v>48</v>
      </c>
      <c r="C582" t="s">
        <v>128</v>
      </c>
      <c r="D582">
        <v>44</v>
      </c>
      <c r="E582" t="s">
        <v>615</v>
      </c>
      <c r="F582" t="s">
        <v>638</v>
      </c>
      <c r="G582" s="9" t="s">
        <v>60</v>
      </c>
      <c r="I582" t="str">
        <f t="shared" si="83"/>
        <v>V2-QB-44-FD30S</v>
      </c>
      <c r="J582">
        <f t="shared" si="82"/>
        <v>240</v>
      </c>
      <c r="L582" t="s">
        <v>730</v>
      </c>
      <c r="M582" s="355">
        <v>0.05</v>
      </c>
      <c r="O582">
        <v>228</v>
      </c>
    </row>
    <row r="583" spans="1:15">
      <c r="A583" t="s">
        <v>584</v>
      </c>
      <c r="B583" t="s">
        <v>49</v>
      </c>
      <c r="C583" t="s">
        <v>128</v>
      </c>
      <c r="D583">
        <v>44</v>
      </c>
      <c r="E583" t="s">
        <v>615</v>
      </c>
      <c r="F583" t="s">
        <v>638</v>
      </c>
      <c r="G583" s="9" t="s">
        <v>60</v>
      </c>
      <c r="I583" t="str">
        <f t="shared" si="83"/>
        <v>V3-QB-44-FD30S</v>
      </c>
      <c r="J583">
        <f t="shared" si="82"/>
        <v>324</v>
      </c>
      <c r="L583" t="s">
        <v>730</v>
      </c>
      <c r="M583" s="355">
        <v>0.05</v>
      </c>
      <c r="O583">
        <v>308</v>
      </c>
    </row>
    <row r="584" spans="1:15">
      <c r="A584" t="s">
        <v>585</v>
      </c>
      <c r="B584" t="s">
        <v>50</v>
      </c>
      <c r="C584" t="s">
        <v>128</v>
      </c>
      <c r="D584">
        <v>44</v>
      </c>
      <c r="E584" t="s">
        <v>615</v>
      </c>
      <c r="F584" t="s">
        <v>638</v>
      </c>
      <c r="G584" s="9" t="s">
        <v>60</v>
      </c>
      <c r="I584" t="str">
        <f t="shared" si="83"/>
        <v>V4-QB-44-FD30S</v>
      </c>
      <c r="J584">
        <f t="shared" si="82"/>
        <v>382</v>
      </c>
      <c r="L584" t="s">
        <v>730</v>
      </c>
      <c r="M584" s="355">
        <v>0.05</v>
      </c>
      <c r="O584">
        <v>363</v>
      </c>
    </row>
    <row r="585" spans="1:15">
      <c r="A585" t="s">
        <v>586</v>
      </c>
      <c r="B585" t="s">
        <v>51</v>
      </c>
      <c r="C585" t="s">
        <v>128</v>
      </c>
      <c r="D585">
        <v>44</v>
      </c>
      <c r="E585" t="s">
        <v>615</v>
      </c>
      <c r="F585" t="s">
        <v>638</v>
      </c>
      <c r="G585" s="9" t="s">
        <v>60</v>
      </c>
      <c r="I585" t="str">
        <f t="shared" si="83"/>
        <v>V5-QB-44-FD30S</v>
      </c>
      <c r="J585">
        <f t="shared" si="82"/>
        <v>339</v>
      </c>
      <c r="L585" t="s">
        <v>730</v>
      </c>
      <c r="M585" s="355">
        <v>0.05</v>
      </c>
      <c r="O585">
        <v>322</v>
      </c>
    </row>
    <row r="586" spans="1:15">
      <c r="A586" t="s">
        <v>587</v>
      </c>
      <c r="B586" t="s">
        <v>52</v>
      </c>
      <c r="C586" t="s">
        <v>128</v>
      </c>
      <c r="D586">
        <v>44</v>
      </c>
      <c r="E586" t="s">
        <v>615</v>
      </c>
      <c r="F586" t="s">
        <v>638</v>
      </c>
      <c r="G586" s="9" t="s">
        <v>60</v>
      </c>
      <c r="I586" t="str">
        <f t="shared" si="83"/>
        <v>V6-QB-44-FD30S</v>
      </c>
      <c r="J586">
        <f t="shared" si="82"/>
        <v>533</v>
      </c>
      <c r="L586" t="s">
        <v>730</v>
      </c>
      <c r="M586" s="355">
        <v>0.05</v>
      </c>
      <c r="O586">
        <v>507</v>
      </c>
    </row>
    <row r="587" spans="1:15">
      <c r="A587" t="s">
        <v>582</v>
      </c>
      <c r="B587" t="s">
        <v>47</v>
      </c>
      <c r="C587" t="s">
        <v>631</v>
      </c>
      <c r="D587">
        <v>44</v>
      </c>
      <c r="E587" t="s">
        <v>615</v>
      </c>
      <c r="F587" t="s">
        <v>638</v>
      </c>
      <c r="G587" s="9" t="s">
        <v>60</v>
      </c>
      <c r="I587" t="str">
        <f t="shared" si="83"/>
        <v>V1-Concealed Flush-44-FD30S</v>
      </c>
      <c r="J587" s="284">
        <f t="shared" ref="J587:J592" si="84">ROUNDUP(J581*(1+Concealed_Flush_Uplift),0)</f>
        <v>324</v>
      </c>
      <c r="L587" t="s">
        <v>751</v>
      </c>
      <c r="O587" s="284">
        <v>308</v>
      </c>
    </row>
    <row r="588" spans="1:15">
      <c r="A588" t="s">
        <v>583</v>
      </c>
      <c r="B588" t="s">
        <v>48</v>
      </c>
      <c r="C588" t="s">
        <v>631</v>
      </c>
      <c r="D588">
        <v>44</v>
      </c>
      <c r="E588" t="s">
        <v>615</v>
      </c>
      <c r="F588" t="s">
        <v>638</v>
      </c>
      <c r="G588" s="9" t="s">
        <v>60</v>
      </c>
      <c r="I588" t="str">
        <f t="shared" si="83"/>
        <v>V2-Concealed Flush-44-FD30S</v>
      </c>
      <c r="J588" s="284">
        <f t="shared" si="84"/>
        <v>264</v>
      </c>
      <c r="L588" t="s">
        <v>751</v>
      </c>
      <c r="O588" s="284">
        <v>251</v>
      </c>
    </row>
    <row r="589" spans="1:15">
      <c r="A589" t="s">
        <v>584</v>
      </c>
      <c r="B589" t="s">
        <v>49</v>
      </c>
      <c r="C589" t="s">
        <v>631</v>
      </c>
      <c r="D589">
        <v>44</v>
      </c>
      <c r="E589" t="s">
        <v>615</v>
      </c>
      <c r="F589" t="s">
        <v>638</v>
      </c>
      <c r="G589" s="9" t="s">
        <v>60</v>
      </c>
      <c r="I589" t="str">
        <f t="shared" si="83"/>
        <v>V3-Concealed Flush-44-FD30S</v>
      </c>
      <c r="J589" s="284">
        <f t="shared" si="84"/>
        <v>357</v>
      </c>
      <c r="L589" t="s">
        <v>751</v>
      </c>
      <c r="O589" s="284">
        <v>339</v>
      </c>
    </row>
    <row r="590" spans="1:15">
      <c r="A590" t="s">
        <v>585</v>
      </c>
      <c r="B590" t="s">
        <v>50</v>
      </c>
      <c r="C590" t="s">
        <v>631</v>
      </c>
      <c r="D590">
        <v>44</v>
      </c>
      <c r="E590" t="s">
        <v>615</v>
      </c>
      <c r="F590" t="s">
        <v>638</v>
      </c>
      <c r="G590" s="9" t="s">
        <v>60</v>
      </c>
      <c r="I590" t="str">
        <f t="shared" si="83"/>
        <v>V4-Concealed Flush-44-FD30S</v>
      </c>
      <c r="J590" s="284">
        <f t="shared" si="84"/>
        <v>421</v>
      </c>
      <c r="L590" t="s">
        <v>751</v>
      </c>
      <c r="O590" s="284">
        <v>400</v>
      </c>
    </row>
    <row r="591" spans="1:15">
      <c r="A591" t="s">
        <v>586</v>
      </c>
      <c r="B591" t="s">
        <v>51</v>
      </c>
      <c r="C591" t="s">
        <v>631</v>
      </c>
      <c r="D591">
        <v>44</v>
      </c>
      <c r="E591" t="s">
        <v>615</v>
      </c>
      <c r="F591" t="s">
        <v>638</v>
      </c>
      <c r="G591" s="9" t="s">
        <v>60</v>
      </c>
      <c r="I591" t="str">
        <f t="shared" si="83"/>
        <v>V5-Concealed Flush-44-FD30S</v>
      </c>
      <c r="J591" s="284">
        <f t="shared" si="84"/>
        <v>373</v>
      </c>
      <c r="L591" t="s">
        <v>751</v>
      </c>
      <c r="O591" s="284">
        <v>355</v>
      </c>
    </row>
    <row r="592" spans="1:15">
      <c r="A592" t="s">
        <v>587</v>
      </c>
      <c r="B592" t="s">
        <v>52</v>
      </c>
      <c r="C592" t="s">
        <v>631</v>
      </c>
      <c r="D592">
        <v>44</v>
      </c>
      <c r="E592" t="s">
        <v>615</v>
      </c>
      <c r="F592" t="s">
        <v>638</v>
      </c>
      <c r="G592" s="9" t="s">
        <v>60</v>
      </c>
      <c r="I592" t="str">
        <f t="shared" si="83"/>
        <v>V6-Concealed Flush-44-FD30S</v>
      </c>
      <c r="J592" s="284">
        <f t="shared" si="84"/>
        <v>587</v>
      </c>
      <c r="L592" t="s">
        <v>751</v>
      </c>
      <c r="O592" s="284">
        <v>558</v>
      </c>
    </row>
    <row r="593" spans="1:15">
      <c r="A593" t="s">
        <v>582</v>
      </c>
      <c r="B593" t="s">
        <v>47</v>
      </c>
      <c r="C593" t="s">
        <v>797</v>
      </c>
      <c r="D593">
        <v>44</v>
      </c>
      <c r="E593" t="s">
        <v>615</v>
      </c>
      <c r="F593" t="s">
        <v>638</v>
      </c>
      <c r="G593" s="9" t="s">
        <v>59</v>
      </c>
      <c r="I593" t="str">
        <f t="shared" si="83"/>
        <v>V1-Hockey - Sprayed/stained-44-FD30S</v>
      </c>
      <c r="J593" s="6">
        <f t="shared" ref="J593:J611" si="85">J574</f>
        <v>215</v>
      </c>
      <c r="L593" s="189" t="s">
        <v>751</v>
      </c>
      <c r="O593" s="6">
        <v>209</v>
      </c>
    </row>
    <row r="594" spans="1:15">
      <c r="A594" t="s">
        <v>583</v>
      </c>
      <c r="B594" t="s">
        <v>48</v>
      </c>
      <c r="C594" t="s">
        <v>797</v>
      </c>
      <c r="D594">
        <v>44</v>
      </c>
      <c r="E594" t="s">
        <v>615</v>
      </c>
      <c r="F594" t="s">
        <v>638</v>
      </c>
      <c r="G594" s="9" t="s">
        <v>59</v>
      </c>
      <c r="I594" t="str">
        <f t="shared" si="83"/>
        <v>V2-Hockey - Sprayed/stained-44-FD30S</v>
      </c>
      <c r="J594" s="6">
        <f t="shared" si="85"/>
        <v>168</v>
      </c>
      <c r="L594" s="189" t="s">
        <v>751</v>
      </c>
      <c r="O594" s="6">
        <v>163</v>
      </c>
    </row>
    <row r="595" spans="1:15">
      <c r="A595" t="s">
        <v>584</v>
      </c>
      <c r="B595" t="s">
        <v>49</v>
      </c>
      <c r="C595" t="s">
        <v>797</v>
      </c>
      <c r="D595">
        <v>44</v>
      </c>
      <c r="E595" t="s">
        <v>615</v>
      </c>
      <c r="F595" t="s">
        <v>638</v>
      </c>
      <c r="G595" s="9" t="s">
        <v>59</v>
      </c>
      <c r="I595" t="str">
        <f t="shared" si="83"/>
        <v>V3-Hockey - Sprayed/stained-44-FD30S</v>
      </c>
      <c r="J595" s="6">
        <f t="shared" si="85"/>
        <v>241</v>
      </c>
      <c r="L595" s="189" t="s">
        <v>751</v>
      </c>
      <c r="O595" s="6">
        <v>235</v>
      </c>
    </row>
    <row r="596" spans="1:15">
      <c r="A596" t="s">
        <v>585</v>
      </c>
      <c r="B596" t="s">
        <v>50</v>
      </c>
      <c r="C596" t="s">
        <v>797</v>
      </c>
      <c r="D596">
        <v>44</v>
      </c>
      <c r="E596" t="s">
        <v>615</v>
      </c>
      <c r="F596" t="s">
        <v>638</v>
      </c>
      <c r="G596" s="9" t="s">
        <v>59</v>
      </c>
      <c r="I596" t="str">
        <f t="shared" si="83"/>
        <v>V4-Hockey - Sprayed/stained-44-FD30S</v>
      </c>
      <c r="J596" s="6">
        <f t="shared" si="85"/>
        <v>293</v>
      </c>
      <c r="L596" s="189" t="s">
        <v>751</v>
      </c>
      <c r="O596" s="6">
        <v>285</v>
      </c>
    </row>
    <row r="597" spans="1:15">
      <c r="A597" t="s">
        <v>586</v>
      </c>
      <c r="B597" t="s">
        <v>51</v>
      </c>
      <c r="C597" t="s">
        <v>797</v>
      </c>
      <c r="D597">
        <v>44</v>
      </c>
      <c r="E597" t="s">
        <v>615</v>
      </c>
      <c r="F597" t="s">
        <v>638</v>
      </c>
      <c r="G597" s="9" t="s">
        <v>59</v>
      </c>
      <c r="I597" t="str">
        <f t="shared" si="83"/>
        <v>V5-Hockey - Sprayed/stained-44-FD30S</v>
      </c>
      <c r="J597" s="6">
        <f t="shared" si="85"/>
        <v>262</v>
      </c>
      <c r="L597" s="189" t="s">
        <v>751</v>
      </c>
      <c r="O597" s="6">
        <v>255</v>
      </c>
    </row>
    <row r="598" spans="1:15">
      <c r="A598" t="s">
        <v>587</v>
      </c>
      <c r="B598" t="s">
        <v>52</v>
      </c>
      <c r="C598" t="s">
        <v>797</v>
      </c>
      <c r="D598">
        <v>44</v>
      </c>
      <c r="E598" t="s">
        <v>615</v>
      </c>
      <c r="F598" t="s">
        <v>638</v>
      </c>
      <c r="G598" s="9" t="s">
        <v>59</v>
      </c>
      <c r="I598" t="str">
        <f t="shared" si="83"/>
        <v>V6-Hockey - Sprayed/stained-44-FD30S</v>
      </c>
      <c r="J598" s="6">
        <f t="shared" si="85"/>
        <v>410</v>
      </c>
      <c r="L598" s="189" t="s">
        <v>751</v>
      </c>
      <c r="O598" s="6">
        <v>400</v>
      </c>
    </row>
    <row r="599" spans="1:15">
      <c r="A599" t="s">
        <v>588</v>
      </c>
      <c r="B599" t="s">
        <v>129</v>
      </c>
      <c r="C599" t="s">
        <v>797</v>
      </c>
      <c r="D599">
        <v>44</v>
      </c>
      <c r="E599" t="s">
        <v>615</v>
      </c>
      <c r="F599" t="s">
        <v>638</v>
      </c>
      <c r="G599" s="9" t="s">
        <v>59</v>
      </c>
      <c r="I599" t="str">
        <f t="shared" si="83"/>
        <v>V7-Hockey - Sprayed/stained-44-FD30S</v>
      </c>
      <c r="J599" s="6">
        <f t="shared" si="85"/>
        <v>380</v>
      </c>
      <c r="L599" s="189" t="s">
        <v>751</v>
      </c>
      <c r="O599" s="6">
        <v>370</v>
      </c>
    </row>
    <row r="600" spans="1:15">
      <c r="A600" t="s">
        <v>582</v>
      </c>
      <c r="B600" t="s">
        <v>47</v>
      </c>
      <c r="C600" t="s">
        <v>798</v>
      </c>
      <c r="D600">
        <v>44</v>
      </c>
      <c r="E600" t="s">
        <v>615</v>
      </c>
      <c r="F600" t="s">
        <v>638</v>
      </c>
      <c r="G600" s="9" t="s">
        <v>60</v>
      </c>
      <c r="I600" t="str">
        <f t="shared" si="83"/>
        <v>V1-QB - Sprayed/stained-44-FD30S</v>
      </c>
      <c r="J600" s="6">
        <f t="shared" si="85"/>
        <v>294</v>
      </c>
      <c r="L600" s="189" t="s">
        <v>751</v>
      </c>
      <c r="O600" s="6">
        <v>280</v>
      </c>
    </row>
    <row r="601" spans="1:15">
      <c r="A601" t="s">
        <v>583</v>
      </c>
      <c r="B601" t="s">
        <v>48</v>
      </c>
      <c r="C601" t="s">
        <v>798</v>
      </c>
      <c r="D601">
        <v>44</v>
      </c>
      <c r="E601" t="s">
        <v>615</v>
      </c>
      <c r="F601" t="s">
        <v>638</v>
      </c>
      <c r="G601" s="9" t="s">
        <v>60</v>
      </c>
      <c r="I601" t="str">
        <f t="shared" si="83"/>
        <v>V2-QB - Sprayed/stained-44-FD30S</v>
      </c>
      <c r="J601" s="6">
        <f t="shared" si="85"/>
        <v>240</v>
      </c>
      <c r="L601" s="189" t="s">
        <v>751</v>
      </c>
      <c r="O601" s="6">
        <v>228</v>
      </c>
    </row>
    <row r="602" spans="1:15">
      <c r="A602" t="s">
        <v>584</v>
      </c>
      <c r="B602" t="s">
        <v>49</v>
      </c>
      <c r="C602" t="s">
        <v>798</v>
      </c>
      <c r="D602">
        <v>44</v>
      </c>
      <c r="E602" t="s">
        <v>615</v>
      </c>
      <c r="F602" t="s">
        <v>638</v>
      </c>
      <c r="G602" s="9" t="s">
        <v>60</v>
      </c>
      <c r="I602" t="str">
        <f t="shared" si="83"/>
        <v>V3-QB - Sprayed/stained-44-FD30S</v>
      </c>
      <c r="J602" s="6">
        <f t="shared" si="85"/>
        <v>324</v>
      </c>
      <c r="L602" s="189" t="s">
        <v>751</v>
      </c>
      <c r="O602" s="6">
        <v>308</v>
      </c>
    </row>
    <row r="603" spans="1:15">
      <c r="A603" t="s">
        <v>585</v>
      </c>
      <c r="B603" t="s">
        <v>50</v>
      </c>
      <c r="C603" t="s">
        <v>798</v>
      </c>
      <c r="D603">
        <v>44</v>
      </c>
      <c r="E603" t="s">
        <v>615</v>
      </c>
      <c r="F603" t="s">
        <v>638</v>
      </c>
      <c r="G603" s="9" t="s">
        <v>60</v>
      </c>
      <c r="I603" t="str">
        <f t="shared" si="83"/>
        <v>V4-QB - Sprayed/stained-44-FD30S</v>
      </c>
      <c r="J603" s="6">
        <f t="shared" si="85"/>
        <v>382</v>
      </c>
      <c r="L603" s="189" t="s">
        <v>751</v>
      </c>
      <c r="O603" s="6">
        <v>363</v>
      </c>
    </row>
    <row r="604" spans="1:15">
      <c r="A604" t="s">
        <v>586</v>
      </c>
      <c r="B604" t="s">
        <v>51</v>
      </c>
      <c r="C604" t="s">
        <v>798</v>
      </c>
      <c r="D604">
        <v>44</v>
      </c>
      <c r="E604" t="s">
        <v>615</v>
      </c>
      <c r="F604" t="s">
        <v>638</v>
      </c>
      <c r="G604" s="9" t="s">
        <v>60</v>
      </c>
      <c r="I604" t="str">
        <f t="shared" si="83"/>
        <v>V5-QB - Sprayed/stained-44-FD30S</v>
      </c>
      <c r="J604" s="6">
        <f t="shared" si="85"/>
        <v>339</v>
      </c>
      <c r="L604" s="189" t="s">
        <v>751</v>
      </c>
      <c r="O604" s="6">
        <v>322</v>
      </c>
    </row>
    <row r="605" spans="1:15">
      <c r="A605" t="s">
        <v>587</v>
      </c>
      <c r="B605" t="s">
        <v>52</v>
      </c>
      <c r="C605" t="s">
        <v>798</v>
      </c>
      <c r="D605">
        <v>44</v>
      </c>
      <c r="E605" t="s">
        <v>615</v>
      </c>
      <c r="F605" t="s">
        <v>638</v>
      </c>
      <c r="G605" s="9" t="s">
        <v>60</v>
      </c>
      <c r="I605" t="str">
        <f t="shared" si="83"/>
        <v>V6-QB - Sprayed/stained-44-FD30S</v>
      </c>
      <c r="J605" s="6">
        <f t="shared" si="85"/>
        <v>533</v>
      </c>
      <c r="L605" s="189" t="s">
        <v>751</v>
      </c>
      <c r="O605" s="6">
        <v>507</v>
      </c>
    </row>
    <row r="606" spans="1:15">
      <c r="A606" t="s">
        <v>582</v>
      </c>
      <c r="B606" t="s">
        <v>47</v>
      </c>
      <c r="C606" t="s">
        <v>799</v>
      </c>
      <c r="D606">
        <v>44</v>
      </c>
      <c r="E606" t="s">
        <v>615</v>
      </c>
      <c r="F606" t="s">
        <v>638</v>
      </c>
      <c r="G606" s="9" t="s">
        <v>60</v>
      </c>
      <c r="I606" t="str">
        <f t="shared" si="83"/>
        <v>V1-Concealed Flush - Sprayed/stained-44-FD30S</v>
      </c>
      <c r="J606" s="6">
        <f t="shared" si="85"/>
        <v>324</v>
      </c>
      <c r="L606" s="189" t="s">
        <v>751</v>
      </c>
      <c r="O606" s="6">
        <v>308</v>
      </c>
    </row>
    <row r="607" spans="1:15">
      <c r="A607" t="s">
        <v>583</v>
      </c>
      <c r="B607" t="s">
        <v>48</v>
      </c>
      <c r="C607" t="s">
        <v>799</v>
      </c>
      <c r="D607">
        <v>44</v>
      </c>
      <c r="E607" t="s">
        <v>615</v>
      </c>
      <c r="F607" t="s">
        <v>638</v>
      </c>
      <c r="G607" s="9" t="s">
        <v>60</v>
      </c>
      <c r="I607" t="str">
        <f t="shared" si="83"/>
        <v>V2-Concealed Flush - Sprayed/stained-44-FD30S</v>
      </c>
      <c r="J607" s="6">
        <f t="shared" si="85"/>
        <v>264</v>
      </c>
      <c r="L607" s="189" t="s">
        <v>751</v>
      </c>
      <c r="O607" s="6">
        <v>251</v>
      </c>
    </row>
    <row r="608" spans="1:15">
      <c r="A608" t="s">
        <v>584</v>
      </c>
      <c r="B608" t="s">
        <v>49</v>
      </c>
      <c r="C608" t="s">
        <v>799</v>
      </c>
      <c r="D608">
        <v>44</v>
      </c>
      <c r="E608" t="s">
        <v>615</v>
      </c>
      <c r="F608" t="s">
        <v>638</v>
      </c>
      <c r="G608" s="9" t="s">
        <v>60</v>
      </c>
      <c r="I608" t="str">
        <f t="shared" si="83"/>
        <v>V3-Concealed Flush - Sprayed/stained-44-FD30S</v>
      </c>
      <c r="J608" s="6">
        <f t="shared" si="85"/>
        <v>357</v>
      </c>
      <c r="L608" s="189" t="s">
        <v>751</v>
      </c>
      <c r="O608" s="6">
        <v>339</v>
      </c>
    </row>
    <row r="609" spans="1:15">
      <c r="A609" t="s">
        <v>585</v>
      </c>
      <c r="B609" t="s">
        <v>50</v>
      </c>
      <c r="C609" t="s">
        <v>799</v>
      </c>
      <c r="D609">
        <v>44</v>
      </c>
      <c r="E609" t="s">
        <v>615</v>
      </c>
      <c r="F609" t="s">
        <v>638</v>
      </c>
      <c r="G609" s="9" t="s">
        <v>60</v>
      </c>
      <c r="I609" t="str">
        <f t="shared" si="83"/>
        <v>V4-Concealed Flush - Sprayed/stained-44-FD30S</v>
      </c>
      <c r="J609" s="6">
        <f t="shared" si="85"/>
        <v>421</v>
      </c>
      <c r="L609" s="189" t="s">
        <v>751</v>
      </c>
      <c r="O609" s="6">
        <v>400</v>
      </c>
    </row>
    <row r="610" spans="1:15">
      <c r="A610" t="s">
        <v>586</v>
      </c>
      <c r="B610" t="s">
        <v>51</v>
      </c>
      <c r="C610" t="s">
        <v>799</v>
      </c>
      <c r="D610">
        <v>44</v>
      </c>
      <c r="E610" t="s">
        <v>615</v>
      </c>
      <c r="F610" t="s">
        <v>638</v>
      </c>
      <c r="G610" s="9" t="s">
        <v>60</v>
      </c>
      <c r="I610" t="str">
        <f t="shared" si="83"/>
        <v>V5-Concealed Flush - Sprayed/stained-44-FD30S</v>
      </c>
      <c r="J610" s="6">
        <f t="shared" si="85"/>
        <v>373</v>
      </c>
      <c r="L610" s="189" t="s">
        <v>751</v>
      </c>
      <c r="O610" s="6">
        <v>355</v>
      </c>
    </row>
    <row r="611" spans="1:15">
      <c r="A611" t="s">
        <v>587</v>
      </c>
      <c r="B611" t="s">
        <v>52</v>
      </c>
      <c r="C611" t="s">
        <v>799</v>
      </c>
      <c r="D611">
        <v>44</v>
      </c>
      <c r="E611" t="s">
        <v>615</v>
      </c>
      <c r="F611" t="s">
        <v>638</v>
      </c>
      <c r="G611" s="9" t="s">
        <v>60</v>
      </c>
      <c r="I611" t="str">
        <f t="shared" si="83"/>
        <v>V6-Concealed Flush - Sprayed/stained-44-FD30S</v>
      </c>
      <c r="J611" s="6">
        <f t="shared" si="85"/>
        <v>587</v>
      </c>
      <c r="L611" s="189" t="s">
        <v>751</v>
      </c>
      <c r="O611" s="6">
        <v>558</v>
      </c>
    </row>
    <row r="612" spans="1:15">
      <c r="A612" t="s">
        <v>582</v>
      </c>
      <c r="B612" t="s">
        <v>47</v>
      </c>
      <c r="C612" t="s">
        <v>127</v>
      </c>
      <c r="D612">
        <v>54</v>
      </c>
      <c r="E612" t="s">
        <v>615</v>
      </c>
      <c r="F612" t="s">
        <v>638</v>
      </c>
      <c r="G612" s="9" t="s">
        <v>61</v>
      </c>
      <c r="I612" t="str">
        <f t="shared" si="83"/>
        <v>V1-Hockey-54-FD30S</v>
      </c>
      <c r="J612">
        <f t="shared" ref="J612:J624" si="86">+ROUNDUP(O612*(1+M612),0)</f>
        <v>215</v>
      </c>
      <c r="L612" t="s">
        <v>730</v>
      </c>
      <c r="M612" s="355">
        <v>2.5000000000000001E-2</v>
      </c>
      <c r="O612">
        <v>209</v>
      </c>
    </row>
    <row r="613" spans="1:15">
      <c r="A613" t="s">
        <v>583</v>
      </c>
      <c r="B613" t="s">
        <v>48</v>
      </c>
      <c r="C613" t="s">
        <v>127</v>
      </c>
      <c r="D613">
        <v>54</v>
      </c>
      <c r="E613" t="s">
        <v>615</v>
      </c>
      <c r="F613" t="s">
        <v>638</v>
      </c>
      <c r="G613" s="9" t="s">
        <v>61</v>
      </c>
      <c r="I613" t="str">
        <f t="shared" si="83"/>
        <v>V2-Hockey-54-FD30S</v>
      </c>
      <c r="J613">
        <f t="shared" si="86"/>
        <v>168</v>
      </c>
      <c r="L613" t="s">
        <v>730</v>
      </c>
      <c r="M613" s="355">
        <v>2.5000000000000001E-2</v>
      </c>
      <c r="O613">
        <v>163</v>
      </c>
    </row>
    <row r="614" spans="1:15">
      <c r="A614" t="s">
        <v>584</v>
      </c>
      <c r="B614" t="s">
        <v>49</v>
      </c>
      <c r="C614" t="s">
        <v>127</v>
      </c>
      <c r="D614">
        <v>54</v>
      </c>
      <c r="E614" t="s">
        <v>615</v>
      </c>
      <c r="F614" t="s">
        <v>638</v>
      </c>
      <c r="G614" s="9" t="s">
        <v>61</v>
      </c>
      <c r="I614" t="str">
        <f t="shared" si="83"/>
        <v>V3-Hockey-54-FD30S</v>
      </c>
      <c r="J614">
        <f t="shared" si="86"/>
        <v>241</v>
      </c>
      <c r="L614" t="s">
        <v>730</v>
      </c>
      <c r="M614" s="355">
        <v>2.5000000000000001E-2</v>
      </c>
      <c r="O614">
        <v>235</v>
      </c>
    </row>
    <row r="615" spans="1:15">
      <c r="A615" t="s">
        <v>585</v>
      </c>
      <c r="B615" t="s">
        <v>50</v>
      </c>
      <c r="C615" t="s">
        <v>127</v>
      </c>
      <c r="D615">
        <v>54</v>
      </c>
      <c r="E615" t="s">
        <v>615</v>
      </c>
      <c r="F615" t="s">
        <v>638</v>
      </c>
      <c r="G615" s="9" t="s">
        <v>61</v>
      </c>
      <c r="I615" t="str">
        <f t="shared" si="83"/>
        <v>V4-Hockey-54-FD30S</v>
      </c>
      <c r="J615">
        <f t="shared" si="86"/>
        <v>293</v>
      </c>
      <c r="L615" t="s">
        <v>730</v>
      </c>
      <c r="M615" s="355">
        <v>2.5000000000000001E-2</v>
      </c>
      <c r="O615">
        <v>285</v>
      </c>
    </row>
    <row r="616" spans="1:15">
      <c r="A616" t="s">
        <v>586</v>
      </c>
      <c r="B616" t="s">
        <v>51</v>
      </c>
      <c r="C616" t="s">
        <v>127</v>
      </c>
      <c r="D616">
        <v>54</v>
      </c>
      <c r="E616" t="s">
        <v>615</v>
      </c>
      <c r="F616" t="s">
        <v>638</v>
      </c>
      <c r="G616" s="9" t="s">
        <v>61</v>
      </c>
      <c r="I616" t="str">
        <f t="shared" si="83"/>
        <v>V5-Hockey-54-FD30S</v>
      </c>
      <c r="J616">
        <f t="shared" si="86"/>
        <v>262</v>
      </c>
      <c r="L616" t="s">
        <v>730</v>
      </c>
      <c r="M616" s="355">
        <v>2.5000000000000001E-2</v>
      </c>
      <c r="O616">
        <v>255</v>
      </c>
    </row>
    <row r="617" spans="1:15">
      <c r="A617" t="s">
        <v>587</v>
      </c>
      <c r="B617" t="s">
        <v>52</v>
      </c>
      <c r="C617" t="s">
        <v>127</v>
      </c>
      <c r="D617">
        <v>54</v>
      </c>
      <c r="E617" t="s">
        <v>615</v>
      </c>
      <c r="F617" t="s">
        <v>638</v>
      </c>
      <c r="G617" s="9" t="s">
        <v>61</v>
      </c>
      <c r="I617" t="str">
        <f t="shared" si="83"/>
        <v>V6-Hockey-54-FD30S</v>
      </c>
      <c r="J617">
        <f t="shared" si="86"/>
        <v>410</v>
      </c>
      <c r="L617" t="s">
        <v>730</v>
      </c>
      <c r="M617" s="355">
        <v>2.5000000000000001E-2</v>
      </c>
      <c r="O617">
        <v>400</v>
      </c>
    </row>
    <row r="618" spans="1:15">
      <c r="A618" t="s">
        <v>588</v>
      </c>
      <c r="B618" t="s">
        <v>129</v>
      </c>
      <c r="C618" t="s">
        <v>127</v>
      </c>
      <c r="D618">
        <v>54</v>
      </c>
      <c r="E618" t="s">
        <v>615</v>
      </c>
      <c r="F618" t="s">
        <v>638</v>
      </c>
      <c r="G618" s="9" t="s">
        <v>61</v>
      </c>
      <c r="I618" t="str">
        <f t="shared" si="83"/>
        <v>V7-Hockey-54-FD30S</v>
      </c>
      <c r="J618">
        <f t="shared" si="86"/>
        <v>380</v>
      </c>
      <c r="L618" t="s">
        <v>730</v>
      </c>
      <c r="M618" s="355">
        <v>2.5000000000000001E-2</v>
      </c>
      <c r="O618">
        <v>370</v>
      </c>
    </row>
    <row r="619" spans="1:15">
      <c r="A619" t="s">
        <v>582</v>
      </c>
      <c r="B619" t="s">
        <v>47</v>
      </c>
      <c r="C619" t="s">
        <v>128</v>
      </c>
      <c r="D619">
        <v>54</v>
      </c>
      <c r="E619" t="s">
        <v>615</v>
      </c>
      <c r="F619" t="s">
        <v>638</v>
      </c>
      <c r="G619" s="9" t="s">
        <v>62</v>
      </c>
      <c r="I619" t="str">
        <f t="shared" si="83"/>
        <v>V1-QB-54-FD30S</v>
      </c>
      <c r="J619">
        <f t="shared" si="86"/>
        <v>294</v>
      </c>
      <c r="L619" t="s">
        <v>730</v>
      </c>
      <c r="M619" s="355">
        <v>0.05</v>
      </c>
      <c r="O619">
        <v>280</v>
      </c>
    </row>
    <row r="620" spans="1:15">
      <c r="A620" t="s">
        <v>583</v>
      </c>
      <c r="B620" t="s">
        <v>48</v>
      </c>
      <c r="C620" t="s">
        <v>128</v>
      </c>
      <c r="D620">
        <v>54</v>
      </c>
      <c r="E620" t="s">
        <v>615</v>
      </c>
      <c r="F620" t="s">
        <v>638</v>
      </c>
      <c r="G620" s="9" t="s">
        <v>62</v>
      </c>
      <c r="I620" t="str">
        <f t="shared" si="83"/>
        <v>V2-QB-54-FD30S</v>
      </c>
      <c r="J620">
        <f t="shared" si="86"/>
        <v>240</v>
      </c>
      <c r="L620" t="s">
        <v>730</v>
      </c>
      <c r="M620" s="355">
        <v>0.05</v>
      </c>
      <c r="O620">
        <v>228</v>
      </c>
    </row>
    <row r="621" spans="1:15">
      <c r="A621" t="s">
        <v>584</v>
      </c>
      <c r="B621" t="s">
        <v>49</v>
      </c>
      <c r="C621" t="s">
        <v>128</v>
      </c>
      <c r="D621">
        <v>54</v>
      </c>
      <c r="E621" t="s">
        <v>615</v>
      </c>
      <c r="F621" t="s">
        <v>638</v>
      </c>
      <c r="G621" s="9" t="s">
        <v>62</v>
      </c>
      <c r="I621" t="str">
        <f t="shared" si="83"/>
        <v>V3-QB-54-FD30S</v>
      </c>
      <c r="J621">
        <f t="shared" si="86"/>
        <v>324</v>
      </c>
      <c r="L621" t="s">
        <v>730</v>
      </c>
      <c r="M621" s="355">
        <v>0.05</v>
      </c>
      <c r="O621">
        <v>308</v>
      </c>
    </row>
    <row r="622" spans="1:15">
      <c r="A622" t="s">
        <v>585</v>
      </c>
      <c r="B622" t="s">
        <v>50</v>
      </c>
      <c r="C622" t="s">
        <v>128</v>
      </c>
      <c r="D622">
        <v>54</v>
      </c>
      <c r="E622" t="s">
        <v>615</v>
      </c>
      <c r="F622" t="s">
        <v>638</v>
      </c>
      <c r="G622" s="9" t="s">
        <v>62</v>
      </c>
      <c r="I622" t="str">
        <f t="shared" si="83"/>
        <v>V4-QB-54-FD30S</v>
      </c>
      <c r="J622">
        <f t="shared" si="86"/>
        <v>382</v>
      </c>
      <c r="L622" t="s">
        <v>730</v>
      </c>
      <c r="M622" s="355">
        <v>0.05</v>
      </c>
      <c r="O622">
        <v>363</v>
      </c>
    </row>
    <row r="623" spans="1:15">
      <c r="A623" t="s">
        <v>586</v>
      </c>
      <c r="B623" t="s">
        <v>51</v>
      </c>
      <c r="C623" t="s">
        <v>128</v>
      </c>
      <c r="D623">
        <v>54</v>
      </c>
      <c r="E623" t="s">
        <v>615</v>
      </c>
      <c r="F623" t="s">
        <v>638</v>
      </c>
      <c r="G623" s="9" t="s">
        <v>62</v>
      </c>
      <c r="I623" t="str">
        <f t="shared" si="83"/>
        <v>V5-QB-54-FD30S</v>
      </c>
      <c r="J623">
        <f t="shared" si="86"/>
        <v>339</v>
      </c>
      <c r="L623" t="s">
        <v>730</v>
      </c>
      <c r="M623" s="355">
        <v>0.05</v>
      </c>
      <c r="O623">
        <v>322</v>
      </c>
    </row>
    <row r="624" spans="1:15">
      <c r="A624" t="s">
        <v>587</v>
      </c>
      <c r="B624" t="s">
        <v>52</v>
      </c>
      <c r="C624" t="s">
        <v>128</v>
      </c>
      <c r="D624">
        <v>54</v>
      </c>
      <c r="E624" t="s">
        <v>615</v>
      </c>
      <c r="F624" t="s">
        <v>638</v>
      </c>
      <c r="G624" s="9" t="s">
        <v>62</v>
      </c>
      <c r="I624" t="str">
        <f t="shared" si="83"/>
        <v>V6-QB-54-FD30S</v>
      </c>
      <c r="J624">
        <f t="shared" si="86"/>
        <v>533</v>
      </c>
      <c r="L624" t="s">
        <v>730</v>
      </c>
      <c r="M624" s="355">
        <v>0.05</v>
      </c>
      <c r="O624">
        <v>507</v>
      </c>
    </row>
    <row r="625" spans="1:15">
      <c r="A625" t="s">
        <v>582</v>
      </c>
      <c r="B625" t="s">
        <v>47</v>
      </c>
      <c r="C625" t="s">
        <v>631</v>
      </c>
      <c r="D625">
        <v>54</v>
      </c>
      <c r="E625" t="s">
        <v>615</v>
      </c>
      <c r="F625" t="s">
        <v>638</v>
      </c>
      <c r="G625" s="9" t="s">
        <v>62</v>
      </c>
      <c r="I625" t="str">
        <f t="shared" si="83"/>
        <v>V1-Concealed Flush-54-FD30S</v>
      </c>
      <c r="J625" s="284">
        <f t="shared" ref="J625:J630" si="87">ROUNDUP(J619*(1+Concealed_Flush_Uplift),0)</f>
        <v>324</v>
      </c>
      <c r="L625" t="s">
        <v>751</v>
      </c>
      <c r="O625" s="284">
        <v>308</v>
      </c>
    </row>
    <row r="626" spans="1:15">
      <c r="A626" t="s">
        <v>583</v>
      </c>
      <c r="B626" t="s">
        <v>48</v>
      </c>
      <c r="C626" t="s">
        <v>631</v>
      </c>
      <c r="D626">
        <v>54</v>
      </c>
      <c r="E626" t="s">
        <v>615</v>
      </c>
      <c r="F626" t="s">
        <v>638</v>
      </c>
      <c r="G626" s="9" t="s">
        <v>62</v>
      </c>
      <c r="I626" t="str">
        <f t="shared" si="83"/>
        <v>V2-Concealed Flush-54-FD30S</v>
      </c>
      <c r="J626" s="284">
        <f t="shared" si="87"/>
        <v>264</v>
      </c>
      <c r="L626" t="s">
        <v>751</v>
      </c>
      <c r="O626" s="284">
        <v>251</v>
      </c>
    </row>
    <row r="627" spans="1:15">
      <c r="A627" t="s">
        <v>584</v>
      </c>
      <c r="B627" t="s">
        <v>49</v>
      </c>
      <c r="C627" t="s">
        <v>631</v>
      </c>
      <c r="D627">
        <v>54</v>
      </c>
      <c r="E627" t="s">
        <v>615</v>
      </c>
      <c r="F627" t="s">
        <v>638</v>
      </c>
      <c r="G627" s="9" t="s">
        <v>62</v>
      </c>
      <c r="I627" t="str">
        <f t="shared" si="83"/>
        <v>V3-Concealed Flush-54-FD30S</v>
      </c>
      <c r="J627" s="284">
        <f t="shared" si="87"/>
        <v>357</v>
      </c>
      <c r="L627" t="s">
        <v>751</v>
      </c>
      <c r="O627" s="284">
        <v>339</v>
      </c>
    </row>
    <row r="628" spans="1:15">
      <c r="A628" t="s">
        <v>585</v>
      </c>
      <c r="B628" t="s">
        <v>50</v>
      </c>
      <c r="C628" t="s">
        <v>631</v>
      </c>
      <c r="D628">
        <v>54</v>
      </c>
      <c r="E628" t="s">
        <v>615</v>
      </c>
      <c r="F628" t="s">
        <v>638</v>
      </c>
      <c r="G628" s="9" t="s">
        <v>62</v>
      </c>
      <c r="I628" t="str">
        <f t="shared" si="83"/>
        <v>V4-Concealed Flush-54-FD30S</v>
      </c>
      <c r="J628" s="284">
        <f t="shared" si="87"/>
        <v>421</v>
      </c>
      <c r="L628" t="s">
        <v>751</v>
      </c>
      <c r="O628" s="284">
        <v>400</v>
      </c>
    </row>
    <row r="629" spans="1:15">
      <c r="A629" t="s">
        <v>586</v>
      </c>
      <c r="B629" t="s">
        <v>51</v>
      </c>
      <c r="C629" t="s">
        <v>631</v>
      </c>
      <c r="D629">
        <v>54</v>
      </c>
      <c r="E629" t="s">
        <v>615</v>
      </c>
      <c r="F629" t="s">
        <v>638</v>
      </c>
      <c r="G629" s="9" t="s">
        <v>62</v>
      </c>
      <c r="I629" t="str">
        <f t="shared" si="83"/>
        <v>V5-Concealed Flush-54-FD30S</v>
      </c>
      <c r="J629" s="284">
        <f t="shared" si="87"/>
        <v>373</v>
      </c>
      <c r="L629" t="s">
        <v>751</v>
      </c>
      <c r="O629" s="284">
        <v>355</v>
      </c>
    </row>
    <row r="630" spans="1:15">
      <c r="A630" t="s">
        <v>587</v>
      </c>
      <c r="B630" t="s">
        <v>52</v>
      </c>
      <c r="C630" t="s">
        <v>631</v>
      </c>
      <c r="D630">
        <v>54</v>
      </c>
      <c r="E630" t="s">
        <v>615</v>
      </c>
      <c r="F630" t="s">
        <v>638</v>
      </c>
      <c r="G630" s="9" t="s">
        <v>62</v>
      </c>
      <c r="I630" t="str">
        <f t="shared" si="83"/>
        <v>V6-Concealed Flush-54-FD30S</v>
      </c>
      <c r="J630" s="284">
        <f t="shared" si="87"/>
        <v>587</v>
      </c>
      <c r="L630" t="s">
        <v>751</v>
      </c>
      <c r="O630" s="284">
        <v>558</v>
      </c>
    </row>
    <row r="631" spans="1:15">
      <c r="A631" t="s">
        <v>582</v>
      </c>
      <c r="B631" t="s">
        <v>47</v>
      </c>
      <c r="C631" t="s">
        <v>797</v>
      </c>
      <c r="D631">
        <v>54</v>
      </c>
      <c r="E631" t="s">
        <v>615</v>
      </c>
      <c r="F631" t="s">
        <v>638</v>
      </c>
      <c r="G631" s="9" t="s">
        <v>61</v>
      </c>
      <c r="I631" t="str">
        <f t="shared" si="83"/>
        <v>V1-Hockey - Sprayed/stained-54-FD30S</v>
      </c>
      <c r="J631" s="6">
        <f t="shared" ref="J631:J649" si="88">J612</f>
        <v>215</v>
      </c>
      <c r="L631" s="189" t="s">
        <v>751</v>
      </c>
      <c r="O631" s="6">
        <v>209</v>
      </c>
    </row>
    <row r="632" spans="1:15">
      <c r="A632" t="s">
        <v>583</v>
      </c>
      <c r="B632" t="s">
        <v>48</v>
      </c>
      <c r="C632" t="s">
        <v>797</v>
      </c>
      <c r="D632">
        <v>54</v>
      </c>
      <c r="E632" t="s">
        <v>615</v>
      </c>
      <c r="F632" t="s">
        <v>638</v>
      </c>
      <c r="G632" s="9" t="s">
        <v>61</v>
      </c>
      <c r="I632" t="str">
        <f t="shared" si="83"/>
        <v>V2-Hockey - Sprayed/stained-54-FD30S</v>
      </c>
      <c r="J632" s="6">
        <f t="shared" si="88"/>
        <v>168</v>
      </c>
      <c r="L632" s="189" t="s">
        <v>751</v>
      </c>
      <c r="O632" s="6">
        <v>163</v>
      </c>
    </row>
    <row r="633" spans="1:15">
      <c r="A633" t="s">
        <v>584</v>
      </c>
      <c r="B633" t="s">
        <v>49</v>
      </c>
      <c r="C633" t="s">
        <v>797</v>
      </c>
      <c r="D633">
        <v>54</v>
      </c>
      <c r="E633" t="s">
        <v>615</v>
      </c>
      <c r="F633" t="s">
        <v>638</v>
      </c>
      <c r="G633" s="9" t="s">
        <v>61</v>
      </c>
      <c r="I633" t="str">
        <f t="shared" si="83"/>
        <v>V3-Hockey - Sprayed/stained-54-FD30S</v>
      </c>
      <c r="J633" s="6">
        <f t="shared" si="88"/>
        <v>241</v>
      </c>
      <c r="L633" s="189" t="s">
        <v>751</v>
      </c>
      <c r="O633" s="6">
        <v>235</v>
      </c>
    </row>
    <row r="634" spans="1:15">
      <c r="A634" t="s">
        <v>585</v>
      </c>
      <c r="B634" t="s">
        <v>50</v>
      </c>
      <c r="C634" t="s">
        <v>797</v>
      </c>
      <c r="D634">
        <v>54</v>
      </c>
      <c r="E634" t="s">
        <v>615</v>
      </c>
      <c r="F634" t="s">
        <v>638</v>
      </c>
      <c r="G634" s="9" t="s">
        <v>61</v>
      </c>
      <c r="I634" t="str">
        <f t="shared" si="83"/>
        <v>V4-Hockey - Sprayed/stained-54-FD30S</v>
      </c>
      <c r="J634" s="6">
        <f t="shared" si="88"/>
        <v>293</v>
      </c>
      <c r="L634" s="189" t="s">
        <v>751</v>
      </c>
      <c r="O634" s="6">
        <v>285</v>
      </c>
    </row>
    <row r="635" spans="1:15">
      <c r="A635" t="s">
        <v>586</v>
      </c>
      <c r="B635" t="s">
        <v>51</v>
      </c>
      <c r="C635" t="s">
        <v>797</v>
      </c>
      <c r="D635">
        <v>54</v>
      </c>
      <c r="E635" t="s">
        <v>615</v>
      </c>
      <c r="F635" t="s">
        <v>638</v>
      </c>
      <c r="G635" s="9" t="s">
        <v>61</v>
      </c>
      <c r="I635" t="str">
        <f t="shared" si="83"/>
        <v>V5-Hockey - Sprayed/stained-54-FD30S</v>
      </c>
      <c r="J635" s="6">
        <f t="shared" si="88"/>
        <v>262</v>
      </c>
      <c r="L635" s="189" t="s">
        <v>751</v>
      </c>
      <c r="O635" s="6">
        <v>255</v>
      </c>
    </row>
    <row r="636" spans="1:15">
      <c r="A636" t="s">
        <v>587</v>
      </c>
      <c r="B636" t="s">
        <v>52</v>
      </c>
      <c r="C636" t="s">
        <v>797</v>
      </c>
      <c r="D636">
        <v>54</v>
      </c>
      <c r="E636" t="s">
        <v>615</v>
      </c>
      <c r="F636" t="s">
        <v>638</v>
      </c>
      <c r="G636" s="9" t="s">
        <v>61</v>
      </c>
      <c r="I636" t="str">
        <f t="shared" si="83"/>
        <v>V6-Hockey - Sprayed/stained-54-FD30S</v>
      </c>
      <c r="J636" s="6">
        <f t="shared" si="88"/>
        <v>410</v>
      </c>
      <c r="L636" s="189" t="s">
        <v>751</v>
      </c>
      <c r="O636" s="6">
        <v>400</v>
      </c>
    </row>
    <row r="637" spans="1:15">
      <c r="A637" t="s">
        <v>588</v>
      </c>
      <c r="B637" t="s">
        <v>129</v>
      </c>
      <c r="C637" t="s">
        <v>797</v>
      </c>
      <c r="D637">
        <v>54</v>
      </c>
      <c r="E637" t="s">
        <v>615</v>
      </c>
      <c r="F637" t="s">
        <v>638</v>
      </c>
      <c r="G637" s="9" t="s">
        <v>61</v>
      </c>
      <c r="I637" t="str">
        <f t="shared" si="83"/>
        <v>V7-Hockey - Sprayed/stained-54-FD30S</v>
      </c>
      <c r="J637" s="6">
        <f t="shared" si="88"/>
        <v>380</v>
      </c>
      <c r="L637" s="189" t="s">
        <v>751</v>
      </c>
      <c r="O637" s="6">
        <v>370</v>
      </c>
    </row>
    <row r="638" spans="1:15">
      <c r="A638" t="s">
        <v>582</v>
      </c>
      <c r="B638" t="s">
        <v>47</v>
      </c>
      <c r="C638" t="s">
        <v>798</v>
      </c>
      <c r="D638">
        <v>54</v>
      </c>
      <c r="E638" t="s">
        <v>615</v>
      </c>
      <c r="F638" t="s">
        <v>638</v>
      </c>
      <c r="G638" s="9" t="s">
        <v>62</v>
      </c>
      <c r="I638" t="str">
        <f t="shared" si="83"/>
        <v>V1-QB - Sprayed/stained-54-FD30S</v>
      </c>
      <c r="J638" s="6">
        <f t="shared" si="88"/>
        <v>294</v>
      </c>
      <c r="L638" s="189" t="s">
        <v>751</v>
      </c>
      <c r="O638" s="6">
        <v>280</v>
      </c>
    </row>
    <row r="639" spans="1:15">
      <c r="A639" t="s">
        <v>583</v>
      </c>
      <c r="B639" t="s">
        <v>48</v>
      </c>
      <c r="C639" t="s">
        <v>798</v>
      </c>
      <c r="D639">
        <v>54</v>
      </c>
      <c r="E639" t="s">
        <v>615</v>
      </c>
      <c r="F639" t="s">
        <v>638</v>
      </c>
      <c r="G639" s="9" t="s">
        <v>62</v>
      </c>
      <c r="I639" t="str">
        <f t="shared" si="83"/>
        <v>V2-QB - Sprayed/stained-54-FD30S</v>
      </c>
      <c r="J639" s="6">
        <f t="shared" si="88"/>
        <v>240</v>
      </c>
      <c r="L639" s="189" t="s">
        <v>751</v>
      </c>
      <c r="O639" s="6">
        <v>228</v>
      </c>
    </row>
    <row r="640" spans="1:15">
      <c r="A640" t="s">
        <v>584</v>
      </c>
      <c r="B640" t="s">
        <v>49</v>
      </c>
      <c r="C640" t="s">
        <v>798</v>
      </c>
      <c r="D640">
        <v>54</v>
      </c>
      <c r="E640" t="s">
        <v>615</v>
      </c>
      <c r="F640" t="s">
        <v>638</v>
      </c>
      <c r="G640" s="9" t="s">
        <v>62</v>
      </c>
      <c r="I640" t="str">
        <f t="shared" si="83"/>
        <v>V3-QB - Sprayed/stained-54-FD30S</v>
      </c>
      <c r="J640" s="6">
        <f t="shared" si="88"/>
        <v>324</v>
      </c>
      <c r="L640" s="189" t="s">
        <v>751</v>
      </c>
      <c r="O640" s="6">
        <v>308</v>
      </c>
    </row>
    <row r="641" spans="1:15">
      <c r="A641" t="s">
        <v>585</v>
      </c>
      <c r="B641" t="s">
        <v>50</v>
      </c>
      <c r="C641" t="s">
        <v>798</v>
      </c>
      <c r="D641">
        <v>54</v>
      </c>
      <c r="E641" t="s">
        <v>615</v>
      </c>
      <c r="F641" t="s">
        <v>638</v>
      </c>
      <c r="G641" s="9" t="s">
        <v>62</v>
      </c>
      <c r="I641" t="str">
        <f t="shared" si="83"/>
        <v>V4-QB - Sprayed/stained-54-FD30S</v>
      </c>
      <c r="J641" s="6">
        <f t="shared" si="88"/>
        <v>382</v>
      </c>
      <c r="L641" s="189" t="s">
        <v>751</v>
      </c>
      <c r="O641" s="6">
        <v>363</v>
      </c>
    </row>
    <row r="642" spans="1:15">
      <c r="A642" t="s">
        <v>586</v>
      </c>
      <c r="B642" t="s">
        <v>51</v>
      </c>
      <c r="C642" t="s">
        <v>798</v>
      </c>
      <c r="D642">
        <v>54</v>
      </c>
      <c r="E642" t="s">
        <v>615</v>
      </c>
      <c r="F642" t="s">
        <v>638</v>
      </c>
      <c r="G642" s="9" t="s">
        <v>62</v>
      </c>
      <c r="I642" t="str">
        <f t="shared" si="83"/>
        <v>V5-QB - Sprayed/stained-54-FD30S</v>
      </c>
      <c r="J642" s="6">
        <f t="shared" si="88"/>
        <v>339</v>
      </c>
      <c r="L642" s="189" t="s">
        <v>751</v>
      </c>
      <c r="O642" s="6">
        <v>322</v>
      </c>
    </row>
    <row r="643" spans="1:15">
      <c r="A643" t="s">
        <v>587</v>
      </c>
      <c r="B643" t="s">
        <v>52</v>
      </c>
      <c r="C643" t="s">
        <v>798</v>
      </c>
      <c r="D643">
        <v>54</v>
      </c>
      <c r="E643" t="s">
        <v>615</v>
      </c>
      <c r="F643" t="s">
        <v>638</v>
      </c>
      <c r="G643" s="9" t="s">
        <v>62</v>
      </c>
      <c r="I643" t="str">
        <f t="shared" si="83"/>
        <v>V6-QB - Sprayed/stained-54-FD30S</v>
      </c>
      <c r="J643" s="6">
        <f t="shared" si="88"/>
        <v>533</v>
      </c>
      <c r="L643" s="189" t="s">
        <v>751</v>
      </c>
      <c r="O643" s="6">
        <v>507</v>
      </c>
    </row>
    <row r="644" spans="1:15">
      <c r="A644" t="s">
        <v>582</v>
      </c>
      <c r="B644" t="s">
        <v>47</v>
      </c>
      <c r="C644" t="s">
        <v>799</v>
      </c>
      <c r="D644">
        <v>54</v>
      </c>
      <c r="E644" t="s">
        <v>615</v>
      </c>
      <c r="F644" t="s">
        <v>638</v>
      </c>
      <c r="G644" s="9" t="s">
        <v>62</v>
      </c>
      <c r="I644" t="str">
        <f t="shared" ref="I644:I707" si="89">A644&amp;"-"&amp;C644&amp;"-"&amp;D644&amp;"-"&amp;E644</f>
        <v>V1-Concealed Flush - Sprayed/stained-54-FD30S</v>
      </c>
      <c r="J644" s="6">
        <f t="shared" si="88"/>
        <v>324</v>
      </c>
      <c r="L644" s="189" t="s">
        <v>751</v>
      </c>
      <c r="O644" s="6">
        <v>308</v>
      </c>
    </row>
    <row r="645" spans="1:15">
      <c r="A645" t="s">
        <v>583</v>
      </c>
      <c r="B645" t="s">
        <v>48</v>
      </c>
      <c r="C645" t="s">
        <v>799</v>
      </c>
      <c r="D645">
        <v>54</v>
      </c>
      <c r="E645" t="s">
        <v>615</v>
      </c>
      <c r="F645" t="s">
        <v>638</v>
      </c>
      <c r="G645" s="9" t="s">
        <v>62</v>
      </c>
      <c r="I645" t="str">
        <f t="shared" si="89"/>
        <v>V2-Concealed Flush - Sprayed/stained-54-FD30S</v>
      </c>
      <c r="J645" s="6">
        <f t="shared" si="88"/>
        <v>264</v>
      </c>
      <c r="L645" s="189" t="s">
        <v>751</v>
      </c>
      <c r="O645" s="6">
        <v>251</v>
      </c>
    </row>
    <row r="646" spans="1:15">
      <c r="A646" t="s">
        <v>584</v>
      </c>
      <c r="B646" t="s">
        <v>49</v>
      </c>
      <c r="C646" t="s">
        <v>799</v>
      </c>
      <c r="D646">
        <v>54</v>
      </c>
      <c r="E646" t="s">
        <v>615</v>
      </c>
      <c r="F646" t="s">
        <v>638</v>
      </c>
      <c r="G646" s="9" t="s">
        <v>62</v>
      </c>
      <c r="I646" t="str">
        <f t="shared" si="89"/>
        <v>V3-Concealed Flush - Sprayed/stained-54-FD30S</v>
      </c>
      <c r="J646" s="6">
        <f t="shared" si="88"/>
        <v>357</v>
      </c>
      <c r="L646" s="189" t="s">
        <v>751</v>
      </c>
      <c r="O646" s="6">
        <v>339</v>
      </c>
    </row>
    <row r="647" spans="1:15">
      <c r="A647" t="s">
        <v>585</v>
      </c>
      <c r="B647" t="s">
        <v>50</v>
      </c>
      <c r="C647" t="s">
        <v>799</v>
      </c>
      <c r="D647">
        <v>54</v>
      </c>
      <c r="E647" t="s">
        <v>615</v>
      </c>
      <c r="F647" t="s">
        <v>638</v>
      </c>
      <c r="G647" s="9" t="s">
        <v>62</v>
      </c>
      <c r="I647" t="str">
        <f t="shared" si="89"/>
        <v>V4-Concealed Flush - Sprayed/stained-54-FD30S</v>
      </c>
      <c r="J647" s="6">
        <f t="shared" si="88"/>
        <v>421</v>
      </c>
      <c r="L647" s="189" t="s">
        <v>751</v>
      </c>
      <c r="O647" s="6">
        <v>400</v>
      </c>
    </row>
    <row r="648" spans="1:15">
      <c r="A648" t="s">
        <v>586</v>
      </c>
      <c r="B648" t="s">
        <v>51</v>
      </c>
      <c r="C648" t="s">
        <v>799</v>
      </c>
      <c r="D648">
        <v>54</v>
      </c>
      <c r="E648" t="s">
        <v>615</v>
      </c>
      <c r="F648" t="s">
        <v>638</v>
      </c>
      <c r="G648" s="9" t="s">
        <v>62</v>
      </c>
      <c r="I648" t="str">
        <f t="shared" si="89"/>
        <v>V5-Concealed Flush - Sprayed/stained-54-FD30S</v>
      </c>
      <c r="J648" s="6">
        <f t="shared" si="88"/>
        <v>373</v>
      </c>
      <c r="L648" s="189" t="s">
        <v>751</v>
      </c>
      <c r="O648" s="6">
        <v>355</v>
      </c>
    </row>
    <row r="649" spans="1:15">
      <c r="A649" t="s">
        <v>587</v>
      </c>
      <c r="B649" t="s">
        <v>52</v>
      </c>
      <c r="C649" t="s">
        <v>799</v>
      </c>
      <c r="D649">
        <v>54</v>
      </c>
      <c r="E649" t="s">
        <v>615</v>
      </c>
      <c r="F649" t="s">
        <v>638</v>
      </c>
      <c r="G649" s="9" t="s">
        <v>62</v>
      </c>
      <c r="I649" t="str">
        <f t="shared" si="89"/>
        <v>V6-Concealed Flush - Sprayed/stained-54-FD30S</v>
      </c>
      <c r="J649" s="6">
        <f t="shared" si="88"/>
        <v>587</v>
      </c>
      <c r="L649" s="189" t="s">
        <v>751</v>
      </c>
      <c r="O649" s="6">
        <v>558</v>
      </c>
    </row>
    <row r="650" spans="1:15">
      <c r="A650" t="s">
        <v>582</v>
      </c>
      <c r="B650" t="s">
        <v>47</v>
      </c>
      <c r="C650" t="s">
        <v>127</v>
      </c>
      <c r="D650">
        <v>59</v>
      </c>
      <c r="E650" t="s">
        <v>615</v>
      </c>
      <c r="F650" t="s">
        <v>638</v>
      </c>
      <c r="G650" s="9" t="s">
        <v>61</v>
      </c>
      <c r="H650" t="str">
        <f t="shared" ref="H650:H687" si="90">_xlfn.CONCAT(F650,I650)</f>
        <v>7mm PyrobelV1-Hockey-59-FD30S</v>
      </c>
      <c r="I650" t="str">
        <f t="shared" si="89"/>
        <v>V1-Hockey-59-FD30S</v>
      </c>
      <c r="J650">
        <f t="shared" ref="J650:J662" si="91">+ROUNDUP(O650*(1+M650),0)</f>
        <v>215</v>
      </c>
      <c r="L650" t="s">
        <v>730</v>
      </c>
      <c r="M650" s="355">
        <v>2.5000000000000001E-2</v>
      </c>
      <c r="O650">
        <v>209</v>
      </c>
    </row>
    <row r="651" spans="1:15">
      <c r="A651" t="s">
        <v>583</v>
      </c>
      <c r="B651" t="s">
        <v>48</v>
      </c>
      <c r="C651" t="s">
        <v>127</v>
      </c>
      <c r="D651">
        <v>59</v>
      </c>
      <c r="E651" t="s">
        <v>615</v>
      </c>
      <c r="F651" t="s">
        <v>638</v>
      </c>
      <c r="G651" s="9" t="s">
        <v>61</v>
      </c>
      <c r="H651" t="str">
        <f t="shared" si="90"/>
        <v>7mm PyrobelV2-Hockey-59-FD30S</v>
      </c>
      <c r="I651" t="str">
        <f t="shared" si="89"/>
        <v>V2-Hockey-59-FD30S</v>
      </c>
      <c r="J651">
        <f t="shared" si="91"/>
        <v>168</v>
      </c>
      <c r="L651" t="s">
        <v>730</v>
      </c>
      <c r="M651" s="355">
        <v>2.5000000000000001E-2</v>
      </c>
      <c r="O651">
        <v>163</v>
      </c>
    </row>
    <row r="652" spans="1:15">
      <c r="A652" t="s">
        <v>584</v>
      </c>
      <c r="B652" t="s">
        <v>49</v>
      </c>
      <c r="C652" t="s">
        <v>127</v>
      </c>
      <c r="D652">
        <v>59</v>
      </c>
      <c r="E652" t="s">
        <v>615</v>
      </c>
      <c r="F652" t="s">
        <v>638</v>
      </c>
      <c r="G652" s="9" t="s">
        <v>61</v>
      </c>
      <c r="H652" t="str">
        <f t="shared" si="90"/>
        <v>7mm PyrobelV3-Hockey-59-FD30S</v>
      </c>
      <c r="I652" t="str">
        <f t="shared" si="89"/>
        <v>V3-Hockey-59-FD30S</v>
      </c>
      <c r="J652">
        <f t="shared" si="91"/>
        <v>241</v>
      </c>
      <c r="L652" t="s">
        <v>730</v>
      </c>
      <c r="M652" s="355">
        <v>2.5000000000000001E-2</v>
      </c>
      <c r="O652">
        <v>235</v>
      </c>
    </row>
    <row r="653" spans="1:15">
      <c r="A653" t="s">
        <v>585</v>
      </c>
      <c r="B653" t="s">
        <v>50</v>
      </c>
      <c r="C653" t="s">
        <v>127</v>
      </c>
      <c r="D653">
        <v>59</v>
      </c>
      <c r="E653" t="s">
        <v>615</v>
      </c>
      <c r="F653" t="s">
        <v>638</v>
      </c>
      <c r="G653" s="9" t="s">
        <v>61</v>
      </c>
      <c r="H653" t="str">
        <f t="shared" si="90"/>
        <v>7mm PyrobelV4-Hockey-59-FD30S</v>
      </c>
      <c r="I653" t="str">
        <f t="shared" si="89"/>
        <v>V4-Hockey-59-FD30S</v>
      </c>
      <c r="J653">
        <f t="shared" si="91"/>
        <v>293</v>
      </c>
      <c r="L653" t="s">
        <v>730</v>
      </c>
      <c r="M653" s="355">
        <v>2.5000000000000001E-2</v>
      </c>
      <c r="O653">
        <v>285</v>
      </c>
    </row>
    <row r="654" spans="1:15">
      <c r="A654" t="s">
        <v>586</v>
      </c>
      <c r="B654" t="s">
        <v>51</v>
      </c>
      <c r="C654" t="s">
        <v>127</v>
      </c>
      <c r="D654">
        <v>59</v>
      </c>
      <c r="E654" t="s">
        <v>615</v>
      </c>
      <c r="F654" t="s">
        <v>638</v>
      </c>
      <c r="G654" s="9" t="s">
        <v>61</v>
      </c>
      <c r="H654" t="str">
        <f t="shared" si="90"/>
        <v>7mm PyrobelV5-Hockey-59-FD30S</v>
      </c>
      <c r="I654" t="str">
        <f t="shared" si="89"/>
        <v>V5-Hockey-59-FD30S</v>
      </c>
      <c r="J654">
        <f t="shared" si="91"/>
        <v>262</v>
      </c>
      <c r="L654" t="s">
        <v>730</v>
      </c>
      <c r="M654" s="355">
        <v>2.5000000000000001E-2</v>
      </c>
      <c r="O654">
        <v>255</v>
      </c>
    </row>
    <row r="655" spans="1:15">
      <c r="A655" t="s">
        <v>587</v>
      </c>
      <c r="B655" t="s">
        <v>52</v>
      </c>
      <c r="C655" t="s">
        <v>127</v>
      </c>
      <c r="D655">
        <v>59</v>
      </c>
      <c r="E655" t="s">
        <v>615</v>
      </c>
      <c r="F655" t="s">
        <v>638</v>
      </c>
      <c r="G655" s="9" t="s">
        <v>61</v>
      </c>
      <c r="H655" t="str">
        <f t="shared" si="90"/>
        <v>7mm PyrobelV6-Hockey-59-FD30S</v>
      </c>
      <c r="I655" t="str">
        <f t="shared" si="89"/>
        <v>V6-Hockey-59-FD30S</v>
      </c>
      <c r="J655">
        <f t="shared" si="91"/>
        <v>410</v>
      </c>
      <c r="L655" t="s">
        <v>730</v>
      </c>
      <c r="M655" s="355">
        <v>2.5000000000000001E-2</v>
      </c>
      <c r="O655">
        <v>400</v>
      </c>
    </row>
    <row r="656" spans="1:15">
      <c r="A656" t="s">
        <v>588</v>
      </c>
      <c r="B656" t="s">
        <v>129</v>
      </c>
      <c r="C656" t="s">
        <v>127</v>
      </c>
      <c r="D656">
        <v>59</v>
      </c>
      <c r="E656" t="s">
        <v>615</v>
      </c>
      <c r="F656" t="s">
        <v>638</v>
      </c>
      <c r="G656" s="9" t="s">
        <v>61</v>
      </c>
      <c r="H656" t="str">
        <f t="shared" si="90"/>
        <v>7mm PyrobelV7-Hockey-59-FD30S</v>
      </c>
      <c r="I656" t="str">
        <f t="shared" si="89"/>
        <v>V7-Hockey-59-FD30S</v>
      </c>
      <c r="J656">
        <f t="shared" si="91"/>
        <v>380</v>
      </c>
      <c r="L656" t="s">
        <v>730</v>
      </c>
      <c r="M656" s="355">
        <v>2.5000000000000001E-2</v>
      </c>
      <c r="O656">
        <v>370</v>
      </c>
    </row>
    <row r="657" spans="1:15">
      <c r="A657" t="s">
        <v>582</v>
      </c>
      <c r="B657" t="s">
        <v>47</v>
      </c>
      <c r="C657" t="s">
        <v>128</v>
      </c>
      <c r="D657">
        <v>59</v>
      </c>
      <c r="E657" t="s">
        <v>615</v>
      </c>
      <c r="F657" t="s">
        <v>638</v>
      </c>
      <c r="G657" s="9" t="s">
        <v>62</v>
      </c>
      <c r="H657" t="str">
        <f t="shared" si="90"/>
        <v>7mm PyrobelV1-QB-59-FD30S</v>
      </c>
      <c r="I657" t="str">
        <f t="shared" si="89"/>
        <v>V1-QB-59-FD30S</v>
      </c>
      <c r="J657">
        <f t="shared" si="91"/>
        <v>294</v>
      </c>
      <c r="L657" t="s">
        <v>730</v>
      </c>
      <c r="M657" s="355">
        <v>0.05</v>
      </c>
      <c r="O657">
        <v>280</v>
      </c>
    </row>
    <row r="658" spans="1:15">
      <c r="A658" t="s">
        <v>583</v>
      </c>
      <c r="B658" t="s">
        <v>48</v>
      </c>
      <c r="C658" t="s">
        <v>128</v>
      </c>
      <c r="D658">
        <v>59</v>
      </c>
      <c r="E658" t="s">
        <v>615</v>
      </c>
      <c r="F658" t="s">
        <v>638</v>
      </c>
      <c r="G658" s="9" t="s">
        <v>62</v>
      </c>
      <c r="H658" t="str">
        <f t="shared" si="90"/>
        <v>7mm PyrobelV2-QB-59-FD30S</v>
      </c>
      <c r="I658" t="str">
        <f t="shared" si="89"/>
        <v>V2-QB-59-FD30S</v>
      </c>
      <c r="J658">
        <f t="shared" si="91"/>
        <v>240</v>
      </c>
      <c r="L658" t="s">
        <v>730</v>
      </c>
      <c r="M658" s="355">
        <v>0.05</v>
      </c>
      <c r="O658">
        <v>228</v>
      </c>
    </row>
    <row r="659" spans="1:15">
      <c r="A659" t="s">
        <v>584</v>
      </c>
      <c r="B659" t="s">
        <v>49</v>
      </c>
      <c r="C659" t="s">
        <v>128</v>
      </c>
      <c r="D659">
        <v>59</v>
      </c>
      <c r="E659" t="s">
        <v>615</v>
      </c>
      <c r="F659" t="s">
        <v>638</v>
      </c>
      <c r="G659" s="9" t="s">
        <v>62</v>
      </c>
      <c r="H659" t="str">
        <f t="shared" si="90"/>
        <v>7mm PyrobelV3-QB-59-FD30S</v>
      </c>
      <c r="I659" t="str">
        <f t="shared" si="89"/>
        <v>V3-QB-59-FD30S</v>
      </c>
      <c r="J659">
        <f t="shared" si="91"/>
        <v>324</v>
      </c>
      <c r="L659" t="s">
        <v>730</v>
      </c>
      <c r="M659" s="355">
        <v>0.05</v>
      </c>
      <c r="O659">
        <v>308</v>
      </c>
    </row>
    <row r="660" spans="1:15">
      <c r="A660" t="s">
        <v>585</v>
      </c>
      <c r="B660" t="s">
        <v>50</v>
      </c>
      <c r="C660" t="s">
        <v>128</v>
      </c>
      <c r="D660">
        <v>59</v>
      </c>
      <c r="E660" t="s">
        <v>615</v>
      </c>
      <c r="F660" t="s">
        <v>638</v>
      </c>
      <c r="G660" s="9" t="s">
        <v>62</v>
      </c>
      <c r="H660" t="str">
        <f t="shared" si="90"/>
        <v>7mm PyrobelV4-QB-59-FD30S</v>
      </c>
      <c r="I660" t="str">
        <f t="shared" si="89"/>
        <v>V4-QB-59-FD30S</v>
      </c>
      <c r="J660">
        <f t="shared" si="91"/>
        <v>382</v>
      </c>
      <c r="L660" t="s">
        <v>730</v>
      </c>
      <c r="M660" s="355">
        <v>0.05</v>
      </c>
      <c r="O660">
        <v>363</v>
      </c>
    </row>
    <row r="661" spans="1:15">
      <c r="A661" t="s">
        <v>586</v>
      </c>
      <c r="B661" t="s">
        <v>51</v>
      </c>
      <c r="C661" t="s">
        <v>128</v>
      </c>
      <c r="D661">
        <v>59</v>
      </c>
      <c r="E661" t="s">
        <v>615</v>
      </c>
      <c r="F661" t="s">
        <v>638</v>
      </c>
      <c r="G661" s="9" t="s">
        <v>62</v>
      </c>
      <c r="H661" t="str">
        <f t="shared" si="90"/>
        <v>7mm PyrobelV5-QB-59-FD30S</v>
      </c>
      <c r="I661" t="str">
        <f t="shared" si="89"/>
        <v>V5-QB-59-FD30S</v>
      </c>
      <c r="J661">
        <f t="shared" si="91"/>
        <v>339</v>
      </c>
      <c r="L661" t="s">
        <v>730</v>
      </c>
      <c r="M661" s="355">
        <v>0.05</v>
      </c>
      <c r="O661">
        <v>322</v>
      </c>
    </row>
    <row r="662" spans="1:15">
      <c r="A662" t="s">
        <v>587</v>
      </c>
      <c r="B662" t="s">
        <v>52</v>
      </c>
      <c r="C662" t="s">
        <v>128</v>
      </c>
      <c r="D662">
        <v>59</v>
      </c>
      <c r="E662" t="s">
        <v>615</v>
      </c>
      <c r="F662" t="s">
        <v>638</v>
      </c>
      <c r="G662" s="9" t="s">
        <v>62</v>
      </c>
      <c r="H662" t="str">
        <f t="shared" si="90"/>
        <v>7mm PyrobelV6-QB-59-FD30S</v>
      </c>
      <c r="I662" t="str">
        <f t="shared" si="89"/>
        <v>V6-QB-59-FD30S</v>
      </c>
      <c r="J662">
        <f t="shared" si="91"/>
        <v>533</v>
      </c>
      <c r="L662" t="s">
        <v>730</v>
      </c>
      <c r="M662" s="355">
        <v>0.05</v>
      </c>
      <c r="O662">
        <v>507</v>
      </c>
    </row>
    <row r="663" spans="1:15">
      <c r="A663" t="s">
        <v>582</v>
      </c>
      <c r="B663" t="s">
        <v>47</v>
      </c>
      <c r="C663" t="s">
        <v>631</v>
      </c>
      <c r="D663">
        <v>59</v>
      </c>
      <c r="E663" t="s">
        <v>615</v>
      </c>
      <c r="F663" t="s">
        <v>638</v>
      </c>
      <c r="G663" s="9" t="s">
        <v>62</v>
      </c>
      <c r="H663" t="str">
        <f t="shared" si="90"/>
        <v>7mm PyrobelV1-Concealed Flush-59-FD30S</v>
      </c>
      <c r="I663" t="str">
        <f t="shared" si="89"/>
        <v>V1-Concealed Flush-59-FD30S</v>
      </c>
      <c r="J663" s="284">
        <f t="shared" ref="J663:J668" si="92">ROUNDUP(J657*(1+Concealed_Flush_Uplift),0)</f>
        <v>324</v>
      </c>
      <c r="L663" t="s">
        <v>751</v>
      </c>
      <c r="O663" s="284">
        <v>308</v>
      </c>
    </row>
    <row r="664" spans="1:15">
      <c r="A664" t="s">
        <v>583</v>
      </c>
      <c r="B664" t="s">
        <v>48</v>
      </c>
      <c r="C664" t="s">
        <v>631</v>
      </c>
      <c r="D664">
        <v>59</v>
      </c>
      <c r="E664" t="s">
        <v>615</v>
      </c>
      <c r="F664" t="s">
        <v>638</v>
      </c>
      <c r="G664" s="9" t="s">
        <v>62</v>
      </c>
      <c r="H664" t="str">
        <f t="shared" si="90"/>
        <v>7mm PyrobelV2-Concealed Flush-59-FD30S</v>
      </c>
      <c r="I664" t="str">
        <f t="shared" si="89"/>
        <v>V2-Concealed Flush-59-FD30S</v>
      </c>
      <c r="J664" s="284">
        <f t="shared" si="92"/>
        <v>264</v>
      </c>
      <c r="L664" t="s">
        <v>751</v>
      </c>
      <c r="O664" s="284">
        <v>251</v>
      </c>
    </row>
    <row r="665" spans="1:15">
      <c r="A665" t="s">
        <v>584</v>
      </c>
      <c r="B665" t="s">
        <v>49</v>
      </c>
      <c r="C665" t="s">
        <v>631</v>
      </c>
      <c r="D665">
        <v>59</v>
      </c>
      <c r="E665" t="s">
        <v>615</v>
      </c>
      <c r="F665" t="s">
        <v>638</v>
      </c>
      <c r="G665" s="9" t="s">
        <v>62</v>
      </c>
      <c r="H665" t="str">
        <f t="shared" si="90"/>
        <v>7mm PyrobelV3-Concealed Flush-59-FD30S</v>
      </c>
      <c r="I665" t="str">
        <f t="shared" si="89"/>
        <v>V3-Concealed Flush-59-FD30S</v>
      </c>
      <c r="J665" s="284">
        <f t="shared" si="92"/>
        <v>357</v>
      </c>
      <c r="L665" t="s">
        <v>751</v>
      </c>
      <c r="O665" s="284">
        <v>339</v>
      </c>
    </row>
    <row r="666" spans="1:15">
      <c r="A666" t="s">
        <v>585</v>
      </c>
      <c r="B666" t="s">
        <v>50</v>
      </c>
      <c r="C666" t="s">
        <v>631</v>
      </c>
      <c r="D666">
        <v>59</v>
      </c>
      <c r="E666" t="s">
        <v>615</v>
      </c>
      <c r="F666" t="s">
        <v>638</v>
      </c>
      <c r="G666" s="9" t="s">
        <v>62</v>
      </c>
      <c r="H666" t="str">
        <f t="shared" si="90"/>
        <v>7mm PyrobelV4-Concealed Flush-59-FD30S</v>
      </c>
      <c r="I666" t="str">
        <f t="shared" si="89"/>
        <v>V4-Concealed Flush-59-FD30S</v>
      </c>
      <c r="J666" s="284">
        <f t="shared" si="92"/>
        <v>421</v>
      </c>
      <c r="L666" t="s">
        <v>751</v>
      </c>
      <c r="O666" s="284">
        <v>400</v>
      </c>
    </row>
    <row r="667" spans="1:15">
      <c r="A667" t="s">
        <v>586</v>
      </c>
      <c r="B667" t="s">
        <v>51</v>
      </c>
      <c r="C667" t="s">
        <v>631</v>
      </c>
      <c r="D667">
        <v>59</v>
      </c>
      <c r="E667" t="s">
        <v>615</v>
      </c>
      <c r="F667" t="s">
        <v>638</v>
      </c>
      <c r="G667" s="9" t="s">
        <v>62</v>
      </c>
      <c r="H667" t="str">
        <f t="shared" si="90"/>
        <v>7mm PyrobelV5-Concealed Flush-59-FD30S</v>
      </c>
      <c r="I667" t="str">
        <f t="shared" si="89"/>
        <v>V5-Concealed Flush-59-FD30S</v>
      </c>
      <c r="J667" s="284">
        <f t="shared" si="92"/>
        <v>373</v>
      </c>
      <c r="L667" t="s">
        <v>751</v>
      </c>
      <c r="O667" s="284">
        <v>355</v>
      </c>
    </row>
    <row r="668" spans="1:15">
      <c r="A668" t="s">
        <v>587</v>
      </c>
      <c r="B668" t="s">
        <v>52</v>
      </c>
      <c r="C668" t="s">
        <v>631</v>
      </c>
      <c r="D668">
        <v>59</v>
      </c>
      <c r="E668" t="s">
        <v>615</v>
      </c>
      <c r="F668" t="s">
        <v>638</v>
      </c>
      <c r="G668" s="9" t="s">
        <v>62</v>
      </c>
      <c r="H668" t="str">
        <f t="shared" si="90"/>
        <v>7mm PyrobelV6-Concealed Flush-59-FD30S</v>
      </c>
      <c r="I668" t="str">
        <f t="shared" si="89"/>
        <v>V6-Concealed Flush-59-FD30S</v>
      </c>
      <c r="J668" s="284">
        <f t="shared" si="92"/>
        <v>587</v>
      </c>
      <c r="L668" t="s">
        <v>751</v>
      </c>
      <c r="O668" s="284">
        <v>558</v>
      </c>
    </row>
    <row r="669" spans="1:15">
      <c r="A669" t="s">
        <v>582</v>
      </c>
      <c r="B669" t="s">
        <v>47</v>
      </c>
      <c r="C669" t="s">
        <v>797</v>
      </c>
      <c r="D669">
        <v>59</v>
      </c>
      <c r="E669" t="s">
        <v>615</v>
      </c>
      <c r="F669" t="s">
        <v>638</v>
      </c>
      <c r="G669" s="9" t="s">
        <v>61</v>
      </c>
      <c r="H669" t="str">
        <f t="shared" si="90"/>
        <v>7mm PyrobelV1-Hockey - Sprayed/stained-59-FD30S</v>
      </c>
      <c r="I669" t="str">
        <f t="shared" si="89"/>
        <v>V1-Hockey - Sprayed/stained-59-FD30S</v>
      </c>
      <c r="J669" s="6">
        <f t="shared" ref="J669:J687" si="93">J650</f>
        <v>215</v>
      </c>
      <c r="L669" s="189" t="s">
        <v>751</v>
      </c>
      <c r="O669" s="6">
        <v>209</v>
      </c>
    </row>
    <row r="670" spans="1:15">
      <c r="A670" t="s">
        <v>583</v>
      </c>
      <c r="B670" t="s">
        <v>48</v>
      </c>
      <c r="C670" t="s">
        <v>797</v>
      </c>
      <c r="D670">
        <v>59</v>
      </c>
      <c r="E670" t="s">
        <v>615</v>
      </c>
      <c r="F670" t="s">
        <v>638</v>
      </c>
      <c r="G670" s="9" t="s">
        <v>61</v>
      </c>
      <c r="H670" t="str">
        <f t="shared" si="90"/>
        <v>7mm PyrobelV2-Hockey - Sprayed/stained-59-FD30S</v>
      </c>
      <c r="I670" t="str">
        <f t="shared" si="89"/>
        <v>V2-Hockey - Sprayed/stained-59-FD30S</v>
      </c>
      <c r="J670" s="6">
        <f t="shared" si="93"/>
        <v>168</v>
      </c>
      <c r="L670" s="189" t="s">
        <v>751</v>
      </c>
      <c r="O670" s="6">
        <v>163</v>
      </c>
    </row>
    <row r="671" spans="1:15">
      <c r="A671" t="s">
        <v>584</v>
      </c>
      <c r="B671" t="s">
        <v>49</v>
      </c>
      <c r="C671" t="s">
        <v>797</v>
      </c>
      <c r="D671">
        <v>59</v>
      </c>
      <c r="E671" t="s">
        <v>615</v>
      </c>
      <c r="F671" t="s">
        <v>638</v>
      </c>
      <c r="G671" s="9" t="s">
        <v>61</v>
      </c>
      <c r="H671" t="str">
        <f t="shared" si="90"/>
        <v>7mm PyrobelV3-Hockey - Sprayed/stained-59-FD30S</v>
      </c>
      <c r="I671" t="str">
        <f t="shared" si="89"/>
        <v>V3-Hockey - Sprayed/stained-59-FD30S</v>
      </c>
      <c r="J671" s="6">
        <f t="shared" si="93"/>
        <v>241</v>
      </c>
      <c r="L671" s="189" t="s">
        <v>751</v>
      </c>
      <c r="O671" s="6">
        <v>235</v>
      </c>
    </row>
    <row r="672" spans="1:15">
      <c r="A672" t="s">
        <v>585</v>
      </c>
      <c r="B672" t="s">
        <v>50</v>
      </c>
      <c r="C672" t="s">
        <v>797</v>
      </c>
      <c r="D672">
        <v>59</v>
      </c>
      <c r="E672" t="s">
        <v>615</v>
      </c>
      <c r="F672" t="s">
        <v>638</v>
      </c>
      <c r="G672" s="9" t="s">
        <v>61</v>
      </c>
      <c r="H672" t="str">
        <f t="shared" si="90"/>
        <v>7mm PyrobelV4-Hockey - Sprayed/stained-59-FD30S</v>
      </c>
      <c r="I672" t="str">
        <f t="shared" si="89"/>
        <v>V4-Hockey - Sprayed/stained-59-FD30S</v>
      </c>
      <c r="J672" s="6">
        <f t="shared" si="93"/>
        <v>293</v>
      </c>
      <c r="L672" s="189" t="s">
        <v>751</v>
      </c>
      <c r="O672" s="6">
        <v>285</v>
      </c>
    </row>
    <row r="673" spans="1:15">
      <c r="A673" t="s">
        <v>586</v>
      </c>
      <c r="B673" t="s">
        <v>51</v>
      </c>
      <c r="C673" t="s">
        <v>797</v>
      </c>
      <c r="D673">
        <v>59</v>
      </c>
      <c r="E673" t="s">
        <v>615</v>
      </c>
      <c r="F673" t="s">
        <v>638</v>
      </c>
      <c r="G673" s="9" t="s">
        <v>61</v>
      </c>
      <c r="H673" t="str">
        <f t="shared" si="90"/>
        <v>7mm PyrobelV5-Hockey - Sprayed/stained-59-FD30S</v>
      </c>
      <c r="I673" t="str">
        <f t="shared" si="89"/>
        <v>V5-Hockey - Sprayed/stained-59-FD30S</v>
      </c>
      <c r="J673" s="6">
        <f t="shared" si="93"/>
        <v>262</v>
      </c>
      <c r="L673" s="189" t="s">
        <v>751</v>
      </c>
      <c r="O673" s="6">
        <v>255</v>
      </c>
    </row>
    <row r="674" spans="1:15">
      <c r="A674" t="s">
        <v>587</v>
      </c>
      <c r="B674" t="s">
        <v>52</v>
      </c>
      <c r="C674" t="s">
        <v>797</v>
      </c>
      <c r="D674">
        <v>59</v>
      </c>
      <c r="E674" t="s">
        <v>615</v>
      </c>
      <c r="F674" t="s">
        <v>638</v>
      </c>
      <c r="G674" s="9" t="s">
        <v>61</v>
      </c>
      <c r="H674" t="str">
        <f t="shared" si="90"/>
        <v>7mm PyrobelV6-Hockey - Sprayed/stained-59-FD30S</v>
      </c>
      <c r="I674" t="str">
        <f t="shared" si="89"/>
        <v>V6-Hockey - Sprayed/stained-59-FD30S</v>
      </c>
      <c r="J674" s="6">
        <f t="shared" si="93"/>
        <v>410</v>
      </c>
      <c r="L674" s="189" t="s">
        <v>751</v>
      </c>
      <c r="O674" s="6">
        <v>400</v>
      </c>
    </row>
    <row r="675" spans="1:15">
      <c r="A675" t="s">
        <v>588</v>
      </c>
      <c r="B675" t="s">
        <v>129</v>
      </c>
      <c r="C675" t="s">
        <v>797</v>
      </c>
      <c r="D675">
        <v>59</v>
      </c>
      <c r="E675" t="s">
        <v>615</v>
      </c>
      <c r="F675" t="s">
        <v>638</v>
      </c>
      <c r="G675" s="9" t="s">
        <v>61</v>
      </c>
      <c r="H675" t="str">
        <f t="shared" si="90"/>
        <v>7mm PyrobelV7-Hockey - Sprayed/stained-59-FD30S</v>
      </c>
      <c r="I675" t="str">
        <f t="shared" si="89"/>
        <v>V7-Hockey - Sprayed/stained-59-FD30S</v>
      </c>
      <c r="J675" s="6">
        <f t="shared" si="93"/>
        <v>380</v>
      </c>
      <c r="L675" s="189" t="s">
        <v>751</v>
      </c>
      <c r="O675" s="6">
        <v>370</v>
      </c>
    </row>
    <row r="676" spans="1:15">
      <c r="A676" t="s">
        <v>582</v>
      </c>
      <c r="B676" t="s">
        <v>47</v>
      </c>
      <c r="C676" t="s">
        <v>798</v>
      </c>
      <c r="D676">
        <v>59</v>
      </c>
      <c r="E676" t="s">
        <v>615</v>
      </c>
      <c r="F676" t="s">
        <v>638</v>
      </c>
      <c r="G676" s="9" t="s">
        <v>62</v>
      </c>
      <c r="H676" t="str">
        <f t="shared" si="90"/>
        <v>7mm PyrobelV1-QB - Sprayed/stained-59-FD30S</v>
      </c>
      <c r="I676" t="str">
        <f t="shared" si="89"/>
        <v>V1-QB - Sprayed/stained-59-FD30S</v>
      </c>
      <c r="J676" s="6">
        <f t="shared" si="93"/>
        <v>294</v>
      </c>
      <c r="L676" s="189" t="s">
        <v>751</v>
      </c>
      <c r="O676" s="6">
        <v>280</v>
      </c>
    </row>
    <row r="677" spans="1:15">
      <c r="A677" t="s">
        <v>583</v>
      </c>
      <c r="B677" t="s">
        <v>48</v>
      </c>
      <c r="C677" t="s">
        <v>798</v>
      </c>
      <c r="D677">
        <v>59</v>
      </c>
      <c r="E677" t="s">
        <v>615</v>
      </c>
      <c r="F677" t="s">
        <v>638</v>
      </c>
      <c r="G677" s="9" t="s">
        <v>62</v>
      </c>
      <c r="H677" t="str">
        <f t="shared" si="90"/>
        <v>7mm PyrobelV2-QB - Sprayed/stained-59-FD30S</v>
      </c>
      <c r="I677" t="str">
        <f t="shared" si="89"/>
        <v>V2-QB - Sprayed/stained-59-FD30S</v>
      </c>
      <c r="J677" s="6">
        <f t="shared" si="93"/>
        <v>240</v>
      </c>
      <c r="L677" s="189" t="s">
        <v>751</v>
      </c>
      <c r="O677" s="6">
        <v>228</v>
      </c>
    </row>
    <row r="678" spans="1:15">
      <c r="A678" t="s">
        <v>584</v>
      </c>
      <c r="B678" t="s">
        <v>49</v>
      </c>
      <c r="C678" t="s">
        <v>798</v>
      </c>
      <c r="D678">
        <v>59</v>
      </c>
      <c r="E678" t="s">
        <v>615</v>
      </c>
      <c r="F678" t="s">
        <v>638</v>
      </c>
      <c r="G678" s="9" t="s">
        <v>62</v>
      </c>
      <c r="H678" t="str">
        <f t="shared" si="90"/>
        <v>7mm PyrobelV3-QB - Sprayed/stained-59-FD30S</v>
      </c>
      <c r="I678" t="str">
        <f t="shared" si="89"/>
        <v>V3-QB - Sprayed/stained-59-FD30S</v>
      </c>
      <c r="J678" s="6">
        <f t="shared" si="93"/>
        <v>324</v>
      </c>
      <c r="L678" s="189" t="s">
        <v>751</v>
      </c>
      <c r="O678" s="6">
        <v>308</v>
      </c>
    </row>
    <row r="679" spans="1:15">
      <c r="A679" t="s">
        <v>585</v>
      </c>
      <c r="B679" t="s">
        <v>50</v>
      </c>
      <c r="C679" t="s">
        <v>798</v>
      </c>
      <c r="D679">
        <v>59</v>
      </c>
      <c r="E679" t="s">
        <v>615</v>
      </c>
      <c r="F679" t="s">
        <v>638</v>
      </c>
      <c r="G679" s="9" t="s">
        <v>62</v>
      </c>
      <c r="H679" t="str">
        <f t="shared" si="90"/>
        <v>7mm PyrobelV4-QB - Sprayed/stained-59-FD30S</v>
      </c>
      <c r="I679" t="str">
        <f t="shared" si="89"/>
        <v>V4-QB - Sprayed/stained-59-FD30S</v>
      </c>
      <c r="J679" s="6">
        <f t="shared" si="93"/>
        <v>382</v>
      </c>
      <c r="L679" s="189" t="s">
        <v>751</v>
      </c>
      <c r="O679" s="6">
        <v>363</v>
      </c>
    </row>
    <row r="680" spans="1:15">
      <c r="A680" t="s">
        <v>586</v>
      </c>
      <c r="B680" t="s">
        <v>51</v>
      </c>
      <c r="C680" t="s">
        <v>798</v>
      </c>
      <c r="D680">
        <v>59</v>
      </c>
      <c r="E680" t="s">
        <v>615</v>
      </c>
      <c r="F680" t="s">
        <v>638</v>
      </c>
      <c r="G680" s="9" t="s">
        <v>62</v>
      </c>
      <c r="H680" t="str">
        <f t="shared" si="90"/>
        <v>7mm PyrobelV5-QB - Sprayed/stained-59-FD30S</v>
      </c>
      <c r="I680" t="str">
        <f t="shared" si="89"/>
        <v>V5-QB - Sprayed/stained-59-FD30S</v>
      </c>
      <c r="J680" s="6">
        <f t="shared" si="93"/>
        <v>339</v>
      </c>
      <c r="L680" s="189" t="s">
        <v>751</v>
      </c>
      <c r="O680" s="6">
        <v>322</v>
      </c>
    </row>
    <row r="681" spans="1:15">
      <c r="A681" t="s">
        <v>587</v>
      </c>
      <c r="B681" t="s">
        <v>52</v>
      </c>
      <c r="C681" t="s">
        <v>798</v>
      </c>
      <c r="D681">
        <v>59</v>
      </c>
      <c r="E681" t="s">
        <v>615</v>
      </c>
      <c r="F681" t="s">
        <v>638</v>
      </c>
      <c r="G681" s="9" t="s">
        <v>62</v>
      </c>
      <c r="H681" t="str">
        <f t="shared" si="90"/>
        <v>7mm PyrobelV6-QB - Sprayed/stained-59-FD30S</v>
      </c>
      <c r="I681" t="str">
        <f t="shared" si="89"/>
        <v>V6-QB - Sprayed/stained-59-FD30S</v>
      </c>
      <c r="J681" s="6">
        <f t="shared" si="93"/>
        <v>533</v>
      </c>
      <c r="L681" s="189" t="s">
        <v>751</v>
      </c>
      <c r="O681" s="6">
        <v>507</v>
      </c>
    </row>
    <row r="682" spans="1:15">
      <c r="A682" t="s">
        <v>582</v>
      </c>
      <c r="B682" t="s">
        <v>47</v>
      </c>
      <c r="C682" t="s">
        <v>799</v>
      </c>
      <c r="D682">
        <v>59</v>
      </c>
      <c r="E682" t="s">
        <v>615</v>
      </c>
      <c r="F682" t="s">
        <v>638</v>
      </c>
      <c r="G682" s="9" t="s">
        <v>62</v>
      </c>
      <c r="H682" t="str">
        <f t="shared" si="90"/>
        <v>7mm PyrobelV1-Concealed Flush - Sprayed/stained-59-FD30S</v>
      </c>
      <c r="I682" t="str">
        <f t="shared" si="89"/>
        <v>V1-Concealed Flush - Sprayed/stained-59-FD30S</v>
      </c>
      <c r="J682" s="6">
        <f t="shared" si="93"/>
        <v>324</v>
      </c>
      <c r="L682" s="189" t="s">
        <v>751</v>
      </c>
      <c r="O682" s="6">
        <v>308</v>
      </c>
    </row>
    <row r="683" spans="1:15">
      <c r="A683" t="s">
        <v>583</v>
      </c>
      <c r="B683" t="s">
        <v>48</v>
      </c>
      <c r="C683" t="s">
        <v>799</v>
      </c>
      <c r="D683">
        <v>59</v>
      </c>
      <c r="E683" t="s">
        <v>615</v>
      </c>
      <c r="F683" t="s">
        <v>638</v>
      </c>
      <c r="G683" s="9" t="s">
        <v>62</v>
      </c>
      <c r="H683" t="str">
        <f t="shared" si="90"/>
        <v>7mm PyrobelV2-Concealed Flush - Sprayed/stained-59-FD30S</v>
      </c>
      <c r="I683" t="str">
        <f t="shared" si="89"/>
        <v>V2-Concealed Flush - Sprayed/stained-59-FD30S</v>
      </c>
      <c r="J683" s="6">
        <f t="shared" si="93"/>
        <v>264</v>
      </c>
      <c r="L683" s="189" t="s">
        <v>751</v>
      </c>
      <c r="O683" s="6">
        <v>251</v>
      </c>
    </row>
    <row r="684" spans="1:15">
      <c r="A684" t="s">
        <v>584</v>
      </c>
      <c r="B684" t="s">
        <v>49</v>
      </c>
      <c r="C684" t="s">
        <v>799</v>
      </c>
      <c r="D684">
        <v>59</v>
      </c>
      <c r="E684" t="s">
        <v>615</v>
      </c>
      <c r="F684" t="s">
        <v>638</v>
      </c>
      <c r="G684" s="9" t="s">
        <v>62</v>
      </c>
      <c r="H684" t="str">
        <f t="shared" si="90"/>
        <v>7mm PyrobelV3-Concealed Flush - Sprayed/stained-59-FD30S</v>
      </c>
      <c r="I684" t="str">
        <f t="shared" si="89"/>
        <v>V3-Concealed Flush - Sprayed/stained-59-FD30S</v>
      </c>
      <c r="J684" s="6">
        <f t="shared" si="93"/>
        <v>357</v>
      </c>
      <c r="L684" s="189" t="s">
        <v>751</v>
      </c>
      <c r="O684" s="6">
        <v>339</v>
      </c>
    </row>
    <row r="685" spans="1:15">
      <c r="A685" t="s">
        <v>585</v>
      </c>
      <c r="B685" t="s">
        <v>50</v>
      </c>
      <c r="C685" t="s">
        <v>799</v>
      </c>
      <c r="D685">
        <v>59</v>
      </c>
      <c r="E685" t="s">
        <v>615</v>
      </c>
      <c r="F685" t="s">
        <v>638</v>
      </c>
      <c r="G685" s="9" t="s">
        <v>62</v>
      </c>
      <c r="H685" t="str">
        <f t="shared" si="90"/>
        <v>7mm PyrobelV4-Concealed Flush - Sprayed/stained-59-FD30S</v>
      </c>
      <c r="I685" t="str">
        <f t="shared" si="89"/>
        <v>V4-Concealed Flush - Sprayed/stained-59-FD30S</v>
      </c>
      <c r="J685" s="6">
        <f t="shared" si="93"/>
        <v>421</v>
      </c>
      <c r="L685" s="189" t="s">
        <v>751</v>
      </c>
      <c r="O685" s="6">
        <v>400</v>
      </c>
    </row>
    <row r="686" spans="1:15">
      <c r="A686" t="s">
        <v>586</v>
      </c>
      <c r="B686" t="s">
        <v>51</v>
      </c>
      <c r="C686" t="s">
        <v>799</v>
      </c>
      <c r="D686">
        <v>59</v>
      </c>
      <c r="E686" t="s">
        <v>615</v>
      </c>
      <c r="F686" t="s">
        <v>638</v>
      </c>
      <c r="G686" s="9" t="s">
        <v>62</v>
      </c>
      <c r="H686" t="str">
        <f t="shared" si="90"/>
        <v>7mm PyrobelV5-Concealed Flush - Sprayed/stained-59-FD30S</v>
      </c>
      <c r="I686" t="str">
        <f t="shared" si="89"/>
        <v>V5-Concealed Flush - Sprayed/stained-59-FD30S</v>
      </c>
      <c r="J686" s="6">
        <f t="shared" si="93"/>
        <v>373</v>
      </c>
      <c r="L686" s="189" t="s">
        <v>751</v>
      </c>
      <c r="O686" s="6">
        <v>355</v>
      </c>
    </row>
    <row r="687" spans="1:15">
      <c r="A687" t="s">
        <v>587</v>
      </c>
      <c r="B687" t="s">
        <v>52</v>
      </c>
      <c r="C687" t="s">
        <v>799</v>
      </c>
      <c r="D687">
        <v>59</v>
      </c>
      <c r="E687" t="s">
        <v>615</v>
      </c>
      <c r="F687" t="s">
        <v>638</v>
      </c>
      <c r="G687" s="9" t="s">
        <v>62</v>
      </c>
      <c r="H687" t="str">
        <f t="shared" si="90"/>
        <v>7mm PyrobelV6-Concealed Flush - Sprayed/stained-59-FD30S</v>
      </c>
      <c r="I687" t="str">
        <f t="shared" si="89"/>
        <v>V6-Concealed Flush - Sprayed/stained-59-FD30S</v>
      </c>
      <c r="J687" s="6">
        <f t="shared" si="93"/>
        <v>587</v>
      </c>
      <c r="L687" s="189" t="s">
        <v>751</v>
      </c>
      <c r="O687" s="6">
        <v>558</v>
      </c>
    </row>
    <row r="688" spans="1:15">
      <c r="A688" t="s">
        <v>582</v>
      </c>
      <c r="B688" t="s">
        <v>47</v>
      </c>
      <c r="C688" t="s">
        <v>127</v>
      </c>
      <c r="D688">
        <v>44</v>
      </c>
      <c r="E688" t="s">
        <v>689</v>
      </c>
      <c r="F688" t="s">
        <v>638</v>
      </c>
      <c r="G688" s="9" t="s">
        <v>59</v>
      </c>
      <c r="I688" t="str">
        <f t="shared" si="89"/>
        <v>V1-Hockey-44-FD30 - No Intu</v>
      </c>
      <c r="J688">
        <f t="shared" ref="J688:J700" si="94">+ROUNDUP(O688*(1+M688),0)</f>
        <v>215</v>
      </c>
      <c r="L688" t="s">
        <v>730</v>
      </c>
      <c r="M688" s="355">
        <v>2.5000000000000001E-2</v>
      </c>
      <c r="O688">
        <v>209</v>
      </c>
    </row>
    <row r="689" spans="1:15">
      <c r="A689" t="s">
        <v>583</v>
      </c>
      <c r="B689" t="s">
        <v>48</v>
      </c>
      <c r="C689" t="s">
        <v>127</v>
      </c>
      <c r="D689">
        <v>44</v>
      </c>
      <c r="E689" t="s">
        <v>689</v>
      </c>
      <c r="F689" t="s">
        <v>638</v>
      </c>
      <c r="G689" s="9" t="s">
        <v>59</v>
      </c>
      <c r="I689" t="str">
        <f t="shared" si="89"/>
        <v>V2-Hockey-44-FD30 - No Intu</v>
      </c>
      <c r="J689">
        <f t="shared" si="94"/>
        <v>168</v>
      </c>
      <c r="L689" t="s">
        <v>730</v>
      </c>
      <c r="M689" s="355">
        <v>2.5000000000000001E-2</v>
      </c>
      <c r="O689">
        <v>163</v>
      </c>
    </row>
    <row r="690" spans="1:15">
      <c r="A690" t="s">
        <v>584</v>
      </c>
      <c r="B690" t="s">
        <v>49</v>
      </c>
      <c r="C690" t="s">
        <v>127</v>
      </c>
      <c r="D690">
        <v>44</v>
      </c>
      <c r="E690" t="s">
        <v>689</v>
      </c>
      <c r="F690" t="s">
        <v>638</v>
      </c>
      <c r="G690" s="9" t="s">
        <v>59</v>
      </c>
      <c r="I690" t="str">
        <f t="shared" si="89"/>
        <v>V3-Hockey-44-FD30 - No Intu</v>
      </c>
      <c r="J690">
        <f t="shared" si="94"/>
        <v>241</v>
      </c>
      <c r="L690" t="s">
        <v>730</v>
      </c>
      <c r="M690" s="355">
        <v>2.5000000000000001E-2</v>
      </c>
      <c r="O690">
        <v>235</v>
      </c>
    </row>
    <row r="691" spans="1:15">
      <c r="A691" t="s">
        <v>585</v>
      </c>
      <c r="B691" t="s">
        <v>50</v>
      </c>
      <c r="C691" t="s">
        <v>127</v>
      </c>
      <c r="D691">
        <v>44</v>
      </c>
      <c r="E691" t="s">
        <v>689</v>
      </c>
      <c r="F691" t="s">
        <v>638</v>
      </c>
      <c r="G691" s="9" t="s">
        <v>59</v>
      </c>
      <c r="I691" t="str">
        <f t="shared" si="89"/>
        <v>V4-Hockey-44-FD30 - No Intu</v>
      </c>
      <c r="J691">
        <f t="shared" si="94"/>
        <v>293</v>
      </c>
      <c r="L691" t="s">
        <v>730</v>
      </c>
      <c r="M691" s="355">
        <v>2.5000000000000001E-2</v>
      </c>
      <c r="O691">
        <v>285</v>
      </c>
    </row>
    <row r="692" spans="1:15">
      <c r="A692" t="s">
        <v>586</v>
      </c>
      <c r="B692" t="s">
        <v>51</v>
      </c>
      <c r="C692" t="s">
        <v>127</v>
      </c>
      <c r="D692">
        <v>44</v>
      </c>
      <c r="E692" t="s">
        <v>689</v>
      </c>
      <c r="F692" t="s">
        <v>638</v>
      </c>
      <c r="G692" s="9" t="s">
        <v>59</v>
      </c>
      <c r="I692" t="str">
        <f t="shared" si="89"/>
        <v>V5-Hockey-44-FD30 - No Intu</v>
      </c>
      <c r="J692">
        <f t="shared" si="94"/>
        <v>262</v>
      </c>
      <c r="L692" t="s">
        <v>730</v>
      </c>
      <c r="M692" s="355">
        <v>2.5000000000000001E-2</v>
      </c>
      <c r="O692">
        <v>255</v>
      </c>
    </row>
    <row r="693" spans="1:15">
      <c r="A693" t="s">
        <v>587</v>
      </c>
      <c r="B693" t="s">
        <v>52</v>
      </c>
      <c r="C693" t="s">
        <v>127</v>
      </c>
      <c r="D693">
        <v>44</v>
      </c>
      <c r="E693" t="s">
        <v>689</v>
      </c>
      <c r="F693" t="s">
        <v>638</v>
      </c>
      <c r="G693" s="9" t="s">
        <v>59</v>
      </c>
      <c r="I693" t="str">
        <f t="shared" si="89"/>
        <v>V6-Hockey-44-FD30 - No Intu</v>
      </c>
      <c r="J693">
        <f t="shared" si="94"/>
        <v>410</v>
      </c>
      <c r="L693" t="s">
        <v>730</v>
      </c>
      <c r="M693" s="355">
        <v>2.5000000000000001E-2</v>
      </c>
      <c r="O693">
        <v>400</v>
      </c>
    </row>
    <row r="694" spans="1:15">
      <c r="A694" t="s">
        <v>588</v>
      </c>
      <c r="B694" t="s">
        <v>129</v>
      </c>
      <c r="C694" t="s">
        <v>127</v>
      </c>
      <c r="D694">
        <v>44</v>
      </c>
      <c r="E694" t="s">
        <v>689</v>
      </c>
      <c r="F694" t="s">
        <v>638</v>
      </c>
      <c r="G694" s="9" t="s">
        <v>59</v>
      </c>
      <c r="I694" t="str">
        <f t="shared" si="89"/>
        <v>V7-Hockey-44-FD30 - No Intu</v>
      </c>
      <c r="J694">
        <f t="shared" si="94"/>
        <v>380</v>
      </c>
      <c r="L694" t="s">
        <v>730</v>
      </c>
      <c r="M694" s="355">
        <v>2.5000000000000001E-2</v>
      </c>
      <c r="O694">
        <v>370</v>
      </c>
    </row>
    <row r="695" spans="1:15">
      <c r="A695" t="s">
        <v>582</v>
      </c>
      <c r="B695" t="s">
        <v>47</v>
      </c>
      <c r="C695" t="s">
        <v>128</v>
      </c>
      <c r="D695">
        <v>44</v>
      </c>
      <c r="E695" t="s">
        <v>689</v>
      </c>
      <c r="F695" t="s">
        <v>638</v>
      </c>
      <c r="G695" s="9" t="s">
        <v>60</v>
      </c>
      <c r="I695" t="str">
        <f t="shared" si="89"/>
        <v>V1-QB-44-FD30 - No Intu</v>
      </c>
      <c r="J695">
        <f t="shared" si="94"/>
        <v>294</v>
      </c>
      <c r="L695" t="s">
        <v>730</v>
      </c>
      <c r="M695" s="355">
        <v>0.05</v>
      </c>
      <c r="O695">
        <v>280</v>
      </c>
    </row>
    <row r="696" spans="1:15">
      <c r="A696" t="s">
        <v>583</v>
      </c>
      <c r="B696" t="s">
        <v>48</v>
      </c>
      <c r="C696" t="s">
        <v>128</v>
      </c>
      <c r="D696">
        <v>44</v>
      </c>
      <c r="E696" t="s">
        <v>689</v>
      </c>
      <c r="F696" t="s">
        <v>638</v>
      </c>
      <c r="G696" s="9" t="s">
        <v>60</v>
      </c>
      <c r="I696" t="str">
        <f t="shared" si="89"/>
        <v>V2-QB-44-FD30 - No Intu</v>
      </c>
      <c r="J696">
        <f t="shared" si="94"/>
        <v>240</v>
      </c>
      <c r="L696" t="s">
        <v>730</v>
      </c>
      <c r="M696" s="355">
        <v>0.05</v>
      </c>
      <c r="O696">
        <v>228</v>
      </c>
    </row>
    <row r="697" spans="1:15">
      <c r="A697" t="s">
        <v>584</v>
      </c>
      <c r="B697" t="s">
        <v>49</v>
      </c>
      <c r="C697" t="s">
        <v>128</v>
      </c>
      <c r="D697">
        <v>44</v>
      </c>
      <c r="E697" t="s">
        <v>689</v>
      </c>
      <c r="F697" t="s">
        <v>638</v>
      </c>
      <c r="G697" s="9" t="s">
        <v>60</v>
      </c>
      <c r="I697" t="str">
        <f t="shared" si="89"/>
        <v>V3-QB-44-FD30 - No Intu</v>
      </c>
      <c r="J697">
        <f t="shared" si="94"/>
        <v>324</v>
      </c>
      <c r="L697" t="s">
        <v>730</v>
      </c>
      <c r="M697" s="355">
        <v>0.05</v>
      </c>
      <c r="O697">
        <v>308</v>
      </c>
    </row>
    <row r="698" spans="1:15">
      <c r="A698" t="s">
        <v>585</v>
      </c>
      <c r="B698" t="s">
        <v>50</v>
      </c>
      <c r="C698" t="s">
        <v>128</v>
      </c>
      <c r="D698">
        <v>44</v>
      </c>
      <c r="E698" t="s">
        <v>689</v>
      </c>
      <c r="F698" t="s">
        <v>638</v>
      </c>
      <c r="G698" s="9" t="s">
        <v>60</v>
      </c>
      <c r="I698" t="str">
        <f t="shared" si="89"/>
        <v>V4-QB-44-FD30 - No Intu</v>
      </c>
      <c r="J698">
        <f t="shared" si="94"/>
        <v>382</v>
      </c>
      <c r="L698" t="s">
        <v>730</v>
      </c>
      <c r="M698" s="355">
        <v>0.05</v>
      </c>
      <c r="O698">
        <v>363</v>
      </c>
    </row>
    <row r="699" spans="1:15">
      <c r="A699" t="s">
        <v>586</v>
      </c>
      <c r="B699" t="s">
        <v>51</v>
      </c>
      <c r="C699" t="s">
        <v>128</v>
      </c>
      <c r="D699">
        <v>44</v>
      </c>
      <c r="E699" t="s">
        <v>689</v>
      </c>
      <c r="F699" t="s">
        <v>638</v>
      </c>
      <c r="G699" s="9" t="s">
        <v>60</v>
      </c>
      <c r="I699" t="str">
        <f t="shared" si="89"/>
        <v>V5-QB-44-FD30 - No Intu</v>
      </c>
      <c r="J699">
        <f t="shared" si="94"/>
        <v>339</v>
      </c>
      <c r="L699" t="s">
        <v>730</v>
      </c>
      <c r="M699" s="355">
        <v>0.05</v>
      </c>
      <c r="O699">
        <v>322</v>
      </c>
    </row>
    <row r="700" spans="1:15">
      <c r="A700" t="s">
        <v>587</v>
      </c>
      <c r="B700" t="s">
        <v>52</v>
      </c>
      <c r="C700" t="s">
        <v>128</v>
      </c>
      <c r="D700">
        <v>44</v>
      </c>
      <c r="E700" t="s">
        <v>689</v>
      </c>
      <c r="F700" t="s">
        <v>638</v>
      </c>
      <c r="G700" s="9" t="s">
        <v>60</v>
      </c>
      <c r="I700" t="str">
        <f t="shared" si="89"/>
        <v>V6-QB-44-FD30 - No Intu</v>
      </c>
      <c r="J700">
        <f t="shared" si="94"/>
        <v>533</v>
      </c>
      <c r="L700" t="s">
        <v>730</v>
      </c>
      <c r="M700" s="355">
        <v>0.05</v>
      </c>
      <c r="O700">
        <v>507</v>
      </c>
    </row>
    <row r="701" spans="1:15">
      <c r="A701" t="s">
        <v>582</v>
      </c>
      <c r="B701" t="s">
        <v>47</v>
      </c>
      <c r="C701" t="s">
        <v>631</v>
      </c>
      <c r="D701">
        <v>44</v>
      </c>
      <c r="E701" t="s">
        <v>689</v>
      </c>
      <c r="F701" t="s">
        <v>638</v>
      </c>
      <c r="G701" s="9" t="s">
        <v>60</v>
      </c>
      <c r="I701" t="str">
        <f t="shared" si="89"/>
        <v>V1-Concealed Flush-44-FD30 - No Intu</v>
      </c>
      <c r="J701" s="284">
        <f t="shared" ref="J701:J706" si="95">ROUNDUP(J695*(1+Concealed_Flush_Uplift),0)</f>
        <v>324</v>
      </c>
      <c r="L701" t="s">
        <v>751</v>
      </c>
      <c r="O701" s="284">
        <v>308</v>
      </c>
    </row>
    <row r="702" spans="1:15">
      <c r="A702" t="s">
        <v>583</v>
      </c>
      <c r="B702" t="s">
        <v>48</v>
      </c>
      <c r="C702" t="s">
        <v>631</v>
      </c>
      <c r="D702">
        <v>44</v>
      </c>
      <c r="E702" t="s">
        <v>689</v>
      </c>
      <c r="F702" t="s">
        <v>638</v>
      </c>
      <c r="G702" s="9" t="s">
        <v>60</v>
      </c>
      <c r="I702" t="str">
        <f t="shared" si="89"/>
        <v>V2-Concealed Flush-44-FD30 - No Intu</v>
      </c>
      <c r="J702" s="284">
        <f t="shared" si="95"/>
        <v>264</v>
      </c>
      <c r="L702" t="s">
        <v>751</v>
      </c>
      <c r="O702" s="284">
        <v>251</v>
      </c>
    </row>
    <row r="703" spans="1:15">
      <c r="A703" t="s">
        <v>584</v>
      </c>
      <c r="B703" t="s">
        <v>49</v>
      </c>
      <c r="C703" t="s">
        <v>631</v>
      </c>
      <c r="D703">
        <v>44</v>
      </c>
      <c r="E703" t="s">
        <v>689</v>
      </c>
      <c r="F703" t="s">
        <v>638</v>
      </c>
      <c r="G703" s="9" t="s">
        <v>60</v>
      </c>
      <c r="I703" t="str">
        <f t="shared" si="89"/>
        <v>V3-Concealed Flush-44-FD30 - No Intu</v>
      </c>
      <c r="J703" s="284">
        <f t="shared" si="95"/>
        <v>357</v>
      </c>
      <c r="L703" t="s">
        <v>751</v>
      </c>
      <c r="O703" s="284">
        <v>339</v>
      </c>
    </row>
    <row r="704" spans="1:15">
      <c r="A704" t="s">
        <v>585</v>
      </c>
      <c r="B704" t="s">
        <v>50</v>
      </c>
      <c r="C704" t="s">
        <v>631</v>
      </c>
      <c r="D704">
        <v>44</v>
      </c>
      <c r="E704" t="s">
        <v>689</v>
      </c>
      <c r="F704" t="s">
        <v>638</v>
      </c>
      <c r="G704" s="9" t="s">
        <v>60</v>
      </c>
      <c r="I704" t="str">
        <f t="shared" si="89"/>
        <v>V4-Concealed Flush-44-FD30 - No Intu</v>
      </c>
      <c r="J704" s="284">
        <f t="shared" si="95"/>
        <v>421</v>
      </c>
      <c r="L704" t="s">
        <v>751</v>
      </c>
      <c r="O704" s="284">
        <v>400</v>
      </c>
    </row>
    <row r="705" spans="1:15">
      <c r="A705" t="s">
        <v>586</v>
      </c>
      <c r="B705" t="s">
        <v>51</v>
      </c>
      <c r="C705" t="s">
        <v>631</v>
      </c>
      <c r="D705">
        <v>44</v>
      </c>
      <c r="E705" t="s">
        <v>689</v>
      </c>
      <c r="F705" t="s">
        <v>638</v>
      </c>
      <c r="G705" s="9" t="s">
        <v>60</v>
      </c>
      <c r="I705" t="str">
        <f t="shared" si="89"/>
        <v>V5-Concealed Flush-44-FD30 - No Intu</v>
      </c>
      <c r="J705" s="284">
        <f t="shared" si="95"/>
        <v>373</v>
      </c>
      <c r="L705" t="s">
        <v>751</v>
      </c>
      <c r="O705" s="284">
        <v>355</v>
      </c>
    </row>
    <row r="706" spans="1:15">
      <c r="A706" t="s">
        <v>587</v>
      </c>
      <c r="B706" t="s">
        <v>52</v>
      </c>
      <c r="C706" t="s">
        <v>631</v>
      </c>
      <c r="D706">
        <v>44</v>
      </c>
      <c r="E706" t="s">
        <v>689</v>
      </c>
      <c r="F706" t="s">
        <v>638</v>
      </c>
      <c r="G706" s="9" t="s">
        <v>60</v>
      </c>
      <c r="I706" t="str">
        <f t="shared" si="89"/>
        <v>V6-Concealed Flush-44-FD30 - No Intu</v>
      </c>
      <c r="J706" s="284">
        <f t="shared" si="95"/>
        <v>587</v>
      </c>
      <c r="L706" t="s">
        <v>751</v>
      </c>
      <c r="O706" s="284">
        <v>558</v>
      </c>
    </row>
    <row r="707" spans="1:15">
      <c r="A707" t="s">
        <v>582</v>
      </c>
      <c r="B707" t="s">
        <v>47</v>
      </c>
      <c r="C707" t="s">
        <v>797</v>
      </c>
      <c r="D707">
        <v>44</v>
      </c>
      <c r="E707" t="s">
        <v>689</v>
      </c>
      <c r="F707" t="s">
        <v>638</v>
      </c>
      <c r="G707" s="9" t="s">
        <v>59</v>
      </c>
      <c r="I707" t="str">
        <f t="shared" si="89"/>
        <v>V1-Hockey - Sprayed/stained-44-FD30 - No Intu</v>
      </c>
      <c r="J707" s="6">
        <f t="shared" ref="J707:J725" si="96">J688</f>
        <v>215</v>
      </c>
      <c r="L707" s="189" t="s">
        <v>751</v>
      </c>
      <c r="O707" s="6">
        <v>209</v>
      </c>
    </row>
    <row r="708" spans="1:15">
      <c r="A708" t="s">
        <v>583</v>
      </c>
      <c r="B708" t="s">
        <v>48</v>
      </c>
      <c r="C708" t="s">
        <v>797</v>
      </c>
      <c r="D708">
        <v>44</v>
      </c>
      <c r="E708" t="s">
        <v>689</v>
      </c>
      <c r="F708" t="s">
        <v>638</v>
      </c>
      <c r="G708" s="9" t="s">
        <v>59</v>
      </c>
      <c r="I708" t="str">
        <f t="shared" ref="I708:I771" si="97">A708&amp;"-"&amp;C708&amp;"-"&amp;D708&amp;"-"&amp;E708</f>
        <v>V2-Hockey - Sprayed/stained-44-FD30 - No Intu</v>
      </c>
      <c r="J708" s="6">
        <f t="shared" si="96"/>
        <v>168</v>
      </c>
      <c r="L708" s="189" t="s">
        <v>751</v>
      </c>
      <c r="O708" s="6">
        <v>163</v>
      </c>
    </row>
    <row r="709" spans="1:15">
      <c r="A709" t="s">
        <v>584</v>
      </c>
      <c r="B709" t="s">
        <v>49</v>
      </c>
      <c r="C709" t="s">
        <v>797</v>
      </c>
      <c r="D709">
        <v>44</v>
      </c>
      <c r="E709" t="s">
        <v>689</v>
      </c>
      <c r="F709" t="s">
        <v>638</v>
      </c>
      <c r="G709" s="9" t="s">
        <v>59</v>
      </c>
      <c r="I709" t="str">
        <f t="shared" si="97"/>
        <v>V3-Hockey - Sprayed/stained-44-FD30 - No Intu</v>
      </c>
      <c r="J709" s="6">
        <f t="shared" si="96"/>
        <v>241</v>
      </c>
      <c r="L709" s="189" t="s">
        <v>751</v>
      </c>
      <c r="O709" s="6">
        <v>235</v>
      </c>
    </row>
    <row r="710" spans="1:15">
      <c r="A710" t="s">
        <v>585</v>
      </c>
      <c r="B710" t="s">
        <v>50</v>
      </c>
      <c r="C710" t="s">
        <v>797</v>
      </c>
      <c r="D710">
        <v>44</v>
      </c>
      <c r="E710" t="s">
        <v>689</v>
      </c>
      <c r="F710" t="s">
        <v>638</v>
      </c>
      <c r="G710" s="9" t="s">
        <v>59</v>
      </c>
      <c r="I710" t="str">
        <f t="shared" si="97"/>
        <v>V4-Hockey - Sprayed/stained-44-FD30 - No Intu</v>
      </c>
      <c r="J710" s="6">
        <f t="shared" si="96"/>
        <v>293</v>
      </c>
      <c r="L710" s="189" t="s">
        <v>751</v>
      </c>
      <c r="O710" s="6">
        <v>285</v>
      </c>
    </row>
    <row r="711" spans="1:15">
      <c r="A711" t="s">
        <v>586</v>
      </c>
      <c r="B711" t="s">
        <v>51</v>
      </c>
      <c r="C711" t="s">
        <v>797</v>
      </c>
      <c r="D711">
        <v>44</v>
      </c>
      <c r="E711" t="s">
        <v>689</v>
      </c>
      <c r="F711" t="s">
        <v>638</v>
      </c>
      <c r="G711" s="9" t="s">
        <v>59</v>
      </c>
      <c r="I711" t="str">
        <f t="shared" si="97"/>
        <v>V5-Hockey - Sprayed/stained-44-FD30 - No Intu</v>
      </c>
      <c r="J711" s="6">
        <f t="shared" si="96"/>
        <v>262</v>
      </c>
      <c r="L711" s="189" t="s">
        <v>751</v>
      </c>
      <c r="O711" s="6">
        <v>255</v>
      </c>
    </row>
    <row r="712" spans="1:15">
      <c r="A712" t="s">
        <v>587</v>
      </c>
      <c r="B712" t="s">
        <v>52</v>
      </c>
      <c r="C712" t="s">
        <v>797</v>
      </c>
      <c r="D712">
        <v>44</v>
      </c>
      <c r="E712" t="s">
        <v>689</v>
      </c>
      <c r="F712" t="s">
        <v>638</v>
      </c>
      <c r="G712" s="9" t="s">
        <v>59</v>
      </c>
      <c r="I712" t="str">
        <f t="shared" si="97"/>
        <v>V6-Hockey - Sprayed/stained-44-FD30 - No Intu</v>
      </c>
      <c r="J712" s="6">
        <f t="shared" si="96"/>
        <v>410</v>
      </c>
      <c r="L712" s="189" t="s">
        <v>751</v>
      </c>
      <c r="O712" s="6">
        <v>400</v>
      </c>
    </row>
    <row r="713" spans="1:15">
      <c r="A713" t="s">
        <v>588</v>
      </c>
      <c r="B713" t="s">
        <v>129</v>
      </c>
      <c r="C713" t="s">
        <v>797</v>
      </c>
      <c r="D713">
        <v>44</v>
      </c>
      <c r="E713" t="s">
        <v>689</v>
      </c>
      <c r="F713" t="s">
        <v>638</v>
      </c>
      <c r="G713" s="9" t="s">
        <v>59</v>
      </c>
      <c r="I713" t="str">
        <f t="shared" si="97"/>
        <v>V7-Hockey - Sprayed/stained-44-FD30 - No Intu</v>
      </c>
      <c r="J713" s="6">
        <f t="shared" si="96"/>
        <v>380</v>
      </c>
      <c r="L713" s="189" t="s">
        <v>751</v>
      </c>
      <c r="O713" s="6">
        <v>370</v>
      </c>
    </row>
    <row r="714" spans="1:15">
      <c r="A714" t="s">
        <v>582</v>
      </c>
      <c r="B714" t="s">
        <v>47</v>
      </c>
      <c r="C714" t="s">
        <v>798</v>
      </c>
      <c r="D714">
        <v>44</v>
      </c>
      <c r="E714" t="s">
        <v>689</v>
      </c>
      <c r="F714" t="s">
        <v>638</v>
      </c>
      <c r="G714" s="9" t="s">
        <v>60</v>
      </c>
      <c r="I714" t="str">
        <f t="shared" si="97"/>
        <v>V1-QB - Sprayed/stained-44-FD30 - No Intu</v>
      </c>
      <c r="J714" s="6">
        <f t="shared" si="96"/>
        <v>294</v>
      </c>
      <c r="L714" s="189" t="s">
        <v>751</v>
      </c>
      <c r="O714" s="6">
        <v>280</v>
      </c>
    </row>
    <row r="715" spans="1:15">
      <c r="A715" t="s">
        <v>583</v>
      </c>
      <c r="B715" t="s">
        <v>48</v>
      </c>
      <c r="C715" t="s">
        <v>798</v>
      </c>
      <c r="D715">
        <v>44</v>
      </c>
      <c r="E715" t="s">
        <v>689</v>
      </c>
      <c r="F715" t="s">
        <v>638</v>
      </c>
      <c r="G715" s="9" t="s">
        <v>60</v>
      </c>
      <c r="I715" t="str">
        <f t="shared" si="97"/>
        <v>V2-QB - Sprayed/stained-44-FD30 - No Intu</v>
      </c>
      <c r="J715" s="6">
        <f t="shared" si="96"/>
        <v>240</v>
      </c>
      <c r="L715" s="189" t="s">
        <v>751</v>
      </c>
      <c r="O715" s="6">
        <v>228</v>
      </c>
    </row>
    <row r="716" spans="1:15">
      <c r="A716" t="s">
        <v>584</v>
      </c>
      <c r="B716" t="s">
        <v>49</v>
      </c>
      <c r="C716" t="s">
        <v>798</v>
      </c>
      <c r="D716">
        <v>44</v>
      </c>
      <c r="E716" t="s">
        <v>689</v>
      </c>
      <c r="F716" t="s">
        <v>638</v>
      </c>
      <c r="G716" s="9" t="s">
        <v>60</v>
      </c>
      <c r="I716" t="str">
        <f t="shared" si="97"/>
        <v>V3-QB - Sprayed/stained-44-FD30 - No Intu</v>
      </c>
      <c r="J716" s="6">
        <f t="shared" si="96"/>
        <v>324</v>
      </c>
      <c r="L716" s="189" t="s">
        <v>751</v>
      </c>
      <c r="O716" s="6">
        <v>308</v>
      </c>
    </row>
    <row r="717" spans="1:15">
      <c r="A717" t="s">
        <v>585</v>
      </c>
      <c r="B717" t="s">
        <v>50</v>
      </c>
      <c r="C717" t="s">
        <v>798</v>
      </c>
      <c r="D717">
        <v>44</v>
      </c>
      <c r="E717" t="s">
        <v>689</v>
      </c>
      <c r="F717" t="s">
        <v>638</v>
      </c>
      <c r="G717" s="9" t="s">
        <v>60</v>
      </c>
      <c r="I717" t="str">
        <f t="shared" si="97"/>
        <v>V4-QB - Sprayed/stained-44-FD30 - No Intu</v>
      </c>
      <c r="J717" s="6">
        <f t="shared" si="96"/>
        <v>382</v>
      </c>
      <c r="L717" s="189" t="s">
        <v>751</v>
      </c>
      <c r="O717" s="6">
        <v>363</v>
      </c>
    </row>
    <row r="718" spans="1:15">
      <c r="A718" t="s">
        <v>586</v>
      </c>
      <c r="B718" t="s">
        <v>51</v>
      </c>
      <c r="C718" t="s">
        <v>798</v>
      </c>
      <c r="D718">
        <v>44</v>
      </c>
      <c r="E718" t="s">
        <v>689</v>
      </c>
      <c r="F718" t="s">
        <v>638</v>
      </c>
      <c r="G718" s="9" t="s">
        <v>60</v>
      </c>
      <c r="I718" t="str">
        <f t="shared" si="97"/>
        <v>V5-QB - Sprayed/stained-44-FD30 - No Intu</v>
      </c>
      <c r="J718" s="6">
        <f t="shared" si="96"/>
        <v>339</v>
      </c>
      <c r="L718" s="189" t="s">
        <v>751</v>
      </c>
      <c r="O718" s="6">
        <v>322</v>
      </c>
    </row>
    <row r="719" spans="1:15">
      <c r="A719" t="s">
        <v>587</v>
      </c>
      <c r="B719" t="s">
        <v>52</v>
      </c>
      <c r="C719" t="s">
        <v>798</v>
      </c>
      <c r="D719">
        <v>44</v>
      </c>
      <c r="E719" t="s">
        <v>689</v>
      </c>
      <c r="F719" t="s">
        <v>638</v>
      </c>
      <c r="G719" s="9" t="s">
        <v>60</v>
      </c>
      <c r="I719" t="str">
        <f t="shared" si="97"/>
        <v>V6-QB - Sprayed/stained-44-FD30 - No Intu</v>
      </c>
      <c r="J719" s="6">
        <f t="shared" si="96"/>
        <v>533</v>
      </c>
      <c r="L719" s="189" t="s">
        <v>751</v>
      </c>
      <c r="O719" s="6">
        <v>507</v>
      </c>
    </row>
    <row r="720" spans="1:15">
      <c r="A720" t="s">
        <v>582</v>
      </c>
      <c r="B720" t="s">
        <v>47</v>
      </c>
      <c r="C720" t="s">
        <v>799</v>
      </c>
      <c r="D720">
        <v>44</v>
      </c>
      <c r="E720" t="s">
        <v>689</v>
      </c>
      <c r="F720" t="s">
        <v>638</v>
      </c>
      <c r="G720" s="9" t="s">
        <v>60</v>
      </c>
      <c r="I720" t="str">
        <f t="shared" si="97"/>
        <v>V1-Concealed Flush - Sprayed/stained-44-FD30 - No Intu</v>
      </c>
      <c r="J720" s="6">
        <f t="shared" si="96"/>
        <v>324</v>
      </c>
      <c r="L720" s="189" t="s">
        <v>751</v>
      </c>
      <c r="O720" s="6">
        <v>308</v>
      </c>
    </row>
    <row r="721" spans="1:15">
      <c r="A721" t="s">
        <v>583</v>
      </c>
      <c r="B721" t="s">
        <v>48</v>
      </c>
      <c r="C721" t="s">
        <v>799</v>
      </c>
      <c r="D721">
        <v>44</v>
      </c>
      <c r="E721" t="s">
        <v>689</v>
      </c>
      <c r="F721" t="s">
        <v>638</v>
      </c>
      <c r="G721" s="9" t="s">
        <v>60</v>
      </c>
      <c r="I721" t="str">
        <f t="shared" si="97"/>
        <v>V2-Concealed Flush - Sprayed/stained-44-FD30 - No Intu</v>
      </c>
      <c r="J721" s="6">
        <f t="shared" si="96"/>
        <v>264</v>
      </c>
      <c r="L721" s="189" t="s">
        <v>751</v>
      </c>
      <c r="O721" s="6">
        <v>251</v>
      </c>
    </row>
    <row r="722" spans="1:15">
      <c r="A722" t="s">
        <v>584</v>
      </c>
      <c r="B722" t="s">
        <v>49</v>
      </c>
      <c r="C722" t="s">
        <v>799</v>
      </c>
      <c r="D722">
        <v>44</v>
      </c>
      <c r="E722" t="s">
        <v>689</v>
      </c>
      <c r="F722" t="s">
        <v>638</v>
      </c>
      <c r="G722" s="9" t="s">
        <v>60</v>
      </c>
      <c r="I722" t="str">
        <f t="shared" si="97"/>
        <v>V3-Concealed Flush - Sprayed/stained-44-FD30 - No Intu</v>
      </c>
      <c r="J722" s="6">
        <f t="shared" si="96"/>
        <v>357</v>
      </c>
      <c r="L722" s="189" t="s">
        <v>751</v>
      </c>
      <c r="O722" s="6">
        <v>339</v>
      </c>
    </row>
    <row r="723" spans="1:15">
      <c r="A723" t="s">
        <v>585</v>
      </c>
      <c r="B723" t="s">
        <v>50</v>
      </c>
      <c r="C723" t="s">
        <v>799</v>
      </c>
      <c r="D723">
        <v>44</v>
      </c>
      <c r="E723" t="s">
        <v>689</v>
      </c>
      <c r="F723" t="s">
        <v>638</v>
      </c>
      <c r="G723" s="9" t="s">
        <v>60</v>
      </c>
      <c r="I723" t="str">
        <f t="shared" si="97"/>
        <v>V4-Concealed Flush - Sprayed/stained-44-FD30 - No Intu</v>
      </c>
      <c r="J723" s="6">
        <f t="shared" si="96"/>
        <v>421</v>
      </c>
      <c r="L723" s="189" t="s">
        <v>751</v>
      </c>
      <c r="O723" s="6">
        <v>400</v>
      </c>
    </row>
    <row r="724" spans="1:15">
      <c r="A724" t="s">
        <v>586</v>
      </c>
      <c r="B724" t="s">
        <v>51</v>
      </c>
      <c r="C724" t="s">
        <v>799</v>
      </c>
      <c r="D724">
        <v>44</v>
      </c>
      <c r="E724" t="s">
        <v>689</v>
      </c>
      <c r="F724" t="s">
        <v>638</v>
      </c>
      <c r="G724" s="9" t="s">
        <v>60</v>
      </c>
      <c r="I724" t="str">
        <f t="shared" si="97"/>
        <v>V5-Concealed Flush - Sprayed/stained-44-FD30 - No Intu</v>
      </c>
      <c r="J724" s="6">
        <f t="shared" si="96"/>
        <v>373</v>
      </c>
      <c r="L724" s="189" t="s">
        <v>751</v>
      </c>
      <c r="O724" s="6">
        <v>355</v>
      </c>
    </row>
    <row r="725" spans="1:15">
      <c r="A725" t="s">
        <v>587</v>
      </c>
      <c r="B725" t="s">
        <v>52</v>
      </c>
      <c r="C725" t="s">
        <v>799</v>
      </c>
      <c r="D725">
        <v>44</v>
      </c>
      <c r="E725" t="s">
        <v>689</v>
      </c>
      <c r="F725" t="s">
        <v>638</v>
      </c>
      <c r="G725" s="9" t="s">
        <v>60</v>
      </c>
      <c r="I725" t="str">
        <f t="shared" si="97"/>
        <v>V6-Concealed Flush - Sprayed/stained-44-FD30 - No Intu</v>
      </c>
      <c r="J725" s="6">
        <f t="shared" si="96"/>
        <v>587</v>
      </c>
      <c r="L725" s="189" t="s">
        <v>751</v>
      </c>
      <c r="O725" s="6">
        <v>558</v>
      </c>
    </row>
    <row r="726" spans="1:15">
      <c r="A726" t="s">
        <v>582</v>
      </c>
      <c r="B726" t="s">
        <v>47</v>
      </c>
      <c r="C726" t="s">
        <v>127</v>
      </c>
      <c r="D726">
        <v>54</v>
      </c>
      <c r="E726" t="s">
        <v>689</v>
      </c>
      <c r="F726" t="s">
        <v>638</v>
      </c>
      <c r="G726" s="9" t="s">
        <v>61</v>
      </c>
      <c r="I726" t="str">
        <f t="shared" si="97"/>
        <v>V1-Hockey-54-FD30 - No Intu</v>
      </c>
      <c r="J726">
        <f t="shared" ref="J726:J738" si="98">+ROUNDUP(O726*(1+M726),0)</f>
        <v>215</v>
      </c>
      <c r="L726" t="s">
        <v>730</v>
      </c>
      <c r="M726" s="355">
        <v>2.5000000000000001E-2</v>
      </c>
      <c r="O726">
        <v>209</v>
      </c>
    </row>
    <row r="727" spans="1:15">
      <c r="A727" t="s">
        <v>583</v>
      </c>
      <c r="B727" t="s">
        <v>48</v>
      </c>
      <c r="C727" t="s">
        <v>127</v>
      </c>
      <c r="D727">
        <v>54</v>
      </c>
      <c r="E727" t="s">
        <v>689</v>
      </c>
      <c r="F727" t="s">
        <v>638</v>
      </c>
      <c r="G727" s="9" t="s">
        <v>61</v>
      </c>
      <c r="I727" t="str">
        <f t="shared" si="97"/>
        <v>V2-Hockey-54-FD30 - No Intu</v>
      </c>
      <c r="J727">
        <f t="shared" si="98"/>
        <v>168</v>
      </c>
      <c r="L727" t="s">
        <v>730</v>
      </c>
      <c r="M727" s="355">
        <v>2.5000000000000001E-2</v>
      </c>
      <c r="O727">
        <v>163</v>
      </c>
    </row>
    <row r="728" spans="1:15">
      <c r="A728" t="s">
        <v>584</v>
      </c>
      <c r="B728" t="s">
        <v>49</v>
      </c>
      <c r="C728" t="s">
        <v>127</v>
      </c>
      <c r="D728">
        <v>54</v>
      </c>
      <c r="E728" t="s">
        <v>689</v>
      </c>
      <c r="F728" t="s">
        <v>638</v>
      </c>
      <c r="G728" s="9" t="s">
        <v>61</v>
      </c>
      <c r="I728" t="str">
        <f t="shared" si="97"/>
        <v>V3-Hockey-54-FD30 - No Intu</v>
      </c>
      <c r="J728">
        <f t="shared" si="98"/>
        <v>241</v>
      </c>
      <c r="L728" t="s">
        <v>730</v>
      </c>
      <c r="M728" s="355">
        <v>2.5000000000000001E-2</v>
      </c>
      <c r="O728">
        <v>235</v>
      </c>
    </row>
    <row r="729" spans="1:15">
      <c r="A729" t="s">
        <v>585</v>
      </c>
      <c r="B729" t="s">
        <v>50</v>
      </c>
      <c r="C729" t="s">
        <v>127</v>
      </c>
      <c r="D729">
        <v>54</v>
      </c>
      <c r="E729" t="s">
        <v>689</v>
      </c>
      <c r="F729" t="s">
        <v>638</v>
      </c>
      <c r="G729" s="9" t="s">
        <v>61</v>
      </c>
      <c r="I729" t="str">
        <f t="shared" si="97"/>
        <v>V4-Hockey-54-FD30 - No Intu</v>
      </c>
      <c r="J729">
        <f t="shared" si="98"/>
        <v>293</v>
      </c>
      <c r="L729" t="s">
        <v>730</v>
      </c>
      <c r="M729" s="355">
        <v>2.5000000000000001E-2</v>
      </c>
      <c r="O729">
        <v>285</v>
      </c>
    </row>
    <row r="730" spans="1:15">
      <c r="A730" t="s">
        <v>586</v>
      </c>
      <c r="B730" t="s">
        <v>51</v>
      </c>
      <c r="C730" t="s">
        <v>127</v>
      </c>
      <c r="D730">
        <v>54</v>
      </c>
      <c r="E730" t="s">
        <v>689</v>
      </c>
      <c r="F730" t="s">
        <v>638</v>
      </c>
      <c r="G730" s="9" t="s">
        <v>61</v>
      </c>
      <c r="I730" t="str">
        <f t="shared" si="97"/>
        <v>V5-Hockey-54-FD30 - No Intu</v>
      </c>
      <c r="J730">
        <f t="shared" si="98"/>
        <v>262</v>
      </c>
      <c r="L730" t="s">
        <v>730</v>
      </c>
      <c r="M730" s="355">
        <v>2.5000000000000001E-2</v>
      </c>
      <c r="O730">
        <v>255</v>
      </c>
    </row>
    <row r="731" spans="1:15">
      <c r="A731" t="s">
        <v>587</v>
      </c>
      <c r="B731" t="s">
        <v>52</v>
      </c>
      <c r="C731" t="s">
        <v>127</v>
      </c>
      <c r="D731">
        <v>54</v>
      </c>
      <c r="E731" t="s">
        <v>689</v>
      </c>
      <c r="F731" t="s">
        <v>638</v>
      </c>
      <c r="G731" s="9" t="s">
        <v>61</v>
      </c>
      <c r="I731" t="str">
        <f t="shared" si="97"/>
        <v>V6-Hockey-54-FD30 - No Intu</v>
      </c>
      <c r="J731">
        <f t="shared" si="98"/>
        <v>410</v>
      </c>
      <c r="L731" t="s">
        <v>730</v>
      </c>
      <c r="M731" s="355">
        <v>2.5000000000000001E-2</v>
      </c>
      <c r="O731">
        <v>400</v>
      </c>
    </row>
    <row r="732" spans="1:15">
      <c r="A732" t="s">
        <v>588</v>
      </c>
      <c r="B732" t="s">
        <v>129</v>
      </c>
      <c r="C732" t="s">
        <v>127</v>
      </c>
      <c r="D732">
        <v>54</v>
      </c>
      <c r="E732" t="s">
        <v>689</v>
      </c>
      <c r="F732" t="s">
        <v>638</v>
      </c>
      <c r="G732" s="9" t="s">
        <v>61</v>
      </c>
      <c r="I732" t="str">
        <f t="shared" si="97"/>
        <v>V7-Hockey-54-FD30 - No Intu</v>
      </c>
      <c r="J732">
        <f t="shared" si="98"/>
        <v>380</v>
      </c>
      <c r="L732" t="s">
        <v>730</v>
      </c>
      <c r="M732" s="355">
        <v>2.5000000000000001E-2</v>
      </c>
      <c r="O732">
        <v>370</v>
      </c>
    </row>
    <row r="733" spans="1:15">
      <c r="A733" t="s">
        <v>582</v>
      </c>
      <c r="B733" t="s">
        <v>47</v>
      </c>
      <c r="C733" t="s">
        <v>128</v>
      </c>
      <c r="D733">
        <v>54</v>
      </c>
      <c r="E733" t="s">
        <v>689</v>
      </c>
      <c r="F733" t="s">
        <v>638</v>
      </c>
      <c r="G733" s="9" t="s">
        <v>62</v>
      </c>
      <c r="I733" t="str">
        <f t="shared" si="97"/>
        <v>V1-QB-54-FD30 - No Intu</v>
      </c>
      <c r="J733">
        <f t="shared" si="98"/>
        <v>294</v>
      </c>
      <c r="L733" t="s">
        <v>730</v>
      </c>
      <c r="M733" s="355">
        <v>0.05</v>
      </c>
      <c r="O733">
        <v>280</v>
      </c>
    </row>
    <row r="734" spans="1:15">
      <c r="A734" t="s">
        <v>583</v>
      </c>
      <c r="B734" t="s">
        <v>48</v>
      </c>
      <c r="C734" t="s">
        <v>128</v>
      </c>
      <c r="D734">
        <v>54</v>
      </c>
      <c r="E734" t="s">
        <v>689</v>
      </c>
      <c r="F734" t="s">
        <v>638</v>
      </c>
      <c r="G734" s="9" t="s">
        <v>62</v>
      </c>
      <c r="I734" t="str">
        <f t="shared" si="97"/>
        <v>V2-QB-54-FD30 - No Intu</v>
      </c>
      <c r="J734">
        <f t="shared" si="98"/>
        <v>240</v>
      </c>
      <c r="L734" t="s">
        <v>730</v>
      </c>
      <c r="M734" s="355">
        <v>0.05</v>
      </c>
      <c r="O734">
        <v>228</v>
      </c>
    </row>
    <row r="735" spans="1:15">
      <c r="A735" t="s">
        <v>584</v>
      </c>
      <c r="B735" t="s">
        <v>49</v>
      </c>
      <c r="C735" t="s">
        <v>128</v>
      </c>
      <c r="D735">
        <v>54</v>
      </c>
      <c r="E735" t="s">
        <v>689</v>
      </c>
      <c r="F735" t="s">
        <v>638</v>
      </c>
      <c r="G735" s="9" t="s">
        <v>62</v>
      </c>
      <c r="I735" t="str">
        <f t="shared" si="97"/>
        <v>V3-QB-54-FD30 - No Intu</v>
      </c>
      <c r="J735">
        <f t="shared" si="98"/>
        <v>324</v>
      </c>
      <c r="L735" t="s">
        <v>730</v>
      </c>
      <c r="M735" s="355">
        <v>0.05</v>
      </c>
      <c r="O735">
        <v>308</v>
      </c>
    </row>
    <row r="736" spans="1:15">
      <c r="A736" t="s">
        <v>585</v>
      </c>
      <c r="B736" t="s">
        <v>50</v>
      </c>
      <c r="C736" t="s">
        <v>128</v>
      </c>
      <c r="D736">
        <v>54</v>
      </c>
      <c r="E736" t="s">
        <v>689</v>
      </c>
      <c r="F736" t="s">
        <v>638</v>
      </c>
      <c r="G736" s="9" t="s">
        <v>62</v>
      </c>
      <c r="I736" t="str">
        <f t="shared" si="97"/>
        <v>V4-QB-54-FD30 - No Intu</v>
      </c>
      <c r="J736">
        <f t="shared" si="98"/>
        <v>382</v>
      </c>
      <c r="L736" t="s">
        <v>730</v>
      </c>
      <c r="M736" s="355">
        <v>0.05</v>
      </c>
      <c r="O736">
        <v>363</v>
      </c>
    </row>
    <row r="737" spans="1:15">
      <c r="A737" t="s">
        <v>586</v>
      </c>
      <c r="B737" t="s">
        <v>51</v>
      </c>
      <c r="C737" t="s">
        <v>128</v>
      </c>
      <c r="D737">
        <v>54</v>
      </c>
      <c r="E737" t="s">
        <v>689</v>
      </c>
      <c r="F737" t="s">
        <v>638</v>
      </c>
      <c r="G737" s="9" t="s">
        <v>62</v>
      </c>
      <c r="I737" t="str">
        <f t="shared" si="97"/>
        <v>V5-QB-54-FD30 - No Intu</v>
      </c>
      <c r="J737">
        <f t="shared" si="98"/>
        <v>339</v>
      </c>
      <c r="L737" t="s">
        <v>730</v>
      </c>
      <c r="M737" s="355">
        <v>0.05</v>
      </c>
      <c r="O737">
        <v>322</v>
      </c>
    </row>
    <row r="738" spans="1:15">
      <c r="A738" t="s">
        <v>587</v>
      </c>
      <c r="B738" t="s">
        <v>52</v>
      </c>
      <c r="C738" t="s">
        <v>128</v>
      </c>
      <c r="D738">
        <v>54</v>
      </c>
      <c r="E738" t="s">
        <v>689</v>
      </c>
      <c r="F738" t="s">
        <v>638</v>
      </c>
      <c r="G738" s="9" t="s">
        <v>62</v>
      </c>
      <c r="I738" t="str">
        <f t="shared" si="97"/>
        <v>V6-QB-54-FD30 - No Intu</v>
      </c>
      <c r="J738">
        <f t="shared" si="98"/>
        <v>533</v>
      </c>
      <c r="L738" t="s">
        <v>730</v>
      </c>
      <c r="M738" s="355">
        <v>0.05</v>
      </c>
      <c r="O738">
        <v>507</v>
      </c>
    </row>
    <row r="739" spans="1:15">
      <c r="A739" t="s">
        <v>582</v>
      </c>
      <c r="B739" t="s">
        <v>47</v>
      </c>
      <c r="C739" t="s">
        <v>631</v>
      </c>
      <c r="D739">
        <v>54</v>
      </c>
      <c r="E739" t="s">
        <v>689</v>
      </c>
      <c r="F739" t="s">
        <v>638</v>
      </c>
      <c r="G739" s="9" t="s">
        <v>62</v>
      </c>
      <c r="I739" t="str">
        <f t="shared" si="97"/>
        <v>V1-Concealed Flush-54-FD30 - No Intu</v>
      </c>
      <c r="J739" s="284">
        <f t="shared" ref="J739:J744" si="99">ROUNDUP(J733*(1+Concealed_Flush_Uplift),0)</f>
        <v>324</v>
      </c>
      <c r="L739" t="s">
        <v>751</v>
      </c>
      <c r="O739" s="284">
        <v>308</v>
      </c>
    </row>
    <row r="740" spans="1:15">
      <c r="A740" t="s">
        <v>583</v>
      </c>
      <c r="B740" t="s">
        <v>48</v>
      </c>
      <c r="C740" t="s">
        <v>631</v>
      </c>
      <c r="D740">
        <v>54</v>
      </c>
      <c r="E740" t="s">
        <v>689</v>
      </c>
      <c r="F740" t="s">
        <v>638</v>
      </c>
      <c r="G740" s="9" t="s">
        <v>62</v>
      </c>
      <c r="I740" t="str">
        <f t="shared" si="97"/>
        <v>V2-Concealed Flush-54-FD30 - No Intu</v>
      </c>
      <c r="J740" s="284">
        <f t="shared" si="99"/>
        <v>264</v>
      </c>
      <c r="L740" t="s">
        <v>751</v>
      </c>
      <c r="O740" s="284">
        <v>251</v>
      </c>
    </row>
    <row r="741" spans="1:15">
      <c r="A741" t="s">
        <v>584</v>
      </c>
      <c r="B741" t="s">
        <v>49</v>
      </c>
      <c r="C741" t="s">
        <v>631</v>
      </c>
      <c r="D741">
        <v>54</v>
      </c>
      <c r="E741" t="s">
        <v>689</v>
      </c>
      <c r="F741" t="s">
        <v>638</v>
      </c>
      <c r="G741" s="9" t="s">
        <v>62</v>
      </c>
      <c r="I741" t="str">
        <f t="shared" si="97"/>
        <v>V3-Concealed Flush-54-FD30 - No Intu</v>
      </c>
      <c r="J741" s="284">
        <f t="shared" si="99"/>
        <v>357</v>
      </c>
      <c r="L741" t="s">
        <v>751</v>
      </c>
      <c r="O741" s="284">
        <v>339</v>
      </c>
    </row>
    <row r="742" spans="1:15">
      <c r="A742" t="s">
        <v>585</v>
      </c>
      <c r="B742" t="s">
        <v>50</v>
      </c>
      <c r="C742" t="s">
        <v>631</v>
      </c>
      <c r="D742">
        <v>54</v>
      </c>
      <c r="E742" t="s">
        <v>689</v>
      </c>
      <c r="F742" t="s">
        <v>638</v>
      </c>
      <c r="G742" s="9" t="s">
        <v>62</v>
      </c>
      <c r="I742" t="str">
        <f t="shared" si="97"/>
        <v>V4-Concealed Flush-54-FD30 - No Intu</v>
      </c>
      <c r="J742" s="284">
        <f t="shared" si="99"/>
        <v>421</v>
      </c>
      <c r="L742" t="s">
        <v>751</v>
      </c>
      <c r="O742" s="284">
        <v>400</v>
      </c>
    </row>
    <row r="743" spans="1:15">
      <c r="A743" t="s">
        <v>586</v>
      </c>
      <c r="B743" t="s">
        <v>51</v>
      </c>
      <c r="C743" t="s">
        <v>631</v>
      </c>
      <c r="D743">
        <v>54</v>
      </c>
      <c r="E743" t="s">
        <v>689</v>
      </c>
      <c r="F743" t="s">
        <v>638</v>
      </c>
      <c r="G743" s="9" t="s">
        <v>62</v>
      </c>
      <c r="I743" t="str">
        <f t="shared" si="97"/>
        <v>V5-Concealed Flush-54-FD30 - No Intu</v>
      </c>
      <c r="J743" s="284">
        <f t="shared" si="99"/>
        <v>373</v>
      </c>
      <c r="L743" t="s">
        <v>751</v>
      </c>
      <c r="O743" s="284">
        <v>355</v>
      </c>
    </row>
    <row r="744" spans="1:15">
      <c r="A744" t="s">
        <v>587</v>
      </c>
      <c r="B744" t="s">
        <v>52</v>
      </c>
      <c r="C744" t="s">
        <v>631</v>
      </c>
      <c r="D744">
        <v>54</v>
      </c>
      <c r="E744" t="s">
        <v>689</v>
      </c>
      <c r="F744" t="s">
        <v>638</v>
      </c>
      <c r="G744" s="9" t="s">
        <v>62</v>
      </c>
      <c r="I744" t="str">
        <f t="shared" si="97"/>
        <v>V6-Concealed Flush-54-FD30 - No Intu</v>
      </c>
      <c r="J744" s="284">
        <f t="shared" si="99"/>
        <v>587</v>
      </c>
      <c r="L744" t="s">
        <v>751</v>
      </c>
      <c r="O744" s="284">
        <v>558</v>
      </c>
    </row>
    <row r="745" spans="1:15">
      <c r="A745" t="s">
        <v>582</v>
      </c>
      <c r="B745" t="s">
        <v>47</v>
      </c>
      <c r="C745" t="s">
        <v>797</v>
      </c>
      <c r="D745">
        <v>54</v>
      </c>
      <c r="E745" t="s">
        <v>689</v>
      </c>
      <c r="F745" t="s">
        <v>638</v>
      </c>
      <c r="G745" s="9" t="s">
        <v>61</v>
      </c>
      <c r="I745" t="str">
        <f t="shared" si="97"/>
        <v>V1-Hockey - Sprayed/stained-54-FD30 - No Intu</v>
      </c>
      <c r="J745" s="6">
        <f t="shared" ref="J745:J763" si="100">J726</f>
        <v>215</v>
      </c>
      <c r="L745" s="189" t="s">
        <v>751</v>
      </c>
      <c r="O745" s="6">
        <v>209</v>
      </c>
    </row>
    <row r="746" spans="1:15">
      <c r="A746" t="s">
        <v>583</v>
      </c>
      <c r="B746" t="s">
        <v>48</v>
      </c>
      <c r="C746" t="s">
        <v>797</v>
      </c>
      <c r="D746">
        <v>54</v>
      </c>
      <c r="E746" t="s">
        <v>689</v>
      </c>
      <c r="F746" t="s">
        <v>638</v>
      </c>
      <c r="G746" s="9" t="s">
        <v>61</v>
      </c>
      <c r="I746" t="str">
        <f t="shared" si="97"/>
        <v>V2-Hockey - Sprayed/stained-54-FD30 - No Intu</v>
      </c>
      <c r="J746" s="6">
        <f t="shared" si="100"/>
        <v>168</v>
      </c>
      <c r="L746" s="189" t="s">
        <v>751</v>
      </c>
      <c r="O746" s="6">
        <v>163</v>
      </c>
    </row>
    <row r="747" spans="1:15">
      <c r="A747" t="s">
        <v>584</v>
      </c>
      <c r="B747" t="s">
        <v>49</v>
      </c>
      <c r="C747" t="s">
        <v>797</v>
      </c>
      <c r="D747">
        <v>54</v>
      </c>
      <c r="E747" t="s">
        <v>689</v>
      </c>
      <c r="F747" t="s">
        <v>638</v>
      </c>
      <c r="G747" s="9" t="s">
        <v>61</v>
      </c>
      <c r="I747" t="str">
        <f t="shared" si="97"/>
        <v>V3-Hockey - Sprayed/stained-54-FD30 - No Intu</v>
      </c>
      <c r="J747" s="6">
        <f t="shared" si="100"/>
        <v>241</v>
      </c>
      <c r="L747" s="189" t="s">
        <v>751</v>
      </c>
      <c r="O747" s="6">
        <v>235</v>
      </c>
    </row>
    <row r="748" spans="1:15">
      <c r="A748" t="s">
        <v>585</v>
      </c>
      <c r="B748" t="s">
        <v>50</v>
      </c>
      <c r="C748" t="s">
        <v>797</v>
      </c>
      <c r="D748">
        <v>54</v>
      </c>
      <c r="E748" t="s">
        <v>689</v>
      </c>
      <c r="F748" t="s">
        <v>638</v>
      </c>
      <c r="G748" s="9" t="s">
        <v>61</v>
      </c>
      <c r="I748" t="str">
        <f t="shared" si="97"/>
        <v>V4-Hockey - Sprayed/stained-54-FD30 - No Intu</v>
      </c>
      <c r="J748" s="6">
        <f t="shared" si="100"/>
        <v>293</v>
      </c>
      <c r="L748" s="189" t="s">
        <v>751</v>
      </c>
      <c r="O748" s="6">
        <v>285</v>
      </c>
    </row>
    <row r="749" spans="1:15">
      <c r="A749" t="s">
        <v>586</v>
      </c>
      <c r="B749" t="s">
        <v>51</v>
      </c>
      <c r="C749" t="s">
        <v>797</v>
      </c>
      <c r="D749">
        <v>54</v>
      </c>
      <c r="E749" t="s">
        <v>689</v>
      </c>
      <c r="F749" t="s">
        <v>638</v>
      </c>
      <c r="G749" s="9" t="s">
        <v>61</v>
      </c>
      <c r="I749" t="str">
        <f t="shared" si="97"/>
        <v>V5-Hockey - Sprayed/stained-54-FD30 - No Intu</v>
      </c>
      <c r="J749" s="6">
        <f t="shared" si="100"/>
        <v>262</v>
      </c>
      <c r="L749" s="189" t="s">
        <v>751</v>
      </c>
      <c r="O749" s="6">
        <v>255</v>
      </c>
    </row>
    <row r="750" spans="1:15">
      <c r="A750" t="s">
        <v>587</v>
      </c>
      <c r="B750" t="s">
        <v>52</v>
      </c>
      <c r="C750" t="s">
        <v>797</v>
      </c>
      <c r="D750">
        <v>54</v>
      </c>
      <c r="E750" t="s">
        <v>689</v>
      </c>
      <c r="F750" t="s">
        <v>638</v>
      </c>
      <c r="G750" s="9" t="s">
        <v>61</v>
      </c>
      <c r="I750" t="str">
        <f t="shared" si="97"/>
        <v>V6-Hockey - Sprayed/stained-54-FD30 - No Intu</v>
      </c>
      <c r="J750" s="6">
        <f t="shared" si="100"/>
        <v>410</v>
      </c>
      <c r="L750" s="189" t="s">
        <v>751</v>
      </c>
      <c r="O750" s="6">
        <v>400</v>
      </c>
    </row>
    <row r="751" spans="1:15">
      <c r="A751" t="s">
        <v>588</v>
      </c>
      <c r="B751" t="s">
        <v>129</v>
      </c>
      <c r="C751" t="s">
        <v>797</v>
      </c>
      <c r="D751">
        <v>54</v>
      </c>
      <c r="E751" t="s">
        <v>689</v>
      </c>
      <c r="F751" t="s">
        <v>638</v>
      </c>
      <c r="G751" s="9" t="s">
        <v>61</v>
      </c>
      <c r="I751" t="str">
        <f t="shared" si="97"/>
        <v>V7-Hockey - Sprayed/stained-54-FD30 - No Intu</v>
      </c>
      <c r="J751" s="6">
        <f t="shared" si="100"/>
        <v>380</v>
      </c>
      <c r="L751" s="189" t="s">
        <v>751</v>
      </c>
      <c r="O751" s="6">
        <v>370</v>
      </c>
    </row>
    <row r="752" spans="1:15">
      <c r="A752" t="s">
        <v>582</v>
      </c>
      <c r="B752" t="s">
        <v>47</v>
      </c>
      <c r="C752" t="s">
        <v>798</v>
      </c>
      <c r="D752">
        <v>54</v>
      </c>
      <c r="E752" t="s">
        <v>689</v>
      </c>
      <c r="F752" t="s">
        <v>638</v>
      </c>
      <c r="G752" s="9" t="s">
        <v>62</v>
      </c>
      <c r="I752" t="str">
        <f t="shared" si="97"/>
        <v>V1-QB - Sprayed/stained-54-FD30 - No Intu</v>
      </c>
      <c r="J752" s="6">
        <f t="shared" si="100"/>
        <v>294</v>
      </c>
      <c r="L752" s="189" t="s">
        <v>751</v>
      </c>
      <c r="O752" s="6">
        <v>280</v>
      </c>
    </row>
    <row r="753" spans="1:15">
      <c r="A753" t="s">
        <v>583</v>
      </c>
      <c r="B753" t="s">
        <v>48</v>
      </c>
      <c r="C753" t="s">
        <v>798</v>
      </c>
      <c r="D753">
        <v>54</v>
      </c>
      <c r="E753" t="s">
        <v>689</v>
      </c>
      <c r="F753" t="s">
        <v>638</v>
      </c>
      <c r="G753" s="9" t="s">
        <v>62</v>
      </c>
      <c r="I753" t="str">
        <f t="shared" si="97"/>
        <v>V2-QB - Sprayed/stained-54-FD30 - No Intu</v>
      </c>
      <c r="J753" s="6">
        <f t="shared" si="100"/>
        <v>240</v>
      </c>
      <c r="L753" s="189" t="s">
        <v>751</v>
      </c>
      <c r="O753" s="6">
        <v>228</v>
      </c>
    </row>
    <row r="754" spans="1:15">
      <c r="A754" t="s">
        <v>584</v>
      </c>
      <c r="B754" t="s">
        <v>49</v>
      </c>
      <c r="C754" t="s">
        <v>798</v>
      </c>
      <c r="D754">
        <v>54</v>
      </c>
      <c r="E754" t="s">
        <v>689</v>
      </c>
      <c r="F754" t="s">
        <v>638</v>
      </c>
      <c r="G754" s="9" t="s">
        <v>62</v>
      </c>
      <c r="I754" t="str">
        <f t="shared" si="97"/>
        <v>V3-QB - Sprayed/stained-54-FD30 - No Intu</v>
      </c>
      <c r="J754" s="6">
        <f t="shared" si="100"/>
        <v>324</v>
      </c>
      <c r="L754" s="189" t="s">
        <v>751</v>
      </c>
      <c r="O754" s="6">
        <v>308</v>
      </c>
    </row>
    <row r="755" spans="1:15">
      <c r="A755" t="s">
        <v>585</v>
      </c>
      <c r="B755" t="s">
        <v>50</v>
      </c>
      <c r="C755" t="s">
        <v>798</v>
      </c>
      <c r="D755">
        <v>54</v>
      </c>
      <c r="E755" t="s">
        <v>689</v>
      </c>
      <c r="F755" t="s">
        <v>638</v>
      </c>
      <c r="G755" s="9" t="s">
        <v>62</v>
      </c>
      <c r="I755" t="str">
        <f t="shared" si="97"/>
        <v>V4-QB - Sprayed/stained-54-FD30 - No Intu</v>
      </c>
      <c r="J755" s="6">
        <f t="shared" si="100"/>
        <v>382</v>
      </c>
      <c r="L755" s="189" t="s">
        <v>751</v>
      </c>
      <c r="O755" s="6">
        <v>363</v>
      </c>
    </row>
    <row r="756" spans="1:15">
      <c r="A756" t="s">
        <v>586</v>
      </c>
      <c r="B756" t="s">
        <v>51</v>
      </c>
      <c r="C756" t="s">
        <v>798</v>
      </c>
      <c r="D756">
        <v>54</v>
      </c>
      <c r="E756" t="s">
        <v>689</v>
      </c>
      <c r="F756" t="s">
        <v>638</v>
      </c>
      <c r="G756" s="9" t="s">
        <v>62</v>
      </c>
      <c r="I756" t="str">
        <f t="shared" si="97"/>
        <v>V5-QB - Sprayed/stained-54-FD30 - No Intu</v>
      </c>
      <c r="J756" s="6">
        <f t="shared" si="100"/>
        <v>339</v>
      </c>
      <c r="L756" s="189" t="s">
        <v>751</v>
      </c>
      <c r="O756" s="6">
        <v>322</v>
      </c>
    </row>
    <row r="757" spans="1:15">
      <c r="A757" t="s">
        <v>587</v>
      </c>
      <c r="B757" t="s">
        <v>52</v>
      </c>
      <c r="C757" t="s">
        <v>798</v>
      </c>
      <c r="D757">
        <v>54</v>
      </c>
      <c r="E757" t="s">
        <v>689</v>
      </c>
      <c r="F757" t="s">
        <v>638</v>
      </c>
      <c r="G757" s="9" t="s">
        <v>62</v>
      </c>
      <c r="I757" t="str">
        <f t="shared" si="97"/>
        <v>V6-QB - Sprayed/stained-54-FD30 - No Intu</v>
      </c>
      <c r="J757" s="6">
        <f t="shared" si="100"/>
        <v>533</v>
      </c>
      <c r="L757" s="189" t="s">
        <v>751</v>
      </c>
      <c r="O757" s="6">
        <v>507</v>
      </c>
    </row>
    <row r="758" spans="1:15">
      <c r="A758" t="s">
        <v>582</v>
      </c>
      <c r="B758" t="s">
        <v>47</v>
      </c>
      <c r="C758" t="s">
        <v>799</v>
      </c>
      <c r="D758">
        <v>54</v>
      </c>
      <c r="E758" t="s">
        <v>689</v>
      </c>
      <c r="F758" t="s">
        <v>638</v>
      </c>
      <c r="G758" s="9" t="s">
        <v>62</v>
      </c>
      <c r="I758" t="str">
        <f t="shared" si="97"/>
        <v>V1-Concealed Flush - Sprayed/stained-54-FD30 - No Intu</v>
      </c>
      <c r="J758" s="6">
        <f t="shared" si="100"/>
        <v>324</v>
      </c>
      <c r="L758" s="189" t="s">
        <v>751</v>
      </c>
      <c r="O758" s="6">
        <v>308</v>
      </c>
    </row>
    <row r="759" spans="1:15">
      <c r="A759" t="s">
        <v>583</v>
      </c>
      <c r="B759" t="s">
        <v>48</v>
      </c>
      <c r="C759" t="s">
        <v>799</v>
      </c>
      <c r="D759">
        <v>54</v>
      </c>
      <c r="E759" t="s">
        <v>689</v>
      </c>
      <c r="F759" t="s">
        <v>638</v>
      </c>
      <c r="G759" s="9" t="s">
        <v>62</v>
      </c>
      <c r="I759" t="str">
        <f t="shared" si="97"/>
        <v>V2-Concealed Flush - Sprayed/stained-54-FD30 - No Intu</v>
      </c>
      <c r="J759" s="6">
        <f t="shared" si="100"/>
        <v>264</v>
      </c>
      <c r="L759" s="189" t="s">
        <v>751</v>
      </c>
      <c r="O759" s="6">
        <v>251</v>
      </c>
    </row>
    <row r="760" spans="1:15">
      <c r="A760" t="s">
        <v>584</v>
      </c>
      <c r="B760" t="s">
        <v>49</v>
      </c>
      <c r="C760" t="s">
        <v>799</v>
      </c>
      <c r="D760">
        <v>54</v>
      </c>
      <c r="E760" t="s">
        <v>689</v>
      </c>
      <c r="F760" t="s">
        <v>638</v>
      </c>
      <c r="G760" s="9" t="s">
        <v>62</v>
      </c>
      <c r="I760" t="str">
        <f t="shared" si="97"/>
        <v>V3-Concealed Flush - Sprayed/stained-54-FD30 - No Intu</v>
      </c>
      <c r="J760" s="6">
        <f t="shared" si="100"/>
        <v>357</v>
      </c>
      <c r="L760" s="189" t="s">
        <v>751</v>
      </c>
      <c r="O760" s="6">
        <v>339</v>
      </c>
    </row>
    <row r="761" spans="1:15">
      <c r="A761" t="s">
        <v>585</v>
      </c>
      <c r="B761" t="s">
        <v>50</v>
      </c>
      <c r="C761" t="s">
        <v>799</v>
      </c>
      <c r="D761">
        <v>54</v>
      </c>
      <c r="E761" t="s">
        <v>689</v>
      </c>
      <c r="F761" t="s">
        <v>638</v>
      </c>
      <c r="G761" s="9" t="s">
        <v>62</v>
      </c>
      <c r="I761" t="str">
        <f t="shared" si="97"/>
        <v>V4-Concealed Flush - Sprayed/stained-54-FD30 - No Intu</v>
      </c>
      <c r="J761" s="6">
        <f t="shared" si="100"/>
        <v>421</v>
      </c>
      <c r="L761" s="189" t="s">
        <v>751</v>
      </c>
      <c r="O761" s="6">
        <v>400</v>
      </c>
    </row>
    <row r="762" spans="1:15">
      <c r="A762" t="s">
        <v>586</v>
      </c>
      <c r="B762" t="s">
        <v>51</v>
      </c>
      <c r="C762" t="s">
        <v>799</v>
      </c>
      <c r="D762">
        <v>54</v>
      </c>
      <c r="E762" t="s">
        <v>689</v>
      </c>
      <c r="F762" t="s">
        <v>638</v>
      </c>
      <c r="G762" s="9" t="s">
        <v>62</v>
      </c>
      <c r="I762" t="str">
        <f t="shared" si="97"/>
        <v>V5-Concealed Flush - Sprayed/stained-54-FD30 - No Intu</v>
      </c>
      <c r="J762" s="6">
        <f t="shared" si="100"/>
        <v>373</v>
      </c>
      <c r="L762" s="189" t="s">
        <v>751</v>
      </c>
      <c r="O762" s="6">
        <v>355</v>
      </c>
    </row>
    <row r="763" spans="1:15">
      <c r="A763" t="s">
        <v>587</v>
      </c>
      <c r="B763" t="s">
        <v>52</v>
      </c>
      <c r="C763" t="s">
        <v>799</v>
      </c>
      <c r="D763">
        <v>54</v>
      </c>
      <c r="E763" t="s">
        <v>689</v>
      </c>
      <c r="F763" t="s">
        <v>638</v>
      </c>
      <c r="G763" s="9" t="s">
        <v>62</v>
      </c>
      <c r="I763" t="str">
        <f t="shared" si="97"/>
        <v>V6-Concealed Flush - Sprayed/stained-54-FD30 - No Intu</v>
      </c>
      <c r="J763" s="6">
        <f t="shared" si="100"/>
        <v>587</v>
      </c>
      <c r="L763" s="189" t="s">
        <v>751</v>
      </c>
      <c r="O763" s="6">
        <v>558</v>
      </c>
    </row>
    <row r="764" spans="1:15">
      <c r="A764" t="s">
        <v>582</v>
      </c>
      <c r="B764" t="s">
        <v>47</v>
      </c>
      <c r="C764" t="s">
        <v>127</v>
      </c>
      <c r="D764">
        <v>59</v>
      </c>
      <c r="E764" t="s">
        <v>689</v>
      </c>
      <c r="F764" t="s">
        <v>638</v>
      </c>
      <c r="G764" s="9" t="s">
        <v>61</v>
      </c>
      <c r="H764" t="str">
        <f t="shared" ref="H764:H801" si="101">_xlfn.CONCAT(F764,I764)</f>
        <v>7mm PyrobelV1-Hockey-59-FD30 - No Intu</v>
      </c>
      <c r="I764" t="str">
        <f t="shared" si="97"/>
        <v>V1-Hockey-59-FD30 - No Intu</v>
      </c>
      <c r="J764">
        <f t="shared" ref="J764:J776" si="102">+ROUNDUP(O764*(1+M764),0)</f>
        <v>215</v>
      </c>
      <c r="L764" t="s">
        <v>730</v>
      </c>
      <c r="M764" s="355">
        <v>2.5000000000000001E-2</v>
      </c>
      <c r="O764">
        <v>209</v>
      </c>
    </row>
    <row r="765" spans="1:15">
      <c r="A765" t="s">
        <v>583</v>
      </c>
      <c r="B765" t="s">
        <v>48</v>
      </c>
      <c r="C765" t="s">
        <v>127</v>
      </c>
      <c r="D765">
        <v>59</v>
      </c>
      <c r="E765" t="s">
        <v>689</v>
      </c>
      <c r="F765" t="s">
        <v>638</v>
      </c>
      <c r="G765" s="9" t="s">
        <v>61</v>
      </c>
      <c r="H765" t="str">
        <f t="shared" si="101"/>
        <v>7mm PyrobelV2-Hockey-59-FD30 - No Intu</v>
      </c>
      <c r="I765" t="str">
        <f t="shared" si="97"/>
        <v>V2-Hockey-59-FD30 - No Intu</v>
      </c>
      <c r="J765">
        <f t="shared" si="102"/>
        <v>168</v>
      </c>
      <c r="L765" t="s">
        <v>730</v>
      </c>
      <c r="M765" s="355">
        <v>2.5000000000000001E-2</v>
      </c>
      <c r="O765">
        <v>163</v>
      </c>
    </row>
    <row r="766" spans="1:15">
      <c r="A766" t="s">
        <v>584</v>
      </c>
      <c r="B766" t="s">
        <v>49</v>
      </c>
      <c r="C766" t="s">
        <v>127</v>
      </c>
      <c r="D766">
        <v>59</v>
      </c>
      <c r="E766" t="s">
        <v>689</v>
      </c>
      <c r="F766" t="s">
        <v>638</v>
      </c>
      <c r="G766" s="9" t="s">
        <v>61</v>
      </c>
      <c r="H766" t="str">
        <f t="shared" si="101"/>
        <v>7mm PyrobelV3-Hockey-59-FD30 - No Intu</v>
      </c>
      <c r="I766" t="str">
        <f t="shared" si="97"/>
        <v>V3-Hockey-59-FD30 - No Intu</v>
      </c>
      <c r="J766">
        <f t="shared" si="102"/>
        <v>241</v>
      </c>
      <c r="L766" t="s">
        <v>730</v>
      </c>
      <c r="M766" s="355">
        <v>2.5000000000000001E-2</v>
      </c>
      <c r="O766">
        <v>235</v>
      </c>
    </row>
    <row r="767" spans="1:15">
      <c r="A767" t="s">
        <v>585</v>
      </c>
      <c r="B767" t="s">
        <v>50</v>
      </c>
      <c r="C767" t="s">
        <v>127</v>
      </c>
      <c r="D767">
        <v>59</v>
      </c>
      <c r="E767" t="s">
        <v>689</v>
      </c>
      <c r="F767" t="s">
        <v>638</v>
      </c>
      <c r="G767" s="9" t="s">
        <v>61</v>
      </c>
      <c r="H767" t="str">
        <f t="shared" si="101"/>
        <v>7mm PyrobelV4-Hockey-59-FD30 - No Intu</v>
      </c>
      <c r="I767" t="str">
        <f t="shared" si="97"/>
        <v>V4-Hockey-59-FD30 - No Intu</v>
      </c>
      <c r="J767">
        <f t="shared" si="102"/>
        <v>293</v>
      </c>
      <c r="L767" t="s">
        <v>730</v>
      </c>
      <c r="M767" s="355">
        <v>2.5000000000000001E-2</v>
      </c>
      <c r="O767">
        <v>285</v>
      </c>
    </row>
    <row r="768" spans="1:15">
      <c r="A768" t="s">
        <v>586</v>
      </c>
      <c r="B768" t="s">
        <v>51</v>
      </c>
      <c r="C768" t="s">
        <v>127</v>
      </c>
      <c r="D768">
        <v>59</v>
      </c>
      <c r="E768" t="s">
        <v>689</v>
      </c>
      <c r="F768" t="s">
        <v>638</v>
      </c>
      <c r="G768" s="9" t="s">
        <v>61</v>
      </c>
      <c r="H768" t="str">
        <f t="shared" si="101"/>
        <v>7mm PyrobelV5-Hockey-59-FD30 - No Intu</v>
      </c>
      <c r="I768" t="str">
        <f t="shared" si="97"/>
        <v>V5-Hockey-59-FD30 - No Intu</v>
      </c>
      <c r="J768">
        <f t="shared" si="102"/>
        <v>262</v>
      </c>
      <c r="L768" t="s">
        <v>730</v>
      </c>
      <c r="M768" s="355">
        <v>2.5000000000000001E-2</v>
      </c>
      <c r="O768">
        <v>255</v>
      </c>
    </row>
    <row r="769" spans="1:15">
      <c r="A769" t="s">
        <v>587</v>
      </c>
      <c r="B769" t="s">
        <v>52</v>
      </c>
      <c r="C769" t="s">
        <v>127</v>
      </c>
      <c r="D769">
        <v>59</v>
      </c>
      <c r="E769" t="s">
        <v>689</v>
      </c>
      <c r="F769" t="s">
        <v>638</v>
      </c>
      <c r="G769" s="9" t="s">
        <v>61</v>
      </c>
      <c r="H769" t="str">
        <f t="shared" si="101"/>
        <v>7mm PyrobelV6-Hockey-59-FD30 - No Intu</v>
      </c>
      <c r="I769" t="str">
        <f t="shared" si="97"/>
        <v>V6-Hockey-59-FD30 - No Intu</v>
      </c>
      <c r="J769">
        <f t="shared" si="102"/>
        <v>410</v>
      </c>
      <c r="L769" t="s">
        <v>730</v>
      </c>
      <c r="M769" s="355">
        <v>2.5000000000000001E-2</v>
      </c>
      <c r="O769">
        <v>400</v>
      </c>
    </row>
    <row r="770" spans="1:15">
      <c r="A770" t="s">
        <v>588</v>
      </c>
      <c r="B770" t="s">
        <v>129</v>
      </c>
      <c r="C770" t="s">
        <v>127</v>
      </c>
      <c r="D770">
        <v>59</v>
      </c>
      <c r="E770" t="s">
        <v>689</v>
      </c>
      <c r="F770" t="s">
        <v>638</v>
      </c>
      <c r="G770" s="9" t="s">
        <v>61</v>
      </c>
      <c r="H770" t="str">
        <f t="shared" si="101"/>
        <v>7mm PyrobelV7-Hockey-59-FD30 - No Intu</v>
      </c>
      <c r="I770" t="str">
        <f t="shared" si="97"/>
        <v>V7-Hockey-59-FD30 - No Intu</v>
      </c>
      <c r="J770">
        <f t="shared" si="102"/>
        <v>380</v>
      </c>
      <c r="L770" t="s">
        <v>730</v>
      </c>
      <c r="M770" s="355">
        <v>2.5000000000000001E-2</v>
      </c>
      <c r="O770">
        <v>370</v>
      </c>
    </row>
    <row r="771" spans="1:15">
      <c r="A771" t="s">
        <v>582</v>
      </c>
      <c r="B771" t="s">
        <v>47</v>
      </c>
      <c r="C771" t="s">
        <v>128</v>
      </c>
      <c r="D771">
        <v>59</v>
      </c>
      <c r="E771" t="s">
        <v>689</v>
      </c>
      <c r="F771" t="s">
        <v>638</v>
      </c>
      <c r="G771" s="9" t="s">
        <v>62</v>
      </c>
      <c r="H771" t="str">
        <f t="shared" si="101"/>
        <v>7mm PyrobelV1-QB-59-FD30 - No Intu</v>
      </c>
      <c r="I771" t="str">
        <f t="shared" si="97"/>
        <v>V1-QB-59-FD30 - No Intu</v>
      </c>
      <c r="J771">
        <f t="shared" si="102"/>
        <v>294</v>
      </c>
      <c r="L771" t="s">
        <v>730</v>
      </c>
      <c r="M771" s="355">
        <v>0.05</v>
      </c>
      <c r="O771">
        <v>280</v>
      </c>
    </row>
    <row r="772" spans="1:15">
      <c r="A772" t="s">
        <v>583</v>
      </c>
      <c r="B772" t="s">
        <v>48</v>
      </c>
      <c r="C772" t="s">
        <v>128</v>
      </c>
      <c r="D772">
        <v>59</v>
      </c>
      <c r="E772" t="s">
        <v>689</v>
      </c>
      <c r="F772" t="s">
        <v>638</v>
      </c>
      <c r="G772" s="9" t="s">
        <v>62</v>
      </c>
      <c r="H772" t="str">
        <f t="shared" si="101"/>
        <v>7mm PyrobelV2-QB-59-FD30 - No Intu</v>
      </c>
      <c r="I772" t="str">
        <f t="shared" ref="I772:I835" si="103">A772&amp;"-"&amp;C772&amp;"-"&amp;D772&amp;"-"&amp;E772</f>
        <v>V2-QB-59-FD30 - No Intu</v>
      </c>
      <c r="J772">
        <f t="shared" si="102"/>
        <v>240</v>
      </c>
      <c r="L772" t="s">
        <v>730</v>
      </c>
      <c r="M772" s="355">
        <v>0.05</v>
      </c>
      <c r="O772">
        <v>228</v>
      </c>
    </row>
    <row r="773" spans="1:15">
      <c r="A773" t="s">
        <v>584</v>
      </c>
      <c r="B773" t="s">
        <v>49</v>
      </c>
      <c r="C773" t="s">
        <v>128</v>
      </c>
      <c r="D773">
        <v>59</v>
      </c>
      <c r="E773" t="s">
        <v>689</v>
      </c>
      <c r="F773" t="s">
        <v>638</v>
      </c>
      <c r="G773" s="9" t="s">
        <v>62</v>
      </c>
      <c r="H773" t="str">
        <f t="shared" si="101"/>
        <v>7mm PyrobelV3-QB-59-FD30 - No Intu</v>
      </c>
      <c r="I773" t="str">
        <f t="shared" si="103"/>
        <v>V3-QB-59-FD30 - No Intu</v>
      </c>
      <c r="J773">
        <f t="shared" si="102"/>
        <v>324</v>
      </c>
      <c r="L773" t="s">
        <v>730</v>
      </c>
      <c r="M773" s="355">
        <v>0.05</v>
      </c>
      <c r="O773">
        <v>308</v>
      </c>
    </row>
    <row r="774" spans="1:15">
      <c r="A774" t="s">
        <v>585</v>
      </c>
      <c r="B774" t="s">
        <v>50</v>
      </c>
      <c r="C774" t="s">
        <v>128</v>
      </c>
      <c r="D774">
        <v>59</v>
      </c>
      <c r="E774" t="s">
        <v>689</v>
      </c>
      <c r="F774" t="s">
        <v>638</v>
      </c>
      <c r="G774" s="9" t="s">
        <v>62</v>
      </c>
      <c r="H774" t="str">
        <f t="shared" si="101"/>
        <v>7mm PyrobelV4-QB-59-FD30 - No Intu</v>
      </c>
      <c r="I774" t="str">
        <f t="shared" si="103"/>
        <v>V4-QB-59-FD30 - No Intu</v>
      </c>
      <c r="J774">
        <f t="shared" si="102"/>
        <v>382</v>
      </c>
      <c r="L774" t="s">
        <v>730</v>
      </c>
      <c r="M774" s="355">
        <v>0.05</v>
      </c>
      <c r="O774">
        <v>363</v>
      </c>
    </row>
    <row r="775" spans="1:15">
      <c r="A775" t="s">
        <v>586</v>
      </c>
      <c r="B775" t="s">
        <v>51</v>
      </c>
      <c r="C775" t="s">
        <v>128</v>
      </c>
      <c r="D775">
        <v>59</v>
      </c>
      <c r="E775" t="s">
        <v>689</v>
      </c>
      <c r="F775" t="s">
        <v>638</v>
      </c>
      <c r="G775" s="9" t="s">
        <v>62</v>
      </c>
      <c r="H775" t="str">
        <f t="shared" si="101"/>
        <v>7mm PyrobelV5-QB-59-FD30 - No Intu</v>
      </c>
      <c r="I775" t="str">
        <f t="shared" si="103"/>
        <v>V5-QB-59-FD30 - No Intu</v>
      </c>
      <c r="J775">
        <f t="shared" si="102"/>
        <v>339</v>
      </c>
      <c r="L775" t="s">
        <v>730</v>
      </c>
      <c r="M775" s="355">
        <v>0.05</v>
      </c>
      <c r="O775">
        <v>322</v>
      </c>
    </row>
    <row r="776" spans="1:15">
      <c r="A776" t="s">
        <v>587</v>
      </c>
      <c r="B776" t="s">
        <v>52</v>
      </c>
      <c r="C776" t="s">
        <v>128</v>
      </c>
      <c r="D776">
        <v>59</v>
      </c>
      <c r="E776" t="s">
        <v>689</v>
      </c>
      <c r="F776" t="s">
        <v>638</v>
      </c>
      <c r="G776" s="9" t="s">
        <v>62</v>
      </c>
      <c r="H776" t="str">
        <f t="shared" si="101"/>
        <v>7mm PyrobelV6-QB-59-FD30 - No Intu</v>
      </c>
      <c r="I776" t="str">
        <f t="shared" si="103"/>
        <v>V6-QB-59-FD30 - No Intu</v>
      </c>
      <c r="J776">
        <f t="shared" si="102"/>
        <v>533</v>
      </c>
      <c r="L776" t="s">
        <v>730</v>
      </c>
      <c r="M776" s="355">
        <v>0.05</v>
      </c>
      <c r="O776">
        <v>507</v>
      </c>
    </row>
    <row r="777" spans="1:15">
      <c r="A777" t="s">
        <v>582</v>
      </c>
      <c r="B777" t="s">
        <v>47</v>
      </c>
      <c r="C777" t="s">
        <v>631</v>
      </c>
      <c r="D777">
        <v>59</v>
      </c>
      <c r="E777" t="s">
        <v>689</v>
      </c>
      <c r="F777" t="s">
        <v>638</v>
      </c>
      <c r="G777" s="9" t="s">
        <v>62</v>
      </c>
      <c r="H777" t="str">
        <f t="shared" si="101"/>
        <v>7mm PyrobelV1-Concealed Flush-59-FD30 - No Intu</v>
      </c>
      <c r="I777" t="str">
        <f t="shared" si="103"/>
        <v>V1-Concealed Flush-59-FD30 - No Intu</v>
      </c>
      <c r="J777" s="284">
        <f t="shared" ref="J777:J782" si="104">ROUNDUP(J771*(1+Concealed_Flush_Uplift),0)</f>
        <v>324</v>
      </c>
      <c r="L777" t="s">
        <v>751</v>
      </c>
      <c r="O777" s="284">
        <v>308</v>
      </c>
    </row>
    <row r="778" spans="1:15">
      <c r="A778" t="s">
        <v>583</v>
      </c>
      <c r="B778" t="s">
        <v>48</v>
      </c>
      <c r="C778" t="s">
        <v>631</v>
      </c>
      <c r="D778">
        <v>59</v>
      </c>
      <c r="E778" t="s">
        <v>689</v>
      </c>
      <c r="F778" t="s">
        <v>638</v>
      </c>
      <c r="G778" s="9" t="s">
        <v>62</v>
      </c>
      <c r="H778" t="str">
        <f t="shared" si="101"/>
        <v>7mm PyrobelV2-Concealed Flush-59-FD30 - No Intu</v>
      </c>
      <c r="I778" t="str">
        <f t="shared" si="103"/>
        <v>V2-Concealed Flush-59-FD30 - No Intu</v>
      </c>
      <c r="J778" s="284">
        <f t="shared" si="104"/>
        <v>264</v>
      </c>
      <c r="L778" t="s">
        <v>751</v>
      </c>
      <c r="O778" s="284">
        <v>251</v>
      </c>
    </row>
    <row r="779" spans="1:15">
      <c r="A779" t="s">
        <v>584</v>
      </c>
      <c r="B779" t="s">
        <v>49</v>
      </c>
      <c r="C779" t="s">
        <v>631</v>
      </c>
      <c r="D779">
        <v>59</v>
      </c>
      <c r="E779" t="s">
        <v>689</v>
      </c>
      <c r="F779" t="s">
        <v>638</v>
      </c>
      <c r="G779" s="9" t="s">
        <v>62</v>
      </c>
      <c r="H779" t="str">
        <f t="shared" si="101"/>
        <v>7mm PyrobelV3-Concealed Flush-59-FD30 - No Intu</v>
      </c>
      <c r="I779" t="str">
        <f t="shared" si="103"/>
        <v>V3-Concealed Flush-59-FD30 - No Intu</v>
      </c>
      <c r="J779" s="284">
        <f t="shared" si="104"/>
        <v>357</v>
      </c>
      <c r="L779" t="s">
        <v>751</v>
      </c>
      <c r="O779" s="284">
        <v>339</v>
      </c>
    </row>
    <row r="780" spans="1:15">
      <c r="A780" t="s">
        <v>585</v>
      </c>
      <c r="B780" t="s">
        <v>50</v>
      </c>
      <c r="C780" t="s">
        <v>631</v>
      </c>
      <c r="D780">
        <v>59</v>
      </c>
      <c r="E780" t="s">
        <v>689</v>
      </c>
      <c r="F780" t="s">
        <v>638</v>
      </c>
      <c r="G780" s="9" t="s">
        <v>62</v>
      </c>
      <c r="H780" t="str">
        <f t="shared" si="101"/>
        <v>7mm PyrobelV4-Concealed Flush-59-FD30 - No Intu</v>
      </c>
      <c r="I780" t="str">
        <f t="shared" si="103"/>
        <v>V4-Concealed Flush-59-FD30 - No Intu</v>
      </c>
      <c r="J780" s="284">
        <f t="shared" si="104"/>
        <v>421</v>
      </c>
      <c r="L780" t="s">
        <v>751</v>
      </c>
      <c r="O780" s="284">
        <v>400</v>
      </c>
    </row>
    <row r="781" spans="1:15">
      <c r="A781" t="s">
        <v>586</v>
      </c>
      <c r="B781" t="s">
        <v>51</v>
      </c>
      <c r="C781" t="s">
        <v>631</v>
      </c>
      <c r="D781">
        <v>59</v>
      </c>
      <c r="E781" t="s">
        <v>689</v>
      </c>
      <c r="F781" t="s">
        <v>638</v>
      </c>
      <c r="G781" s="9" t="s">
        <v>62</v>
      </c>
      <c r="H781" t="str">
        <f t="shared" si="101"/>
        <v>7mm PyrobelV5-Concealed Flush-59-FD30 - No Intu</v>
      </c>
      <c r="I781" t="str">
        <f t="shared" si="103"/>
        <v>V5-Concealed Flush-59-FD30 - No Intu</v>
      </c>
      <c r="J781" s="284">
        <f t="shared" si="104"/>
        <v>373</v>
      </c>
      <c r="L781" t="s">
        <v>751</v>
      </c>
      <c r="O781" s="284">
        <v>355</v>
      </c>
    </row>
    <row r="782" spans="1:15">
      <c r="A782" t="s">
        <v>587</v>
      </c>
      <c r="B782" t="s">
        <v>52</v>
      </c>
      <c r="C782" t="s">
        <v>631</v>
      </c>
      <c r="D782">
        <v>59</v>
      </c>
      <c r="E782" t="s">
        <v>689</v>
      </c>
      <c r="F782" t="s">
        <v>638</v>
      </c>
      <c r="G782" s="9" t="s">
        <v>62</v>
      </c>
      <c r="H782" t="str">
        <f t="shared" si="101"/>
        <v>7mm PyrobelV6-Concealed Flush-59-FD30 - No Intu</v>
      </c>
      <c r="I782" t="str">
        <f t="shared" si="103"/>
        <v>V6-Concealed Flush-59-FD30 - No Intu</v>
      </c>
      <c r="J782" s="284">
        <f t="shared" si="104"/>
        <v>587</v>
      </c>
      <c r="L782" t="s">
        <v>751</v>
      </c>
      <c r="O782" s="284">
        <v>558</v>
      </c>
    </row>
    <row r="783" spans="1:15">
      <c r="A783" t="s">
        <v>582</v>
      </c>
      <c r="B783" t="s">
        <v>47</v>
      </c>
      <c r="C783" t="s">
        <v>797</v>
      </c>
      <c r="D783">
        <v>59</v>
      </c>
      <c r="E783" t="s">
        <v>689</v>
      </c>
      <c r="F783" t="s">
        <v>638</v>
      </c>
      <c r="G783" s="9" t="s">
        <v>61</v>
      </c>
      <c r="H783" t="str">
        <f t="shared" si="101"/>
        <v>7mm PyrobelV1-Hockey - Sprayed/stained-59-FD30 - No Intu</v>
      </c>
      <c r="I783" t="str">
        <f t="shared" si="103"/>
        <v>V1-Hockey - Sprayed/stained-59-FD30 - No Intu</v>
      </c>
      <c r="J783" s="6">
        <f t="shared" ref="J783:J801" si="105">J764</f>
        <v>215</v>
      </c>
      <c r="L783" s="189" t="s">
        <v>751</v>
      </c>
      <c r="O783" s="6">
        <v>209</v>
      </c>
    </row>
    <row r="784" spans="1:15">
      <c r="A784" t="s">
        <v>583</v>
      </c>
      <c r="B784" t="s">
        <v>48</v>
      </c>
      <c r="C784" t="s">
        <v>797</v>
      </c>
      <c r="D784">
        <v>59</v>
      </c>
      <c r="E784" t="s">
        <v>689</v>
      </c>
      <c r="F784" t="s">
        <v>638</v>
      </c>
      <c r="G784" s="9" t="s">
        <v>61</v>
      </c>
      <c r="H784" t="str">
        <f t="shared" si="101"/>
        <v>7mm PyrobelV2-Hockey - Sprayed/stained-59-FD30 - No Intu</v>
      </c>
      <c r="I784" t="str">
        <f t="shared" si="103"/>
        <v>V2-Hockey - Sprayed/stained-59-FD30 - No Intu</v>
      </c>
      <c r="J784" s="6">
        <f t="shared" si="105"/>
        <v>168</v>
      </c>
      <c r="L784" s="189" t="s">
        <v>751</v>
      </c>
      <c r="O784" s="6">
        <v>163</v>
      </c>
    </row>
    <row r="785" spans="1:15">
      <c r="A785" t="s">
        <v>584</v>
      </c>
      <c r="B785" t="s">
        <v>49</v>
      </c>
      <c r="C785" t="s">
        <v>797</v>
      </c>
      <c r="D785">
        <v>59</v>
      </c>
      <c r="E785" t="s">
        <v>689</v>
      </c>
      <c r="F785" t="s">
        <v>638</v>
      </c>
      <c r="G785" s="9" t="s">
        <v>61</v>
      </c>
      <c r="H785" t="str">
        <f t="shared" si="101"/>
        <v>7mm PyrobelV3-Hockey - Sprayed/stained-59-FD30 - No Intu</v>
      </c>
      <c r="I785" t="str">
        <f t="shared" si="103"/>
        <v>V3-Hockey - Sprayed/stained-59-FD30 - No Intu</v>
      </c>
      <c r="J785" s="6">
        <f t="shared" si="105"/>
        <v>241</v>
      </c>
      <c r="L785" s="189" t="s">
        <v>751</v>
      </c>
      <c r="O785" s="6">
        <v>235</v>
      </c>
    </row>
    <row r="786" spans="1:15">
      <c r="A786" t="s">
        <v>585</v>
      </c>
      <c r="B786" t="s">
        <v>50</v>
      </c>
      <c r="C786" t="s">
        <v>797</v>
      </c>
      <c r="D786">
        <v>59</v>
      </c>
      <c r="E786" t="s">
        <v>689</v>
      </c>
      <c r="F786" t="s">
        <v>638</v>
      </c>
      <c r="G786" s="9" t="s">
        <v>61</v>
      </c>
      <c r="H786" t="str">
        <f t="shared" si="101"/>
        <v>7mm PyrobelV4-Hockey - Sprayed/stained-59-FD30 - No Intu</v>
      </c>
      <c r="I786" t="str">
        <f t="shared" si="103"/>
        <v>V4-Hockey - Sprayed/stained-59-FD30 - No Intu</v>
      </c>
      <c r="J786" s="6">
        <f t="shared" si="105"/>
        <v>293</v>
      </c>
      <c r="L786" s="189" t="s">
        <v>751</v>
      </c>
      <c r="O786" s="6">
        <v>285</v>
      </c>
    </row>
    <row r="787" spans="1:15">
      <c r="A787" t="s">
        <v>586</v>
      </c>
      <c r="B787" t="s">
        <v>51</v>
      </c>
      <c r="C787" t="s">
        <v>797</v>
      </c>
      <c r="D787">
        <v>59</v>
      </c>
      <c r="E787" t="s">
        <v>689</v>
      </c>
      <c r="F787" t="s">
        <v>638</v>
      </c>
      <c r="G787" s="9" t="s">
        <v>61</v>
      </c>
      <c r="H787" t="str">
        <f t="shared" si="101"/>
        <v>7mm PyrobelV5-Hockey - Sprayed/stained-59-FD30 - No Intu</v>
      </c>
      <c r="I787" t="str">
        <f t="shared" si="103"/>
        <v>V5-Hockey - Sprayed/stained-59-FD30 - No Intu</v>
      </c>
      <c r="J787" s="6">
        <f t="shared" si="105"/>
        <v>262</v>
      </c>
      <c r="L787" s="189" t="s">
        <v>751</v>
      </c>
      <c r="O787" s="6">
        <v>255</v>
      </c>
    </row>
    <row r="788" spans="1:15">
      <c r="A788" t="s">
        <v>587</v>
      </c>
      <c r="B788" t="s">
        <v>52</v>
      </c>
      <c r="C788" t="s">
        <v>797</v>
      </c>
      <c r="D788">
        <v>59</v>
      </c>
      <c r="E788" t="s">
        <v>689</v>
      </c>
      <c r="F788" t="s">
        <v>638</v>
      </c>
      <c r="G788" s="9" t="s">
        <v>61</v>
      </c>
      <c r="H788" t="str">
        <f t="shared" si="101"/>
        <v>7mm PyrobelV6-Hockey - Sprayed/stained-59-FD30 - No Intu</v>
      </c>
      <c r="I788" t="str">
        <f t="shared" si="103"/>
        <v>V6-Hockey - Sprayed/stained-59-FD30 - No Intu</v>
      </c>
      <c r="J788" s="6">
        <f t="shared" si="105"/>
        <v>410</v>
      </c>
      <c r="L788" s="189" t="s">
        <v>751</v>
      </c>
      <c r="O788" s="6">
        <v>400</v>
      </c>
    </row>
    <row r="789" spans="1:15">
      <c r="A789" t="s">
        <v>588</v>
      </c>
      <c r="B789" t="s">
        <v>129</v>
      </c>
      <c r="C789" t="s">
        <v>797</v>
      </c>
      <c r="D789">
        <v>59</v>
      </c>
      <c r="E789" t="s">
        <v>689</v>
      </c>
      <c r="F789" t="s">
        <v>638</v>
      </c>
      <c r="G789" s="9" t="s">
        <v>61</v>
      </c>
      <c r="H789" t="str">
        <f t="shared" si="101"/>
        <v>7mm PyrobelV7-Hockey - Sprayed/stained-59-FD30 - No Intu</v>
      </c>
      <c r="I789" t="str">
        <f t="shared" si="103"/>
        <v>V7-Hockey - Sprayed/stained-59-FD30 - No Intu</v>
      </c>
      <c r="J789" s="6">
        <f t="shared" si="105"/>
        <v>380</v>
      </c>
      <c r="L789" s="189" t="s">
        <v>751</v>
      </c>
      <c r="O789" s="6">
        <v>370</v>
      </c>
    </row>
    <row r="790" spans="1:15">
      <c r="A790" t="s">
        <v>582</v>
      </c>
      <c r="B790" t="s">
        <v>47</v>
      </c>
      <c r="C790" t="s">
        <v>798</v>
      </c>
      <c r="D790">
        <v>59</v>
      </c>
      <c r="E790" t="s">
        <v>689</v>
      </c>
      <c r="F790" t="s">
        <v>638</v>
      </c>
      <c r="G790" s="9" t="s">
        <v>62</v>
      </c>
      <c r="H790" t="str">
        <f t="shared" si="101"/>
        <v>7mm PyrobelV1-QB - Sprayed/stained-59-FD30 - No Intu</v>
      </c>
      <c r="I790" t="str">
        <f t="shared" si="103"/>
        <v>V1-QB - Sprayed/stained-59-FD30 - No Intu</v>
      </c>
      <c r="J790" s="6">
        <f t="shared" si="105"/>
        <v>294</v>
      </c>
      <c r="L790" s="189" t="s">
        <v>751</v>
      </c>
      <c r="O790" s="6">
        <v>280</v>
      </c>
    </row>
    <row r="791" spans="1:15">
      <c r="A791" t="s">
        <v>583</v>
      </c>
      <c r="B791" t="s">
        <v>48</v>
      </c>
      <c r="C791" t="s">
        <v>798</v>
      </c>
      <c r="D791">
        <v>59</v>
      </c>
      <c r="E791" t="s">
        <v>689</v>
      </c>
      <c r="F791" t="s">
        <v>638</v>
      </c>
      <c r="G791" s="9" t="s">
        <v>62</v>
      </c>
      <c r="H791" t="str">
        <f t="shared" si="101"/>
        <v>7mm PyrobelV2-QB - Sprayed/stained-59-FD30 - No Intu</v>
      </c>
      <c r="I791" t="str">
        <f t="shared" si="103"/>
        <v>V2-QB - Sprayed/stained-59-FD30 - No Intu</v>
      </c>
      <c r="J791" s="6">
        <f t="shared" si="105"/>
        <v>240</v>
      </c>
      <c r="L791" s="189" t="s">
        <v>751</v>
      </c>
      <c r="O791" s="6">
        <v>228</v>
      </c>
    </row>
    <row r="792" spans="1:15">
      <c r="A792" t="s">
        <v>584</v>
      </c>
      <c r="B792" t="s">
        <v>49</v>
      </c>
      <c r="C792" t="s">
        <v>798</v>
      </c>
      <c r="D792">
        <v>59</v>
      </c>
      <c r="E792" t="s">
        <v>689</v>
      </c>
      <c r="F792" t="s">
        <v>638</v>
      </c>
      <c r="G792" s="9" t="s">
        <v>62</v>
      </c>
      <c r="H792" t="str">
        <f t="shared" si="101"/>
        <v>7mm PyrobelV3-QB - Sprayed/stained-59-FD30 - No Intu</v>
      </c>
      <c r="I792" t="str">
        <f t="shared" si="103"/>
        <v>V3-QB - Sprayed/stained-59-FD30 - No Intu</v>
      </c>
      <c r="J792" s="6">
        <f t="shared" si="105"/>
        <v>324</v>
      </c>
      <c r="L792" s="189" t="s">
        <v>751</v>
      </c>
      <c r="O792" s="6">
        <v>308</v>
      </c>
    </row>
    <row r="793" spans="1:15">
      <c r="A793" t="s">
        <v>585</v>
      </c>
      <c r="B793" t="s">
        <v>50</v>
      </c>
      <c r="C793" t="s">
        <v>798</v>
      </c>
      <c r="D793">
        <v>59</v>
      </c>
      <c r="E793" t="s">
        <v>689</v>
      </c>
      <c r="F793" t="s">
        <v>638</v>
      </c>
      <c r="G793" s="9" t="s">
        <v>62</v>
      </c>
      <c r="H793" t="str">
        <f t="shared" si="101"/>
        <v>7mm PyrobelV4-QB - Sprayed/stained-59-FD30 - No Intu</v>
      </c>
      <c r="I793" t="str">
        <f t="shared" si="103"/>
        <v>V4-QB - Sprayed/stained-59-FD30 - No Intu</v>
      </c>
      <c r="J793" s="6">
        <f t="shared" si="105"/>
        <v>382</v>
      </c>
      <c r="L793" s="189" t="s">
        <v>751</v>
      </c>
      <c r="O793" s="6">
        <v>363</v>
      </c>
    </row>
    <row r="794" spans="1:15">
      <c r="A794" t="s">
        <v>586</v>
      </c>
      <c r="B794" t="s">
        <v>51</v>
      </c>
      <c r="C794" t="s">
        <v>798</v>
      </c>
      <c r="D794">
        <v>59</v>
      </c>
      <c r="E794" t="s">
        <v>689</v>
      </c>
      <c r="F794" t="s">
        <v>638</v>
      </c>
      <c r="G794" s="9" t="s">
        <v>62</v>
      </c>
      <c r="H794" t="str">
        <f t="shared" si="101"/>
        <v>7mm PyrobelV5-QB - Sprayed/stained-59-FD30 - No Intu</v>
      </c>
      <c r="I794" t="str">
        <f t="shared" si="103"/>
        <v>V5-QB - Sprayed/stained-59-FD30 - No Intu</v>
      </c>
      <c r="J794" s="6">
        <f t="shared" si="105"/>
        <v>339</v>
      </c>
      <c r="L794" s="189" t="s">
        <v>751</v>
      </c>
      <c r="O794" s="6">
        <v>322</v>
      </c>
    </row>
    <row r="795" spans="1:15">
      <c r="A795" t="s">
        <v>587</v>
      </c>
      <c r="B795" t="s">
        <v>52</v>
      </c>
      <c r="C795" t="s">
        <v>798</v>
      </c>
      <c r="D795">
        <v>59</v>
      </c>
      <c r="E795" t="s">
        <v>689</v>
      </c>
      <c r="F795" t="s">
        <v>638</v>
      </c>
      <c r="G795" s="9" t="s">
        <v>62</v>
      </c>
      <c r="H795" t="str">
        <f t="shared" si="101"/>
        <v>7mm PyrobelV6-QB - Sprayed/stained-59-FD30 - No Intu</v>
      </c>
      <c r="I795" t="str">
        <f t="shared" si="103"/>
        <v>V6-QB - Sprayed/stained-59-FD30 - No Intu</v>
      </c>
      <c r="J795" s="6">
        <f t="shared" si="105"/>
        <v>533</v>
      </c>
      <c r="L795" s="189" t="s">
        <v>751</v>
      </c>
      <c r="O795" s="6">
        <v>507</v>
      </c>
    </row>
    <row r="796" spans="1:15">
      <c r="A796" t="s">
        <v>582</v>
      </c>
      <c r="B796" t="s">
        <v>47</v>
      </c>
      <c r="C796" t="s">
        <v>799</v>
      </c>
      <c r="D796">
        <v>59</v>
      </c>
      <c r="E796" t="s">
        <v>689</v>
      </c>
      <c r="F796" t="s">
        <v>638</v>
      </c>
      <c r="G796" s="9" t="s">
        <v>62</v>
      </c>
      <c r="H796" t="str">
        <f t="shared" si="101"/>
        <v>7mm PyrobelV1-Concealed Flush - Sprayed/stained-59-FD30 - No Intu</v>
      </c>
      <c r="I796" t="str">
        <f t="shared" si="103"/>
        <v>V1-Concealed Flush - Sprayed/stained-59-FD30 - No Intu</v>
      </c>
      <c r="J796" s="6">
        <f t="shared" si="105"/>
        <v>324</v>
      </c>
      <c r="L796" s="189" t="s">
        <v>751</v>
      </c>
      <c r="O796" s="6">
        <v>308</v>
      </c>
    </row>
    <row r="797" spans="1:15">
      <c r="A797" t="s">
        <v>583</v>
      </c>
      <c r="B797" t="s">
        <v>48</v>
      </c>
      <c r="C797" t="s">
        <v>799</v>
      </c>
      <c r="D797">
        <v>59</v>
      </c>
      <c r="E797" t="s">
        <v>689</v>
      </c>
      <c r="F797" t="s">
        <v>638</v>
      </c>
      <c r="G797" s="9" t="s">
        <v>62</v>
      </c>
      <c r="H797" t="str">
        <f t="shared" si="101"/>
        <v>7mm PyrobelV2-Concealed Flush - Sprayed/stained-59-FD30 - No Intu</v>
      </c>
      <c r="I797" t="str">
        <f t="shared" si="103"/>
        <v>V2-Concealed Flush - Sprayed/stained-59-FD30 - No Intu</v>
      </c>
      <c r="J797" s="6">
        <f t="shared" si="105"/>
        <v>264</v>
      </c>
      <c r="L797" s="189" t="s">
        <v>751</v>
      </c>
      <c r="O797" s="6">
        <v>251</v>
      </c>
    </row>
    <row r="798" spans="1:15">
      <c r="A798" t="s">
        <v>584</v>
      </c>
      <c r="B798" t="s">
        <v>49</v>
      </c>
      <c r="C798" t="s">
        <v>799</v>
      </c>
      <c r="D798">
        <v>59</v>
      </c>
      <c r="E798" t="s">
        <v>689</v>
      </c>
      <c r="F798" t="s">
        <v>638</v>
      </c>
      <c r="G798" s="9" t="s">
        <v>62</v>
      </c>
      <c r="H798" t="str">
        <f t="shared" si="101"/>
        <v>7mm PyrobelV3-Concealed Flush - Sprayed/stained-59-FD30 - No Intu</v>
      </c>
      <c r="I798" t="str">
        <f t="shared" si="103"/>
        <v>V3-Concealed Flush - Sprayed/stained-59-FD30 - No Intu</v>
      </c>
      <c r="J798" s="6">
        <f t="shared" si="105"/>
        <v>357</v>
      </c>
      <c r="L798" s="189" t="s">
        <v>751</v>
      </c>
      <c r="O798" s="6">
        <v>339</v>
      </c>
    </row>
    <row r="799" spans="1:15">
      <c r="A799" t="s">
        <v>585</v>
      </c>
      <c r="B799" t="s">
        <v>50</v>
      </c>
      <c r="C799" t="s">
        <v>799</v>
      </c>
      <c r="D799">
        <v>59</v>
      </c>
      <c r="E799" t="s">
        <v>689</v>
      </c>
      <c r="F799" t="s">
        <v>638</v>
      </c>
      <c r="G799" s="9" t="s">
        <v>62</v>
      </c>
      <c r="H799" t="str">
        <f t="shared" si="101"/>
        <v>7mm PyrobelV4-Concealed Flush - Sprayed/stained-59-FD30 - No Intu</v>
      </c>
      <c r="I799" t="str">
        <f t="shared" si="103"/>
        <v>V4-Concealed Flush - Sprayed/stained-59-FD30 - No Intu</v>
      </c>
      <c r="J799" s="6">
        <f t="shared" si="105"/>
        <v>421</v>
      </c>
      <c r="L799" s="189" t="s">
        <v>751</v>
      </c>
      <c r="O799" s="6">
        <v>400</v>
      </c>
    </row>
    <row r="800" spans="1:15">
      <c r="A800" t="s">
        <v>586</v>
      </c>
      <c r="B800" t="s">
        <v>51</v>
      </c>
      <c r="C800" t="s">
        <v>799</v>
      </c>
      <c r="D800">
        <v>59</v>
      </c>
      <c r="E800" t="s">
        <v>689</v>
      </c>
      <c r="F800" t="s">
        <v>638</v>
      </c>
      <c r="G800" s="9" t="s">
        <v>62</v>
      </c>
      <c r="H800" t="str">
        <f t="shared" si="101"/>
        <v>7mm PyrobelV5-Concealed Flush - Sprayed/stained-59-FD30 - No Intu</v>
      </c>
      <c r="I800" t="str">
        <f t="shared" si="103"/>
        <v>V5-Concealed Flush - Sprayed/stained-59-FD30 - No Intu</v>
      </c>
      <c r="J800" s="6">
        <f t="shared" si="105"/>
        <v>373</v>
      </c>
      <c r="L800" s="189" t="s">
        <v>751</v>
      </c>
      <c r="O800" s="6">
        <v>355</v>
      </c>
    </row>
    <row r="801" spans="1:15">
      <c r="A801" t="s">
        <v>587</v>
      </c>
      <c r="B801" t="s">
        <v>52</v>
      </c>
      <c r="C801" t="s">
        <v>799</v>
      </c>
      <c r="D801">
        <v>59</v>
      </c>
      <c r="E801" t="s">
        <v>689</v>
      </c>
      <c r="F801" t="s">
        <v>638</v>
      </c>
      <c r="G801" s="9" t="s">
        <v>62</v>
      </c>
      <c r="H801" t="str">
        <f t="shared" si="101"/>
        <v>7mm PyrobelV6-Concealed Flush - Sprayed/stained-59-FD30 - No Intu</v>
      </c>
      <c r="I801" t="str">
        <f t="shared" si="103"/>
        <v>V6-Concealed Flush - Sprayed/stained-59-FD30 - No Intu</v>
      </c>
      <c r="J801" s="6">
        <f t="shared" si="105"/>
        <v>587</v>
      </c>
      <c r="L801" s="189" t="s">
        <v>751</v>
      </c>
      <c r="O801" s="6">
        <v>558</v>
      </c>
    </row>
    <row r="802" spans="1:15">
      <c r="A802" t="s">
        <v>582</v>
      </c>
      <c r="B802" t="s">
        <v>47</v>
      </c>
      <c r="C802" t="s">
        <v>127</v>
      </c>
      <c r="D802">
        <v>44</v>
      </c>
      <c r="E802" t="s">
        <v>690</v>
      </c>
      <c r="F802" t="s">
        <v>638</v>
      </c>
      <c r="G802" s="9" t="s">
        <v>59</v>
      </c>
      <c r="I802" t="str">
        <f t="shared" si="103"/>
        <v>V1-Hockey-44-FD30S - No Intu</v>
      </c>
      <c r="J802">
        <f t="shared" ref="J802:J814" si="106">+ROUNDUP(O802*(1+M802),0)</f>
        <v>215</v>
      </c>
      <c r="L802" t="s">
        <v>730</v>
      </c>
      <c r="M802" s="355">
        <v>2.5000000000000001E-2</v>
      </c>
      <c r="O802">
        <v>209</v>
      </c>
    </row>
    <row r="803" spans="1:15">
      <c r="A803" t="s">
        <v>583</v>
      </c>
      <c r="B803" t="s">
        <v>48</v>
      </c>
      <c r="C803" t="s">
        <v>127</v>
      </c>
      <c r="D803">
        <v>44</v>
      </c>
      <c r="E803" t="s">
        <v>690</v>
      </c>
      <c r="F803" t="s">
        <v>638</v>
      </c>
      <c r="G803" s="9" t="s">
        <v>59</v>
      </c>
      <c r="I803" t="str">
        <f t="shared" si="103"/>
        <v>V2-Hockey-44-FD30S - No Intu</v>
      </c>
      <c r="J803">
        <f t="shared" si="106"/>
        <v>168</v>
      </c>
      <c r="L803" t="s">
        <v>730</v>
      </c>
      <c r="M803" s="355">
        <v>2.5000000000000001E-2</v>
      </c>
      <c r="O803">
        <v>163</v>
      </c>
    </row>
    <row r="804" spans="1:15">
      <c r="A804" t="s">
        <v>584</v>
      </c>
      <c r="B804" t="s">
        <v>49</v>
      </c>
      <c r="C804" t="s">
        <v>127</v>
      </c>
      <c r="D804">
        <v>44</v>
      </c>
      <c r="E804" t="s">
        <v>690</v>
      </c>
      <c r="F804" t="s">
        <v>638</v>
      </c>
      <c r="G804" s="9" t="s">
        <v>59</v>
      </c>
      <c r="I804" t="str">
        <f t="shared" si="103"/>
        <v>V3-Hockey-44-FD30S - No Intu</v>
      </c>
      <c r="J804">
        <f t="shared" si="106"/>
        <v>241</v>
      </c>
      <c r="L804" t="s">
        <v>730</v>
      </c>
      <c r="M804" s="355">
        <v>2.5000000000000001E-2</v>
      </c>
      <c r="O804">
        <v>235</v>
      </c>
    </row>
    <row r="805" spans="1:15">
      <c r="A805" t="s">
        <v>585</v>
      </c>
      <c r="B805" t="s">
        <v>50</v>
      </c>
      <c r="C805" t="s">
        <v>127</v>
      </c>
      <c r="D805">
        <v>44</v>
      </c>
      <c r="E805" t="s">
        <v>690</v>
      </c>
      <c r="F805" t="s">
        <v>638</v>
      </c>
      <c r="G805" s="9" t="s">
        <v>59</v>
      </c>
      <c r="I805" t="str">
        <f t="shared" si="103"/>
        <v>V4-Hockey-44-FD30S - No Intu</v>
      </c>
      <c r="J805">
        <f t="shared" si="106"/>
        <v>293</v>
      </c>
      <c r="L805" t="s">
        <v>730</v>
      </c>
      <c r="M805" s="355">
        <v>2.5000000000000001E-2</v>
      </c>
      <c r="O805">
        <v>285</v>
      </c>
    </row>
    <row r="806" spans="1:15">
      <c r="A806" t="s">
        <v>586</v>
      </c>
      <c r="B806" t="s">
        <v>51</v>
      </c>
      <c r="C806" t="s">
        <v>127</v>
      </c>
      <c r="D806">
        <v>44</v>
      </c>
      <c r="E806" t="s">
        <v>690</v>
      </c>
      <c r="F806" t="s">
        <v>638</v>
      </c>
      <c r="G806" s="9" t="s">
        <v>59</v>
      </c>
      <c r="I806" t="str">
        <f t="shared" si="103"/>
        <v>V5-Hockey-44-FD30S - No Intu</v>
      </c>
      <c r="J806">
        <f t="shared" si="106"/>
        <v>262</v>
      </c>
      <c r="L806" t="s">
        <v>730</v>
      </c>
      <c r="M806" s="355">
        <v>2.5000000000000001E-2</v>
      </c>
      <c r="O806">
        <v>255</v>
      </c>
    </row>
    <row r="807" spans="1:15">
      <c r="A807" t="s">
        <v>587</v>
      </c>
      <c r="B807" t="s">
        <v>52</v>
      </c>
      <c r="C807" t="s">
        <v>127</v>
      </c>
      <c r="D807">
        <v>44</v>
      </c>
      <c r="E807" t="s">
        <v>690</v>
      </c>
      <c r="F807" t="s">
        <v>638</v>
      </c>
      <c r="G807" s="9" t="s">
        <v>59</v>
      </c>
      <c r="I807" t="str">
        <f t="shared" si="103"/>
        <v>V6-Hockey-44-FD30S - No Intu</v>
      </c>
      <c r="J807">
        <f t="shared" si="106"/>
        <v>410</v>
      </c>
      <c r="L807" t="s">
        <v>730</v>
      </c>
      <c r="M807" s="355">
        <v>2.5000000000000001E-2</v>
      </c>
      <c r="O807">
        <v>400</v>
      </c>
    </row>
    <row r="808" spans="1:15">
      <c r="A808" t="s">
        <v>588</v>
      </c>
      <c r="B808" t="s">
        <v>129</v>
      </c>
      <c r="C808" t="s">
        <v>127</v>
      </c>
      <c r="D808">
        <v>44</v>
      </c>
      <c r="E808" t="s">
        <v>690</v>
      </c>
      <c r="F808" t="s">
        <v>638</v>
      </c>
      <c r="G808" s="9" t="s">
        <v>59</v>
      </c>
      <c r="I808" t="str">
        <f t="shared" si="103"/>
        <v>V7-Hockey-44-FD30S - No Intu</v>
      </c>
      <c r="J808">
        <f t="shared" si="106"/>
        <v>380</v>
      </c>
      <c r="L808" t="s">
        <v>730</v>
      </c>
      <c r="M808" s="355">
        <v>2.5000000000000001E-2</v>
      </c>
      <c r="O808">
        <v>370</v>
      </c>
    </row>
    <row r="809" spans="1:15">
      <c r="A809" t="s">
        <v>582</v>
      </c>
      <c r="B809" t="s">
        <v>47</v>
      </c>
      <c r="C809" t="s">
        <v>128</v>
      </c>
      <c r="D809">
        <v>44</v>
      </c>
      <c r="E809" t="s">
        <v>690</v>
      </c>
      <c r="F809" t="s">
        <v>638</v>
      </c>
      <c r="G809" s="9" t="s">
        <v>60</v>
      </c>
      <c r="I809" t="str">
        <f t="shared" si="103"/>
        <v>V1-QB-44-FD30S - No Intu</v>
      </c>
      <c r="J809">
        <f t="shared" si="106"/>
        <v>294</v>
      </c>
      <c r="L809" t="s">
        <v>730</v>
      </c>
      <c r="M809" s="355">
        <v>0.05</v>
      </c>
      <c r="O809">
        <v>280</v>
      </c>
    </row>
    <row r="810" spans="1:15">
      <c r="A810" t="s">
        <v>583</v>
      </c>
      <c r="B810" t="s">
        <v>48</v>
      </c>
      <c r="C810" t="s">
        <v>128</v>
      </c>
      <c r="D810">
        <v>44</v>
      </c>
      <c r="E810" t="s">
        <v>690</v>
      </c>
      <c r="F810" t="s">
        <v>638</v>
      </c>
      <c r="G810" s="9" t="s">
        <v>60</v>
      </c>
      <c r="I810" t="str">
        <f t="shared" si="103"/>
        <v>V2-QB-44-FD30S - No Intu</v>
      </c>
      <c r="J810">
        <f t="shared" si="106"/>
        <v>240</v>
      </c>
      <c r="L810" t="s">
        <v>730</v>
      </c>
      <c r="M810" s="355">
        <v>0.05</v>
      </c>
      <c r="O810">
        <v>228</v>
      </c>
    </row>
    <row r="811" spans="1:15">
      <c r="A811" t="s">
        <v>584</v>
      </c>
      <c r="B811" t="s">
        <v>49</v>
      </c>
      <c r="C811" t="s">
        <v>128</v>
      </c>
      <c r="D811">
        <v>44</v>
      </c>
      <c r="E811" t="s">
        <v>690</v>
      </c>
      <c r="F811" t="s">
        <v>638</v>
      </c>
      <c r="G811" s="9" t="s">
        <v>60</v>
      </c>
      <c r="I811" t="str">
        <f t="shared" si="103"/>
        <v>V3-QB-44-FD30S - No Intu</v>
      </c>
      <c r="J811">
        <f t="shared" si="106"/>
        <v>324</v>
      </c>
      <c r="L811" t="s">
        <v>730</v>
      </c>
      <c r="M811" s="355">
        <v>0.05</v>
      </c>
      <c r="O811">
        <v>308</v>
      </c>
    </row>
    <row r="812" spans="1:15">
      <c r="A812" t="s">
        <v>585</v>
      </c>
      <c r="B812" t="s">
        <v>50</v>
      </c>
      <c r="C812" t="s">
        <v>128</v>
      </c>
      <c r="D812">
        <v>44</v>
      </c>
      <c r="E812" t="s">
        <v>690</v>
      </c>
      <c r="F812" t="s">
        <v>638</v>
      </c>
      <c r="G812" s="9" t="s">
        <v>60</v>
      </c>
      <c r="I812" t="str">
        <f t="shared" si="103"/>
        <v>V4-QB-44-FD30S - No Intu</v>
      </c>
      <c r="J812">
        <f t="shared" si="106"/>
        <v>382</v>
      </c>
      <c r="L812" t="s">
        <v>730</v>
      </c>
      <c r="M812" s="355">
        <v>0.05</v>
      </c>
      <c r="O812">
        <v>363</v>
      </c>
    </row>
    <row r="813" spans="1:15">
      <c r="A813" t="s">
        <v>586</v>
      </c>
      <c r="B813" t="s">
        <v>51</v>
      </c>
      <c r="C813" t="s">
        <v>128</v>
      </c>
      <c r="D813">
        <v>44</v>
      </c>
      <c r="E813" t="s">
        <v>690</v>
      </c>
      <c r="F813" t="s">
        <v>638</v>
      </c>
      <c r="G813" s="9" t="s">
        <v>60</v>
      </c>
      <c r="I813" t="str">
        <f t="shared" si="103"/>
        <v>V5-QB-44-FD30S - No Intu</v>
      </c>
      <c r="J813">
        <f t="shared" si="106"/>
        <v>339</v>
      </c>
      <c r="L813" t="s">
        <v>730</v>
      </c>
      <c r="M813" s="355">
        <v>0.05</v>
      </c>
      <c r="O813">
        <v>322</v>
      </c>
    </row>
    <row r="814" spans="1:15">
      <c r="A814" t="s">
        <v>587</v>
      </c>
      <c r="B814" t="s">
        <v>52</v>
      </c>
      <c r="C814" t="s">
        <v>128</v>
      </c>
      <c r="D814">
        <v>44</v>
      </c>
      <c r="E814" t="s">
        <v>690</v>
      </c>
      <c r="F814" t="s">
        <v>638</v>
      </c>
      <c r="G814" s="9" t="s">
        <v>60</v>
      </c>
      <c r="I814" t="str">
        <f t="shared" si="103"/>
        <v>V6-QB-44-FD30S - No Intu</v>
      </c>
      <c r="J814">
        <f t="shared" si="106"/>
        <v>533</v>
      </c>
      <c r="L814" t="s">
        <v>730</v>
      </c>
      <c r="M814" s="355">
        <v>0.05</v>
      </c>
      <c r="O814">
        <v>507</v>
      </c>
    </row>
    <row r="815" spans="1:15">
      <c r="A815" t="s">
        <v>582</v>
      </c>
      <c r="B815" t="s">
        <v>47</v>
      </c>
      <c r="C815" t="s">
        <v>631</v>
      </c>
      <c r="D815">
        <v>44</v>
      </c>
      <c r="E815" t="s">
        <v>690</v>
      </c>
      <c r="F815" t="s">
        <v>638</v>
      </c>
      <c r="G815" s="9" t="s">
        <v>60</v>
      </c>
      <c r="I815" t="str">
        <f t="shared" si="103"/>
        <v>V1-Concealed Flush-44-FD30S - No Intu</v>
      </c>
      <c r="J815" s="284">
        <f t="shared" ref="J815:J820" si="107">ROUNDUP(J809*(1+Concealed_Flush_Uplift),0)</f>
        <v>324</v>
      </c>
      <c r="L815" t="s">
        <v>751</v>
      </c>
      <c r="O815" s="284">
        <v>308</v>
      </c>
    </row>
    <row r="816" spans="1:15">
      <c r="A816" t="s">
        <v>583</v>
      </c>
      <c r="B816" t="s">
        <v>48</v>
      </c>
      <c r="C816" t="s">
        <v>631</v>
      </c>
      <c r="D816">
        <v>44</v>
      </c>
      <c r="E816" t="s">
        <v>690</v>
      </c>
      <c r="F816" t="s">
        <v>638</v>
      </c>
      <c r="G816" s="9" t="s">
        <v>60</v>
      </c>
      <c r="I816" t="str">
        <f t="shared" si="103"/>
        <v>V2-Concealed Flush-44-FD30S - No Intu</v>
      </c>
      <c r="J816" s="284">
        <f t="shared" si="107"/>
        <v>264</v>
      </c>
      <c r="L816" t="s">
        <v>751</v>
      </c>
      <c r="O816" s="284">
        <v>251</v>
      </c>
    </row>
    <row r="817" spans="1:15">
      <c r="A817" t="s">
        <v>584</v>
      </c>
      <c r="B817" t="s">
        <v>49</v>
      </c>
      <c r="C817" t="s">
        <v>631</v>
      </c>
      <c r="D817">
        <v>44</v>
      </c>
      <c r="E817" t="s">
        <v>690</v>
      </c>
      <c r="F817" t="s">
        <v>638</v>
      </c>
      <c r="G817" s="9" t="s">
        <v>60</v>
      </c>
      <c r="I817" t="str">
        <f t="shared" si="103"/>
        <v>V3-Concealed Flush-44-FD30S - No Intu</v>
      </c>
      <c r="J817" s="284">
        <f t="shared" si="107"/>
        <v>357</v>
      </c>
      <c r="L817" t="s">
        <v>751</v>
      </c>
      <c r="O817" s="284">
        <v>339</v>
      </c>
    </row>
    <row r="818" spans="1:15">
      <c r="A818" t="s">
        <v>585</v>
      </c>
      <c r="B818" t="s">
        <v>50</v>
      </c>
      <c r="C818" t="s">
        <v>631</v>
      </c>
      <c r="D818">
        <v>44</v>
      </c>
      <c r="E818" t="s">
        <v>690</v>
      </c>
      <c r="F818" t="s">
        <v>638</v>
      </c>
      <c r="G818" s="9" t="s">
        <v>60</v>
      </c>
      <c r="I818" t="str">
        <f t="shared" si="103"/>
        <v>V4-Concealed Flush-44-FD30S - No Intu</v>
      </c>
      <c r="J818" s="284">
        <f t="shared" si="107"/>
        <v>421</v>
      </c>
      <c r="L818" t="s">
        <v>751</v>
      </c>
      <c r="O818" s="284">
        <v>400</v>
      </c>
    </row>
    <row r="819" spans="1:15">
      <c r="A819" t="s">
        <v>586</v>
      </c>
      <c r="B819" t="s">
        <v>51</v>
      </c>
      <c r="C819" t="s">
        <v>631</v>
      </c>
      <c r="D819">
        <v>44</v>
      </c>
      <c r="E819" t="s">
        <v>690</v>
      </c>
      <c r="F819" t="s">
        <v>638</v>
      </c>
      <c r="G819" s="9" t="s">
        <v>60</v>
      </c>
      <c r="I819" t="str">
        <f t="shared" si="103"/>
        <v>V5-Concealed Flush-44-FD30S - No Intu</v>
      </c>
      <c r="J819" s="284">
        <f t="shared" si="107"/>
        <v>373</v>
      </c>
      <c r="L819" t="s">
        <v>751</v>
      </c>
      <c r="O819" s="284">
        <v>355</v>
      </c>
    </row>
    <row r="820" spans="1:15">
      <c r="A820" t="s">
        <v>587</v>
      </c>
      <c r="B820" t="s">
        <v>52</v>
      </c>
      <c r="C820" t="s">
        <v>631</v>
      </c>
      <c r="D820">
        <v>44</v>
      </c>
      <c r="E820" t="s">
        <v>690</v>
      </c>
      <c r="F820" t="s">
        <v>638</v>
      </c>
      <c r="G820" s="9" t="s">
        <v>60</v>
      </c>
      <c r="I820" t="str">
        <f t="shared" si="103"/>
        <v>V6-Concealed Flush-44-FD30S - No Intu</v>
      </c>
      <c r="J820" s="284">
        <f t="shared" si="107"/>
        <v>587</v>
      </c>
      <c r="L820" t="s">
        <v>751</v>
      </c>
      <c r="O820" s="284">
        <v>558</v>
      </c>
    </row>
    <row r="821" spans="1:15">
      <c r="A821" t="s">
        <v>582</v>
      </c>
      <c r="B821" t="s">
        <v>47</v>
      </c>
      <c r="C821" t="s">
        <v>797</v>
      </c>
      <c r="D821">
        <v>44</v>
      </c>
      <c r="E821" t="s">
        <v>690</v>
      </c>
      <c r="F821" t="s">
        <v>638</v>
      </c>
      <c r="G821" s="9" t="s">
        <v>59</v>
      </c>
      <c r="I821" t="str">
        <f t="shared" si="103"/>
        <v>V1-Hockey - Sprayed/stained-44-FD30S - No Intu</v>
      </c>
      <c r="J821" s="6">
        <f t="shared" ref="J821:J839" si="108">J802</f>
        <v>215</v>
      </c>
      <c r="L821" s="189" t="s">
        <v>751</v>
      </c>
      <c r="O821" s="6">
        <v>209</v>
      </c>
    </row>
    <row r="822" spans="1:15">
      <c r="A822" t="s">
        <v>583</v>
      </c>
      <c r="B822" t="s">
        <v>48</v>
      </c>
      <c r="C822" t="s">
        <v>797</v>
      </c>
      <c r="D822">
        <v>44</v>
      </c>
      <c r="E822" t="s">
        <v>690</v>
      </c>
      <c r="F822" t="s">
        <v>638</v>
      </c>
      <c r="G822" s="9" t="s">
        <v>59</v>
      </c>
      <c r="I822" t="str">
        <f t="shared" si="103"/>
        <v>V2-Hockey - Sprayed/stained-44-FD30S - No Intu</v>
      </c>
      <c r="J822" s="6">
        <f t="shared" si="108"/>
        <v>168</v>
      </c>
      <c r="L822" s="189" t="s">
        <v>751</v>
      </c>
      <c r="O822" s="6">
        <v>163</v>
      </c>
    </row>
    <row r="823" spans="1:15">
      <c r="A823" t="s">
        <v>584</v>
      </c>
      <c r="B823" t="s">
        <v>49</v>
      </c>
      <c r="C823" t="s">
        <v>797</v>
      </c>
      <c r="D823">
        <v>44</v>
      </c>
      <c r="E823" t="s">
        <v>690</v>
      </c>
      <c r="F823" t="s">
        <v>638</v>
      </c>
      <c r="G823" s="9" t="s">
        <v>59</v>
      </c>
      <c r="I823" t="str">
        <f t="shared" si="103"/>
        <v>V3-Hockey - Sprayed/stained-44-FD30S - No Intu</v>
      </c>
      <c r="J823" s="6">
        <f t="shared" si="108"/>
        <v>241</v>
      </c>
      <c r="L823" s="189" t="s">
        <v>751</v>
      </c>
      <c r="O823" s="6">
        <v>235</v>
      </c>
    </row>
    <row r="824" spans="1:15">
      <c r="A824" t="s">
        <v>585</v>
      </c>
      <c r="B824" t="s">
        <v>50</v>
      </c>
      <c r="C824" t="s">
        <v>797</v>
      </c>
      <c r="D824">
        <v>44</v>
      </c>
      <c r="E824" t="s">
        <v>690</v>
      </c>
      <c r="F824" t="s">
        <v>638</v>
      </c>
      <c r="G824" s="9" t="s">
        <v>59</v>
      </c>
      <c r="I824" t="str">
        <f t="shared" si="103"/>
        <v>V4-Hockey - Sprayed/stained-44-FD30S - No Intu</v>
      </c>
      <c r="J824" s="6">
        <f t="shared" si="108"/>
        <v>293</v>
      </c>
      <c r="L824" s="189" t="s">
        <v>751</v>
      </c>
      <c r="O824" s="6">
        <v>285</v>
      </c>
    </row>
    <row r="825" spans="1:15">
      <c r="A825" t="s">
        <v>586</v>
      </c>
      <c r="B825" t="s">
        <v>51</v>
      </c>
      <c r="C825" t="s">
        <v>797</v>
      </c>
      <c r="D825">
        <v>44</v>
      </c>
      <c r="E825" t="s">
        <v>690</v>
      </c>
      <c r="F825" t="s">
        <v>638</v>
      </c>
      <c r="G825" s="9" t="s">
        <v>59</v>
      </c>
      <c r="I825" t="str">
        <f t="shared" si="103"/>
        <v>V5-Hockey - Sprayed/stained-44-FD30S - No Intu</v>
      </c>
      <c r="J825" s="6">
        <f t="shared" si="108"/>
        <v>262</v>
      </c>
      <c r="L825" s="189" t="s">
        <v>751</v>
      </c>
      <c r="O825" s="6">
        <v>255</v>
      </c>
    </row>
    <row r="826" spans="1:15">
      <c r="A826" t="s">
        <v>587</v>
      </c>
      <c r="B826" t="s">
        <v>52</v>
      </c>
      <c r="C826" t="s">
        <v>797</v>
      </c>
      <c r="D826">
        <v>44</v>
      </c>
      <c r="E826" t="s">
        <v>690</v>
      </c>
      <c r="F826" t="s">
        <v>638</v>
      </c>
      <c r="G826" s="9" t="s">
        <v>59</v>
      </c>
      <c r="I826" t="str">
        <f t="shared" si="103"/>
        <v>V6-Hockey - Sprayed/stained-44-FD30S - No Intu</v>
      </c>
      <c r="J826" s="6">
        <f t="shared" si="108"/>
        <v>410</v>
      </c>
      <c r="L826" s="189" t="s">
        <v>751</v>
      </c>
      <c r="O826" s="6">
        <v>400</v>
      </c>
    </row>
    <row r="827" spans="1:15">
      <c r="A827" t="s">
        <v>588</v>
      </c>
      <c r="B827" t="s">
        <v>129</v>
      </c>
      <c r="C827" t="s">
        <v>797</v>
      </c>
      <c r="D827">
        <v>44</v>
      </c>
      <c r="E827" t="s">
        <v>690</v>
      </c>
      <c r="F827" t="s">
        <v>638</v>
      </c>
      <c r="G827" s="9" t="s">
        <v>59</v>
      </c>
      <c r="I827" t="str">
        <f t="shared" si="103"/>
        <v>V7-Hockey - Sprayed/stained-44-FD30S - No Intu</v>
      </c>
      <c r="J827" s="6">
        <f t="shared" si="108"/>
        <v>380</v>
      </c>
      <c r="L827" s="189" t="s">
        <v>751</v>
      </c>
      <c r="O827" s="6">
        <v>370</v>
      </c>
    </row>
    <row r="828" spans="1:15">
      <c r="A828" t="s">
        <v>582</v>
      </c>
      <c r="B828" t="s">
        <v>47</v>
      </c>
      <c r="C828" t="s">
        <v>798</v>
      </c>
      <c r="D828">
        <v>44</v>
      </c>
      <c r="E828" t="s">
        <v>690</v>
      </c>
      <c r="F828" t="s">
        <v>638</v>
      </c>
      <c r="G828" s="9" t="s">
        <v>60</v>
      </c>
      <c r="I828" t="str">
        <f t="shared" si="103"/>
        <v>V1-QB - Sprayed/stained-44-FD30S - No Intu</v>
      </c>
      <c r="J828" s="6">
        <f t="shared" si="108"/>
        <v>294</v>
      </c>
      <c r="L828" s="189" t="s">
        <v>751</v>
      </c>
      <c r="O828" s="6">
        <v>280</v>
      </c>
    </row>
    <row r="829" spans="1:15">
      <c r="A829" t="s">
        <v>583</v>
      </c>
      <c r="B829" t="s">
        <v>48</v>
      </c>
      <c r="C829" t="s">
        <v>798</v>
      </c>
      <c r="D829">
        <v>44</v>
      </c>
      <c r="E829" t="s">
        <v>690</v>
      </c>
      <c r="F829" t="s">
        <v>638</v>
      </c>
      <c r="G829" s="9" t="s">
        <v>60</v>
      </c>
      <c r="I829" t="str">
        <f t="shared" si="103"/>
        <v>V2-QB - Sprayed/stained-44-FD30S - No Intu</v>
      </c>
      <c r="J829" s="6">
        <f t="shared" si="108"/>
        <v>240</v>
      </c>
      <c r="L829" s="189" t="s">
        <v>751</v>
      </c>
      <c r="O829" s="6">
        <v>228</v>
      </c>
    </row>
    <row r="830" spans="1:15">
      <c r="A830" t="s">
        <v>584</v>
      </c>
      <c r="B830" t="s">
        <v>49</v>
      </c>
      <c r="C830" t="s">
        <v>798</v>
      </c>
      <c r="D830">
        <v>44</v>
      </c>
      <c r="E830" t="s">
        <v>690</v>
      </c>
      <c r="F830" t="s">
        <v>638</v>
      </c>
      <c r="G830" s="9" t="s">
        <v>60</v>
      </c>
      <c r="I830" t="str">
        <f t="shared" si="103"/>
        <v>V3-QB - Sprayed/stained-44-FD30S - No Intu</v>
      </c>
      <c r="J830" s="6">
        <f t="shared" si="108"/>
        <v>324</v>
      </c>
      <c r="L830" s="189" t="s">
        <v>751</v>
      </c>
      <c r="O830" s="6">
        <v>308</v>
      </c>
    </row>
    <row r="831" spans="1:15">
      <c r="A831" t="s">
        <v>585</v>
      </c>
      <c r="B831" t="s">
        <v>50</v>
      </c>
      <c r="C831" t="s">
        <v>798</v>
      </c>
      <c r="D831">
        <v>44</v>
      </c>
      <c r="E831" t="s">
        <v>690</v>
      </c>
      <c r="F831" t="s">
        <v>638</v>
      </c>
      <c r="G831" s="9" t="s">
        <v>60</v>
      </c>
      <c r="I831" t="str">
        <f t="shared" si="103"/>
        <v>V4-QB - Sprayed/stained-44-FD30S - No Intu</v>
      </c>
      <c r="J831" s="6">
        <f t="shared" si="108"/>
        <v>382</v>
      </c>
      <c r="L831" s="189" t="s">
        <v>751</v>
      </c>
      <c r="O831" s="6">
        <v>363</v>
      </c>
    </row>
    <row r="832" spans="1:15">
      <c r="A832" t="s">
        <v>586</v>
      </c>
      <c r="B832" t="s">
        <v>51</v>
      </c>
      <c r="C832" t="s">
        <v>798</v>
      </c>
      <c r="D832">
        <v>44</v>
      </c>
      <c r="E832" t="s">
        <v>690</v>
      </c>
      <c r="F832" t="s">
        <v>638</v>
      </c>
      <c r="G832" s="9" t="s">
        <v>60</v>
      </c>
      <c r="I832" t="str">
        <f t="shared" si="103"/>
        <v>V5-QB - Sprayed/stained-44-FD30S - No Intu</v>
      </c>
      <c r="J832" s="6">
        <f t="shared" si="108"/>
        <v>339</v>
      </c>
      <c r="L832" s="189" t="s">
        <v>751</v>
      </c>
      <c r="O832" s="6">
        <v>322</v>
      </c>
    </row>
    <row r="833" spans="1:15">
      <c r="A833" t="s">
        <v>587</v>
      </c>
      <c r="B833" t="s">
        <v>52</v>
      </c>
      <c r="C833" t="s">
        <v>798</v>
      </c>
      <c r="D833">
        <v>44</v>
      </c>
      <c r="E833" t="s">
        <v>690</v>
      </c>
      <c r="F833" t="s">
        <v>638</v>
      </c>
      <c r="G833" s="9" t="s">
        <v>60</v>
      </c>
      <c r="I833" t="str">
        <f t="shared" si="103"/>
        <v>V6-QB - Sprayed/stained-44-FD30S - No Intu</v>
      </c>
      <c r="J833" s="6">
        <f t="shared" si="108"/>
        <v>533</v>
      </c>
      <c r="L833" s="189" t="s">
        <v>751</v>
      </c>
      <c r="O833" s="6">
        <v>507</v>
      </c>
    </row>
    <row r="834" spans="1:15">
      <c r="A834" t="s">
        <v>582</v>
      </c>
      <c r="B834" t="s">
        <v>47</v>
      </c>
      <c r="C834" t="s">
        <v>799</v>
      </c>
      <c r="D834">
        <v>44</v>
      </c>
      <c r="E834" t="s">
        <v>690</v>
      </c>
      <c r="F834" t="s">
        <v>638</v>
      </c>
      <c r="G834" s="9" t="s">
        <v>60</v>
      </c>
      <c r="I834" t="str">
        <f t="shared" si="103"/>
        <v>V1-Concealed Flush - Sprayed/stained-44-FD30S - No Intu</v>
      </c>
      <c r="J834" s="6">
        <f t="shared" si="108"/>
        <v>324</v>
      </c>
      <c r="L834" s="189" t="s">
        <v>751</v>
      </c>
      <c r="O834" s="6">
        <v>308</v>
      </c>
    </row>
    <row r="835" spans="1:15">
      <c r="A835" t="s">
        <v>583</v>
      </c>
      <c r="B835" t="s">
        <v>48</v>
      </c>
      <c r="C835" t="s">
        <v>799</v>
      </c>
      <c r="D835">
        <v>44</v>
      </c>
      <c r="E835" t="s">
        <v>690</v>
      </c>
      <c r="F835" t="s">
        <v>638</v>
      </c>
      <c r="G835" s="9" t="s">
        <v>60</v>
      </c>
      <c r="I835" t="str">
        <f t="shared" si="103"/>
        <v>V2-Concealed Flush - Sprayed/stained-44-FD30S - No Intu</v>
      </c>
      <c r="J835" s="6">
        <f t="shared" si="108"/>
        <v>264</v>
      </c>
      <c r="L835" s="189" t="s">
        <v>751</v>
      </c>
      <c r="O835" s="6">
        <v>251</v>
      </c>
    </row>
    <row r="836" spans="1:15">
      <c r="A836" t="s">
        <v>584</v>
      </c>
      <c r="B836" t="s">
        <v>49</v>
      </c>
      <c r="C836" t="s">
        <v>799</v>
      </c>
      <c r="D836">
        <v>44</v>
      </c>
      <c r="E836" t="s">
        <v>690</v>
      </c>
      <c r="F836" t="s">
        <v>638</v>
      </c>
      <c r="G836" s="9" t="s">
        <v>60</v>
      </c>
      <c r="I836" t="str">
        <f t="shared" ref="I836:I899" si="109">A836&amp;"-"&amp;C836&amp;"-"&amp;D836&amp;"-"&amp;E836</f>
        <v>V3-Concealed Flush - Sprayed/stained-44-FD30S - No Intu</v>
      </c>
      <c r="J836" s="6">
        <f t="shared" si="108"/>
        <v>357</v>
      </c>
      <c r="L836" s="189" t="s">
        <v>751</v>
      </c>
      <c r="O836" s="6">
        <v>339</v>
      </c>
    </row>
    <row r="837" spans="1:15">
      <c r="A837" t="s">
        <v>585</v>
      </c>
      <c r="B837" t="s">
        <v>50</v>
      </c>
      <c r="C837" t="s">
        <v>799</v>
      </c>
      <c r="D837">
        <v>44</v>
      </c>
      <c r="E837" t="s">
        <v>690</v>
      </c>
      <c r="F837" t="s">
        <v>638</v>
      </c>
      <c r="G837" s="9" t="s">
        <v>60</v>
      </c>
      <c r="I837" t="str">
        <f t="shared" si="109"/>
        <v>V4-Concealed Flush - Sprayed/stained-44-FD30S - No Intu</v>
      </c>
      <c r="J837" s="6">
        <f t="shared" si="108"/>
        <v>421</v>
      </c>
      <c r="L837" s="189" t="s">
        <v>751</v>
      </c>
      <c r="O837" s="6">
        <v>400</v>
      </c>
    </row>
    <row r="838" spans="1:15">
      <c r="A838" t="s">
        <v>586</v>
      </c>
      <c r="B838" t="s">
        <v>51</v>
      </c>
      <c r="C838" t="s">
        <v>799</v>
      </c>
      <c r="D838">
        <v>44</v>
      </c>
      <c r="E838" t="s">
        <v>690</v>
      </c>
      <c r="F838" t="s">
        <v>638</v>
      </c>
      <c r="G838" s="9" t="s">
        <v>60</v>
      </c>
      <c r="I838" t="str">
        <f t="shared" si="109"/>
        <v>V5-Concealed Flush - Sprayed/stained-44-FD30S - No Intu</v>
      </c>
      <c r="J838" s="6">
        <f t="shared" si="108"/>
        <v>373</v>
      </c>
      <c r="L838" s="189" t="s">
        <v>751</v>
      </c>
      <c r="O838" s="6">
        <v>355</v>
      </c>
    </row>
    <row r="839" spans="1:15">
      <c r="A839" t="s">
        <v>587</v>
      </c>
      <c r="B839" t="s">
        <v>52</v>
      </c>
      <c r="C839" t="s">
        <v>799</v>
      </c>
      <c r="D839">
        <v>44</v>
      </c>
      <c r="E839" t="s">
        <v>690</v>
      </c>
      <c r="F839" t="s">
        <v>638</v>
      </c>
      <c r="G839" s="9" t="s">
        <v>60</v>
      </c>
      <c r="I839" t="str">
        <f t="shared" si="109"/>
        <v>V6-Concealed Flush - Sprayed/stained-44-FD30S - No Intu</v>
      </c>
      <c r="J839" s="6">
        <f t="shared" si="108"/>
        <v>587</v>
      </c>
      <c r="L839" s="189" t="s">
        <v>751</v>
      </c>
      <c r="O839" s="6">
        <v>558</v>
      </c>
    </row>
    <row r="840" spans="1:15">
      <c r="A840" t="s">
        <v>582</v>
      </c>
      <c r="B840" t="s">
        <v>47</v>
      </c>
      <c r="C840" t="s">
        <v>127</v>
      </c>
      <c r="D840">
        <v>54</v>
      </c>
      <c r="E840" t="s">
        <v>690</v>
      </c>
      <c r="F840" t="s">
        <v>638</v>
      </c>
      <c r="G840" s="9" t="s">
        <v>61</v>
      </c>
      <c r="I840" t="str">
        <f t="shared" si="109"/>
        <v>V1-Hockey-54-FD30S - No Intu</v>
      </c>
      <c r="J840">
        <f t="shared" ref="J840:J852" si="110">+ROUNDUP(O840*(1+M840),0)</f>
        <v>215</v>
      </c>
      <c r="L840" t="s">
        <v>730</v>
      </c>
      <c r="M840" s="355">
        <v>2.5000000000000001E-2</v>
      </c>
      <c r="O840">
        <v>209</v>
      </c>
    </row>
    <row r="841" spans="1:15">
      <c r="A841" t="s">
        <v>583</v>
      </c>
      <c r="B841" t="s">
        <v>48</v>
      </c>
      <c r="C841" t="s">
        <v>127</v>
      </c>
      <c r="D841">
        <v>54</v>
      </c>
      <c r="E841" t="s">
        <v>690</v>
      </c>
      <c r="F841" t="s">
        <v>638</v>
      </c>
      <c r="G841" s="9" t="s">
        <v>61</v>
      </c>
      <c r="I841" t="str">
        <f t="shared" si="109"/>
        <v>V2-Hockey-54-FD30S - No Intu</v>
      </c>
      <c r="J841">
        <f t="shared" si="110"/>
        <v>168</v>
      </c>
      <c r="L841" t="s">
        <v>730</v>
      </c>
      <c r="M841" s="355">
        <v>2.5000000000000001E-2</v>
      </c>
      <c r="O841">
        <v>163</v>
      </c>
    </row>
    <row r="842" spans="1:15">
      <c r="A842" t="s">
        <v>584</v>
      </c>
      <c r="B842" t="s">
        <v>49</v>
      </c>
      <c r="C842" t="s">
        <v>127</v>
      </c>
      <c r="D842">
        <v>54</v>
      </c>
      <c r="E842" t="s">
        <v>690</v>
      </c>
      <c r="F842" t="s">
        <v>638</v>
      </c>
      <c r="G842" s="9" t="s">
        <v>61</v>
      </c>
      <c r="I842" t="str">
        <f t="shared" si="109"/>
        <v>V3-Hockey-54-FD30S - No Intu</v>
      </c>
      <c r="J842">
        <f t="shared" si="110"/>
        <v>241</v>
      </c>
      <c r="L842" t="s">
        <v>730</v>
      </c>
      <c r="M842" s="355">
        <v>2.5000000000000001E-2</v>
      </c>
      <c r="O842">
        <v>235</v>
      </c>
    </row>
    <row r="843" spans="1:15">
      <c r="A843" t="s">
        <v>585</v>
      </c>
      <c r="B843" t="s">
        <v>50</v>
      </c>
      <c r="C843" t="s">
        <v>127</v>
      </c>
      <c r="D843">
        <v>54</v>
      </c>
      <c r="E843" t="s">
        <v>690</v>
      </c>
      <c r="F843" t="s">
        <v>638</v>
      </c>
      <c r="G843" s="9" t="s">
        <v>61</v>
      </c>
      <c r="I843" t="str">
        <f t="shared" si="109"/>
        <v>V4-Hockey-54-FD30S - No Intu</v>
      </c>
      <c r="J843">
        <f t="shared" si="110"/>
        <v>293</v>
      </c>
      <c r="L843" t="s">
        <v>730</v>
      </c>
      <c r="M843" s="355">
        <v>2.5000000000000001E-2</v>
      </c>
      <c r="O843">
        <v>285</v>
      </c>
    </row>
    <row r="844" spans="1:15">
      <c r="A844" t="s">
        <v>586</v>
      </c>
      <c r="B844" t="s">
        <v>51</v>
      </c>
      <c r="C844" t="s">
        <v>127</v>
      </c>
      <c r="D844">
        <v>54</v>
      </c>
      <c r="E844" t="s">
        <v>690</v>
      </c>
      <c r="F844" t="s">
        <v>638</v>
      </c>
      <c r="G844" s="9" t="s">
        <v>61</v>
      </c>
      <c r="I844" t="str">
        <f t="shared" si="109"/>
        <v>V5-Hockey-54-FD30S - No Intu</v>
      </c>
      <c r="J844">
        <f t="shared" si="110"/>
        <v>262</v>
      </c>
      <c r="L844" t="s">
        <v>730</v>
      </c>
      <c r="M844" s="355">
        <v>2.5000000000000001E-2</v>
      </c>
      <c r="O844">
        <v>255</v>
      </c>
    </row>
    <row r="845" spans="1:15">
      <c r="A845" t="s">
        <v>587</v>
      </c>
      <c r="B845" t="s">
        <v>52</v>
      </c>
      <c r="C845" t="s">
        <v>127</v>
      </c>
      <c r="D845">
        <v>54</v>
      </c>
      <c r="E845" t="s">
        <v>690</v>
      </c>
      <c r="F845" t="s">
        <v>638</v>
      </c>
      <c r="G845" s="9" t="s">
        <v>61</v>
      </c>
      <c r="I845" t="str">
        <f t="shared" si="109"/>
        <v>V6-Hockey-54-FD30S - No Intu</v>
      </c>
      <c r="J845">
        <f t="shared" si="110"/>
        <v>410</v>
      </c>
      <c r="L845" t="s">
        <v>730</v>
      </c>
      <c r="M845" s="355">
        <v>2.5000000000000001E-2</v>
      </c>
      <c r="O845">
        <v>400</v>
      </c>
    </row>
    <row r="846" spans="1:15">
      <c r="A846" t="s">
        <v>588</v>
      </c>
      <c r="B846" t="s">
        <v>129</v>
      </c>
      <c r="C846" t="s">
        <v>127</v>
      </c>
      <c r="D846">
        <v>54</v>
      </c>
      <c r="E846" t="s">
        <v>690</v>
      </c>
      <c r="F846" t="s">
        <v>638</v>
      </c>
      <c r="G846" s="9" t="s">
        <v>61</v>
      </c>
      <c r="I846" t="str">
        <f t="shared" si="109"/>
        <v>V7-Hockey-54-FD30S - No Intu</v>
      </c>
      <c r="J846">
        <f t="shared" si="110"/>
        <v>380</v>
      </c>
      <c r="L846" t="s">
        <v>730</v>
      </c>
      <c r="M846" s="355">
        <v>2.5000000000000001E-2</v>
      </c>
      <c r="O846">
        <v>370</v>
      </c>
    </row>
    <row r="847" spans="1:15">
      <c r="A847" t="s">
        <v>582</v>
      </c>
      <c r="B847" t="s">
        <v>47</v>
      </c>
      <c r="C847" t="s">
        <v>128</v>
      </c>
      <c r="D847">
        <v>54</v>
      </c>
      <c r="E847" t="s">
        <v>690</v>
      </c>
      <c r="F847" t="s">
        <v>638</v>
      </c>
      <c r="G847" s="9" t="s">
        <v>62</v>
      </c>
      <c r="I847" t="str">
        <f t="shared" si="109"/>
        <v>V1-QB-54-FD30S - No Intu</v>
      </c>
      <c r="J847">
        <f t="shared" si="110"/>
        <v>294</v>
      </c>
      <c r="L847" t="s">
        <v>730</v>
      </c>
      <c r="M847" s="355">
        <v>0.05</v>
      </c>
      <c r="O847">
        <v>280</v>
      </c>
    </row>
    <row r="848" spans="1:15">
      <c r="A848" t="s">
        <v>583</v>
      </c>
      <c r="B848" t="s">
        <v>48</v>
      </c>
      <c r="C848" t="s">
        <v>128</v>
      </c>
      <c r="D848">
        <v>54</v>
      </c>
      <c r="E848" t="s">
        <v>690</v>
      </c>
      <c r="F848" t="s">
        <v>638</v>
      </c>
      <c r="G848" s="9" t="s">
        <v>62</v>
      </c>
      <c r="I848" t="str">
        <f t="shared" si="109"/>
        <v>V2-QB-54-FD30S - No Intu</v>
      </c>
      <c r="J848">
        <f t="shared" si="110"/>
        <v>240</v>
      </c>
      <c r="L848" t="s">
        <v>730</v>
      </c>
      <c r="M848" s="355">
        <v>0.05</v>
      </c>
      <c r="O848">
        <v>228</v>
      </c>
    </row>
    <row r="849" spans="1:15">
      <c r="A849" t="s">
        <v>584</v>
      </c>
      <c r="B849" t="s">
        <v>49</v>
      </c>
      <c r="C849" t="s">
        <v>128</v>
      </c>
      <c r="D849">
        <v>54</v>
      </c>
      <c r="E849" t="s">
        <v>690</v>
      </c>
      <c r="F849" t="s">
        <v>638</v>
      </c>
      <c r="G849" s="9" t="s">
        <v>62</v>
      </c>
      <c r="I849" t="str">
        <f t="shared" si="109"/>
        <v>V3-QB-54-FD30S - No Intu</v>
      </c>
      <c r="J849">
        <f t="shared" si="110"/>
        <v>324</v>
      </c>
      <c r="L849" t="s">
        <v>730</v>
      </c>
      <c r="M849" s="355">
        <v>0.05</v>
      </c>
      <c r="O849">
        <v>308</v>
      </c>
    </row>
    <row r="850" spans="1:15">
      <c r="A850" t="s">
        <v>585</v>
      </c>
      <c r="B850" t="s">
        <v>50</v>
      </c>
      <c r="C850" t="s">
        <v>128</v>
      </c>
      <c r="D850">
        <v>54</v>
      </c>
      <c r="E850" t="s">
        <v>690</v>
      </c>
      <c r="F850" t="s">
        <v>638</v>
      </c>
      <c r="G850" s="9" t="s">
        <v>62</v>
      </c>
      <c r="I850" t="str">
        <f t="shared" si="109"/>
        <v>V4-QB-54-FD30S - No Intu</v>
      </c>
      <c r="J850">
        <f t="shared" si="110"/>
        <v>382</v>
      </c>
      <c r="L850" t="s">
        <v>730</v>
      </c>
      <c r="M850" s="355">
        <v>0.05</v>
      </c>
      <c r="O850">
        <v>363</v>
      </c>
    </row>
    <row r="851" spans="1:15">
      <c r="A851" t="s">
        <v>586</v>
      </c>
      <c r="B851" t="s">
        <v>51</v>
      </c>
      <c r="C851" t="s">
        <v>128</v>
      </c>
      <c r="D851">
        <v>54</v>
      </c>
      <c r="E851" t="s">
        <v>690</v>
      </c>
      <c r="F851" t="s">
        <v>638</v>
      </c>
      <c r="G851" s="9" t="s">
        <v>62</v>
      </c>
      <c r="I851" t="str">
        <f t="shared" si="109"/>
        <v>V5-QB-54-FD30S - No Intu</v>
      </c>
      <c r="J851">
        <f t="shared" si="110"/>
        <v>339</v>
      </c>
      <c r="L851" t="s">
        <v>730</v>
      </c>
      <c r="M851" s="355">
        <v>0.05</v>
      </c>
      <c r="O851">
        <v>322</v>
      </c>
    </row>
    <row r="852" spans="1:15">
      <c r="A852" t="s">
        <v>587</v>
      </c>
      <c r="B852" t="s">
        <v>52</v>
      </c>
      <c r="C852" t="s">
        <v>128</v>
      </c>
      <c r="D852">
        <v>54</v>
      </c>
      <c r="E852" t="s">
        <v>690</v>
      </c>
      <c r="F852" t="s">
        <v>638</v>
      </c>
      <c r="G852" s="9" t="s">
        <v>62</v>
      </c>
      <c r="I852" t="str">
        <f t="shared" si="109"/>
        <v>V6-QB-54-FD30S - No Intu</v>
      </c>
      <c r="J852">
        <f t="shared" si="110"/>
        <v>533</v>
      </c>
      <c r="L852" t="s">
        <v>730</v>
      </c>
      <c r="M852" s="355">
        <v>0.05</v>
      </c>
      <c r="O852">
        <v>507</v>
      </c>
    </row>
    <row r="853" spans="1:15">
      <c r="A853" t="s">
        <v>582</v>
      </c>
      <c r="B853" t="s">
        <v>47</v>
      </c>
      <c r="C853" t="s">
        <v>631</v>
      </c>
      <c r="D853">
        <v>54</v>
      </c>
      <c r="E853" t="s">
        <v>690</v>
      </c>
      <c r="F853" t="s">
        <v>638</v>
      </c>
      <c r="G853" s="9" t="s">
        <v>62</v>
      </c>
      <c r="I853" t="str">
        <f t="shared" si="109"/>
        <v>V1-Concealed Flush-54-FD30S - No Intu</v>
      </c>
      <c r="J853" s="284">
        <f t="shared" ref="J853:J858" si="111">ROUNDUP(J847*(1+Concealed_Flush_Uplift),0)</f>
        <v>324</v>
      </c>
      <c r="L853" t="s">
        <v>751</v>
      </c>
      <c r="O853" s="284">
        <v>308</v>
      </c>
    </row>
    <row r="854" spans="1:15">
      <c r="A854" t="s">
        <v>583</v>
      </c>
      <c r="B854" t="s">
        <v>48</v>
      </c>
      <c r="C854" t="s">
        <v>631</v>
      </c>
      <c r="D854">
        <v>54</v>
      </c>
      <c r="E854" t="s">
        <v>690</v>
      </c>
      <c r="F854" t="s">
        <v>638</v>
      </c>
      <c r="G854" s="9" t="s">
        <v>62</v>
      </c>
      <c r="I854" t="str">
        <f t="shared" si="109"/>
        <v>V2-Concealed Flush-54-FD30S - No Intu</v>
      </c>
      <c r="J854" s="284">
        <f t="shared" si="111"/>
        <v>264</v>
      </c>
      <c r="L854" t="s">
        <v>751</v>
      </c>
      <c r="O854" s="284">
        <v>251</v>
      </c>
    </row>
    <row r="855" spans="1:15">
      <c r="A855" t="s">
        <v>584</v>
      </c>
      <c r="B855" t="s">
        <v>49</v>
      </c>
      <c r="C855" t="s">
        <v>631</v>
      </c>
      <c r="D855">
        <v>54</v>
      </c>
      <c r="E855" t="s">
        <v>690</v>
      </c>
      <c r="F855" t="s">
        <v>638</v>
      </c>
      <c r="G855" s="9" t="s">
        <v>62</v>
      </c>
      <c r="I855" t="str">
        <f t="shared" si="109"/>
        <v>V3-Concealed Flush-54-FD30S - No Intu</v>
      </c>
      <c r="J855" s="284">
        <f t="shared" si="111"/>
        <v>357</v>
      </c>
      <c r="L855" t="s">
        <v>751</v>
      </c>
      <c r="O855" s="284">
        <v>339</v>
      </c>
    </row>
    <row r="856" spans="1:15">
      <c r="A856" t="s">
        <v>585</v>
      </c>
      <c r="B856" t="s">
        <v>50</v>
      </c>
      <c r="C856" t="s">
        <v>631</v>
      </c>
      <c r="D856">
        <v>54</v>
      </c>
      <c r="E856" t="s">
        <v>690</v>
      </c>
      <c r="F856" t="s">
        <v>638</v>
      </c>
      <c r="G856" s="9" t="s">
        <v>62</v>
      </c>
      <c r="I856" t="str">
        <f t="shared" si="109"/>
        <v>V4-Concealed Flush-54-FD30S - No Intu</v>
      </c>
      <c r="J856" s="284">
        <f t="shared" si="111"/>
        <v>421</v>
      </c>
      <c r="L856" t="s">
        <v>751</v>
      </c>
      <c r="O856" s="284">
        <v>400</v>
      </c>
    </row>
    <row r="857" spans="1:15">
      <c r="A857" t="s">
        <v>586</v>
      </c>
      <c r="B857" t="s">
        <v>51</v>
      </c>
      <c r="C857" t="s">
        <v>631</v>
      </c>
      <c r="D857">
        <v>54</v>
      </c>
      <c r="E857" t="s">
        <v>690</v>
      </c>
      <c r="F857" t="s">
        <v>638</v>
      </c>
      <c r="G857" s="9" t="s">
        <v>62</v>
      </c>
      <c r="I857" t="str">
        <f t="shared" si="109"/>
        <v>V5-Concealed Flush-54-FD30S - No Intu</v>
      </c>
      <c r="J857" s="284">
        <f t="shared" si="111"/>
        <v>373</v>
      </c>
      <c r="L857" t="s">
        <v>751</v>
      </c>
      <c r="O857" s="284">
        <v>355</v>
      </c>
    </row>
    <row r="858" spans="1:15">
      <c r="A858" t="s">
        <v>587</v>
      </c>
      <c r="B858" t="s">
        <v>52</v>
      </c>
      <c r="C858" t="s">
        <v>631</v>
      </c>
      <c r="D858">
        <v>54</v>
      </c>
      <c r="E858" t="s">
        <v>690</v>
      </c>
      <c r="F858" t="s">
        <v>638</v>
      </c>
      <c r="G858" s="9" t="s">
        <v>62</v>
      </c>
      <c r="I858" t="str">
        <f t="shared" si="109"/>
        <v>V6-Concealed Flush-54-FD30S - No Intu</v>
      </c>
      <c r="J858" s="284">
        <f t="shared" si="111"/>
        <v>587</v>
      </c>
      <c r="L858" t="s">
        <v>751</v>
      </c>
      <c r="O858" s="284">
        <v>558</v>
      </c>
    </row>
    <row r="859" spans="1:15">
      <c r="A859" t="s">
        <v>582</v>
      </c>
      <c r="B859" t="s">
        <v>47</v>
      </c>
      <c r="C859" t="s">
        <v>797</v>
      </c>
      <c r="D859">
        <v>54</v>
      </c>
      <c r="E859" t="s">
        <v>690</v>
      </c>
      <c r="F859" t="s">
        <v>638</v>
      </c>
      <c r="G859" s="9" t="s">
        <v>61</v>
      </c>
      <c r="I859" t="str">
        <f t="shared" si="109"/>
        <v>V1-Hockey - Sprayed/stained-54-FD30S - No Intu</v>
      </c>
      <c r="J859" s="6">
        <f t="shared" ref="J859:J877" si="112">J840</f>
        <v>215</v>
      </c>
      <c r="L859" s="189" t="s">
        <v>751</v>
      </c>
      <c r="O859" s="6">
        <v>209</v>
      </c>
    </row>
    <row r="860" spans="1:15">
      <c r="A860" t="s">
        <v>583</v>
      </c>
      <c r="B860" t="s">
        <v>48</v>
      </c>
      <c r="C860" t="s">
        <v>797</v>
      </c>
      <c r="D860">
        <v>54</v>
      </c>
      <c r="E860" t="s">
        <v>690</v>
      </c>
      <c r="F860" t="s">
        <v>638</v>
      </c>
      <c r="G860" s="9" t="s">
        <v>61</v>
      </c>
      <c r="I860" t="str">
        <f t="shared" si="109"/>
        <v>V2-Hockey - Sprayed/stained-54-FD30S - No Intu</v>
      </c>
      <c r="J860" s="6">
        <f t="shared" si="112"/>
        <v>168</v>
      </c>
      <c r="L860" s="189" t="s">
        <v>751</v>
      </c>
      <c r="O860" s="6">
        <v>163</v>
      </c>
    </row>
    <row r="861" spans="1:15">
      <c r="A861" t="s">
        <v>584</v>
      </c>
      <c r="B861" t="s">
        <v>49</v>
      </c>
      <c r="C861" t="s">
        <v>797</v>
      </c>
      <c r="D861">
        <v>54</v>
      </c>
      <c r="E861" t="s">
        <v>690</v>
      </c>
      <c r="F861" t="s">
        <v>638</v>
      </c>
      <c r="G861" s="9" t="s">
        <v>61</v>
      </c>
      <c r="I861" t="str">
        <f t="shared" si="109"/>
        <v>V3-Hockey - Sprayed/stained-54-FD30S - No Intu</v>
      </c>
      <c r="J861" s="6">
        <f t="shared" si="112"/>
        <v>241</v>
      </c>
      <c r="L861" s="189" t="s">
        <v>751</v>
      </c>
      <c r="O861" s="6">
        <v>235</v>
      </c>
    </row>
    <row r="862" spans="1:15">
      <c r="A862" t="s">
        <v>585</v>
      </c>
      <c r="B862" t="s">
        <v>50</v>
      </c>
      <c r="C862" t="s">
        <v>797</v>
      </c>
      <c r="D862">
        <v>54</v>
      </c>
      <c r="E862" t="s">
        <v>690</v>
      </c>
      <c r="F862" t="s">
        <v>638</v>
      </c>
      <c r="G862" s="9" t="s">
        <v>61</v>
      </c>
      <c r="I862" t="str">
        <f t="shared" si="109"/>
        <v>V4-Hockey - Sprayed/stained-54-FD30S - No Intu</v>
      </c>
      <c r="J862" s="6">
        <f t="shared" si="112"/>
        <v>293</v>
      </c>
      <c r="L862" s="189" t="s">
        <v>751</v>
      </c>
      <c r="O862" s="6">
        <v>285</v>
      </c>
    </row>
    <row r="863" spans="1:15">
      <c r="A863" t="s">
        <v>586</v>
      </c>
      <c r="B863" t="s">
        <v>51</v>
      </c>
      <c r="C863" t="s">
        <v>797</v>
      </c>
      <c r="D863">
        <v>54</v>
      </c>
      <c r="E863" t="s">
        <v>690</v>
      </c>
      <c r="F863" t="s">
        <v>638</v>
      </c>
      <c r="G863" s="9" t="s">
        <v>61</v>
      </c>
      <c r="I863" t="str">
        <f t="shared" si="109"/>
        <v>V5-Hockey - Sprayed/stained-54-FD30S - No Intu</v>
      </c>
      <c r="J863" s="6">
        <f t="shared" si="112"/>
        <v>262</v>
      </c>
      <c r="L863" s="189" t="s">
        <v>751</v>
      </c>
      <c r="O863" s="6">
        <v>255</v>
      </c>
    </row>
    <row r="864" spans="1:15">
      <c r="A864" t="s">
        <v>587</v>
      </c>
      <c r="B864" t="s">
        <v>52</v>
      </c>
      <c r="C864" t="s">
        <v>797</v>
      </c>
      <c r="D864">
        <v>54</v>
      </c>
      <c r="E864" t="s">
        <v>690</v>
      </c>
      <c r="F864" t="s">
        <v>638</v>
      </c>
      <c r="G864" s="9" t="s">
        <v>61</v>
      </c>
      <c r="I864" t="str">
        <f t="shared" si="109"/>
        <v>V6-Hockey - Sprayed/stained-54-FD30S - No Intu</v>
      </c>
      <c r="J864" s="6">
        <f t="shared" si="112"/>
        <v>410</v>
      </c>
      <c r="L864" s="189" t="s">
        <v>751</v>
      </c>
      <c r="O864" s="6">
        <v>400</v>
      </c>
    </row>
    <row r="865" spans="1:15">
      <c r="A865" t="s">
        <v>588</v>
      </c>
      <c r="B865" t="s">
        <v>129</v>
      </c>
      <c r="C865" t="s">
        <v>797</v>
      </c>
      <c r="D865">
        <v>54</v>
      </c>
      <c r="E865" t="s">
        <v>690</v>
      </c>
      <c r="F865" t="s">
        <v>638</v>
      </c>
      <c r="G865" s="9" t="s">
        <v>61</v>
      </c>
      <c r="I865" t="str">
        <f t="shared" si="109"/>
        <v>V7-Hockey - Sprayed/stained-54-FD30S - No Intu</v>
      </c>
      <c r="J865" s="6">
        <f t="shared" si="112"/>
        <v>380</v>
      </c>
      <c r="L865" s="189" t="s">
        <v>751</v>
      </c>
      <c r="O865" s="6">
        <v>370</v>
      </c>
    </row>
    <row r="866" spans="1:15">
      <c r="A866" t="s">
        <v>582</v>
      </c>
      <c r="B866" t="s">
        <v>47</v>
      </c>
      <c r="C866" t="s">
        <v>798</v>
      </c>
      <c r="D866">
        <v>54</v>
      </c>
      <c r="E866" t="s">
        <v>690</v>
      </c>
      <c r="F866" t="s">
        <v>638</v>
      </c>
      <c r="G866" s="9" t="s">
        <v>62</v>
      </c>
      <c r="I866" t="str">
        <f t="shared" si="109"/>
        <v>V1-QB - Sprayed/stained-54-FD30S - No Intu</v>
      </c>
      <c r="J866" s="6">
        <f t="shared" si="112"/>
        <v>294</v>
      </c>
      <c r="L866" s="189" t="s">
        <v>751</v>
      </c>
      <c r="O866" s="6">
        <v>280</v>
      </c>
    </row>
    <row r="867" spans="1:15">
      <c r="A867" t="s">
        <v>583</v>
      </c>
      <c r="B867" t="s">
        <v>48</v>
      </c>
      <c r="C867" t="s">
        <v>798</v>
      </c>
      <c r="D867">
        <v>54</v>
      </c>
      <c r="E867" t="s">
        <v>690</v>
      </c>
      <c r="F867" t="s">
        <v>638</v>
      </c>
      <c r="G867" s="9" t="s">
        <v>62</v>
      </c>
      <c r="I867" t="str">
        <f t="shared" si="109"/>
        <v>V2-QB - Sprayed/stained-54-FD30S - No Intu</v>
      </c>
      <c r="J867" s="6">
        <f t="shared" si="112"/>
        <v>240</v>
      </c>
      <c r="L867" s="189" t="s">
        <v>751</v>
      </c>
      <c r="O867" s="6">
        <v>228</v>
      </c>
    </row>
    <row r="868" spans="1:15">
      <c r="A868" t="s">
        <v>584</v>
      </c>
      <c r="B868" t="s">
        <v>49</v>
      </c>
      <c r="C868" t="s">
        <v>798</v>
      </c>
      <c r="D868">
        <v>54</v>
      </c>
      <c r="E868" t="s">
        <v>690</v>
      </c>
      <c r="F868" t="s">
        <v>638</v>
      </c>
      <c r="G868" s="9" t="s">
        <v>62</v>
      </c>
      <c r="I868" t="str">
        <f t="shared" si="109"/>
        <v>V3-QB - Sprayed/stained-54-FD30S - No Intu</v>
      </c>
      <c r="J868" s="6">
        <f t="shared" si="112"/>
        <v>324</v>
      </c>
      <c r="L868" s="189" t="s">
        <v>751</v>
      </c>
      <c r="O868" s="6">
        <v>308</v>
      </c>
    </row>
    <row r="869" spans="1:15">
      <c r="A869" t="s">
        <v>585</v>
      </c>
      <c r="B869" t="s">
        <v>50</v>
      </c>
      <c r="C869" t="s">
        <v>798</v>
      </c>
      <c r="D869">
        <v>54</v>
      </c>
      <c r="E869" t="s">
        <v>690</v>
      </c>
      <c r="F869" t="s">
        <v>638</v>
      </c>
      <c r="G869" s="9" t="s">
        <v>62</v>
      </c>
      <c r="I869" t="str">
        <f t="shared" si="109"/>
        <v>V4-QB - Sprayed/stained-54-FD30S - No Intu</v>
      </c>
      <c r="J869" s="6">
        <f t="shared" si="112"/>
        <v>382</v>
      </c>
      <c r="L869" s="189" t="s">
        <v>751</v>
      </c>
      <c r="O869" s="6">
        <v>363</v>
      </c>
    </row>
    <row r="870" spans="1:15">
      <c r="A870" t="s">
        <v>586</v>
      </c>
      <c r="B870" t="s">
        <v>51</v>
      </c>
      <c r="C870" t="s">
        <v>798</v>
      </c>
      <c r="D870">
        <v>54</v>
      </c>
      <c r="E870" t="s">
        <v>690</v>
      </c>
      <c r="F870" t="s">
        <v>638</v>
      </c>
      <c r="G870" s="9" t="s">
        <v>62</v>
      </c>
      <c r="I870" t="str">
        <f t="shared" si="109"/>
        <v>V5-QB - Sprayed/stained-54-FD30S - No Intu</v>
      </c>
      <c r="J870" s="6">
        <f t="shared" si="112"/>
        <v>339</v>
      </c>
      <c r="L870" s="189" t="s">
        <v>751</v>
      </c>
      <c r="O870" s="6">
        <v>322</v>
      </c>
    </row>
    <row r="871" spans="1:15">
      <c r="A871" t="s">
        <v>587</v>
      </c>
      <c r="B871" t="s">
        <v>52</v>
      </c>
      <c r="C871" t="s">
        <v>798</v>
      </c>
      <c r="D871">
        <v>54</v>
      </c>
      <c r="E871" t="s">
        <v>690</v>
      </c>
      <c r="F871" t="s">
        <v>638</v>
      </c>
      <c r="G871" s="9" t="s">
        <v>62</v>
      </c>
      <c r="I871" t="str">
        <f t="shared" si="109"/>
        <v>V6-QB - Sprayed/stained-54-FD30S - No Intu</v>
      </c>
      <c r="J871" s="6">
        <f t="shared" si="112"/>
        <v>533</v>
      </c>
      <c r="L871" s="189" t="s">
        <v>751</v>
      </c>
      <c r="O871" s="6">
        <v>507</v>
      </c>
    </row>
    <row r="872" spans="1:15">
      <c r="A872" t="s">
        <v>582</v>
      </c>
      <c r="B872" t="s">
        <v>47</v>
      </c>
      <c r="C872" t="s">
        <v>799</v>
      </c>
      <c r="D872">
        <v>54</v>
      </c>
      <c r="E872" t="s">
        <v>690</v>
      </c>
      <c r="F872" t="s">
        <v>638</v>
      </c>
      <c r="G872" s="9" t="s">
        <v>62</v>
      </c>
      <c r="I872" t="str">
        <f t="shared" si="109"/>
        <v>V1-Concealed Flush - Sprayed/stained-54-FD30S - No Intu</v>
      </c>
      <c r="J872" s="6">
        <f t="shared" si="112"/>
        <v>324</v>
      </c>
      <c r="L872" s="189" t="s">
        <v>751</v>
      </c>
      <c r="O872" s="6">
        <v>308</v>
      </c>
    </row>
    <row r="873" spans="1:15">
      <c r="A873" t="s">
        <v>583</v>
      </c>
      <c r="B873" t="s">
        <v>48</v>
      </c>
      <c r="C873" t="s">
        <v>799</v>
      </c>
      <c r="D873">
        <v>54</v>
      </c>
      <c r="E873" t="s">
        <v>690</v>
      </c>
      <c r="F873" t="s">
        <v>638</v>
      </c>
      <c r="G873" s="9" t="s">
        <v>62</v>
      </c>
      <c r="I873" t="str">
        <f t="shared" si="109"/>
        <v>V2-Concealed Flush - Sprayed/stained-54-FD30S - No Intu</v>
      </c>
      <c r="J873" s="6">
        <f t="shared" si="112"/>
        <v>264</v>
      </c>
      <c r="L873" s="189" t="s">
        <v>751</v>
      </c>
      <c r="O873" s="6">
        <v>251</v>
      </c>
    </row>
    <row r="874" spans="1:15">
      <c r="A874" t="s">
        <v>584</v>
      </c>
      <c r="B874" t="s">
        <v>49</v>
      </c>
      <c r="C874" t="s">
        <v>799</v>
      </c>
      <c r="D874">
        <v>54</v>
      </c>
      <c r="E874" t="s">
        <v>690</v>
      </c>
      <c r="F874" t="s">
        <v>638</v>
      </c>
      <c r="G874" s="9" t="s">
        <v>62</v>
      </c>
      <c r="I874" t="str">
        <f t="shared" si="109"/>
        <v>V3-Concealed Flush - Sprayed/stained-54-FD30S - No Intu</v>
      </c>
      <c r="J874" s="6">
        <f t="shared" si="112"/>
        <v>357</v>
      </c>
      <c r="L874" s="189" t="s">
        <v>751</v>
      </c>
      <c r="O874" s="6">
        <v>339</v>
      </c>
    </row>
    <row r="875" spans="1:15">
      <c r="A875" t="s">
        <v>585</v>
      </c>
      <c r="B875" t="s">
        <v>50</v>
      </c>
      <c r="C875" t="s">
        <v>799</v>
      </c>
      <c r="D875">
        <v>54</v>
      </c>
      <c r="E875" t="s">
        <v>690</v>
      </c>
      <c r="F875" t="s">
        <v>638</v>
      </c>
      <c r="G875" s="9" t="s">
        <v>62</v>
      </c>
      <c r="I875" t="str">
        <f t="shared" si="109"/>
        <v>V4-Concealed Flush - Sprayed/stained-54-FD30S - No Intu</v>
      </c>
      <c r="J875" s="6">
        <f t="shared" si="112"/>
        <v>421</v>
      </c>
      <c r="L875" s="189" t="s">
        <v>751</v>
      </c>
      <c r="O875" s="6">
        <v>400</v>
      </c>
    </row>
    <row r="876" spans="1:15">
      <c r="A876" t="s">
        <v>586</v>
      </c>
      <c r="B876" t="s">
        <v>51</v>
      </c>
      <c r="C876" t="s">
        <v>799</v>
      </c>
      <c r="D876">
        <v>54</v>
      </c>
      <c r="E876" t="s">
        <v>690</v>
      </c>
      <c r="F876" t="s">
        <v>638</v>
      </c>
      <c r="G876" s="9" t="s">
        <v>62</v>
      </c>
      <c r="I876" t="str">
        <f t="shared" si="109"/>
        <v>V5-Concealed Flush - Sprayed/stained-54-FD30S - No Intu</v>
      </c>
      <c r="J876" s="6">
        <f t="shared" si="112"/>
        <v>373</v>
      </c>
      <c r="L876" s="189" t="s">
        <v>751</v>
      </c>
      <c r="O876" s="6">
        <v>355</v>
      </c>
    </row>
    <row r="877" spans="1:15">
      <c r="A877" t="s">
        <v>587</v>
      </c>
      <c r="B877" t="s">
        <v>52</v>
      </c>
      <c r="C877" t="s">
        <v>799</v>
      </c>
      <c r="D877">
        <v>54</v>
      </c>
      <c r="E877" t="s">
        <v>690</v>
      </c>
      <c r="F877" t="s">
        <v>638</v>
      </c>
      <c r="G877" s="9" t="s">
        <v>62</v>
      </c>
      <c r="I877" t="str">
        <f t="shared" si="109"/>
        <v>V6-Concealed Flush - Sprayed/stained-54-FD30S - No Intu</v>
      </c>
      <c r="J877" s="6">
        <f t="shared" si="112"/>
        <v>587</v>
      </c>
      <c r="L877" s="189" t="s">
        <v>751</v>
      </c>
      <c r="O877" s="6">
        <v>558</v>
      </c>
    </row>
    <row r="878" spans="1:15">
      <c r="A878" t="s">
        <v>582</v>
      </c>
      <c r="B878" t="s">
        <v>47</v>
      </c>
      <c r="C878" t="s">
        <v>127</v>
      </c>
      <c r="D878">
        <v>59</v>
      </c>
      <c r="E878" t="s">
        <v>690</v>
      </c>
      <c r="F878" t="s">
        <v>638</v>
      </c>
      <c r="G878" s="9" t="s">
        <v>61</v>
      </c>
      <c r="H878" t="str">
        <f t="shared" ref="H878:H915" si="113">_xlfn.CONCAT(F878,I878)</f>
        <v>7mm PyrobelV1-Hockey-59-FD30S - No Intu</v>
      </c>
      <c r="I878" t="str">
        <f t="shared" si="109"/>
        <v>V1-Hockey-59-FD30S - No Intu</v>
      </c>
      <c r="J878">
        <f t="shared" ref="J878:J890" si="114">+ROUNDUP(O878*(1+M878),0)</f>
        <v>215</v>
      </c>
      <c r="L878" t="s">
        <v>730</v>
      </c>
      <c r="M878" s="355">
        <v>2.5000000000000001E-2</v>
      </c>
      <c r="O878">
        <v>209</v>
      </c>
    </row>
    <row r="879" spans="1:15">
      <c r="A879" t="s">
        <v>583</v>
      </c>
      <c r="B879" t="s">
        <v>48</v>
      </c>
      <c r="C879" t="s">
        <v>127</v>
      </c>
      <c r="D879">
        <v>59</v>
      </c>
      <c r="E879" t="s">
        <v>690</v>
      </c>
      <c r="F879" t="s">
        <v>638</v>
      </c>
      <c r="G879" s="9" t="s">
        <v>61</v>
      </c>
      <c r="H879" t="str">
        <f t="shared" si="113"/>
        <v>7mm PyrobelV2-Hockey-59-FD30S - No Intu</v>
      </c>
      <c r="I879" t="str">
        <f t="shared" si="109"/>
        <v>V2-Hockey-59-FD30S - No Intu</v>
      </c>
      <c r="J879">
        <f t="shared" si="114"/>
        <v>168</v>
      </c>
      <c r="L879" t="s">
        <v>730</v>
      </c>
      <c r="M879" s="355">
        <v>2.5000000000000001E-2</v>
      </c>
      <c r="O879">
        <v>163</v>
      </c>
    </row>
    <row r="880" spans="1:15">
      <c r="A880" t="s">
        <v>584</v>
      </c>
      <c r="B880" t="s">
        <v>49</v>
      </c>
      <c r="C880" t="s">
        <v>127</v>
      </c>
      <c r="D880">
        <v>59</v>
      </c>
      <c r="E880" t="s">
        <v>690</v>
      </c>
      <c r="F880" t="s">
        <v>638</v>
      </c>
      <c r="G880" s="9" t="s">
        <v>61</v>
      </c>
      <c r="H880" t="str">
        <f t="shared" si="113"/>
        <v>7mm PyrobelV3-Hockey-59-FD30S - No Intu</v>
      </c>
      <c r="I880" t="str">
        <f t="shared" si="109"/>
        <v>V3-Hockey-59-FD30S - No Intu</v>
      </c>
      <c r="J880">
        <f t="shared" si="114"/>
        <v>241</v>
      </c>
      <c r="L880" t="s">
        <v>730</v>
      </c>
      <c r="M880" s="355">
        <v>2.5000000000000001E-2</v>
      </c>
      <c r="O880">
        <v>235</v>
      </c>
    </row>
    <row r="881" spans="1:15">
      <c r="A881" t="s">
        <v>585</v>
      </c>
      <c r="B881" t="s">
        <v>50</v>
      </c>
      <c r="C881" t="s">
        <v>127</v>
      </c>
      <c r="D881">
        <v>59</v>
      </c>
      <c r="E881" t="s">
        <v>690</v>
      </c>
      <c r="F881" t="s">
        <v>638</v>
      </c>
      <c r="G881" s="9" t="s">
        <v>61</v>
      </c>
      <c r="H881" t="str">
        <f t="shared" si="113"/>
        <v>7mm PyrobelV4-Hockey-59-FD30S - No Intu</v>
      </c>
      <c r="I881" t="str">
        <f t="shared" si="109"/>
        <v>V4-Hockey-59-FD30S - No Intu</v>
      </c>
      <c r="J881">
        <f t="shared" si="114"/>
        <v>293</v>
      </c>
      <c r="L881" t="s">
        <v>730</v>
      </c>
      <c r="M881" s="355">
        <v>2.5000000000000001E-2</v>
      </c>
      <c r="O881">
        <v>285</v>
      </c>
    </row>
    <row r="882" spans="1:15">
      <c r="A882" t="s">
        <v>586</v>
      </c>
      <c r="B882" t="s">
        <v>51</v>
      </c>
      <c r="C882" t="s">
        <v>127</v>
      </c>
      <c r="D882">
        <v>59</v>
      </c>
      <c r="E882" t="s">
        <v>690</v>
      </c>
      <c r="F882" t="s">
        <v>638</v>
      </c>
      <c r="G882" s="9" t="s">
        <v>61</v>
      </c>
      <c r="H882" t="str">
        <f t="shared" si="113"/>
        <v>7mm PyrobelV5-Hockey-59-FD30S - No Intu</v>
      </c>
      <c r="I882" t="str">
        <f t="shared" si="109"/>
        <v>V5-Hockey-59-FD30S - No Intu</v>
      </c>
      <c r="J882">
        <f t="shared" si="114"/>
        <v>262</v>
      </c>
      <c r="L882" t="s">
        <v>730</v>
      </c>
      <c r="M882" s="355">
        <v>2.5000000000000001E-2</v>
      </c>
      <c r="O882">
        <v>255</v>
      </c>
    </row>
    <row r="883" spans="1:15">
      <c r="A883" t="s">
        <v>587</v>
      </c>
      <c r="B883" t="s">
        <v>52</v>
      </c>
      <c r="C883" t="s">
        <v>127</v>
      </c>
      <c r="D883">
        <v>59</v>
      </c>
      <c r="E883" t="s">
        <v>690</v>
      </c>
      <c r="F883" t="s">
        <v>638</v>
      </c>
      <c r="G883" s="9" t="s">
        <v>61</v>
      </c>
      <c r="H883" t="str">
        <f t="shared" si="113"/>
        <v>7mm PyrobelV6-Hockey-59-FD30S - No Intu</v>
      </c>
      <c r="I883" t="str">
        <f t="shared" si="109"/>
        <v>V6-Hockey-59-FD30S - No Intu</v>
      </c>
      <c r="J883">
        <f t="shared" si="114"/>
        <v>410</v>
      </c>
      <c r="L883" t="s">
        <v>730</v>
      </c>
      <c r="M883" s="355">
        <v>2.5000000000000001E-2</v>
      </c>
      <c r="O883">
        <v>400</v>
      </c>
    </row>
    <row r="884" spans="1:15">
      <c r="A884" t="s">
        <v>588</v>
      </c>
      <c r="B884" t="s">
        <v>129</v>
      </c>
      <c r="C884" t="s">
        <v>127</v>
      </c>
      <c r="D884">
        <v>59</v>
      </c>
      <c r="E884" t="s">
        <v>690</v>
      </c>
      <c r="F884" t="s">
        <v>638</v>
      </c>
      <c r="G884" s="9" t="s">
        <v>61</v>
      </c>
      <c r="H884" t="str">
        <f t="shared" si="113"/>
        <v>7mm PyrobelV7-Hockey-59-FD30S - No Intu</v>
      </c>
      <c r="I884" t="str">
        <f t="shared" si="109"/>
        <v>V7-Hockey-59-FD30S - No Intu</v>
      </c>
      <c r="J884">
        <f t="shared" si="114"/>
        <v>380</v>
      </c>
      <c r="L884" t="s">
        <v>730</v>
      </c>
      <c r="M884" s="355">
        <v>2.5000000000000001E-2</v>
      </c>
      <c r="O884">
        <v>370</v>
      </c>
    </row>
    <row r="885" spans="1:15">
      <c r="A885" t="s">
        <v>582</v>
      </c>
      <c r="B885" t="s">
        <v>47</v>
      </c>
      <c r="C885" t="s">
        <v>128</v>
      </c>
      <c r="D885">
        <v>59</v>
      </c>
      <c r="E885" t="s">
        <v>690</v>
      </c>
      <c r="F885" t="s">
        <v>638</v>
      </c>
      <c r="G885" s="9" t="s">
        <v>62</v>
      </c>
      <c r="H885" t="str">
        <f t="shared" si="113"/>
        <v>7mm PyrobelV1-QB-59-FD30S - No Intu</v>
      </c>
      <c r="I885" t="str">
        <f t="shared" si="109"/>
        <v>V1-QB-59-FD30S - No Intu</v>
      </c>
      <c r="J885">
        <f t="shared" si="114"/>
        <v>294</v>
      </c>
      <c r="L885" t="s">
        <v>730</v>
      </c>
      <c r="M885" s="355">
        <v>0.05</v>
      </c>
      <c r="O885">
        <v>280</v>
      </c>
    </row>
    <row r="886" spans="1:15">
      <c r="A886" t="s">
        <v>583</v>
      </c>
      <c r="B886" t="s">
        <v>48</v>
      </c>
      <c r="C886" t="s">
        <v>128</v>
      </c>
      <c r="D886">
        <v>59</v>
      </c>
      <c r="E886" t="s">
        <v>690</v>
      </c>
      <c r="F886" t="s">
        <v>638</v>
      </c>
      <c r="G886" s="9" t="s">
        <v>62</v>
      </c>
      <c r="H886" t="str">
        <f t="shared" si="113"/>
        <v>7mm PyrobelV2-QB-59-FD30S - No Intu</v>
      </c>
      <c r="I886" t="str">
        <f t="shared" si="109"/>
        <v>V2-QB-59-FD30S - No Intu</v>
      </c>
      <c r="J886">
        <f t="shared" si="114"/>
        <v>240</v>
      </c>
      <c r="L886" t="s">
        <v>730</v>
      </c>
      <c r="M886" s="355">
        <v>0.05</v>
      </c>
      <c r="O886">
        <v>228</v>
      </c>
    </row>
    <row r="887" spans="1:15">
      <c r="A887" t="s">
        <v>584</v>
      </c>
      <c r="B887" t="s">
        <v>49</v>
      </c>
      <c r="C887" t="s">
        <v>128</v>
      </c>
      <c r="D887">
        <v>59</v>
      </c>
      <c r="E887" t="s">
        <v>690</v>
      </c>
      <c r="F887" t="s">
        <v>638</v>
      </c>
      <c r="G887" s="9" t="s">
        <v>62</v>
      </c>
      <c r="H887" t="str">
        <f t="shared" si="113"/>
        <v>7mm PyrobelV3-QB-59-FD30S - No Intu</v>
      </c>
      <c r="I887" t="str">
        <f t="shared" si="109"/>
        <v>V3-QB-59-FD30S - No Intu</v>
      </c>
      <c r="J887">
        <f t="shared" si="114"/>
        <v>324</v>
      </c>
      <c r="L887" t="s">
        <v>730</v>
      </c>
      <c r="M887" s="355">
        <v>0.05</v>
      </c>
      <c r="O887">
        <v>308</v>
      </c>
    </row>
    <row r="888" spans="1:15">
      <c r="A888" t="s">
        <v>585</v>
      </c>
      <c r="B888" t="s">
        <v>50</v>
      </c>
      <c r="C888" t="s">
        <v>128</v>
      </c>
      <c r="D888">
        <v>59</v>
      </c>
      <c r="E888" t="s">
        <v>690</v>
      </c>
      <c r="F888" t="s">
        <v>638</v>
      </c>
      <c r="G888" s="9" t="s">
        <v>62</v>
      </c>
      <c r="H888" t="str">
        <f t="shared" si="113"/>
        <v>7mm PyrobelV4-QB-59-FD30S - No Intu</v>
      </c>
      <c r="I888" t="str">
        <f t="shared" si="109"/>
        <v>V4-QB-59-FD30S - No Intu</v>
      </c>
      <c r="J888">
        <f t="shared" si="114"/>
        <v>382</v>
      </c>
      <c r="L888" t="s">
        <v>730</v>
      </c>
      <c r="M888" s="355">
        <v>0.05</v>
      </c>
      <c r="O888">
        <v>363</v>
      </c>
    </row>
    <row r="889" spans="1:15">
      <c r="A889" t="s">
        <v>586</v>
      </c>
      <c r="B889" t="s">
        <v>51</v>
      </c>
      <c r="C889" t="s">
        <v>128</v>
      </c>
      <c r="D889">
        <v>59</v>
      </c>
      <c r="E889" t="s">
        <v>690</v>
      </c>
      <c r="F889" t="s">
        <v>638</v>
      </c>
      <c r="G889" s="9" t="s">
        <v>62</v>
      </c>
      <c r="H889" t="str">
        <f t="shared" si="113"/>
        <v>7mm PyrobelV5-QB-59-FD30S - No Intu</v>
      </c>
      <c r="I889" t="str">
        <f t="shared" si="109"/>
        <v>V5-QB-59-FD30S - No Intu</v>
      </c>
      <c r="J889">
        <f t="shared" si="114"/>
        <v>339</v>
      </c>
      <c r="L889" t="s">
        <v>730</v>
      </c>
      <c r="M889" s="355">
        <v>0.05</v>
      </c>
      <c r="O889">
        <v>322</v>
      </c>
    </row>
    <row r="890" spans="1:15">
      <c r="A890" t="s">
        <v>587</v>
      </c>
      <c r="B890" t="s">
        <v>52</v>
      </c>
      <c r="C890" t="s">
        <v>128</v>
      </c>
      <c r="D890">
        <v>59</v>
      </c>
      <c r="E890" t="s">
        <v>690</v>
      </c>
      <c r="F890" t="s">
        <v>638</v>
      </c>
      <c r="G890" s="9" t="s">
        <v>62</v>
      </c>
      <c r="H890" t="str">
        <f t="shared" si="113"/>
        <v>7mm PyrobelV6-QB-59-FD30S - No Intu</v>
      </c>
      <c r="I890" t="str">
        <f t="shared" si="109"/>
        <v>V6-QB-59-FD30S - No Intu</v>
      </c>
      <c r="J890">
        <f t="shared" si="114"/>
        <v>533</v>
      </c>
      <c r="L890" t="s">
        <v>730</v>
      </c>
      <c r="M890" s="355">
        <v>0.05</v>
      </c>
      <c r="O890">
        <v>507</v>
      </c>
    </row>
    <row r="891" spans="1:15">
      <c r="A891" t="s">
        <v>582</v>
      </c>
      <c r="B891" t="s">
        <v>47</v>
      </c>
      <c r="C891" t="s">
        <v>631</v>
      </c>
      <c r="D891">
        <v>59</v>
      </c>
      <c r="E891" t="s">
        <v>690</v>
      </c>
      <c r="F891" t="s">
        <v>638</v>
      </c>
      <c r="G891" s="9" t="s">
        <v>62</v>
      </c>
      <c r="H891" t="str">
        <f t="shared" si="113"/>
        <v>7mm PyrobelV1-Concealed Flush-59-FD30S - No Intu</v>
      </c>
      <c r="I891" t="str">
        <f t="shared" si="109"/>
        <v>V1-Concealed Flush-59-FD30S - No Intu</v>
      </c>
      <c r="J891" s="284">
        <f t="shared" ref="J891:J896" si="115">ROUNDUP(J885*(1+Concealed_Flush_Uplift),0)</f>
        <v>324</v>
      </c>
      <c r="L891" t="s">
        <v>751</v>
      </c>
      <c r="O891" s="284">
        <v>308</v>
      </c>
    </row>
    <row r="892" spans="1:15">
      <c r="A892" t="s">
        <v>583</v>
      </c>
      <c r="B892" t="s">
        <v>48</v>
      </c>
      <c r="C892" t="s">
        <v>631</v>
      </c>
      <c r="D892">
        <v>59</v>
      </c>
      <c r="E892" t="s">
        <v>690</v>
      </c>
      <c r="F892" t="s">
        <v>638</v>
      </c>
      <c r="G892" s="9" t="s">
        <v>62</v>
      </c>
      <c r="H892" t="str">
        <f t="shared" si="113"/>
        <v>7mm PyrobelV2-Concealed Flush-59-FD30S - No Intu</v>
      </c>
      <c r="I892" t="str">
        <f t="shared" si="109"/>
        <v>V2-Concealed Flush-59-FD30S - No Intu</v>
      </c>
      <c r="J892" s="284">
        <f t="shared" si="115"/>
        <v>264</v>
      </c>
      <c r="L892" t="s">
        <v>751</v>
      </c>
      <c r="O892" s="284">
        <v>251</v>
      </c>
    </row>
    <row r="893" spans="1:15">
      <c r="A893" t="s">
        <v>584</v>
      </c>
      <c r="B893" t="s">
        <v>49</v>
      </c>
      <c r="C893" t="s">
        <v>631</v>
      </c>
      <c r="D893">
        <v>59</v>
      </c>
      <c r="E893" t="s">
        <v>690</v>
      </c>
      <c r="F893" t="s">
        <v>638</v>
      </c>
      <c r="G893" s="9" t="s">
        <v>62</v>
      </c>
      <c r="H893" t="str">
        <f t="shared" si="113"/>
        <v>7mm PyrobelV3-Concealed Flush-59-FD30S - No Intu</v>
      </c>
      <c r="I893" t="str">
        <f t="shared" si="109"/>
        <v>V3-Concealed Flush-59-FD30S - No Intu</v>
      </c>
      <c r="J893" s="284">
        <f t="shared" si="115"/>
        <v>357</v>
      </c>
      <c r="L893" t="s">
        <v>751</v>
      </c>
      <c r="O893" s="284">
        <v>339</v>
      </c>
    </row>
    <row r="894" spans="1:15">
      <c r="A894" t="s">
        <v>585</v>
      </c>
      <c r="B894" t="s">
        <v>50</v>
      </c>
      <c r="C894" t="s">
        <v>631</v>
      </c>
      <c r="D894">
        <v>59</v>
      </c>
      <c r="E894" t="s">
        <v>690</v>
      </c>
      <c r="F894" t="s">
        <v>638</v>
      </c>
      <c r="G894" s="9" t="s">
        <v>62</v>
      </c>
      <c r="H894" t="str">
        <f t="shared" si="113"/>
        <v>7mm PyrobelV4-Concealed Flush-59-FD30S - No Intu</v>
      </c>
      <c r="I894" t="str">
        <f t="shared" si="109"/>
        <v>V4-Concealed Flush-59-FD30S - No Intu</v>
      </c>
      <c r="J894" s="284">
        <f t="shared" si="115"/>
        <v>421</v>
      </c>
      <c r="L894" t="s">
        <v>751</v>
      </c>
      <c r="O894" s="284">
        <v>400</v>
      </c>
    </row>
    <row r="895" spans="1:15">
      <c r="A895" t="s">
        <v>586</v>
      </c>
      <c r="B895" t="s">
        <v>51</v>
      </c>
      <c r="C895" t="s">
        <v>631</v>
      </c>
      <c r="D895">
        <v>59</v>
      </c>
      <c r="E895" t="s">
        <v>690</v>
      </c>
      <c r="F895" t="s">
        <v>638</v>
      </c>
      <c r="G895" s="9" t="s">
        <v>62</v>
      </c>
      <c r="H895" t="str">
        <f t="shared" si="113"/>
        <v>7mm PyrobelV5-Concealed Flush-59-FD30S - No Intu</v>
      </c>
      <c r="I895" t="str">
        <f t="shared" si="109"/>
        <v>V5-Concealed Flush-59-FD30S - No Intu</v>
      </c>
      <c r="J895" s="284">
        <f t="shared" si="115"/>
        <v>373</v>
      </c>
      <c r="L895" t="s">
        <v>751</v>
      </c>
      <c r="O895" s="284">
        <v>355</v>
      </c>
    </row>
    <row r="896" spans="1:15">
      <c r="A896" t="s">
        <v>587</v>
      </c>
      <c r="B896" t="s">
        <v>52</v>
      </c>
      <c r="C896" t="s">
        <v>631</v>
      </c>
      <c r="D896">
        <v>59</v>
      </c>
      <c r="E896" t="s">
        <v>690</v>
      </c>
      <c r="F896" t="s">
        <v>638</v>
      </c>
      <c r="G896" s="9" t="s">
        <v>62</v>
      </c>
      <c r="H896" t="str">
        <f t="shared" si="113"/>
        <v>7mm PyrobelV6-Concealed Flush-59-FD30S - No Intu</v>
      </c>
      <c r="I896" t="str">
        <f t="shared" si="109"/>
        <v>V6-Concealed Flush-59-FD30S - No Intu</v>
      </c>
      <c r="J896" s="284">
        <f t="shared" si="115"/>
        <v>587</v>
      </c>
      <c r="L896" t="s">
        <v>751</v>
      </c>
      <c r="O896" s="284">
        <v>558</v>
      </c>
    </row>
    <row r="897" spans="1:15">
      <c r="A897" t="s">
        <v>582</v>
      </c>
      <c r="B897" t="s">
        <v>47</v>
      </c>
      <c r="C897" t="s">
        <v>797</v>
      </c>
      <c r="D897">
        <v>59</v>
      </c>
      <c r="E897" t="s">
        <v>690</v>
      </c>
      <c r="F897" t="s">
        <v>638</v>
      </c>
      <c r="G897" s="9" t="s">
        <v>61</v>
      </c>
      <c r="H897" t="str">
        <f t="shared" si="113"/>
        <v>7mm PyrobelV1-Hockey - Sprayed/stained-59-FD30S - No Intu</v>
      </c>
      <c r="I897" t="str">
        <f t="shared" si="109"/>
        <v>V1-Hockey - Sprayed/stained-59-FD30S - No Intu</v>
      </c>
      <c r="J897" s="6">
        <f t="shared" ref="J897:J915" si="116">J878</f>
        <v>215</v>
      </c>
      <c r="L897" s="189" t="s">
        <v>751</v>
      </c>
      <c r="O897" s="6">
        <v>209</v>
      </c>
    </row>
    <row r="898" spans="1:15">
      <c r="A898" t="s">
        <v>583</v>
      </c>
      <c r="B898" t="s">
        <v>48</v>
      </c>
      <c r="C898" t="s">
        <v>797</v>
      </c>
      <c r="D898">
        <v>59</v>
      </c>
      <c r="E898" t="s">
        <v>690</v>
      </c>
      <c r="F898" t="s">
        <v>638</v>
      </c>
      <c r="G898" s="9" t="s">
        <v>61</v>
      </c>
      <c r="H898" t="str">
        <f t="shared" si="113"/>
        <v>7mm PyrobelV2-Hockey - Sprayed/stained-59-FD30S - No Intu</v>
      </c>
      <c r="I898" t="str">
        <f t="shared" si="109"/>
        <v>V2-Hockey - Sprayed/stained-59-FD30S - No Intu</v>
      </c>
      <c r="J898" s="6">
        <f t="shared" si="116"/>
        <v>168</v>
      </c>
      <c r="L898" s="189" t="s">
        <v>751</v>
      </c>
      <c r="O898" s="6">
        <v>163</v>
      </c>
    </row>
    <row r="899" spans="1:15">
      <c r="A899" t="s">
        <v>584</v>
      </c>
      <c r="B899" t="s">
        <v>49</v>
      </c>
      <c r="C899" t="s">
        <v>797</v>
      </c>
      <c r="D899">
        <v>59</v>
      </c>
      <c r="E899" t="s">
        <v>690</v>
      </c>
      <c r="F899" t="s">
        <v>638</v>
      </c>
      <c r="G899" s="9" t="s">
        <v>61</v>
      </c>
      <c r="H899" t="str">
        <f t="shared" si="113"/>
        <v>7mm PyrobelV3-Hockey - Sprayed/stained-59-FD30S - No Intu</v>
      </c>
      <c r="I899" t="str">
        <f t="shared" si="109"/>
        <v>V3-Hockey - Sprayed/stained-59-FD30S - No Intu</v>
      </c>
      <c r="J899" s="6">
        <f t="shared" si="116"/>
        <v>241</v>
      </c>
      <c r="L899" s="189" t="s">
        <v>751</v>
      </c>
      <c r="O899" s="6">
        <v>235</v>
      </c>
    </row>
    <row r="900" spans="1:15">
      <c r="A900" t="s">
        <v>585</v>
      </c>
      <c r="B900" t="s">
        <v>50</v>
      </c>
      <c r="C900" t="s">
        <v>797</v>
      </c>
      <c r="D900">
        <v>59</v>
      </c>
      <c r="E900" t="s">
        <v>690</v>
      </c>
      <c r="F900" t="s">
        <v>638</v>
      </c>
      <c r="G900" s="9" t="s">
        <v>61</v>
      </c>
      <c r="H900" t="str">
        <f t="shared" si="113"/>
        <v>7mm PyrobelV4-Hockey - Sprayed/stained-59-FD30S - No Intu</v>
      </c>
      <c r="I900" t="str">
        <f t="shared" ref="I900:I963" si="117">A900&amp;"-"&amp;C900&amp;"-"&amp;D900&amp;"-"&amp;E900</f>
        <v>V4-Hockey - Sprayed/stained-59-FD30S - No Intu</v>
      </c>
      <c r="J900" s="6">
        <f t="shared" si="116"/>
        <v>293</v>
      </c>
      <c r="L900" s="189" t="s">
        <v>751</v>
      </c>
      <c r="O900" s="6">
        <v>285</v>
      </c>
    </row>
    <row r="901" spans="1:15">
      <c r="A901" t="s">
        <v>586</v>
      </c>
      <c r="B901" t="s">
        <v>51</v>
      </c>
      <c r="C901" t="s">
        <v>797</v>
      </c>
      <c r="D901">
        <v>59</v>
      </c>
      <c r="E901" t="s">
        <v>690</v>
      </c>
      <c r="F901" t="s">
        <v>638</v>
      </c>
      <c r="G901" s="9" t="s">
        <v>61</v>
      </c>
      <c r="H901" t="str">
        <f t="shared" si="113"/>
        <v>7mm PyrobelV5-Hockey - Sprayed/stained-59-FD30S - No Intu</v>
      </c>
      <c r="I901" t="str">
        <f t="shared" si="117"/>
        <v>V5-Hockey - Sprayed/stained-59-FD30S - No Intu</v>
      </c>
      <c r="J901" s="6">
        <f t="shared" si="116"/>
        <v>262</v>
      </c>
      <c r="L901" s="189" t="s">
        <v>751</v>
      </c>
      <c r="O901" s="6">
        <v>255</v>
      </c>
    </row>
    <row r="902" spans="1:15">
      <c r="A902" t="s">
        <v>587</v>
      </c>
      <c r="B902" t="s">
        <v>52</v>
      </c>
      <c r="C902" t="s">
        <v>797</v>
      </c>
      <c r="D902">
        <v>59</v>
      </c>
      <c r="E902" t="s">
        <v>690</v>
      </c>
      <c r="F902" t="s">
        <v>638</v>
      </c>
      <c r="G902" s="9" t="s">
        <v>61</v>
      </c>
      <c r="H902" t="str">
        <f t="shared" si="113"/>
        <v>7mm PyrobelV6-Hockey - Sprayed/stained-59-FD30S - No Intu</v>
      </c>
      <c r="I902" t="str">
        <f t="shared" si="117"/>
        <v>V6-Hockey - Sprayed/stained-59-FD30S - No Intu</v>
      </c>
      <c r="J902" s="6">
        <f t="shared" si="116"/>
        <v>410</v>
      </c>
      <c r="L902" s="189" t="s">
        <v>751</v>
      </c>
      <c r="O902" s="6">
        <v>400</v>
      </c>
    </row>
    <row r="903" spans="1:15">
      <c r="A903" t="s">
        <v>588</v>
      </c>
      <c r="B903" t="s">
        <v>129</v>
      </c>
      <c r="C903" t="s">
        <v>797</v>
      </c>
      <c r="D903">
        <v>59</v>
      </c>
      <c r="E903" t="s">
        <v>690</v>
      </c>
      <c r="F903" t="s">
        <v>638</v>
      </c>
      <c r="G903" s="9" t="s">
        <v>61</v>
      </c>
      <c r="H903" t="str">
        <f t="shared" si="113"/>
        <v>7mm PyrobelV7-Hockey - Sprayed/stained-59-FD30S - No Intu</v>
      </c>
      <c r="I903" t="str">
        <f t="shared" si="117"/>
        <v>V7-Hockey - Sprayed/stained-59-FD30S - No Intu</v>
      </c>
      <c r="J903" s="6">
        <f t="shared" si="116"/>
        <v>380</v>
      </c>
      <c r="L903" s="189" t="s">
        <v>751</v>
      </c>
      <c r="O903" s="6">
        <v>370</v>
      </c>
    </row>
    <row r="904" spans="1:15">
      <c r="A904" t="s">
        <v>582</v>
      </c>
      <c r="B904" t="s">
        <v>47</v>
      </c>
      <c r="C904" t="s">
        <v>798</v>
      </c>
      <c r="D904">
        <v>59</v>
      </c>
      <c r="E904" t="s">
        <v>690</v>
      </c>
      <c r="F904" t="s">
        <v>638</v>
      </c>
      <c r="G904" s="9" t="s">
        <v>62</v>
      </c>
      <c r="H904" t="str">
        <f t="shared" si="113"/>
        <v>7mm PyrobelV1-QB - Sprayed/stained-59-FD30S - No Intu</v>
      </c>
      <c r="I904" t="str">
        <f t="shared" si="117"/>
        <v>V1-QB - Sprayed/stained-59-FD30S - No Intu</v>
      </c>
      <c r="J904" s="6">
        <f t="shared" si="116"/>
        <v>294</v>
      </c>
      <c r="L904" s="189" t="s">
        <v>751</v>
      </c>
      <c r="O904" s="6">
        <v>280</v>
      </c>
    </row>
    <row r="905" spans="1:15">
      <c r="A905" t="s">
        <v>583</v>
      </c>
      <c r="B905" t="s">
        <v>48</v>
      </c>
      <c r="C905" t="s">
        <v>798</v>
      </c>
      <c r="D905">
        <v>59</v>
      </c>
      <c r="E905" t="s">
        <v>690</v>
      </c>
      <c r="F905" t="s">
        <v>638</v>
      </c>
      <c r="G905" s="9" t="s">
        <v>62</v>
      </c>
      <c r="H905" t="str">
        <f t="shared" si="113"/>
        <v>7mm PyrobelV2-QB - Sprayed/stained-59-FD30S - No Intu</v>
      </c>
      <c r="I905" t="str">
        <f t="shared" si="117"/>
        <v>V2-QB - Sprayed/stained-59-FD30S - No Intu</v>
      </c>
      <c r="J905" s="6">
        <f t="shared" si="116"/>
        <v>240</v>
      </c>
      <c r="L905" s="189" t="s">
        <v>751</v>
      </c>
      <c r="O905" s="6">
        <v>228</v>
      </c>
    </row>
    <row r="906" spans="1:15">
      <c r="A906" t="s">
        <v>584</v>
      </c>
      <c r="B906" t="s">
        <v>49</v>
      </c>
      <c r="C906" t="s">
        <v>798</v>
      </c>
      <c r="D906">
        <v>59</v>
      </c>
      <c r="E906" t="s">
        <v>690</v>
      </c>
      <c r="F906" t="s">
        <v>638</v>
      </c>
      <c r="G906" s="9" t="s">
        <v>62</v>
      </c>
      <c r="H906" t="str">
        <f t="shared" si="113"/>
        <v>7mm PyrobelV3-QB - Sprayed/stained-59-FD30S - No Intu</v>
      </c>
      <c r="I906" t="str">
        <f t="shared" si="117"/>
        <v>V3-QB - Sprayed/stained-59-FD30S - No Intu</v>
      </c>
      <c r="J906" s="6">
        <f t="shared" si="116"/>
        <v>324</v>
      </c>
      <c r="L906" s="189" t="s">
        <v>751</v>
      </c>
      <c r="O906" s="6">
        <v>308</v>
      </c>
    </row>
    <row r="907" spans="1:15">
      <c r="A907" t="s">
        <v>585</v>
      </c>
      <c r="B907" t="s">
        <v>50</v>
      </c>
      <c r="C907" t="s">
        <v>798</v>
      </c>
      <c r="D907">
        <v>59</v>
      </c>
      <c r="E907" t="s">
        <v>690</v>
      </c>
      <c r="F907" t="s">
        <v>638</v>
      </c>
      <c r="G907" s="9" t="s">
        <v>62</v>
      </c>
      <c r="H907" t="str">
        <f t="shared" si="113"/>
        <v>7mm PyrobelV4-QB - Sprayed/stained-59-FD30S - No Intu</v>
      </c>
      <c r="I907" t="str">
        <f t="shared" si="117"/>
        <v>V4-QB - Sprayed/stained-59-FD30S - No Intu</v>
      </c>
      <c r="J907" s="6">
        <f t="shared" si="116"/>
        <v>382</v>
      </c>
      <c r="L907" s="189" t="s">
        <v>751</v>
      </c>
      <c r="O907" s="6">
        <v>363</v>
      </c>
    </row>
    <row r="908" spans="1:15">
      <c r="A908" t="s">
        <v>586</v>
      </c>
      <c r="B908" t="s">
        <v>51</v>
      </c>
      <c r="C908" t="s">
        <v>798</v>
      </c>
      <c r="D908">
        <v>59</v>
      </c>
      <c r="E908" t="s">
        <v>690</v>
      </c>
      <c r="F908" t="s">
        <v>638</v>
      </c>
      <c r="G908" s="9" t="s">
        <v>62</v>
      </c>
      <c r="H908" t="str">
        <f t="shared" si="113"/>
        <v>7mm PyrobelV5-QB - Sprayed/stained-59-FD30S - No Intu</v>
      </c>
      <c r="I908" t="str">
        <f t="shared" si="117"/>
        <v>V5-QB - Sprayed/stained-59-FD30S - No Intu</v>
      </c>
      <c r="J908" s="6">
        <f t="shared" si="116"/>
        <v>339</v>
      </c>
      <c r="L908" s="189" t="s">
        <v>751</v>
      </c>
      <c r="O908" s="6">
        <v>322</v>
      </c>
    </row>
    <row r="909" spans="1:15">
      <c r="A909" t="s">
        <v>587</v>
      </c>
      <c r="B909" t="s">
        <v>52</v>
      </c>
      <c r="C909" t="s">
        <v>798</v>
      </c>
      <c r="D909">
        <v>59</v>
      </c>
      <c r="E909" t="s">
        <v>690</v>
      </c>
      <c r="F909" t="s">
        <v>638</v>
      </c>
      <c r="G909" s="9" t="s">
        <v>62</v>
      </c>
      <c r="H909" t="str">
        <f t="shared" si="113"/>
        <v>7mm PyrobelV6-QB - Sprayed/stained-59-FD30S - No Intu</v>
      </c>
      <c r="I909" t="str">
        <f t="shared" si="117"/>
        <v>V6-QB - Sprayed/stained-59-FD30S - No Intu</v>
      </c>
      <c r="J909" s="6">
        <f t="shared" si="116"/>
        <v>533</v>
      </c>
      <c r="L909" s="189" t="s">
        <v>751</v>
      </c>
      <c r="O909" s="6">
        <v>507</v>
      </c>
    </row>
    <row r="910" spans="1:15">
      <c r="A910" t="s">
        <v>582</v>
      </c>
      <c r="B910" t="s">
        <v>47</v>
      </c>
      <c r="C910" t="s">
        <v>799</v>
      </c>
      <c r="D910">
        <v>59</v>
      </c>
      <c r="E910" t="s">
        <v>690</v>
      </c>
      <c r="F910" t="s">
        <v>638</v>
      </c>
      <c r="G910" s="9" t="s">
        <v>62</v>
      </c>
      <c r="H910" t="str">
        <f t="shared" si="113"/>
        <v>7mm PyrobelV1-Concealed Flush - Sprayed/stained-59-FD30S - No Intu</v>
      </c>
      <c r="I910" t="str">
        <f t="shared" si="117"/>
        <v>V1-Concealed Flush - Sprayed/stained-59-FD30S - No Intu</v>
      </c>
      <c r="J910" s="6">
        <f t="shared" si="116"/>
        <v>324</v>
      </c>
      <c r="L910" s="189" t="s">
        <v>751</v>
      </c>
      <c r="O910" s="6">
        <v>308</v>
      </c>
    </row>
    <row r="911" spans="1:15">
      <c r="A911" t="s">
        <v>583</v>
      </c>
      <c r="B911" t="s">
        <v>48</v>
      </c>
      <c r="C911" t="s">
        <v>799</v>
      </c>
      <c r="D911">
        <v>59</v>
      </c>
      <c r="E911" t="s">
        <v>690</v>
      </c>
      <c r="F911" t="s">
        <v>638</v>
      </c>
      <c r="G911" s="9" t="s">
        <v>62</v>
      </c>
      <c r="H911" t="str">
        <f t="shared" si="113"/>
        <v>7mm PyrobelV2-Concealed Flush - Sprayed/stained-59-FD30S - No Intu</v>
      </c>
      <c r="I911" t="str">
        <f t="shared" si="117"/>
        <v>V2-Concealed Flush - Sprayed/stained-59-FD30S - No Intu</v>
      </c>
      <c r="J911" s="6">
        <f t="shared" si="116"/>
        <v>264</v>
      </c>
      <c r="L911" s="189" t="s">
        <v>751</v>
      </c>
      <c r="O911" s="6">
        <v>251</v>
      </c>
    </row>
    <row r="912" spans="1:15">
      <c r="A912" t="s">
        <v>584</v>
      </c>
      <c r="B912" t="s">
        <v>49</v>
      </c>
      <c r="C912" t="s">
        <v>799</v>
      </c>
      <c r="D912">
        <v>59</v>
      </c>
      <c r="E912" t="s">
        <v>690</v>
      </c>
      <c r="F912" t="s">
        <v>638</v>
      </c>
      <c r="G912" s="9" t="s">
        <v>62</v>
      </c>
      <c r="H912" t="str">
        <f t="shared" si="113"/>
        <v>7mm PyrobelV3-Concealed Flush - Sprayed/stained-59-FD30S - No Intu</v>
      </c>
      <c r="I912" t="str">
        <f t="shared" si="117"/>
        <v>V3-Concealed Flush - Sprayed/stained-59-FD30S - No Intu</v>
      </c>
      <c r="J912" s="6">
        <f t="shared" si="116"/>
        <v>357</v>
      </c>
      <c r="L912" s="189" t="s">
        <v>751</v>
      </c>
      <c r="O912" s="6">
        <v>339</v>
      </c>
    </row>
    <row r="913" spans="1:15">
      <c r="A913" t="s">
        <v>585</v>
      </c>
      <c r="B913" t="s">
        <v>50</v>
      </c>
      <c r="C913" t="s">
        <v>799</v>
      </c>
      <c r="D913">
        <v>59</v>
      </c>
      <c r="E913" t="s">
        <v>690</v>
      </c>
      <c r="F913" t="s">
        <v>638</v>
      </c>
      <c r="G913" s="9" t="s">
        <v>62</v>
      </c>
      <c r="H913" t="str">
        <f t="shared" si="113"/>
        <v>7mm PyrobelV4-Concealed Flush - Sprayed/stained-59-FD30S - No Intu</v>
      </c>
      <c r="I913" t="str">
        <f t="shared" si="117"/>
        <v>V4-Concealed Flush - Sprayed/stained-59-FD30S - No Intu</v>
      </c>
      <c r="J913" s="6">
        <f t="shared" si="116"/>
        <v>421</v>
      </c>
      <c r="L913" s="189" t="s">
        <v>751</v>
      </c>
      <c r="O913" s="6">
        <v>400</v>
      </c>
    </row>
    <row r="914" spans="1:15">
      <c r="A914" t="s">
        <v>586</v>
      </c>
      <c r="B914" t="s">
        <v>51</v>
      </c>
      <c r="C914" t="s">
        <v>799</v>
      </c>
      <c r="D914">
        <v>59</v>
      </c>
      <c r="E914" t="s">
        <v>690</v>
      </c>
      <c r="F914" t="s">
        <v>638</v>
      </c>
      <c r="G914" s="9" t="s">
        <v>62</v>
      </c>
      <c r="H914" t="str">
        <f t="shared" si="113"/>
        <v>7mm PyrobelV5-Concealed Flush - Sprayed/stained-59-FD30S - No Intu</v>
      </c>
      <c r="I914" t="str">
        <f t="shared" si="117"/>
        <v>V5-Concealed Flush - Sprayed/stained-59-FD30S - No Intu</v>
      </c>
      <c r="J914" s="6">
        <f t="shared" si="116"/>
        <v>373</v>
      </c>
      <c r="L914" s="189" t="s">
        <v>751</v>
      </c>
      <c r="O914" s="6">
        <v>355</v>
      </c>
    </row>
    <row r="915" spans="1:15">
      <c r="A915" t="s">
        <v>587</v>
      </c>
      <c r="B915" t="s">
        <v>52</v>
      </c>
      <c r="C915" t="s">
        <v>799</v>
      </c>
      <c r="D915">
        <v>59</v>
      </c>
      <c r="E915" t="s">
        <v>690</v>
      </c>
      <c r="F915" t="s">
        <v>638</v>
      </c>
      <c r="G915" s="9" t="s">
        <v>62</v>
      </c>
      <c r="H915" t="str">
        <f t="shared" si="113"/>
        <v>7mm PyrobelV6-Concealed Flush - Sprayed/stained-59-FD30S - No Intu</v>
      </c>
      <c r="I915" t="str">
        <f t="shared" si="117"/>
        <v>V6-Concealed Flush - Sprayed/stained-59-FD30S - No Intu</v>
      </c>
      <c r="J915" s="6">
        <f t="shared" si="116"/>
        <v>587</v>
      </c>
      <c r="L915" s="189" t="s">
        <v>751</v>
      </c>
      <c r="O915" s="6">
        <v>558</v>
      </c>
    </row>
    <row r="916" spans="1:15">
      <c r="A916" t="s">
        <v>582</v>
      </c>
      <c r="B916" t="s">
        <v>47</v>
      </c>
      <c r="C916" t="s">
        <v>127</v>
      </c>
      <c r="D916">
        <v>44</v>
      </c>
      <c r="E916" t="s">
        <v>662</v>
      </c>
      <c r="F916" t="s">
        <v>639</v>
      </c>
      <c r="G916" s="9" t="s">
        <v>59</v>
      </c>
      <c r="I916" t="str">
        <f t="shared" si="117"/>
        <v>V1-Hockey-44-FD60</v>
      </c>
      <c r="J916">
        <f t="shared" ref="J916:J928" si="118">+ROUNDUP(O916*(1+M916),0)</f>
        <v>361</v>
      </c>
      <c r="L916" t="s">
        <v>730</v>
      </c>
      <c r="M916" s="355">
        <v>0.05</v>
      </c>
      <c r="O916">
        <v>343</v>
      </c>
    </row>
    <row r="917" spans="1:15">
      <c r="A917" t="s">
        <v>583</v>
      </c>
      <c r="B917" t="s">
        <v>48</v>
      </c>
      <c r="C917" t="s">
        <v>127</v>
      </c>
      <c r="D917">
        <v>44</v>
      </c>
      <c r="E917" t="s">
        <v>662</v>
      </c>
      <c r="F917" t="s">
        <v>639</v>
      </c>
      <c r="G917" s="9" t="s">
        <v>59</v>
      </c>
      <c r="I917" t="str">
        <f t="shared" si="117"/>
        <v>V2-Hockey-44-FD60</v>
      </c>
      <c r="J917">
        <f t="shared" si="118"/>
        <v>329</v>
      </c>
      <c r="L917" t="s">
        <v>730</v>
      </c>
      <c r="M917" s="355">
        <v>0.05</v>
      </c>
      <c r="O917">
        <v>313</v>
      </c>
    </row>
    <row r="918" spans="1:15">
      <c r="A918" t="s">
        <v>584</v>
      </c>
      <c r="B918" t="s">
        <v>49</v>
      </c>
      <c r="C918" t="s">
        <v>127</v>
      </c>
      <c r="D918">
        <v>44</v>
      </c>
      <c r="E918" t="s">
        <v>662</v>
      </c>
      <c r="F918" t="s">
        <v>639</v>
      </c>
      <c r="G918" s="9" t="s">
        <v>59</v>
      </c>
      <c r="I918" t="str">
        <f t="shared" si="117"/>
        <v>V3-Hockey-44-FD60</v>
      </c>
      <c r="J918">
        <f t="shared" si="118"/>
        <v>363</v>
      </c>
      <c r="L918" t="s">
        <v>730</v>
      </c>
      <c r="M918" s="355">
        <v>0.05</v>
      </c>
      <c r="O918">
        <v>345</v>
      </c>
    </row>
    <row r="919" spans="1:15">
      <c r="A919" t="s">
        <v>585</v>
      </c>
      <c r="B919" t="s">
        <v>50</v>
      </c>
      <c r="C919" t="s">
        <v>127</v>
      </c>
      <c r="D919">
        <v>44</v>
      </c>
      <c r="E919" t="s">
        <v>662</v>
      </c>
      <c r="F919" t="s">
        <v>639</v>
      </c>
      <c r="G919" s="9" t="s">
        <v>59</v>
      </c>
      <c r="I919" t="str">
        <f t="shared" si="117"/>
        <v>V4-Hockey-44-FD60</v>
      </c>
      <c r="J919">
        <f t="shared" si="118"/>
        <v>402</v>
      </c>
      <c r="L919" t="s">
        <v>730</v>
      </c>
      <c r="M919" s="355">
        <v>0.05</v>
      </c>
      <c r="O919">
        <v>382</v>
      </c>
    </row>
    <row r="920" spans="1:15">
      <c r="A920" t="s">
        <v>586</v>
      </c>
      <c r="B920" t="s">
        <v>51</v>
      </c>
      <c r="C920" t="s">
        <v>127</v>
      </c>
      <c r="D920">
        <v>44</v>
      </c>
      <c r="E920" t="s">
        <v>662</v>
      </c>
      <c r="F920" t="s">
        <v>639</v>
      </c>
      <c r="G920" s="9" t="s">
        <v>59</v>
      </c>
      <c r="I920" t="str">
        <f t="shared" si="117"/>
        <v>V5-Hockey-44-FD60</v>
      </c>
      <c r="J920">
        <f t="shared" si="118"/>
        <v>390</v>
      </c>
      <c r="L920" t="s">
        <v>730</v>
      </c>
      <c r="M920" s="355">
        <v>0.05</v>
      </c>
      <c r="O920">
        <v>371</v>
      </c>
    </row>
    <row r="921" spans="1:15">
      <c r="A921" t="s">
        <v>587</v>
      </c>
      <c r="B921" t="s">
        <v>52</v>
      </c>
      <c r="C921" t="s">
        <v>127</v>
      </c>
      <c r="D921">
        <v>44</v>
      </c>
      <c r="E921" t="s">
        <v>662</v>
      </c>
      <c r="F921" t="s">
        <v>639</v>
      </c>
      <c r="G921" s="9" t="s">
        <v>59</v>
      </c>
      <c r="I921" t="str">
        <f t="shared" si="117"/>
        <v>V6-Hockey-44-FD60</v>
      </c>
      <c r="J921">
        <f t="shared" si="118"/>
        <v>656</v>
      </c>
      <c r="L921" t="s">
        <v>730</v>
      </c>
      <c r="M921" s="355">
        <v>0.05</v>
      </c>
      <c r="O921">
        <v>624</v>
      </c>
    </row>
    <row r="922" spans="1:15">
      <c r="A922" t="s">
        <v>588</v>
      </c>
      <c r="B922" t="s">
        <v>129</v>
      </c>
      <c r="C922" t="s">
        <v>127</v>
      </c>
      <c r="D922">
        <v>44</v>
      </c>
      <c r="E922" t="s">
        <v>662</v>
      </c>
      <c r="F922" t="s">
        <v>639</v>
      </c>
      <c r="G922" s="9" t="s">
        <v>59</v>
      </c>
      <c r="I922" t="str">
        <f t="shared" si="117"/>
        <v>V7-Hockey-44-FD60</v>
      </c>
      <c r="J922">
        <f t="shared" si="118"/>
        <v>731</v>
      </c>
      <c r="L922" t="s">
        <v>730</v>
      </c>
      <c r="M922" s="355">
        <v>0.05</v>
      </c>
      <c r="O922">
        <v>696</v>
      </c>
    </row>
    <row r="923" spans="1:15">
      <c r="A923" t="s">
        <v>582</v>
      </c>
      <c r="B923" t="s">
        <v>47</v>
      </c>
      <c r="C923" t="s">
        <v>128</v>
      </c>
      <c r="D923">
        <v>44</v>
      </c>
      <c r="E923" t="s">
        <v>662</v>
      </c>
      <c r="F923" t="s">
        <v>639</v>
      </c>
      <c r="G923" s="9" t="s">
        <v>60</v>
      </c>
      <c r="I923" t="str">
        <f t="shared" si="117"/>
        <v>V1-QB-44-FD60</v>
      </c>
      <c r="J923">
        <f t="shared" si="118"/>
        <v>438</v>
      </c>
      <c r="L923" t="s">
        <v>730</v>
      </c>
      <c r="M923" s="355">
        <v>0.05</v>
      </c>
      <c r="O923">
        <v>417</v>
      </c>
    </row>
    <row r="924" spans="1:15">
      <c r="A924" t="s">
        <v>583</v>
      </c>
      <c r="B924" t="s">
        <v>48</v>
      </c>
      <c r="C924" t="s">
        <v>128</v>
      </c>
      <c r="D924">
        <v>44</v>
      </c>
      <c r="E924" t="s">
        <v>662</v>
      </c>
      <c r="F924" t="s">
        <v>639</v>
      </c>
      <c r="G924" s="9" t="s">
        <v>60</v>
      </c>
      <c r="I924" t="str">
        <f t="shared" si="117"/>
        <v>V2-QB-44-FD60</v>
      </c>
      <c r="J924">
        <f t="shared" si="118"/>
        <v>402</v>
      </c>
      <c r="L924" t="s">
        <v>730</v>
      </c>
      <c r="M924" s="355">
        <v>0.05</v>
      </c>
      <c r="O924">
        <v>382</v>
      </c>
    </row>
    <row r="925" spans="1:15">
      <c r="A925" t="s">
        <v>584</v>
      </c>
      <c r="B925" t="s">
        <v>49</v>
      </c>
      <c r="C925" t="s">
        <v>128</v>
      </c>
      <c r="D925">
        <v>44</v>
      </c>
      <c r="E925" t="s">
        <v>662</v>
      </c>
      <c r="F925" t="s">
        <v>639</v>
      </c>
      <c r="G925" s="9" t="s">
        <v>60</v>
      </c>
      <c r="I925" t="str">
        <f t="shared" si="117"/>
        <v>V3-QB-44-FD60</v>
      </c>
      <c r="J925">
        <f t="shared" si="118"/>
        <v>420</v>
      </c>
      <c r="L925" t="s">
        <v>730</v>
      </c>
      <c r="M925" s="355">
        <v>0.05</v>
      </c>
      <c r="O925">
        <v>400</v>
      </c>
    </row>
    <row r="926" spans="1:15">
      <c r="A926" t="s">
        <v>585</v>
      </c>
      <c r="B926" t="s">
        <v>50</v>
      </c>
      <c r="C926" t="s">
        <v>128</v>
      </c>
      <c r="D926">
        <v>44</v>
      </c>
      <c r="E926" t="s">
        <v>662</v>
      </c>
      <c r="F926" t="s">
        <v>639</v>
      </c>
      <c r="G926" s="9" t="s">
        <v>60</v>
      </c>
      <c r="I926" t="str">
        <f t="shared" si="117"/>
        <v>V4-QB-44-FD60</v>
      </c>
      <c r="J926">
        <f t="shared" si="118"/>
        <v>438</v>
      </c>
      <c r="L926" t="s">
        <v>730</v>
      </c>
      <c r="M926" s="355">
        <v>0.05</v>
      </c>
      <c r="O926">
        <v>417</v>
      </c>
    </row>
    <row r="927" spans="1:15">
      <c r="A927" t="s">
        <v>586</v>
      </c>
      <c r="B927" t="s">
        <v>51</v>
      </c>
      <c r="C927" t="s">
        <v>128</v>
      </c>
      <c r="D927">
        <v>44</v>
      </c>
      <c r="E927" t="s">
        <v>662</v>
      </c>
      <c r="F927" t="s">
        <v>639</v>
      </c>
      <c r="G927" s="9" t="s">
        <v>60</v>
      </c>
      <c r="I927" t="str">
        <f t="shared" si="117"/>
        <v>V5-QB-44-FD60</v>
      </c>
      <c r="J927">
        <f t="shared" si="118"/>
        <v>438</v>
      </c>
      <c r="L927" t="s">
        <v>730</v>
      </c>
      <c r="M927" s="355">
        <v>0.05</v>
      </c>
      <c r="O927">
        <v>417</v>
      </c>
    </row>
    <row r="928" spans="1:15">
      <c r="A928" t="s">
        <v>587</v>
      </c>
      <c r="B928" t="s">
        <v>52</v>
      </c>
      <c r="C928" t="s">
        <v>128</v>
      </c>
      <c r="D928">
        <v>44</v>
      </c>
      <c r="E928" t="s">
        <v>662</v>
      </c>
      <c r="F928" t="s">
        <v>639</v>
      </c>
      <c r="G928" s="9" t="s">
        <v>60</v>
      </c>
      <c r="I928" t="str">
        <f t="shared" si="117"/>
        <v>V6-QB-44-FD60</v>
      </c>
      <c r="J928">
        <f t="shared" si="118"/>
        <v>704</v>
      </c>
      <c r="L928" t="s">
        <v>730</v>
      </c>
      <c r="M928" s="355">
        <v>0.05</v>
      </c>
      <c r="O928">
        <v>670</v>
      </c>
    </row>
    <row r="929" spans="1:15">
      <c r="A929" t="s">
        <v>582</v>
      </c>
      <c r="B929" t="s">
        <v>47</v>
      </c>
      <c r="C929" t="s">
        <v>631</v>
      </c>
      <c r="D929">
        <v>44</v>
      </c>
      <c r="E929" t="s">
        <v>662</v>
      </c>
      <c r="F929" t="s">
        <v>639</v>
      </c>
      <c r="G929" s="9" t="s">
        <v>60</v>
      </c>
      <c r="I929" t="str">
        <f t="shared" si="117"/>
        <v>V1-Concealed Flush-44-FD60</v>
      </c>
      <c r="J929" s="284">
        <f t="shared" ref="J929:J934" si="119">ROUNDUP(J923*(1+Concealed_Flush_Uplift),0)</f>
        <v>482</v>
      </c>
      <c r="L929" t="s">
        <v>751</v>
      </c>
      <c r="M929" s="355"/>
      <c r="O929" s="284">
        <v>459</v>
      </c>
    </row>
    <row r="930" spans="1:15">
      <c r="A930" t="s">
        <v>583</v>
      </c>
      <c r="B930" t="s">
        <v>48</v>
      </c>
      <c r="C930" t="s">
        <v>631</v>
      </c>
      <c r="D930">
        <v>44</v>
      </c>
      <c r="E930" t="s">
        <v>662</v>
      </c>
      <c r="F930" t="s">
        <v>639</v>
      </c>
      <c r="G930" s="9" t="s">
        <v>60</v>
      </c>
      <c r="I930" t="str">
        <f t="shared" si="117"/>
        <v>V2-Concealed Flush-44-FD60</v>
      </c>
      <c r="J930" s="284">
        <f t="shared" si="119"/>
        <v>443</v>
      </c>
      <c r="L930" t="s">
        <v>751</v>
      </c>
      <c r="M930" s="355"/>
      <c r="O930" s="284">
        <v>421</v>
      </c>
    </row>
    <row r="931" spans="1:15">
      <c r="A931" t="s">
        <v>584</v>
      </c>
      <c r="B931" t="s">
        <v>49</v>
      </c>
      <c r="C931" t="s">
        <v>631</v>
      </c>
      <c r="D931">
        <v>44</v>
      </c>
      <c r="E931" t="s">
        <v>662</v>
      </c>
      <c r="F931" t="s">
        <v>639</v>
      </c>
      <c r="G931" s="9" t="s">
        <v>60</v>
      </c>
      <c r="I931" t="str">
        <f t="shared" si="117"/>
        <v>V3-Concealed Flush-44-FD60</v>
      </c>
      <c r="J931" s="284">
        <f t="shared" si="119"/>
        <v>462</v>
      </c>
      <c r="L931" t="s">
        <v>751</v>
      </c>
      <c r="M931" s="355"/>
      <c r="O931" s="284">
        <v>440</v>
      </c>
    </row>
    <row r="932" spans="1:15">
      <c r="A932" t="s">
        <v>585</v>
      </c>
      <c r="B932" t="s">
        <v>50</v>
      </c>
      <c r="C932" t="s">
        <v>631</v>
      </c>
      <c r="D932">
        <v>44</v>
      </c>
      <c r="E932" t="s">
        <v>662</v>
      </c>
      <c r="F932" t="s">
        <v>639</v>
      </c>
      <c r="G932" s="9" t="s">
        <v>60</v>
      </c>
      <c r="I932" t="str">
        <f t="shared" si="117"/>
        <v>V4-Concealed Flush-44-FD60</v>
      </c>
      <c r="J932" s="284">
        <f t="shared" si="119"/>
        <v>482</v>
      </c>
      <c r="L932" t="s">
        <v>751</v>
      </c>
      <c r="M932" s="355"/>
      <c r="O932" s="284">
        <v>459</v>
      </c>
    </row>
    <row r="933" spans="1:15">
      <c r="A933" t="s">
        <v>586</v>
      </c>
      <c r="B933" t="s">
        <v>51</v>
      </c>
      <c r="C933" t="s">
        <v>631</v>
      </c>
      <c r="D933">
        <v>44</v>
      </c>
      <c r="E933" t="s">
        <v>662</v>
      </c>
      <c r="F933" t="s">
        <v>639</v>
      </c>
      <c r="G933" s="9" t="s">
        <v>60</v>
      </c>
      <c r="I933" t="str">
        <f t="shared" si="117"/>
        <v>V5-Concealed Flush-44-FD60</v>
      </c>
      <c r="J933" s="284">
        <f t="shared" si="119"/>
        <v>482</v>
      </c>
      <c r="L933" t="s">
        <v>751</v>
      </c>
      <c r="M933" s="355"/>
      <c r="O933" s="284">
        <v>459</v>
      </c>
    </row>
    <row r="934" spans="1:15">
      <c r="A934" t="s">
        <v>587</v>
      </c>
      <c r="B934" t="s">
        <v>52</v>
      </c>
      <c r="C934" t="s">
        <v>631</v>
      </c>
      <c r="D934">
        <v>44</v>
      </c>
      <c r="E934" t="s">
        <v>662</v>
      </c>
      <c r="F934" t="s">
        <v>639</v>
      </c>
      <c r="G934" s="9" t="s">
        <v>60</v>
      </c>
      <c r="I934" t="str">
        <f t="shared" si="117"/>
        <v>V6-Concealed Flush-44-FD60</v>
      </c>
      <c r="J934" s="284">
        <f t="shared" si="119"/>
        <v>775</v>
      </c>
      <c r="L934" t="s">
        <v>751</v>
      </c>
      <c r="M934" s="355"/>
      <c r="O934" s="284">
        <v>737</v>
      </c>
    </row>
    <row r="935" spans="1:15">
      <c r="A935" t="s">
        <v>582</v>
      </c>
      <c r="B935" t="s">
        <v>47</v>
      </c>
      <c r="C935" t="s">
        <v>797</v>
      </c>
      <c r="D935">
        <v>44</v>
      </c>
      <c r="E935" t="s">
        <v>662</v>
      </c>
      <c r="F935" t="s">
        <v>639</v>
      </c>
      <c r="G935" s="9" t="s">
        <v>59</v>
      </c>
      <c r="I935" t="str">
        <f t="shared" si="117"/>
        <v>V1-Hockey - Sprayed/stained-44-FD60</v>
      </c>
      <c r="J935" s="6">
        <f t="shared" ref="J935:J953" si="120">J916</f>
        <v>361</v>
      </c>
      <c r="L935" s="189" t="s">
        <v>751</v>
      </c>
      <c r="O935" s="6">
        <v>343</v>
      </c>
    </row>
    <row r="936" spans="1:15">
      <c r="A936" t="s">
        <v>583</v>
      </c>
      <c r="B936" t="s">
        <v>48</v>
      </c>
      <c r="C936" t="s">
        <v>797</v>
      </c>
      <c r="D936">
        <v>44</v>
      </c>
      <c r="E936" t="s">
        <v>662</v>
      </c>
      <c r="F936" t="s">
        <v>639</v>
      </c>
      <c r="G936" s="9" t="s">
        <v>59</v>
      </c>
      <c r="I936" t="str">
        <f t="shared" si="117"/>
        <v>V2-Hockey - Sprayed/stained-44-FD60</v>
      </c>
      <c r="J936" s="6">
        <f t="shared" si="120"/>
        <v>329</v>
      </c>
      <c r="L936" s="189" t="s">
        <v>751</v>
      </c>
      <c r="O936" s="6">
        <v>313</v>
      </c>
    </row>
    <row r="937" spans="1:15">
      <c r="A937" t="s">
        <v>584</v>
      </c>
      <c r="B937" t="s">
        <v>49</v>
      </c>
      <c r="C937" t="s">
        <v>797</v>
      </c>
      <c r="D937">
        <v>44</v>
      </c>
      <c r="E937" t="s">
        <v>662</v>
      </c>
      <c r="F937" t="s">
        <v>639</v>
      </c>
      <c r="G937" s="9" t="s">
        <v>59</v>
      </c>
      <c r="I937" t="str">
        <f t="shared" si="117"/>
        <v>V3-Hockey - Sprayed/stained-44-FD60</v>
      </c>
      <c r="J937" s="6">
        <f t="shared" si="120"/>
        <v>363</v>
      </c>
      <c r="L937" s="189" t="s">
        <v>751</v>
      </c>
      <c r="O937" s="6">
        <v>345</v>
      </c>
    </row>
    <row r="938" spans="1:15">
      <c r="A938" t="s">
        <v>585</v>
      </c>
      <c r="B938" t="s">
        <v>50</v>
      </c>
      <c r="C938" t="s">
        <v>797</v>
      </c>
      <c r="D938">
        <v>44</v>
      </c>
      <c r="E938" t="s">
        <v>662</v>
      </c>
      <c r="F938" t="s">
        <v>639</v>
      </c>
      <c r="G938" s="9" t="s">
        <v>59</v>
      </c>
      <c r="I938" t="str">
        <f t="shared" si="117"/>
        <v>V4-Hockey - Sprayed/stained-44-FD60</v>
      </c>
      <c r="J938" s="6">
        <f t="shared" si="120"/>
        <v>402</v>
      </c>
      <c r="L938" s="189" t="s">
        <v>751</v>
      </c>
      <c r="O938" s="6">
        <v>382</v>
      </c>
    </row>
    <row r="939" spans="1:15">
      <c r="A939" t="s">
        <v>586</v>
      </c>
      <c r="B939" t="s">
        <v>51</v>
      </c>
      <c r="C939" t="s">
        <v>797</v>
      </c>
      <c r="D939">
        <v>44</v>
      </c>
      <c r="E939" t="s">
        <v>662</v>
      </c>
      <c r="F939" t="s">
        <v>639</v>
      </c>
      <c r="G939" s="9" t="s">
        <v>59</v>
      </c>
      <c r="I939" t="str">
        <f t="shared" si="117"/>
        <v>V5-Hockey - Sprayed/stained-44-FD60</v>
      </c>
      <c r="J939" s="6">
        <f t="shared" si="120"/>
        <v>390</v>
      </c>
      <c r="L939" s="189" t="s">
        <v>751</v>
      </c>
      <c r="O939" s="6">
        <v>371</v>
      </c>
    </row>
    <row r="940" spans="1:15">
      <c r="A940" t="s">
        <v>587</v>
      </c>
      <c r="B940" t="s">
        <v>52</v>
      </c>
      <c r="C940" t="s">
        <v>797</v>
      </c>
      <c r="D940">
        <v>44</v>
      </c>
      <c r="E940" t="s">
        <v>662</v>
      </c>
      <c r="F940" t="s">
        <v>639</v>
      </c>
      <c r="G940" s="9" t="s">
        <v>59</v>
      </c>
      <c r="I940" t="str">
        <f t="shared" si="117"/>
        <v>V6-Hockey - Sprayed/stained-44-FD60</v>
      </c>
      <c r="J940" s="6">
        <f t="shared" si="120"/>
        <v>656</v>
      </c>
      <c r="L940" s="189" t="s">
        <v>751</v>
      </c>
      <c r="O940" s="6">
        <v>624</v>
      </c>
    </row>
    <row r="941" spans="1:15">
      <c r="A941" t="s">
        <v>588</v>
      </c>
      <c r="B941" t="s">
        <v>129</v>
      </c>
      <c r="C941" t="s">
        <v>797</v>
      </c>
      <c r="D941">
        <v>44</v>
      </c>
      <c r="E941" t="s">
        <v>662</v>
      </c>
      <c r="F941" t="s">
        <v>639</v>
      </c>
      <c r="G941" s="9" t="s">
        <v>59</v>
      </c>
      <c r="I941" t="str">
        <f t="shared" si="117"/>
        <v>V7-Hockey - Sprayed/stained-44-FD60</v>
      </c>
      <c r="J941" s="6">
        <f t="shared" si="120"/>
        <v>731</v>
      </c>
      <c r="L941" s="189" t="s">
        <v>751</v>
      </c>
      <c r="O941" s="6">
        <v>696</v>
      </c>
    </row>
    <row r="942" spans="1:15">
      <c r="A942" t="s">
        <v>582</v>
      </c>
      <c r="B942" t="s">
        <v>47</v>
      </c>
      <c r="C942" t="s">
        <v>798</v>
      </c>
      <c r="D942">
        <v>44</v>
      </c>
      <c r="E942" t="s">
        <v>662</v>
      </c>
      <c r="F942" t="s">
        <v>639</v>
      </c>
      <c r="G942" s="9" t="s">
        <v>60</v>
      </c>
      <c r="I942" t="str">
        <f t="shared" si="117"/>
        <v>V1-QB - Sprayed/stained-44-FD60</v>
      </c>
      <c r="J942" s="6">
        <f t="shared" si="120"/>
        <v>438</v>
      </c>
      <c r="L942" s="189" t="s">
        <v>751</v>
      </c>
      <c r="O942" s="6">
        <v>417</v>
      </c>
    </row>
    <row r="943" spans="1:15">
      <c r="A943" t="s">
        <v>583</v>
      </c>
      <c r="B943" t="s">
        <v>48</v>
      </c>
      <c r="C943" t="s">
        <v>798</v>
      </c>
      <c r="D943">
        <v>44</v>
      </c>
      <c r="E943" t="s">
        <v>662</v>
      </c>
      <c r="F943" t="s">
        <v>639</v>
      </c>
      <c r="G943" s="9" t="s">
        <v>60</v>
      </c>
      <c r="I943" t="str">
        <f t="shared" si="117"/>
        <v>V2-QB - Sprayed/stained-44-FD60</v>
      </c>
      <c r="J943" s="6">
        <f t="shared" si="120"/>
        <v>402</v>
      </c>
      <c r="L943" s="189" t="s">
        <v>751</v>
      </c>
      <c r="O943" s="6">
        <v>382</v>
      </c>
    </row>
    <row r="944" spans="1:15">
      <c r="A944" t="s">
        <v>584</v>
      </c>
      <c r="B944" t="s">
        <v>49</v>
      </c>
      <c r="C944" t="s">
        <v>798</v>
      </c>
      <c r="D944">
        <v>44</v>
      </c>
      <c r="E944" t="s">
        <v>662</v>
      </c>
      <c r="F944" t="s">
        <v>639</v>
      </c>
      <c r="G944" s="9" t="s">
        <v>60</v>
      </c>
      <c r="I944" t="str">
        <f t="shared" si="117"/>
        <v>V3-QB - Sprayed/stained-44-FD60</v>
      </c>
      <c r="J944" s="6">
        <f t="shared" si="120"/>
        <v>420</v>
      </c>
      <c r="L944" s="189" t="s">
        <v>751</v>
      </c>
      <c r="O944" s="6">
        <v>400</v>
      </c>
    </row>
    <row r="945" spans="1:15">
      <c r="A945" t="s">
        <v>585</v>
      </c>
      <c r="B945" t="s">
        <v>50</v>
      </c>
      <c r="C945" t="s">
        <v>798</v>
      </c>
      <c r="D945">
        <v>44</v>
      </c>
      <c r="E945" t="s">
        <v>662</v>
      </c>
      <c r="F945" t="s">
        <v>639</v>
      </c>
      <c r="G945" s="9" t="s">
        <v>60</v>
      </c>
      <c r="I945" t="str">
        <f t="shared" si="117"/>
        <v>V4-QB - Sprayed/stained-44-FD60</v>
      </c>
      <c r="J945" s="6">
        <f t="shared" si="120"/>
        <v>438</v>
      </c>
      <c r="L945" s="189" t="s">
        <v>751</v>
      </c>
      <c r="O945" s="6">
        <v>417</v>
      </c>
    </row>
    <row r="946" spans="1:15">
      <c r="A946" t="s">
        <v>586</v>
      </c>
      <c r="B946" t="s">
        <v>51</v>
      </c>
      <c r="C946" t="s">
        <v>798</v>
      </c>
      <c r="D946">
        <v>44</v>
      </c>
      <c r="E946" t="s">
        <v>662</v>
      </c>
      <c r="F946" t="s">
        <v>639</v>
      </c>
      <c r="G946" s="9" t="s">
        <v>60</v>
      </c>
      <c r="I946" t="str">
        <f t="shared" si="117"/>
        <v>V5-QB - Sprayed/stained-44-FD60</v>
      </c>
      <c r="J946" s="6">
        <f t="shared" si="120"/>
        <v>438</v>
      </c>
      <c r="L946" s="189" t="s">
        <v>751</v>
      </c>
      <c r="O946" s="6">
        <v>417</v>
      </c>
    </row>
    <row r="947" spans="1:15">
      <c r="A947" t="s">
        <v>587</v>
      </c>
      <c r="B947" t="s">
        <v>52</v>
      </c>
      <c r="C947" t="s">
        <v>798</v>
      </c>
      <c r="D947">
        <v>44</v>
      </c>
      <c r="E947" t="s">
        <v>662</v>
      </c>
      <c r="F947" t="s">
        <v>639</v>
      </c>
      <c r="G947" s="9" t="s">
        <v>60</v>
      </c>
      <c r="I947" t="str">
        <f t="shared" si="117"/>
        <v>V6-QB - Sprayed/stained-44-FD60</v>
      </c>
      <c r="J947" s="6">
        <f t="shared" si="120"/>
        <v>704</v>
      </c>
      <c r="L947" s="189" t="s">
        <v>751</v>
      </c>
      <c r="O947" s="6">
        <v>670</v>
      </c>
    </row>
    <row r="948" spans="1:15">
      <c r="A948" t="s">
        <v>582</v>
      </c>
      <c r="B948" t="s">
        <v>47</v>
      </c>
      <c r="C948" t="s">
        <v>799</v>
      </c>
      <c r="D948">
        <v>44</v>
      </c>
      <c r="E948" t="s">
        <v>662</v>
      </c>
      <c r="F948" t="s">
        <v>639</v>
      </c>
      <c r="G948" s="9" t="s">
        <v>60</v>
      </c>
      <c r="I948" t="str">
        <f t="shared" si="117"/>
        <v>V1-Concealed Flush - Sprayed/stained-44-FD60</v>
      </c>
      <c r="J948" s="6">
        <f t="shared" si="120"/>
        <v>482</v>
      </c>
      <c r="L948" s="189" t="s">
        <v>751</v>
      </c>
      <c r="O948" s="6">
        <v>459</v>
      </c>
    </row>
    <row r="949" spans="1:15">
      <c r="A949" t="s">
        <v>583</v>
      </c>
      <c r="B949" t="s">
        <v>48</v>
      </c>
      <c r="C949" t="s">
        <v>799</v>
      </c>
      <c r="D949">
        <v>44</v>
      </c>
      <c r="E949" t="s">
        <v>662</v>
      </c>
      <c r="F949" t="s">
        <v>639</v>
      </c>
      <c r="G949" s="9" t="s">
        <v>60</v>
      </c>
      <c r="I949" t="str">
        <f t="shared" si="117"/>
        <v>V2-Concealed Flush - Sprayed/stained-44-FD60</v>
      </c>
      <c r="J949" s="6">
        <f t="shared" si="120"/>
        <v>443</v>
      </c>
      <c r="L949" s="189" t="s">
        <v>751</v>
      </c>
      <c r="O949" s="6">
        <v>421</v>
      </c>
    </row>
    <row r="950" spans="1:15">
      <c r="A950" t="s">
        <v>584</v>
      </c>
      <c r="B950" t="s">
        <v>49</v>
      </c>
      <c r="C950" t="s">
        <v>799</v>
      </c>
      <c r="D950">
        <v>44</v>
      </c>
      <c r="E950" t="s">
        <v>662</v>
      </c>
      <c r="F950" t="s">
        <v>639</v>
      </c>
      <c r="G950" s="9" t="s">
        <v>60</v>
      </c>
      <c r="I950" t="str">
        <f t="shared" si="117"/>
        <v>V3-Concealed Flush - Sprayed/stained-44-FD60</v>
      </c>
      <c r="J950" s="6">
        <f t="shared" si="120"/>
        <v>462</v>
      </c>
      <c r="L950" s="189" t="s">
        <v>751</v>
      </c>
      <c r="O950" s="6">
        <v>440</v>
      </c>
    </row>
    <row r="951" spans="1:15">
      <c r="A951" t="s">
        <v>585</v>
      </c>
      <c r="B951" t="s">
        <v>50</v>
      </c>
      <c r="C951" t="s">
        <v>799</v>
      </c>
      <c r="D951">
        <v>44</v>
      </c>
      <c r="E951" t="s">
        <v>662</v>
      </c>
      <c r="F951" t="s">
        <v>639</v>
      </c>
      <c r="G951" s="9" t="s">
        <v>60</v>
      </c>
      <c r="I951" t="str">
        <f t="shared" si="117"/>
        <v>V4-Concealed Flush - Sprayed/stained-44-FD60</v>
      </c>
      <c r="J951" s="6">
        <f t="shared" si="120"/>
        <v>482</v>
      </c>
      <c r="L951" s="189" t="s">
        <v>751</v>
      </c>
      <c r="O951" s="6">
        <v>459</v>
      </c>
    </row>
    <row r="952" spans="1:15">
      <c r="A952" t="s">
        <v>586</v>
      </c>
      <c r="B952" t="s">
        <v>51</v>
      </c>
      <c r="C952" t="s">
        <v>799</v>
      </c>
      <c r="D952">
        <v>44</v>
      </c>
      <c r="E952" t="s">
        <v>662</v>
      </c>
      <c r="F952" t="s">
        <v>639</v>
      </c>
      <c r="G952" s="9" t="s">
        <v>60</v>
      </c>
      <c r="I952" t="str">
        <f t="shared" si="117"/>
        <v>V5-Concealed Flush - Sprayed/stained-44-FD60</v>
      </c>
      <c r="J952" s="6">
        <f t="shared" si="120"/>
        <v>482</v>
      </c>
      <c r="L952" s="189" t="s">
        <v>751</v>
      </c>
      <c r="O952" s="6">
        <v>459</v>
      </c>
    </row>
    <row r="953" spans="1:15">
      <c r="A953" t="s">
        <v>587</v>
      </c>
      <c r="B953" t="s">
        <v>52</v>
      </c>
      <c r="C953" t="s">
        <v>799</v>
      </c>
      <c r="D953">
        <v>44</v>
      </c>
      <c r="E953" t="s">
        <v>662</v>
      </c>
      <c r="F953" t="s">
        <v>639</v>
      </c>
      <c r="G953" s="9" t="s">
        <v>60</v>
      </c>
      <c r="I953" t="str">
        <f t="shared" si="117"/>
        <v>V6-Concealed Flush - Sprayed/stained-44-FD60</v>
      </c>
      <c r="J953" s="6">
        <f t="shared" si="120"/>
        <v>775</v>
      </c>
      <c r="L953" s="189" t="s">
        <v>751</v>
      </c>
      <c r="O953" s="6">
        <v>737</v>
      </c>
    </row>
    <row r="954" spans="1:15">
      <c r="A954" t="s">
        <v>582</v>
      </c>
      <c r="B954" t="s">
        <v>47</v>
      </c>
      <c r="C954" t="s">
        <v>127</v>
      </c>
      <c r="D954">
        <v>54</v>
      </c>
      <c r="E954" t="s">
        <v>662</v>
      </c>
      <c r="F954" t="s">
        <v>639</v>
      </c>
      <c r="G954" s="9" t="s">
        <v>61</v>
      </c>
      <c r="I954" t="str">
        <f t="shared" si="117"/>
        <v>V1-Hockey-54-FD60</v>
      </c>
      <c r="J954">
        <f t="shared" ref="J954:J966" si="121">+ROUNDUP(O954*(1+M954),0)</f>
        <v>361</v>
      </c>
      <c r="L954" t="s">
        <v>730</v>
      </c>
      <c r="M954" s="355">
        <v>0.05</v>
      </c>
      <c r="O954">
        <v>343</v>
      </c>
    </row>
    <row r="955" spans="1:15">
      <c r="A955" t="s">
        <v>583</v>
      </c>
      <c r="B955" t="s">
        <v>48</v>
      </c>
      <c r="C955" t="s">
        <v>127</v>
      </c>
      <c r="D955">
        <v>54</v>
      </c>
      <c r="E955" t="s">
        <v>662</v>
      </c>
      <c r="F955" t="s">
        <v>639</v>
      </c>
      <c r="G955" s="9" t="s">
        <v>61</v>
      </c>
      <c r="I955" t="str">
        <f t="shared" si="117"/>
        <v>V2-Hockey-54-FD60</v>
      </c>
      <c r="J955">
        <f t="shared" si="121"/>
        <v>329</v>
      </c>
      <c r="L955" t="s">
        <v>730</v>
      </c>
      <c r="M955" s="355">
        <v>0.05</v>
      </c>
      <c r="O955">
        <v>313</v>
      </c>
    </row>
    <row r="956" spans="1:15">
      <c r="A956" t="s">
        <v>584</v>
      </c>
      <c r="B956" t="s">
        <v>49</v>
      </c>
      <c r="C956" t="s">
        <v>127</v>
      </c>
      <c r="D956">
        <v>54</v>
      </c>
      <c r="E956" t="s">
        <v>662</v>
      </c>
      <c r="F956" t="s">
        <v>639</v>
      </c>
      <c r="G956" s="9" t="s">
        <v>61</v>
      </c>
      <c r="I956" t="str">
        <f t="shared" si="117"/>
        <v>V3-Hockey-54-FD60</v>
      </c>
      <c r="J956">
        <f t="shared" si="121"/>
        <v>363</v>
      </c>
      <c r="L956" t="s">
        <v>730</v>
      </c>
      <c r="M956" s="355">
        <v>0.05</v>
      </c>
      <c r="O956">
        <v>345</v>
      </c>
    </row>
    <row r="957" spans="1:15">
      <c r="A957" t="s">
        <v>585</v>
      </c>
      <c r="B957" t="s">
        <v>50</v>
      </c>
      <c r="C957" t="s">
        <v>127</v>
      </c>
      <c r="D957">
        <v>54</v>
      </c>
      <c r="E957" t="s">
        <v>662</v>
      </c>
      <c r="F957" t="s">
        <v>639</v>
      </c>
      <c r="G957" s="9" t="s">
        <v>61</v>
      </c>
      <c r="I957" t="str">
        <f t="shared" si="117"/>
        <v>V4-Hockey-54-FD60</v>
      </c>
      <c r="J957">
        <f t="shared" si="121"/>
        <v>402</v>
      </c>
      <c r="L957" t="s">
        <v>730</v>
      </c>
      <c r="M957" s="355">
        <v>0.05</v>
      </c>
      <c r="O957">
        <v>382</v>
      </c>
    </row>
    <row r="958" spans="1:15">
      <c r="A958" t="s">
        <v>586</v>
      </c>
      <c r="B958" t="s">
        <v>51</v>
      </c>
      <c r="C958" t="s">
        <v>127</v>
      </c>
      <c r="D958">
        <v>54</v>
      </c>
      <c r="E958" t="s">
        <v>662</v>
      </c>
      <c r="F958" t="s">
        <v>639</v>
      </c>
      <c r="G958" s="9" t="s">
        <v>61</v>
      </c>
      <c r="I958" t="str">
        <f t="shared" si="117"/>
        <v>V5-Hockey-54-FD60</v>
      </c>
      <c r="J958">
        <f t="shared" si="121"/>
        <v>390</v>
      </c>
      <c r="L958" t="s">
        <v>730</v>
      </c>
      <c r="M958" s="355">
        <v>0.05</v>
      </c>
      <c r="O958">
        <v>371</v>
      </c>
    </row>
    <row r="959" spans="1:15">
      <c r="A959" t="s">
        <v>587</v>
      </c>
      <c r="B959" t="s">
        <v>52</v>
      </c>
      <c r="C959" t="s">
        <v>127</v>
      </c>
      <c r="D959">
        <v>54</v>
      </c>
      <c r="E959" t="s">
        <v>662</v>
      </c>
      <c r="F959" t="s">
        <v>639</v>
      </c>
      <c r="G959" s="9" t="s">
        <v>61</v>
      </c>
      <c r="I959" t="str">
        <f t="shared" si="117"/>
        <v>V6-Hockey-54-FD60</v>
      </c>
      <c r="J959">
        <f t="shared" si="121"/>
        <v>656</v>
      </c>
      <c r="L959" t="s">
        <v>730</v>
      </c>
      <c r="M959" s="355">
        <v>0.05</v>
      </c>
      <c r="O959">
        <v>624</v>
      </c>
    </row>
    <row r="960" spans="1:15">
      <c r="A960" t="s">
        <v>588</v>
      </c>
      <c r="B960" t="s">
        <v>129</v>
      </c>
      <c r="C960" t="s">
        <v>127</v>
      </c>
      <c r="D960">
        <v>54</v>
      </c>
      <c r="E960" t="s">
        <v>662</v>
      </c>
      <c r="F960" t="s">
        <v>639</v>
      </c>
      <c r="G960" s="9" t="s">
        <v>61</v>
      </c>
      <c r="I960" t="str">
        <f t="shared" si="117"/>
        <v>V7-Hockey-54-FD60</v>
      </c>
      <c r="J960">
        <f t="shared" si="121"/>
        <v>731</v>
      </c>
      <c r="L960" t="s">
        <v>730</v>
      </c>
      <c r="M960" s="355">
        <v>0.05</v>
      </c>
      <c r="O960">
        <v>696</v>
      </c>
    </row>
    <row r="961" spans="1:15">
      <c r="A961" t="s">
        <v>582</v>
      </c>
      <c r="B961" t="s">
        <v>47</v>
      </c>
      <c r="C961" t="s">
        <v>128</v>
      </c>
      <c r="D961">
        <v>54</v>
      </c>
      <c r="E961" t="s">
        <v>662</v>
      </c>
      <c r="F961" t="s">
        <v>639</v>
      </c>
      <c r="G961" s="9" t="s">
        <v>62</v>
      </c>
      <c r="I961" t="str">
        <f t="shared" si="117"/>
        <v>V1-QB-54-FD60</v>
      </c>
      <c r="J961">
        <f t="shared" si="121"/>
        <v>438</v>
      </c>
      <c r="L961" t="s">
        <v>730</v>
      </c>
      <c r="M961" s="355">
        <v>0.05</v>
      </c>
      <c r="O961">
        <v>417</v>
      </c>
    </row>
    <row r="962" spans="1:15">
      <c r="A962" t="s">
        <v>583</v>
      </c>
      <c r="B962" t="s">
        <v>48</v>
      </c>
      <c r="C962" t="s">
        <v>128</v>
      </c>
      <c r="D962">
        <v>54</v>
      </c>
      <c r="E962" t="s">
        <v>662</v>
      </c>
      <c r="F962" t="s">
        <v>639</v>
      </c>
      <c r="G962" s="9" t="s">
        <v>62</v>
      </c>
      <c r="I962" t="str">
        <f t="shared" si="117"/>
        <v>V2-QB-54-FD60</v>
      </c>
      <c r="J962">
        <f t="shared" si="121"/>
        <v>402</v>
      </c>
      <c r="L962" t="s">
        <v>730</v>
      </c>
      <c r="M962" s="355">
        <v>0.05</v>
      </c>
      <c r="O962">
        <v>382</v>
      </c>
    </row>
    <row r="963" spans="1:15">
      <c r="A963" t="s">
        <v>584</v>
      </c>
      <c r="B963" t="s">
        <v>49</v>
      </c>
      <c r="C963" t="s">
        <v>128</v>
      </c>
      <c r="D963">
        <v>54</v>
      </c>
      <c r="E963" t="s">
        <v>662</v>
      </c>
      <c r="F963" t="s">
        <v>639</v>
      </c>
      <c r="G963" s="9" t="s">
        <v>62</v>
      </c>
      <c r="I963" t="str">
        <f t="shared" si="117"/>
        <v>V3-QB-54-FD60</v>
      </c>
      <c r="J963">
        <f t="shared" si="121"/>
        <v>420</v>
      </c>
      <c r="L963" t="s">
        <v>730</v>
      </c>
      <c r="M963" s="355">
        <v>0.05</v>
      </c>
      <c r="O963">
        <v>400</v>
      </c>
    </row>
    <row r="964" spans="1:15">
      <c r="A964" t="s">
        <v>585</v>
      </c>
      <c r="B964" t="s">
        <v>50</v>
      </c>
      <c r="C964" t="s">
        <v>128</v>
      </c>
      <c r="D964">
        <v>54</v>
      </c>
      <c r="E964" t="s">
        <v>662</v>
      </c>
      <c r="F964" t="s">
        <v>639</v>
      </c>
      <c r="G964" s="9" t="s">
        <v>62</v>
      </c>
      <c r="I964" t="str">
        <f t="shared" ref="I964:I1027" si="122">A964&amp;"-"&amp;C964&amp;"-"&amp;D964&amp;"-"&amp;E964</f>
        <v>V4-QB-54-FD60</v>
      </c>
      <c r="J964">
        <f t="shared" si="121"/>
        <v>438</v>
      </c>
      <c r="L964" t="s">
        <v>730</v>
      </c>
      <c r="M964" s="355">
        <v>0.05</v>
      </c>
      <c r="O964">
        <v>417</v>
      </c>
    </row>
    <row r="965" spans="1:15">
      <c r="A965" t="s">
        <v>586</v>
      </c>
      <c r="B965" t="s">
        <v>51</v>
      </c>
      <c r="C965" t="s">
        <v>128</v>
      </c>
      <c r="D965">
        <v>54</v>
      </c>
      <c r="E965" t="s">
        <v>662</v>
      </c>
      <c r="F965" t="s">
        <v>639</v>
      </c>
      <c r="G965" s="9" t="s">
        <v>62</v>
      </c>
      <c r="I965" t="str">
        <f t="shared" si="122"/>
        <v>V5-QB-54-FD60</v>
      </c>
      <c r="J965">
        <f t="shared" si="121"/>
        <v>438</v>
      </c>
      <c r="L965" t="s">
        <v>730</v>
      </c>
      <c r="M965" s="355">
        <v>0.05</v>
      </c>
      <c r="O965">
        <v>417</v>
      </c>
    </row>
    <row r="966" spans="1:15">
      <c r="A966" t="s">
        <v>587</v>
      </c>
      <c r="B966" t="s">
        <v>52</v>
      </c>
      <c r="C966" t="s">
        <v>128</v>
      </c>
      <c r="D966">
        <v>54</v>
      </c>
      <c r="E966" t="s">
        <v>662</v>
      </c>
      <c r="F966" t="s">
        <v>639</v>
      </c>
      <c r="G966" s="9" t="s">
        <v>62</v>
      </c>
      <c r="I966" t="str">
        <f t="shared" si="122"/>
        <v>V6-QB-54-FD60</v>
      </c>
      <c r="J966">
        <f t="shared" si="121"/>
        <v>704</v>
      </c>
      <c r="L966" t="s">
        <v>730</v>
      </c>
      <c r="M966" s="355">
        <v>0.05</v>
      </c>
      <c r="O966">
        <v>670</v>
      </c>
    </row>
    <row r="967" spans="1:15">
      <c r="A967" t="s">
        <v>582</v>
      </c>
      <c r="B967" t="s">
        <v>47</v>
      </c>
      <c r="C967" t="s">
        <v>631</v>
      </c>
      <c r="D967">
        <v>54</v>
      </c>
      <c r="E967" t="s">
        <v>662</v>
      </c>
      <c r="F967" t="s">
        <v>639</v>
      </c>
      <c r="G967" s="9" t="s">
        <v>62</v>
      </c>
      <c r="I967" t="str">
        <f t="shared" si="122"/>
        <v>V1-Concealed Flush-54-FD60</v>
      </c>
      <c r="J967" s="284">
        <f t="shared" ref="J967:J972" si="123">ROUNDUP(J961*(1+Concealed_Flush_Uplift),0)</f>
        <v>482</v>
      </c>
      <c r="L967" t="s">
        <v>751</v>
      </c>
      <c r="M967" s="355"/>
      <c r="O967" s="284">
        <v>459</v>
      </c>
    </row>
    <row r="968" spans="1:15">
      <c r="A968" t="s">
        <v>583</v>
      </c>
      <c r="B968" t="s">
        <v>48</v>
      </c>
      <c r="C968" t="s">
        <v>631</v>
      </c>
      <c r="D968">
        <v>54</v>
      </c>
      <c r="E968" t="s">
        <v>662</v>
      </c>
      <c r="F968" t="s">
        <v>639</v>
      </c>
      <c r="G968" s="9" t="s">
        <v>62</v>
      </c>
      <c r="I968" t="str">
        <f t="shared" si="122"/>
        <v>V2-Concealed Flush-54-FD60</v>
      </c>
      <c r="J968" s="284">
        <f t="shared" si="123"/>
        <v>443</v>
      </c>
      <c r="L968" t="s">
        <v>751</v>
      </c>
      <c r="M968" s="355"/>
      <c r="O968" s="284">
        <v>421</v>
      </c>
    </row>
    <row r="969" spans="1:15">
      <c r="A969" t="s">
        <v>584</v>
      </c>
      <c r="B969" t="s">
        <v>49</v>
      </c>
      <c r="C969" t="s">
        <v>631</v>
      </c>
      <c r="D969">
        <v>54</v>
      </c>
      <c r="E969" t="s">
        <v>662</v>
      </c>
      <c r="F969" t="s">
        <v>639</v>
      </c>
      <c r="G969" s="9" t="s">
        <v>62</v>
      </c>
      <c r="I969" t="str">
        <f t="shared" si="122"/>
        <v>V3-Concealed Flush-54-FD60</v>
      </c>
      <c r="J969" s="284">
        <f t="shared" si="123"/>
        <v>462</v>
      </c>
      <c r="L969" t="s">
        <v>751</v>
      </c>
      <c r="M969" s="355"/>
      <c r="O969" s="284">
        <v>440</v>
      </c>
    </row>
    <row r="970" spans="1:15">
      <c r="A970" t="s">
        <v>585</v>
      </c>
      <c r="B970" t="s">
        <v>50</v>
      </c>
      <c r="C970" t="s">
        <v>631</v>
      </c>
      <c r="D970">
        <v>54</v>
      </c>
      <c r="E970" t="s">
        <v>662</v>
      </c>
      <c r="F970" t="s">
        <v>639</v>
      </c>
      <c r="G970" s="9" t="s">
        <v>62</v>
      </c>
      <c r="I970" t="str">
        <f t="shared" si="122"/>
        <v>V4-Concealed Flush-54-FD60</v>
      </c>
      <c r="J970" s="284">
        <f t="shared" si="123"/>
        <v>482</v>
      </c>
      <c r="L970" t="s">
        <v>751</v>
      </c>
      <c r="M970" s="355"/>
      <c r="O970" s="284">
        <v>459</v>
      </c>
    </row>
    <row r="971" spans="1:15">
      <c r="A971" t="s">
        <v>586</v>
      </c>
      <c r="B971" t="s">
        <v>51</v>
      </c>
      <c r="C971" t="s">
        <v>631</v>
      </c>
      <c r="D971">
        <v>54</v>
      </c>
      <c r="E971" t="s">
        <v>662</v>
      </c>
      <c r="F971" t="s">
        <v>639</v>
      </c>
      <c r="G971" s="9" t="s">
        <v>62</v>
      </c>
      <c r="I971" t="str">
        <f t="shared" si="122"/>
        <v>V5-Concealed Flush-54-FD60</v>
      </c>
      <c r="J971" s="284">
        <f t="shared" si="123"/>
        <v>482</v>
      </c>
      <c r="L971" t="s">
        <v>751</v>
      </c>
      <c r="M971" s="355"/>
      <c r="O971" s="284">
        <v>459</v>
      </c>
    </row>
    <row r="972" spans="1:15">
      <c r="A972" t="s">
        <v>587</v>
      </c>
      <c r="B972" t="s">
        <v>52</v>
      </c>
      <c r="C972" t="s">
        <v>631</v>
      </c>
      <c r="D972">
        <v>54</v>
      </c>
      <c r="E972" t="s">
        <v>662</v>
      </c>
      <c r="F972" t="s">
        <v>639</v>
      </c>
      <c r="G972" s="9" t="s">
        <v>62</v>
      </c>
      <c r="I972" t="str">
        <f t="shared" si="122"/>
        <v>V6-Concealed Flush-54-FD60</v>
      </c>
      <c r="J972" s="284">
        <f t="shared" si="123"/>
        <v>775</v>
      </c>
      <c r="L972" t="s">
        <v>751</v>
      </c>
      <c r="M972" s="355"/>
      <c r="O972" s="284">
        <v>737</v>
      </c>
    </row>
    <row r="973" spans="1:15">
      <c r="A973" t="s">
        <v>582</v>
      </c>
      <c r="B973" t="s">
        <v>47</v>
      </c>
      <c r="C973" t="s">
        <v>797</v>
      </c>
      <c r="D973">
        <v>54</v>
      </c>
      <c r="E973" t="s">
        <v>662</v>
      </c>
      <c r="F973" t="s">
        <v>639</v>
      </c>
      <c r="G973" s="9" t="s">
        <v>61</v>
      </c>
      <c r="I973" t="str">
        <f t="shared" si="122"/>
        <v>V1-Hockey - Sprayed/stained-54-FD60</v>
      </c>
      <c r="J973" s="6">
        <f t="shared" ref="J973:J991" si="124">J954</f>
        <v>361</v>
      </c>
      <c r="L973" s="189" t="s">
        <v>751</v>
      </c>
      <c r="O973" s="6">
        <v>343</v>
      </c>
    </row>
    <row r="974" spans="1:15">
      <c r="A974" t="s">
        <v>583</v>
      </c>
      <c r="B974" t="s">
        <v>48</v>
      </c>
      <c r="C974" t="s">
        <v>797</v>
      </c>
      <c r="D974">
        <v>54</v>
      </c>
      <c r="E974" t="s">
        <v>662</v>
      </c>
      <c r="F974" t="s">
        <v>639</v>
      </c>
      <c r="G974" s="9" t="s">
        <v>61</v>
      </c>
      <c r="I974" t="str">
        <f t="shared" si="122"/>
        <v>V2-Hockey - Sprayed/stained-54-FD60</v>
      </c>
      <c r="J974" s="6">
        <f t="shared" si="124"/>
        <v>329</v>
      </c>
      <c r="L974" s="189" t="s">
        <v>751</v>
      </c>
      <c r="O974" s="6">
        <v>313</v>
      </c>
    </row>
    <row r="975" spans="1:15">
      <c r="A975" t="s">
        <v>584</v>
      </c>
      <c r="B975" t="s">
        <v>49</v>
      </c>
      <c r="C975" t="s">
        <v>797</v>
      </c>
      <c r="D975">
        <v>54</v>
      </c>
      <c r="E975" t="s">
        <v>662</v>
      </c>
      <c r="F975" t="s">
        <v>639</v>
      </c>
      <c r="G975" s="9" t="s">
        <v>61</v>
      </c>
      <c r="I975" t="str">
        <f t="shared" si="122"/>
        <v>V3-Hockey - Sprayed/stained-54-FD60</v>
      </c>
      <c r="J975" s="6">
        <f t="shared" si="124"/>
        <v>363</v>
      </c>
      <c r="L975" s="189" t="s">
        <v>751</v>
      </c>
      <c r="O975" s="6">
        <v>345</v>
      </c>
    </row>
    <row r="976" spans="1:15">
      <c r="A976" t="s">
        <v>585</v>
      </c>
      <c r="B976" t="s">
        <v>50</v>
      </c>
      <c r="C976" t="s">
        <v>797</v>
      </c>
      <c r="D976">
        <v>54</v>
      </c>
      <c r="E976" t="s">
        <v>662</v>
      </c>
      <c r="F976" t="s">
        <v>639</v>
      </c>
      <c r="G976" s="9" t="s">
        <v>61</v>
      </c>
      <c r="I976" t="str">
        <f t="shared" si="122"/>
        <v>V4-Hockey - Sprayed/stained-54-FD60</v>
      </c>
      <c r="J976" s="6">
        <f t="shared" si="124"/>
        <v>402</v>
      </c>
      <c r="L976" s="189" t="s">
        <v>751</v>
      </c>
      <c r="O976" s="6">
        <v>382</v>
      </c>
    </row>
    <row r="977" spans="1:15">
      <c r="A977" t="s">
        <v>586</v>
      </c>
      <c r="B977" t="s">
        <v>51</v>
      </c>
      <c r="C977" t="s">
        <v>797</v>
      </c>
      <c r="D977">
        <v>54</v>
      </c>
      <c r="E977" t="s">
        <v>662</v>
      </c>
      <c r="F977" t="s">
        <v>639</v>
      </c>
      <c r="G977" s="9" t="s">
        <v>61</v>
      </c>
      <c r="I977" t="str">
        <f t="shared" si="122"/>
        <v>V5-Hockey - Sprayed/stained-54-FD60</v>
      </c>
      <c r="J977" s="6">
        <f t="shared" si="124"/>
        <v>390</v>
      </c>
      <c r="L977" s="189" t="s">
        <v>751</v>
      </c>
      <c r="O977" s="6">
        <v>371</v>
      </c>
    </row>
    <row r="978" spans="1:15">
      <c r="A978" t="s">
        <v>587</v>
      </c>
      <c r="B978" t="s">
        <v>52</v>
      </c>
      <c r="C978" t="s">
        <v>797</v>
      </c>
      <c r="D978">
        <v>54</v>
      </c>
      <c r="E978" t="s">
        <v>662</v>
      </c>
      <c r="F978" t="s">
        <v>639</v>
      </c>
      <c r="G978" s="9" t="s">
        <v>61</v>
      </c>
      <c r="I978" t="str">
        <f t="shared" si="122"/>
        <v>V6-Hockey - Sprayed/stained-54-FD60</v>
      </c>
      <c r="J978" s="6">
        <f t="shared" si="124"/>
        <v>656</v>
      </c>
      <c r="L978" s="189" t="s">
        <v>751</v>
      </c>
      <c r="O978" s="6">
        <v>624</v>
      </c>
    </row>
    <row r="979" spans="1:15">
      <c r="A979" t="s">
        <v>588</v>
      </c>
      <c r="B979" t="s">
        <v>129</v>
      </c>
      <c r="C979" t="s">
        <v>797</v>
      </c>
      <c r="D979">
        <v>54</v>
      </c>
      <c r="E979" t="s">
        <v>662</v>
      </c>
      <c r="F979" t="s">
        <v>639</v>
      </c>
      <c r="G979" s="9" t="s">
        <v>61</v>
      </c>
      <c r="I979" t="str">
        <f t="shared" si="122"/>
        <v>V7-Hockey - Sprayed/stained-54-FD60</v>
      </c>
      <c r="J979" s="6">
        <f t="shared" si="124"/>
        <v>731</v>
      </c>
      <c r="L979" s="189" t="s">
        <v>751</v>
      </c>
      <c r="O979" s="6">
        <v>696</v>
      </c>
    </row>
    <row r="980" spans="1:15">
      <c r="A980" t="s">
        <v>582</v>
      </c>
      <c r="B980" t="s">
        <v>47</v>
      </c>
      <c r="C980" t="s">
        <v>798</v>
      </c>
      <c r="D980">
        <v>54</v>
      </c>
      <c r="E980" t="s">
        <v>662</v>
      </c>
      <c r="F980" t="s">
        <v>639</v>
      </c>
      <c r="G980" s="9" t="s">
        <v>62</v>
      </c>
      <c r="I980" t="str">
        <f t="shared" si="122"/>
        <v>V1-QB - Sprayed/stained-54-FD60</v>
      </c>
      <c r="J980" s="6">
        <f t="shared" si="124"/>
        <v>438</v>
      </c>
      <c r="L980" s="189" t="s">
        <v>751</v>
      </c>
      <c r="O980" s="6">
        <v>417</v>
      </c>
    </row>
    <row r="981" spans="1:15">
      <c r="A981" t="s">
        <v>583</v>
      </c>
      <c r="B981" t="s">
        <v>48</v>
      </c>
      <c r="C981" t="s">
        <v>798</v>
      </c>
      <c r="D981">
        <v>54</v>
      </c>
      <c r="E981" t="s">
        <v>662</v>
      </c>
      <c r="F981" t="s">
        <v>639</v>
      </c>
      <c r="G981" s="9" t="s">
        <v>62</v>
      </c>
      <c r="I981" t="str">
        <f t="shared" si="122"/>
        <v>V2-QB - Sprayed/stained-54-FD60</v>
      </c>
      <c r="J981" s="6">
        <f t="shared" si="124"/>
        <v>402</v>
      </c>
      <c r="L981" s="189" t="s">
        <v>751</v>
      </c>
      <c r="O981" s="6">
        <v>382</v>
      </c>
    </row>
    <row r="982" spans="1:15">
      <c r="A982" t="s">
        <v>584</v>
      </c>
      <c r="B982" t="s">
        <v>49</v>
      </c>
      <c r="C982" t="s">
        <v>798</v>
      </c>
      <c r="D982">
        <v>54</v>
      </c>
      <c r="E982" t="s">
        <v>662</v>
      </c>
      <c r="F982" t="s">
        <v>639</v>
      </c>
      <c r="G982" s="9" t="s">
        <v>62</v>
      </c>
      <c r="I982" t="str">
        <f t="shared" si="122"/>
        <v>V3-QB - Sprayed/stained-54-FD60</v>
      </c>
      <c r="J982" s="6">
        <f t="shared" si="124"/>
        <v>420</v>
      </c>
      <c r="L982" s="189" t="s">
        <v>751</v>
      </c>
      <c r="O982" s="6">
        <v>400</v>
      </c>
    </row>
    <row r="983" spans="1:15">
      <c r="A983" t="s">
        <v>585</v>
      </c>
      <c r="B983" t="s">
        <v>50</v>
      </c>
      <c r="C983" t="s">
        <v>798</v>
      </c>
      <c r="D983">
        <v>54</v>
      </c>
      <c r="E983" t="s">
        <v>662</v>
      </c>
      <c r="F983" t="s">
        <v>639</v>
      </c>
      <c r="G983" s="9" t="s">
        <v>62</v>
      </c>
      <c r="I983" t="str">
        <f t="shared" si="122"/>
        <v>V4-QB - Sprayed/stained-54-FD60</v>
      </c>
      <c r="J983" s="6">
        <f t="shared" si="124"/>
        <v>438</v>
      </c>
      <c r="L983" s="189" t="s">
        <v>751</v>
      </c>
      <c r="O983" s="6">
        <v>417</v>
      </c>
    </row>
    <row r="984" spans="1:15">
      <c r="A984" t="s">
        <v>586</v>
      </c>
      <c r="B984" t="s">
        <v>51</v>
      </c>
      <c r="C984" t="s">
        <v>798</v>
      </c>
      <c r="D984">
        <v>54</v>
      </c>
      <c r="E984" t="s">
        <v>662</v>
      </c>
      <c r="F984" t="s">
        <v>639</v>
      </c>
      <c r="G984" s="9" t="s">
        <v>62</v>
      </c>
      <c r="I984" t="str">
        <f t="shared" si="122"/>
        <v>V5-QB - Sprayed/stained-54-FD60</v>
      </c>
      <c r="J984" s="6">
        <f t="shared" si="124"/>
        <v>438</v>
      </c>
      <c r="L984" s="189" t="s">
        <v>751</v>
      </c>
      <c r="O984" s="6">
        <v>417</v>
      </c>
    </row>
    <row r="985" spans="1:15">
      <c r="A985" t="s">
        <v>587</v>
      </c>
      <c r="B985" t="s">
        <v>52</v>
      </c>
      <c r="C985" t="s">
        <v>798</v>
      </c>
      <c r="D985">
        <v>54</v>
      </c>
      <c r="E985" t="s">
        <v>662</v>
      </c>
      <c r="F985" t="s">
        <v>639</v>
      </c>
      <c r="G985" s="9" t="s">
        <v>62</v>
      </c>
      <c r="I985" t="str">
        <f t="shared" si="122"/>
        <v>V6-QB - Sprayed/stained-54-FD60</v>
      </c>
      <c r="J985" s="6">
        <f t="shared" si="124"/>
        <v>704</v>
      </c>
      <c r="L985" s="189" t="s">
        <v>751</v>
      </c>
      <c r="O985" s="6">
        <v>670</v>
      </c>
    </row>
    <row r="986" spans="1:15">
      <c r="A986" t="s">
        <v>582</v>
      </c>
      <c r="B986" t="s">
        <v>47</v>
      </c>
      <c r="C986" t="s">
        <v>799</v>
      </c>
      <c r="D986">
        <v>54</v>
      </c>
      <c r="E986" t="s">
        <v>662</v>
      </c>
      <c r="F986" t="s">
        <v>639</v>
      </c>
      <c r="G986" s="9" t="s">
        <v>62</v>
      </c>
      <c r="I986" t="str">
        <f t="shared" si="122"/>
        <v>V1-Concealed Flush - Sprayed/stained-54-FD60</v>
      </c>
      <c r="J986" s="6">
        <f t="shared" si="124"/>
        <v>482</v>
      </c>
      <c r="L986" s="189" t="s">
        <v>751</v>
      </c>
      <c r="O986" s="6">
        <v>459</v>
      </c>
    </row>
    <row r="987" spans="1:15">
      <c r="A987" t="s">
        <v>583</v>
      </c>
      <c r="B987" t="s">
        <v>48</v>
      </c>
      <c r="C987" t="s">
        <v>799</v>
      </c>
      <c r="D987">
        <v>54</v>
      </c>
      <c r="E987" t="s">
        <v>662</v>
      </c>
      <c r="F987" t="s">
        <v>639</v>
      </c>
      <c r="G987" s="9" t="s">
        <v>62</v>
      </c>
      <c r="I987" t="str">
        <f t="shared" si="122"/>
        <v>V2-Concealed Flush - Sprayed/stained-54-FD60</v>
      </c>
      <c r="J987" s="6">
        <f t="shared" si="124"/>
        <v>443</v>
      </c>
      <c r="L987" s="189" t="s">
        <v>751</v>
      </c>
      <c r="O987" s="6">
        <v>421</v>
      </c>
    </row>
    <row r="988" spans="1:15">
      <c r="A988" t="s">
        <v>584</v>
      </c>
      <c r="B988" t="s">
        <v>49</v>
      </c>
      <c r="C988" t="s">
        <v>799</v>
      </c>
      <c r="D988">
        <v>54</v>
      </c>
      <c r="E988" t="s">
        <v>662</v>
      </c>
      <c r="F988" t="s">
        <v>639</v>
      </c>
      <c r="G988" s="9" t="s">
        <v>62</v>
      </c>
      <c r="I988" t="str">
        <f t="shared" si="122"/>
        <v>V3-Concealed Flush - Sprayed/stained-54-FD60</v>
      </c>
      <c r="J988" s="6">
        <f t="shared" si="124"/>
        <v>462</v>
      </c>
      <c r="L988" s="189" t="s">
        <v>751</v>
      </c>
      <c r="O988" s="6">
        <v>440</v>
      </c>
    </row>
    <row r="989" spans="1:15">
      <c r="A989" t="s">
        <v>585</v>
      </c>
      <c r="B989" t="s">
        <v>50</v>
      </c>
      <c r="C989" t="s">
        <v>799</v>
      </c>
      <c r="D989">
        <v>54</v>
      </c>
      <c r="E989" t="s">
        <v>662</v>
      </c>
      <c r="F989" t="s">
        <v>639</v>
      </c>
      <c r="G989" s="9" t="s">
        <v>62</v>
      </c>
      <c r="I989" t="str">
        <f t="shared" si="122"/>
        <v>V4-Concealed Flush - Sprayed/stained-54-FD60</v>
      </c>
      <c r="J989" s="6">
        <f t="shared" si="124"/>
        <v>482</v>
      </c>
      <c r="L989" s="189" t="s">
        <v>751</v>
      </c>
      <c r="O989" s="6">
        <v>459</v>
      </c>
    </row>
    <row r="990" spans="1:15">
      <c r="A990" t="s">
        <v>586</v>
      </c>
      <c r="B990" t="s">
        <v>51</v>
      </c>
      <c r="C990" t="s">
        <v>799</v>
      </c>
      <c r="D990">
        <v>54</v>
      </c>
      <c r="E990" t="s">
        <v>662</v>
      </c>
      <c r="F990" t="s">
        <v>639</v>
      </c>
      <c r="G990" s="9" t="s">
        <v>62</v>
      </c>
      <c r="I990" t="str">
        <f t="shared" si="122"/>
        <v>V5-Concealed Flush - Sprayed/stained-54-FD60</v>
      </c>
      <c r="J990" s="6">
        <f t="shared" si="124"/>
        <v>482</v>
      </c>
      <c r="L990" s="189" t="s">
        <v>751</v>
      </c>
      <c r="O990" s="6">
        <v>459</v>
      </c>
    </row>
    <row r="991" spans="1:15">
      <c r="A991" t="s">
        <v>587</v>
      </c>
      <c r="B991" t="s">
        <v>52</v>
      </c>
      <c r="C991" t="s">
        <v>799</v>
      </c>
      <c r="D991">
        <v>54</v>
      </c>
      <c r="E991" t="s">
        <v>662</v>
      </c>
      <c r="F991" t="s">
        <v>639</v>
      </c>
      <c r="G991" s="9" t="s">
        <v>62</v>
      </c>
      <c r="I991" t="str">
        <f t="shared" si="122"/>
        <v>V6-Concealed Flush - Sprayed/stained-54-FD60</v>
      </c>
      <c r="J991" s="6">
        <f t="shared" si="124"/>
        <v>775</v>
      </c>
      <c r="L991" s="189" t="s">
        <v>751</v>
      </c>
      <c r="O991" s="6">
        <v>737</v>
      </c>
    </row>
    <row r="992" spans="1:15">
      <c r="A992" t="s">
        <v>582</v>
      </c>
      <c r="B992" t="s">
        <v>47</v>
      </c>
      <c r="C992" t="s">
        <v>127</v>
      </c>
      <c r="D992">
        <v>59</v>
      </c>
      <c r="E992" t="s">
        <v>662</v>
      </c>
      <c r="F992" t="s">
        <v>639</v>
      </c>
      <c r="G992" s="9" t="s">
        <v>61</v>
      </c>
      <c r="H992" t="str">
        <f t="shared" ref="H992:H1029" si="125">_xlfn.CONCAT(F992,I992)</f>
        <v>12mm PyrobelV1-Hockey-59-FD60</v>
      </c>
      <c r="I992" t="str">
        <f t="shared" si="122"/>
        <v>V1-Hockey-59-FD60</v>
      </c>
      <c r="J992">
        <f t="shared" ref="J992:J1004" si="126">+ROUNDUP(O992*(1+M992),0)</f>
        <v>361</v>
      </c>
      <c r="L992" t="s">
        <v>730</v>
      </c>
      <c r="M992" s="355">
        <v>0.05</v>
      </c>
      <c r="O992">
        <v>343</v>
      </c>
    </row>
    <row r="993" spans="1:15">
      <c r="A993" t="s">
        <v>583</v>
      </c>
      <c r="B993" t="s">
        <v>48</v>
      </c>
      <c r="C993" t="s">
        <v>127</v>
      </c>
      <c r="D993">
        <v>59</v>
      </c>
      <c r="E993" t="s">
        <v>662</v>
      </c>
      <c r="F993" t="s">
        <v>639</v>
      </c>
      <c r="G993" s="9" t="s">
        <v>61</v>
      </c>
      <c r="H993" t="str">
        <f t="shared" si="125"/>
        <v>12mm PyrobelV2-Hockey-59-FD60</v>
      </c>
      <c r="I993" t="str">
        <f t="shared" si="122"/>
        <v>V2-Hockey-59-FD60</v>
      </c>
      <c r="J993">
        <f t="shared" si="126"/>
        <v>329</v>
      </c>
      <c r="L993" t="s">
        <v>730</v>
      </c>
      <c r="M993" s="355">
        <v>0.05</v>
      </c>
      <c r="O993">
        <v>313</v>
      </c>
    </row>
    <row r="994" spans="1:15">
      <c r="A994" t="s">
        <v>584</v>
      </c>
      <c r="B994" t="s">
        <v>49</v>
      </c>
      <c r="C994" t="s">
        <v>127</v>
      </c>
      <c r="D994">
        <v>59</v>
      </c>
      <c r="E994" t="s">
        <v>662</v>
      </c>
      <c r="F994" t="s">
        <v>639</v>
      </c>
      <c r="G994" s="9" t="s">
        <v>61</v>
      </c>
      <c r="H994" t="str">
        <f t="shared" si="125"/>
        <v>12mm PyrobelV3-Hockey-59-FD60</v>
      </c>
      <c r="I994" t="str">
        <f t="shared" si="122"/>
        <v>V3-Hockey-59-FD60</v>
      </c>
      <c r="J994">
        <f t="shared" si="126"/>
        <v>363</v>
      </c>
      <c r="L994" t="s">
        <v>730</v>
      </c>
      <c r="M994" s="355">
        <v>0.05</v>
      </c>
      <c r="O994">
        <v>345</v>
      </c>
    </row>
    <row r="995" spans="1:15">
      <c r="A995" t="s">
        <v>585</v>
      </c>
      <c r="B995" t="s">
        <v>50</v>
      </c>
      <c r="C995" t="s">
        <v>127</v>
      </c>
      <c r="D995">
        <v>59</v>
      </c>
      <c r="E995" t="s">
        <v>662</v>
      </c>
      <c r="F995" t="s">
        <v>639</v>
      </c>
      <c r="G995" s="9" t="s">
        <v>61</v>
      </c>
      <c r="H995" t="str">
        <f t="shared" si="125"/>
        <v>12mm PyrobelV4-Hockey-59-FD60</v>
      </c>
      <c r="I995" t="str">
        <f t="shared" si="122"/>
        <v>V4-Hockey-59-FD60</v>
      </c>
      <c r="J995">
        <f t="shared" si="126"/>
        <v>402</v>
      </c>
      <c r="L995" t="s">
        <v>730</v>
      </c>
      <c r="M995" s="355">
        <v>0.05</v>
      </c>
      <c r="O995">
        <v>382</v>
      </c>
    </row>
    <row r="996" spans="1:15">
      <c r="A996" t="s">
        <v>586</v>
      </c>
      <c r="B996" t="s">
        <v>51</v>
      </c>
      <c r="C996" t="s">
        <v>127</v>
      </c>
      <c r="D996">
        <v>59</v>
      </c>
      <c r="E996" t="s">
        <v>662</v>
      </c>
      <c r="F996" t="s">
        <v>639</v>
      </c>
      <c r="G996" s="9" t="s">
        <v>61</v>
      </c>
      <c r="H996" t="str">
        <f t="shared" si="125"/>
        <v>12mm PyrobelV5-Hockey-59-FD60</v>
      </c>
      <c r="I996" t="str">
        <f t="shared" si="122"/>
        <v>V5-Hockey-59-FD60</v>
      </c>
      <c r="J996">
        <f t="shared" si="126"/>
        <v>390</v>
      </c>
      <c r="L996" t="s">
        <v>730</v>
      </c>
      <c r="M996" s="355">
        <v>0.05</v>
      </c>
      <c r="O996">
        <v>371</v>
      </c>
    </row>
    <row r="997" spans="1:15">
      <c r="A997" t="s">
        <v>587</v>
      </c>
      <c r="B997" t="s">
        <v>52</v>
      </c>
      <c r="C997" t="s">
        <v>127</v>
      </c>
      <c r="D997">
        <v>59</v>
      </c>
      <c r="E997" t="s">
        <v>662</v>
      </c>
      <c r="F997" t="s">
        <v>639</v>
      </c>
      <c r="G997" s="9" t="s">
        <v>61</v>
      </c>
      <c r="H997" t="str">
        <f t="shared" si="125"/>
        <v>12mm PyrobelV6-Hockey-59-FD60</v>
      </c>
      <c r="I997" t="str">
        <f t="shared" si="122"/>
        <v>V6-Hockey-59-FD60</v>
      </c>
      <c r="J997">
        <f t="shared" si="126"/>
        <v>656</v>
      </c>
      <c r="L997" t="s">
        <v>730</v>
      </c>
      <c r="M997" s="355">
        <v>0.05</v>
      </c>
      <c r="O997">
        <v>624</v>
      </c>
    </row>
    <row r="998" spans="1:15">
      <c r="A998" t="s">
        <v>588</v>
      </c>
      <c r="B998" t="s">
        <v>129</v>
      </c>
      <c r="C998" t="s">
        <v>127</v>
      </c>
      <c r="D998">
        <v>59</v>
      </c>
      <c r="E998" t="s">
        <v>662</v>
      </c>
      <c r="F998" t="s">
        <v>639</v>
      </c>
      <c r="G998" s="9" t="s">
        <v>61</v>
      </c>
      <c r="H998" t="str">
        <f t="shared" si="125"/>
        <v>12mm PyrobelV7-Hockey-59-FD60</v>
      </c>
      <c r="I998" t="str">
        <f t="shared" si="122"/>
        <v>V7-Hockey-59-FD60</v>
      </c>
      <c r="J998">
        <f t="shared" si="126"/>
        <v>731</v>
      </c>
      <c r="L998" t="s">
        <v>730</v>
      </c>
      <c r="M998" s="355">
        <v>0.05</v>
      </c>
      <c r="O998">
        <v>696</v>
      </c>
    </row>
    <row r="999" spans="1:15">
      <c r="A999" t="s">
        <v>582</v>
      </c>
      <c r="B999" t="s">
        <v>47</v>
      </c>
      <c r="C999" t="s">
        <v>128</v>
      </c>
      <c r="D999">
        <v>59</v>
      </c>
      <c r="E999" t="s">
        <v>662</v>
      </c>
      <c r="F999" t="s">
        <v>639</v>
      </c>
      <c r="G999" s="9" t="s">
        <v>62</v>
      </c>
      <c r="H999" t="str">
        <f t="shared" si="125"/>
        <v>12mm PyrobelV1-QB-59-FD60</v>
      </c>
      <c r="I999" t="str">
        <f t="shared" si="122"/>
        <v>V1-QB-59-FD60</v>
      </c>
      <c r="J999">
        <f t="shared" si="126"/>
        <v>438</v>
      </c>
      <c r="L999" t="s">
        <v>730</v>
      </c>
      <c r="M999" s="355">
        <v>0.05</v>
      </c>
      <c r="O999">
        <v>417</v>
      </c>
    </row>
    <row r="1000" spans="1:15">
      <c r="A1000" t="s">
        <v>583</v>
      </c>
      <c r="B1000" t="s">
        <v>48</v>
      </c>
      <c r="C1000" t="s">
        <v>128</v>
      </c>
      <c r="D1000">
        <v>59</v>
      </c>
      <c r="E1000" t="s">
        <v>662</v>
      </c>
      <c r="F1000" t="s">
        <v>639</v>
      </c>
      <c r="G1000" s="9" t="s">
        <v>62</v>
      </c>
      <c r="H1000" t="str">
        <f t="shared" si="125"/>
        <v>12mm PyrobelV2-QB-59-FD60</v>
      </c>
      <c r="I1000" t="str">
        <f t="shared" si="122"/>
        <v>V2-QB-59-FD60</v>
      </c>
      <c r="J1000">
        <f t="shared" si="126"/>
        <v>402</v>
      </c>
      <c r="L1000" t="s">
        <v>730</v>
      </c>
      <c r="M1000" s="355">
        <v>0.05</v>
      </c>
      <c r="O1000">
        <v>382</v>
      </c>
    </row>
    <row r="1001" spans="1:15">
      <c r="A1001" t="s">
        <v>584</v>
      </c>
      <c r="B1001" t="s">
        <v>49</v>
      </c>
      <c r="C1001" t="s">
        <v>128</v>
      </c>
      <c r="D1001">
        <v>59</v>
      </c>
      <c r="E1001" t="s">
        <v>662</v>
      </c>
      <c r="F1001" t="s">
        <v>639</v>
      </c>
      <c r="G1001" s="9" t="s">
        <v>62</v>
      </c>
      <c r="H1001" t="str">
        <f t="shared" si="125"/>
        <v>12mm PyrobelV3-QB-59-FD60</v>
      </c>
      <c r="I1001" t="str">
        <f t="shared" si="122"/>
        <v>V3-QB-59-FD60</v>
      </c>
      <c r="J1001">
        <f t="shared" si="126"/>
        <v>420</v>
      </c>
      <c r="L1001" t="s">
        <v>730</v>
      </c>
      <c r="M1001" s="355">
        <v>0.05</v>
      </c>
      <c r="O1001">
        <v>400</v>
      </c>
    </row>
    <row r="1002" spans="1:15">
      <c r="A1002" t="s">
        <v>585</v>
      </c>
      <c r="B1002" t="s">
        <v>50</v>
      </c>
      <c r="C1002" t="s">
        <v>128</v>
      </c>
      <c r="D1002">
        <v>59</v>
      </c>
      <c r="E1002" t="s">
        <v>662</v>
      </c>
      <c r="F1002" t="s">
        <v>639</v>
      </c>
      <c r="G1002" s="9" t="s">
        <v>62</v>
      </c>
      <c r="H1002" t="str">
        <f t="shared" si="125"/>
        <v>12mm PyrobelV4-QB-59-FD60</v>
      </c>
      <c r="I1002" t="str">
        <f t="shared" si="122"/>
        <v>V4-QB-59-FD60</v>
      </c>
      <c r="J1002">
        <f t="shared" si="126"/>
        <v>438</v>
      </c>
      <c r="L1002" t="s">
        <v>730</v>
      </c>
      <c r="M1002" s="355">
        <v>0.05</v>
      </c>
      <c r="O1002">
        <v>417</v>
      </c>
    </row>
    <row r="1003" spans="1:15">
      <c r="A1003" t="s">
        <v>586</v>
      </c>
      <c r="B1003" t="s">
        <v>51</v>
      </c>
      <c r="C1003" t="s">
        <v>128</v>
      </c>
      <c r="D1003">
        <v>59</v>
      </c>
      <c r="E1003" t="s">
        <v>662</v>
      </c>
      <c r="F1003" t="s">
        <v>639</v>
      </c>
      <c r="G1003" s="9" t="s">
        <v>62</v>
      </c>
      <c r="H1003" t="str">
        <f t="shared" si="125"/>
        <v>12mm PyrobelV5-QB-59-FD60</v>
      </c>
      <c r="I1003" t="str">
        <f t="shared" si="122"/>
        <v>V5-QB-59-FD60</v>
      </c>
      <c r="J1003">
        <f t="shared" si="126"/>
        <v>438</v>
      </c>
      <c r="L1003" t="s">
        <v>730</v>
      </c>
      <c r="M1003" s="355">
        <v>0.05</v>
      </c>
      <c r="O1003">
        <v>417</v>
      </c>
    </row>
    <row r="1004" spans="1:15">
      <c r="A1004" t="s">
        <v>587</v>
      </c>
      <c r="B1004" t="s">
        <v>52</v>
      </c>
      <c r="C1004" t="s">
        <v>128</v>
      </c>
      <c r="D1004">
        <v>59</v>
      </c>
      <c r="E1004" t="s">
        <v>662</v>
      </c>
      <c r="F1004" t="s">
        <v>639</v>
      </c>
      <c r="G1004" s="9" t="s">
        <v>62</v>
      </c>
      <c r="H1004" t="str">
        <f t="shared" si="125"/>
        <v>12mm PyrobelV6-QB-59-FD60</v>
      </c>
      <c r="I1004" t="str">
        <f t="shared" si="122"/>
        <v>V6-QB-59-FD60</v>
      </c>
      <c r="J1004">
        <f t="shared" si="126"/>
        <v>704</v>
      </c>
      <c r="L1004" t="s">
        <v>730</v>
      </c>
      <c r="M1004" s="355">
        <v>0.05</v>
      </c>
      <c r="O1004">
        <v>670</v>
      </c>
    </row>
    <row r="1005" spans="1:15">
      <c r="A1005" t="s">
        <v>582</v>
      </c>
      <c r="B1005" t="s">
        <v>47</v>
      </c>
      <c r="C1005" t="s">
        <v>631</v>
      </c>
      <c r="D1005">
        <v>59</v>
      </c>
      <c r="E1005" t="s">
        <v>662</v>
      </c>
      <c r="F1005" t="s">
        <v>639</v>
      </c>
      <c r="G1005" s="9" t="s">
        <v>62</v>
      </c>
      <c r="H1005" t="str">
        <f t="shared" si="125"/>
        <v>12mm PyrobelV1-Concealed Flush-59-FD60</v>
      </c>
      <c r="I1005" t="str">
        <f t="shared" si="122"/>
        <v>V1-Concealed Flush-59-FD60</v>
      </c>
      <c r="J1005" s="284">
        <f t="shared" ref="J1005:J1010" si="127">ROUNDUP(J999*(1+Concealed_Flush_Uplift),0)</f>
        <v>482</v>
      </c>
      <c r="L1005" t="s">
        <v>751</v>
      </c>
      <c r="M1005" s="355"/>
      <c r="O1005" s="284">
        <v>459</v>
      </c>
    </row>
    <row r="1006" spans="1:15">
      <c r="A1006" t="s">
        <v>583</v>
      </c>
      <c r="B1006" t="s">
        <v>48</v>
      </c>
      <c r="C1006" t="s">
        <v>631</v>
      </c>
      <c r="D1006">
        <v>59</v>
      </c>
      <c r="E1006" t="s">
        <v>662</v>
      </c>
      <c r="F1006" t="s">
        <v>639</v>
      </c>
      <c r="G1006" s="9" t="s">
        <v>62</v>
      </c>
      <c r="H1006" t="str">
        <f t="shared" si="125"/>
        <v>12mm PyrobelV2-Concealed Flush-59-FD60</v>
      </c>
      <c r="I1006" t="str">
        <f t="shared" si="122"/>
        <v>V2-Concealed Flush-59-FD60</v>
      </c>
      <c r="J1006" s="284">
        <f t="shared" si="127"/>
        <v>443</v>
      </c>
      <c r="L1006" t="s">
        <v>751</v>
      </c>
      <c r="M1006" s="355"/>
      <c r="O1006" s="284">
        <v>421</v>
      </c>
    </row>
    <row r="1007" spans="1:15">
      <c r="A1007" t="s">
        <v>584</v>
      </c>
      <c r="B1007" t="s">
        <v>49</v>
      </c>
      <c r="C1007" t="s">
        <v>631</v>
      </c>
      <c r="D1007">
        <v>59</v>
      </c>
      <c r="E1007" t="s">
        <v>662</v>
      </c>
      <c r="F1007" t="s">
        <v>639</v>
      </c>
      <c r="G1007" s="9" t="s">
        <v>62</v>
      </c>
      <c r="H1007" t="str">
        <f t="shared" si="125"/>
        <v>12mm PyrobelV3-Concealed Flush-59-FD60</v>
      </c>
      <c r="I1007" t="str">
        <f t="shared" si="122"/>
        <v>V3-Concealed Flush-59-FD60</v>
      </c>
      <c r="J1007" s="284">
        <f t="shared" si="127"/>
        <v>462</v>
      </c>
      <c r="L1007" t="s">
        <v>751</v>
      </c>
      <c r="M1007" s="355"/>
      <c r="O1007" s="284">
        <v>440</v>
      </c>
    </row>
    <row r="1008" spans="1:15">
      <c r="A1008" t="s">
        <v>585</v>
      </c>
      <c r="B1008" t="s">
        <v>50</v>
      </c>
      <c r="C1008" t="s">
        <v>631</v>
      </c>
      <c r="D1008">
        <v>59</v>
      </c>
      <c r="E1008" t="s">
        <v>662</v>
      </c>
      <c r="F1008" t="s">
        <v>639</v>
      </c>
      <c r="G1008" s="9" t="s">
        <v>62</v>
      </c>
      <c r="H1008" t="str">
        <f t="shared" si="125"/>
        <v>12mm PyrobelV4-Concealed Flush-59-FD60</v>
      </c>
      <c r="I1008" t="str">
        <f t="shared" si="122"/>
        <v>V4-Concealed Flush-59-FD60</v>
      </c>
      <c r="J1008" s="284">
        <f t="shared" si="127"/>
        <v>482</v>
      </c>
      <c r="L1008" t="s">
        <v>751</v>
      </c>
      <c r="M1008" s="355"/>
      <c r="O1008" s="284">
        <v>459</v>
      </c>
    </row>
    <row r="1009" spans="1:15">
      <c r="A1009" t="s">
        <v>586</v>
      </c>
      <c r="B1009" t="s">
        <v>51</v>
      </c>
      <c r="C1009" t="s">
        <v>631</v>
      </c>
      <c r="D1009">
        <v>59</v>
      </c>
      <c r="E1009" t="s">
        <v>662</v>
      </c>
      <c r="F1009" t="s">
        <v>639</v>
      </c>
      <c r="G1009" s="9" t="s">
        <v>62</v>
      </c>
      <c r="H1009" t="str">
        <f t="shared" si="125"/>
        <v>12mm PyrobelV5-Concealed Flush-59-FD60</v>
      </c>
      <c r="I1009" t="str">
        <f t="shared" si="122"/>
        <v>V5-Concealed Flush-59-FD60</v>
      </c>
      <c r="J1009" s="284">
        <f t="shared" si="127"/>
        <v>482</v>
      </c>
      <c r="L1009" t="s">
        <v>751</v>
      </c>
      <c r="M1009" s="355"/>
      <c r="O1009" s="284">
        <v>459</v>
      </c>
    </row>
    <row r="1010" spans="1:15">
      <c r="A1010" t="s">
        <v>587</v>
      </c>
      <c r="B1010" t="s">
        <v>52</v>
      </c>
      <c r="C1010" t="s">
        <v>631</v>
      </c>
      <c r="D1010">
        <v>59</v>
      </c>
      <c r="E1010" t="s">
        <v>662</v>
      </c>
      <c r="F1010" t="s">
        <v>639</v>
      </c>
      <c r="G1010" s="9" t="s">
        <v>62</v>
      </c>
      <c r="H1010" t="str">
        <f t="shared" si="125"/>
        <v>12mm PyrobelV6-Concealed Flush-59-FD60</v>
      </c>
      <c r="I1010" t="str">
        <f t="shared" si="122"/>
        <v>V6-Concealed Flush-59-FD60</v>
      </c>
      <c r="J1010" s="284">
        <f t="shared" si="127"/>
        <v>775</v>
      </c>
      <c r="L1010" t="s">
        <v>751</v>
      </c>
      <c r="M1010" s="355"/>
      <c r="O1010" s="284">
        <v>737</v>
      </c>
    </row>
    <row r="1011" spans="1:15">
      <c r="A1011" t="s">
        <v>582</v>
      </c>
      <c r="B1011" t="s">
        <v>47</v>
      </c>
      <c r="C1011" t="s">
        <v>797</v>
      </c>
      <c r="D1011">
        <v>59</v>
      </c>
      <c r="E1011" t="s">
        <v>662</v>
      </c>
      <c r="F1011" t="s">
        <v>639</v>
      </c>
      <c r="G1011" s="9" t="s">
        <v>61</v>
      </c>
      <c r="H1011" t="str">
        <f t="shared" si="125"/>
        <v>12mm PyrobelV1-Hockey - Sprayed/stained-59-FD60</v>
      </c>
      <c r="I1011" t="str">
        <f t="shared" si="122"/>
        <v>V1-Hockey - Sprayed/stained-59-FD60</v>
      </c>
      <c r="J1011" s="6">
        <f t="shared" ref="J1011:J1029" si="128">J992</f>
        <v>361</v>
      </c>
      <c r="L1011" s="189" t="s">
        <v>751</v>
      </c>
      <c r="O1011" s="6">
        <v>343</v>
      </c>
    </row>
    <row r="1012" spans="1:15">
      <c r="A1012" t="s">
        <v>583</v>
      </c>
      <c r="B1012" t="s">
        <v>48</v>
      </c>
      <c r="C1012" t="s">
        <v>797</v>
      </c>
      <c r="D1012">
        <v>59</v>
      </c>
      <c r="E1012" t="s">
        <v>662</v>
      </c>
      <c r="F1012" t="s">
        <v>639</v>
      </c>
      <c r="G1012" s="9" t="s">
        <v>61</v>
      </c>
      <c r="H1012" t="str">
        <f t="shared" si="125"/>
        <v>12mm PyrobelV2-Hockey - Sprayed/stained-59-FD60</v>
      </c>
      <c r="I1012" t="str">
        <f t="shared" si="122"/>
        <v>V2-Hockey - Sprayed/stained-59-FD60</v>
      </c>
      <c r="J1012" s="6">
        <f t="shared" si="128"/>
        <v>329</v>
      </c>
      <c r="L1012" s="189" t="s">
        <v>751</v>
      </c>
      <c r="O1012" s="6">
        <v>313</v>
      </c>
    </row>
    <row r="1013" spans="1:15">
      <c r="A1013" t="s">
        <v>584</v>
      </c>
      <c r="B1013" t="s">
        <v>49</v>
      </c>
      <c r="C1013" t="s">
        <v>797</v>
      </c>
      <c r="D1013">
        <v>59</v>
      </c>
      <c r="E1013" t="s">
        <v>662</v>
      </c>
      <c r="F1013" t="s">
        <v>639</v>
      </c>
      <c r="G1013" s="9" t="s">
        <v>61</v>
      </c>
      <c r="H1013" t="str">
        <f t="shared" si="125"/>
        <v>12mm PyrobelV3-Hockey - Sprayed/stained-59-FD60</v>
      </c>
      <c r="I1013" t="str">
        <f t="shared" si="122"/>
        <v>V3-Hockey - Sprayed/stained-59-FD60</v>
      </c>
      <c r="J1013" s="6">
        <f t="shared" si="128"/>
        <v>363</v>
      </c>
      <c r="L1013" s="189" t="s">
        <v>751</v>
      </c>
      <c r="O1013" s="6">
        <v>345</v>
      </c>
    </row>
    <row r="1014" spans="1:15">
      <c r="A1014" t="s">
        <v>585</v>
      </c>
      <c r="B1014" t="s">
        <v>50</v>
      </c>
      <c r="C1014" t="s">
        <v>797</v>
      </c>
      <c r="D1014">
        <v>59</v>
      </c>
      <c r="E1014" t="s">
        <v>662</v>
      </c>
      <c r="F1014" t="s">
        <v>639</v>
      </c>
      <c r="G1014" s="9" t="s">
        <v>61</v>
      </c>
      <c r="H1014" t="str">
        <f t="shared" si="125"/>
        <v>12mm PyrobelV4-Hockey - Sprayed/stained-59-FD60</v>
      </c>
      <c r="I1014" t="str">
        <f t="shared" si="122"/>
        <v>V4-Hockey - Sprayed/stained-59-FD60</v>
      </c>
      <c r="J1014" s="6">
        <f t="shared" si="128"/>
        <v>402</v>
      </c>
      <c r="L1014" s="189" t="s">
        <v>751</v>
      </c>
      <c r="O1014" s="6">
        <v>382</v>
      </c>
    </row>
    <row r="1015" spans="1:15">
      <c r="A1015" t="s">
        <v>586</v>
      </c>
      <c r="B1015" t="s">
        <v>51</v>
      </c>
      <c r="C1015" t="s">
        <v>797</v>
      </c>
      <c r="D1015">
        <v>59</v>
      </c>
      <c r="E1015" t="s">
        <v>662</v>
      </c>
      <c r="F1015" t="s">
        <v>639</v>
      </c>
      <c r="G1015" s="9" t="s">
        <v>61</v>
      </c>
      <c r="H1015" t="str">
        <f t="shared" si="125"/>
        <v>12mm PyrobelV5-Hockey - Sprayed/stained-59-FD60</v>
      </c>
      <c r="I1015" t="str">
        <f t="shared" si="122"/>
        <v>V5-Hockey - Sprayed/stained-59-FD60</v>
      </c>
      <c r="J1015" s="6">
        <f t="shared" si="128"/>
        <v>390</v>
      </c>
      <c r="L1015" s="189" t="s">
        <v>751</v>
      </c>
      <c r="O1015" s="6">
        <v>371</v>
      </c>
    </row>
    <row r="1016" spans="1:15">
      <c r="A1016" t="s">
        <v>587</v>
      </c>
      <c r="B1016" t="s">
        <v>52</v>
      </c>
      <c r="C1016" t="s">
        <v>797</v>
      </c>
      <c r="D1016">
        <v>59</v>
      </c>
      <c r="E1016" t="s">
        <v>662</v>
      </c>
      <c r="F1016" t="s">
        <v>639</v>
      </c>
      <c r="G1016" s="9" t="s">
        <v>61</v>
      </c>
      <c r="H1016" t="str">
        <f t="shared" si="125"/>
        <v>12mm PyrobelV6-Hockey - Sprayed/stained-59-FD60</v>
      </c>
      <c r="I1016" t="str">
        <f t="shared" si="122"/>
        <v>V6-Hockey - Sprayed/stained-59-FD60</v>
      </c>
      <c r="J1016" s="6">
        <f t="shared" si="128"/>
        <v>656</v>
      </c>
      <c r="L1016" s="189" t="s">
        <v>751</v>
      </c>
      <c r="O1016" s="6">
        <v>624</v>
      </c>
    </row>
    <row r="1017" spans="1:15">
      <c r="A1017" t="s">
        <v>588</v>
      </c>
      <c r="B1017" t="s">
        <v>129</v>
      </c>
      <c r="C1017" t="s">
        <v>797</v>
      </c>
      <c r="D1017">
        <v>59</v>
      </c>
      <c r="E1017" t="s">
        <v>662</v>
      </c>
      <c r="F1017" t="s">
        <v>639</v>
      </c>
      <c r="G1017" s="9" t="s">
        <v>61</v>
      </c>
      <c r="H1017" t="str">
        <f t="shared" si="125"/>
        <v>12mm PyrobelV7-Hockey - Sprayed/stained-59-FD60</v>
      </c>
      <c r="I1017" t="str">
        <f t="shared" si="122"/>
        <v>V7-Hockey - Sprayed/stained-59-FD60</v>
      </c>
      <c r="J1017" s="6">
        <f t="shared" si="128"/>
        <v>731</v>
      </c>
      <c r="L1017" s="189" t="s">
        <v>751</v>
      </c>
      <c r="O1017" s="6">
        <v>696</v>
      </c>
    </row>
    <row r="1018" spans="1:15">
      <c r="A1018" t="s">
        <v>582</v>
      </c>
      <c r="B1018" t="s">
        <v>47</v>
      </c>
      <c r="C1018" t="s">
        <v>798</v>
      </c>
      <c r="D1018">
        <v>59</v>
      </c>
      <c r="E1018" t="s">
        <v>662</v>
      </c>
      <c r="F1018" t="s">
        <v>639</v>
      </c>
      <c r="G1018" s="9" t="s">
        <v>62</v>
      </c>
      <c r="H1018" t="str">
        <f t="shared" si="125"/>
        <v>12mm PyrobelV1-QB - Sprayed/stained-59-FD60</v>
      </c>
      <c r="I1018" t="str">
        <f t="shared" si="122"/>
        <v>V1-QB - Sprayed/stained-59-FD60</v>
      </c>
      <c r="J1018" s="6">
        <f t="shared" si="128"/>
        <v>438</v>
      </c>
      <c r="L1018" s="189" t="s">
        <v>751</v>
      </c>
      <c r="O1018" s="6">
        <v>417</v>
      </c>
    </row>
    <row r="1019" spans="1:15">
      <c r="A1019" t="s">
        <v>583</v>
      </c>
      <c r="B1019" t="s">
        <v>48</v>
      </c>
      <c r="C1019" t="s">
        <v>798</v>
      </c>
      <c r="D1019">
        <v>59</v>
      </c>
      <c r="E1019" t="s">
        <v>662</v>
      </c>
      <c r="F1019" t="s">
        <v>639</v>
      </c>
      <c r="G1019" s="9" t="s">
        <v>62</v>
      </c>
      <c r="H1019" t="str">
        <f t="shared" si="125"/>
        <v>12mm PyrobelV2-QB - Sprayed/stained-59-FD60</v>
      </c>
      <c r="I1019" t="str">
        <f t="shared" si="122"/>
        <v>V2-QB - Sprayed/stained-59-FD60</v>
      </c>
      <c r="J1019" s="6">
        <f t="shared" si="128"/>
        <v>402</v>
      </c>
      <c r="L1019" s="189" t="s">
        <v>751</v>
      </c>
      <c r="O1019" s="6">
        <v>382</v>
      </c>
    </row>
    <row r="1020" spans="1:15">
      <c r="A1020" t="s">
        <v>584</v>
      </c>
      <c r="B1020" t="s">
        <v>49</v>
      </c>
      <c r="C1020" t="s">
        <v>798</v>
      </c>
      <c r="D1020">
        <v>59</v>
      </c>
      <c r="E1020" t="s">
        <v>662</v>
      </c>
      <c r="F1020" t="s">
        <v>639</v>
      </c>
      <c r="G1020" s="9" t="s">
        <v>62</v>
      </c>
      <c r="H1020" t="str">
        <f t="shared" si="125"/>
        <v>12mm PyrobelV3-QB - Sprayed/stained-59-FD60</v>
      </c>
      <c r="I1020" t="str">
        <f t="shared" si="122"/>
        <v>V3-QB - Sprayed/stained-59-FD60</v>
      </c>
      <c r="J1020" s="6">
        <f t="shared" si="128"/>
        <v>420</v>
      </c>
      <c r="L1020" s="189" t="s">
        <v>751</v>
      </c>
      <c r="O1020" s="6">
        <v>400</v>
      </c>
    </row>
    <row r="1021" spans="1:15">
      <c r="A1021" t="s">
        <v>585</v>
      </c>
      <c r="B1021" t="s">
        <v>50</v>
      </c>
      <c r="C1021" t="s">
        <v>798</v>
      </c>
      <c r="D1021">
        <v>59</v>
      </c>
      <c r="E1021" t="s">
        <v>662</v>
      </c>
      <c r="F1021" t="s">
        <v>639</v>
      </c>
      <c r="G1021" s="9" t="s">
        <v>62</v>
      </c>
      <c r="H1021" t="str">
        <f t="shared" si="125"/>
        <v>12mm PyrobelV4-QB - Sprayed/stained-59-FD60</v>
      </c>
      <c r="I1021" t="str">
        <f t="shared" si="122"/>
        <v>V4-QB - Sprayed/stained-59-FD60</v>
      </c>
      <c r="J1021" s="6">
        <f t="shared" si="128"/>
        <v>438</v>
      </c>
      <c r="L1021" s="189" t="s">
        <v>751</v>
      </c>
      <c r="O1021" s="6">
        <v>417</v>
      </c>
    </row>
    <row r="1022" spans="1:15">
      <c r="A1022" t="s">
        <v>586</v>
      </c>
      <c r="B1022" t="s">
        <v>51</v>
      </c>
      <c r="C1022" t="s">
        <v>798</v>
      </c>
      <c r="D1022">
        <v>59</v>
      </c>
      <c r="E1022" t="s">
        <v>662</v>
      </c>
      <c r="F1022" t="s">
        <v>639</v>
      </c>
      <c r="G1022" s="9" t="s">
        <v>62</v>
      </c>
      <c r="H1022" t="str">
        <f t="shared" si="125"/>
        <v>12mm PyrobelV5-QB - Sprayed/stained-59-FD60</v>
      </c>
      <c r="I1022" t="str">
        <f t="shared" si="122"/>
        <v>V5-QB - Sprayed/stained-59-FD60</v>
      </c>
      <c r="J1022" s="6">
        <f t="shared" si="128"/>
        <v>438</v>
      </c>
      <c r="L1022" s="189" t="s">
        <v>751</v>
      </c>
      <c r="O1022" s="6">
        <v>417</v>
      </c>
    </row>
    <row r="1023" spans="1:15">
      <c r="A1023" t="s">
        <v>587</v>
      </c>
      <c r="B1023" t="s">
        <v>52</v>
      </c>
      <c r="C1023" t="s">
        <v>798</v>
      </c>
      <c r="D1023">
        <v>59</v>
      </c>
      <c r="E1023" t="s">
        <v>662</v>
      </c>
      <c r="F1023" t="s">
        <v>639</v>
      </c>
      <c r="G1023" s="9" t="s">
        <v>62</v>
      </c>
      <c r="H1023" t="str">
        <f t="shared" si="125"/>
        <v>12mm PyrobelV6-QB - Sprayed/stained-59-FD60</v>
      </c>
      <c r="I1023" t="str">
        <f t="shared" si="122"/>
        <v>V6-QB - Sprayed/stained-59-FD60</v>
      </c>
      <c r="J1023" s="6">
        <f t="shared" si="128"/>
        <v>704</v>
      </c>
      <c r="L1023" s="189" t="s">
        <v>751</v>
      </c>
      <c r="O1023" s="6">
        <v>670</v>
      </c>
    </row>
    <row r="1024" spans="1:15">
      <c r="A1024" t="s">
        <v>582</v>
      </c>
      <c r="B1024" t="s">
        <v>47</v>
      </c>
      <c r="C1024" t="s">
        <v>799</v>
      </c>
      <c r="D1024">
        <v>59</v>
      </c>
      <c r="E1024" t="s">
        <v>662</v>
      </c>
      <c r="F1024" t="s">
        <v>639</v>
      </c>
      <c r="G1024" s="9" t="s">
        <v>62</v>
      </c>
      <c r="H1024" t="str">
        <f t="shared" si="125"/>
        <v>12mm PyrobelV1-Concealed Flush - Sprayed/stained-59-FD60</v>
      </c>
      <c r="I1024" t="str">
        <f t="shared" si="122"/>
        <v>V1-Concealed Flush - Sprayed/stained-59-FD60</v>
      </c>
      <c r="J1024" s="6">
        <f t="shared" si="128"/>
        <v>482</v>
      </c>
      <c r="L1024" s="189" t="s">
        <v>751</v>
      </c>
      <c r="O1024" s="6">
        <v>459</v>
      </c>
    </row>
    <row r="1025" spans="1:15">
      <c r="A1025" t="s">
        <v>583</v>
      </c>
      <c r="B1025" t="s">
        <v>48</v>
      </c>
      <c r="C1025" t="s">
        <v>799</v>
      </c>
      <c r="D1025">
        <v>59</v>
      </c>
      <c r="E1025" t="s">
        <v>662</v>
      </c>
      <c r="F1025" t="s">
        <v>639</v>
      </c>
      <c r="G1025" s="9" t="s">
        <v>62</v>
      </c>
      <c r="H1025" t="str">
        <f t="shared" si="125"/>
        <v>12mm PyrobelV2-Concealed Flush - Sprayed/stained-59-FD60</v>
      </c>
      <c r="I1025" t="str">
        <f t="shared" si="122"/>
        <v>V2-Concealed Flush - Sprayed/stained-59-FD60</v>
      </c>
      <c r="J1025" s="6">
        <f t="shared" si="128"/>
        <v>443</v>
      </c>
      <c r="L1025" s="189" t="s">
        <v>751</v>
      </c>
      <c r="O1025" s="6">
        <v>421</v>
      </c>
    </row>
    <row r="1026" spans="1:15">
      <c r="A1026" t="s">
        <v>584</v>
      </c>
      <c r="B1026" t="s">
        <v>49</v>
      </c>
      <c r="C1026" t="s">
        <v>799</v>
      </c>
      <c r="D1026">
        <v>59</v>
      </c>
      <c r="E1026" t="s">
        <v>662</v>
      </c>
      <c r="F1026" t="s">
        <v>639</v>
      </c>
      <c r="G1026" s="9" t="s">
        <v>62</v>
      </c>
      <c r="H1026" t="str">
        <f t="shared" si="125"/>
        <v>12mm PyrobelV3-Concealed Flush - Sprayed/stained-59-FD60</v>
      </c>
      <c r="I1026" t="str">
        <f t="shared" si="122"/>
        <v>V3-Concealed Flush - Sprayed/stained-59-FD60</v>
      </c>
      <c r="J1026" s="6">
        <f t="shared" si="128"/>
        <v>462</v>
      </c>
      <c r="L1026" s="189" t="s">
        <v>751</v>
      </c>
      <c r="O1026" s="6">
        <v>440</v>
      </c>
    </row>
    <row r="1027" spans="1:15">
      <c r="A1027" t="s">
        <v>585</v>
      </c>
      <c r="B1027" t="s">
        <v>50</v>
      </c>
      <c r="C1027" t="s">
        <v>799</v>
      </c>
      <c r="D1027">
        <v>59</v>
      </c>
      <c r="E1027" t="s">
        <v>662</v>
      </c>
      <c r="F1027" t="s">
        <v>639</v>
      </c>
      <c r="G1027" s="9" t="s">
        <v>62</v>
      </c>
      <c r="H1027" t="str">
        <f t="shared" si="125"/>
        <v>12mm PyrobelV4-Concealed Flush - Sprayed/stained-59-FD60</v>
      </c>
      <c r="I1027" t="str">
        <f t="shared" si="122"/>
        <v>V4-Concealed Flush - Sprayed/stained-59-FD60</v>
      </c>
      <c r="J1027" s="6">
        <f t="shared" si="128"/>
        <v>482</v>
      </c>
      <c r="L1027" s="189" t="s">
        <v>751</v>
      </c>
      <c r="O1027" s="6">
        <v>459</v>
      </c>
    </row>
    <row r="1028" spans="1:15">
      <c r="A1028" t="s">
        <v>586</v>
      </c>
      <c r="B1028" t="s">
        <v>51</v>
      </c>
      <c r="C1028" t="s">
        <v>799</v>
      </c>
      <c r="D1028">
        <v>59</v>
      </c>
      <c r="E1028" t="s">
        <v>662</v>
      </c>
      <c r="F1028" t="s">
        <v>639</v>
      </c>
      <c r="G1028" s="9" t="s">
        <v>62</v>
      </c>
      <c r="H1028" t="str">
        <f t="shared" si="125"/>
        <v>12mm PyrobelV5-Concealed Flush - Sprayed/stained-59-FD60</v>
      </c>
      <c r="I1028" t="str">
        <f t="shared" ref="I1028:I1091" si="129">A1028&amp;"-"&amp;C1028&amp;"-"&amp;D1028&amp;"-"&amp;E1028</f>
        <v>V5-Concealed Flush - Sprayed/stained-59-FD60</v>
      </c>
      <c r="J1028" s="6">
        <f t="shared" si="128"/>
        <v>482</v>
      </c>
      <c r="L1028" s="189" t="s">
        <v>751</v>
      </c>
      <c r="O1028" s="6">
        <v>459</v>
      </c>
    </row>
    <row r="1029" spans="1:15">
      <c r="A1029" t="s">
        <v>587</v>
      </c>
      <c r="B1029" t="s">
        <v>52</v>
      </c>
      <c r="C1029" t="s">
        <v>799</v>
      </c>
      <c r="D1029">
        <v>59</v>
      </c>
      <c r="E1029" t="s">
        <v>662</v>
      </c>
      <c r="F1029" t="s">
        <v>639</v>
      </c>
      <c r="G1029" s="9" t="s">
        <v>62</v>
      </c>
      <c r="H1029" t="str">
        <f t="shared" si="125"/>
        <v>12mm PyrobelV6-Concealed Flush - Sprayed/stained-59-FD60</v>
      </c>
      <c r="I1029" t="str">
        <f t="shared" si="129"/>
        <v>V6-Concealed Flush - Sprayed/stained-59-FD60</v>
      </c>
      <c r="J1029" s="6">
        <f t="shared" si="128"/>
        <v>775</v>
      </c>
      <c r="L1029" s="189" t="s">
        <v>751</v>
      </c>
      <c r="O1029" s="6">
        <v>737</v>
      </c>
    </row>
    <row r="1030" spans="1:15">
      <c r="A1030" t="s">
        <v>582</v>
      </c>
      <c r="B1030" t="s">
        <v>47</v>
      </c>
      <c r="C1030" t="s">
        <v>127</v>
      </c>
      <c r="D1030">
        <v>44</v>
      </c>
      <c r="E1030" t="s">
        <v>623</v>
      </c>
      <c r="F1030" t="s">
        <v>639</v>
      </c>
      <c r="G1030" s="9" t="s">
        <v>59</v>
      </c>
      <c r="I1030" t="str">
        <f t="shared" si="129"/>
        <v>V1-Hockey-44-FD60S</v>
      </c>
      <c r="J1030">
        <f t="shared" ref="J1030:J1042" si="130">+ROUNDUP(O1030*(1+M1030),0)</f>
        <v>361</v>
      </c>
      <c r="L1030" t="s">
        <v>730</v>
      </c>
      <c r="M1030" s="355">
        <v>0.05</v>
      </c>
      <c r="O1030">
        <v>343</v>
      </c>
    </row>
    <row r="1031" spans="1:15">
      <c r="A1031" t="s">
        <v>583</v>
      </c>
      <c r="B1031" t="s">
        <v>48</v>
      </c>
      <c r="C1031" t="s">
        <v>127</v>
      </c>
      <c r="D1031">
        <v>44</v>
      </c>
      <c r="E1031" t="s">
        <v>623</v>
      </c>
      <c r="F1031" t="s">
        <v>639</v>
      </c>
      <c r="G1031" s="9" t="s">
        <v>59</v>
      </c>
      <c r="I1031" t="str">
        <f t="shared" si="129"/>
        <v>V2-Hockey-44-FD60S</v>
      </c>
      <c r="J1031">
        <f t="shared" si="130"/>
        <v>329</v>
      </c>
      <c r="L1031" t="s">
        <v>730</v>
      </c>
      <c r="M1031" s="355">
        <v>0.05</v>
      </c>
      <c r="O1031">
        <v>313</v>
      </c>
    </row>
    <row r="1032" spans="1:15">
      <c r="A1032" t="s">
        <v>584</v>
      </c>
      <c r="B1032" t="s">
        <v>49</v>
      </c>
      <c r="C1032" t="s">
        <v>127</v>
      </c>
      <c r="D1032">
        <v>44</v>
      </c>
      <c r="E1032" t="s">
        <v>623</v>
      </c>
      <c r="F1032" t="s">
        <v>639</v>
      </c>
      <c r="G1032" s="9" t="s">
        <v>59</v>
      </c>
      <c r="I1032" t="str">
        <f t="shared" si="129"/>
        <v>V3-Hockey-44-FD60S</v>
      </c>
      <c r="J1032">
        <f t="shared" si="130"/>
        <v>363</v>
      </c>
      <c r="L1032" t="s">
        <v>730</v>
      </c>
      <c r="M1032" s="355">
        <v>0.05</v>
      </c>
      <c r="O1032">
        <v>345</v>
      </c>
    </row>
    <row r="1033" spans="1:15">
      <c r="A1033" t="s">
        <v>585</v>
      </c>
      <c r="B1033" t="s">
        <v>50</v>
      </c>
      <c r="C1033" t="s">
        <v>127</v>
      </c>
      <c r="D1033">
        <v>44</v>
      </c>
      <c r="E1033" t="s">
        <v>623</v>
      </c>
      <c r="F1033" t="s">
        <v>639</v>
      </c>
      <c r="G1033" s="9" t="s">
        <v>59</v>
      </c>
      <c r="I1033" t="str">
        <f t="shared" si="129"/>
        <v>V4-Hockey-44-FD60S</v>
      </c>
      <c r="J1033">
        <f t="shared" si="130"/>
        <v>402</v>
      </c>
      <c r="L1033" t="s">
        <v>730</v>
      </c>
      <c r="M1033" s="355">
        <v>0.05</v>
      </c>
      <c r="O1033">
        <v>382</v>
      </c>
    </row>
    <row r="1034" spans="1:15">
      <c r="A1034" t="s">
        <v>586</v>
      </c>
      <c r="B1034" t="s">
        <v>51</v>
      </c>
      <c r="C1034" t="s">
        <v>127</v>
      </c>
      <c r="D1034">
        <v>44</v>
      </c>
      <c r="E1034" t="s">
        <v>623</v>
      </c>
      <c r="F1034" t="s">
        <v>639</v>
      </c>
      <c r="G1034" s="9" t="s">
        <v>59</v>
      </c>
      <c r="I1034" t="str">
        <f t="shared" si="129"/>
        <v>V5-Hockey-44-FD60S</v>
      </c>
      <c r="J1034">
        <f t="shared" si="130"/>
        <v>390</v>
      </c>
      <c r="L1034" t="s">
        <v>730</v>
      </c>
      <c r="M1034" s="355">
        <v>0.05</v>
      </c>
      <c r="O1034">
        <v>371</v>
      </c>
    </row>
    <row r="1035" spans="1:15">
      <c r="A1035" t="s">
        <v>587</v>
      </c>
      <c r="B1035" t="s">
        <v>52</v>
      </c>
      <c r="C1035" t="s">
        <v>127</v>
      </c>
      <c r="D1035">
        <v>44</v>
      </c>
      <c r="E1035" t="s">
        <v>623</v>
      </c>
      <c r="F1035" t="s">
        <v>639</v>
      </c>
      <c r="G1035" s="9" t="s">
        <v>59</v>
      </c>
      <c r="I1035" t="str">
        <f t="shared" si="129"/>
        <v>V6-Hockey-44-FD60S</v>
      </c>
      <c r="J1035">
        <f t="shared" si="130"/>
        <v>656</v>
      </c>
      <c r="L1035" t="s">
        <v>730</v>
      </c>
      <c r="M1035" s="355">
        <v>0.05</v>
      </c>
      <c r="O1035">
        <v>624</v>
      </c>
    </row>
    <row r="1036" spans="1:15">
      <c r="A1036" t="s">
        <v>588</v>
      </c>
      <c r="B1036" t="s">
        <v>129</v>
      </c>
      <c r="C1036" t="s">
        <v>127</v>
      </c>
      <c r="D1036">
        <v>44</v>
      </c>
      <c r="E1036" t="s">
        <v>623</v>
      </c>
      <c r="F1036" t="s">
        <v>639</v>
      </c>
      <c r="G1036" s="9" t="s">
        <v>59</v>
      </c>
      <c r="I1036" t="str">
        <f t="shared" si="129"/>
        <v>V7-Hockey-44-FD60S</v>
      </c>
      <c r="J1036">
        <f t="shared" si="130"/>
        <v>731</v>
      </c>
      <c r="L1036" t="s">
        <v>730</v>
      </c>
      <c r="M1036" s="355">
        <v>0.05</v>
      </c>
      <c r="O1036">
        <v>696</v>
      </c>
    </row>
    <row r="1037" spans="1:15">
      <c r="A1037" t="s">
        <v>582</v>
      </c>
      <c r="B1037" t="s">
        <v>47</v>
      </c>
      <c r="C1037" t="s">
        <v>128</v>
      </c>
      <c r="D1037">
        <v>44</v>
      </c>
      <c r="E1037" t="s">
        <v>623</v>
      </c>
      <c r="F1037" t="s">
        <v>639</v>
      </c>
      <c r="G1037" s="9" t="s">
        <v>60</v>
      </c>
      <c r="I1037" t="str">
        <f t="shared" si="129"/>
        <v>V1-QB-44-FD60S</v>
      </c>
      <c r="J1037">
        <f t="shared" si="130"/>
        <v>438</v>
      </c>
      <c r="L1037" t="s">
        <v>730</v>
      </c>
      <c r="M1037" s="355">
        <v>0.05</v>
      </c>
      <c r="O1037">
        <v>417</v>
      </c>
    </row>
    <row r="1038" spans="1:15">
      <c r="A1038" t="s">
        <v>583</v>
      </c>
      <c r="B1038" t="s">
        <v>48</v>
      </c>
      <c r="C1038" t="s">
        <v>128</v>
      </c>
      <c r="D1038">
        <v>44</v>
      </c>
      <c r="E1038" t="s">
        <v>623</v>
      </c>
      <c r="F1038" t="s">
        <v>639</v>
      </c>
      <c r="G1038" s="9" t="s">
        <v>60</v>
      </c>
      <c r="I1038" t="str">
        <f t="shared" si="129"/>
        <v>V2-QB-44-FD60S</v>
      </c>
      <c r="J1038">
        <f t="shared" si="130"/>
        <v>402</v>
      </c>
      <c r="L1038" t="s">
        <v>730</v>
      </c>
      <c r="M1038" s="355">
        <v>0.05</v>
      </c>
      <c r="O1038">
        <v>382</v>
      </c>
    </row>
    <row r="1039" spans="1:15">
      <c r="A1039" t="s">
        <v>584</v>
      </c>
      <c r="B1039" t="s">
        <v>49</v>
      </c>
      <c r="C1039" t="s">
        <v>128</v>
      </c>
      <c r="D1039">
        <v>44</v>
      </c>
      <c r="E1039" t="s">
        <v>623</v>
      </c>
      <c r="F1039" t="s">
        <v>639</v>
      </c>
      <c r="G1039" s="9" t="s">
        <v>60</v>
      </c>
      <c r="I1039" t="str">
        <f t="shared" si="129"/>
        <v>V3-QB-44-FD60S</v>
      </c>
      <c r="J1039">
        <f t="shared" si="130"/>
        <v>420</v>
      </c>
      <c r="L1039" t="s">
        <v>730</v>
      </c>
      <c r="M1039" s="355">
        <v>0.05</v>
      </c>
      <c r="O1039">
        <v>400</v>
      </c>
    </row>
    <row r="1040" spans="1:15">
      <c r="A1040" t="s">
        <v>585</v>
      </c>
      <c r="B1040" t="s">
        <v>50</v>
      </c>
      <c r="C1040" t="s">
        <v>128</v>
      </c>
      <c r="D1040">
        <v>44</v>
      </c>
      <c r="E1040" t="s">
        <v>623</v>
      </c>
      <c r="F1040" t="s">
        <v>639</v>
      </c>
      <c r="G1040" s="9" t="s">
        <v>60</v>
      </c>
      <c r="I1040" t="str">
        <f t="shared" si="129"/>
        <v>V4-QB-44-FD60S</v>
      </c>
      <c r="J1040">
        <f t="shared" si="130"/>
        <v>438</v>
      </c>
      <c r="L1040" t="s">
        <v>730</v>
      </c>
      <c r="M1040" s="355">
        <v>0.05</v>
      </c>
      <c r="O1040">
        <v>417</v>
      </c>
    </row>
    <row r="1041" spans="1:15">
      <c r="A1041" t="s">
        <v>586</v>
      </c>
      <c r="B1041" t="s">
        <v>51</v>
      </c>
      <c r="C1041" t="s">
        <v>128</v>
      </c>
      <c r="D1041">
        <v>44</v>
      </c>
      <c r="E1041" t="s">
        <v>623</v>
      </c>
      <c r="F1041" t="s">
        <v>639</v>
      </c>
      <c r="G1041" s="9" t="s">
        <v>60</v>
      </c>
      <c r="I1041" t="str">
        <f t="shared" si="129"/>
        <v>V5-QB-44-FD60S</v>
      </c>
      <c r="J1041">
        <f t="shared" si="130"/>
        <v>438</v>
      </c>
      <c r="L1041" t="s">
        <v>730</v>
      </c>
      <c r="M1041" s="355">
        <v>0.05</v>
      </c>
      <c r="O1041">
        <v>417</v>
      </c>
    </row>
    <row r="1042" spans="1:15">
      <c r="A1042" t="s">
        <v>587</v>
      </c>
      <c r="B1042" t="s">
        <v>52</v>
      </c>
      <c r="C1042" t="s">
        <v>128</v>
      </c>
      <c r="D1042">
        <v>44</v>
      </c>
      <c r="E1042" t="s">
        <v>623</v>
      </c>
      <c r="F1042" t="s">
        <v>639</v>
      </c>
      <c r="G1042" s="9" t="s">
        <v>60</v>
      </c>
      <c r="I1042" t="str">
        <f t="shared" si="129"/>
        <v>V6-QB-44-FD60S</v>
      </c>
      <c r="J1042">
        <f t="shared" si="130"/>
        <v>704</v>
      </c>
      <c r="L1042" t="s">
        <v>730</v>
      </c>
      <c r="M1042" s="355">
        <v>0.05</v>
      </c>
      <c r="O1042">
        <v>670</v>
      </c>
    </row>
    <row r="1043" spans="1:15">
      <c r="A1043" t="s">
        <v>582</v>
      </c>
      <c r="B1043" t="s">
        <v>47</v>
      </c>
      <c r="C1043" t="s">
        <v>631</v>
      </c>
      <c r="D1043">
        <v>44</v>
      </c>
      <c r="E1043" t="s">
        <v>623</v>
      </c>
      <c r="F1043" t="s">
        <v>639</v>
      </c>
      <c r="G1043" s="9" t="s">
        <v>60</v>
      </c>
      <c r="I1043" t="str">
        <f t="shared" si="129"/>
        <v>V1-Concealed Flush-44-FD60S</v>
      </c>
      <c r="J1043" s="284">
        <f t="shared" ref="J1043:J1048" si="131">ROUNDUP(J1037*(1+Concealed_Flush_Uplift),0)</f>
        <v>482</v>
      </c>
      <c r="L1043" t="s">
        <v>751</v>
      </c>
      <c r="M1043" s="355"/>
      <c r="O1043" s="284">
        <v>459</v>
      </c>
    </row>
    <row r="1044" spans="1:15">
      <c r="A1044" t="s">
        <v>583</v>
      </c>
      <c r="B1044" t="s">
        <v>48</v>
      </c>
      <c r="C1044" t="s">
        <v>631</v>
      </c>
      <c r="D1044">
        <v>44</v>
      </c>
      <c r="E1044" t="s">
        <v>623</v>
      </c>
      <c r="F1044" t="s">
        <v>639</v>
      </c>
      <c r="G1044" s="9" t="s">
        <v>60</v>
      </c>
      <c r="I1044" t="str">
        <f t="shared" si="129"/>
        <v>V2-Concealed Flush-44-FD60S</v>
      </c>
      <c r="J1044" s="284">
        <f t="shared" si="131"/>
        <v>443</v>
      </c>
      <c r="L1044" t="s">
        <v>751</v>
      </c>
      <c r="M1044" s="355"/>
      <c r="O1044" s="284">
        <v>421</v>
      </c>
    </row>
    <row r="1045" spans="1:15">
      <c r="A1045" t="s">
        <v>584</v>
      </c>
      <c r="B1045" t="s">
        <v>49</v>
      </c>
      <c r="C1045" t="s">
        <v>631</v>
      </c>
      <c r="D1045">
        <v>44</v>
      </c>
      <c r="E1045" t="s">
        <v>623</v>
      </c>
      <c r="F1045" t="s">
        <v>639</v>
      </c>
      <c r="G1045" s="9" t="s">
        <v>60</v>
      </c>
      <c r="I1045" t="str">
        <f t="shared" si="129"/>
        <v>V3-Concealed Flush-44-FD60S</v>
      </c>
      <c r="J1045" s="284">
        <f t="shared" si="131"/>
        <v>462</v>
      </c>
      <c r="L1045" t="s">
        <v>751</v>
      </c>
      <c r="M1045" s="355"/>
      <c r="O1045" s="284">
        <v>440</v>
      </c>
    </row>
    <row r="1046" spans="1:15">
      <c r="A1046" t="s">
        <v>585</v>
      </c>
      <c r="B1046" t="s">
        <v>50</v>
      </c>
      <c r="C1046" t="s">
        <v>631</v>
      </c>
      <c r="D1046">
        <v>44</v>
      </c>
      <c r="E1046" t="s">
        <v>623</v>
      </c>
      <c r="F1046" t="s">
        <v>639</v>
      </c>
      <c r="G1046" s="9" t="s">
        <v>60</v>
      </c>
      <c r="I1046" t="str">
        <f t="shared" si="129"/>
        <v>V4-Concealed Flush-44-FD60S</v>
      </c>
      <c r="J1046" s="284">
        <f t="shared" si="131"/>
        <v>482</v>
      </c>
      <c r="L1046" t="s">
        <v>751</v>
      </c>
      <c r="M1046" s="355"/>
      <c r="O1046" s="284">
        <v>459</v>
      </c>
    </row>
    <row r="1047" spans="1:15">
      <c r="A1047" t="s">
        <v>586</v>
      </c>
      <c r="B1047" t="s">
        <v>51</v>
      </c>
      <c r="C1047" t="s">
        <v>631</v>
      </c>
      <c r="D1047">
        <v>44</v>
      </c>
      <c r="E1047" t="s">
        <v>623</v>
      </c>
      <c r="F1047" t="s">
        <v>639</v>
      </c>
      <c r="G1047" s="9" t="s">
        <v>60</v>
      </c>
      <c r="I1047" t="str">
        <f t="shared" si="129"/>
        <v>V5-Concealed Flush-44-FD60S</v>
      </c>
      <c r="J1047" s="284">
        <f t="shared" si="131"/>
        <v>482</v>
      </c>
      <c r="L1047" t="s">
        <v>751</v>
      </c>
      <c r="M1047" s="355"/>
      <c r="O1047" s="284">
        <v>459</v>
      </c>
    </row>
    <row r="1048" spans="1:15">
      <c r="A1048" t="s">
        <v>587</v>
      </c>
      <c r="B1048" t="s">
        <v>52</v>
      </c>
      <c r="C1048" t="s">
        <v>631</v>
      </c>
      <c r="D1048">
        <v>44</v>
      </c>
      <c r="E1048" t="s">
        <v>623</v>
      </c>
      <c r="F1048" t="s">
        <v>639</v>
      </c>
      <c r="G1048" s="9" t="s">
        <v>60</v>
      </c>
      <c r="I1048" t="str">
        <f t="shared" si="129"/>
        <v>V6-Concealed Flush-44-FD60S</v>
      </c>
      <c r="J1048" s="284">
        <f t="shared" si="131"/>
        <v>775</v>
      </c>
      <c r="L1048" t="s">
        <v>751</v>
      </c>
      <c r="M1048" s="355"/>
      <c r="O1048" s="284">
        <v>737</v>
      </c>
    </row>
    <row r="1049" spans="1:15">
      <c r="A1049" t="s">
        <v>582</v>
      </c>
      <c r="B1049" t="s">
        <v>47</v>
      </c>
      <c r="C1049" t="s">
        <v>797</v>
      </c>
      <c r="D1049">
        <v>44</v>
      </c>
      <c r="E1049" t="s">
        <v>623</v>
      </c>
      <c r="F1049" t="s">
        <v>639</v>
      </c>
      <c r="G1049" s="9" t="s">
        <v>59</v>
      </c>
      <c r="I1049" t="str">
        <f t="shared" si="129"/>
        <v>V1-Hockey - Sprayed/stained-44-FD60S</v>
      </c>
      <c r="J1049" s="6">
        <f t="shared" ref="J1049:J1067" si="132">J1030</f>
        <v>361</v>
      </c>
      <c r="L1049" s="189" t="s">
        <v>751</v>
      </c>
      <c r="O1049" s="6">
        <v>343</v>
      </c>
    </row>
    <row r="1050" spans="1:15">
      <c r="A1050" t="s">
        <v>583</v>
      </c>
      <c r="B1050" t="s">
        <v>48</v>
      </c>
      <c r="C1050" t="s">
        <v>797</v>
      </c>
      <c r="D1050">
        <v>44</v>
      </c>
      <c r="E1050" t="s">
        <v>623</v>
      </c>
      <c r="F1050" t="s">
        <v>639</v>
      </c>
      <c r="G1050" s="9" t="s">
        <v>59</v>
      </c>
      <c r="I1050" t="str">
        <f t="shared" si="129"/>
        <v>V2-Hockey - Sprayed/stained-44-FD60S</v>
      </c>
      <c r="J1050" s="6">
        <f t="shared" si="132"/>
        <v>329</v>
      </c>
      <c r="L1050" s="189" t="s">
        <v>751</v>
      </c>
      <c r="O1050" s="6">
        <v>313</v>
      </c>
    </row>
    <row r="1051" spans="1:15">
      <c r="A1051" t="s">
        <v>584</v>
      </c>
      <c r="B1051" t="s">
        <v>49</v>
      </c>
      <c r="C1051" t="s">
        <v>797</v>
      </c>
      <c r="D1051">
        <v>44</v>
      </c>
      <c r="E1051" t="s">
        <v>623</v>
      </c>
      <c r="F1051" t="s">
        <v>639</v>
      </c>
      <c r="G1051" s="9" t="s">
        <v>59</v>
      </c>
      <c r="I1051" t="str">
        <f t="shared" si="129"/>
        <v>V3-Hockey - Sprayed/stained-44-FD60S</v>
      </c>
      <c r="J1051" s="6">
        <f t="shared" si="132"/>
        <v>363</v>
      </c>
      <c r="L1051" s="189" t="s">
        <v>751</v>
      </c>
      <c r="O1051" s="6">
        <v>345</v>
      </c>
    </row>
    <row r="1052" spans="1:15">
      <c r="A1052" t="s">
        <v>585</v>
      </c>
      <c r="B1052" t="s">
        <v>50</v>
      </c>
      <c r="C1052" t="s">
        <v>797</v>
      </c>
      <c r="D1052">
        <v>44</v>
      </c>
      <c r="E1052" t="s">
        <v>623</v>
      </c>
      <c r="F1052" t="s">
        <v>639</v>
      </c>
      <c r="G1052" s="9" t="s">
        <v>59</v>
      </c>
      <c r="I1052" t="str">
        <f t="shared" si="129"/>
        <v>V4-Hockey - Sprayed/stained-44-FD60S</v>
      </c>
      <c r="J1052" s="6">
        <f t="shared" si="132"/>
        <v>402</v>
      </c>
      <c r="L1052" s="189" t="s">
        <v>751</v>
      </c>
      <c r="O1052" s="6">
        <v>382</v>
      </c>
    </row>
    <row r="1053" spans="1:15">
      <c r="A1053" t="s">
        <v>586</v>
      </c>
      <c r="B1053" t="s">
        <v>51</v>
      </c>
      <c r="C1053" t="s">
        <v>797</v>
      </c>
      <c r="D1053">
        <v>44</v>
      </c>
      <c r="E1053" t="s">
        <v>623</v>
      </c>
      <c r="F1053" t="s">
        <v>639</v>
      </c>
      <c r="G1053" s="9" t="s">
        <v>59</v>
      </c>
      <c r="I1053" t="str">
        <f t="shared" si="129"/>
        <v>V5-Hockey - Sprayed/stained-44-FD60S</v>
      </c>
      <c r="J1053" s="6">
        <f t="shared" si="132"/>
        <v>390</v>
      </c>
      <c r="L1053" s="189" t="s">
        <v>751</v>
      </c>
      <c r="O1053" s="6">
        <v>371</v>
      </c>
    </row>
    <row r="1054" spans="1:15">
      <c r="A1054" t="s">
        <v>587</v>
      </c>
      <c r="B1054" t="s">
        <v>52</v>
      </c>
      <c r="C1054" t="s">
        <v>797</v>
      </c>
      <c r="D1054">
        <v>44</v>
      </c>
      <c r="E1054" t="s">
        <v>623</v>
      </c>
      <c r="F1054" t="s">
        <v>639</v>
      </c>
      <c r="G1054" s="9" t="s">
        <v>59</v>
      </c>
      <c r="I1054" t="str">
        <f t="shared" si="129"/>
        <v>V6-Hockey - Sprayed/stained-44-FD60S</v>
      </c>
      <c r="J1054" s="6">
        <f t="shared" si="132"/>
        <v>656</v>
      </c>
      <c r="L1054" s="189" t="s">
        <v>751</v>
      </c>
      <c r="O1054" s="6">
        <v>624</v>
      </c>
    </row>
    <row r="1055" spans="1:15">
      <c r="A1055" t="s">
        <v>588</v>
      </c>
      <c r="B1055" t="s">
        <v>129</v>
      </c>
      <c r="C1055" t="s">
        <v>797</v>
      </c>
      <c r="D1055">
        <v>44</v>
      </c>
      <c r="E1055" t="s">
        <v>623</v>
      </c>
      <c r="F1055" t="s">
        <v>639</v>
      </c>
      <c r="G1055" s="9" t="s">
        <v>59</v>
      </c>
      <c r="I1055" t="str">
        <f t="shared" si="129"/>
        <v>V7-Hockey - Sprayed/stained-44-FD60S</v>
      </c>
      <c r="J1055" s="6">
        <f t="shared" si="132"/>
        <v>731</v>
      </c>
      <c r="L1055" s="189" t="s">
        <v>751</v>
      </c>
      <c r="O1055" s="6">
        <v>696</v>
      </c>
    </row>
    <row r="1056" spans="1:15">
      <c r="A1056" t="s">
        <v>582</v>
      </c>
      <c r="B1056" t="s">
        <v>47</v>
      </c>
      <c r="C1056" t="s">
        <v>798</v>
      </c>
      <c r="D1056">
        <v>44</v>
      </c>
      <c r="E1056" t="s">
        <v>623</v>
      </c>
      <c r="F1056" t="s">
        <v>639</v>
      </c>
      <c r="G1056" s="9" t="s">
        <v>60</v>
      </c>
      <c r="I1056" t="str">
        <f t="shared" si="129"/>
        <v>V1-QB - Sprayed/stained-44-FD60S</v>
      </c>
      <c r="J1056" s="6">
        <f t="shared" si="132"/>
        <v>438</v>
      </c>
      <c r="L1056" s="189" t="s">
        <v>751</v>
      </c>
      <c r="O1056" s="6">
        <v>417</v>
      </c>
    </row>
    <row r="1057" spans="1:15">
      <c r="A1057" t="s">
        <v>583</v>
      </c>
      <c r="B1057" t="s">
        <v>48</v>
      </c>
      <c r="C1057" t="s">
        <v>798</v>
      </c>
      <c r="D1057">
        <v>44</v>
      </c>
      <c r="E1057" t="s">
        <v>623</v>
      </c>
      <c r="F1057" t="s">
        <v>639</v>
      </c>
      <c r="G1057" s="9" t="s">
        <v>60</v>
      </c>
      <c r="I1057" t="str">
        <f t="shared" si="129"/>
        <v>V2-QB - Sprayed/stained-44-FD60S</v>
      </c>
      <c r="J1057" s="6">
        <f t="shared" si="132"/>
        <v>402</v>
      </c>
      <c r="L1057" s="189" t="s">
        <v>751</v>
      </c>
      <c r="O1057" s="6">
        <v>382</v>
      </c>
    </row>
    <row r="1058" spans="1:15">
      <c r="A1058" t="s">
        <v>584</v>
      </c>
      <c r="B1058" t="s">
        <v>49</v>
      </c>
      <c r="C1058" t="s">
        <v>798</v>
      </c>
      <c r="D1058">
        <v>44</v>
      </c>
      <c r="E1058" t="s">
        <v>623</v>
      </c>
      <c r="F1058" t="s">
        <v>639</v>
      </c>
      <c r="G1058" s="9" t="s">
        <v>60</v>
      </c>
      <c r="I1058" t="str">
        <f t="shared" si="129"/>
        <v>V3-QB - Sprayed/stained-44-FD60S</v>
      </c>
      <c r="J1058" s="6">
        <f t="shared" si="132"/>
        <v>420</v>
      </c>
      <c r="L1058" s="189" t="s">
        <v>751</v>
      </c>
      <c r="O1058" s="6">
        <v>400</v>
      </c>
    </row>
    <row r="1059" spans="1:15">
      <c r="A1059" t="s">
        <v>585</v>
      </c>
      <c r="B1059" t="s">
        <v>50</v>
      </c>
      <c r="C1059" t="s">
        <v>798</v>
      </c>
      <c r="D1059">
        <v>44</v>
      </c>
      <c r="E1059" t="s">
        <v>623</v>
      </c>
      <c r="F1059" t="s">
        <v>639</v>
      </c>
      <c r="G1059" s="9" t="s">
        <v>60</v>
      </c>
      <c r="I1059" t="str">
        <f t="shared" si="129"/>
        <v>V4-QB - Sprayed/stained-44-FD60S</v>
      </c>
      <c r="J1059" s="6">
        <f t="shared" si="132"/>
        <v>438</v>
      </c>
      <c r="L1059" s="189" t="s">
        <v>751</v>
      </c>
      <c r="O1059" s="6">
        <v>417</v>
      </c>
    </row>
    <row r="1060" spans="1:15">
      <c r="A1060" t="s">
        <v>586</v>
      </c>
      <c r="B1060" t="s">
        <v>51</v>
      </c>
      <c r="C1060" t="s">
        <v>798</v>
      </c>
      <c r="D1060">
        <v>44</v>
      </c>
      <c r="E1060" t="s">
        <v>623</v>
      </c>
      <c r="F1060" t="s">
        <v>639</v>
      </c>
      <c r="G1060" s="9" t="s">
        <v>60</v>
      </c>
      <c r="I1060" t="str">
        <f t="shared" si="129"/>
        <v>V5-QB - Sprayed/stained-44-FD60S</v>
      </c>
      <c r="J1060" s="6">
        <f t="shared" si="132"/>
        <v>438</v>
      </c>
      <c r="L1060" s="189" t="s">
        <v>751</v>
      </c>
      <c r="O1060" s="6">
        <v>417</v>
      </c>
    </row>
    <row r="1061" spans="1:15">
      <c r="A1061" t="s">
        <v>587</v>
      </c>
      <c r="B1061" t="s">
        <v>52</v>
      </c>
      <c r="C1061" t="s">
        <v>798</v>
      </c>
      <c r="D1061">
        <v>44</v>
      </c>
      <c r="E1061" t="s">
        <v>623</v>
      </c>
      <c r="F1061" t="s">
        <v>639</v>
      </c>
      <c r="G1061" s="9" t="s">
        <v>60</v>
      </c>
      <c r="I1061" t="str">
        <f t="shared" si="129"/>
        <v>V6-QB - Sprayed/stained-44-FD60S</v>
      </c>
      <c r="J1061" s="6">
        <f t="shared" si="132"/>
        <v>704</v>
      </c>
      <c r="L1061" s="189" t="s">
        <v>751</v>
      </c>
      <c r="O1061" s="6">
        <v>670</v>
      </c>
    </row>
    <row r="1062" spans="1:15">
      <c r="A1062" t="s">
        <v>582</v>
      </c>
      <c r="B1062" t="s">
        <v>47</v>
      </c>
      <c r="C1062" t="s">
        <v>799</v>
      </c>
      <c r="D1062">
        <v>44</v>
      </c>
      <c r="E1062" t="s">
        <v>623</v>
      </c>
      <c r="F1062" t="s">
        <v>639</v>
      </c>
      <c r="G1062" s="9" t="s">
        <v>60</v>
      </c>
      <c r="I1062" t="str">
        <f t="shared" si="129"/>
        <v>V1-Concealed Flush - Sprayed/stained-44-FD60S</v>
      </c>
      <c r="J1062" s="6">
        <f t="shared" si="132"/>
        <v>482</v>
      </c>
      <c r="L1062" s="189" t="s">
        <v>751</v>
      </c>
      <c r="O1062" s="6">
        <v>459</v>
      </c>
    </row>
    <row r="1063" spans="1:15">
      <c r="A1063" t="s">
        <v>583</v>
      </c>
      <c r="B1063" t="s">
        <v>48</v>
      </c>
      <c r="C1063" t="s">
        <v>799</v>
      </c>
      <c r="D1063">
        <v>44</v>
      </c>
      <c r="E1063" t="s">
        <v>623</v>
      </c>
      <c r="F1063" t="s">
        <v>639</v>
      </c>
      <c r="G1063" s="9" t="s">
        <v>60</v>
      </c>
      <c r="I1063" t="str">
        <f t="shared" si="129"/>
        <v>V2-Concealed Flush - Sprayed/stained-44-FD60S</v>
      </c>
      <c r="J1063" s="6">
        <f t="shared" si="132"/>
        <v>443</v>
      </c>
      <c r="L1063" s="189" t="s">
        <v>751</v>
      </c>
      <c r="O1063" s="6">
        <v>421</v>
      </c>
    </row>
    <row r="1064" spans="1:15">
      <c r="A1064" t="s">
        <v>584</v>
      </c>
      <c r="B1064" t="s">
        <v>49</v>
      </c>
      <c r="C1064" t="s">
        <v>799</v>
      </c>
      <c r="D1064">
        <v>44</v>
      </c>
      <c r="E1064" t="s">
        <v>623</v>
      </c>
      <c r="F1064" t="s">
        <v>639</v>
      </c>
      <c r="G1064" s="9" t="s">
        <v>60</v>
      </c>
      <c r="I1064" t="str">
        <f t="shared" si="129"/>
        <v>V3-Concealed Flush - Sprayed/stained-44-FD60S</v>
      </c>
      <c r="J1064" s="6">
        <f t="shared" si="132"/>
        <v>462</v>
      </c>
      <c r="L1064" s="189" t="s">
        <v>751</v>
      </c>
      <c r="O1064" s="6">
        <v>440</v>
      </c>
    </row>
    <row r="1065" spans="1:15">
      <c r="A1065" t="s">
        <v>585</v>
      </c>
      <c r="B1065" t="s">
        <v>50</v>
      </c>
      <c r="C1065" t="s">
        <v>799</v>
      </c>
      <c r="D1065">
        <v>44</v>
      </c>
      <c r="E1065" t="s">
        <v>623</v>
      </c>
      <c r="F1065" t="s">
        <v>639</v>
      </c>
      <c r="G1065" s="9" t="s">
        <v>60</v>
      </c>
      <c r="I1065" t="str">
        <f t="shared" si="129"/>
        <v>V4-Concealed Flush - Sprayed/stained-44-FD60S</v>
      </c>
      <c r="J1065" s="6">
        <f t="shared" si="132"/>
        <v>482</v>
      </c>
      <c r="L1065" s="189" t="s">
        <v>751</v>
      </c>
      <c r="O1065" s="6">
        <v>459</v>
      </c>
    </row>
    <row r="1066" spans="1:15">
      <c r="A1066" t="s">
        <v>586</v>
      </c>
      <c r="B1066" t="s">
        <v>51</v>
      </c>
      <c r="C1066" t="s">
        <v>799</v>
      </c>
      <c r="D1066">
        <v>44</v>
      </c>
      <c r="E1066" t="s">
        <v>623</v>
      </c>
      <c r="F1066" t="s">
        <v>639</v>
      </c>
      <c r="G1066" s="9" t="s">
        <v>60</v>
      </c>
      <c r="I1066" t="str">
        <f t="shared" si="129"/>
        <v>V5-Concealed Flush - Sprayed/stained-44-FD60S</v>
      </c>
      <c r="J1066" s="6">
        <f t="shared" si="132"/>
        <v>482</v>
      </c>
      <c r="L1066" s="189" t="s">
        <v>751</v>
      </c>
      <c r="O1066" s="6">
        <v>459</v>
      </c>
    </row>
    <row r="1067" spans="1:15">
      <c r="A1067" t="s">
        <v>587</v>
      </c>
      <c r="B1067" t="s">
        <v>52</v>
      </c>
      <c r="C1067" t="s">
        <v>799</v>
      </c>
      <c r="D1067">
        <v>44</v>
      </c>
      <c r="E1067" t="s">
        <v>623</v>
      </c>
      <c r="F1067" t="s">
        <v>639</v>
      </c>
      <c r="G1067" s="9" t="s">
        <v>60</v>
      </c>
      <c r="I1067" t="str">
        <f t="shared" si="129"/>
        <v>V6-Concealed Flush - Sprayed/stained-44-FD60S</v>
      </c>
      <c r="J1067" s="6">
        <f t="shared" si="132"/>
        <v>775</v>
      </c>
      <c r="L1067" s="189" t="s">
        <v>751</v>
      </c>
      <c r="O1067" s="6">
        <v>737</v>
      </c>
    </row>
    <row r="1068" spans="1:15">
      <c r="A1068" t="s">
        <v>582</v>
      </c>
      <c r="B1068" t="s">
        <v>47</v>
      </c>
      <c r="C1068" t="s">
        <v>127</v>
      </c>
      <c r="D1068">
        <v>54</v>
      </c>
      <c r="E1068" t="s">
        <v>623</v>
      </c>
      <c r="F1068" t="s">
        <v>639</v>
      </c>
      <c r="G1068" s="9" t="s">
        <v>61</v>
      </c>
      <c r="I1068" t="str">
        <f t="shared" si="129"/>
        <v>V1-Hockey-54-FD60S</v>
      </c>
      <c r="J1068">
        <f t="shared" ref="J1068:J1080" si="133">+ROUNDUP(O1068*(1+M1068),0)</f>
        <v>361</v>
      </c>
      <c r="L1068" t="s">
        <v>730</v>
      </c>
      <c r="M1068" s="355">
        <v>0.05</v>
      </c>
      <c r="O1068">
        <v>343</v>
      </c>
    </row>
    <row r="1069" spans="1:15">
      <c r="A1069" t="s">
        <v>583</v>
      </c>
      <c r="B1069" t="s">
        <v>48</v>
      </c>
      <c r="C1069" t="s">
        <v>127</v>
      </c>
      <c r="D1069">
        <v>54</v>
      </c>
      <c r="E1069" t="s">
        <v>623</v>
      </c>
      <c r="F1069" t="s">
        <v>639</v>
      </c>
      <c r="G1069" s="9" t="s">
        <v>61</v>
      </c>
      <c r="I1069" t="str">
        <f t="shared" si="129"/>
        <v>V2-Hockey-54-FD60S</v>
      </c>
      <c r="J1069">
        <f t="shared" si="133"/>
        <v>329</v>
      </c>
      <c r="L1069" t="s">
        <v>730</v>
      </c>
      <c r="M1069" s="355">
        <v>0.05</v>
      </c>
      <c r="O1069">
        <v>313</v>
      </c>
    </row>
    <row r="1070" spans="1:15">
      <c r="A1070" t="s">
        <v>584</v>
      </c>
      <c r="B1070" t="s">
        <v>49</v>
      </c>
      <c r="C1070" t="s">
        <v>127</v>
      </c>
      <c r="D1070">
        <v>54</v>
      </c>
      <c r="E1070" t="s">
        <v>623</v>
      </c>
      <c r="F1070" t="s">
        <v>639</v>
      </c>
      <c r="G1070" s="9" t="s">
        <v>61</v>
      </c>
      <c r="I1070" t="str">
        <f t="shared" si="129"/>
        <v>V3-Hockey-54-FD60S</v>
      </c>
      <c r="J1070">
        <f t="shared" si="133"/>
        <v>363</v>
      </c>
      <c r="L1070" t="s">
        <v>730</v>
      </c>
      <c r="M1070" s="355">
        <v>0.05</v>
      </c>
      <c r="O1070">
        <v>345</v>
      </c>
    </row>
    <row r="1071" spans="1:15">
      <c r="A1071" t="s">
        <v>585</v>
      </c>
      <c r="B1071" t="s">
        <v>50</v>
      </c>
      <c r="C1071" t="s">
        <v>127</v>
      </c>
      <c r="D1071">
        <v>54</v>
      </c>
      <c r="E1071" t="s">
        <v>623</v>
      </c>
      <c r="F1071" t="s">
        <v>639</v>
      </c>
      <c r="G1071" s="9" t="s">
        <v>61</v>
      </c>
      <c r="I1071" t="str">
        <f t="shared" si="129"/>
        <v>V4-Hockey-54-FD60S</v>
      </c>
      <c r="J1071">
        <f t="shared" si="133"/>
        <v>402</v>
      </c>
      <c r="L1071" t="s">
        <v>730</v>
      </c>
      <c r="M1071" s="355">
        <v>0.05</v>
      </c>
      <c r="O1071">
        <v>382</v>
      </c>
    </row>
    <row r="1072" spans="1:15">
      <c r="A1072" t="s">
        <v>586</v>
      </c>
      <c r="B1072" t="s">
        <v>51</v>
      </c>
      <c r="C1072" t="s">
        <v>127</v>
      </c>
      <c r="D1072">
        <v>54</v>
      </c>
      <c r="E1072" t="s">
        <v>623</v>
      </c>
      <c r="F1072" t="s">
        <v>639</v>
      </c>
      <c r="G1072" s="9" t="s">
        <v>61</v>
      </c>
      <c r="I1072" t="str">
        <f t="shared" si="129"/>
        <v>V5-Hockey-54-FD60S</v>
      </c>
      <c r="J1072">
        <f t="shared" si="133"/>
        <v>390</v>
      </c>
      <c r="L1072" t="s">
        <v>730</v>
      </c>
      <c r="M1072" s="355">
        <v>0.05</v>
      </c>
      <c r="O1072">
        <v>371</v>
      </c>
    </row>
    <row r="1073" spans="1:15">
      <c r="A1073" t="s">
        <v>587</v>
      </c>
      <c r="B1073" t="s">
        <v>52</v>
      </c>
      <c r="C1073" t="s">
        <v>127</v>
      </c>
      <c r="D1073">
        <v>54</v>
      </c>
      <c r="E1073" t="s">
        <v>623</v>
      </c>
      <c r="F1073" t="s">
        <v>639</v>
      </c>
      <c r="G1073" s="9" t="s">
        <v>61</v>
      </c>
      <c r="I1073" t="str">
        <f t="shared" si="129"/>
        <v>V6-Hockey-54-FD60S</v>
      </c>
      <c r="J1073">
        <f t="shared" si="133"/>
        <v>656</v>
      </c>
      <c r="L1073" t="s">
        <v>730</v>
      </c>
      <c r="M1073" s="355">
        <v>0.05</v>
      </c>
      <c r="O1073">
        <v>624</v>
      </c>
    </row>
    <row r="1074" spans="1:15">
      <c r="A1074" t="s">
        <v>588</v>
      </c>
      <c r="B1074" t="s">
        <v>129</v>
      </c>
      <c r="C1074" t="s">
        <v>127</v>
      </c>
      <c r="D1074">
        <v>54</v>
      </c>
      <c r="E1074" t="s">
        <v>623</v>
      </c>
      <c r="F1074" t="s">
        <v>639</v>
      </c>
      <c r="G1074" s="9" t="s">
        <v>61</v>
      </c>
      <c r="I1074" t="str">
        <f t="shared" si="129"/>
        <v>V7-Hockey-54-FD60S</v>
      </c>
      <c r="J1074">
        <f t="shared" si="133"/>
        <v>731</v>
      </c>
      <c r="L1074" t="s">
        <v>730</v>
      </c>
      <c r="M1074" s="355">
        <v>0.05</v>
      </c>
      <c r="O1074">
        <v>696</v>
      </c>
    </row>
    <row r="1075" spans="1:15">
      <c r="A1075" t="s">
        <v>582</v>
      </c>
      <c r="B1075" t="s">
        <v>47</v>
      </c>
      <c r="C1075" t="s">
        <v>128</v>
      </c>
      <c r="D1075">
        <v>54</v>
      </c>
      <c r="E1075" t="s">
        <v>623</v>
      </c>
      <c r="F1075" t="s">
        <v>639</v>
      </c>
      <c r="G1075" s="9" t="s">
        <v>62</v>
      </c>
      <c r="I1075" t="str">
        <f t="shared" si="129"/>
        <v>V1-QB-54-FD60S</v>
      </c>
      <c r="J1075">
        <f t="shared" si="133"/>
        <v>438</v>
      </c>
      <c r="L1075" t="s">
        <v>730</v>
      </c>
      <c r="M1075" s="355">
        <v>0.05</v>
      </c>
      <c r="O1075">
        <v>417</v>
      </c>
    </row>
    <row r="1076" spans="1:15">
      <c r="A1076" t="s">
        <v>583</v>
      </c>
      <c r="B1076" t="s">
        <v>48</v>
      </c>
      <c r="C1076" t="s">
        <v>128</v>
      </c>
      <c r="D1076">
        <v>54</v>
      </c>
      <c r="E1076" t="s">
        <v>623</v>
      </c>
      <c r="F1076" t="s">
        <v>639</v>
      </c>
      <c r="G1076" s="9" t="s">
        <v>62</v>
      </c>
      <c r="I1076" t="str">
        <f t="shared" si="129"/>
        <v>V2-QB-54-FD60S</v>
      </c>
      <c r="J1076">
        <f t="shared" si="133"/>
        <v>402</v>
      </c>
      <c r="L1076" t="s">
        <v>730</v>
      </c>
      <c r="M1076" s="355">
        <v>0.05</v>
      </c>
      <c r="O1076">
        <v>382</v>
      </c>
    </row>
    <row r="1077" spans="1:15">
      <c r="A1077" t="s">
        <v>584</v>
      </c>
      <c r="B1077" t="s">
        <v>49</v>
      </c>
      <c r="C1077" t="s">
        <v>128</v>
      </c>
      <c r="D1077">
        <v>54</v>
      </c>
      <c r="E1077" t="s">
        <v>623</v>
      </c>
      <c r="F1077" t="s">
        <v>639</v>
      </c>
      <c r="G1077" s="9" t="s">
        <v>62</v>
      </c>
      <c r="I1077" t="str">
        <f t="shared" si="129"/>
        <v>V3-QB-54-FD60S</v>
      </c>
      <c r="J1077">
        <f t="shared" si="133"/>
        <v>420</v>
      </c>
      <c r="L1077" t="s">
        <v>730</v>
      </c>
      <c r="M1077" s="355">
        <v>0.05</v>
      </c>
      <c r="O1077">
        <v>400</v>
      </c>
    </row>
    <row r="1078" spans="1:15">
      <c r="A1078" t="s">
        <v>585</v>
      </c>
      <c r="B1078" t="s">
        <v>50</v>
      </c>
      <c r="C1078" t="s">
        <v>128</v>
      </c>
      <c r="D1078">
        <v>54</v>
      </c>
      <c r="E1078" t="s">
        <v>623</v>
      </c>
      <c r="F1078" t="s">
        <v>639</v>
      </c>
      <c r="G1078" s="9" t="s">
        <v>62</v>
      </c>
      <c r="I1078" t="str">
        <f t="shared" si="129"/>
        <v>V4-QB-54-FD60S</v>
      </c>
      <c r="J1078">
        <f t="shared" si="133"/>
        <v>438</v>
      </c>
      <c r="L1078" t="s">
        <v>730</v>
      </c>
      <c r="M1078" s="355">
        <v>0.05</v>
      </c>
      <c r="O1078">
        <v>417</v>
      </c>
    </row>
    <row r="1079" spans="1:15">
      <c r="A1079" t="s">
        <v>586</v>
      </c>
      <c r="B1079" t="s">
        <v>51</v>
      </c>
      <c r="C1079" t="s">
        <v>128</v>
      </c>
      <c r="D1079">
        <v>54</v>
      </c>
      <c r="E1079" t="s">
        <v>623</v>
      </c>
      <c r="F1079" t="s">
        <v>639</v>
      </c>
      <c r="G1079" s="9" t="s">
        <v>62</v>
      </c>
      <c r="I1079" t="str">
        <f t="shared" si="129"/>
        <v>V5-QB-54-FD60S</v>
      </c>
      <c r="J1079">
        <f t="shared" si="133"/>
        <v>438</v>
      </c>
      <c r="L1079" t="s">
        <v>730</v>
      </c>
      <c r="M1079" s="355">
        <v>0.05</v>
      </c>
      <c r="O1079">
        <v>417</v>
      </c>
    </row>
    <row r="1080" spans="1:15">
      <c r="A1080" t="s">
        <v>587</v>
      </c>
      <c r="B1080" t="s">
        <v>52</v>
      </c>
      <c r="C1080" t="s">
        <v>128</v>
      </c>
      <c r="D1080">
        <v>54</v>
      </c>
      <c r="E1080" t="s">
        <v>623</v>
      </c>
      <c r="F1080" t="s">
        <v>639</v>
      </c>
      <c r="G1080" s="9" t="s">
        <v>62</v>
      </c>
      <c r="I1080" t="str">
        <f t="shared" si="129"/>
        <v>V6-QB-54-FD60S</v>
      </c>
      <c r="J1080">
        <f t="shared" si="133"/>
        <v>704</v>
      </c>
      <c r="L1080" t="s">
        <v>730</v>
      </c>
      <c r="M1080" s="355">
        <v>0.05</v>
      </c>
      <c r="O1080">
        <v>670</v>
      </c>
    </row>
    <row r="1081" spans="1:15">
      <c r="A1081" t="s">
        <v>582</v>
      </c>
      <c r="B1081" t="s">
        <v>47</v>
      </c>
      <c r="C1081" t="s">
        <v>631</v>
      </c>
      <c r="D1081">
        <v>54</v>
      </c>
      <c r="E1081" t="s">
        <v>623</v>
      </c>
      <c r="F1081" t="s">
        <v>639</v>
      </c>
      <c r="G1081" s="9" t="s">
        <v>62</v>
      </c>
      <c r="I1081" t="str">
        <f t="shared" si="129"/>
        <v>V1-Concealed Flush-54-FD60S</v>
      </c>
      <c r="J1081" s="284">
        <f t="shared" ref="J1081:J1086" si="134">ROUNDUP(J1075*(1+Concealed_Flush_Uplift),0)</f>
        <v>482</v>
      </c>
      <c r="L1081" t="s">
        <v>751</v>
      </c>
      <c r="M1081" s="355"/>
      <c r="O1081" s="284">
        <v>459</v>
      </c>
    </row>
    <row r="1082" spans="1:15">
      <c r="A1082" t="s">
        <v>583</v>
      </c>
      <c r="B1082" t="s">
        <v>48</v>
      </c>
      <c r="C1082" t="s">
        <v>631</v>
      </c>
      <c r="D1082">
        <v>54</v>
      </c>
      <c r="E1082" t="s">
        <v>623</v>
      </c>
      <c r="F1082" t="s">
        <v>639</v>
      </c>
      <c r="G1082" s="9" t="s">
        <v>62</v>
      </c>
      <c r="I1082" t="str">
        <f t="shared" si="129"/>
        <v>V2-Concealed Flush-54-FD60S</v>
      </c>
      <c r="J1082" s="284">
        <f t="shared" si="134"/>
        <v>443</v>
      </c>
      <c r="L1082" t="s">
        <v>751</v>
      </c>
      <c r="M1082" s="355"/>
      <c r="O1082" s="284">
        <v>421</v>
      </c>
    </row>
    <row r="1083" spans="1:15">
      <c r="A1083" t="s">
        <v>584</v>
      </c>
      <c r="B1083" t="s">
        <v>49</v>
      </c>
      <c r="C1083" t="s">
        <v>631</v>
      </c>
      <c r="D1083">
        <v>54</v>
      </c>
      <c r="E1083" t="s">
        <v>623</v>
      </c>
      <c r="F1083" t="s">
        <v>639</v>
      </c>
      <c r="G1083" s="9" t="s">
        <v>62</v>
      </c>
      <c r="I1083" t="str">
        <f t="shared" si="129"/>
        <v>V3-Concealed Flush-54-FD60S</v>
      </c>
      <c r="J1083" s="284">
        <f t="shared" si="134"/>
        <v>462</v>
      </c>
      <c r="L1083" t="s">
        <v>751</v>
      </c>
      <c r="M1083" s="355"/>
      <c r="O1083" s="284">
        <v>440</v>
      </c>
    </row>
    <row r="1084" spans="1:15">
      <c r="A1084" t="s">
        <v>585</v>
      </c>
      <c r="B1084" t="s">
        <v>50</v>
      </c>
      <c r="C1084" t="s">
        <v>631</v>
      </c>
      <c r="D1084">
        <v>54</v>
      </c>
      <c r="E1084" t="s">
        <v>623</v>
      </c>
      <c r="F1084" t="s">
        <v>639</v>
      </c>
      <c r="G1084" s="9" t="s">
        <v>62</v>
      </c>
      <c r="I1084" t="str">
        <f t="shared" si="129"/>
        <v>V4-Concealed Flush-54-FD60S</v>
      </c>
      <c r="J1084" s="284">
        <f t="shared" si="134"/>
        <v>482</v>
      </c>
      <c r="L1084" t="s">
        <v>751</v>
      </c>
      <c r="M1084" s="355"/>
      <c r="O1084" s="284">
        <v>459</v>
      </c>
    </row>
    <row r="1085" spans="1:15">
      <c r="A1085" t="s">
        <v>586</v>
      </c>
      <c r="B1085" t="s">
        <v>51</v>
      </c>
      <c r="C1085" t="s">
        <v>631</v>
      </c>
      <c r="D1085">
        <v>54</v>
      </c>
      <c r="E1085" t="s">
        <v>623</v>
      </c>
      <c r="F1085" t="s">
        <v>639</v>
      </c>
      <c r="G1085" s="9" t="s">
        <v>62</v>
      </c>
      <c r="I1085" t="str">
        <f t="shared" si="129"/>
        <v>V5-Concealed Flush-54-FD60S</v>
      </c>
      <c r="J1085" s="284">
        <f t="shared" si="134"/>
        <v>482</v>
      </c>
      <c r="L1085" t="s">
        <v>751</v>
      </c>
      <c r="M1085" s="355"/>
      <c r="O1085" s="284">
        <v>459</v>
      </c>
    </row>
    <row r="1086" spans="1:15">
      <c r="A1086" t="s">
        <v>587</v>
      </c>
      <c r="B1086" t="s">
        <v>52</v>
      </c>
      <c r="C1086" t="s">
        <v>631</v>
      </c>
      <c r="D1086">
        <v>54</v>
      </c>
      <c r="E1086" t="s">
        <v>623</v>
      </c>
      <c r="F1086" t="s">
        <v>639</v>
      </c>
      <c r="G1086" s="9" t="s">
        <v>62</v>
      </c>
      <c r="I1086" t="str">
        <f t="shared" si="129"/>
        <v>V6-Concealed Flush-54-FD60S</v>
      </c>
      <c r="J1086" s="284">
        <f t="shared" si="134"/>
        <v>775</v>
      </c>
      <c r="L1086" t="s">
        <v>751</v>
      </c>
      <c r="M1086" s="355"/>
      <c r="O1086" s="284">
        <v>737</v>
      </c>
    </row>
    <row r="1087" spans="1:15">
      <c r="A1087" t="s">
        <v>582</v>
      </c>
      <c r="B1087" t="s">
        <v>47</v>
      </c>
      <c r="C1087" t="s">
        <v>797</v>
      </c>
      <c r="D1087">
        <v>54</v>
      </c>
      <c r="E1087" t="s">
        <v>623</v>
      </c>
      <c r="F1087" t="s">
        <v>639</v>
      </c>
      <c r="G1087" s="9" t="s">
        <v>61</v>
      </c>
      <c r="I1087" t="str">
        <f t="shared" si="129"/>
        <v>V1-Hockey - Sprayed/stained-54-FD60S</v>
      </c>
      <c r="J1087" s="6">
        <f t="shared" ref="J1087:J1105" si="135">J1068</f>
        <v>361</v>
      </c>
      <c r="L1087" s="189" t="s">
        <v>751</v>
      </c>
      <c r="O1087" s="6">
        <v>343</v>
      </c>
    </row>
    <row r="1088" spans="1:15">
      <c r="A1088" t="s">
        <v>583</v>
      </c>
      <c r="B1088" t="s">
        <v>48</v>
      </c>
      <c r="C1088" t="s">
        <v>797</v>
      </c>
      <c r="D1088">
        <v>54</v>
      </c>
      <c r="E1088" t="s">
        <v>623</v>
      </c>
      <c r="F1088" t="s">
        <v>639</v>
      </c>
      <c r="G1088" s="9" t="s">
        <v>61</v>
      </c>
      <c r="I1088" t="str">
        <f t="shared" si="129"/>
        <v>V2-Hockey - Sprayed/stained-54-FD60S</v>
      </c>
      <c r="J1088" s="6">
        <f t="shared" si="135"/>
        <v>329</v>
      </c>
      <c r="L1088" s="189" t="s">
        <v>751</v>
      </c>
      <c r="O1088" s="6">
        <v>313</v>
      </c>
    </row>
    <row r="1089" spans="1:15">
      <c r="A1089" t="s">
        <v>584</v>
      </c>
      <c r="B1089" t="s">
        <v>49</v>
      </c>
      <c r="C1089" t="s">
        <v>797</v>
      </c>
      <c r="D1089">
        <v>54</v>
      </c>
      <c r="E1089" t="s">
        <v>623</v>
      </c>
      <c r="F1089" t="s">
        <v>639</v>
      </c>
      <c r="G1089" s="9" t="s">
        <v>61</v>
      </c>
      <c r="I1089" t="str">
        <f t="shared" si="129"/>
        <v>V3-Hockey - Sprayed/stained-54-FD60S</v>
      </c>
      <c r="J1089" s="6">
        <f t="shared" si="135"/>
        <v>363</v>
      </c>
      <c r="L1089" s="189" t="s">
        <v>751</v>
      </c>
      <c r="O1089" s="6">
        <v>345</v>
      </c>
    </row>
    <row r="1090" spans="1:15">
      <c r="A1090" t="s">
        <v>585</v>
      </c>
      <c r="B1090" t="s">
        <v>50</v>
      </c>
      <c r="C1090" t="s">
        <v>797</v>
      </c>
      <c r="D1090">
        <v>54</v>
      </c>
      <c r="E1090" t="s">
        <v>623</v>
      </c>
      <c r="F1090" t="s">
        <v>639</v>
      </c>
      <c r="G1090" s="9" t="s">
        <v>61</v>
      </c>
      <c r="I1090" t="str">
        <f t="shared" si="129"/>
        <v>V4-Hockey - Sprayed/stained-54-FD60S</v>
      </c>
      <c r="J1090" s="6">
        <f t="shared" si="135"/>
        <v>402</v>
      </c>
      <c r="L1090" s="189" t="s">
        <v>751</v>
      </c>
      <c r="O1090" s="6">
        <v>382</v>
      </c>
    </row>
    <row r="1091" spans="1:15">
      <c r="A1091" t="s">
        <v>586</v>
      </c>
      <c r="B1091" t="s">
        <v>51</v>
      </c>
      <c r="C1091" t="s">
        <v>797</v>
      </c>
      <c r="D1091">
        <v>54</v>
      </c>
      <c r="E1091" t="s">
        <v>623</v>
      </c>
      <c r="F1091" t="s">
        <v>639</v>
      </c>
      <c r="G1091" s="9" t="s">
        <v>61</v>
      </c>
      <c r="I1091" t="str">
        <f t="shared" si="129"/>
        <v>V5-Hockey - Sprayed/stained-54-FD60S</v>
      </c>
      <c r="J1091" s="6">
        <f t="shared" si="135"/>
        <v>390</v>
      </c>
      <c r="L1091" s="189" t="s">
        <v>751</v>
      </c>
      <c r="O1091" s="6">
        <v>371</v>
      </c>
    </row>
    <row r="1092" spans="1:15">
      <c r="A1092" t="s">
        <v>587</v>
      </c>
      <c r="B1092" t="s">
        <v>52</v>
      </c>
      <c r="C1092" t="s">
        <v>797</v>
      </c>
      <c r="D1092">
        <v>54</v>
      </c>
      <c r="E1092" t="s">
        <v>623</v>
      </c>
      <c r="F1092" t="s">
        <v>639</v>
      </c>
      <c r="G1092" s="9" t="s">
        <v>61</v>
      </c>
      <c r="I1092" t="str">
        <f t="shared" ref="I1092:I1155" si="136">A1092&amp;"-"&amp;C1092&amp;"-"&amp;D1092&amp;"-"&amp;E1092</f>
        <v>V6-Hockey - Sprayed/stained-54-FD60S</v>
      </c>
      <c r="J1092" s="6">
        <f t="shared" si="135"/>
        <v>656</v>
      </c>
      <c r="L1092" s="189" t="s">
        <v>751</v>
      </c>
      <c r="O1092" s="6">
        <v>624</v>
      </c>
    </row>
    <row r="1093" spans="1:15">
      <c r="A1093" t="s">
        <v>588</v>
      </c>
      <c r="B1093" t="s">
        <v>129</v>
      </c>
      <c r="C1093" t="s">
        <v>797</v>
      </c>
      <c r="D1093">
        <v>54</v>
      </c>
      <c r="E1093" t="s">
        <v>623</v>
      </c>
      <c r="F1093" t="s">
        <v>639</v>
      </c>
      <c r="G1093" s="9" t="s">
        <v>61</v>
      </c>
      <c r="I1093" t="str">
        <f t="shared" si="136"/>
        <v>V7-Hockey - Sprayed/stained-54-FD60S</v>
      </c>
      <c r="J1093" s="6">
        <f t="shared" si="135"/>
        <v>731</v>
      </c>
      <c r="L1093" s="189" t="s">
        <v>751</v>
      </c>
      <c r="O1093" s="6">
        <v>696</v>
      </c>
    </row>
    <row r="1094" spans="1:15">
      <c r="A1094" t="s">
        <v>582</v>
      </c>
      <c r="B1094" t="s">
        <v>47</v>
      </c>
      <c r="C1094" t="s">
        <v>798</v>
      </c>
      <c r="D1094">
        <v>54</v>
      </c>
      <c r="E1094" t="s">
        <v>623</v>
      </c>
      <c r="F1094" t="s">
        <v>639</v>
      </c>
      <c r="G1094" s="9" t="s">
        <v>62</v>
      </c>
      <c r="I1094" t="str">
        <f t="shared" si="136"/>
        <v>V1-QB - Sprayed/stained-54-FD60S</v>
      </c>
      <c r="J1094" s="6">
        <f t="shared" si="135"/>
        <v>438</v>
      </c>
      <c r="L1094" s="189" t="s">
        <v>751</v>
      </c>
      <c r="O1094" s="6">
        <v>417</v>
      </c>
    </row>
    <row r="1095" spans="1:15">
      <c r="A1095" t="s">
        <v>583</v>
      </c>
      <c r="B1095" t="s">
        <v>48</v>
      </c>
      <c r="C1095" t="s">
        <v>798</v>
      </c>
      <c r="D1095">
        <v>54</v>
      </c>
      <c r="E1095" t="s">
        <v>623</v>
      </c>
      <c r="F1095" t="s">
        <v>639</v>
      </c>
      <c r="G1095" s="9" t="s">
        <v>62</v>
      </c>
      <c r="I1095" t="str">
        <f t="shared" si="136"/>
        <v>V2-QB - Sprayed/stained-54-FD60S</v>
      </c>
      <c r="J1095" s="6">
        <f t="shared" si="135"/>
        <v>402</v>
      </c>
      <c r="L1095" s="189" t="s">
        <v>751</v>
      </c>
      <c r="O1095" s="6">
        <v>382</v>
      </c>
    </row>
    <row r="1096" spans="1:15">
      <c r="A1096" t="s">
        <v>584</v>
      </c>
      <c r="B1096" t="s">
        <v>49</v>
      </c>
      <c r="C1096" t="s">
        <v>798</v>
      </c>
      <c r="D1096">
        <v>54</v>
      </c>
      <c r="E1096" t="s">
        <v>623</v>
      </c>
      <c r="F1096" t="s">
        <v>639</v>
      </c>
      <c r="G1096" s="9" t="s">
        <v>62</v>
      </c>
      <c r="I1096" t="str">
        <f t="shared" si="136"/>
        <v>V3-QB - Sprayed/stained-54-FD60S</v>
      </c>
      <c r="J1096" s="6">
        <f t="shared" si="135"/>
        <v>420</v>
      </c>
      <c r="L1096" s="189" t="s">
        <v>751</v>
      </c>
      <c r="O1096" s="6">
        <v>400</v>
      </c>
    </row>
    <row r="1097" spans="1:15">
      <c r="A1097" t="s">
        <v>585</v>
      </c>
      <c r="B1097" t="s">
        <v>50</v>
      </c>
      <c r="C1097" t="s">
        <v>798</v>
      </c>
      <c r="D1097">
        <v>54</v>
      </c>
      <c r="E1097" t="s">
        <v>623</v>
      </c>
      <c r="F1097" t="s">
        <v>639</v>
      </c>
      <c r="G1097" s="9" t="s">
        <v>62</v>
      </c>
      <c r="I1097" t="str">
        <f t="shared" si="136"/>
        <v>V4-QB - Sprayed/stained-54-FD60S</v>
      </c>
      <c r="J1097" s="6">
        <f t="shared" si="135"/>
        <v>438</v>
      </c>
      <c r="L1097" s="189" t="s">
        <v>751</v>
      </c>
      <c r="O1097" s="6">
        <v>417</v>
      </c>
    </row>
    <row r="1098" spans="1:15">
      <c r="A1098" t="s">
        <v>586</v>
      </c>
      <c r="B1098" t="s">
        <v>51</v>
      </c>
      <c r="C1098" t="s">
        <v>798</v>
      </c>
      <c r="D1098">
        <v>54</v>
      </c>
      <c r="E1098" t="s">
        <v>623</v>
      </c>
      <c r="F1098" t="s">
        <v>639</v>
      </c>
      <c r="G1098" s="9" t="s">
        <v>62</v>
      </c>
      <c r="I1098" t="str">
        <f t="shared" si="136"/>
        <v>V5-QB - Sprayed/stained-54-FD60S</v>
      </c>
      <c r="J1098" s="6">
        <f t="shared" si="135"/>
        <v>438</v>
      </c>
      <c r="L1098" s="189" t="s">
        <v>751</v>
      </c>
      <c r="O1098" s="6">
        <v>417</v>
      </c>
    </row>
    <row r="1099" spans="1:15">
      <c r="A1099" t="s">
        <v>587</v>
      </c>
      <c r="B1099" t="s">
        <v>52</v>
      </c>
      <c r="C1099" t="s">
        <v>798</v>
      </c>
      <c r="D1099">
        <v>54</v>
      </c>
      <c r="E1099" t="s">
        <v>623</v>
      </c>
      <c r="F1099" t="s">
        <v>639</v>
      </c>
      <c r="G1099" s="9" t="s">
        <v>62</v>
      </c>
      <c r="I1099" t="str">
        <f t="shared" si="136"/>
        <v>V6-QB - Sprayed/stained-54-FD60S</v>
      </c>
      <c r="J1099" s="6">
        <f t="shared" si="135"/>
        <v>704</v>
      </c>
      <c r="L1099" s="189" t="s">
        <v>751</v>
      </c>
      <c r="O1099" s="6">
        <v>670</v>
      </c>
    </row>
    <row r="1100" spans="1:15">
      <c r="A1100" t="s">
        <v>582</v>
      </c>
      <c r="B1100" t="s">
        <v>47</v>
      </c>
      <c r="C1100" t="s">
        <v>799</v>
      </c>
      <c r="D1100">
        <v>54</v>
      </c>
      <c r="E1100" t="s">
        <v>623</v>
      </c>
      <c r="F1100" t="s">
        <v>639</v>
      </c>
      <c r="G1100" s="9" t="s">
        <v>62</v>
      </c>
      <c r="I1100" t="str">
        <f t="shared" si="136"/>
        <v>V1-Concealed Flush - Sprayed/stained-54-FD60S</v>
      </c>
      <c r="J1100" s="6">
        <f t="shared" si="135"/>
        <v>482</v>
      </c>
      <c r="L1100" s="189" t="s">
        <v>751</v>
      </c>
      <c r="O1100" s="6">
        <v>459</v>
      </c>
    </row>
    <row r="1101" spans="1:15">
      <c r="A1101" t="s">
        <v>583</v>
      </c>
      <c r="B1101" t="s">
        <v>48</v>
      </c>
      <c r="C1101" t="s">
        <v>799</v>
      </c>
      <c r="D1101">
        <v>54</v>
      </c>
      <c r="E1101" t="s">
        <v>623</v>
      </c>
      <c r="F1101" t="s">
        <v>639</v>
      </c>
      <c r="G1101" s="9" t="s">
        <v>62</v>
      </c>
      <c r="I1101" t="str">
        <f t="shared" si="136"/>
        <v>V2-Concealed Flush - Sprayed/stained-54-FD60S</v>
      </c>
      <c r="J1101" s="6">
        <f t="shared" si="135"/>
        <v>443</v>
      </c>
      <c r="L1101" s="189" t="s">
        <v>751</v>
      </c>
      <c r="O1101" s="6">
        <v>421</v>
      </c>
    </row>
    <row r="1102" spans="1:15">
      <c r="A1102" t="s">
        <v>584</v>
      </c>
      <c r="B1102" t="s">
        <v>49</v>
      </c>
      <c r="C1102" t="s">
        <v>799</v>
      </c>
      <c r="D1102">
        <v>54</v>
      </c>
      <c r="E1102" t="s">
        <v>623</v>
      </c>
      <c r="F1102" t="s">
        <v>639</v>
      </c>
      <c r="G1102" s="9" t="s">
        <v>62</v>
      </c>
      <c r="I1102" t="str">
        <f t="shared" si="136"/>
        <v>V3-Concealed Flush - Sprayed/stained-54-FD60S</v>
      </c>
      <c r="J1102" s="6">
        <f t="shared" si="135"/>
        <v>462</v>
      </c>
      <c r="L1102" s="189" t="s">
        <v>751</v>
      </c>
      <c r="O1102" s="6">
        <v>440</v>
      </c>
    </row>
    <row r="1103" spans="1:15">
      <c r="A1103" t="s">
        <v>585</v>
      </c>
      <c r="B1103" t="s">
        <v>50</v>
      </c>
      <c r="C1103" t="s">
        <v>799</v>
      </c>
      <c r="D1103">
        <v>54</v>
      </c>
      <c r="E1103" t="s">
        <v>623</v>
      </c>
      <c r="F1103" t="s">
        <v>639</v>
      </c>
      <c r="G1103" s="9" t="s">
        <v>62</v>
      </c>
      <c r="I1103" t="str">
        <f t="shared" si="136"/>
        <v>V4-Concealed Flush - Sprayed/stained-54-FD60S</v>
      </c>
      <c r="J1103" s="6">
        <f t="shared" si="135"/>
        <v>482</v>
      </c>
      <c r="L1103" s="189" t="s">
        <v>751</v>
      </c>
      <c r="O1103" s="6">
        <v>459</v>
      </c>
    </row>
    <row r="1104" spans="1:15">
      <c r="A1104" t="s">
        <v>586</v>
      </c>
      <c r="B1104" t="s">
        <v>51</v>
      </c>
      <c r="C1104" t="s">
        <v>799</v>
      </c>
      <c r="D1104">
        <v>54</v>
      </c>
      <c r="E1104" t="s">
        <v>623</v>
      </c>
      <c r="F1104" t="s">
        <v>639</v>
      </c>
      <c r="G1104" s="9" t="s">
        <v>62</v>
      </c>
      <c r="I1104" t="str">
        <f t="shared" si="136"/>
        <v>V5-Concealed Flush - Sprayed/stained-54-FD60S</v>
      </c>
      <c r="J1104" s="6">
        <f t="shared" si="135"/>
        <v>482</v>
      </c>
      <c r="L1104" s="189" t="s">
        <v>751</v>
      </c>
      <c r="O1104" s="6">
        <v>459</v>
      </c>
    </row>
    <row r="1105" spans="1:15">
      <c r="A1105" t="s">
        <v>587</v>
      </c>
      <c r="B1105" t="s">
        <v>52</v>
      </c>
      <c r="C1105" t="s">
        <v>799</v>
      </c>
      <c r="D1105">
        <v>54</v>
      </c>
      <c r="E1105" t="s">
        <v>623</v>
      </c>
      <c r="F1105" t="s">
        <v>639</v>
      </c>
      <c r="G1105" s="9" t="s">
        <v>62</v>
      </c>
      <c r="I1105" t="str">
        <f t="shared" si="136"/>
        <v>V6-Concealed Flush - Sprayed/stained-54-FD60S</v>
      </c>
      <c r="J1105" s="6">
        <f t="shared" si="135"/>
        <v>775</v>
      </c>
      <c r="L1105" s="189" t="s">
        <v>751</v>
      </c>
      <c r="O1105" s="6">
        <v>737</v>
      </c>
    </row>
    <row r="1106" spans="1:15">
      <c r="A1106" t="s">
        <v>582</v>
      </c>
      <c r="B1106" t="s">
        <v>47</v>
      </c>
      <c r="C1106" t="s">
        <v>127</v>
      </c>
      <c r="D1106">
        <v>59</v>
      </c>
      <c r="E1106" t="s">
        <v>623</v>
      </c>
      <c r="F1106" t="s">
        <v>639</v>
      </c>
      <c r="G1106" s="9" t="s">
        <v>61</v>
      </c>
      <c r="H1106" t="str">
        <f t="shared" ref="H1106:H1143" si="137">_xlfn.CONCAT(F1106,I1106)</f>
        <v>12mm PyrobelV1-Hockey-59-FD60S</v>
      </c>
      <c r="I1106" t="str">
        <f t="shared" si="136"/>
        <v>V1-Hockey-59-FD60S</v>
      </c>
      <c r="J1106">
        <f t="shared" ref="J1106:J1118" si="138">+ROUNDUP(O1106*(1+M1106),0)</f>
        <v>361</v>
      </c>
      <c r="L1106" t="s">
        <v>730</v>
      </c>
      <c r="M1106" s="355">
        <v>0.05</v>
      </c>
      <c r="O1106">
        <v>343</v>
      </c>
    </row>
    <row r="1107" spans="1:15">
      <c r="A1107" t="s">
        <v>583</v>
      </c>
      <c r="B1107" t="s">
        <v>48</v>
      </c>
      <c r="C1107" t="s">
        <v>127</v>
      </c>
      <c r="D1107">
        <v>59</v>
      </c>
      <c r="E1107" t="s">
        <v>623</v>
      </c>
      <c r="F1107" t="s">
        <v>639</v>
      </c>
      <c r="G1107" s="9" t="s">
        <v>61</v>
      </c>
      <c r="H1107" t="str">
        <f t="shared" si="137"/>
        <v>12mm PyrobelV2-Hockey-59-FD60S</v>
      </c>
      <c r="I1107" t="str">
        <f t="shared" si="136"/>
        <v>V2-Hockey-59-FD60S</v>
      </c>
      <c r="J1107">
        <f t="shared" si="138"/>
        <v>329</v>
      </c>
      <c r="L1107" t="s">
        <v>730</v>
      </c>
      <c r="M1107" s="355">
        <v>0.05</v>
      </c>
      <c r="O1107">
        <v>313</v>
      </c>
    </row>
    <row r="1108" spans="1:15">
      <c r="A1108" t="s">
        <v>584</v>
      </c>
      <c r="B1108" t="s">
        <v>49</v>
      </c>
      <c r="C1108" t="s">
        <v>127</v>
      </c>
      <c r="D1108">
        <v>59</v>
      </c>
      <c r="E1108" t="s">
        <v>623</v>
      </c>
      <c r="F1108" t="s">
        <v>639</v>
      </c>
      <c r="G1108" s="9" t="s">
        <v>61</v>
      </c>
      <c r="H1108" t="str">
        <f t="shared" si="137"/>
        <v>12mm PyrobelV3-Hockey-59-FD60S</v>
      </c>
      <c r="I1108" t="str">
        <f t="shared" si="136"/>
        <v>V3-Hockey-59-FD60S</v>
      </c>
      <c r="J1108">
        <f t="shared" si="138"/>
        <v>363</v>
      </c>
      <c r="L1108" t="s">
        <v>730</v>
      </c>
      <c r="M1108" s="355">
        <v>0.05</v>
      </c>
      <c r="O1108">
        <v>345</v>
      </c>
    </row>
    <row r="1109" spans="1:15">
      <c r="A1109" t="s">
        <v>585</v>
      </c>
      <c r="B1109" t="s">
        <v>50</v>
      </c>
      <c r="C1109" t="s">
        <v>127</v>
      </c>
      <c r="D1109">
        <v>59</v>
      </c>
      <c r="E1109" t="s">
        <v>623</v>
      </c>
      <c r="F1109" t="s">
        <v>639</v>
      </c>
      <c r="G1109" s="9" t="s">
        <v>61</v>
      </c>
      <c r="H1109" t="str">
        <f t="shared" si="137"/>
        <v>12mm PyrobelV4-Hockey-59-FD60S</v>
      </c>
      <c r="I1109" t="str">
        <f t="shared" si="136"/>
        <v>V4-Hockey-59-FD60S</v>
      </c>
      <c r="J1109">
        <f t="shared" si="138"/>
        <v>402</v>
      </c>
      <c r="L1109" t="s">
        <v>730</v>
      </c>
      <c r="M1109" s="355">
        <v>0.05</v>
      </c>
      <c r="O1109">
        <v>382</v>
      </c>
    </row>
    <row r="1110" spans="1:15">
      <c r="A1110" t="s">
        <v>586</v>
      </c>
      <c r="B1110" t="s">
        <v>51</v>
      </c>
      <c r="C1110" t="s">
        <v>127</v>
      </c>
      <c r="D1110">
        <v>59</v>
      </c>
      <c r="E1110" t="s">
        <v>623</v>
      </c>
      <c r="F1110" t="s">
        <v>639</v>
      </c>
      <c r="G1110" s="9" t="s">
        <v>61</v>
      </c>
      <c r="H1110" t="str">
        <f t="shared" si="137"/>
        <v>12mm PyrobelV5-Hockey-59-FD60S</v>
      </c>
      <c r="I1110" t="str">
        <f t="shared" si="136"/>
        <v>V5-Hockey-59-FD60S</v>
      </c>
      <c r="J1110">
        <f t="shared" si="138"/>
        <v>390</v>
      </c>
      <c r="L1110" t="s">
        <v>730</v>
      </c>
      <c r="M1110" s="355">
        <v>0.05</v>
      </c>
      <c r="O1110">
        <v>371</v>
      </c>
    </row>
    <row r="1111" spans="1:15">
      <c r="A1111" t="s">
        <v>587</v>
      </c>
      <c r="B1111" t="s">
        <v>52</v>
      </c>
      <c r="C1111" t="s">
        <v>127</v>
      </c>
      <c r="D1111">
        <v>59</v>
      </c>
      <c r="E1111" t="s">
        <v>623</v>
      </c>
      <c r="F1111" t="s">
        <v>639</v>
      </c>
      <c r="G1111" s="9" t="s">
        <v>61</v>
      </c>
      <c r="H1111" t="str">
        <f t="shared" si="137"/>
        <v>12mm PyrobelV6-Hockey-59-FD60S</v>
      </c>
      <c r="I1111" t="str">
        <f t="shared" si="136"/>
        <v>V6-Hockey-59-FD60S</v>
      </c>
      <c r="J1111">
        <f t="shared" si="138"/>
        <v>656</v>
      </c>
      <c r="L1111" t="s">
        <v>730</v>
      </c>
      <c r="M1111" s="355">
        <v>0.05</v>
      </c>
      <c r="O1111">
        <v>624</v>
      </c>
    </row>
    <row r="1112" spans="1:15">
      <c r="A1112" t="s">
        <v>588</v>
      </c>
      <c r="B1112" t="s">
        <v>129</v>
      </c>
      <c r="C1112" t="s">
        <v>127</v>
      </c>
      <c r="D1112">
        <v>59</v>
      </c>
      <c r="E1112" t="s">
        <v>623</v>
      </c>
      <c r="F1112" t="s">
        <v>639</v>
      </c>
      <c r="G1112" s="9" t="s">
        <v>61</v>
      </c>
      <c r="H1112" t="str">
        <f t="shared" si="137"/>
        <v>12mm PyrobelV7-Hockey-59-FD60S</v>
      </c>
      <c r="I1112" t="str">
        <f t="shared" si="136"/>
        <v>V7-Hockey-59-FD60S</v>
      </c>
      <c r="J1112">
        <f t="shared" si="138"/>
        <v>731</v>
      </c>
      <c r="L1112" t="s">
        <v>730</v>
      </c>
      <c r="M1112" s="355">
        <v>0.05</v>
      </c>
      <c r="O1112">
        <v>696</v>
      </c>
    </row>
    <row r="1113" spans="1:15">
      <c r="A1113" t="s">
        <v>582</v>
      </c>
      <c r="B1113" t="s">
        <v>47</v>
      </c>
      <c r="C1113" t="s">
        <v>128</v>
      </c>
      <c r="D1113">
        <v>59</v>
      </c>
      <c r="E1113" t="s">
        <v>623</v>
      </c>
      <c r="F1113" t="s">
        <v>639</v>
      </c>
      <c r="G1113" s="9" t="s">
        <v>62</v>
      </c>
      <c r="H1113" t="str">
        <f t="shared" si="137"/>
        <v>12mm PyrobelV1-QB-59-FD60S</v>
      </c>
      <c r="I1113" t="str">
        <f t="shared" si="136"/>
        <v>V1-QB-59-FD60S</v>
      </c>
      <c r="J1113">
        <f t="shared" si="138"/>
        <v>438</v>
      </c>
      <c r="L1113" t="s">
        <v>730</v>
      </c>
      <c r="M1113" s="355">
        <v>0.05</v>
      </c>
      <c r="O1113">
        <v>417</v>
      </c>
    </row>
    <row r="1114" spans="1:15">
      <c r="A1114" t="s">
        <v>583</v>
      </c>
      <c r="B1114" t="s">
        <v>48</v>
      </c>
      <c r="C1114" t="s">
        <v>128</v>
      </c>
      <c r="D1114">
        <v>59</v>
      </c>
      <c r="E1114" t="s">
        <v>623</v>
      </c>
      <c r="F1114" t="s">
        <v>639</v>
      </c>
      <c r="G1114" s="9" t="s">
        <v>62</v>
      </c>
      <c r="H1114" t="str">
        <f t="shared" si="137"/>
        <v>12mm PyrobelV2-QB-59-FD60S</v>
      </c>
      <c r="I1114" t="str">
        <f t="shared" si="136"/>
        <v>V2-QB-59-FD60S</v>
      </c>
      <c r="J1114">
        <f t="shared" si="138"/>
        <v>402</v>
      </c>
      <c r="L1114" t="s">
        <v>730</v>
      </c>
      <c r="M1114" s="355">
        <v>0.05</v>
      </c>
      <c r="O1114">
        <v>382</v>
      </c>
    </row>
    <row r="1115" spans="1:15">
      <c r="A1115" t="s">
        <v>584</v>
      </c>
      <c r="B1115" t="s">
        <v>49</v>
      </c>
      <c r="C1115" t="s">
        <v>128</v>
      </c>
      <c r="D1115">
        <v>59</v>
      </c>
      <c r="E1115" t="s">
        <v>623</v>
      </c>
      <c r="F1115" t="s">
        <v>639</v>
      </c>
      <c r="G1115" s="9" t="s">
        <v>62</v>
      </c>
      <c r="H1115" t="str">
        <f t="shared" si="137"/>
        <v>12mm PyrobelV3-QB-59-FD60S</v>
      </c>
      <c r="I1115" t="str">
        <f t="shared" si="136"/>
        <v>V3-QB-59-FD60S</v>
      </c>
      <c r="J1115">
        <f t="shared" si="138"/>
        <v>420</v>
      </c>
      <c r="L1115" t="s">
        <v>730</v>
      </c>
      <c r="M1115" s="355">
        <v>0.05</v>
      </c>
      <c r="O1115">
        <v>400</v>
      </c>
    </row>
    <row r="1116" spans="1:15">
      <c r="A1116" t="s">
        <v>585</v>
      </c>
      <c r="B1116" t="s">
        <v>50</v>
      </c>
      <c r="C1116" t="s">
        <v>128</v>
      </c>
      <c r="D1116">
        <v>59</v>
      </c>
      <c r="E1116" t="s">
        <v>623</v>
      </c>
      <c r="F1116" t="s">
        <v>639</v>
      </c>
      <c r="G1116" s="9" t="s">
        <v>62</v>
      </c>
      <c r="H1116" t="str">
        <f t="shared" si="137"/>
        <v>12mm PyrobelV4-QB-59-FD60S</v>
      </c>
      <c r="I1116" t="str">
        <f t="shared" si="136"/>
        <v>V4-QB-59-FD60S</v>
      </c>
      <c r="J1116">
        <f t="shared" si="138"/>
        <v>438</v>
      </c>
      <c r="L1116" t="s">
        <v>730</v>
      </c>
      <c r="M1116" s="355">
        <v>0.05</v>
      </c>
      <c r="O1116">
        <v>417</v>
      </c>
    </row>
    <row r="1117" spans="1:15">
      <c r="A1117" t="s">
        <v>586</v>
      </c>
      <c r="B1117" t="s">
        <v>51</v>
      </c>
      <c r="C1117" t="s">
        <v>128</v>
      </c>
      <c r="D1117">
        <v>59</v>
      </c>
      <c r="E1117" t="s">
        <v>623</v>
      </c>
      <c r="F1117" t="s">
        <v>639</v>
      </c>
      <c r="G1117" s="9" t="s">
        <v>62</v>
      </c>
      <c r="H1117" t="str">
        <f t="shared" si="137"/>
        <v>12mm PyrobelV5-QB-59-FD60S</v>
      </c>
      <c r="I1117" t="str">
        <f t="shared" si="136"/>
        <v>V5-QB-59-FD60S</v>
      </c>
      <c r="J1117">
        <f t="shared" si="138"/>
        <v>438</v>
      </c>
      <c r="L1117" t="s">
        <v>730</v>
      </c>
      <c r="M1117" s="355">
        <v>0.05</v>
      </c>
      <c r="O1117">
        <v>417</v>
      </c>
    </row>
    <row r="1118" spans="1:15">
      <c r="A1118" t="s">
        <v>587</v>
      </c>
      <c r="B1118" t="s">
        <v>52</v>
      </c>
      <c r="C1118" t="s">
        <v>128</v>
      </c>
      <c r="D1118">
        <v>59</v>
      </c>
      <c r="E1118" t="s">
        <v>623</v>
      </c>
      <c r="F1118" t="s">
        <v>639</v>
      </c>
      <c r="G1118" s="9" t="s">
        <v>62</v>
      </c>
      <c r="H1118" t="str">
        <f t="shared" si="137"/>
        <v>12mm PyrobelV6-QB-59-FD60S</v>
      </c>
      <c r="I1118" t="str">
        <f t="shared" si="136"/>
        <v>V6-QB-59-FD60S</v>
      </c>
      <c r="J1118">
        <f t="shared" si="138"/>
        <v>704</v>
      </c>
      <c r="L1118" t="s">
        <v>730</v>
      </c>
      <c r="M1118" s="355">
        <v>0.05</v>
      </c>
      <c r="O1118">
        <v>670</v>
      </c>
    </row>
    <row r="1119" spans="1:15">
      <c r="A1119" t="s">
        <v>582</v>
      </c>
      <c r="B1119" t="s">
        <v>47</v>
      </c>
      <c r="C1119" t="s">
        <v>631</v>
      </c>
      <c r="D1119">
        <v>59</v>
      </c>
      <c r="E1119" t="s">
        <v>623</v>
      </c>
      <c r="F1119" t="s">
        <v>639</v>
      </c>
      <c r="G1119" s="9" t="s">
        <v>62</v>
      </c>
      <c r="H1119" t="str">
        <f t="shared" si="137"/>
        <v>12mm PyrobelV1-Concealed Flush-59-FD60S</v>
      </c>
      <c r="I1119" t="str">
        <f t="shared" si="136"/>
        <v>V1-Concealed Flush-59-FD60S</v>
      </c>
      <c r="J1119" s="284">
        <f t="shared" ref="J1119:J1124" si="139">ROUNDUP(J1113*(1+Concealed_Flush_Uplift),0)</f>
        <v>482</v>
      </c>
      <c r="L1119" t="s">
        <v>751</v>
      </c>
      <c r="M1119" s="355"/>
      <c r="O1119" s="284">
        <v>459</v>
      </c>
    </row>
    <row r="1120" spans="1:15">
      <c r="A1120" t="s">
        <v>583</v>
      </c>
      <c r="B1120" t="s">
        <v>48</v>
      </c>
      <c r="C1120" t="s">
        <v>631</v>
      </c>
      <c r="D1120">
        <v>59</v>
      </c>
      <c r="E1120" t="s">
        <v>623</v>
      </c>
      <c r="F1120" t="s">
        <v>639</v>
      </c>
      <c r="G1120" s="9" t="s">
        <v>62</v>
      </c>
      <c r="H1120" t="str">
        <f t="shared" si="137"/>
        <v>12mm PyrobelV2-Concealed Flush-59-FD60S</v>
      </c>
      <c r="I1120" t="str">
        <f t="shared" si="136"/>
        <v>V2-Concealed Flush-59-FD60S</v>
      </c>
      <c r="J1120" s="284">
        <f t="shared" si="139"/>
        <v>443</v>
      </c>
      <c r="L1120" t="s">
        <v>751</v>
      </c>
      <c r="M1120" s="355"/>
      <c r="O1120" s="284">
        <v>421</v>
      </c>
    </row>
    <row r="1121" spans="1:15">
      <c r="A1121" t="s">
        <v>584</v>
      </c>
      <c r="B1121" t="s">
        <v>49</v>
      </c>
      <c r="C1121" t="s">
        <v>631</v>
      </c>
      <c r="D1121">
        <v>59</v>
      </c>
      <c r="E1121" t="s">
        <v>623</v>
      </c>
      <c r="F1121" t="s">
        <v>639</v>
      </c>
      <c r="G1121" s="9" t="s">
        <v>62</v>
      </c>
      <c r="H1121" t="str">
        <f t="shared" si="137"/>
        <v>12mm PyrobelV3-Concealed Flush-59-FD60S</v>
      </c>
      <c r="I1121" t="str">
        <f t="shared" si="136"/>
        <v>V3-Concealed Flush-59-FD60S</v>
      </c>
      <c r="J1121" s="284">
        <f t="shared" si="139"/>
        <v>462</v>
      </c>
      <c r="L1121" t="s">
        <v>751</v>
      </c>
      <c r="M1121" s="355"/>
      <c r="O1121" s="284">
        <v>440</v>
      </c>
    </row>
    <row r="1122" spans="1:15">
      <c r="A1122" t="s">
        <v>585</v>
      </c>
      <c r="B1122" t="s">
        <v>50</v>
      </c>
      <c r="C1122" t="s">
        <v>631</v>
      </c>
      <c r="D1122">
        <v>59</v>
      </c>
      <c r="E1122" t="s">
        <v>623</v>
      </c>
      <c r="F1122" t="s">
        <v>639</v>
      </c>
      <c r="G1122" s="9" t="s">
        <v>62</v>
      </c>
      <c r="H1122" t="str">
        <f t="shared" si="137"/>
        <v>12mm PyrobelV4-Concealed Flush-59-FD60S</v>
      </c>
      <c r="I1122" t="str">
        <f t="shared" si="136"/>
        <v>V4-Concealed Flush-59-FD60S</v>
      </c>
      <c r="J1122" s="284">
        <f t="shared" si="139"/>
        <v>482</v>
      </c>
      <c r="L1122" t="s">
        <v>751</v>
      </c>
      <c r="M1122" s="355"/>
      <c r="O1122" s="284">
        <v>459</v>
      </c>
    </row>
    <row r="1123" spans="1:15">
      <c r="A1123" t="s">
        <v>586</v>
      </c>
      <c r="B1123" t="s">
        <v>51</v>
      </c>
      <c r="C1123" t="s">
        <v>631</v>
      </c>
      <c r="D1123">
        <v>59</v>
      </c>
      <c r="E1123" t="s">
        <v>623</v>
      </c>
      <c r="F1123" t="s">
        <v>639</v>
      </c>
      <c r="G1123" s="9" t="s">
        <v>62</v>
      </c>
      <c r="H1123" t="str">
        <f t="shared" si="137"/>
        <v>12mm PyrobelV5-Concealed Flush-59-FD60S</v>
      </c>
      <c r="I1123" t="str">
        <f t="shared" si="136"/>
        <v>V5-Concealed Flush-59-FD60S</v>
      </c>
      <c r="J1123" s="284">
        <f t="shared" si="139"/>
        <v>482</v>
      </c>
      <c r="L1123" t="s">
        <v>751</v>
      </c>
      <c r="M1123" s="355"/>
      <c r="O1123" s="284">
        <v>459</v>
      </c>
    </row>
    <row r="1124" spans="1:15">
      <c r="A1124" t="s">
        <v>587</v>
      </c>
      <c r="B1124" t="s">
        <v>52</v>
      </c>
      <c r="C1124" t="s">
        <v>631</v>
      </c>
      <c r="D1124">
        <v>59</v>
      </c>
      <c r="E1124" t="s">
        <v>623</v>
      </c>
      <c r="F1124" t="s">
        <v>639</v>
      </c>
      <c r="G1124" s="9" t="s">
        <v>62</v>
      </c>
      <c r="H1124" t="str">
        <f t="shared" si="137"/>
        <v>12mm PyrobelV6-Concealed Flush-59-FD60S</v>
      </c>
      <c r="I1124" t="str">
        <f t="shared" si="136"/>
        <v>V6-Concealed Flush-59-FD60S</v>
      </c>
      <c r="J1124" s="284">
        <f t="shared" si="139"/>
        <v>775</v>
      </c>
      <c r="L1124" t="s">
        <v>751</v>
      </c>
      <c r="M1124" s="355"/>
      <c r="O1124" s="284">
        <v>737</v>
      </c>
    </row>
    <row r="1125" spans="1:15">
      <c r="A1125" t="s">
        <v>582</v>
      </c>
      <c r="B1125" t="s">
        <v>47</v>
      </c>
      <c r="C1125" t="s">
        <v>797</v>
      </c>
      <c r="D1125">
        <v>59</v>
      </c>
      <c r="E1125" t="s">
        <v>623</v>
      </c>
      <c r="F1125" t="s">
        <v>639</v>
      </c>
      <c r="G1125" s="9" t="s">
        <v>61</v>
      </c>
      <c r="H1125" t="str">
        <f t="shared" si="137"/>
        <v>12mm PyrobelV1-Hockey - Sprayed/stained-59-FD60S</v>
      </c>
      <c r="I1125" t="str">
        <f t="shared" si="136"/>
        <v>V1-Hockey - Sprayed/stained-59-FD60S</v>
      </c>
      <c r="J1125" s="6">
        <f t="shared" ref="J1125:J1143" si="140">J1106</f>
        <v>361</v>
      </c>
      <c r="L1125" s="189" t="s">
        <v>751</v>
      </c>
      <c r="O1125" s="6">
        <v>343</v>
      </c>
    </row>
    <row r="1126" spans="1:15">
      <c r="A1126" t="s">
        <v>583</v>
      </c>
      <c r="B1126" t="s">
        <v>48</v>
      </c>
      <c r="C1126" t="s">
        <v>797</v>
      </c>
      <c r="D1126">
        <v>59</v>
      </c>
      <c r="E1126" t="s">
        <v>623</v>
      </c>
      <c r="F1126" t="s">
        <v>639</v>
      </c>
      <c r="G1126" s="9" t="s">
        <v>61</v>
      </c>
      <c r="H1126" t="str">
        <f t="shared" si="137"/>
        <v>12mm PyrobelV2-Hockey - Sprayed/stained-59-FD60S</v>
      </c>
      <c r="I1126" t="str">
        <f t="shared" si="136"/>
        <v>V2-Hockey - Sprayed/stained-59-FD60S</v>
      </c>
      <c r="J1126" s="6">
        <f t="shared" si="140"/>
        <v>329</v>
      </c>
      <c r="L1126" s="189" t="s">
        <v>751</v>
      </c>
      <c r="O1126" s="6">
        <v>313</v>
      </c>
    </row>
    <row r="1127" spans="1:15">
      <c r="A1127" t="s">
        <v>584</v>
      </c>
      <c r="B1127" t="s">
        <v>49</v>
      </c>
      <c r="C1127" t="s">
        <v>797</v>
      </c>
      <c r="D1127">
        <v>59</v>
      </c>
      <c r="E1127" t="s">
        <v>623</v>
      </c>
      <c r="F1127" t="s">
        <v>639</v>
      </c>
      <c r="G1127" s="9" t="s">
        <v>61</v>
      </c>
      <c r="H1127" t="str">
        <f t="shared" si="137"/>
        <v>12mm PyrobelV3-Hockey - Sprayed/stained-59-FD60S</v>
      </c>
      <c r="I1127" t="str">
        <f t="shared" si="136"/>
        <v>V3-Hockey - Sprayed/stained-59-FD60S</v>
      </c>
      <c r="J1127" s="6">
        <f t="shared" si="140"/>
        <v>363</v>
      </c>
      <c r="L1127" s="189" t="s">
        <v>751</v>
      </c>
      <c r="O1127" s="6">
        <v>345</v>
      </c>
    </row>
    <row r="1128" spans="1:15">
      <c r="A1128" t="s">
        <v>585</v>
      </c>
      <c r="B1128" t="s">
        <v>50</v>
      </c>
      <c r="C1128" t="s">
        <v>797</v>
      </c>
      <c r="D1128">
        <v>59</v>
      </c>
      <c r="E1128" t="s">
        <v>623</v>
      </c>
      <c r="F1128" t="s">
        <v>639</v>
      </c>
      <c r="G1128" s="9" t="s">
        <v>61</v>
      </c>
      <c r="H1128" t="str">
        <f t="shared" si="137"/>
        <v>12mm PyrobelV4-Hockey - Sprayed/stained-59-FD60S</v>
      </c>
      <c r="I1128" t="str">
        <f t="shared" si="136"/>
        <v>V4-Hockey - Sprayed/stained-59-FD60S</v>
      </c>
      <c r="J1128" s="6">
        <f t="shared" si="140"/>
        <v>402</v>
      </c>
      <c r="L1128" s="189" t="s">
        <v>751</v>
      </c>
      <c r="O1128" s="6">
        <v>382</v>
      </c>
    </row>
    <row r="1129" spans="1:15">
      <c r="A1129" t="s">
        <v>586</v>
      </c>
      <c r="B1129" t="s">
        <v>51</v>
      </c>
      <c r="C1129" t="s">
        <v>797</v>
      </c>
      <c r="D1129">
        <v>59</v>
      </c>
      <c r="E1129" t="s">
        <v>623</v>
      </c>
      <c r="F1129" t="s">
        <v>639</v>
      </c>
      <c r="G1129" s="9" t="s">
        <v>61</v>
      </c>
      <c r="H1129" t="str">
        <f t="shared" si="137"/>
        <v>12mm PyrobelV5-Hockey - Sprayed/stained-59-FD60S</v>
      </c>
      <c r="I1129" t="str">
        <f t="shared" si="136"/>
        <v>V5-Hockey - Sprayed/stained-59-FD60S</v>
      </c>
      <c r="J1129" s="6">
        <f t="shared" si="140"/>
        <v>390</v>
      </c>
      <c r="L1129" s="189" t="s">
        <v>751</v>
      </c>
      <c r="O1129" s="6">
        <v>371</v>
      </c>
    </row>
    <row r="1130" spans="1:15">
      <c r="A1130" t="s">
        <v>587</v>
      </c>
      <c r="B1130" t="s">
        <v>52</v>
      </c>
      <c r="C1130" t="s">
        <v>797</v>
      </c>
      <c r="D1130">
        <v>59</v>
      </c>
      <c r="E1130" t="s">
        <v>623</v>
      </c>
      <c r="F1130" t="s">
        <v>639</v>
      </c>
      <c r="G1130" s="9" t="s">
        <v>61</v>
      </c>
      <c r="H1130" t="str">
        <f t="shared" si="137"/>
        <v>12mm PyrobelV6-Hockey - Sprayed/stained-59-FD60S</v>
      </c>
      <c r="I1130" t="str">
        <f t="shared" si="136"/>
        <v>V6-Hockey - Sprayed/stained-59-FD60S</v>
      </c>
      <c r="J1130" s="6">
        <f t="shared" si="140"/>
        <v>656</v>
      </c>
      <c r="L1130" s="189" t="s">
        <v>751</v>
      </c>
      <c r="O1130" s="6">
        <v>624</v>
      </c>
    </row>
    <row r="1131" spans="1:15">
      <c r="A1131" t="s">
        <v>588</v>
      </c>
      <c r="B1131" t="s">
        <v>129</v>
      </c>
      <c r="C1131" t="s">
        <v>797</v>
      </c>
      <c r="D1131">
        <v>59</v>
      </c>
      <c r="E1131" t="s">
        <v>623</v>
      </c>
      <c r="F1131" t="s">
        <v>639</v>
      </c>
      <c r="G1131" s="9" t="s">
        <v>61</v>
      </c>
      <c r="H1131" t="str">
        <f t="shared" si="137"/>
        <v>12mm PyrobelV7-Hockey - Sprayed/stained-59-FD60S</v>
      </c>
      <c r="I1131" t="str">
        <f t="shared" si="136"/>
        <v>V7-Hockey - Sprayed/stained-59-FD60S</v>
      </c>
      <c r="J1131" s="6">
        <f t="shared" si="140"/>
        <v>731</v>
      </c>
      <c r="L1131" s="189" t="s">
        <v>751</v>
      </c>
      <c r="O1131" s="6">
        <v>696</v>
      </c>
    </row>
    <row r="1132" spans="1:15">
      <c r="A1132" t="s">
        <v>582</v>
      </c>
      <c r="B1132" t="s">
        <v>47</v>
      </c>
      <c r="C1132" t="s">
        <v>798</v>
      </c>
      <c r="D1132">
        <v>59</v>
      </c>
      <c r="E1132" t="s">
        <v>623</v>
      </c>
      <c r="F1132" t="s">
        <v>639</v>
      </c>
      <c r="G1132" s="9" t="s">
        <v>62</v>
      </c>
      <c r="H1132" t="str">
        <f t="shared" si="137"/>
        <v>12mm PyrobelV1-QB - Sprayed/stained-59-FD60S</v>
      </c>
      <c r="I1132" t="str">
        <f t="shared" si="136"/>
        <v>V1-QB - Sprayed/stained-59-FD60S</v>
      </c>
      <c r="J1132" s="6">
        <f t="shared" si="140"/>
        <v>438</v>
      </c>
      <c r="L1132" s="189" t="s">
        <v>751</v>
      </c>
      <c r="O1132" s="6">
        <v>417</v>
      </c>
    </row>
    <row r="1133" spans="1:15">
      <c r="A1133" t="s">
        <v>583</v>
      </c>
      <c r="B1133" t="s">
        <v>48</v>
      </c>
      <c r="C1133" t="s">
        <v>798</v>
      </c>
      <c r="D1133">
        <v>59</v>
      </c>
      <c r="E1133" t="s">
        <v>623</v>
      </c>
      <c r="F1133" t="s">
        <v>639</v>
      </c>
      <c r="G1133" s="9" t="s">
        <v>62</v>
      </c>
      <c r="H1133" t="str">
        <f t="shared" si="137"/>
        <v>12mm PyrobelV2-QB - Sprayed/stained-59-FD60S</v>
      </c>
      <c r="I1133" t="str">
        <f t="shared" si="136"/>
        <v>V2-QB - Sprayed/stained-59-FD60S</v>
      </c>
      <c r="J1133" s="6">
        <f t="shared" si="140"/>
        <v>402</v>
      </c>
      <c r="L1133" s="189" t="s">
        <v>751</v>
      </c>
      <c r="O1133" s="6">
        <v>382</v>
      </c>
    </row>
    <row r="1134" spans="1:15">
      <c r="A1134" t="s">
        <v>584</v>
      </c>
      <c r="B1134" t="s">
        <v>49</v>
      </c>
      <c r="C1134" t="s">
        <v>798</v>
      </c>
      <c r="D1134">
        <v>59</v>
      </c>
      <c r="E1134" t="s">
        <v>623</v>
      </c>
      <c r="F1134" t="s">
        <v>639</v>
      </c>
      <c r="G1134" s="9" t="s">
        <v>62</v>
      </c>
      <c r="H1134" t="str">
        <f t="shared" si="137"/>
        <v>12mm PyrobelV3-QB - Sprayed/stained-59-FD60S</v>
      </c>
      <c r="I1134" t="str">
        <f t="shared" si="136"/>
        <v>V3-QB - Sprayed/stained-59-FD60S</v>
      </c>
      <c r="J1134" s="6">
        <f t="shared" si="140"/>
        <v>420</v>
      </c>
      <c r="L1134" s="189" t="s">
        <v>751</v>
      </c>
      <c r="O1134" s="6">
        <v>400</v>
      </c>
    </row>
    <row r="1135" spans="1:15">
      <c r="A1135" t="s">
        <v>585</v>
      </c>
      <c r="B1135" t="s">
        <v>50</v>
      </c>
      <c r="C1135" t="s">
        <v>798</v>
      </c>
      <c r="D1135">
        <v>59</v>
      </c>
      <c r="E1135" t="s">
        <v>623</v>
      </c>
      <c r="F1135" t="s">
        <v>639</v>
      </c>
      <c r="G1135" s="9" t="s">
        <v>62</v>
      </c>
      <c r="H1135" t="str">
        <f t="shared" si="137"/>
        <v>12mm PyrobelV4-QB - Sprayed/stained-59-FD60S</v>
      </c>
      <c r="I1135" t="str">
        <f t="shared" si="136"/>
        <v>V4-QB - Sprayed/stained-59-FD60S</v>
      </c>
      <c r="J1135" s="6">
        <f t="shared" si="140"/>
        <v>438</v>
      </c>
      <c r="L1135" s="189" t="s">
        <v>751</v>
      </c>
      <c r="O1135" s="6">
        <v>417</v>
      </c>
    </row>
    <row r="1136" spans="1:15">
      <c r="A1136" t="s">
        <v>586</v>
      </c>
      <c r="B1136" t="s">
        <v>51</v>
      </c>
      <c r="C1136" t="s">
        <v>798</v>
      </c>
      <c r="D1136">
        <v>59</v>
      </c>
      <c r="E1136" t="s">
        <v>623</v>
      </c>
      <c r="F1136" t="s">
        <v>639</v>
      </c>
      <c r="G1136" s="9" t="s">
        <v>62</v>
      </c>
      <c r="H1136" t="str">
        <f t="shared" si="137"/>
        <v>12mm PyrobelV5-QB - Sprayed/stained-59-FD60S</v>
      </c>
      <c r="I1136" t="str">
        <f t="shared" si="136"/>
        <v>V5-QB - Sprayed/stained-59-FD60S</v>
      </c>
      <c r="J1136" s="6">
        <f t="shared" si="140"/>
        <v>438</v>
      </c>
      <c r="L1136" s="189" t="s">
        <v>751</v>
      </c>
      <c r="O1136" s="6">
        <v>417</v>
      </c>
    </row>
    <row r="1137" spans="1:15">
      <c r="A1137" t="s">
        <v>587</v>
      </c>
      <c r="B1137" t="s">
        <v>52</v>
      </c>
      <c r="C1137" t="s">
        <v>798</v>
      </c>
      <c r="D1137">
        <v>59</v>
      </c>
      <c r="E1137" t="s">
        <v>623</v>
      </c>
      <c r="F1137" t="s">
        <v>639</v>
      </c>
      <c r="G1137" s="9" t="s">
        <v>62</v>
      </c>
      <c r="H1137" t="str">
        <f t="shared" si="137"/>
        <v>12mm PyrobelV6-QB - Sprayed/stained-59-FD60S</v>
      </c>
      <c r="I1137" t="str">
        <f t="shared" si="136"/>
        <v>V6-QB - Sprayed/stained-59-FD60S</v>
      </c>
      <c r="J1137" s="6">
        <f t="shared" si="140"/>
        <v>704</v>
      </c>
      <c r="L1137" s="189" t="s">
        <v>751</v>
      </c>
      <c r="O1137" s="6">
        <v>670</v>
      </c>
    </row>
    <row r="1138" spans="1:15">
      <c r="A1138" t="s">
        <v>582</v>
      </c>
      <c r="B1138" t="s">
        <v>47</v>
      </c>
      <c r="C1138" t="s">
        <v>799</v>
      </c>
      <c r="D1138">
        <v>59</v>
      </c>
      <c r="E1138" t="s">
        <v>623</v>
      </c>
      <c r="F1138" t="s">
        <v>639</v>
      </c>
      <c r="G1138" s="9" t="s">
        <v>62</v>
      </c>
      <c r="H1138" t="str">
        <f t="shared" si="137"/>
        <v>12mm PyrobelV1-Concealed Flush - Sprayed/stained-59-FD60S</v>
      </c>
      <c r="I1138" t="str">
        <f t="shared" si="136"/>
        <v>V1-Concealed Flush - Sprayed/stained-59-FD60S</v>
      </c>
      <c r="J1138" s="6">
        <f t="shared" si="140"/>
        <v>482</v>
      </c>
      <c r="L1138" s="189" t="s">
        <v>751</v>
      </c>
      <c r="O1138" s="6">
        <v>459</v>
      </c>
    </row>
    <row r="1139" spans="1:15">
      <c r="A1139" t="s">
        <v>583</v>
      </c>
      <c r="B1139" t="s">
        <v>48</v>
      </c>
      <c r="C1139" t="s">
        <v>799</v>
      </c>
      <c r="D1139">
        <v>59</v>
      </c>
      <c r="E1139" t="s">
        <v>623</v>
      </c>
      <c r="F1139" t="s">
        <v>639</v>
      </c>
      <c r="G1139" s="9" t="s">
        <v>62</v>
      </c>
      <c r="H1139" t="str">
        <f t="shared" si="137"/>
        <v>12mm PyrobelV2-Concealed Flush - Sprayed/stained-59-FD60S</v>
      </c>
      <c r="I1139" t="str">
        <f t="shared" si="136"/>
        <v>V2-Concealed Flush - Sprayed/stained-59-FD60S</v>
      </c>
      <c r="J1139" s="6">
        <f t="shared" si="140"/>
        <v>443</v>
      </c>
      <c r="L1139" s="189" t="s">
        <v>751</v>
      </c>
      <c r="O1139" s="6">
        <v>421</v>
      </c>
    </row>
    <row r="1140" spans="1:15">
      <c r="A1140" t="s">
        <v>584</v>
      </c>
      <c r="B1140" t="s">
        <v>49</v>
      </c>
      <c r="C1140" t="s">
        <v>799</v>
      </c>
      <c r="D1140">
        <v>59</v>
      </c>
      <c r="E1140" t="s">
        <v>623</v>
      </c>
      <c r="F1140" t="s">
        <v>639</v>
      </c>
      <c r="G1140" s="9" t="s">
        <v>62</v>
      </c>
      <c r="H1140" t="str">
        <f t="shared" si="137"/>
        <v>12mm PyrobelV3-Concealed Flush - Sprayed/stained-59-FD60S</v>
      </c>
      <c r="I1140" t="str">
        <f t="shared" si="136"/>
        <v>V3-Concealed Flush - Sprayed/stained-59-FD60S</v>
      </c>
      <c r="J1140" s="6">
        <f t="shared" si="140"/>
        <v>462</v>
      </c>
      <c r="L1140" s="189" t="s">
        <v>751</v>
      </c>
      <c r="O1140" s="6">
        <v>440</v>
      </c>
    </row>
    <row r="1141" spans="1:15">
      <c r="A1141" t="s">
        <v>585</v>
      </c>
      <c r="B1141" t="s">
        <v>50</v>
      </c>
      <c r="C1141" t="s">
        <v>799</v>
      </c>
      <c r="D1141">
        <v>59</v>
      </c>
      <c r="E1141" t="s">
        <v>623</v>
      </c>
      <c r="F1141" t="s">
        <v>639</v>
      </c>
      <c r="G1141" s="9" t="s">
        <v>62</v>
      </c>
      <c r="H1141" t="str">
        <f t="shared" si="137"/>
        <v>12mm PyrobelV4-Concealed Flush - Sprayed/stained-59-FD60S</v>
      </c>
      <c r="I1141" t="str">
        <f t="shared" si="136"/>
        <v>V4-Concealed Flush - Sprayed/stained-59-FD60S</v>
      </c>
      <c r="J1141" s="6">
        <f t="shared" si="140"/>
        <v>482</v>
      </c>
      <c r="L1141" s="189" t="s">
        <v>751</v>
      </c>
      <c r="O1141" s="6">
        <v>459</v>
      </c>
    </row>
    <row r="1142" spans="1:15">
      <c r="A1142" t="s">
        <v>586</v>
      </c>
      <c r="B1142" t="s">
        <v>51</v>
      </c>
      <c r="C1142" t="s">
        <v>799</v>
      </c>
      <c r="D1142">
        <v>59</v>
      </c>
      <c r="E1142" t="s">
        <v>623</v>
      </c>
      <c r="F1142" t="s">
        <v>639</v>
      </c>
      <c r="G1142" s="9" t="s">
        <v>62</v>
      </c>
      <c r="H1142" t="str">
        <f t="shared" si="137"/>
        <v>12mm PyrobelV5-Concealed Flush - Sprayed/stained-59-FD60S</v>
      </c>
      <c r="I1142" t="str">
        <f t="shared" si="136"/>
        <v>V5-Concealed Flush - Sprayed/stained-59-FD60S</v>
      </c>
      <c r="J1142" s="6">
        <f t="shared" si="140"/>
        <v>482</v>
      </c>
      <c r="L1142" s="189" t="s">
        <v>751</v>
      </c>
      <c r="O1142" s="6">
        <v>459</v>
      </c>
    </row>
    <row r="1143" spans="1:15">
      <c r="A1143" t="s">
        <v>587</v>
      </c>
      <c r="B1143" t="s">
        <v>52</v>
      </c>
      <c r="C1143" t="s">
        <v>799</v>
      </c>
      <c r="D1143">
        <v>59</v>
      </c>
      <c r="E1143" t="s">
        <v>623</v>
      </c>
      <c r="F1143" t="s">
        <v>639</v>
      </c>
      <c r="G1143" s="9" t="s">
        <v>62</v>
      </c>
      <c r="H1143" t="str">
        <f t="shared" si="137"/>
        <v>12mm PyrobelV6-Concealed Flush - Sprayed/stained-59-FD60S</v>
      </c>
      <c r="I1143" t="str">
        <f t="shared" si="136"/>
        <v>V6-Concealed Flush - Sprayed/stained-59-FD60S</v>
      </c>
      <c r="J1143" s="6">
        <f t="shared" si="140"/>
        <v>775</v>
      </c>
      <c r="L1143" s="189" t="s">
        <v>751</v>
      </c>
      <c r="O1143" s="6">
        <v>737</v>
      </c>
    </row>
    <row r="1144" spans="1:15">
      <c r="A1144" t="s">
        <v>582</v>
      </c>
      <c r="B1144" t="s">
        <v>47</v>
      </c>
      <c r="C1144" t="s">
        <v>127</v>
      </c>
      <c r="D1144">
        <v>44</v>
      </c>
      <c r="E1144" t="s">
        <v>691</v>
      </c>
      <c r="F1144" t="s">
        <v>639</v>
      </c>
      <c r="G1144" s="9" t="s">
        <v>59</v>
      </c>
      <c r="I1144" t="str">
        <f t="shared" si="136"/>
        <v>V1-Hockey-44-FD60 - No Intu</v>
      </c>
      <c r="J1144">
        <f t="shared" ref="J1144:J1156" si="141">+ROUNDUP(O1144*(1+M1144),0)</f>
        <v>361</v>
      </c>
      <c r="L1144" t="s">
        <v>730</v>
      </c>
      <c r="M1144" s="355">
        <v>0.05</v>
      </c>
      <c r="O1144">
        <v>343</v>
      </c>
    </row>
    <row r="1145" spans="1:15">
      <c r="A1145" t="s">
        <v>583</v>
      </c>
      <c r="B1145" t="s">
        <v>48</v>
      </c>
      <c r="C1145" t="s">
        <v>127</v>
      </c>
      <c r="D1145">
        <v>44</v>
      </c>
      <c r="E1145" t="s">
        <v>691</v>
      </c>
      <c r="F1145" t="s">
        <v>639</v>
      </c>
      <c r="G1145" s="9" t="s">
        <v>59</v>
      </c>
      <c r="I1145" t="str">
        <f t="shared" si="136"/>
        <v>V2-Hockey-44-FD60 - No Intu</v>
      </c>
      <c r="J1145">
        <f t="shared" si="141"/>
        <v>329</v>
      </c>
      <c r="L1145" t="s">
        <v>730</v>
      </c>
      <c r="M1145" s="355">
        <v>0.05</v>
      </c>
      <c r="O1145">
        <v>313</v>
      </c>
    </row>
    <row r="1146" spans="1:15">
      <c r="A1146" t="s">
        <v>584</v>
      </c>
      <c r="B1146" t="s">
        <v>49</v>
      </c>
      <c r="C1146" t="s">
        <v>127</v>
      </c>
      <c r="D1146">
        <v>44</v>
      </c>
      <c r="E1146" t="s">
        <v>691</v>
      </c>
      <c r="F1146" t="s">
        <v>639</v>
      </c>
      <c r="G1146" s="9" t="s">
        <v>59</v>
      </c>
      <c r="I1146" t="str">
        <f t="shared" si="136"/>
        <v>V3-Hockey-44-FD60 - No Intu</v>
      </c>
      <c r="J1146">
        <f t="shared" si="141"/>
        <v>363</v>
      </c>
      <c r="L1146" t="s">
        <v>730</v>
      </c>
      <c r="M1146" s="355">
        <v>0.05</v>
      </c>
      <c r="O1146">
        <v>345</v>
      </c>
    </row>
    <row r="1147" spans="1:15">
      <c r="A1147" t="s">
        <v>585</v>
      </c>
      <c r="B1147" t="s">
        <v>50</v>
      </c>
      <c r="C1147" t="s">
        <v>127</v>
      </c>
      <c r="D1147">
        <v>44</v>
      </c>
      <c r="E1147" t="s">
        <v>691</v>
      </c>
      <c r="F1147" t="s">
        <v>639</v>
      </c>
      <c r="G1147" s="9" t="s">
        <v>59</v>
      </c>
      <c r="I1147" t="str">
        <f t="shared" si="136"/>
        <v>V4-Hockey-44-FD60 - No Intu</v>
      </c>
      <c r="J1147">
        <f t="shared" si="141"/>
        <v>402</v>
      </c>
      <c r="L1147" t="s">
        <v>730</v>
      </c>
      <c r="M1147" s="355">
        <v>0.05</v>
      </c>
      <c r="O1147">
        <v>382</v>
      </c>
    </row>
    <row r="1148" spans="1:15">
      <c r="A1148" t="s">
        <v>586</v>
      </c>
      <c r="B1148" t="s">
        <v>51</v>
      </c>
      <c r="C1148" t="s">
        <v>127</v>
      </c>
      <c r="D1148">
        <v>44</v>
      </c>
      <c r="E1148" t="s">
        <v>691</v>
      </c>
      <c r="F1148" t="s">
        <v>639</v>
      </c>
      <c r="G1148" s="9" t="s">
        <v>59</v>
      </c>
      <c r="I1148" t="str">
        <f t="shared" si="136"/>
        <v>V5-Hockey-44-FD60 - No Intu</v>
      </c>
      <c r="J1148">
        <f t="shared" si="141"/>
        <v>390</v>
      </c>
      <c r="L1148" t="s">
        <v>730</v>
      </c>
      <c r="M1148" s="355">
        <v>0.05</v>
      </c>
      <c r="O1148">
        <v>371</v>
      </c>
    </row>
    <row r="1149" spans="1:15">
      <c r="A1149" t="s">
        <v>587</v>
      </c>
      <c r="B1149" t="s">
        <v>52</v>
      </c>
      <c r="C1149" t="s">
        <v>127</v>
      </c>
      <c r="D1149">
        <v>44</v>
      </c>
      <c r="E1149" t="s">
        <v>691</v>
      </c>
      <c r="F1149" t="s">
        <v>639</v>
      </c>
      <c r="G1149" s="9" t="s">
        <v>59</v>
      </c>
      <c r="I1149" t="str">
        <f t="shared" si="136"/>
        <v>V6-Hockey-44-FD60 - No Intu</v>
      </c>
      <c r="J1149">
        <f t="shared" si="141"/>
        <v>656</v>
      </c>
      <c r="L1149" t="s">
        <v>730</v>
      </c>
      <c r="M1149" s="355">
        <v>0.05</v>
      </c>
      <c r="O1149">
        <v>624</v>
      </c>
    </row>
    <row r="1150" spans="1:15">
      <c r="A1150" t="s">
        <v>588</v>
      </c>
      <c r="B1150" t="s">
        <v>129</v>
      </c>
      <c r="C1150" t="s">
        <v>127</v>
      </c>
      <c r="D1150">
        <v>44</v>
      </c>
      <c r="E1150" t="s">
        <v>691</v>
      </c>
      <c r="F1150" t="s">
        <v>639</v>
      </c>
      <c r="G1150" s="9" t="s">
        <v>59</v>
      </c>
      <c r="I1150" t="str">
        <f t="shared" si="136"/>
        <v>V7-Hockey-44-FD60 - No Intu</v>
      </c>
      <c r="J1150">
        <f t="shared" si="141"/>
        <v>731</v>
      </c>
      <c r="L1150" t="s">
        <v>730</v>
      </c>
      <c r="M1150" s="355">
        <v>0.05</v>
      </c>
      <c r="O1150">
        <v>696</v>
      </c>
    </row>
    <row r="1151" spans="1:15">
      <c r="A1151" t="s">
        <v>582</v>
      </c>
      <c r="B1151" t="s">
        <v>47</v>
      </c>
      <c r="C1151" t="s">
        <v>128</v>
      </c>
      <c r="D1151">
        <v>44</v>
      </c>
      <c r="E1151" t="s">
        <v>691</v>
      </c>
      <c r="F1151" t="s">
        <v>639</v>
      </c>
      <c r="G1151" s="9" t="s">
        <v>60</v>
      </c>
      <c r="I1151" t="str">
        <f t="shared" si="136"/>
        <v>V1-QB-44-FD60 - No Intu</v>
      </c>
      <c r="J1151">
        <f t="shared" si="141"/>
        <v>438</v>
      </c>
      <c r="L1151" t="s">
        <v>730</v>
      </c>
      <c r="M1151" s="355">
        <v>0.05</v>
      </c>
      <c r="O1151">
        <v>417</v>
      </c>
    </row>
    <row r="1152" spans="1:15">
      <c r="A1152" t="s">
        <v>583</v>
      </c>
      <c r="B1152" t="s">
        <v>48</v>
      </c>
      <c r="C1152" t="s">
        <v>128</v>
      </c>
      <c r="D1152">
        <v>44</v>
      </c>
      <c r="E1152" t="s">
        <v>691</v>
      </c>
      <c r="F1152" t="s">
        <v>639</v>
      </c>
      <c r="G1152" s="9" t="s">
        <v>60</v>
      </c>
      <c r="I1152" t="str">
        <f t="shared" si="136"/>
        <v>V2-QB-44-FD60 - No Intu</v>
      </c>
      <c r="J1152">
        <f t="shared" si="141"/>
        <v>402</v>
      </c>
      <c r="L1152" t="s">
        <v>730</v>
      </c>
      <c r="M1152" s="355">
        <v>0.05</v>
      </c>
      <c r="O1152">
        <v>382</v>
      </c>
    </row>
    <row r="1153" spans="1:15">
      <c r="A1153" t="s">
        <v>584</v>
      </c>
      <c r="B1153" t="s">
        <v>49</v>
      </c>
      <c r="C1153" t="s">
        <v>128</v>
      </c>
      <c r="D1153">
        <v>44</v>
      </c>
      <c r="E1153" t="s">
        <v>691</v>
      </c>
      <c r="F1153" t="s">
        <v>639</v>
      </c>
      <c r="G1153" s="9" t="s">
        <v>60</v>
      </c>
      <c r="I1153" t="str">
        <f t="shared" si="136"/>
        <v>V3-QB-44-FD60 - No Intu</v>
      </c>
      <c r="J1153">
        <f t="shared" si="141"/>
        <v>420</v>
      </c>
      <c r="L1153" t="s">
        <v>730</v>
      </c>
      <c r="M1153" s="355">
        <v>0.05</v>
      </c>
      <c r="O1153">
        <v>400</v>
      </c>
    </row>
    <row r="1154" spans="1:15">
      <c r="A1154" t="s">
        <v>585</v>
      </c>
      <c r="B1154" t="s">
        <v>50</v>
      </c>
      <c r="C1154" t="s">
        <v>128</v>
      </c>
      <c r="D1154">
        <v>44</v>
      </c>
      <c r="E1154" t="s">
        <v>691</v>
      </c>
      <c r="F1154" t="s">
        <v>639</v>
      </c>
      <c r="G1154" s="9" t="s">
        <v>60</v>
      </c>
      <c r="I1154" t="str">
        <f t="shared" si="136"/>
        <v>V4-QB-44-FD60 - No Intu</v>
      </c>
      <c r="J1154">
        <f t="shared" si="141"/>
        <v>438</v>
      </c>
      <c r="L1154" t="s">
        <v>730</v>
      </c>
      <c r="M1154" s="355">
        <v>0.05</v>
      </c>
      <c r="O1154">
        <v>417</v>
      </c>
    </row>
    <row r="1155" spans="1:15">
      <c r="A1155" t="s">
        <v>586</v>
      </c>
      <c r="B1155" t="s">
        <v>51</v>
      </c>
      <c r="C1155" t="s">
        <v>128</v>
      </c>
      <c r="D1155">
        <v>44</v>
      </c>
      <c r="E1155" t="s">
        <v>691</v>
      </c>
      <c r="F1155" t="s">
        <v>639</v>
      </c>
      <c r="G1155" s="9" t="s">
        <v>60</v>
      </c>
      <c r="I1155" t="str">
        <f t="shared" si="136"/>
        <v>V5-QB-44-FD60 - No Intu</v>
      </c>
      <c r="J1155">
        <f t="shared" si="141"/>
        <v>438</v>
      </c>
      <c r="L1155" t="s">
        <v>730</v>
      </c>
      <c r="M1155" s="355">
        <v>0.05</v>
      </c>
      <c r="O1155">
        <v>417</v>
      </c>
    </row>
    <row r="1156" spans="1:15">
      <c r="A1156" t="s">
        <v>587</v>
      </c>
      <c r="B1156" t="s">
        <v>52</v>
      </c>
      <c r="C1156" t="s">
        <v>128</v>
      </c>
      <c r="D1156">
        <v>44</v>
      </c>
      <c r="E1156" t="s">
        <v>691</v>
      </c>
      <c r="F1156" t="s">
        <v>639</v>
      </c>
      <c r="G1156" s="9" t="s">
        <v>60</v>
      </c>
      <c r="I1156" t="str">
        <f t="shared" ref="I1156:I1219" si="142">A1156&amp;"-"&amp;C1156&amp;"-"&amp;D1156&amp;"-"&amp;E1156</f>
        <v>V6-QB-44-FD60 - No Intu</v>
      </c>
      <c r="J1156">
        <f t="shared" si="141"/>
        <v>704</v>
      </c>
      <c r="L1156" t="s">
        <v>730</v>
      </c>
      <c r="M1156" s="355">
        <v>0.05</v>
      </c>
      <c r="O1156">
        <v>670</v>
      </c>
    </row>
    <row r="1157" spans="1:15">
      <c r="A1157" t="s">
        <v>582</v>
      </c>
      <c r="B1157" t="s">
        <v>47</v>
      </c>
      <c r="C1157" t="s">
        <v>631</v>
      </c>
      <c r="D1157">
        <v>44</v>
      </c>
      <c r="E1157" t="s">
        <v>691</v>
      </c>
      <c r="F1157" t="s">
        <v>639</v>
      </c>
      <c r="G1157" s="9" t="s">
        <v>60</v>
      </c>
      <c r="I1157" t="str">
        <f t="shared" si="142"/>
        <v>V1-Concealed Flush-44-FD60 - No Intu</v>
      </c>
      <c r="J1157" s="284">
        <f t="shared" ref="J1157:J1162" si="143">ROUNDUP(J1151*(1+Concealed_Flush_Uplift),0)</f>
        <v>482</v>
      </c>
      <c r="L1157" t="s">
        <v>751</v>
      </c>
      <c r="M1157" s="355"/>
      <c r="O1157" s="284">
        <v>459</v>
      </c>
    </row>
    <row r="1158" spans="1:15">
      <c r="A1158" t="s">
        <v>583</v>
      </c>
      <c r="B1158" t="s">
        <v>48</v>
      </c>
      <c r="C1158" t="s">
        <v>631</v>
      </c>
      <c r="D1158">
        <v>44</v>
      </c>
      <c r="E1158" t="s">
        <v>691</v>
      </c>
      <c r="F1158" t="s">
        <v>639</v>
      </c>
      <c r="G1158" s="9" t="s">
        <v>60</v>
      </c>
      <c r="I1158" t="str">
        <f t="shared" si="142"/>
        <v>V2-Concealed Flush-44-FD60 - No Intu</v>
      </c>
      <c r="J1158" s="284">
        <f t="shared" si="143"/>
        <v>443</v>
      </c>
      <c r="L1158" t="s">
        <v>751</v>
      </c>
      <c r="M1158" s="355"/>
      <c r="O1158" s="284">
        <v>421</v>
      </c>
    </row>
    <row r="1159" spans="1:15">
      <c r="A1159" t="s">
        <v>584</v>
      </c>
      <c r="B1159" t="s">
        <v>49</v>
      </c>
      <c r="C1159" t="s">
        <v>631</v>
      </c>
      <c r="D1159">
        <v>44</v>
      </c>
      <c r="E1159" t="s">
        <v>691</v>
      </c>
      <c r="F1159" t="s">
        <v>639</v>
      </c>
      <c r="G1159" s="9" t="s">
        <v>60</v>
      </c>
      <c r="I1159" t="str">
        <f t="shared" si="142"/>
        <v>V3-Concealed Flush-44-FD60 - No Intu</v>
      </c>
      <c r="J1159" s="284">
        <f t="shared" si="143"/>
        <v>462</v>
      </c>
      <c r="L1159" t="s">
        <v>751</v>
      </c>
      <c r="M1159" s="355"/>
      <c r="O1159" s="284">
        <v>440</v>
      </c>
    </row>
    <row r="1160" spans="1:15">
      <c r="A1160" t="s">
        <v>585</v>
      </c>
      <c r="B1160" t="s">
        <v>50</v>
      </c>
      <c r="C1160" t="s">
        <v>631</v>
      </c>
      <c r="D1160">
        <v>44</v>
      </c>
      <c r="E1160" t="s">
        <v>691</v>
      </c>
      <c r="F1160" t="s">
        <v>639</v>
      </c>
      <c r="G1160" s="9" t="s">
        <v>60</v>
      </c>
      <c r="I1160" t="str">
        <f t="shared" si="142"/>
        <v>V4-Concealed Flush-44-FD60 - No Intu</v>
      </c>
      <c r="J1160" s="284">
        <f t="shared" si="143"/>
        <v>482</v>
      </c>
      <c r="L1160" t="s">
        <v>751</v>
      </c>
      <c r="M1160" s="355"/>
      <c r="O1160" s="284">
        <v>459</v>
      </c>
    </row>
    <row r="1161" spans="1:15">
      <c r="A1161" t="s">
        <v>586</v>
      </c>
      <c r="B1161" t="s">
        <v>51</v>
      </c>
      <c r="C1161" t="s">
        <v>631</v>
      </c>
      <c r="D1161">
        <v>44</v>
      </c>
      <c r="E1161" t="s">
        <v>691</v>
      </c>
      <c r="F1161" t="s">
        <v>639</v>
      </c>
      <c r="G1161" s="9" t="s">
        <v>60</v>
      </c>
      <c r="I1161" t="str">
        <f t="shared" si="142"/>
        <v>V5-Concealed Flush-44-FD60 - No Intu</v>
      </c>
      <c r="J1161" s="284">
        <f t="shared" si="143"/>
        <v>482</v>
      </c>
      <c r="L1161" t="s">
        <v>751</v>
      </c>
      <c r="M1161" s="355"/>
      <c r="O1161" s="284">
        <v>459</v>
      </c>
    </row>
    <row r="1162" spans="1:15">
      <c r="A1162" t="s">
        <v>587</v>
      </c>
      <c r="B1162" t="s">
        <v>52</v>
      </c>
      <c r="C1162" t="s">
        <v>631</v>
      </c>
      <c r="D1162">
        <v>44</v>
      </c>
      <c r="E1162" t="s">
        <v>691</v>
      </c>
      <c r="F1162" t="s">
        <v>639</v>
      </c>
      <c r="G1162" s="9" t="s">
        <v>60</v>
      </c>
      <c r="I1162" t="str">
        <f t="shared" si="142"/>
        <v>V6-Concealed Flush-44-FD60 - No Intu</v>
      </c>
      <c r="J1162" s="284">
        <f t="shared" si="143"/>
        <v>775</v>
      </c>
      <c r="L1162" t="s">
        <v>751</v>
      </c>
      <c r="M1162" s="355"/>
      <c r="O1162" s="284">
        <v>737</v>
      </c>
    </row>
    <row r="1163" spans="1:15">
      <c r="A1163" t="s">
        <v>582</v>
      </c>
      <c r="B1163" t="s">
        <v>47</v>
      </c>
      <c r="C1163" t="s">
        <v>797</v>
      </c>
      <c r="D1163">
        <v>44</v>
      </c>
      <c r="E1163" t="s">
        <v>691</v>
      </c>
      <c r="F1163" t="s">
        <v>639</v>
      </c>
      <c r="G1163" s="9" t="s">
        <v>59</v>
      </c>
      <c r="I1163" t="str">
        <f t="shared" si="142"/>
        <v>V1-Hockey - Sprayed/stained-44-FD60 - No Intu</v>
      </c>
      <c r="J1163" s="6">
        <f t="shared" ref="J1163:J1181" si="144">J1144</f>
        <v>361</v>
      </c>
      <c r="L1163" s="189" t="s">
        <v>751</v>
      </c>
      <c r="O1163" s="6">
        <v>343</v>
      </c>
    </row>
    <row r="1164" spans="1:15">
      <c r="A1164" t="s">
        <v>583</v>
      </c>
      <c r="B1164" t="s">
        <v>48</v>
      </c>
      <c r="C1164" t="s">
        <v>797</v>
      </c>
      <c r="D1164">
        <v>44</v>
      </c>
      <c r="E1164" t="s">
        <v>691</v>
      </c>
      <c r="F1164" t="s">
        <v>639</v>
      </c>
      <c r="G1164" s="9" t="s">
        <v>59</v>
      </c>
      <c r="I1164" t="str">
        <f t="shared" si="142"/>
        <v>V2-Hockey - Sprayed/stained-44-FD60 - No Intu</v>
      </c>
      <c r="J1164" s="6">
        <f t="shared" si="144"/>
        <v>329</v>
      </c>
      <c r="L1164" s="189" t="s">
        <v>751</v>
      </c>
      <c r="O1164" s="6">
        <v>313</v>
      </c>
    </row>
    <row r="1165" spans="1:15">
      <c r="A1165" t="s">
        <v>584</v>
      </c>
      <c r="B1165" t="s">
        <v>49</v>
      </c>
      <c r="C1165" t="s">
        <v>797</v>
      </c>
      <c r="D1165">
        <v>44</v>
      </c>
      <c r="E1165" t="s">
        <v>691</v>
      </c>
      <c r="F1165" t="s">
        <v>639</v>
      </c>
      <c r="G1165" s="9" t="s">
        <v>59</v>
      </c>
      <c r="I1165" t="str">
        <f t="shared" si="142"/>
        <v>V3-Hockey - Sprayed/stained-44-FD60 - No Intu</v>
      </c>
      <c r="J1165" s="6">
        <f t="shared" si="144"/>
        <v>363</v>
      </c>
      <c r="L1165" s="189" t="s">
        <v>751</v>
      </c>
      <c r="O1165" s="6">
        <v>345</v>
      </c>
    </row>
    <row r="1166" spans="1:15">
      <c r="A1166" t="s">
        <v>585</v>
      </c>
      <c r="B1166" t="s">
        <v>50</v>
      </c>
      <c r="C1166" t="s">
        <v>797</v>
      </c>
      <c r="D1166">
        <v>44</v>
      </c>
      <c r="E1166" t="s">
        <v>691</v>
      </c>
      <c r="F1166" t="s">
        <v>639</v>
      </c>
      <c r="G1166" s="9" t="s">
        <v>59</v>
      </c>
      <c r="I1166" t="str">
        <f t="shared" si="142"/>
        <v>V4-Hockey - Sprayed/stained-44-FD60 - No Intu</v>
      </c>
      <c r="J1166" s="6">
        <f t="shared" si="144"/>
        <v>402</v>
      </c>
      <c r="L1166" s="189" t="s">
        <v>751</v>
      </c>
      <c r="O1166" s="6">
        <v>382</v>
      </c>
    </row>
    <row r="1167" spans="1:15">
      <c r="A1167" t="s">
        <v>586</v>
      </c>
      <c r="B1167" t="s">
        <v>51</v>
      </c>
      <c r="C1167" t="s">
        <v>797</v>
      </c>
      <c r="D1167">
        <v>44</v>
      </c>
      <c r="E1167" t="s">
        <v>691</v>
      </c>
      <c r="F1167" t="s">
        <v>639</v>
      </c>
      <c r="G1167" s="9" t="s">
        <v>59</v>
      </c>
      <c r="I1167" t="str">
        <f t="shared" si="142"/>
        <v>V5-Hockey - Sprayed/stained-44-FD60 - No Intu</v>
      </c>
      <c r="J1167" s="6">
        <f t="shared" si="144"/>
        <v>390</v>
      </c>
      <c r="L1167" s="189" t="s">
        <v>751</v>
      </c>
      <c r="O1167" s="6">
        <v>371</v>
      </c>
    </row>
    <row r="1168" spans="1:15">
      <c r="A1168" t="s">
        <v>587</v>
      </c>
      <c r="B1168" t="s">
        <v>52</v>
      </c>
      <c r="C1168" t="s">
        <v>797</v>
      </c>
      <c r="D1168">
        <v>44</v>
      </c>
      <c r="E1168" t="s">
        <v>691</v>
      </c>
      <c r="F1168" t="s">
        <v>639</v>
      </c>
      <c r="G1168" s="9" t="s">
        <v>59</v>
      </c>
      <c r="I1168" t="str">
        <f t="shared" si="142"/>
        <v>V6-Hockey - Sprayed/stained-44-FD60 - No Intu</v>
      </c>
      <c r="J1168" s="6">
        <f t="shared" si="144"/>
        <v>656</v>
      </c>
      <c r="L1168" s="189" t="s">
        <v>751</v>
      </c>
      <c r="O1168" s="6">
        <v>624</v>
      </c>
    </row>
    <row r="1169" spans="1:15">
      <c r="A1169" t="s">
        <v>588</v>
      </c>
      <c r="B1169" t="s">
        <v>129</v>
      </c>
      <c r="C1169" t="s">
        <v>797</v>
      </c>
      <c r="D1169">
        <v>44</v>
      </c>
      <c r="E1169" t="s">
        <v>691</v>
      </c>
      <c r="F1169" t="s">
        <v>639</v>
      </c>
      <c r="G1169" s="9" t="s">
        <v>59</v>
      </c>
      <c r="I1169" t="str">
        <f t="shared" si="142"/>
        <v>V7-Hockey - Sprayed/stained-44-FD60 - No Intu</v>
      </c>
      <c r="J1169" s="6">
        <f t="shared" si="144"/>
        <v>731</v>
      </c>
      <c r="L1169" s="189" t="s">
        <v>751</v>
      </c>
      <c r="O1169" s="6">
        <v>696</v>
      </c>
    </row>
    <row r="1170" spans="1:15">
      <c r="A1170" t="s">
        <v>582</v>
      </c>
      <c r="B1170" t="s">
        <v>47</v>
      </c>
      <c r="C1170" t="s">
        <v>798</v>
      </c>
      <c r="D1170">
        <v>44</v>
      </c>
      <c r="E1170" t="s">
        <v>691</v>
      </c>
      <c r="F1170" t="s">
        <v>639</v>
      </c>
      <c r="G1170" s="9" t="s">
        <v>60</v>
      </c>
      <c r="I1170" t="str">
        <f t="shared" si="142"/>
        <v>V1-QB - Sprayed/stained-44-FD60 - No Intu</v>
      </c>
      <c r="J1170" s="6">
        <f t="shared" si="144"/>
        <v>438</v>
      </c>
      <c r="L1170" s="189" t="s">
        <v>751</v>
      </c>
      <c r="O1170" s="6">
        <v>417</v>
      </c>
    </row>
    <row r="1171" spans="1:15">
      <c r="A1171" t="s">
        <v>583</v>
      </c>
      <c r="B1171" t="s">
        <v>48</v>
      </c>
      <c r="C1171" t="s">
        <v>798</v>
      </c>
      <c r="D1171">
        <v>44</v>
      </c>
      <c r="E1171" t="s">
        <v>691</v>
      </c>
      <c r="F1171" t="s">
        <v>639</v>
      </c>
      <c r="G1171" s="9" t="s">
        <v>60</v>
      </c>
      <c r="I1171" t="str">
        <f t="shared" si="142"/>
        <v>V2-QB - Sprayed/stained-44-FD60 - No Intu</v>
      </c>
      <c r="J1171" s="6">
        <f t="shared" si="144"/>
        <v>402</v>
      </c>
      <c r="L1171" s="189" t="s">
        <v>751</v>
      </c>
      <c r="O1171" s="6">
        <v>382</v>
      </c>
    </row>
    <row r="1172" spans="1:15">
      <c r="A1172" t="s">
        <v>584</v>
      </c>
      <c r="B1172" t="s">
        <v>49</v>
      </c>
      <c r="C1172" t="s">
        <v>798</v>
      </c>
      <c r="D1172">
        <v>44</v>
      </c>
      <c r="E1172" t="s">
        <v>691</v>
      </c>
      <c r="F1172" t="s">
        <v>639</v>
      </c>
      <c r="G1172" s="9" t="s">
        <v>60</v>
      </c>
      <c r="I1172" t="str">
        <f t="shared" si="142"/>
        <v>V3-QB - Sprayed/stained-44-FD60 - No Intu</v>
      </c>
      <c r="J1172" s="6">
        <f t="shared" si="144"/>
        <v>420</v>
      </c>
      <c r="L1172" s="189" t="s">
        <v>751</v>
      </c>
      <c r="O1172" s="6">
        <v>400</v>
      </c>
    </row>
    <row r="1173" spans="1:15">
      <c r="A1173" t="s">
        <v>585</v>
      </c>
      <c r="B1173" t="s">
        <v>50</v>
      </c>
      <c r="C1173" t="s">
        <v>798</v>
      </c>
      <c r="D1173">
        <v>44</v>
      </c>
      <c r="E1173" t="s">
        <v>691</v>
      </c>
      <c r="F1173" t="s">
        <v>639</v>
      </c>
      <c r="G1173" s="9" t="s">
        <v>60</v>
      </c>
      <c r="I1173" t="str">
        <f t="shared" si="142"/>
        <v>V4-QB - Sprayed/stained-44-FD60 - No Intu</v>
      </c>
      <c r="J1173" s="6">
        <f t="shared" si="144"/>
        <v>438</v>
      </c>
      <c r="L1173" s="189" t="s">
        <v>751</v>
      </c>
      <c r="O1173" s="6">
        <v>417</v>
      </c>
    </row>
    <row r="1174" spans="1:15">
      <c r="A1174" t="s">
        <v>586</v>
      </c>
      <c r="B1174" t="s">
        <v>51</v>
      </c>
      <c r="C1174" t="s">
        <v>798</v>
      </c>
      <c r="D1174">
        <v>44</v>
      </c>
      <c r="E1174" t="s">
        <v>691</v>
      </c>
      <c r="F1174" t="s">
        <v>639</v>
      </c>
      <c r="G1174" s="9" t="s">
        <v>60</v>
      </c>
      <c r="I1174" t="str">
        <f t="shared" si="142"/>
        <v>V5-QB - Sprayed/stained-44-FD60 - No Intu</v>
      </c>
      <c r="J1174" s="6">
        <f t="shared" si="144"/>
        <v>438</v>
      </c>
      <c r="L1174" s="189" t="s">
        <v>751</v>
      </c>
      <c r="O1174" s="6">
        <v>417</v>
      </c>
    </row>
    <row r="1175" spans="1:15">
      <c r="A1175" t="s">
        <v>587</v>
      </c>
      <c r="B1175" t="s">
        <v>52</v>
      </c>
      <c r="C1175" t="s">
        <v>798</v>
      </c>
      <c r="D1175">
        <v>44</v>
      </c>
      <c r="E1175" t="s">
        <v>691</v>
      </c>
      <c r="F1175" t="s">
        <v>639</v>
      </c>
      <c r="G1175" s="9" t="s">
        <v>60</v>
      </c>
      <c r="I1175" t="str">
        <f t="shared" si="142"/>
        <v>V6-QB - Sprayed/stained-44-FD60 - No Intu</v>
      </c>
      <c r="J1175" s="6">
        <f t="shared" si="144"/>
        <v>704</v>
      </c>
      <c r="L1175" s="189" t="s">
        <v>751</v>
      </c>
      <c r="O1175" s="6">
        <v>670</v>
      </c>
    </row>
    <row r="1176" spans="1:15">
      <c r="A1176" t="s">
        <v>582</v>
      </c>
      <c r="B1176" t="s">
        <v>47</v>
      </c>
      <c r="C1176" t="s">
        <v>799</v>
      </c>
      <c r="D1176">
        <v>44</v>
      </c>
      <c r="E1176" t="s">
        <v>691</v>
      </c>
      <c r="F1176" t="s">
        <v>639</v>
      </c>
      <c r="G1176" s="9" t="s">
        <v>60</v>
      </c>
      <c r="I1176" t="str">
        <f t="shared" si="142"/>
        <v>V1-Concealed Flush - Sprayed/stained-44-FD60 - No Intu</v>
      </c>
      <c r="J1176" s="6">
        <f t="shared" si="144"/>
        <v>482</v>
      </c>
      <c r="L1176" s="189" t="s">
        <v>751</v>
      </c>
      <c r="O1176" s="6">
        <v>459</v>
      </c>
    </row>
    <row r="1177" spans="1:15">
      <c r="A1177" t="s">
        <v>583</v>
      </c>
      <c r="B1177" t="s">
        <v>48</v>
      </c>
      <c r="C1177" t="s">
        <v>799</v>
      </c>
      <c r="D1177">
        <v>44</v>
      </c>
      <c r="E1177" t="s">
        <v>691</v>
      </c>
      <c r="F1177" t="s">
        <v>639</v>
      </c>
      <c r="G1177" s="9" t="s">
        <v>60</v>
      </c>
      <c r="I1177" t="str">
        <f t="shared" si="142"/>
        <v>V2-Concealed Flush - Sprayed/stained-44-FD60 - No Intu</v>
      </c>
      <c r="J1177" s="6">
        <f t="shared" si="144"/>
        <v>443</v>
      </c>
      <c r="L1177" s="189" t="s">
        <v>751</v>
      </c>
      <c r="O1177" s="6">
        <v>421</v>
      </c>
    </row>
    <row r="1178" spans="1:15">
      <c r="A1178" t="s">
        <v>584</v>
      </c>
      <c r="B1178" t="s">
        <v>49</v>
      </c>
      <c r="C1178" t="s">
        <v>799</v>
      </c>
      <c r="D1178">
        <v>44</v>
      </c>
      <c r="E1178" t="s">
        <v>691</v>
      </c>
      <c r="F1178" t="s">
        <v>639</v>
      </c>
      <c r="G1178" s="9" t="s">
        <v>60</v>
      </c>
      <c r="I1178" t="str">
        <f t="shared" si="142"/>
        <v>V3-Concealed Flush - Sprayed/stained-44-FD60 - No Intu</v>
      </c>
      <c r="J1178" s="6">
        <f t="shared" si="144"/>
        <v>462</v>
      </c>
      <c r="L1178" s="189" t="s">
        <v>751</v>
      </c>
      <c r="O1178" s="6">
        <v>440</v>
      </c>
    </row>
    <row r="1179" spans="1:15">
      <c r="A1179" t="s">
        <v>585</v>
      </c>
      <c r="B1179" t="s">
        <v>50</v>
      </c>
      <c r="C1179" t="s">
        <v>799</v>
      </c>
      <c r="D1179">
        <v>44</v>
      </c>
      <c r="E1179" t="s">
        <v>691</v>
      </c>
      <c r="F1179" t="s">
        <v>639</v>
      </c>
      <c r="G1179" s="9" t="s">
        <v>60</v>
      </c>
      <c r="I1179" t="str">
        <f t="shared" si="142"/>
        <v>V4-Concealed Flush - Sprayed/stained-44-FD60 - No Intu</v>
      </c>
      <c r="J1179" s="6">
        <f t="shared" si="144"/>
        <v>482</v>
      </c>
      <c r="L1179" s="189" t="s">
        <v>751</v>
      </c>
      <c r="O1179" s="6">
        <v>459</v>
      </c>
    </row>
    <row r="1180" spans="1:15">
      <c r="A1180" t="s">
        <v>586</v>
      </c>
      <c r="B1180" t="s">
        <v>51</v>
      </c>
      <c r="C1180" t="s">
        <v>799</v>
      </c>
      <c r="D1180">
        <v>44</v>
      </c>
      <c r="E1180" t="s">
        <v>691</v>
      </c>
      <c r="F1180" t="s">
        <v>639</v>
      </c>
      <c r="G1180" s="9" t="s">
        <v>60</v>
      </c>
      <c r="I1180" t="str">
        <f t="shared" si="142"/>
        <v>V5-Concealed Flush - Sprayed/stained-44-FD60 - No Intu</v>
      </c>
      <c r="J1180" s="6">
        <f t="shared" si="144"/>
        <v>482</v>
      </c>
      <c r="L1180" s="189" t="s">
        <v>751</v>
      </c>
      <c r="O1180" s="6">
        <v>459</v>
      </c>
    </row>
    <row r="1181" spans="1:15">
      <c r="A1181" t="s">
        <v>587</v>
      </c>
      <c r="B1181" t="s">
        <v>52</v>
      </c>
      <c r="C1181" t="s">
        <v>799</v>
      </c>
      <c r="D1181">
        <v>44</v>
      </c>
      <c r="E1181" t="s">
        <v>691</v>
      </c>
      <c r="F1181" t="s">
        <v>639</v>
      </c>
      <c r="G1181" s="9" t="s">
        <v>60</v>
      </c>
      <c r="I1181" t="str">
        <f t="shared" si="142"/>
        <v>V6-Concealed Flush - Sprayed/stained-44-FD60 - No Intu</v>
      </c>
      <c r="J1181" s="6">
        <f t="shared" si="144"/>
        <v>775</v>
      </c>
      <c r="L1181" s="189" t="s">
        <v>751</v>
      </c>
      <c r="O1181" s="6">
        <v>737</v>
      </c>
    </row>
    <row r="1182" spans="1:15">
      <c r="A1182" t="s">
        <v>582</v>
      </c>
      <c r="B1182" t="s">
        <v>47</v>
      </c>
      <c r="C1182" t="s">
        <v>127</v>
      </c>
      <c r="D1182">
        <v>54</v>
      </c>
      <c r="E1182" t="s">
        <v>691</v>
      </c>
      <c r="F1182" t="s">
        <v>639</v>
      </c>
      <c r="G1182" s="9" t="s">
        <v>61</v>
      </c>
      <c r="I1182" t="str">
        <f t="shared" si="142"/>
        <v>V1-Hockey-54-FD60 - No Intu</v>
      </c>
      <c r="J1182">
        <f t="shared" ref="J1182:J1194" si="145">+ROUNDUP(O1182*(1+M1182),0)</f>
        <v>361</v>
      </c>
      <c r="L1182" t="s">
        <v>730</v>
      </c>
      <c r="M1182" s="355">
        <v>0.05</v>
      </c>
      <c r="O1182">
        <v>343</v>
      </c>
    </row>
    <row r="1183" spans="1:15">
      <c r="A1183" t="s">
        <v>583</v>
      </c>
      <c r="B1183" t="s">
        <v>48</v>
      </c>
      <c r="C1183" t="s">
        <v>127</v>
      </c>
      <c r="D1183">
        <v>54</v>
      </c>
      <c r="E1183" t="s">
        <v>691</v>
      </c>
      <c r="F1183" t="s">
        <v>639</v>
      </c>
      <c r="G1183" s="9" t="s">
        <v>61</v>
      </c>
      <c r="I1183" t="str">
        <f t="shared" si="142"/>
        <v>V2-Hockey-54-FD60 - No Intu</v>
      </c>
      <c r="J1183">
        <f t="shared" si="145"/>
        <v>329</v>
      </c>
      <c r="L1183" t="s">
        <v>730</v>
      </c>
      <c r="M1183" s="355">
        <v>0.05</v>
      </c>
      <c r="O1183">
        <v>313</v>
      </c>
    </row>
    <row r="1184" spans="1:15">
      <c r="A1184" t="s">
        <v>584</v>
      </c>
      <c r="B1184" t="s">
        <v>49</v>
      </c>
      <c r="C1184" t="s">
        <v>127</v>
      </c>
      <c r="D1184">
        <v>54</v>
      </c>
      <c r="E1184" t="s">
        <v>691</v>
      </c>
      <c r="F1184" t="s">
        <v>639</v>
      </c>
      <c r="G1184" s="9" t="s">
        <v>61</v>
      </c>
      <c r="I1184" t="str">
        <f t="shared" si="142"/>
        <v>V3-Hockey-54-FD60 - No Intu</v>
      </c>
      <c r="J1184">
        <f t="shared" si="145"/>
        <v>363</v>
      </c>
      <c r="L1184" t="s">
        <v>730</v>
      </c>
      <c r="M1184" s="355">
        <v>0.05</v>
      </c>
      <c r="O1184">
        <v>345</v>
      </c>
    </row>
    <row r="1185" spans="1:15">
      <c r="A1185" t="s">
        <v>585</v>
      </c>
      <c r="B1185" t="s">
        <v>50</v>
      </c>
      <c r="C1185" t="s">
        <v>127</v>
      </c>
      <c r="D1185">
        <v>54</v>
      </c>
      <c r="E1185" t="s">
        <v>691</v>
      </c>
      <c r="F1185" t="s">
        <v>639</v>
      </c>
      <c r="G1185" s="9" t="s">
        <v>61</v>
      </c>
      <c r="I1185" t="str">
        <f t="shared" si="142"/>
        <v>V4-Hockey-54-FD60 - No Intu</v>
      </c>
      <c r="J1185">
        <f t="shared" si="145"/>
        <v>402</v>
      </c>
      <c r="L1185" t="s">
        <v>730</v>
      </c>
      <c r="M1185" s="355">
        <v>0.05</v>
      </c>
      <c r="O1185">
        <v>382</v>
      </c>
    </row>
    <row r="1186" spans="1:15">
      <c r="A1186" t="s">
        <v>586</v>
      </c>
      <c r="B1186" t="s">
        <v>51</v>
      </c>
      <c r="C1186" t="s">
        <v>127</v>
      </c>
      <c r="D1186">
        <v>54</v>
      </c>
      <c r="E1186" t="s">
        <v>691</v>
      </c>
      <c r="F1186" t="s">
        <v>639</v>
      </c>
      <c r="G1186" s="9" t="s">
        <v>61</v>
      </c>
      <c r="I1186" t="str">
        <f t="shared" si="142"/>
        <v>V5-Hockey-54-FD60 - No Intu</v>
      </c>
      <c r="J1186">
        <f t="shared" si="145"/>
        <v>390</v>
      </c>
      <c r="L1186" t="s">
        <v>730</v>
      </c>
      <c r="M1186" s="355">
        <v>0.05</v>
      </c>
      <c r="O1186">
        <v>371</v>
      </c>
    </row>
    <row r="1187" spans="1:15">
      <c r="A1187" t="s">
        <v>587</v>
      </c>
      <c r="B1187" t="s">
        <v>52</v>
      </c>
      <c r="C1187" t="s">
        <v>127</v>
      </c>
      <c r="D1187">
        <v>54</v>
      </c>
      <c r="E1187" t="s">
        <v>691</v>
      </c>
      <c r="F1187" t="s">
        <v>639</v>
      </c>
      <c r="G1187" s="9" t="s">
        <v>61</v>
      </c>
      <c r="I1187" t="str">
        <f t="shared" si="142"/>
        <v>V6-Hockey-54-FD60 - No Intu</v>
      </c>
      <c r="J1187">
        <f t="shared" si="145"/>
        <v>656</v>
      </c>
      <c r="L1187" t="s">
        <v>730</v>
      </c>
      <c r="M1187" s="355">
        <v>0.05</v>
      </c>
      <c r="O1187">
        <v>624</v>
      </c>
    </row>
    <row r="1188" spans="1:15">
      <c r="A1188" t="s">
        <v>588</v>
      </c>
      <c r="B1188" t="s">
        <v>129</v>
      </c>
      <c r="C1188" t="s">
        <v>127</v>
      </c>
      <c r="D1188">
        <v>54</v>
      </c>
      <c r="E1188" t="s">
        <v>691</v>
      </c>
      <c r="F1188" t="s">
        <v>639</v>
      </c>
      <c r="G1188" s="9" t="s">
        <v>61</v>
      </c>
      <c r="I1188" t="str">
        <f t="shared" si="142"/>
        <v>V7-Hockey-54-FD60 - No Intu</v>
      </c>
      <c r="J1188">
        <f t="shared" si="145"/>
        <v>731</v>
      </c>
      <c r="L1188" t="s">
        <v>730</v>
      </c>
      <c r="M1188" s="355">
        <v>0.05</v>
      </c>
      <c r="O1188">
        <v>696</v>
      </c>
    </row>
    <row r="1189" spans="1:15">
      <c r="A1189" t="s">
        <v>582</v>
      </c>
      <c r="B1189" t="s">
        <v>47</v>
      </c>
      <c r="C1189" t="s">
        <v>128</v>
      </c>
      <c r="D1189">
        <v>54</v>
      </c>
      <c r="E1189" t="s">
        <v>691</v>
      </c>
      <c r="F1189" t="s">
        <v>639</v>
      </c>
      <c r="G1189" s="9" t="s">
        <v>62</v>
      </c>
      <c r="I1189" t="str">
        <f t="shared" si="142"/>
        <v>V1-QB-54-FD60 - No Intu</v>
      </c>
      <c r="J1189">
        <f t="shared" si="145"/>
        <v>438</v>
      </c>
      <c r="L1189" t="s">
        <v>730</v>
      </c>
      <c r="M1189" s="355">
        <v>0.05</v>
      </c>
      <c r="O1189">
        <v>417</v>
      </c>
    </row>
    <row r="1190" spans="1:15">
      <c r="A1190" t="s">
        <v>583</v>
      </c>
      <c r="B1190" t="s">
        <v>48</v>
      </c>
      <c r="C1190" t="s">
        <v>128</v>
      </c>
      <c r="D1190">
        <v>54</v>
      </c>
      <c r="E1190" t="s">
        <v>691</v>
      </c>
      <c r="F1190" t="s">
        <v>639</v>
      </c>
      <c r="G1190" s="9" t="s">
        <v>62</v>
      </c>
      <c r="I1190" t="str">
        <f t="shared" si="142"/>
        <v>V2-QB-54-FD60 - No Intu</v>
      </c>
      <c r="J1190">
        <f t="shared" si="145"/>
        <v>402</v>
      </c>
      <c r="L1190" t="s">
        <v>730</v>
      </c>
      <c r="M1190" s="355">
        <v>0.05</v>
      </c>
      <c r="O1190">
        <v>382</v>
      </c>
    </row>
    <row r="1191" spans="1:15">
      <c r="A1191" t="s">
        <v>584</v>
      </c>
      <c r="B1191" t="s">
        <v>49</v>
      </c>
      <c r="C1191" t="s">
        <v>128</v>
      </c>
      <c r="D1191">
        <v>54</v>
      </c>
      <c r="E1191" t="s">
        <v>691</v>
      </c>
      <c r="F1191" t="s">
        <v>639</v>
      </c>
      <c r="G1191" s="9" t="s">
        <v>62</v>
      </c>
      <c r="I1191" t="str">
        <f t="shared" si="142"/>
        <v>V3-QB-54-FD60 - No Intu</v>
      </c>
      <c r="J1191">
        <f t="shared" si="145"/>
        <v>420</v>
      </c>
      <c r="L1191" t="s">
        <v>730</v>
      </c>
      <c r="M1191" s="355">
        <v>0.05</v>
      </c>
      <c r="O1191">
        <v>400</v>
      </c>
    </row>
    <row r="1192" spans="1:15">
      <c r="A1192" t="s">
        <v>585</v>
      </c>
      <c r="B1192" t="s">
        <v>50</v>
      </c>
      <c r="C1192" t="s">
        <v>128</v>
      </c>
      <c r="D1192">
        <v>54</v>
      </c>
      <c r="E1192" t="s">
        <v>691</v>
      </c>
      <c r="F1192" t="s">
        <v>639</v>
      </c>
      <c r="G1192" s="9" t="s">
        <v>62</v>
      </c>
      <c r="I1192" t="str">
        <f t="shared" si="142"/>
        <v>V4-QB-54-FD60 - No Intu</v>
      </c>
      <c r="J1192">
        <f t="shared" si="145"/>
        <v>438</v>
      </c>
      <c r="L1192" t="s">
        <v>730</v>
      </c>
      <c r="M1192" s="355">
        <v>0.05</v>
      </c>
      <c r="O1192">
        <v>417</v>
      </c>
    </row>
    <row r="1193" spans="1:15">
      <c r="A1193" t="s">
        <v>586</v>
      </c>
      <c r="B1193" t="s">
        <v>51</v>
      </c>
      <c r="C1193" t="s">
        <v>128</v>
      </c>
      <c r="D1193">
        <v>54</v>
      </c>
      <c r="E1193" t="s">
        <v>691</v>
      </c>
      <c r="F1193" t="s">
        <v>639</v>
      </c>
      <c r="G1193" s="9" t="s">
        <v>62</v>
      </c>
      <c r="I1193" t="str">
        <f t="shared" si="142"/>
        <v>V5-QB-54-FD60 - No Intu</v>
      </c>
      <c r="J1193">
        <f t="shared" si="145"/>
        <v>438</v>
      </c>
      <c r="L1193" t="s">
        <v>730</v>
      </c>
      <c r="M1193" s="355">
        <v>0.05</v>
      </c>
      <c r="O1193">
        <v>417</v>
      </c>
    </row>
    <row r="1194" spans="1:15">
      <c r="A1194" t="s">
        <v>587</v>
      </c>
      <c r="B1194" t="s">
        <v>52</v>
      </c>
      <c r="C1194" t="s">
        <v>128</v>
      </c>
      <c r="D1194">
        <v>54</v>
      </c>
      <c r="E1194" t="s">
        <v>691</v>
      </c>
      <c r="F1194" t="s">
        <v>639</v>
      </c>
      <c r="G1194" s="9" t="s">
        <v>62</v>
      </c>
      <c r="I1194" t="str">
        <f t="shared" si="142"/>
        <v>V6-QB-54-FD60 - No Intu</v>
      </c>
      <c r="J1194">
        <f t="shared" si="145"/>
        <v>704</v>
      </c>
      <c r="L1194" t="s">
        <v>730</v>
      </c>
      <c r="M1194" s="355">
        <v>0.05</v>
      </c>
      <c r="O1194">
        <v>670</v>
      </c>
    </row>
    <row r="1195" spans="1:15">
      <c r="A1195" t="s">
        <v>582</v>
      </c>
      <c r="B1195" t="s">
        <v>47</v>
      </c>
      <c r="C1195" t="s">
        <v>631</v>
      </c>
      <c r="D1195">
        <v>54</v>
      </c>
      <c r="E1195" t="s">
        <v>691</v>
      </c>
      <c r="F1195" t="s">
        <v>639</v>
      </c>
      <c r="G1195" s="9" t="s">
        <v>62</v>
      </c>
      <c r="I1195" t="str">
        <f t="shared" si="142"/>
        <v>V1-Concealed Flush-54-FD60 - No Intu</v>
      </c>
      <c r="J1195" s="284">
        <f t="shared" ref="J1195:J1200" si="146">ROUNDUP(J1189*(1+Concealed_Flush_Uplift),0)</f>
        <v>482</v>
      </c>
      <c r="L1195" t="s">
        <v>751</v>
      </c>
      <c r="M1195" s="355"/>
      <c r="O1195" s="284">
        <v>459</v>
      </c>
    </row>
    <row r="1196" spans="1:15">
      <c r="A1196" t="s">
        <v>583</v>
      </c>
      <c r="B1196" t="s">
        <v>48</v>
      </c>
      <c r="C1196" t="s">
        <v>631</v>
      </c>
      <c r="D1196">
        <v>54</v>
      </c>
      <c r="E1196" t="s">
        <v>691</v>
      </c>
      <c r="F1196" t="s">
        <v>639</v>
      </c>
      <c r="G1196" s="9" t="s">
        <v>62</v>
      </c>
      <c r="I1196" t="str">
        <f t="shared" si="142"/>
        <v>V2-Concealed Flush-54-FD60 - No Intu</v>
      </c>
      <c r="J1196" s="284">
        <f t="shared" si="146"/>
        <v>443</v>
      </c>
      <c r="L1196" t="s">
        <v>751</v>
      </c>
      <c r="M1196" s="355"/>
      <c r="O1196" s="284">
        <v>421</v>
      </c>
    </row>
    <row r="1197" spans="1:15">
      <c r="A1197" t="s">
        <v>584</v>
      </c>
      <c r="B1197" t="s">
        <v>49</v>
      </c>
      <c r="C1197" t="s">
        <v>631</v>
      </c>
      <c r="D1197">
        <v>54</v>
      </c>
      <c r="E1197" t="s">
        <v>691</v>
      </c>
      <c r="F1197" t="s">
        <v>639</v>
      </c>
      <c r="G1197" s="9" t="s">
        <v>62</v>
      </c>
      <c r="I1197" t="str">
        <f t="shared" si="142"/>
        <v>V3-Concealed Flush-54-FD60 - No Intu</v>
      </c>
      <c r="J1197" s="284">
        <f t="shared" si="146"/>
        <v>462</v>
      </c>
      <c r="L1197" t="s">
        <v>751</v>
      </c>
      <c r="M1197" s="355"/>
      <c r="O1197" s="284">
        <v>440</v>
      </c>
    </row>
    <row r="1198" spans="1:15">
      <c r="A1198" t="s">
        <v>585</v>
      </c>
      <c r="B1198" t="s">
        <v>50</v>
      </c>
      <c r="C1198" t="s">
        <v>631</v>
      </c>
      <c r="D1198">
        <v>54</v>
      </c>
      <c r="E1198" t="s">
        <v>691</v>
      </c>
      <c r="F1198" t="s">
        <v>639</v>
      </c>
      <c r="G1198" s="9" t="s">
        <v>62</v>
      </c>
      <c r="I1198" t="str">
        <f t="shared" si="142"/>
        <v>V4-Concealed Flush-54-FD60 - No Intu</v>
      </c>
      <c r="J1198" s="284">
        <f t="shared" si="146"/>
        <v>482</v>
      </c>
      <c r="L1198" t="s">
        <v>751</v>
      </c>
      <c r="M1198" s="355"/>
      <c r="O1198" s="284">
        <v>459</v>
      </c>
    </row>
    <row r="1199" spans="1:15">
      <c r="A1199" t="s">
        <v>586</v>
      </c>
      <c r="B1199" t="s">
        <v>51</v>
      </c>
      <c r="C1199" t="s">
        <v>631</v>
      </c>
      <c r="D1199">
        <v>54</v>
      </c>
      <c r="E1199" t="s">
        <v>691</v>
      </c>
      <c r="F1199" t="s">
        <v>639</v>
      </c>
      <c r="G1199" s="9" t="s">
        <v>62</v>
      </c>
      <c r="I1199" t="str">
        <f t="shared" si="142"/>
        <v>V5-Concealed Flush-54-FD60 - No Intu</v>
      </c>
      <c r="J1199" s="284">
        <f t="shared" si="146"/>
        <v>482</v>
      </c>
      <c r="L1199" t="s">
        <v>751</v>
      </c>
      <c r="M1199" s="355"/>
      <c r="O1199" s="284">
        <v>459</v>
      </c>
    </row>
    <row r="1200" spans="1:15">
      <c r="A1200" t="s">
        <v>587</v>
      </c>
      <c r="B1200" t="s">
        <v>52</v>
      </c>
      <c r="C1200" t="s">
        <v>631</v>
      </c>
      <c r="D1200">
        <v>54</v>
      </c>
      <c r="E1200" t="s">
        <v>691</v>
      </c>
      <c r="F1200" t="s">
        <v>639</v>
      </c>
      <c r="G1200" s="9" t="s">
        <v>62</v>
      </c>
      <c r="I1200" t="str">
        <f t="shared" si="142"/>
        <v>V6-Concealed Flush-54-FD60 - No Intu</v>
      </c>
      <c r="J1200" s="284">
        <f t="shared" si="146"/>
        <v>775</v>
      </c>
      <c r="L1200" t="s">
        <v>751</v>
      </c>
      <c r="M1200" s="355"/>
      <c r="O1200" s="284">
        <v>737</v>
      </c>
    </row>
    <row r="1201" spans="1:15">
      <c r="A1201" t="s">
        <v>582</v>
      </c>
      <c r="B1201" t="s">
        <v>47</v>
      </c>
      <c r="C1201" t="s">
        <v>797</v>
      </c>
      <c r="D1201">
        <v>54</v>
      </c>
      <c r="E1201" t="s">
        <v>691</v>
      </c>
      <c r="F1201" t="s">
        <v>639</v>
      </c>
      <c r="G1201" s="9" t="s">
        <v>61</v>
      </c>
      <c r="I1201" t="str">
        <f t="shared" si="142"/>
        <v>V1-Hockey - Sprayed/stained-54-FD60 - No Intu</v>
      </c>
      <c r="J1201" s="6">
        <f t="shared" ref="J1201:J1219" si="147">J1182</f>
        <v>361</v>
      </c>
      <c r="L1201" s="189" t="s">
        <v>751</v>
      </c>
      <c r="O1201" s="6">
        <v>343</v>
      </c>
    </row>
    <row r="1202" spans="1:15">
      <c r="A1202" t="s">
        <v>583</v>
      </c>
      <c r="B1202" t="s">
        <v>48</v>
      </c>
      <c r="C1202" t="s">
        <v>797</v>
      </c>
      <c r="D1202">
        <v>54</v>
      </c>
      <c r="E1202" t="s">
        <v>691</v>
      </c>
      <c r="F1202" t="s">
        <v>639</v>
      </c>
      <c r="G1202" s="9" t="s">
        <v>61</v>
      </c>
      <c r="I1202" t="str">
        <f t="shared" si="142"/>
        <v>V2-Hockey - Sprayed/stained-54-FD60 - No Intu</v>
      </c>
      <c r="J1202" s="6">
        <f t="shared" si="147"/>
        <v>329</v>
      </c>
      <c r="L1202" s="189" t="s">
        <v>751</v>
      </c>
      <c r="O1202" s="6">
        <v>313</v>
      </c>
    </row>
    <row r="1203" spans="1:15">
      <c r="A1203" t="s">
        <v>584</v>
      </c>
      <c r="B1203" t="s">
        <v>49</v>
      </c>
      <c r="C1203" t="s">
        <v>797</v>
      </c>
      <c r="D1203">
        <v>54</v>
      </c>
      <c r="E1203" t="s">
        <v>691</v>
      </c>
      <c r="F1203" t="s">
        <v>639</v>
      </c>
      <c r="G1203" s="9" t="s">
        <v>61</v>
      </c>
      <c r="I1203" t="str">
        <f t="shared" si="142"/>
        <v>V3-Hockey - Sprayed/stained-54-FD60 - No Intu</v>
      </c>
      <c r="J1203" s="6">
        <f t="shared" si="147"/>
        <v>363</v>
      </c>
      <c r="L1203" s="189" t="s">
        <v>751</v>
      </c>
      <c r="O1203" s="6">
        <v>345</v>
      </c>
    </row>
    <row r="1204" spans="1:15">
      <c r="A1204" t="s">
        <v>585</v>
      </c>
      <c r="B1204" t="s">
        <v>50</v>
      </c>
      <c r="C1204" t="s">
        <v>797</v>
      </c>
      <c r="D1204">
        <v>54</v>
      </c>
      <c r="E1204" t="s">
        <v>691</v>
      </c>
      <c r="F1204" t="s">
        <v>639</v>
      </c>
      <c r="G1204" s="9" t="s">
        <v>61</v>
      </c>
      <c r="I1204" t="str">
        <f t="shared" si="142"/>
        <v>V4-Hockey - Sprayed/stained-54-FD60 - No Intu</v>
      </c>
      <c r="J1204" s="6">
        <f t="shared" si="147"/>
        <v>402</v>
      </c>
      <c r="L1204" s="189" t="s">
        <v>751</v>
      </c>
      <c r="O1204" s="6">
        <v>382</v>
      </c>
    </row>
    <row r="1205" spans="1:15">
      <c r="A1205" t="s">
        <v>586</v>
      </c>
      <c r="B1205" t="s">
        <v>51</v>
      </c>
      <c r="C1205" t="s">
        <v>797</v>
      </c>
      <c r="D1205">
        <v>54</v>
      </c>
      <c r="E1205" t="s">
        <v>691</v>
      </c>
      <c r="F1205" t="s">
        <v>639</v>
      </c>
      <c r="G1205" s="9" t="s">
        <v>61</v>
      </c>
      <c r="I1205" t="str">
        <f t="shared" si="142"/>
        <v>V5-Hockey - Sprayed/stained-54-FD60 - No Intu</v>
      </c>
      <c r="J1205" s="6">
        <f t="shared" si="147"/>
        <v>390</v>
      </c>
      <c r="L1205" s="189" t="s">
        <v>751</v>
      </c>
      <c r="O1205" s="6">
        <v>371</v>
      </c>
    </row>
    <row r="1206" spans="1:15">
      <c r="A1206" t="s">
        <v>587</v>
      </c>
      <c r="B1206" t="s">
        <v>52</v>
      </c>
      <c r="C1206" t="s">
        <v>797</v>
      </c>
      <c r="D1206">
        <v>54</v>
      </c>
      <c r="E1206" t="s">
        <v>691</v>
      </c>
      <c r="F1206" t="s">
        <v>639</v>
      </c>
      <c r="G1206" s="9" t="s">
        <v>61</v>
      </c>
      <c r="I1206" t="str">
        <f t="shared" si="142"/>
        <v>V6-Hockey - Sprayed/stained-54-FD60 - No Intu</v>
      </c>
      <c r="J1206" s="6">
        <f t="shared" si="147"/>
        <v>656</v>
      </c>
      <c r="L1206" s="189" t="s">
        <v>751</v>
      </c>
      <c r="O1206" s="6">
        <v>624</v>
      </c>
    </row>
    <row r="1207" spans="1:15">
      <c r="A1207" t="s">
        <v>588</v>
      </c>
      <c r="B1207" t="s">
        <v>129</v>
      </c>
      <c r="C1207" t="s">
        <v>797</v>
      </c>
      <c r="D1207">
        <v>54</v>
      </c>
      <c r="E1207" t="s">
        <v>691</v>
      </c>
      <c r="F1207" t="s">
        <v>639</v>
      </c>
      <c r="G1207" s="9" t="s">
        <v>61</v>
      </c>
      <c r="I1207" t="str">
        <f t="shared" si="142"/>
        <v>V7-Hockey - Sprayed/stained-54-FD60 - No Intu</v>
      </c>
      <c r="J1207" s="6">
        <f t="shared" si="147"/>
        <v>731</v>
      </c>
      <c r="L1207" s="189" t="s">
        <v>751</v>
      </c>
      <c r="O1207" s="6">
        <v>696</v>
      </c>
    </row>
    <row r="1208" spans="1:15">
      <c r="A1208" t="s">
        <v>582</v>
      </c>
      <c r="B1208" t="s">
        <v>47</v>
      </c>
      <c r="C1208" t="s">
        <v>798</v>
      </c>
      <c r="D1208">
        <v>54</v>
      </c>
      <c r="E1208" t="s">
        <v>691</v>
      </c>
      <c r="F1208" t="s">
        <v>639</v>
      </c>
      <c r="G1208" s="9" t="s">
        <v>62</v>
      </c>
      <c r="I1208" t="str">
        <f t="shared" si="142"/>
        <v>V1-QB - Sprayed/stained-54-FD60 - No Intu</v>
      </c>
      <c r="J1208" s="6">
        <f t="shared" si="147"/>
        <v>438</v>
      </c>
      <c r="L1208" s="189" t="s">
        <v>751</v>
      </c>
      <c r="O1208" s="6">
        <v>417</v>
      </c>
    </row>
    <row r="1209" spans="1:15">
      <c r="A1209" t="s">
        <v>583</v>
      </c>
      <c r="B1209" t="s">
        <v>48</v>
      </c>
      <c r="C1209" t="s">
        <v>798</v>
      </c>
      <c r="D1209">
        <v>54</v>
      </c>
      <c r="E1209" t="s">
        <v>691</v>
      </c>
      <c r="F1209" t="s">
        <v>639</v>
      </c>
      <c r="G1209" s="9" t="s">
        <v>62</v>
      </c>
      <c r="I1209" t="str">
        <f t="shared" si="142"/>
        <v>V2-QB - Sprayed/stained-54-FD60 - No Intu</v>
      </c>
      <c r="J1209" s="6">
        <f t="shared" si="147"/>
        <v>402</v>
      </c>
      <c r="L1209" s="189" t="s">
        <v>751</v>
      </c>
      <c r="O1209" s="6">
        <v>382</v>
      </c>
    </row>
    <row r="1210" spans="1:15">
      <c r="A1210" t="s">
        <v>584</v>
      </c>
      <c r="B1210" t="s">
        <v>49</v>
      </c>
      <c r="C1210" t="s">
        <v>798</v>
      </c>
      <c r="D1210">
        <v>54</v>
      </c>
      <c r="E1210" t="s">
        <v>691</v>
      </c>
      <c r="F1210" t="s">
        <v>639</v>
      </c>
      <c r="G1210" s="9" t="s">
        <v>62</v>
      </c>
      <c r="I1210" t="str">
        <f t="shared" si="142"/>
        <v>V3-QB - Sprayed/stained-54-FD60 - No Intu</v>
      </c>
      <c r="J1210" s="6">
        <f t="shared" si="147"/>
        <v>420</v>
      </c>
      <c r="L1210" s="189" t="s">
        <v>751</v>
      </c>
      <c r="O1210" s="6">
        <v>400</v>
      </c>
    </row>
    <row r="1211" spans="1:15">
      <c r="A1211" t="s">
        <v>585</v>
      </c>
      <c r="B1211" t="s">
        <v>50</v>
      </c>
      <c r="C1211" t="s">
        <v>798</v>
      </c>
      <c r="D1211">
        <v>54</v>
      </c>
      <c r="E1211" t="s">
        <v>691</v>
      </c>
      <c r="F1211" t="s">
        <v>639</v>
      </c>
      <c r="G1211" s="9" t="s">
        <v>62</v>
      </c>
      <c r="I1211" t="str">
        <f t="shared" si="142"/>
        <v>V4-QB - Sprayed/stained-54-FD60 - No Intu</v>
      </c>
      <c r="J1211" s="6">
        <f t="shared" si="147"/>
        <v>438</v>
      </c>
      <c r="L1211" s="189" t="s">
        <v>751</v>
      </c>
      <c r="O1211" s="6">
        <v>417</v>
      </c>
    </row>
    <row r="1212" spans="1:15">
      <c r="A1212" t="s">
        <v>586</v>
      </c>
      <c r="B1212" t="s">
        <v>51</v>
      </c>
      <c r="C1212" t="s">
        <v>798</v>
      </c>
      <c r="D1212">
        <v>54</v>
      </c>
      <c r="E1212" t="s">
        <v>691</v>
      </c>
      <c r="F1212" t="s">
        <v>639</v>
      </c>
      <c r="G1212" s="9" t="s">
        <v>62</v>
      </c>
      <c r="I1212" t="str">
        <f t="shared" si="142"/>
        <v>V5-QB - Sprayed/stained-54-FD60 - No Intu</v>
      </c>
      <c r="J1212" s="6">
        <f t="shared" si="147"/>
        <v>438</v>
      </c>
      <c r="L1212" s="189" t="s">
        <v>751</v>
      </c>
      <c r="O1212" s="6">
        <v>417</v>
      </c>
    </row>
    <row r="1213" spans="1:15">
      <c r="A1213" t="s">
        <v>587</v>
      </c>
      <c r="B1213" t="s">
        <v>52</v>
      </c>
      <c r="C1213" t="s">
        <v>798</v>
      </c>
      <c r="D1213">
        <v>54</v>
      </c>
      <c r="E1213" t="s">
        <v>691</v>
      </c>
      <c r="F1213" t="s">
        <v>639</v>
      </c>
      <c r="G1213" s="9" t="s">
        <v>62</v>
      </c>
      <c r="I1213" t="str">
        <f t="shared" si="142"/>
        <v>V6-QB - Sprayed/stained-54-FD60 - No Intu</v>
      </c>
      <c r="J1213" s="6">
        <f t="shared" si="147"/>
        <v>704</v>
      </c>
      <c r="L1213" s="189" t="s">
        <v>751</v>
      </c>
      <c r="O1213" s="6">
        <v>670</v>
      </c>
    </row>
    <row r="1214" spans="1:15">
      <c r="A1214" t="s">
        <v>582</v>
      </c>
      <c r="B1214" t="s">
        <v>47</v>
      </c>
      <c r="C1214" t="s">
        <v>799</v>
      </c>
      <c r="D1214">
        <v>54</v>
      </c>
      <c r="E1214" t="s">
        <v>691</v>
      </c>
      <c r="F1214" t="s">
        <v>639</v>
      </c>
      <c r="G1214" s="9" t="s">
        <v>62</v>
      </c>
      <c r="I1214" t="str">
        <f t="shared" si="142"/>
        <v>V1-Concealed Flush - Sprayed/stained-54-FD60 - No Intu</v>
      </c>
      <c r="J1214" s="6">
        <f t="shared" si="147"/>
        <v>482</v>
      </c>
      <c r="L1214" s="189" t="s">
        <v>751</v>
      </c>
      <c r="O1214" s="6">
        <v>459</v>
      </c>
    </row>
    <row r="1215" spans="1:15">
      <c r="A1215" t="s">
        <v>583</v>
      </c>
      <c r="B1215" t="s">
        <v>48</v>
      </c>
      <c r="C1215" t="s">
        <v>799</v>
      </c>
      <c r="D1215">
        <v>54</v>
      </c>
      <c r="E1215" t="s">
        <v>691</v>
      </c>
      <c r="F1215" t="s">
        <v>639</v>
      </c>
      <c r="G1215" s="9" t="s">
        <v>62</v>
      </c>
      <c r="I1215" t="str">
        <f t="shared" si="142"/>
        <v>V2-Concealed Flush - Sprayed/stained-54-FD60 - No Intu</v>
      </c>
      <c r="J1215" s="6">
        <f t="shared" si="147"/>
        <v>443</v>
      </c>
      <c r="L1215" s="189" t="s">
        <v>751</v>
      </c>
      <c r="O1215" s="6">
        <v>421</v>
      </c>
    </row>
    <row r="1216" spans="1:15">
      <c r="A1216" t="s">
        <v>584</v>
      </c>
      <c r="B1216" t="s">
        <v>49</v>
      </c>
      <c r="C1216" t="s">
        <v>799</v>
      </c>
      <c r="D1216">
        <v>54</v>
      </c>
      <c r="E1216" t="s">
        <v>691</v>
      </c>
      <c r="F1216" t="s">
        <v>639</v>
      </c>
      <c r="G1216" s="9" t="s">
        <v>62</v>
      </c>
      <c r="I1216" t="str">
        <f t="shared" si="142"/>
        <v>V3-Concealed Flush - Sprayed/stained-54-FD60 - No Intu</v>
      </c>
      <c r="J1216" s="6">
        <f t="shared" si="147"/>
        <v>462</v>
      </c>
      <c r="L1216" s="189" t="s">
        <v>751</v>
      </c>
      <c r="O1216" s="6">
        <v>440</v>
      </c>
    </row>
    <row r="1217" spans="1:15">
      <c r="A1217" t="s">
        <v>585</v>
      </c>
      <c r="B1217" t="s">
        <v>50</v>
      </c>
      <c r="C1217" t="s">
        <v>799</v>
      </c>
      <c r="D1217">
        <v>54</v>
      </c>
      <c r="E1217" t="s">
        <v>691</v>
      </c>
      <c r="F1217" t="s">
        <v>639</v>
      </c>
      <c r="G1217" s="9" t="s">
        <v>62</v>
      </c>
      <c r="I1217" t="str">
        <f t="shared" si="142"/>
        <v>V4-Concealed Flush - Sprayed/stained-54-FD60 - No Intu</v>
      </c>
      <c r="J1217" s="6">
        <f t="shared" si="147"/>
        <v>482</v>
      </c>
      <c r="L1217" s="189" t="s">
        <v>751</v>
      </c>
      <c r="O1217" s="6">
        <v>459</v>
      </c>
    </row>
    <row r="1218" spans="1:15">
      <c r="A1218" t="s">
        <v>586</v>
      </c>
      <c r="B1218" t="s">
        <v>51</v>
      </c>
      <c r="C1218" t="s">
        <v>799</v>
      </c>
      <c r="D1218">
        <v>54</v>
      </c>
      <c r="E1218" t="s">
        <v>691</v>
      </c>
      <c r="F1218" t="s">
        <v>639</v>
      </c>
      <c r="G1218" s="9" t="s">
        <v>62</v>
      </c>
      <c r="I1218" t="str">
        <f t="shared" si="142"/>
        <v>V5-Concealed Flush - Sprayed/stained-54-FD60 - No Intu</v>
      </c>
      <c r="J1218" s="6">
        <f t="shared" si="147"/>
        <v>482</v>
      </c>
      <c r="L1218" s="189" t="s">
        <v>751</v>
      </c>
      <c r="O1218" s="6">
        <v>459</v>
      </c>
    </row>
    <row r="1219" spans="1:15">
      <c r="A1219" t="s">
        <v>587</v>
      </c>
      <c r="B1219" t="s">
        <v>52</v>
      </c>
      <c r="C1219" t="s">
        <v>799</v>
      </c>
      <c r="D1219">
        <v>54</v>
      </c>
      <c r="E1219" t="s">
        <v>691</v>
      </c>
      <c r="F1219" t="s">
        <v>639</v>
      </c>
      <c r="G1219" s="9" t="s">
        <v>62</v>
      </c>
      <c r="I1219" t="str">
        <f t="shared" si="142"/>
        <v>V6-Concealed Flush - Sprayed/stained-54-FD60 - No Intu</v>
      </c>
      <c r="J1219" s="6">
        <f t="shared" si="147"/>
        <v>775</v>
      </c>
      <c r="L1219" s="189" t="s">
        <v>751</v>
      </c>
      <c r="O1219" s="6">
        <v>737</v>
      </c>
    </row>
    <row r="1220" spans="1:15">
      <c r="A1220" t="s">
        <v>582</v>
      </c>
      <c r="B1220" t="s">
        <v>47</v>
      </c>
      <c r="C1220" t="s">
        <v>127</v>
      </c>
      <c r="D1220">
        <v>59</v>
      </c>
      <c r="E1220" t="s">
        <v>691</v>
      </c>
      <c r="F1220" t="s">
        <v>639</v>
      </c>
      <c r="G1220" s="9" t="s">
        <v>61</v>
      </c>
      <c r="H1220" t="str">
        <f t="shared" ref="H1220:H1257" si="148">_xlfn.CONCAT(F1220,I1220)</f>
        <v>12mm PyrobelV1-Hockey-59-FD60 - No Intu</v>
      </c>
      <c r="I1220" t="str">
        <f t="shared" ref="I1220:I1283" si="149">A1220&amp;"-"&amp;C1220&amp;"-"&amp;D1220&amp;"-"&amp;E1220</f>
        <v>V1-Hockey-59-FD60 - No Intu</v>
      </c>
      <c r="J1220">
        <f t="shared" ref="J1220:J1232" si="150">+ROUNDUP(O1220*(1+M1220),0)</f>
        <v>361</v>
      </c>
      <c r="L1220" t="s">
        <v>730</v>
      </c>
      <c r="M1220" s="355">
        <v>0.05</v>
      </c>
      <c r="O1220">
        <v>343</v>
      </c>
    </row>
    <row r="1221" spans="1:15">
      <c r="A1221" t="s">
        <v>583</v>
      </c>
      <c r="B1221" t="s">
        <v>48</v>
      </c>
      <c r="C1221" t="s">
        <v>127</v>
      </c>
      <c r="D1221">
        <v>59</v>
      </c>
      <c r="E1221" t="s">
        <v>691</v>
      </c>
      <c r="F1221" t="s">
        <v>639</v>
      </c>
      <c r="G1221" s="9" t="s">
        <v>61</v>
      </c>
      <c r="H1221" t="str">
        <f t="shared" si="148"/>
        <v>12mm PyrobelV2-Hockey-59-FD60 - No Intu</v>
      </c>
      <c r="I1221" t="str">
        <f t="shared" si="149"/>
        <v>V2-Hockey-59-FD60 - No Intu</v>
      </c>
      <c r="J1221">
        <f t="shared" si="150"/>
        <v>329</v>
      </c>
      <c r="L1221" t="s">
        <v>730</v>
      </c>
      <c r="M1221" s="355">
        <v>0.05</v>
      </c>
      <c r="O1221">
        <v>313</v>
      </c>
    </row>
    <row r="1222" spans="1:15">
      <c r="A1222" t="s">
        <v>584</v>
      </c>
      <c r="B1222" t="s">
        <v>49</v>
      </c>
      <c r="C1222" t="s">
        <v>127</v>
      </c>
      <c r="D1222">
        <v>59</v>
      </c>
      <c r="E1222" t="s">
        <v>691</v>
      </c>
      <c r="F1222" t="s">
        <v>639</v>
      </c>
      <c r="G1222" s="9" t="s">
        <v>61</v>
      </c>
      <c r="H1222" t="str">
        <f t="shared" si="148"/>
        <v>12mm PyrobelV3-Hockey-59-FD60 - No Intu</v>
      </c>
      <c r="I1222" t="str">
        <f t="shared" si="149"/>
        <v>V3-Hockey-59-FD60 - No Intu</v>
      </c>
      <c r="J1222">
        <f t="shared" si="150"/>
        <v>363</v>
      </c>
      <c r="L1222" t="s">
        <v>730</v>
      </c>
      <c r="M1222" s="355">
        <v>0.05</v>
      </c>
      <c r="O1222">
        <v>345</v>
      </c>
    </row>
    <row r="1223" spans="1:15">
      <c r="A1223" t="s">
        <v>585</v>
      </c>
      <c r="B1223" t="s">
        <v>50</v>
      </c>
      <c r="C1223" t="s">
        <v>127</v>
      </c>
      <c r="D1223">
        <v>59</v>
      </c>
      <c r="E1223" t="s">
        <v>691</v>
      </c>
      <c r="F1223" t="s">
        <v>639</v>
      </c>
      <c r="G1223" s="9" t="s">
        <v>61</v>
      </c>
      <c r="H1223" t="str">
        <f t="shared" si="148"/>
        <v>12mm PyrobelV4-Hockey-59-FD60 - No Intu</v>
      </c>
      <c r="I1223" t="str">
        <f t="shared" si="149"/>
        <v>V4-Hockey-59-FD60 - No Intu</v>
      </c>
      <c r="J1223">
        <f t="shared" si="150"/>
        <v>402</v>
      </c>
      <c r="L1223" t="s">
        <v>730</v>
      </c>
      <c r="M1223" s="355">
        <v>0.05</v>
      </c>
      <c r="O1223">
        <v>382</v>
      </c>
    </row>
    <row r="1224" spans="1:15">
      <c r="A1224" t="s">
        <v>586</v>
      </c>
      <c r="B1224" t="s">
        <v>51</v>
      </c>
      <c r="C1224" t="s">
        <v>127</v>
      </c>
      <c r="D1224">
        <v>59</v>
      </c>
      <c r="E1224" t="s">
        <v>691</v>
      </c>
      <c r="F1224" t="s">
        <v>639</v>
      </c>
      <c r="G1224" s="9" t="s">
        <v>61</v>
      </c>
      <c r="H1224" t="str">
        <f t="shared" si="148"/>
        <v>12mm PyrobelV5-Hockey-59-FD60 - No Intu</v>
      </c>
      <c r="I1224" t="str">
        <f t="shared" si="149"/>
        <v>V5-Hockey-59-FD60 - No Intu</v>
      </c>
      <c r="J1224">
        <f t="shared" si="150"/>
        <v>390</v>
      </c>
      <c r="L1224" t="s">
        <v>730</v>
      </c>
      <c r="M1224" s="355">
        <v>0.05</v>
      </c>
      <c r="O1224">
        <v>371</v>
      </c>
    </row>
    <row r="1225" spans="1:15">
      <c r="A1225" t="s">
        <v>587</v>
      </c>
      <c r="B1225" t="s">
        <v>52</v>
      </c>
      <c r="C1225" t="s">
        <v>127</v>
      </c>
      <c r="D1225">
        <v>59</v>
      </c>
      <c r="E1225" t="s">
        <v>691</v>
      </c>
      <c r="F1225" t="s">
        <v>639</v>
      </c>
      <c r="G1225" s="9" t="s">
        <v>61</v>
      </c>
      <c r="H1225" t="str">
        <f t="shared" si="148"/>
        <v>12mm PyrobelV6-Hockey-59-FD60 - No Intu</v>
      </c>
      <c r="I1225" t="str">
        <f t="shared" si="149"/>
        <v>V6-Hockey-59-FD60 - No Intu</v>
      </c>
      <c r="J1225">
        <f t="shared" si="150"/>
        <v>656</v>
      </c>
      <c r="L1225" t="s">
        <v>730</v>
      </c>
      <c r="M1225" s="355">
        <v>0.05</v>
      </c>
      <c r="O1225">
        <v>624</v>
      </c>
    </row>
    <row r="1226" spans="1:15">
      <c r="A1226" t="s">
        <v>588</v>
      </c>
      <c r="B1226" t="s">
        <v>129</v>
      </c>
      <c r="C1226" t="s">
        <v>127</v>
      </c>
      <c r="D1226">
        <v>59</v>
      </c>
      <c r="E1226" t="s">
        <v>691</v>
      </c>
      <c r="F1226" t="s">
        <v>639</v>
      </c>
      <c r="G1226" s="9" t="s">
        <v>61</v>
      </c>
      <c r="H1226" t="str">
        <f t="shared" si="148"/>
        <v>12mm PyrobelV7-Hockey-59-FD60 - No Intu</v>
      </c>
      <c r="I1226" t="str">
        <f t="shared" si="149"/>
        <v>V7-Hockey-59-FD60 - No Intu</v>
      </c>
      <c r="J1226">
        <f t="shared" si="150"/>
        <v>731</v>
      </c>
      <c r="L1226" t="s">
        <v>730</v>
      </c>
      <c r="M1226" s="355">
        <v>0.05</v>
      </c>
      <c r="O1226">
        <v>696</v>
      </c>
    </row>
    <row r="1227" spans="1:15">
      <c r="A1227" t="s">
        <v>582</v>
      </c>
      <c r="B1227" t="s">
        <v>47</v>
      </c>
      <c r="C1227" t="s">
        <v>128</v>
      </c>
      <c r="D1227">
        <v>59</v>
      </c>
      <c r="E1227" t="s">
        <v>691</v>
      </c>
      <c r="F1227" t="s">
        <v>639</v>
      </c>
      <c r="G1227" s="9" t="s">
        <v>62</v>
      </c>
      <c r="H1227" t="str">
        <f t="shared" si="148"/>
        <v>12mm PyrobelV1-QB-59-FD60 - No Intu</v>
      </c>
      <c r="I1227" t="str">
        <f t="shared" si="149"/>
        <v>V1-QB-59-FD60 - No Intu</v>
      </c>
      <c r="J1227">
        <f t="shared" si="150"/>
        <v>438</v>
      </c>
      <c r="L1227" t="s">
        <v>730</v>
      </c>
      <c r="M1227" s="355">
        <v>0.05</v>
      </c>
      <c r="O1227">
        <v>417</v>
      </c>
    </row>
    <row r="1228" spans="1:15">
      <c r="A1228" t="s">
        <v>583</v>
      </c>
      <c r="B1228" t="s">
        <v>48</v>
      </c>
      <c r="C1228" t="s">
        <v>128</v>
      </c>
      <c r="D1228">
        <v>59</v>
      </c>
      <c r="E1228" t="s">
        <v>691</v>
      </c>
      <c r="F1228" t="s">
        <v>639</v>
      </c>
      <c r="G1228" s="9" t="s">
        <v>62</v>
      </c>
      <c r="H1228" t="str">
        <f t="shared" si="148"/>
        <v>12mm PyrobelV2-QB-59-FD60 - No Intu</v>
      </c>
      <c r="I1228" t="str">
        <f t="shared" si="149"/>
        <v>V2-QB-59-FD60 - No Intu</v>
      </c>
      <c r="J1228">
        <f t="shared" si="150"/>
        <v>402</v>
      </c>
      <c r="L1228" t="s">
        <v>730</v>
      </c>
      <c r="M1228" s="355">
        <v>0.05</v>
      </c>
      <c r="O1228">
        <v>382</v>
      </c>
    </row>
    <row r="1229" spans="1:15">
      <c r="A1229" t="s">
        <v>584</v>
      </c>
      <c r="B1229" t="s">
        <v>49</v>
      </c>
      <c r="C1229" t="s">
        <v>128</v>
      </c>
      <c r="D1229">
        <v>59</v>
      </c>
      <c r="E1229" t="s">
        <v>691</v>
      </c>
      <c r="F1229" t="s">
        <v>639</v>
      </c>
      <c r="G1229" s="9" t="s">
        <v>62</v>
      </c>
      <c r="H1229" t="str">
        <f t="shared" si="148"/>
        <v>12mm PyrobelV3-QB-59-FD60 - No Intu</v>
      </c>
      <c r="I1229" t="str">
        <f t="shared" si="149"/>
        <v>V3-QB-59-FD60 - No Intu</v>
      </c>
      <c r="J1229">
        <f t="shared" si="150"/>
        <v>420</v>
      </c>
      <c r="L1229" t="s">
        <v>730</v>
      </c>
      <c r="M1229" s="355">
        <v>0.05</v>
      </c>
      <c r="O1229">
        <v>400</v>
      </c>
    </row>
    <row r="1230" spans="1:15">
      <c r="A1230" t="s">
        <v>585</v>
      </c>
      <c r="B1230" t="s">
        <v>50</v>
      </c>
      <c r="C1230" t="s">
        <v>128</v>
      </c>
      <c r="D1230">
        <v>59</v>
      </c>
      <c r="E1230" t="s">
        <v>691</v>
      </c>
      <c r="F1230" t="s">
        <v>639</v>
      </c>
      <c r="G1230" s="9" t="s">
        <v>62</v>
      </c>
      <c r="H1230" t="str">
        <f t="shared" si="148"/>
        <v>12mm PyrobelV4-QB-59-FD60 - No Intu</v>
      </c>
      <c r="I1230" t="str">
        <f t="shared" si="149"/>
        <v>V4-QB-59-FD60 - No Intu</v>
      </c>
      <c r="J1230">
        <f t="shared" si="150"/>
        <v>438</v>
      </c>
      <c r="L1230" t="s">
        <v>730</v>
      </c>
      <c r="M1230" s="355">
        <v>0.05</v>
      </c>
      <c r="O1230">
        <v>417</v>
      </c>
    </row>
    <row r="1231" spans="1:15">
      <c r="A1231" t="s">
        <v>586</v>
      </c>
      <c r="B1231" t="s">
        <v>51</v>
      </c>
      <c r="C1231" t="s">
        <v>128</v>
      </c>
      <c r="D1231">
        <v>59</v>
      </c>
      <c r="E1231" t="s">
        <v>691</v>
      </c>
      <c r="F1231" t="s">
        <v>639</v>
      </c>
      <c r="G1231" s="9" t="s">
        <v>62</v>
      </c>
      <c r="H1231" t="str">
        <f t="shared" si="148"/>
        <v>12mm PyrobelV5-QB-59-FD60 - No Intu</v>
      </c>
      <c r="I1231" t="str">
        <f t="shared" si="149"/>
        <v>V5-QB-59-FD60 - No Intu</v>
      </c>
      <c r="J1231">
        <f t="shared" si="150"/>
        <v>438</v>
      </c>
      <c r="L1231" t="s">
        <v>730</v>
      </c>
      <c r="M1231" s="355">
        <v>0.05</v>
      </c>
      <c r="O1231">
        <v>417</v>
      </c>
    </row>
    <row r="1232" spans="1:15">
      <c r="A1232" t="s">
        <v>587</v>
      </c>
      <c r="B1232" t="s">
        <v>52</v>
      </c>
      <c r="C1232" t="s">
        <v>128</v>
      </c>
      <c r="D1232">
        <v>59</v>
      </c>
      <c r="E1232" t="s">
        <v>691</v>
      </c>
      <c r="F1232" t="s">
        <v>639</v>
      </c>
      <c r="G1232" s="9" t="s">
        <v>62</v>
      </c>
      <c r="H1232" t="str">
        <f t="shared" si="148"/>
        <v>12mm PyrobelV6-QB-59-FD60 - No Intu</v>
      </c>
      <c r="I1232" t="str">
        <f t="shared" si="149"/>
        <v>V6-QB-59-FD60 - No Intu</v>
      </c>
      <c r="J1232">
        <f t="shared" si="150"/>
        <v>704</v>
      </c>
      <c r="L1232" t="s">
        <v>730</v>
      </c>
      <c r="M1232" s="355">
        <v>0.05</v>
      </c>
      <c r="O1232">
        <v>670</v>
      </c>
    </row>
    <row r="1233" spans="1:15">
      <c r="A1233" t="s">
        <v>582</v>
      </c>
      <c r="B1233" t="s">
        <v>47</v>
      </c>
      <c r="C1233" t="s">
        <v>631</v>
      </c>
      <c r="D1233">
        <v>59</v>
      </c>
      <c r="E1233" t="s">
        <v>691</v>
      </c>
      <c r="F1233" t="s">
        <v>639</v>
      </c>
      <c r="G1233" s="9" t="s">
        <v>62</v>
      </c>
      <c r="H1233" t="str">
        <f t="shared" si="148"/>
        <v>12mm PyrobelV1-Concealed Flush-59-FD60 - No Intu</v>
      </c>
      <c r="I1233" t="str">
        <f t="shared" si="149"/>
        <v>V1-Concealed Flush-59-FD60 - No Intu</v>
      </c>
      <c r="J1233" s="284">
        <f t="shared" ref="J1233:J1238" si="151">ROUNDUP(J1227*(1+Concealed_Flush_Uplift),0)</f>
        <v>482</v>
      </c>
      <c r="L1233" t="s">
        <v>751</v>
      </c>
      <c r="M1233" s="355"/>
      <c r="O1233" s="284">
        <v>459</v>
      </c>
    </row>
    <row r="1234" spans="1:15">
      <c r="A1234" t="s">
        <v>583</v>
      </c>
      <c r="B1234" t="s">
        <v>48</v>
      </c>
      <c r="C1234" t="s">
        <v>631</v>
      </c>
      <c r="D1234">
        <v>59</v>
      </c>
      <c r="E1234" t="s">
        <v>691</v>
      </c>
      <c r="F1234" t="s">
        <v>639</v>
      </c>
      <c r="G1234" s="9" t="s">
        <v>62</v>
      </c>
      <c r="H1234" t="str">
        <f t="shared" si="148"/>
        <v>12mm PyrobelV2-Concealed Flush-59-FD60 - No Intu</v>
      </c>
      <c r="I1234" t="str">
        <f t="shared" si="149"/>
        <v>V2-Concealed Flush-59-FD60 - No Intu</v>
      </c>
      <c r="J1234" s="284">
        <f t="shared" si="151"/>
        <v>443</v>
      </c>
      <c r="L1234" t="s">
        <v>751</v>
      </c>
      <c r="M1234" s="355"/>
      <c r="O1234" s="284">
        <v>421</v>
      </c>
    </row>
    <row r="1235" spans="1:15">
      <c r="A1235" t="s">
        <v>584</v>
      </c>
      <c r="B1235" t="s">
        <v>49</v>
      </c>
      <c r="C1235" t="s">
        <v>631</v>
      </c>
      <c r="D1235">
        <v>59</v>
      </c>
      <c r="E1235" t="s">
        <v>691</v>
      </c>
      <c r="F1235" t="s">
        <v>639</v>
      </c>
      <c r="G1235" s="9" t="s">
        <v>62</v>
      </c>
      <c r="H1235" t="str">
        <f t="shared" si="148"/>
        <v>12mm PyrobelV3-Concealed Flush-59-FD60 - No Intu</v>
      </c>
      <c r="I1235" t="str">
        <f t="shared" si="149"/>
        <v>V3-Concealed Flush-59-FD60 - No Intu</v>
      </c>
      <c r="J1235" s="284">
        <f t="shared" si="151"/>
        <v>462</v>
      </c>
      <c r="L1235" t="s">
        <v>751</v>
      </c>
      <c r="M1235" s="355"/>
      <c r="O1235" s="284">
        <v>440</v>
      </c>
    </row>
    <row r="1236" spans="1:15">
      <c r="A1236" t="s">
        <v>585</v>
      </c>
      <c r="B1236" t="s">
        <v>50</v>
      </c>
      <c r="C1236" t="s">
        <v>631</v>
      </c>
      <c r="D1236">
        <v>59</v>
      </c>
      <c r="E1236" t="s">
        <v>691</v>
      </c>
      <c r="F1236" t="s">
        <v>639</v>
      </c>
      <c r="G1236" s="9" t="s">
        <v>62</v>
      </c>
      <c r="H1236" t="str">
        <f t="shared" si="148"/>
        <v>12mm PyrobelV4-Concealed Flush-59-FD60 - No Intu</v>
      </c>
      <c r="I1236" t="str">
        <f t="shared" si="149"/>
        <v>V4-Concealed Flush-59-FD60 - No Intu</v>
      </c>
      <c r="J1236" s="284">
        <f t="shared" si="151"/>
        <v>482</v>
      </c>
      <c r="L1236" t="s">
        <v>751</v>
      </c>
      <c r="M1236" s="355"/>
      <c r="O1236" s="284">
        <v>459</v>
      </c>
    </row>
    <row r="1237" spans="1:15">
      <c r="A1237" t="s">
        <v>586</v>
      </c>
      <c r="B1237" t="s">
        <v>51</v>
      </c>
      <c r="C1237" t="s">
        <v>631</v>
      </c>
      <c r="D1237">
        <v>59</v>
      </c>
      <c r="E1237" t="s">
        <v>691</v>
      </c>
      <c r="F1237" t="s">
        <v>639</v>
      </c>
      <c r="G1237" s="9" t="s">
        <v>62</v>
      </c>
      <c r="H1237" t="str">
        <f t="shared" si="148"/>
        <v>12mm PyrobelV5-Concealed Flush-59-FD60 - No Intu</v>
      </c>
      <c r="I1237" t="str">
        <f t="shared" si="149"/>
        <v>V5-Concealed Flush-59-FD60 - No Intu</v>
      </c>
      <c r="J1237" s="284">
        <f t="shared" si="151"/>
        <v>482</v>
      </c>
      <c r="L1237" t="s">
        <v>751</v>
      </c>
      <c r="M1237" s="355"/>
      <c r="O1237" s="284">
        <v>459</v>
      </c>
    </row>
    <row r="1238" spans="1:15">
      <c r="A1238" t="s">
        <v>587</v>
      </c>
      <c r="B1238" t="s">
        <v>52</v>
      </c>
      <c r="C1238" t="s">
        <v>631</v>
      </c>
      <c r="D1238">
        <v>59</v>
      </c>
      <c r="E1238" t="s">
        <v>691</v>
      </c>
      <c r="F1238" t="s">
        <v>639</v>
      </c>
      <c r="G1238" s="9" t="s">
        <v>62</v>
      </c>
      <c r="H1238" t="str">
        <f t="shared" si="148"/>
        <v>12mm PyrobelV6-Concealed Flush-59-FD60 - No Intu</v>
      </c>
      <c r="I1238" t="str">
        <f t="shared" si="149"/>
        <v>V6-Concealed Flush-59-FD60 - No Intu</v>
      </c>
      <c r="J1238" s="284">
        <f t="shared" si="151"/>
        <v>775</v>
      </c>
      <c r="L1238" t="s">
        <v>751</v>
      </c>
      <c r="M1238" s="355"/>
      <c r="O1238" s="284">
        <v>737</v>
      </c>
    </row>
    <row r="1239" spans="1:15">
      <c r="A1239" t="s">
        <v>582</v>
      </c>
      <c r="B1239" t="s">
        <v>47</v>
      </c>
      <c r="C1239" t="s">
        <v>797</v>
      </c>
      <c r="D1239">
        <v>59</v>
      </c>
      <c r="E1239" t="s">
        <v>691</v>
      </c>
      <c r="F1239" t="s">
        <v>639</v>
      </c>
      <c r="G1239" s="9" t="s">
        <v>61</v>
      </c>
      <c r="H1239" t="str">
        <f t="shared" si="148"/>
        <v>12mm PyrobelV1-Hockey - Sprayed/stained-59-FD60 - No Intu</v>
      </c>
      <c r="I1239" t="str">
        <f t="shared" si="149"/>
        <v>V1-Hockey - Sprayed/stained-59-FD60 - No Intu</v>
      </c>
      <c r="J1239" s="6">
        <f t="shared" ref="J1239:J1257" si="152">J1220</f>
        <v>361</v>
      </c>
      <c r="L1239" s="189" t="s">
        <v>751</v>
      </c>
      <c r="O1239" s="6">
        <v>343</v>
      </c>
    </row>
    <row r="1240" spans="1:15">
      <c r="A1240" t="s">
        <v>583</v>
      </c>
      <c r="B1240" t="s">
        <v>48</v>
      </c>
      <c r="C1240" t="s">
        <v>797</v>
      </c>
      <c r="D1240">
        <v>59</v>
      </c>
      <c r="E1240" t="s">
        <v>691</v>
      </c>
      <c r="F1240" t="s">
        <v>639</v>
      </c>
      <c r="G1240" s="9" t="s">
        <v>61</v>
      </c>
      <c r="H1240" t="str">
        <f t="shared" si="148"/>
        <v>12mm PyrobelV2-Hockey - Sprayed/stained-59-FD60 - No Intu</v>
      </c>
      <c r="I1240" t="str">
        <f t="shared" si="149"/>
        <v>V2-Hockey - Sprayed/stained-59-FD60 - No Intu</v>
      </c>
      <c r="J1240" s="6">
        <f t="shared" si="152"/>
        <v>329</v>
      </c>
      <c r="L1240" s="189" t="s">
        <v>751</v>
      </c>
      <c r="O1240" s="6">
        <v>313</v>
      </c>
    </row>
    <row r="1241" spans="1:15">
      <c r="A1241" t="s">
        <v>584</v>
      </c>
      <c r="B1241" t="s">
        <v>49</v>
      </c>
      <c r="C1241" t="s">
        <v>797</v>
      </c>
      <c r="D1241">
        <v>59</v>
      </c>
      <c r="E1241" t="s">
        <v>691</v>
      </c>
      <c r="F1241" t="s">
        <v>639</v>
      </c>
      <c r="G1241" s="9" t="s">
        <v>61</v>
      </c>
      <c r="H1241" t="str">
        <f t="shared" si="148"/>
        <v>12mm PyrobelV3-Hockey - Sprayed/stained-59-FD60 - No Intu</v>
      </c>
      <c r="I1241" t="str">
        <f t="shared" si="149"/>
        <v>V3-Hockey - Sprayed/stained-59-FD60 - No Intu</v>
      </c>
      <c r="J1241" s="6">
        <f t="shared" si="152"/>
        <v>363</v>
      </c>
      <c r="L1241" s="189" t="s">
        <v>751</v>
      </c>
      <c r="O1241" s="6">
        <v>345</v>
      </c>
    </row>
    <row r="1242" spans="1:15">
      <c r="A1242" t="s">
        <v>585</v>
      </c>
      <c r="B1242" t="s">
        <v>50</v>
      </c>
      <c r="C1242" t="s">
        <v>797</v>
      </c>
      <c r="D1242">
        <v>59</v>
      </c>
      <c r="E1242" t="s">
        <v>691</v>
      </c>
      <c r="F1242" t="s">
        <v>639</v>
      </c>
      <c r="G1242" s="9" t="s">
        <v>61</v>
      </c>
      <c r="H1242" t="str">
        <f t="shared" si="148"/>
        <v>12mm PyrobelV4-Hockey - Sprayed/stained-59-FD60 - No Intu</v>
      </c>
      <c r="I1242" t="str">
        <f t="shared" si="149"/>
        <v>V4-Hockey - Sprayed/stained-59-FD60 - No Intu</v>
      </c>
      <c r="J1242" s="6">
        <f t="shared" si="152"/>
        <v>402</v>
      </c>
      <c r="L1242" s="189" t="s">
        <v>751</v>
      </c>
      <c r="O1242" s="6">
        <v>382</v>
      </c>
    </row>
    <row r="1243" spans="1:15">
      <c r="A1243" t="s">
        <v>586</v>
      </c>
      <c r="B1243" t="s">
        <v>51</v>
      </c>
      <c r="C1243" t="s">
        <v>797</v>
      </c>
      <c r="D1243">
        <v>59</v>
      </c>
      <c r="E1243" t="s">
        <v>691</v>
      </c>
      <c r="F1243" t="s">
        <v>639</v>
      </c>
      <c r="G1243" s="9" t="s">
        <v>61</v>
      </c>
      <c r="H1243" t="str">
        <f t="shared" si="148"/>
        <v>12mm PyrobelV5-Hockey - Sprayed/stained-59-FD60 - No Intu</v>
      </c>
      <c r="I1243" t="str">
        <f t="shared" si="149"/>
        <v>V5-Hockey - Sprayed/stained-59-FD60 - No Intu</v>
      </c>
      <c r="J1243" s="6">
        <f t="shared" si="152"/>
        <v>390</v>
      </c>
      <c r="L1243" s="189" t="s">
        <v>751</v>
      </c>
      <c r="O1243" s="6">
        <v>371</v>
      </c>
    </row>
    <row r="1244" spans="1:15">
      <c r="A1244" t="s">
        <v>587</v>
      </c>
      <c r="B1244" t="s">
        <v>52</v>
      </c>
      <c r="C1244" t="s">
        <v>797</v>
      </c>
      <c r="D1244">
        <v>59</v>
      </c>
      <c r="E1244" t="s">
        <v>691</v>
      </c>
      <c r="F1244" t="s">
        <v>639</v>
      </c>
      <c r="G1244" s="9" t="s">
        <v>61</v>
      </c>
      <c r="H1244" t="str">
        <f t="shared" si="148"/>
        <v>12mm PyrobelV6-Hockey - Sprayed/stained-59-FD60 - No Intu</v>
      </c>
      <c r="I1244" t="str">
        <f t="shared" si="149"/>
        <v>V6-Hockey - Sprayed/stained-59-FD60 - No Intu</v>
      </c>
      <c r="J1244" s="6">
        <f t="shared" si="152"/>
        <v>656</v>
      </c>
      <c r="L1244" s="189" t="s">
        <v>751</v>
      </c>
      <c r="O1244" s="6">
        <v>624</v>
      </c>
    </row>
    <row r="1245" spans="1:15">
      <c r="A1245" t="s">
        <v>588</v>
      </c>
      <c r="B1245" t="s">
        <v>129</v>
      </c>
      <c r="C1245" t="s">
        <v>797</v>
      </c>
      <c r="D1245">
        <v>59</v>
      </c>
      <c r="E1245" t="s">
        <v>691</v>
      </c>
      <c r="F1245" t="s">
        <v>639</v>
      </c>
      <c r="G1245" s="9" t="s">
        <v>61</v>
      </c>
      <c r="H1245" t="str">
        <f t="shared" si="148"/>
        <v>12mm PyrobelV7-Hockey - Sprayed/stained-59-FD60 - No Intu</v>
      </c>
      <c r="I1245" t="str">
        <f t="shared" si="149"/>
        <v>V7-Hockey - Sprayed/stained-59-FD60 - No Intu</v>
      </c>
      <c r="J1245" s="6">
        <f t="shared" si="152"/>
        <v>731</v>
      </c>
      <c r="L1245" s="189" t="s">
        <v>751</v>
      </c>
      <c r="O1245" s="6">
        <v>696</v>
      </c>
    </row>
    <row r="1246" spans="1:15">
      <c r="A1246" t="s">
        <v>582</v>
      </c>
      <c r="B1246" t="s">
        <v>47</v>
      </c>
      <c r="C1246" t="s">
        <v>798</v>
      </c>
      <c r="D1246">
        <v>59</v>
      </c>
      <c r="E1246" t="s">
        <v>691</v>
      </c>
      <c r="F1246" t="s">
        <v>639</v>
      </c>
      <c r="G1246" s="9" t="s">
        <v>62</v>
      </c>
      <c r="H1246" t="str">
        <f t="shared" si="148"/>
        <v>12mm PyrobelV1-QB - Sprayed/stained-59-FD60 - No Intu</v>
      </c>
      <c r="I1246" t="str">
        <f t="shared" si="149"/>
        <v>V1-QB - Sprayed/stained-59-FD60 - No Intu</v>
      </c>
      <c r="J1246" s="6">
        <f t="shared" si="152"/>
        <v>438</v>
      </c>
      <c r="L1246" s="189" t="s">
        <v>751</v>
      </c>
      <c r="O1246" s="6">
        <v>417</v>
      </c>
    </row>
    <row r="1247" spans="1:15">
      <c r="A1247" t="s">
        <v>583</v>
      </c>
      <c r="B1247" t="s">
        <v>48</v>
      </c>
      <c r="C1247" t="s">
        <v>798</v>
      </c>
      <c r="D1247">
        <v>59</v>
      </c>
      <c r="E1247" t="s">
        <v>691</v>
      </c>
      <c r="F1247" t="s">
        <v>639</v>
      </c>
      <c r="G1247" s="9" t="s">
        <v>62</v>
      </c>
      <c r="H1247" t="str">
        <f t="shared" si="148"/>
        <v>12mm PyrobelV2-QB - Sprayed/stained-59-FD60 - No Intu</v>
      </c>
      <c r="I1247" t="str">
        <f t="shared" si="149"/>
        <v>V2-QB - Sprayed/stained-59-FD60 - No Intu</v>
      </c>
      <c r="J1247" s="6">
        <f t="shared" si="152"/>
        <v>402</v>
      </c>
      <c r="L1247" s="189" t="s">
        <v>751</v>
      </c>
      <c r="O1247" s="6">
        <v>382</v>
      </c>
    </row>
    <row r="1248" spans="1:15">
      <c r="A1248" t="s">
        <v>584</v>
      </c>
      <c r="B1248" t="s">
        <v>49</v>
      </c>
      <c r="C1248" t="s">
        <v>798</v>
      </c>
      <c r="D1248">
        <v>59</v>
      </c>
      <c r="E1248" t="s">
        <v>691</v>
      </c>
      <c r="F1248" t="s">
        <v>639</v>
      </c>
      <c r="G1248" s="9" t="s">
        <v>62</v>
      </c>
      <c r="H1248" t="str">
        <f t="shared" si="148"/>
        <v>12mm PyrobelV3-QB - Sprayed/stained-59-FD60 - No Intu</v>
      </c>
      <c r="I1248" t="str">
        <f t="shared" si="149"/>
        <v>V3-QB - Sprayed/stained-59-FD60 - No Intu</v>
      </c>
      <c r="J1248" s="6">
        <f t="shared" si="152"/>
        <v>420</v>
      </c>
      <c r="L1248" s="189" t="s">
        <v>751</v>
      </c>
      <c r="O1248" s="6">
        <v>400</v>
      </c>
    </row>
    <row r="1249" spans="1:15">
      <c r="A1249" t="s">
        <v>585</v>
      </c>
      <c r="B1249" t="s">
        <v>50</v>
      </c>
      <c r="C1249" t="s">
        <v>798</v>
      </c>
      <c r="D1249">
        <v>59</v>
      </c>
      <c r="E1249" t="s">
        <v>691</v>
      </c>
      <c r="F1249" t="s">
        <v>639</v>
      </c>
      <c r="G1249" s="9" t="s">
        <v>62</v>
      </c>
      <c r="H1249" t="str">
        <f t="shared" si="148"/>
        <v>12mm PyrobelV4-QB - Sprayed/stained-59-FD60 - No Intu</v>
      </c>
      <c r="I1249" t="str">
        <f t="shared" si="149"/>
        <v>V4-QB - Sprayed/stained-59-FD60 - No Intu</v>
      </c>
      <c r="J1249" s="6">
        <f t="shared" si="152"/>
        <v>438</v>
      </c>
      <c r="L1249" s="189" t="s">
        <v>751</v>
      </c>
      <c r="O1249" s="6">
        <v>417</v>
      </c>
    </row>
    <row r="1250" spans="1:15">
      <c r="A1250" t="s">
        <v>586</v>
      </c>
      <c r="B1250" t="s">
        <v>51</v>
      </c>
      <c r="C1250" t="s">
        <v>798</v>
      </c>
      <c r="D1250">
        <v>59</v>
      </c>
      <c r="E1250" t="s">
        <v>691</v>
      </c>
      <c r="F1250" t="s">
        <v>639</v>
      </c>
      <c r="G1250" s="9" t="s">
        <v>62</v>
      </c>
      <c r="H1250" t="str">
        <f t="shared" si="148"/>
        <v>12mm PyrobelV5-QB - Sprayed/stained-59-FD60 - No Intu</v>
      </c>
      <c r="I1250" t="str">
        <f t="shared" si="149"/>
        <v>V5-QB - Sprayed/stained-59-FD60 - No Intu</v>
      </c>
      <c r="J1250" s="6">
        <f t="shared" si="152"/>
        <v>438</v>
      </c>
      <c r="L1250" s="189" t="s">
        <v>751</v>
      </c>
      <c r="O1250" s="6">
        <v>417</v>
      </c>
    </row>
    <row r="1251" spans="1:15">
      <c r="A1251" t="s">
        <v>587</v>
      </c>
      <c r="B1251" t="s">
        <v>52</v>
      </c>
      <c r="C1251" t="s">
        <v>798</v>
      </c>
      <c r="D1251">
        <v>59</v>
      </c>
      <c r="E1251" t="s">
        <v>691</v>
      </c>
      <c r="F1251" t="s">
        <v>639</v>
      </c>
      <c r="G1251" s="9" t="s">
        <v>62</v>
      </c>
      <c r="H1251" t="str">
        <f t="shared" si="148"/>
        <v>12mm PyrobelV6-QB - Sprayed/stained-59-FD60 - No Intu</v>
      </c>
      <c r="I1251" t="str">
        <f t="shared" si="149"/>
        <v>V6-QB - Sprayed/stained-59-FD60 - No Intu</v>
      </c>
      <c r="J1251" s="6">
        <f t="shared" si="152"/>
        <v>704</v>
      </c>
      <c r="L1251" s="189" t="s">
        <v>751</v>
      </c>
      <c r="O1251" s="6">
        <v>670</v>
      </c>
    </row>
    <row r="1252" spans="1:15">
      <c r="A1252" t="s">
        <v>582</v>
      </c>
      <c r="B1252" t="s">
        <v>47</v>
      </c>
      <c r="C1252" t="s">
        <v>799</v>
      </c>
      <c r="D1252">
        <v>59</v>
      </c>
      <c r="E1252" t="s">
        <v>691</v>
      </c>
      <c r="F1252" t="s">
        <v>639</v>
      </c>
      <c r="G1252" s="9" t="s">
        <v>62</v>
      </c>
      <c r="H1252" t="str">
        <f t="shared" si="148"/>
        <v>12mm PyrobelV1-Concealed Flush - Sprayed/stained-59-FD60 - No Intu</v>
      </c>
      <c r="I1252" t="str">
        <f t="shared" si="149"/>
        <v>V1-Concealed Flush - Sprayed/stained-59-FD60 - No Intu</v>
      </c>
      <c r="J1252" s="6">
        <f t="shared" si="152"/>
        <v>482</v>
      </c>
      <c r="L1252" s="189" t="s">
        <v>751</v>
      </c>
      <c r="O1252" s="6">
        <v>459</v>
      </c>
    </row>
    <row r="1253" spans="1:15">
      <c r="A1253" t="s">
        <v>583</v>
      </c>
      <c r="B1253" t="s">
        <v>48</v>
      </c>
      <c r="C1253" t="s">
        <v>799</v>
      </c>
      <c r="D1253">
        <v>59</v>
      </c>
      <c r="E1253" t="s">
        <v>691</v>
      </c>
      <c r="F1253" t="s">
        <v>639</v>
      </c>
      <c r="G1253" s="9" t="s">
        <v>62</v>
      </c>
      <c r="H1253" t="str">
        <f t="shared" si="148"/>
        <v>12mm PyrobelV2-Concealed Flush - Sprayed/stained-59-FD60 - No Intu</v>
      </c>
      <c r="I1253" t="str">
        <f t="shared" si="149"/>
        <v>V2-Concealed Flush - Sprayed/stained-59-FD60 - No Intu</v>
      </c>
      <c r="J1253" s="6">
        <f t="shared" si="152"/>
        <v>443</v>
      </c>
      <c r="L1253" s="189" t="s">
        <v>751</v>
      </c>
      <c r="O1253" s="6">
        <v>421</v>
      </c>
    </row>
    <row r="1254" spans="1:15">
      <c r="A1254" t="s">
        <v>584</v>
      </c>
      <c r="B1254" t="s">
        <v>49</v>
      </c>
      <c r="C1254" t="s">
        <v>799</v>
      </c>
      <c r="D1254">
        <v>59</v>
      </c>
      <c r="E1254" t="s">
        <v>691</v>
      </c>
      <c r="F1254" t="s">
        <v>639</v>
      </c>
      <c r="G1254" s="9" t="s">
        <v>62</v>
      </c>
      <c r="H1254" t="str">
        <f t="shared" si="148"/>
        <v>12mm PyrobelV3-Concealed Flush - Sprayed/stained-59-FD60 - No Intu</v>
      </c>
      <c r="I1254" t="str">
        <f t="shared" si="149"/>
        <v>V3-Concealed Flush - Sprayed/stained-59-FD60 - No Intu</v>
      </c>
      <c r="J1254" s="6">
        <f t="shared" si="152"/>
        <v>462</v>
      </c>
      <c r="L1254" s="189" t="s">
        <v>751</v>
      </c>
      <c r="O1254" s="6">
        <v>440</v>
      </c>
    </row>
    <row r="1255" spans="1:15">
      <c r="A1255" t="s">
        <v>585</v>
      </c>
      <c r="B1255" t="s">
        <v>50</v>
      </c>
      <c r="C1255" t="s">
        <v>799</v>
      </c>
      <c r="D1255">
        <v>59</v>
      </c>
      <c r="E1255" t="s">
        <v>691</v>
      </c>
      <c r="F1255" t="s">
        <v>639</v>
      </c>
      <c r="G1255" s="9" t="s">
        <v>62</v>
      </c>
      <c r="H1255" t="str">
        <f t="shared" si="148"/>
        <v>12mm PyrobelV4-Concealed Flush - Sprayed/stained-59-FD60 - No Intu</v>
      </c>
      <c r="I1255" t="str">
        <f t="shared" si="149"/>
        <v>V4-Concealed Flush - Sprayed/stained-59-FD60 - No Intu</v>
      </c>
      <c r="J1255" s="6">
        <f t="shared" si="152"/>
        <v>482</v>
      </c>
      <c r="L1255" s="189" t="s">
        <v>751</v>
      </c>
      <c r="O1255" s="6">
        <v>459</v>
      </c>
    </row>
    <row r="1256" spans="1:15">
      <c r="A1256" t="s">
        <v>586</v>
      </c>
      <c r="B1256" t="s">
        <v>51</v>
      </c>
      <c r="C1256" t="s">
        <v>799</v>
      </c>
      <c r="D1256">
        <v>59</v>
      </c>
      <c r="E1256" t="s">
        <v>691</v>
      </c>
      <c r="F1256" t="s">
        <v>639</v>
      </c>
      <c r="G1256" s="9" t="s">
        <v>62</v>
      </c>
      <c r="H1256" t="str">
        <f t="shared" si="148"/>
        <v>12mm PyrobelV5-Concealed Flush - Sprayed/stained-59-FD60 - No Intu</v>
      </c>
      <c r="I1256" t="str">
        <f t="shared" si="149"/>
        <v>V5-Concealed Flush - Sprayed/stained-59-FD60 - No Intu</v>
      </c>
      <c r="J1256" s="6">
        <f t="shared" si="152"/>
        <v>482</v>
      </c>
      <c r="L1256" s="189" t="s">
        <v>751</v>
      </c>
      <c r="O1256" s="6">
        <v>459</v>
      </c>
    </row>
    <row r="1257" spans="1:15">
      <c r="A1257" t="s">
        <v>587</v>
      </c>
      <c r="B1257" t="s">
        <v>52</v>
      </c>
      <c r="C1257" t="s">
        <v>799</v>
      </c>
      <c r="D1257">
        <v>59</v>
      </c>
      <c r="E1257" t="s">
        <v>691</v>
      </c>
      <c r="F1257" t="s">
        <v>639</v>
      </c>
      <c r="G1257" s="9" t="s">
        <v>62</v>
      </c>
      <c r="H1257" t="str">
        <f t="shared" si="148"/>
        <v>12mm PyrobelV6-Concealed Flush - Sprayed/stained-59-FD60 - No Intu</v>
      </c>
      <c r="I1257" t="str">
        <f t="shared" si="149"/>
        <v>V6-Concealed Flush - Sprayed/stained-59-FD60 - No Intu</v>
      </c>
      <c r="J1257" s="6">
        <f t="shared" si="152"/>
        <v>775</v>
      </c>
      <c r="L1257" s="189" t="s">
        <v>751</v>
      </c>
      <c r="O1257" s="6">
        <v>737</v>
      </c>
    </row>
    <row r="1258" spans="1:15">
      <c r="A1258" t="s">
        <v>582</v>
      </c>
      <c r="B1258" t="s">
        <v>47</v>
      </c>
      <c r="C1258" t="s">
        <v>127</v>
      </c>
      <c r="D1258">
        <v>44</v>
      </c>
      <c r="E1258" t="s">
        <v>692</v>
      </c>
      <c r="F1258" t="s">
        <v>639</v>
      </c>
      <c r="G1258" s="9" t="s">
        <v>59</v>
      </c>
      <c r="I1258" t="str">
        <f t="shared" si="149"/>
        <v>V1-Hockey-44-FD60S - No Intu</v>
      </c>
      <c r="J1258">
        <f t="shared" ref="J1258:J1270" si="153">+ROUNDUP(O1258*(1+M1258),0)</f>
        <v>361</v>
      </c>
      <c r="L1258" t="s">
        <v>730</v>
      </c>
      <c r="M1258" s="355">
        <v>0.05</v>
      </c>
      <c r="O1258">
        <v>343</v>
      </c>
    </row>
    <row r="1259" spans="1:15">
      <c r="A1259" t="s">
        <v>583</v>
      </c>
      <c r="B1259" t="s">
        <v>48</v>
      </c>
      <c r="C1259" t="s">
        <v>127</v>
      </c>
      <c r="D1259">
        <v>44</v>
      </c>
      <c r="E1259" t="s">
        <v>692</v>
      </c>
      <c r="F1259" t="s">
        <v>639</v>
      </c>
      <c r="G1259" s="9" t="s">
        <v>59</v>
      </c>
      <c r="I1259" t="str">
        <f t="shared" si="149"/>
        <v>V2-Hockey-44-FD60S - No Intu</v>
      </c>
      <c r="J1259">
        <f t="shared" si="153"/>
        <v>329</v>
      </c>
      <c r="L1259" t="s">
        <v>730</v>
      </c>
      <c r="M1259" s="355">
        <v>0.05</v>
      </c>
      <c r="O1259">
        <v>313</v>
      </c>
    </row>
    <row r="1260" spans="1:15">
      <c r="A1260" t="s">
        <v>584</v>
      </c>
      <c r="B1260" t="s">
        <v>49</v>
      </c>
      <c r="C1260" t="s">
        <v>127</v>
      </c>
      <c r="D1260">
        <v>44</v>
      </c>
      <c r="E1260" t="s">
        <v>692</v>
      </c>
      <c r="F1260" t="s">
        <v>639</v>
      </c>
      <c r="G1260" s="9" t="s">
        <v>59</v>
      </c>
      <c r="I1260" t="str">
        <f t="shared" si="149"/>
        <v>V3-Hockey-44-FD60S - No Intu</v>
      </c>
      <c r="J1260">
        <f t="shared" si="153"/>
        <v>363</v>
      </c>
      <c r="L1260" t="s">
        <v>730</v>
      </c>
      <c r="M1260" s="355">
        <v>0.05</v>
      </c>
      <c r="O1260">
        <v>345</v>
      </c>
    </row>
    <row r="1261" spans="1:15">
      <c r="A1261" t="s">
        <v>585</v>
      </c>
      <c r="B1261" t="s">
        <v>50</v>
      </c>
      <c r="C1261" t="s">
        <v>127</v>
      </c>
      <c r="D1261">
        <v>44</v>
      </c>
      <c r="E1261" t="s">
        <v>692</v>
      </c>
      <c r="F1261" t="s">
        <v>639</v>
      </c>
      <c r="G1261" s="9" t="s">
        <v>59</v>
      </c>
      <c r="I1261" t="str">
        <f t="shared" si="149"/>
        <v>V4-Hockey-44-FD60S - No Intu</v>
      </c>
      <c r="J1261">
        <f t="shared" si="153"/>
        <v>402</v>
      </c>
      <c r="L1261" t="s">
        <v>730</v>
      </c>
      <c r="M1261" s="355">
        <v>0.05</v>
      </c>
      <c r="O1261">
        <v>382</v>
      </c>
    </row>
    <row r="1262" spans="1:15">
      <c r="A1262" t="s">
        <v>586</v>
      </c>
      <c r="B1262" t="s">
        <v>51</v>
      </c>
      <c r="C1262" t="s">
        <v>127</v>
      </c>
      <c r="D1262">
        <v>44</v>
      </c>
      <c r="E1262" t="s">
        <v>692</v>
      </c>
      <c r="F1262" t="s">
        <v>639</v>
      </c>
      <c r="G1262" s="9" t="s">
        <v>59</v>
      </c>
      <c r="I1262" t="str">
        <f t="shared" si="149"/>
        <v>V5-Hockey-44-FD60S - No Intu</v>
      </c>
      <c r="J1262">
        <f t="shared" si="153"/>
        <v>390</v>
      </c>
      <c r="L1262" t="s">
        <v>730</v>
      </c>
      <c r="M1262" s="355">
        <v>0.05</v>
      </c>
      <c r="O1262">
        <v>371</v>
      </c>
    </row>
    <row r="1263" spans="1:15">
      <c r="A1263" t="s">
        <v>587</v>
      </c>
      <c r="B1263" t="s">
        <v>52</v>
      </c>
      <c r="C1263" t="s">
        <v>127</v>
      </c>
      <c r="D1263">
        <v>44</v>
      </c>
      <c r="E1263" t="s">
        <v>692</v>
      </c>
      <c r="F1263" t="s">
        <v>639</v>
      </c>
      <c r="G1263" s="9" t="s">
        <v>59</v>
      </c>
      <c r="I1263" t="str">
        <f t="shared" si="149"/>
        <v>V6-Hockey-44-FD60S - No Intu</v>
      </c>
      <c r="J1263">
        <f t="shared" si="153"/>
        <v>656</v>
      </c>
      <c r="L1263" t="s">
        <v>730</v>
      </c>
      <c r="M1263" s="355">
        <v>0.05</v>
      </c>
      <c r="O1263">
        <v>624</v>
      </c>
    </row>
    <row r="1264" spans="1:15">
      <c r="A1264" t="s">
        <v>588</v>
      </c>
      <c r="B1264" t="s">
        <v>129</v>
      </c>
      <c r="C1264" t="s">
        <v>127</v>
      </c>
      <c r="D1264">
        <v>44</v>
      </c>
      <c r="E1264" t="s">
        <v>692</v>
      </c>
      <c r="F1264" t="s">
        <v>639</v>
      </c>
      <c r="G1264" s="9" t="s">
        <v>59</v>
      </c>
      <c r="I1264" t="str">
        <f t="shared" si="149"/>
        <v>V7-Hockey-44-FD60S - No Intu</v>
      </c>
      <c r="J1264">
        <f t="shared" si="153"/>
        <v>731</v>
      </c>
      <c r="L1264" t="s">
        <v>730</v>
      </c>
      <c r="M1264" s="355">
        <v>0.05</v>
      </c>
      <c r="O1264">
        <v>696</v>
      </c>
    </row>
    <row r="1265" spans="1:15">
      <c r="A1265" t="s">
        <v>582</v>
      </c>
      <c r="B1265" t="s">
        <v>47</v>
      </c>
      <c r="C1265" t="s">
        <v>128</v>
      </c>
      <c r="D1265">
        <v>44</v>
      </c>
      <c r="E1265" t="s">
        <v>692</v>
      </c>
      <c r="F1265" t="s">
        <v>639</v>
      </c>
      <c r="G1265" s="9" t="s">
        <v>60</v>
      </c>
      <c r="I1265" t="str">
        <f t="shared" si="149"/>
        <v>V1-QB-44-FD60S - No Intu</v>
      </c>
      <c r="J1265">
        <f t="shared" si="153"/>
        <v>438</v>
      </c>
      <c r="L1265" t="s">
        <v>730</v>
      </c>
      <c r="M1265" s="355">
        <v>0.05</v>
      </c>
      <c r="O1265">
        <v>417</v>
      </c>
    </row>
    <row r="1266" spans="1:15">
      <c r="A1266" t="s">
        <v>583</v>
      </c>
      <c r="B1266" t="s">
        <v>48</v>
      </c>
      <c r="C1266" t="s">
        <v>128</v>
      </c>
      <c r="D1266">
        <v>44</v>
      </c>
      <c r="E1266" t="s">
        <v>692</v>
      </c>
      <c r="F1266" t="s">
        <v>639</v>
      </c>
      <c r="G1266" s="9" t="s">
        <v>60</v>
      </c>
      <c r="I1266" t="str">
        <f t="shared" si="149"/>
        <v>V2-QB-44-FD60S - No Intu</v>
      </c>
      <c r="J1266">
        <f t="shared" si="153"/>
        <v>402</v>
      </c>
      <c r="L1266" t="s">
        <v>730</v>
      </c>
      <c r="M1266" s="355">
        <v>0.05</v>
      </c>
      <c r="O1266">
        <v>382</v>
      </c>
    </row>
    <row r="1267" spans="1:15">
      <c r="A1267" t="s">
        <v>584</v>
      </c>
      <c r="B1267" t="s">
        <v>49</v>
      </c>
      <c r="C1267" t="s">
        <v>128</v>
      </c>
      <c r="D1267">
        <v>44</v>
      </c>
      <c r="E1267" t="s">
        <v>692</v>
      </c>
      <c r="F1267" t="s">
        <v>639</v>
      </c>
      <c r="G1267" s="9" t="s">
        <v>60</v>
      </c>
      <c r="I1267" t="str">
        <f t="shared" si="149"/>
        <v>V3-QB-44-FD60S - No Intu</v>
      </c>
      <c r="J1267">
        <f t="shared" si="153"/>
        <v>420</v>
      </c>
      <c r="L1267" t="s">
        <v>730</v>
      </c>
      <c r="M1267" s="355">
        <v>0.05</v>
      </c>
      <c r="O1267">
        <v>400</v>
      </c>
    </row>
    <row r="1268" spans="1:15">
      <c r="A1268" t="s">
        <v>585</v>
      </c>
      <c r="B1268" t="s">
        <v>50</v>
      </c>
      <c r="C1268" t="s">
        <v>128</v>
      </c>
      <c r="D1268">
        <v>44</v>
      </c>
      <c r="E1268" t="s">
        <v>692</v>
      </c>
      <c r="F1268" t="s">
        <v>639</v>
      </c>
      <c r="G1268" s="9" t="s">
        <v>60</v>
      </c>
      <c r="I1268" t="str">
        <f t="shared" si="149"/>
        <v>V4-QB-44-FD60S - No Intu</v>
      </c>
      <c r="J1268">
        <f t="shared" si="153"/>
        <v>438</v>
      </c>
      <c r="L1268" t="s">
        <v>730</v>
      </c>
      <c r="M1268" s="355">
        <v>0.05</v>
      </c>
      <c r="O1268">
        <v>417</v>
      </c>
    </row>
    <row r="1269" spans="1:15">
      <c r="A1269" t="s">
        <v>586</v>
      </c>
      <c r="B1269" t="s">
        <v>51</v>
      </c>
      <c r="C1269" t="s">
        <v>128</v>
      </c>
      <c r="D1269">
        <v>44</v>
      </c>
      <c r="E1269" t="s">
        <v>692</v>
      </c>
      <c r="F1269" t="s">
        <v>639</v>
      </c>
      <c r="G1269" s="9" t="s">
        <v>60</v>
      </c>
      <c r="I1269" t="str">
        <f t="shared" si="149"/>
        <v>V5-QB-44-FD60S - No Intu</v>
      </c>
      <c r="J1269">
        <f t="shared" si="153"/>
        <v>438</v>
      </c>
      <c r="L1269" t="s">
        <v>730</v>
      </c>
      <c r="M1269" s="355">
        <v>0.05</v>
      </c>
      <c r="O1269">
        <v>417</v>
      </c>
    </row>
    <row r="1270" spans="1:15">
      <c r="A1270" t="s">
        <v>587</v>
      </c>
      <c r="B1270" t="s">
        <v>52</v>
      </c>
      <c r="C1270" t="s">
        <v>128</v>
      </c>
      <c r="D1270">
        <v>44</v>
      </c>
      <c r="E1270" t="s">
        <v>692</v>
      </c>
      <c r="F1270" t="s">
        <v>639</v>
      </c>
      <c r="G1270" s="9" t="s">
        <v>60</v>
      </c>
      <c r="I1270" t="str">
        <f t="shared" si="149"/>
        <v>V6-QB-44-FD60S - No Intu</v>
      </c>
      <c r="J1270">
        <f t="shared" si="153"/>
        <v>704</v>
      </c>
      <c r="L1270" t="s">
        <v>730</v>
      </c>
      <c r="M1270" s="355">
        <v>0.05</v>
      </c>
      <c r="O1270">
        <v>670</v>
      </c>
    </row>
    <row r="1271" spans="1:15">
      <c r="A1271" t="s">
        <v>582</v>
      </c>
      <c r="B1271" t="s">
        <v>47</v>
      </c>
      <c r="C1271" t="s">
        <v>631</v>
      </c>
      <c r="D1271">
        <v>44</v>
      </c>
      <c r="E1271" t="s">
        <v>692</v>
      </c>
      <c r="F1271" t="s">
        <v>639</v>
      </c>
      <c r="G1271" s="9" t="s">
        <v>60</v>
      </c>
      <c r="I1271" t="str">
        <f t="shared" si="149"/>
        <v>V1-Concealed Flush-44-FD60S - No Intu</v>
      </c>
      <c r="J1271" s="284">
        <f t="shared" ref="J1271:J1276" si="154">ROUNDUP(J1265*(1+Concealed_Flush_Uplift),0)</f>
        <v>482</v>
      </c>
      <c r="L1271" t="s">
        <v>751</v>
      </c>
      <c r="M1271" s="355"/>
      <c r="O1271" s="284">
        <v>459</v>
      </c>
    </row>
    <row r="1272" spans="1:15">
      <c r="A1272" t="s">
        <v>583</v>
      </c>
      <c r="B1272" t="s">
        <v>48</v>
      </c>
      <c r="C1272" t="s">
        <v>631</v>
      </c>
      <c r="D1272">
        <v>44</v>
      </c>
      <c r="E1272" t="s">
        <v>692</v>
      </c>
      <c r="F1272" t="s">
        <v>639</v>
      </c>
      <c r="G1272" s="9" t="s">
        <v>60</v>
      </c>
      <c r="I1272" t="str">
        <f t="shared" si="149"/>
        <v>V2-Concealed Flush-44-FD60S - No Intu</v>
      </c>
      <c r="J1272" s="284">
        <f t="shared" si="154"/>
        <v>443</v>
      </c>
      <c r="L1272" t="s">
        <v>751</v>
      </c>
      <c r="M1272" s="355"/>
      <c r="O1272" s="284">
        <v>421</v>
      </c>
    </row>
    <row r="1273" spans="1:15">
      <c r="A1273" t="s">
        <v>584</v>
      </c>
      <c r="B1273" t="s">
        <v>49</v>
      </c>
      <c r="C1273" t="s">
        <v>631</v>
      </c>
      <c r="D1273">
        <v>44</v>
      </c>
      <c r="E1273" t="s">
        <v>692</v>
      </c>
      <c r="F1273" t="s">
        <v>639</v>
      </c>
      <c r="G1273" s="9" t="s">
        <v>60</v>
      </c>
      <c r="I1273" t="str">
        <f t="shared" si="149"/>
        <v>V3-Concealed Flush-44-FD60S - No Intu</v>
      </c>
      <c r="J1273" s="284">
        <f t="shared" si="154"/>
        <v>462</v>
      </c>
      <c r="L1273" t="s">
        <v>751</v>
      </c>
      <c r="M1273" s="355"/>
      <c r="O1273" s="284">
        <v>440</v>
      </c>
    </row>
    <row r="1274" spans="1:15">
      <c r="A1274" t="s">
        <v>585</v>
      </c>
      <c r="B1274" t="s">
        <v>50</v>
      </c>
      <c r="C1274" t="s">
        <v>631</v>
      </c>
      <c r="D1274">
        <v>44</v>
      </c>
      <c r="E1274" t="s">
        <v>692</v>
      </c>
      <c r="F1274" t="s">
        <v>639</v>
      </c>
      <c r="G1274" s="9" t="s">
        <v>60</v>
      </c>
      <c r="I1274" t="str">
        <f t="shared" si="149"/>
        <v>V4-Concealed Flush-44-FD60S - No Intu</v>
      </c>
      <c r="J1274" s="284">
        <f t="shared" si="154"/>
        <v>482</v>
      </c>
      <c r="L1274" t="s">
        <v>751</v>
      </c>
      <c r="M1274" s="355"/>
      <c r="O1274" s="284">
        <v>459</v>
      </c>
    </row>
    <row r="1275" spans="1:15">
      <c r="A1275" t="s">
        <v>586</v>
      </c>
      <c r="B1275" t="s">
        <v>51</v>
      </c>
      <c r="C1275" t="s">
        <v>631</v>
      </c>
      <c r="D1275">
        <v>44</v>
      </c>
      <c r="E1275" t="s">
        <v>692</v>
      </c>
      <c r="F1275" t="s">
        <v>639</v>
      </c>
      <c r="G1275" s="9" t="s">
        <v>60</v>
      </c>
      <c r="I1275" t="str">
        <f t="shared" si="149"/>
        <v>V5-Concealed Flush-44-FD60S - No Intu</v>
      </c>
      <c r="J1275" s="284">
        <f t="shared" si="154"/>
        <v>482</v>
      </c>
      <c r="L1275" t="s">
        <v>751</v>
      </c>
      <c r="M1275" s="355"/>
      <c r="O1275" s="284">
        <v>459</v>
      </c>
    </row>
    <row r="1276" spans="1:15">
      <c r="A1276" t="s">
        <v>587</v>
      </c>
      <c r="B1276" t="s">
        <v>52</v>
      </c>
      <c r="C1276" t="s">
        <v>631</v>
      </c>
      <c r="D1276">
        <v>44</v>
      </c>
      <c r="E1276" t="s">
        <v>692</v>
      </c>
      <c r="F1276" t="s">
        <v>639</v>
      </c>
      <c r="G1276" s="9" t="s">
        <v>60</v>
      </c>
      <c r="I1276" t="str">
        <f t="shared" si="149"/>
        <v>V6-Concealed Flush-44-FD60S - No Intu</v>
      </c>
      <c r="J1276" s="284">
        <f t="shared" si="154"/>
        <v>775</v>
      </c>
      <c r="L1276" t="s">
        <v>751</v>
      </c>
      <c r="M1276" s="355"/>
      <c r="O1276" s="284">
        <v>737</v>
      </c>
    </row>
    <row r="1277" spans="1:15">
      <c r="A1277" t="s">
        <v>582</v>
      </c>
      <c r="B1277" t="s">
        <v>47</v>
      </c>
      <c r="C1277" t="s">
        <v>797</v>
      </c>
      <c r="D1277">
        <v>44</v>
      </c>
      <c r="E1277" t="s">
        <v>692</v>
      </c>
      <c r="F1277" t="s">
        <v>639</v>
      </c>
      <c r="G1277" s="9" t="s">
        <v>59</v>
      </c>
      <c r="I1277" t="str">
        <f t="shared" si="149"/>
        <v>V1-Hockey - Sprayed/stained-44-FD60S - No Intu</v>
      </c>
      <c r="J1277" s="6">
        <f t="shared" ref="J1277:J1295" si="155">J1258</f>
        <v>361</v>
      </c>
      <c r="L1277" s="189" t="s">
        <v>751</v>
      </c>
      <c r="O1277" s="6">
        <v>343</v>
      </c>
    </row>
    <row r="1278" spans="1:15">
      <c r="A1278" t="s">
        <v>583</v>
      </c>
      <c r="B1278" t="s">
        <v>48</v>
      </c>
      <c r="C1278" t="s">
        <v>797</v>
      </c>
      <c r="D1278">
        <v>44</v>
      </c>
      <c r="E1278" t="s">
        <v>692</v>
      </c>
      <c r="F1278" t="s">
        <v>639</v>
      </c>
      <c r="G1278" s="9" t="s">
        <v>59</v>
      </c>
      <c r="I1278" t="str">
        <f t="shared" si="149"/>
        <v>V2-Hockey - Sprayed/stained-44-FD60S - No Intu</v>
      </c>
      <c r="J1278" s="6">
        <f t="shared" si="155"/>
        <v>329</v>
      </c>
      <c r="L1278" s="189" t="s">
        <v>751</v>
      </c>
      <c r="O1278" s="6">
        <v>313</v>
      </c>
    </row>
    <row r="1279" spans="1:15">
      <c r="A1279" t="s">
        <v>584</v>
      </c>
      <c r="B1279" t="s">
        <v>49</v>
      </c>
      <c r="C1279" t="s">
        <v>797</v>
      </c>
      <c r="D1279">
        <v>44</v>
      </c>
      <c r="E1279" t="s">
        <v>692</v>
      </c>
      <c r="F1279" t="s">
        <v>639</v>
      </c>
      <c r="G1279" s="9" t="s">
        <v>59</v>
      </c>
      <c r="I1279" t="str">
        <f t="shared" si="149"/>
        <v>V3-Hockey - Sprayed/stained-44-FD60S - No Intu</v>
      </c>
      <c r="J1279" s="6">
        <f t="shared" si="155"/>
        <v>363</v>
      </c>
      <c r="L1279" s="189" t="s">
        <v>751</v>
      </c>
      <c r="O1279" s="6">
        <v>345</v>
      </c>
    </row>
    <row r="1280" spans="1:15">
      <c r="A1280" t="s">
        <v>585</v>
      </c>
      <c r="B1280" t="s">
        <v>50</v>
      </c>
      <c r="C1280" t="s">
        <v>797</v>
      </c>
      <c r="D1280">
        <v>44</v>
      </c>
      <c r="E1280" t="s">
        <v>692</v>
      </c>
      <c r="F1280" t="s">
        <v>639</v>
      </c>
      <c r="G1280" s="9" t="s">
        <v>59</v>
      </c>
      <c r="I1280" t="str">
        <f t="shared" si="149"/>
        <v>V4-Hockey - Sprayed/stained-44-FD60S - No Intu</v>
      </c>
      <c r="J1280" s="6">
        <f t="shared" si="155"/>
        <v>402</v>
      </c>
      <c r="L1280" s="189" t="s">
        <v>751</v>
      </c>
      <c r="O1280" s="6">
        <v>382</v>
      </c>
    </row>
    <row r="1281" spans="1:15">
      <c r="A1281" t="s">
        <v>586</v>
      </c>
      <c r="B1281" t="s">
        <v>51</v>
      </c>
      <c r="C1281" t="s">
        <v>797</v>
      </c>
      <c r="D1281">
        <v>44</v>
      </c>
      <c r="E1281" t="s">
        <v>692</v>
      </c>
      <c r="F1281" t="s">
        <v>639</v>
      </c>
      <c r="G1281" s="9" t="s">
        <v>59</v>
      </c>
      <c r="I1281" t="str">
        <f t="shared" si="149"/>
        <v>V5-Hockey - Sprayed/stained-44-FD60S - No Intu</v>
      </c>
      <c r="J1281" s="6">
        <f t="shared" si="155"/>
        <v>390</v>
      </c>
      <c r="L1281" s="189" t="s">
        <v>751</v>
      </c>
      <c r="O1281" s="6">
        <v>371</v>
      </c>
    </row>
    <row r="1282" spans="1:15">
      <c r="A1282" t="s">
        <v>587</v>
      </c>
      <c r="B1282" t="s">
        <v>52</v>
      </c>
      <c r="C1282" t="s">
        <v>797</v>
      </c>
      <c r="D1282">
        <v>44</v>
      </c>
      <c r="E1282" t="s">
        <v>692</v>
      </c>
      <c r="F1282" t="s">
        <v>639</v>
      </c>
      <c r="G1282" s="9" t="s">
        <v>59</v>
      </c>
      <c r="I1282" t="str">
        <f t="shared" si="149"/>
        <v>V6-Hockey - Sprayed/stained-44-FD60S - No Intu</v>
      </c>
      <c r="J1282" s="6">
        <f t="shared" si="155"/>
        <v>656</v>
      </c>
      <c r="L1282" s="189" t="s">
        <v>751</v>
      </c>
      <c r="O1282" s="6">
        <v>624</v>
      </c>
    </row>
    <row r="1283" spans="1:15">
      <c r="A1283" t="s">
        <v>588</v>
      </c>
      <c r="B1283" t="s">
        <v>129</v>
      </c>
      <c r="C1283" t="s">
        <v>797</v>
      </c>
      <c r="D1283">
        <v>44</v>
      </c>
      <c r="E1283" t="s">
        <v>692</v>
      </c>
      <c r="F1283" t="s">
        <v>639</v>
      </c>
      <c r="G1283" s="9" t="s">
        <v>59</v>
      </c>
      <c r="I1283" t="str">
        <f t="shared" si="149"/>
        <v>V7-Hockey - Sprayed/stained-44-FD60S - No Intu</v>
      </c>
      <c r="J1283" s="6">
        <f t="shared" si="155"/>
        <v>731</v>
      </c>
      <c r="L1283" s="189" t="s">
        <v>751</v>
      </c>
      <c r="O1283" s="6">
        <v>696</v>
      </c>
    </row>
    <row r="1284" spans="1:15">
      <c r="A1284" t="s">
        <v>582</v>
      </c>
      <c r="B1284" t="s">
        <v>47</v>
      </c>
      <c r="C1284" t="s">
        <v>798</v>
      </c>
      <c r="D1284">
        <v>44</v>
      </c>
      <c r="E1284" t="s">
        <v>692</v>
      </c>
      <c r="F1284" t="s">
        <v>639</v>
      </c>
      <c r="G1284" s="9" t="s">
        <v>60</v>
      </c>
      <c r="I1284" t="str">
        <f t="shared" ref="I1284:I1347" si="156">A1284&amp;"-"&amp;C1284&amp;"-"&amp;D1284&amp;"-"&amp;E1284</f>
        <v>V1-QB - Sprayed/stained-44-FD60S - No Intu</v>
      </c>
      <c r="J1284" s="6">
        <f t="shared" si="155"/>
        <v>438</v>
      </c>
      <c r="L1284" s="189" t="s">
        <v>751</v>
      </c>
      <c r="O1284" s="6">
        <v>417</v>
      </c>
    </row>
    <row r="1285" spans="1:15">
      <c r="A1285" t="s">
        <v>583</v>
      </c>
      <c r="B1285" t="s">
        <v>48</v>
      </c>
      <c r="C1285" t="s">
        <v>798</v>
      </c>
      <c r="D1285">
        <v>44</v>
      </c>
      <c r="E1285" t="s">
        <v>692</v>
      </c>
      <c r="F1285" t="s">
        <v>639</v>
      </c>
      <c r="G1285" s="9" t="s">
        <v>60</v>
      </c>
      <c r="I1285" t="str">
        <f t="shared" si="156"/>
        <v>V2-QB - Sprayed/stained-44-FD60S - No Intu</v>
      </c>
      <c r="J1285" s="6">
        <f t="shared" si="155"/>
        <v>402</v>
      </c>
      <c r="L1285" s="189" t="s">
        <v>751</v>
      </c>
      <c r="O1285" s="6">
        <v>382</v>
      </c>
    </row>
    <row r="1286" spans="1:15">
      <c r="A1286" t="s">
        <v>584</v>
      </c>
      <c r="B1286" t="s">
        <v>49</v>
      </c>
      <c r="C1286" t="s">
        <v>798</v>
      </c>
      <c r="D1286">
        <v>44</v>
      </c>
      <c r="E1286" t="s">
        <v>692</v>
      </c>
      <c r="F1286" t="s">
        <v>639</v>
      </c>
      <c r="G1286" s="9" t="s">
        <v>60</v>
      </c>
      <c r="I1286" t="str">
        <f t="shared" si="156"/>
        <v>V3-QB - Sprayed/stained-44-FD60S - No Intu</v>
      </c>
      <c r="J1286" s="6">
        <f t="shared" si="155"/>
        <v>420</v>
      </c>
      <c r="L1286" s="189" t="s">
        <v>751</v>
      </c>
      <c r="O1286" s="6">
        <v>400</v>
      </c>
    </row>
    <row r="1287" spans="1:15">
      <c r="A1287" t="s">
        <v>585</v>
      </c>
      <c r="B1287" t="s">
        <v>50</v>
      </c>
      <c r="C1287" t="s">
        <v>798</v>
      </c>
      <c r="D1287">
        <v>44</v>
      </c>
      <c r="E1287" t="s">
        <v>692</v>
      </c>
      <c r="F1287" t="s">
        <v>639</v>
      </c>
      <c r="G1287" s="9" t="s">
        <v>60</v>
      </c>
      <c r="I1287" t="str">
        <f t="shared" si="156"/>
        <v>V4-QB - Sprayed/stained-44-FD60S - No Intu</v>
      </c>
      <c r="J1287" s="6">
        <f t="shared" si="155"/>
        <v>438</v>
      </c>
      <c r="L1287" s="189" t="s">
        <v>751</v>
      </c>
      <c r="O1287" s="6">
        <v>417</v>
      </c>
    </row>
    <row r="1288" spans="1:15">
      <c r="A1288" t="s">
        <v>586</v>
      </c>
      <c r="B1288" t="s">
        <v>51</v>
      </c>
      <c r="C1288" t="s">
        <v>798</v>
      </c>
      <c r="D1288">
        <v>44</v>
      </c>
      <c r="E1288" t="s">
        <v>692</v>
      </c>
      <c r="F1288" t="s">
        <v>639</v>
      </c>
      <c r="G1288" s="9" t="s">
        <v>60</v>
      </c>
      <c r="I1288" t="str">
        <f t="shared" si="156"/>
        <v>V5-QB - Sprayed/stained-44-FD60S - No Intu</v>
      </c>
      <c r="J1288" s="6">
        <f t="shared" si="155"/>
        <v>438</v>
      </c>
      <c r="L1288" s="189" t="s">
        <v>751</v>
      </c>
      <c r="O1288" s="6">
        <v>417</v>
      </c>
    </row>
    <row r="1289" spans="1:15">
      <c r="A1289" t="s">
        <v>587</v>
      </c>
      <c r="B1289" t="s">
        <v>52</v>
      </c>
      <c r="C1289" t="s">
        <v>798</v>
      </c>
      <c r="D1289">
        <v>44</v>
      </c>
      <c r="E1289" t="s">
        <v>692</v>
      </c>
      <c r="F1289" t="s">
        <v>639</v>
      </c>
      <c r="G1289" s="9" t="s">
        <v>60</v>
      </c>
      <c r="I1289" t="str">
        <f t="shared" si="156"/>
        <v>V6-QB - Sprayed/stained-44-FD60S - No Intu</v>
      </c>
      <c r="J1289" s="6">
        <f t="shared" si="155"/>
        <v>704</v>
      </c>
      <c r="L1289" s="189" t="s">
        <v>751</v>
      </c>
      <c r="O1289" s="6">
        <v>670</v>
      </c>
    </row>
    <row r="1290" spans="1:15">
      <c r="A1290" t="s">
        <v>582</v>
      </c>
      <c r="B1290" t="s">
        <v>47</v>
      </c>
      <c r="C1290" t="s">
        <v>799</v>
      </c>
      <c r="D1290">
        <v>44</v>
      </c>
      <c r="E1290" t="s">
        <v>692</v>
      </c>
      <c r="F1290" t="s">
        <v>639</v>
      </c>
      <c r="G1290" s="9" t="s">
        <v>60</v>
      </c>
      <c r="I1290" t="str">
        <f t="shared" si="156"/>
        <v>V1-Concealed Flush - Sprayed/stained-44-FD60S - No Intu</v>
      </c>
      <c r="J1290" s="6">
        <f t="shared" si="155"/>
        <v>482</v>
      </c>
      <c r="L1290" s="189" t="s">
        <v>751</v>
      </c>
      <c r="O1290" s="6">
        <v>459</v>
      </c>
    </row>
    <row r="1291" spans="1:15">
      <c r="A1291" t="s">
        <v>583</v>
      </c>
      <c r="B1291" t="s">
        <v>48</v>
      </c>
      <c r="C1291" t="s">
        <v>799</v>
      </c>
      <c r="D1291">
        <v>44</v>
      </c>
      <c r="E1291" t="s">
        <v>692</v>
      </c>
      <c r="F1291" t="s">
        <v>639</v>
      </c>
      <c r="G1291" s="9" t="s">
        <v>60</v>
      </c>
      <c r="I1291" t="str">
        <f t="shared" si="156"/>
        <v>V2-Concealed Flush - Sprayed/stained-44-FD60S - No Intu</v>
      </c>
      <c r="J1291" s="6">
        <f t="shared" si="155"/>
        <v>443</v>
      </c>
      <c r="L1291" s="189" t="s">
        <v>751</v>
      </c>
      <c r="O1291" s="6">
        <v>421</v>
      </c>
    </row>
    <row r="1292" spans="1:15">
      <c r="A1292" t="s">
        <v>584</v>
      </c>
      <c r="B1292" t="s">
        <v>49</v>
      </c>
      <c r="C1292" t="s">
        <v>799</v>
      </c>
      <c r="D1292">
        <v>44</v>
      </c>
      <c r="E1292" t="s">
        <v>692</v>
      </c>
      <c r="F1292" t="s">
        <v>639</v>
      </c>
      <c r="G1292" s="9" t="s">
        <v>60</v>
      </c>
      <c r="I1292" t="str">
        <f t="shared" si="156"/>
        <v>V3-Concealed Flush - Sprayed/stained-44-FD60S - No Intu</v>
      </c>
      <c r="J1292" s="6">
        <f t="shared" si="155"/>
        <v>462</v>
      </c>
      <c r="L1292" s="189" t="s">
        <v>751</v>
      </c>
      <c r="O1292" s="6">
        <v>440</v>
      </c>
    </row>
    <row r="1293" spans="1:15">
      <c r="A1293" t="s">
        <v>585</v>
      </c>
      <c r="B1293" t="s">
        <v>50</v>
      </c>
      <c r="C1293" t="s">
        <v>799</v>
      </c>
      <c r="D1293">
        <v>44</v>
      </c>
      <c r="E1293" t="s">
        <v>692</v>
      </c>
      <c r="F1293" t="s">
        <v>639</v>
      </c>
      <c r="G1293" s="9" t="s">
        <v>60</v>
      </c>
      <c r="I1293" t="str">
        <f t="shared" si="156"/>
        <v>V4-Concealed Flush - Sprayed/stained-44-FD60S - No Intu</v>
      </c>
      <c r="J1293" s="6">
        <f t="shared" si="155"/>
        <v>482</v>
      </c>
      <c r="L1293" s="189" t="s">
        <v>751</v>
      </c>
      <c r="O1293" s="6">
        <v>459</v>
      </c>
    </row>
    <row r="1294" spans="1:15">
      <c r="A1294" t="s">
        <v>586</v>
      </c>
      <c r="B1294" t="s">
        <v>51</v>
      </c>
      <c r="C1294" t="s">
        <v>799</v>
      </c>
      <c r="D1294">
        <v>44</v>
      </c>
      <c r="E1294" t="s">
        <v>692</v>
      </c>
      <c r="F1294" t="s">
        <v>639</v>
      </c>
      <c r="G1294" s="9" t="s">
        <v>60</v>
      </c>
      <c r="I1294" t="str">
        <f t="shared" si="156"/>
        <v>V5-Concealed Flush - Sprayed/stained-44-FD60S - No Intu</v>
      </c>
      <c r="J1294" s="6">
        <f t="shared" si="155"/>
        <v>482</v>
      </c>
      <c r="L1294" s="189" t="s">
        <v>751</v>
      </c>
      <c r="O1294" s="6">
        <v>459</v>
      </c>
    </row>
    <row r="1295" spans="1:15">
      <c r="A1295" t="s">
        <v>587</v>
      </c>
      <c r="B1295" t="s">
        <v>52</v>
      </c>
      <c r="C1295" t="s">
        <v>799</v>
      </c>
      <c r="D1295">
        <v>44</v>
      </c>
      <c r="E1295" t="s">
        <v>692</v>
      </c>
      <c r="F1295" t="s">
        <v>639</v>
      </c>
      <c r="G1295" s="9" t="s">
        <v>60</v>
      </c>
      <c r="I1295" t="str">
        <f t="shared" si="156"/>
        <v>V6-Concealed Flush - Sprayed/stained-44-FD60S - No Intu</v>
      </c>
      <c r="J1295" s="6">
        <f t="shared" si="155"/>
        <v>775</v>
      </c>
      <c r="L1295" s="189" t="s">
        <v>751</v>
      </c>
      <c r="O1295" s="6">
        <v>737</v>
      </c>
    </row>
    <row r="1296" spans="1:15">
      <c r="A1296" t="s">
        <v>582</v>
      </c>
      <c r="B1296" t="s">
        <v>47</v>
      </c>
      <c r="C1296" t="s">
        <v>127</v>
      </c>
      <c r="D1296">
        <v>54</v>
      </c>
      <c r="E1296" t="s">
        <v>692</v>
      </c>
      <c r="F1296" t="s">
        <v>639</v>
      </c>
      <c r="G1296" s="9" t="s">
        <v>61</v>
      </c>
      <c r="I1296" t="str">
        <f t="shared" si="156"/>
        <v>V1-Hockey-54-FD60S - No Intu</v>
      </c>
      <c r="J1296">
        <f t="shared" ref="J1296:J1308" si="157">+ROUNDUP(O1296*(1+M1296),0)</f>
        <v>361</v>
      </c>
      <c r="L1296" t="s">
        <v>730</v>
      </c>
      <c r="M1296" s="355">
        <v>0.05</v>
      </c>
      <c r="O1296">
        <v>343</v>
      </c>
    </row>
    <row r="1297" spans="1:15">
      <c r="A1297" t="s">
        <v>583</v>
      </c>
      <c r="B1297" t="s">
        <v>48</v>
      </c>
      <c r="C1297" t="s">
        <v>127</v>
      </c>
      <c r="D1297">
        <v>54</v>
      </c>
      <c r="E1297" t="s">
        <v>692</v>
      </c>
      <c r="F1297" t="s">
        <v>639</v>
      </c>
      <c r="G1297" s="9" t="s">
        <v>61</v>
      </c>
      <c r="I1297" t="str">
        <f t="shared" si="156"/>
        <v>V2-Hockey-54-FD60S - No Intu</v>
      </c>
      <c r="J1297">
        <f t="shared" si="157"/>
        <v>329</v>
      </c>
      <c r="L1297" t="s">
        <v>730</v>
      </c>
      <c r="M1297" s="355">
        <v>0.05</v>
      </c>
      <c r="O1297">
        <v>313</v>
      </c>
    </row>
    <row r="1298" spans="1:15">
      <c r="A1298" t="s">
        <v>584</v>
      </c>
      <c r="B1298" t="s">
        <v>49</v>
      </c>
      <c r="C1298" t="s">
        <v>127</v>
      </c>
      <c r="D1298">
        <v>54</v>
      </c>
      <c r="E1298" t="s">
        <v>692</v>
      </c>
      <c r="F1298" t="s">
        <v>639</v>
      </c>
      <c r="G1298" s="9" t="s">
        <v>61</v>
      </c>
      <c r="I1298" t="str">
        <f t="shared" si="156"/>
        <v>V3-Hockey-54-FD60S - No Intu</v>
      </c>
      <c r="J1298">
        <f t="shared" si="157"/>
        <v>363</v>
      </c>
      <c r="L1298" t="s">
        <v>730</v>
      </c>
      <c r="M1298" s="355">
        <v>0.05</v>
      </c>
      <c r="O1298">
        <v>345</v>
      </c>
    </row>
    <row r="1299" spans="1:15">
      <c r="A1299" t="s">
        <v>585</v>
      </c>
      <c r="B1299" t="s">
        <v>50</v>
      </c>
      <c r="C1299" t="s">
        <v>127</v>
      </c>
      <c r="D1299">
        <v>54</v>
      </c>
      <c r="E1299" t="s">
        <v>692</v>
      </c>
      <c r="F1299" t="s">
        <v>639</v>
      </c>
      <c r="G1299" s="9" t="s">
        <v>61</v>
      </c>
      <c r="I1299" t="str">
        <f t="shared" si="156"/>
        <v>V4-Hockey-54-FD60S - No Intu</v>
      </c>
      <c r="J1299">
        <f t="shared" si="157"/>
        <v>402</v>
      </c>
      <c r="L1299" t="s">
        <v>730</v>
      </c>
      <c r="M1299" s="355">
        <v>0.05</v>
      </c>
      <c r="O1299">
        <v>382</v>
      </c>
    </row>
    <row r="1300" spans="1:15">
      <c r="A1300" t="s">
        <v>586</v>
      </c>
      <c r="B1300" t="s">
        <v>51</v>
      </c>
      <c r="C1300" t="s">
        <v>127</v>
      </c>
      <c r="D1300">
        <v>54</v>
      </c>
      <c r="E1300" t="s">
        <v>692</v>
      </c>
      <c r="F1300" t="s">
        <v>639</v>
      </c>
      <c r="G1300" s="9" t="s">
        <v>61</v>
      </c>
      <c r="I1300" t="str">
        <f t="shared" si="156"/>
        <v>V5-Hockey-54-FD60S - No Intu</v>
      </c>
      <c r="J1300">
        <f t="shared" si="157"/>
        <v>390</v>
      </c>
      <c r="L1300" t="s">
        <v>730</v>
      </c>
      <c r="M1300" s="355">
        <v>0.05</v>
      </c>
      <c r="O1300">
        <v>371</v>
      </c>
    </row>
    <row r="1301" spans="1:15">
      <c r="A1301" t="s">
        <v>587</v>
      </c>
      <c r="B1301" t="s">
        <v>52</v>
      </c>
      <c r="C1301" t="s">
        <v>127</v>
      </c>
      <c r="D1301">
        <v>54</v>
      </c>
      <c r="E1301" t="s">
        <v>692</v>
      </c>
      <c r="F1301" t="s">
        <v>639</v>
      </c>
      <c r="G1301" s="9" t="s">
        <v>61</v>
      </c>
      <c r="I1301" t="str">
        <f t="shared" si="156"/>
        <v>V6-Hockey-54-FD60S - No Intu</v>
      </c>
      <c r="J1301">
        <f t="shared" si="157"/>
        <v>656</v>
      </c>
      <c r="L1301" t="s">
        <v>730</v>
      </c>
      <c r="M1301" s="355">
        <v>0.05</v>
      </c>
      <c r="O1301">
        <v>624</v>
      </c>
    </row>
    <row r="1302" spans="1:15">
      <c r="A1302" t="s">
        <v>588</v>
      </c>
      <c r="B1302" t="s">
        <v>129</v>
      </c>
      <c r="C1302" t="s">
        <v>127</v>
      </c>
      <c r="D1302">
        <v>54</v>
      </c>
      <c r="E1302" t="s">
        <v>692</v>
      </c>
      <c r="F1302" t="s">
        <v>639</v>
      </c>
      <c r="G1302" s="9" t="s">
        <v>61</v>
      </c>
      <c r="I1302" t="str">
        <f t="shared" si="156"/>
        <v>V7-Hockey-54-FD60S - No Intu</v>
      </c>
      <c r="J1302">
        <f t="shared" si="157"/>
        <v>731</v>
      </c>
      <c r="L1302" t="s">
        <v>730</v>
      </c>
      <c r="M1302" s="355">
        <v>0.05</v>
      </c>
      <c r="O1302">
        <v>696</v>
      </c>
    </row>
    <row r="1303" spans="1:15">
      <c r="A1303" t="s">
        <v>582</v>
      </c>
      <c r="B1303" t="s">
        <v>47</v>
      </c>
      <c r="C1303" t="s">
        <v>128</v>
      </c>
      <c r="D1303">
        <v>54</v>
      </c>
      <c r="E1303" t="s">
        <v>692</v>
      </c>
      <c r="F1303" t="s">
        <v>639</v>
      </c>
      <c r="G1303" s="9" t="s">
        <v>62</v>
      </c>
      <c r="I1303" t="str">
        <f t="shared" si="156"/>
        <v>V1-QB-54-FD60S - No Intu</v>
      </c>
      <c r="J1303">
        <f t="shared" si="157"/>
        <v>438</v>
      </c>
      <c r="L1303" t="s">
        <v>730</v>
      </c>
      <c r="M1303" s="355">
        <v>0.05</v>
      </c>
      <c r="O1303">
        <v>417</v>
      </c>
    </row>
    <row r="1304" spans="1:15">
      <c r="A1304" t="s">
        <v>583</v>
      </c>
      <c r="B1304" t="s">
        <v>48</v>
      </c>
      <c r="C1304" t="s">
        <v>128</v>
      </c>
      <c r="D1304">
        <v>54</v>
      </c>
      <c r="E1304" t="s">
        <v>692</v>
      </c>
      <c r="F1304" t="s">
        <v>639</v>
      </c>
      <c r="G1304" s="9" t="s">
        <v>62</v>
      </c>
      <c r="I1304" t="str">
        <f t="shared" si="156"/>
        <v>V2-QB-54-FD60S - No Intu</v>
      </c>
      <c r="J1304">
        <f t="shared" si="157"/>
        <v>402</v>
      </c>
      <c r="L1304" t="s">
        <v>730</v>
      </c>
      <c r="M1304" s="355">
        <v>0.05</v>
      </c>
      <c r="O1304">
        <v>382</v>
      </c>
    </row>
    <row r="1305" spans="1:15">
      <c r="A1305" t="s">
        <v>584</v>
      </c>
      <c r="B1305" t="s">
        <v>49</v>
      </c>
      <c r="C1305" t="s">
        <v>128</v>
      </c>
      <c r="D1305">
        <v>54</v>
      </c>
      <c r="E1305" t="s">
        <v>692</v>
      </c>
      <c r="F1305" t="s">
        <v>639</v>
      </c>
      <c r="G1305" s="9" t="s">
        <v>62</v>
      </c>
      <c r="I1305" t="str">
        <f t="shared" si="156"/>
        <v>V3-QB-54-FD60S - No Intu</v>
      </c>
      <c r="J1305">
        <f t="shared" si="157"/>
        <v>420</v>
      </c>
      <c r="L1305" t="s">
        <v>730</v>
      </c>
      <c r="M1305" s="355">
        <v>0.05</v>
      </c>
      <c r="O1305">
        <v>400</v>
      </c>
    </row>
    <row r="1306" spans="1:15">
      <c r="A1306" t="s">
        <v>585</v>
      </c>
      <c r="B1306" t="s">
        <v>50</v>
      </c>
      <c r="C1306" t="s">
        <v>128</v>
      </c>
      <c r="D1306">
        <v>54</v>
      </c>
      <c r="E1306" t="s">
        <v>692</v>
      </c>
      <c r="F1306" t="s">
        <v>639</v>
      </c>
      <c r="G1306" s="9" t="s">
        <v>62</v>
      </c>
      <c r="I1306" t="str">
        <f t="shared" si="156"/>
        <v>V4-QB-54-FD60S - No Intu</v>
      </c>
      <c r="J1306">
        <f t="shared" si="157"/>
        <v>438</v>
      </c>
      <c r="L1306" t="s">
        <v>730</v>
      </c>
      <c r="M1306" s="355">
        <v>0.05</v>
      </c>
      <c r="O1306">
        <v>417</v>
      </c>
    </row>
    <row r="1307" spans="1:15">
      <c r="A1307" t="s">
        <v>586</v>
      </c>
      <c r="B1307" t="s">
        <v>51</v>
      </c>
      <c r="C1307" t="s">
        <v>128</v>
      </c>
      <c r="D1307">
        <v>54</v>
      </c>
      <c r="E1307" t="s">
        <v>692</v>
      </c>
      <c r="F1307" t="s">
        <v>639</v>
      </c>
      <c r="G1307" s="9" t="s">
        <v>62</v>
      </c>
      <c r="I1307" t="str">
        <f t="shared" si="156"/>
        <v>V5-QB-54-FD60S - No Intu</v>
      </c>
      <c r="J1307">
        <f t="shared" si="157"/>
        <v>438</v>
      </c>
      <c r="L1307" t="s">
        <v>730</v>
      </c>
      <c r="M1307" s="355">
        <v>0.05</v>
      </c>
      <c r="O1307">
        <v>417</v>
      </c>
    </row>
    <row r="1308" spans="1:15">
      <c r="A1308" t="s">
        <v>587</v>
      </c>
      <c r="B1308" t="s">
        <v>52</v>
      </c>
      <c r="C1308" t="s">
        <v>128</v>
      </c>
      <c r="D1308">
        <v>54</v>
      </c>
      <c r="E1308" t="s">
        <v>692</v>
      </c>
      <c r="F1308" t="s">
        <v>639</v>
      </c>
      <c r="G1308" s="9" t="s">
        <v>62</v>
      </c>
      <c r="I1308" t="str">
        <f t="shared" si="156"/>
        <v>V6-QB-54-FD60S - No Intu</v>
      </c>
      <c r="J1308">
        <f t="shared" si="157"/>
        <v>704</v>
      </c>
      <c r="L1308" t="s">
        <v>730</v>
      </c>
      <c r="M1308" s="355">
        <v>0.05</v>
      </c>
      <c r="O1308">
        <v>670</v>
      </c>
    </row>
    <row r="1309" spans="1:15">
      <c r="A1309" t="s">
        <v>582</v>
      </c>
      <c r="B1309" t="s">
        <v>47</v>
      </c>
      <c r="C1309" t="s">
        <v>631</v>
      </c>
      <c r="D1309">
        <v>54</v>
      </c>
      <c r="E1309" t="s">
        <v>692</v>
      </c>
      <c r="F1309" t="s">
        <v>639</v>
      </c>
      <c r="G1309" s="9" t="s">
        <v>62</v>
      </c>
      <c r="I1309" t="str">
        <f t="shared" si="156"/>
        <v>V1-Concealed Flush-54-FD60S - No Intu</v>
      </c>
      <c r="J1309" s="284">
        <f t="shared" ref="J1309:J1314" si="158">ROUNDUP(J1303*(1+Concealed_Flush_Uplift),0)</f>
        <v>482</v>
      </c>
      <c r="L1309" t="s">
        <v>751</v>
      </c>
      <c r="M1309" s="355"/>
      <c r="O1309" s="284">
        <v>459</v>
      </c>
    </row>
    <row r="1310" spans="1:15">
      <c r="A1310" t="s">
        <v>583</v>
      </c>
      <c r="B1310" t="s">
        <v>48</v>
      </c>
      <c r="C1310" t="s">
        <v>631</v>
      </c>
      <c r="D1310">
        <v>54</v>
      </c>
      <c r="E1310" t="s">
        <v>692</v>
      </c>
      <c r="F1310" t="s">
        <v>639</v>
      </c>
      <c r="G1310" s="9" t="s">
        <v>62</v>
      </c>
      <c r="I1310" t="str">
        <f t="shared" si="156"/>
        <v>V2-Concealed Flush-54-FD60S - No Intu</v>
      </c>
      <c r="J1310" s="284">
        <f t="shared" si="158"/>
        <v>443</v>
      </c>
      <c r="L1310" t="s">
        <v>751</v>
      </c>
      <c r="M1310" s="355"/>
      <c r="O1310" s="284">
        <v>421</v>
      </c>
    </row>
    <row r="1311" spans="1:15">
      <c r="A1311" t="s">
        <v>584</v>
      </c>
      <c r="B1311" t="s">
        <v>49</v>
      </c>
      <c r="C1311" t="s">
        <v>631</v>
      </c>
      <c r="D1311">
        <v>54</v>
      </c>
      <c r="E1311" t="s">
        <v>692</v>
      </c>
      <c r="F1311" t="s">
        <v>639</v>
      </c>
      <c r="G1311" s="9" t="s">
        <v>62</v>
      </c>
      <c r="I1311" t="str">
        <f t="shared" si="156"/>
        <v>V3-Concealed Flush-54-FD60S - No Intu</v>
      </c>
      <c r="J1311" s="284">
        <f t="shared" si="158"/>
        <v>462</v>
      </c>
      <c r="L1311" t="s">
        <v>751</v>
      </c>
      <c r="M1311" s="355"/>
      <c r="O1311" s="284">
        <v>440</v>
      </c>
    </row>
    <row r="1312" spans="1:15">
      <c r="A1312" t="s">
        <v>585</v>
      </c>
      <c r="B1312" t="s">
        <v>50</v>
      </c>
      <c r="C1312" t="s">
        <v>631</v>
      </c>
      <c r="D1312">
        <v>54</v>
      </c>
      <c r="E1312" t="s">
        <v>692</v>
      </c>
      <c r="F1312" t="s">
        <v>639</v>
      </c>
      <c r="G1312" s="9" t="s">
        <v>62</v>
      </c>
      <c r="I1312" t="str">
        <f t="shared" si="156"/>
        <v>V4-Concealed Flush-54-FD60S - No Intu</v>
      </c>
      <c r="J1312" s="284">
        <f t="shared" si="158"/>
        <v>482</v>
      </c>
      <c r="L1312" t="s">
        <v>751</v>
      </c>
      <c r="M1312" s="355"/>
      <c r="O1312" s="284">
        <v>459</v>
      </c>
    </row>
    <row r="1313" spans="1:15">
      <c r="A1313" t="s">
        <v>586</v>
      </c>
      <c r="B1313" t="s">
        <v>51</v>
      </c>
      <c r="C1313" t="s">
        <v>631</v>
      </c>
      <c r="D1313">
        <v>54</v>
      </c>
      <c r="E1313" t="s">
        <v>692</v>
      </c>
      <c r="F1313" t="s">
        <v>639</v>
      </c>
      <c r="G1313" s="9" t="s">
        <v>62</v>
      </c>
      <c r="I1313" t="str">
        <f t="shared" si="156"/>
        <v>V5-Concealed Flush-54-FD60S - No Intu</v>
      </c>
      <c r="J1313" s="284">
        <f t="shared" si="158"/>
        <v>482</v>
      </c>
      <c r="L1313" t="s">
        <v>751</v>
      </c>
      <c r="M1313" s="355"/>
      <c r="O1313" s="284">
        <v>459</v>
      </c>
    </row>
    <row r="1314" spans="1:15">
      <c r="A1314" t="s">
        <v>587</v>
      </c>
      <c r="B1314" t="s">
        <v>52</v>
      </c>
      <c r="C1314" t="s">
        <v>631</v>
      </c>
      <c r="D1314">
        <v>54</v>
      </c>
      <c r="E1314" t="s">
        <v>692</v>
      </c>
      <c r="F1314" t="s">
        <v>639</v>
      </c>
      <c r="G1314" s="9" t="s">
        <v>62</v>
      </c>
      <c r="I1314" t="str">
        <f t="shared" si="156"/>
        <v>V6-Concealed Flush-54-FD60S - No Intu</v>
      </c>
      <c r="J1314" s="284">
        <f t="shared" si="158"/>
        <v>775</v>
      </c>
      <c r="L1314" t="s">
        <v>751</v>
      </c>
      <c r="M1314" s="355"/>
      <c r="O1314" s="284">
        <v>737</v>
      </c>
    </row>
    <row r="1315" spans="1:15">
      <c r="A1315" t="s">
        <v>582</v>
      </c>
      <c r="B1315" t="s">
        <v>47</v>
      </c>
      <c r="C1315" t="s">
        <v>797</v>
      </c>
      <c r="D1315">
        <v>54</v>
      </c>
      <c r="E1315" t="s">
        <v>692</v>
      </c>
      <c r="F1315" t="s">
        <v>639</v>
      </c>
      <c r="G1315" s="9" t="s">
        <v>61</v>
      </c>
      <c r="I1315" t="str">
        <f t="shared" si="156"/>
        <v>V1-Hockey - Sprayed/stained-54-FD60S - No Intu</v>
      </c>
      <c r="J1315" s="6">
        <f t="shared" ref="J1315:J1333" si="159">J1296</f>
        <v>361</v>
      </c>
      <c r="L1315" s="189" t="s">
        <v>751</v>
      </c>
      <c r="O1315" s="6">
        <v>343</v>
      </c>
    </row>
    <row r="1316" spans="1:15">
      <c r="A1316" t="s">
        <v>583</v>
      </c>
      <c r="B1316" t="s">
        <v>48</v>
      </c>
      <c r="C1316" t="s">
        <v>797</v>
      </c>
      <c r="D1316">
        <v>54</v>
      </c>
      <c r="E1316" t="s">
        <v>692</v>
      </c>
      <c r="F1316" t="s">
        <v>639</v>
      </c>
      <c r="G1316" s="9" t="s">
        <v>61</v>
      </c>
      <c r="I1316" t="str">
        <f t="shared" si="156"/>
        <v>V2-Hockey - Sprayed/stained-54-FD60S - No Intu</v>
      </c>
      <c r="J1316" s="6">
        <f t="shared" si="159"/>
        <v>329</v>
      </c>
      <c r="L1316" s="189" t="s">
        <v>751</v>
      </c>
      <c r="O1316" s="6">
        <v>313</v>
      </c>
    </row>
    <row r="1317" spans="1:15">
      <c r="A1317" t="s">
        <v>584</v>
      </c>
      <c r="B1317" t="s">
        <v>49</v>
      </c>
      <c r="C1317" t="s">
        <v>797</v>
      </c>
      <c r="D1317">
        <v>54</v>
      </c>
      <c r="E1317" t="s">
        <v>692</v>
      </c>
      <c r="F1317" t="s">
        <v>639</v>
      </c>
      <c r="G1317" s="9" t="s">
        <v>61</v>
      </c>
      <c r="I1317" t="str">
        <f t="shared" si="156"/>
        <v>V3-Hockey - Sprayed/stained-54-FD60S - No Intu</v>
      </c>
      <c r="J1317" s="6">
        <f t="shared" si="159"/>
        <v>363</v>
      </c>
      <c r="L1317" s="189" t="s">
        <v>751</v>
      </c>
      <c r="O1317" s="6">
        <v>345</v>
      </c>
    </row>
    <row r="1318" spans="1:15">
      <c r="A1318" t="s">
        <v>585</v>
      </c>
      <c r="B1318" t="s">
        <v>50</v>
      </c>
      <c r="C1318" t="s">
        <v>797</v>
      </c>
      <c r="D1318">
        <v>54</v>
      </c>
      <c r="E1318" t="s">
        <v>692</v>
      </c>
      <c r="F1318" t="s">
        <v>639</v>
      </c>
      <c r="G1318" s="9" t="s">
        <v>61</v>
      </c>
      <c r="I1318" t="str">
        <f t="shared" si="156"/>
        <v>V4-Hockey - Sprayed/stained-54-FD60S - No Intu</v>
      </c>
      <c r="J1318" s="6">
        <f t="shared" si="159"/>
        <v>402</v>
      </c>
      <c r="L1318" s="189" t="s">
        <v>751</v>
      </c>
      <c r="O1318" s="6">
        <v>382</v>
      </c>
    </row>
    <row r="1319" spans="1:15">
      <c r="A1319" t="s">
        <v>586</v>
      </c>
      <c r="B1319" t="s">
        <v>51</v>
      </c>
      <c r="C1319" t="s">
        <v>797</v>
      </c>
      <c r="D1319">
        <v>54</v>
      </c>
      <c r="E1319" t="s">
        <v>692</v>
      </c>
      <c r="F1319" t="s">
        <v>639</v>
      </c>
      <c r="G1319" s="9" t="s">
        <v>61</v>
      </c>
      <c r="I1319" t="str">
        <f t="shared" si="156"/>
        <v>V5-Hockey - Sprayed/stained-54-FD60S - No Intu</v>
      </c>
      <c r="J1319" s="6">
        <f t="shared" si="159"/>
        <v>390</v>
      </c>
      <c r="L1319" s="189" t="s">
        <v>751</v>
      </c>
      <c r="O1319" s="6">
        <v>371</v>
      </c>
    </row>
    <row r="1320" spans="1:15">
      <c r="A1320" t="s">
        <v>587</v>
      </c>
      <c r="B1320" t="s">
        <v>52</v>
      </c>
      <c r="C1320" t="s">
        <v>797</v>
      </c>
      <c r="D1320">
        <v>54</v>
      </c>
      <c r="E1320" t="s">
        <v>692</v>
      </c>
      <c r="F1320" t="s">
        <v>639</v>
      </c>
      <c r="G1320" s="9" t="s">
        <v>61</v>
      </c>
      <c r="I1320" t="str">
        <f t="shared" si="156"/>
        <v>V6-Hockey - Sprayed/stained-54-FD60S - No Intu</v>
      </c>
      <c r="J1320" s="6">
        <f t="shared" si="159"/>
        <v>656</v>
      </c>
      <c r="L1320" s="189" t="s">
        <v>751</v>
      </c>
      <c r="O1320" s="6">
        <v>624</v>
      </c>
    </row>
    <row r="1321" spans="1:15">
      <c r="A1321" t="s">
        <v>588</v>
      </c>
      <c r="B1321" t="s">
        <v>129</v>
      </c>
      <c r="C1321" t="s">
        <v>797</v>
      </c>
      <c r="D1321">
        <v>54</v>
      </c>
      <c r="E1321" t="s">
        <v>692</v>
      </c>
      <c r="F1321" t="s">
        <v>639</v>
      </c>
      <c r="G1321" s="9" t="s">
        <v>61</v>
      </c>
      <c r="I1321" t="str">
        <f t="shared" si="156"/>
        <v>V7-Hockey - Sprayed/stained-54-FD60S - No Intu</v>
      </c>
      <c r="J1321" s="6">
        <f t="shared" si="159"/>
        <v>731</v>
      </c>
      <c r="L1321" s="189" t="s">
        <v>751</v>
      </c>
      <c r="O1321" s="6">
        <v>696</v>
      </c>
    </row>
    <row r="1322" spans="1:15">
      <c r="A1322" t="s">
        <v>582</v>
      </c>
      <c r="B1322" t="s">
        <v>47</v>
      </c>
      <c r="C1322" t="s">
        <v>798</v>
      </c>
      <c r="D1322">
        <v>54</v>
      </c>
      <c r="E1322" t="s">
        <v>692</v>
      </c>
      <c r="F1322" t="s">
        <v>639</v>
      </c>
      <c r="G1322" s="9" t="s">
        <v>62</v>
      </c>
      <c r="I1322" t="str">
        <f t="shared" si="156"/>
        <v>V1-QB - Sprayed/stained-54-FD60S - No Intu</v>
      </c>
      <c r="J1322" s="6">
        <f t="shared" si="159"/>
        <v>438</v>
      </c>
      <c r="L1322" s="189" t="s">
        <v>751</v>
      </c>
      <c r="O1322" s="6">
        <v>417</v>
      </c>
    </row>
    <row r="1323" spans="1:15">
      <c r="A1323" t="s">
        <v>583</v>
      </c>
      <c r="B1323" t="s">
        <v>48</v>
      </c>
      <c r="C1323" t="s">
        <v>798</v>
      </c>
      <c r="D1323">
        <v>54</v>
      </c>
      <c r="E1323" t="s">
        <v>692</v>
      </c>
      <c r="F1323" t="s">
        <v>639</v>
      </c>
      <c r="G1323" s="9" t="s">
        <v>62</v>
      </c>
      <c r="I1323" t="str">
        <f t="shared" si="156"/>
        <v>V2-QB - Sprayed/stained-54-FD60S - No Intu</v>
      </c>
      <c r="J1323" s="6">
        <f t="shared" si="159"/>
        <v>402</v>
      </c>
      <c r="L1323" s="189" t="s">
        <v>751</v>
      </c>
      <c r="O1323" s="6">
        <v>382</v>
      </c>
    </row>
    <row r="1324" spans="1:15">
      <c r="A1324" t="s">
        <v>584</v>
      </c>
      <c r="B1324" t="s">
        <v>49</v>
      </c>
      <c r="C1324" t="s">
        <v>798</v>
      </c>
      <c r="D1324">
        <v>54</v>
      </c>
      <c r="E1324" t="s">
        <v>692</v>
      </c>
      <c r="F1324" t="s">
        <v>639</v>
      </c>
      <c r="G1324" s="9" t="s">
        <v>62</v>
      </c>
      <c r="I1324" t="str">
        <f t="shared" si="156"/>
        <v>V3-QB - Sprayed/stained-54-FD60S - No Intu</v>
      </c>
      <c r="J1324" s="6">
        <f t="shared" si="159"/>
        <v>420</v>
      </c>
      <c r="L1324" s="189" t="s">
        <v>751</v>
      </c>
      <c r="O1324" s="6">
        <v>400</v>
      </c>
    </row>
    <row r="1325" spans="1:15">
      <c r="A1325" t="s">
        <v>585</v>
      </c>
      <c r="B1325" t="s">
        <v>50</v>
      </c>
      <c r="C1325" t="s">
        <v>798</v>
      </c>
      <c r="D1325">
        <v>54</v>
      </c>
      <c r="E1325" t="s">
        <v>692</v>
      </c>
      <c r="F1325" t="s">
        <v>639</v>
      </c>
      <c r="G1325" s="9" t="s">
        <v>62</v>
      </c>
      <c r="I1325" t="str">
        <f t="shared" si="156"/>
        <v>V4-QB - Sprayed/stained-54-FD60S - No Intu</v>
      </c>
      <c r="J1325" s="6">
        <f t="shared" si="159"/>
        <v>438</v>
      </c>
      <c r="L1325" s="189" t="s">
        <v>751</v>
      </c>
      <c r="O1325" s="6">
        <v>417</v>
      </c>
    </row>
    <row r="1326" spans="1:15">
      <c r="A1326" t="s">
        <v>586</v>
      </c>
      <c r="B1326" t="s">
        <v>51</v>
      </c>
      <c r="C1326" t="s">
        <v>798</v>
      </c>
      <c r="D1326">
        <v>54</v>
      </c>
      <c r="E1326" t="s">
        <v>692</v>
      </c>
      <c r="F1326" t="s">
        <v>639</v>
      </c>
      <c r="G1326" s="9" t="s">
        <v>62</v>
      </c>
      <c r="I1326" t="str">
        <f t="shared" si="156"/>
        <v>V5-QB - Sprayed/stained-54-FD60S - No Intu</v>
      </c>
      <c r="J1326" s="6">
        <f t="shared" si="159"/>
        <v>438</v>
      </c>
      <c r="L1326" s="189" t="s">
        <v>751</v>
      </c>
      <c r="O1326" s="6">
        <v>417</v>
      </c>
    </row>
    <row r="1327" spans="1:15">
      <c r="A1327" t="s">
        <v>587</v>
      </c>
      <c r="B1327" t="s">
        <v>52</v>
      </c>
      <c r="C1327" t="s">
        <v>798</v>
      </c>
      <c r="D1327">
        <v>54</v>
      </c>
      <c r="E1327" t="s">
        <v>692</v>
      </c>
      <c r="F1327" t="s">
        <v>639</v>
      </c>
      <c r="G1327" s="9" t="s">
        <v>62</v>
      </c>
      <c r="I1327" t="str">
        <f t="shared" si="156"/>
        <v>V6-QB - Sprayed/stained-54-FD60S - No Intu</v>
      </c>
      <c r="J1327" s="6">
        <f t="shared" si="159"/>
        <v>704</v>
      </c>
      <c r="L1327" s="189" t="s">
        <v>751</v>
      </c>
      <c r="O1327" s="6">
        <v>670</v>
      </c>
    </row>
    <row r="1328" spans="1:15">
      <c r="A1328" t="s">
        <v>582</v>
      </c>
      <c r="B1328" t="s">
        <v>47</v>
      </c>
      <c r="C1328" t="s">
        <v>799</v>
      </c>
      <c r="D1328">
        <v>54</v>
      </c>
      <c r="E1328" t="s">
        <v>692</v>
      </c>
      <c r="F1328" t="s">
        <v>639</v>
      </c>
      <c r="G1328" s="9" t="s">
        <v>62</v>
      </c>
      <c r="I1328" t="str">
        <f t="shared" si="156"/>
        <v>V1-Concealed Flush - Sprayed/stained-54-FD60S - No Intu</v>
      </c>
      <c r="J1328" s="6">
        <f t="shared" si="159"/>
        <v>482</v>
      </c>
      <c r="L1328" s="189" t="s">
        <v>751</v>
      </c>
      <c r="O1328" s="6">
        <v>459</v>
      </c>
    </row>
    <row r="1329" spans="1:15">
      <c r="A1329" t="s">
        <v>583</v>
      </c>
      <c r="B1329" t="s">
        <v>48</v>
      </c>
      <c r="C1329" t="s">
        <v>799</v>
      </c>
      <c r="D1329">
        <v>54</v>
      </c>
      <c r="E1329" t="s">
        <v>692</v>
      </c>
      <c r="F1329" t="s">
        <v>639</v>
      </c>
      <c r="G1329" s="9" t="s">
        <v>62</v>
      </c>
      <c r="I1329" t="str">
        <f t="shared" si="156"/>
        <v>V2-Concealed Flush - Sprayed/stained-54-FD60S - No Intu</v>
      </c>
      <c r="J1329" s="6">
        <f t="shared" si="159"/>
        <v>443</v>
      </c>
      <c r="L1329" s="189" t="s">
        <v>751</v>
      </c>
      <c r="O1329" s="6">
        <v>421</v>
      </c>
    </row>
    <row r="1330" spans="1:15">
      <c r="A1330" t="s">
        <v>584</v>
      </c>
      <c r="B1330" t="s">
        <v>49</v>
      </c>
      <c r="C1330" t="s">
        <v>799</v>
      </c>
      <c r="D1330">
        <v>54</v>
      </c>
      <c r="E1330" t="s">
        <v>692</v>
      </c>
      <c r="F1330" t="s">
        <v>639</v>
      </c>
      <c r="G1330" s="9" t="s">
        <v>62</v>
      </c>
      <c r="I1330" t="str">
        <f t="shared" si="156"/>
        <v>V3-Concealed Flush - Sprayed/stained-54-FD60S - No Intu</v>
      </c>
      <c r="J1330" s="6">
        <f t="shared" si="159"/>
        <v>462</v>
      </c>
      <c r="L1330" s="189" t="s">
        <v>751</v>
      </c>
      <c r="O1330" s="6">
        <v>440</v>
      </c>
    </row>
    <row r="1331" spans="1:15">
      <c r="A1331" t="s">
        <v>585</v>
      </c>
      <c r="B1331" t="s">
        <v>50</v>
      </c>
      <c r="C1331" t="s">
        <v>799</v>
      </c>
      <c r="D1331">
        <v>54</v>
      </c>
      <c r="E1331" t="s">
        <v>692</v>
      </c>
      <c r="F1331" t="s">
        <v>639</v>
      </c>
      <c r="G1331" s="9" t="s">
        <v>62</v>
      </c>
      <c r="I1331" t="str">
        <f t="shared" si="156"/>
        <v>V4-Concealed Flush - Sprayed/stained-54-FD60S - No Intu</v>
      </c>
      <c r="J1331" s="6">
        <f t="shared" si="159"/>
        <v>482</v>
      </c>
      <c r="L1331" s="189" t="s">
        <v>751</v>
      </c>
      <c r="O1331" s="6">
        <v>459</v>
      </c>
    </row>
    <row r="1332" spans="1:15">
      <c r="A1332" t="s">
        <v>586</v>
      </c>
      <c r="B1332" t="s">
        <v>51</v>
      </c>
      <c r="C1332" t="s">
        <v>799</v>
      </c>
      <c r="D1332">
        <v>54</v>
      </c>
      <c r="E1332" t="s">
        <v>692</v>
      </c>
      <c r="F1332" t="s">
        <v>639</v>
      </c>
      <c r="G1332" s="9" t="s">
        <v>62</v>
      </c>
      <c r="I1332" t="str">
        <f t="shared" si="156"/>
        <v>V5-Concealed Flush - Sprayed/stained-54-FD60S - No Intu</v>
      </c>
      <c r="J1332" s="6">
        <f t="shared" si="159"/>
        <v>482</v>
      </c>
      <c r="L1332" s="189" t="s">
        <v>751</v>
      </c>
      <c r="O1332" s="6">
        <v>459</v>
      </c>
    </row>
    <row r="1333" spans="1:15">
      <c r="A1333" t="s">
        <v>587</v>
      </c>
      <c r="B1333" t="s">
        <v>52</v>
      </c>
      <c r="C1333" t="s">
        <v>799</v>
      </c>
      <c r="D1333">
        <v>54</v>
      </c>
      <c r="E1333" t="s">
        <v>692</v>
      </c>
      <c r="F1333" t="s">
        <v>639</v>
      </c>
      <c r="G1333" s="9" t="s">
        <v>62</v>
      </c>
      <c r="I1333" t="str">
        <f t="shared" si="156"/>
        <v>V6-Concealed Flush - Sprayed/stained-54-FD60S - No Intu</v>
      </c>
      <c r="J1333" s="6">
        <f t="shared" si="159"/>
        <v>775</v>
      </c>
      <c r="L1333" s="189" t="s">
        <v>751</v>
      </c>
      <c r="O1333" s="6">
        <v>737</v>
      </c>
    </row>
    <row r="1334" spans="1:15">
      <c r="A1334" t="s">
        <v>582</v>
      </c>
      <c r="B1334" t="s">
        <v>47</v>
      </c>
      <c r="C1334" t="s">
        <v>127</v>
      </c>
      <c r="D1334">
        <v>59</v>
      </c>
      <c r="E1334" t="s">
        <v>692</v>
      </c>
      <c r="F1334" t="s">
        <v>639</v>
      </c>
      <c r="G1334" s="9" t="s">
        <v>61</v>
      </c>
      <c r="H1334" t="str">
        <f t="shared" ref="H1334:H1397" si="160">_xlfn.CONCAT(F1334,I1334)</f>
        <v>12mm PyrobelV1-Hockey-59-FD60S - No Intu</v>
      </c>
      <c r="I1334" t="str">
        <f t="shared" si="156"/>
        <v>V1-Hockey-59-FD60S - No Intu</v>
      </c>
      <c r="J1334">
        <f t="shared" ref="J1334:J1346" si="161">+ROUNDUP(O1334*(1+M1334),0)</f>
        <v>361</v>
      </c>
      <c r="L1334" t="s">
        <v>730</v>
      </c>
      <c r="M1334" s="355">
        <v>0.05</v>
      </c>
      <c r="O1334">
        <v>343</v>
      </c>
    </row>
    <row r="1335" spans="1:15">
      <c r="A1335" t="s">
        <v>583</v>
      </c>
      <c r="B1335" t="s">
        <v>48</v>
      </c>
      <c r="C1335" t="s">
        <v>127</v>
      </c>
      <c r="D1335">
        <v>59</v>
      </c>
      <c r="E1335" t="s">
        <v>692</v>
      </c>
      <c r="F1335" t="s">
        <v>639</v>
      </c>
      <c r="G1335" s="9" t="s">
        <v>61</v>
      </c>
      <c r="H1335" t="str">
        <f t="shared" si="160"/>
        <v>12mm PyrobelV2-Hockey-59-FD60S - No Intu</v>
      </c>
      <c r="I1335" t="str">
        <f t="shared" si="156"/>
        <v>V2-Hockey-59-FD60S - No Intu</v>
      </c>
      <c r="J1335">
        <f t="shared" si="161"/>
        <v>329</v>
      </c>
      <c r="L1335" t="s">
        <v>730</v>
      </c>
      <c r="M1335" s="355">
        <v>0.05</v>
      </c>
      <c r="O1335">
        <v>313</v>
      </c>
    </row>
    <row r="1336" spans="1:15">
      <c r="A1336" t="s">
        <v>584</v>
      </c>
      <c r="B1336" t="s">
        <v>49</v>
      </c>
      <c r="C1336" t="s">
        <v>127</v>
      </c>
      <c r="D1336">
        <v>59</v>
      </c>
      <c r="E1336" t="s">
        <v>692</v>
      </c>
      <c r="F1336" t="s">
        <v>639</v>
      </c>
      <c r="G1336" s="9" t="s">
        <v>61</v>
      </c>
      <c r="H1336" t="str">
        <f t="shared" si="160"/>
        <v>12mm PyrobelV3-Hockey-59-FD60S - No Intu</v>
      </c>
      <c r="I1336" t="str">
        <f t="shared" si="156"/>
        <v>V3-Hockey-59-FD60S - No Intu</v>
      </c>
      <c r="J1336">
        <f t="shared" si="161"/>
        <v>363</v>
      </c>
      <c r="L1336" t="s">
        <v>730</v>
      </c>
      <c r="M1336" s="355">
        <v>0.05</v>
      </c>
      <c r="O1336">
        <v>345</v>
      </c>
    </row>
    <row r="1337" spans="1:15">
      <c r="A1337" t="s">
        <v>585</v>
      </c>
      <c r="B1337" t="s">
        <v>50</v>
      </c>
      <c r="C1337" t="s">
        <v>127</v>
      </c>
      <c r="D1337">
        <v>59</v>
      </c>
      <c r="E1337" t="s">
        <v>692</v>
      </c>
      <c r="F1337" t="s">
        <v>639</v>
      </c>
      <c r="G1337" s="9" t="s">
        <v>61</v>
      </c>
      <c r="H1337" t="str">
        <f t="shared" si="160"/>
        <v>12mm PyrobelV4-Hockey-59-FD60S - No Intu</v>
      </c>
      <c r="I1337" t="str">
        <f t="shared" si="156"/>
        <v>V4-Hockey-59-FD60S - No Intu</v>
      </c>
      <c r="J1337">
        <f t="shared" si="161"/>
        <v>402</v>
      </c>
      <c r="L1337" t="s">
        <v>730</v>
      </c>
      <c r="M1337" s="355">
        <v>0.05</v>
      </c>
      <c r="O1337">
        <v>382</v>
      </c>
    </row>
    <row r="1338" spans="1:15">
      <c r="A1338" t="s">
        <v>586</v>
      </c>
      <c r="B1338" t="s">
        <v>51</v>
      </c>
      <c r="C1338" t="s">
        <v>127</v>
      </c>
      <c r="D1338">
        <v>59</v>
      </c>
      <c r="E1338" t="s">
        <v>692</v>
      </c>
      <c r="F1338" t="s">
        <v>639</v>
      </c>
      <c r="G1338" s="9" t="s">
        <v>61</v>
      </c>
      <c r="H1338" t="str">
        <f t="shared" si="160"/>
        <v>12mm PyrobelV5-Hockey-59-FD60S - No Intu</v>
      </c>
      <c r="I1338" t="str">
        <f t="shared" si="156"/>
        <v>V5-Hockey-59-FD60S - No Intu</v>
      </c>
      <c r="J1338">
        <f t="shared" si="161"/>
        <v>390</v>
      </c>
      <c r="L1338" t="s">
        <v>730</v>
      </c>
      <c r="M1338" s="355">
        <v>0.05</v>
      </c>
      <c r="O1338">
        <v>371</v>
      </c>
    </row>
    <row r="1339" spans="1:15">
      <c r="A1339" t="s">
        <v>587</v>
      </c>
      <c r="B1339" t="s">
        <v>52</v>
      </c>
      <c r="C1339" t="s">
        <v>127</v>
      </c>
      <c r="D1339">
        <v>59</v>
      </c>
      <c r="E1339" t="s">
        <v>692</v>
      </c>
      <c r="F1339" t="s">
        <v>639</v>
      </c>
      <c r="G1339" s="9" t="s">
        <v>61</v>
      </c>
      <c r="H1339" t="str">
        <f t="shared" si="160"/>
        <v>12mm PyrobelV6-Hockey-59-FD60S - No Intu</v>
      </c>
      <c r="I1339" t="str">
        <f t="shared" si="156"/>
        <v>V6-Hockey-59-FD60S - No Intu</v>
      </c>
      <c r="J1339">
        <f t="shared" si="161"/>
        <v>656</v>
      </c>
      <c r="L1339" t="s">
        <v>730</v>
      </c>
      <c r="M1339" s="355">
        <v>0.05</v>
      </c>
      <c r="O1339">
        <v>624</v>
      </c>
    </row>
    <row r="1340" spans="1:15">
      <c r="A1340" t="s">
        <v>588</v>
      </c>
      <c r="B1340" t="s">
        <v>129</v>
      </c>
      <c r="C1340" t="s">
        <v>127</v>
      </c>
      <c r="D1340">
        <v>59</v>
      </c>
      <c r="E1340" t="s">
        <v>692</v>
      </c>
      <c r="F1340" t="s">
        <v>639</v>
      </c>
      <c r="G1340" s="9" t="s">
        <v>61</v>
      </c>
      <c r="H1340" t="str">
        <f t="shared" si="160"/>
        <v>12mm PyrobelV7-Hockey-59-FD60S - No Intu</v>
      </c>
      <c r="I1340" t="str">
        <f t="shared" si="156"/>
        <v>V7-Hockey-59-FD60S - No Intu</v>
      </c>
      <c r="J1340">
        <f t="shared" si="161"/>
        <v>731</v>
      </c>
      <c r="L1340" t="s">
        <v>730</v>
      </c>
      <c r="M1340" s="355">
        <v>0.05</v>
      </c>
      <c r="O1340">
        <v>696</v>
      </c>
    </row>
    <row r="1341" spans="1:15">
      <c r="A1341" t="s">
        <v>582</v>
      </c>
      <c r="B1341" t="s">
        <v>47</v>
      </c>
      <c r="C1341" t="s">
        <v>128</v>
      </c>
      <c r="D1341">
        <v>59</v>
      </c>
      <c r="E1341" t="s">
        <v>692</v>
      </c>
      <c r="F1341" t="s">
        <v>639</v>
      </c>
      <c r="G1341" s="9" t="s">
        <v>62</v>
      </c>
      <c r="H1341" t="str">
        <f t="shared" si="160"/>
        <v>12mm PyrobelV1-QB-59-FD60S - No Intu</v>
      </c>
      <c r="I1341" t="str">
        <f t="shared" si="156"/>
        <v>V1-QB-59-FD60S - No Intu</v>
      </c>
      <c r="J1341">
        <f t="shared" si="161"/>
        <v>438</v>
      </c>
      <c r="L1341" t="s">
        <v>730</v>
      </c>
      <c r="M1341" s="355">
        <v>0.05</v>
      </c>
      <c r="O1341">
        <v>417</v>
      </c>
    </row>
    <row r="1342" spans="1:15">
      <c r="A1342" t="s">
        <v>583</v>
      </c>
      <c r="B1342" t="s">
        <v>48</v>
      </c>
      <c r="C1342" t="s">
        <v>128</v>
      </c>
      <c r="D1342">
        <v>59</v>
      </c>
      <c r="E1342" t="s">
        <v>692</v>
      </c>
      <c r="F1342" t="s">
        <v>639</v>
      </c>
      <c r="G1342" s="9" t="s">
        <v>62</v>
      </c>
      <c r="H1342" t="str">
        <f t="shared" si="160"/>
        <v>12mm PyrobelV2-QB-59-FD60S - No Intu</v>
      </c>
      <c r="I1342" t="str">
        <f t="shared" si="156"/>
        <v>V2-QB-59-FD60S - No Intu</v>
      </c>
      <c r="J1342">
        <f t="shared" si="161"/>
        <v>402</v>
      </c>
      <c r="L1342" t="s">
        <v>730</v>
      </c>
      <c r="M1342" s="355">
        <v>0.05</v>
      </c>
      <c r="O1342">
        <v>382</v>
      </c>
    </row>
    <row r="1343" spans="1:15">
      <c r="A1343" t="s">
        <v>584</v>
      </c>
      <c r="B1343" t="s">
        <v>49</v>
      </c>
      <c r="C1343" t="s">
        <v>128</v>
      </c>
      <c r="D1343">
        <v>59</v>
      </c>
      <c r="E1343" t="s">
        <v>692</v>
      </c>
      <c r="F1343" t="s">
        <v>639</v>
      </c>
      <c r="G1343" s="9" t="s">
        <v>62</v>
      </c>
      <c r="H1343" t="str">
        <f t="shared" si="160"/>
        <v>12mm PyrobelV3-QB-59-FD60S - No Intu</v>
      </c>
      <c r="I1343" t="str">
        <f t="shared" si="156"/>
        <v>V3-QB-59-FD60S - No Intu</v>
      </c>
      <c r="J1343">
        <f t="shared" si="161"/>
        <v>420</v>
      </c>
      <c r="L1343" t="s">
        <v>730</v>
      </c>
      <c r="M1343" s="355">
        <v>0.05</v>
      </c>
      <c r="O1343">
        <v>400</v>
      </c>
    </row>
    <row r="1344" spans="1:15">
      <c r="A1344" t="s">
        <v>585</v>
      </c>
      <c r="B1344" t="s">
        <v>50</v>
      </c>
      <c r="C1344" t="s">
        <v>128</v>
      </c>
      <c r="D1344">
        <v>59</v>
      </c>
      <c r="E1344" t="s">
        <v>692</v>
      </c>
      <c r="F1344" t="s">
        <v>639</v>
      </c>
      <c r="G1344" s="9" t="s">
        <v>62</v>
      </c>
      <c r="H1344" t="str">
        <f t="shared" si="160"/>
        <v>12mm PyrobelV4-QB-59-FD60S - No Intu</v>
      </c>
      <c r="I1344" t="str">
        <f t="shared" si="156"/>
        <v>V4-QB-59-FD60S - No Intu</v>
      </c>
      <c r="J1344">
        <f t="shared" si="161"/>
        <v>438</v>
      </c>
      <c r="L1344" t="s">
        <v>730</v>
      </c>
      <c r="M1344" s="355">
        <v>0.05</v>
      </c>
      <c r="O1344">
        <v>417</v>
      </c>
    </row>
    <row r="1345" spans="1:15">
      <c r="A1345" t="s">
        <v>586</v>
      </c>
      <c r="B1345" t="s">
        <v>51</v>
      </c>
      <c r="C1345" t="s">
        <v>128</v>
      </c>
      <c r="D1345">
        <v>59</v>
      </c>
      <c r="E1345" t="s">
        <v>692</v>
      </c>
      <c r="F1345" t="s">
        <v>639</v>
      </c>
      <c r="G1345" s="9" t="s">
        <v>62</v>
      </c>
      <c r="H1345" t="str">
        <f t="shared" si="160"/>
        <v>12mm PyrobelV5-QB-59-FD60S - No Intu</v>
      </c>
      <c r="I1345" t="str">
        <f t="shared" si="156"/>
        <v>V5-QB-59-FD60S - No Intu</v>
      </c>
      <c r="J1345">
        <f t="shared" si="161"/>
        <v>438</v>
      </c>
      <c r="L1345" t="s">
        <v>730</v>
      </c>
      <c r="M1345" s="355">
        <v>0.05</v>
      </c>
      <c r="O1345">
        <v>417</v>
      </c>
    </row>
    <row r="1346" spans="1:15">
      <c r="A1346" t="s">
        <v>587</v>
      </c>
      <c r="B1346" t="s">
        <v>52</v>
      </c>
      <c r="C1346" t="s">
        <v>128</v>
      </c>
      <c r="D1346">
        <v>59</v>
      </c>
      <c r="E1346" t="s">
        <v>692</v>
      </c>
      <c r="F1346" t="s">
        <v>639</v>
      </c>
      <c r="G1346" s="9" t="s">
        <v>62</v>
      </c>
      <c r="H1346" t="str">
        <f t="shared" si="160"/>
        <v>12mm PyrobelV6-QB-59-FD60S - No Intu</v>
      </c>
      <c r="I1346" t="str">
        <f t="shared" si="156"/>
        <v>V6-QB-59-FD60S - No Intu</v>
      </c>
      <c r="J1346">
        <f t="shared" si="161"/>
        <v>704</v>
      </c>
      <c r="L1346" t="s">
        <v>730</v>
      </c>
      <c r="M1346" s="355">
        <v>0.05</v>
      </c>
      <c r="O1346">
        <v>670</v>
      </c>
    </row>
    <row r="1347" spans="1:15">
      <c r="A1347" t="s">
        <v>582</v>
      </c>
      <c r="B1347" t="s">
        <v>47</v>
      </c>
      <c r="C1347" t="s">
        <v>631</v>
      </c>
      <c r="D1347">
        <v>59</v>
      </c>
      <c r="E1347" t="s">
        <v>692</v>
      </c>
      <c r="F1347" t="s">
        <v>639</v>
      </c>
      <c r="G1347" s="9" t="s">
        <v>62</v>
      </c>
      <c r="H1347" t="str">
        <f t="shared" si="160"/>
        <v>12mm PyrobelV1-Concealed Flush-59-FD60S - No Intu</v>
      </c>
      <c r="I1347" t="str">
        <f t="shared" si="156"/>
        <v>V1-Concealed Flush-59-FD60S - No Intu</v>
      </c>
      <c r="J1347" s="284">
        <f t="shared" ref="J1347:J1352" si="162">ROUNDUP(J1341*(1+Concealed_Flush_Uplift),0)</f>
        <v>482</v>
      </c>
      <c r="L1347" t="s">
        <v>751</v>
      </c>
      <c r="M1347" s="355"/>
      <c r="O1347" s="284">
        <v>459</v>
      </c>
    </row>
    <row r="1348" spans="1:15">
      <c r="A1348" t="s">
        <v>583</v>
      </c>
      <c r="B1348" t="s">
        <v>48</v>
      </c>
      <c r="C1348" t="s">
        <v>631</v>
      </c>
      <c r="D1348">
        <v>59</v>
      </c>
      <c r="E1348" t="s">
        <v>692</v>
      </c>
      <c r="F1348" t="s">
        <v>639</v>
      </c>
      <c r="G1348" s="9" t="s">
        <v>62</v>
      </c>
      <c r="H1348" t="str">
        <f t="shared" si="160"/>
        <v>12mm PyrobelV2-Concealed Flush-59-FD60S - No Intu</v>
      </c>
      <c r="I1348" t="str">
        <f t="shared" ref="I1348:I1410" si="163">A1348&amp;"-"&amp;C1348&amp;"-"&amp;D1348&amp;"-"&amp;E1348</f>
        <v>V2-Concealed Flush-59-FD60S - No Intu</v>
      </c>
      <c r="J1348" s="284">
        <f t="shared" si="162"/>
        <v>443</v>
      </c>
      <c r="L1348" t="s">
        <v>751</v>
      </c>
      <c r="M1348" s="355"/>
      <c r="O1348" s="284">
        <v>421</v>
      </c>
    </row>
    <row r="1349" spans="1:15">
      <c r="A1349" t="s">
        <v>584</v>
      </c>
      <c r="B1349" t="s">
        <v>49</v>
      </c>
      <c r="C1349" t="s">
        <v>631</v>
      </c>
      <c r="D1349">
        <v>59</v>
      </c>
      <c r="E1349" t="s">
        <v>692</v>
      </c>
      <c r="F1349" t="s">
        <v>639</v>
      </c>
      <c r="G1349" s="9" t="s">
        <v>62</v>
      </c>
      <c r="H1349" t="str">
        <f t="shared" si="160"/>
        <v>12mm PyrobelV3-Concealed Flush-59-FD60S - No Intu</v>
      </c>
      <c r="I1349" t="str">
        <f t="shared" si="163"/>
        <v>V3-Concealed Flush-59-FD60S - No Intu</v>
      </c>
      <c r="J1349" s="284">
        <f t="shared" si="162"/>
        <v>462</v>
      </c>
      <c r="L1349" t="s">
        <v>751</v>
      </c>
      <c r="M1349" s="355"/>
      <c r="O1349" s="284">
        <v>440</v>
      </c>
    </row>
    <row r="1350" spans="1:15">
      <c r="A1350" t="s">
        <v>585</v>
      </c>
      <c r="B1350" t="s">
        <v>50</v>
      </c>
      <c r="C1350" t="s">
        <v>631</v>
      </c>
      <c r="D1350">
        <v>59</v>
      </c>
      <c r="E1350" t="s">
        <v>692</v>
      </c>
      <c r="F1350" t="s">
        <v>639</v>
      </c>
      <c r="G1350" s="9" t="s">
        <v>62</v>
      </c>
      <c r="H1350" t="str">
        <f t="shared" si="160"/>
        <v>12mm PyrobelV4-Concealed Flush-59-FD60S - No Intu</v>
      </c>
      <c r="I1350" t="str">
        <f t="shared" si="163"/>
        <v>V4-Concealed Flush-59-FD60S - No Intu</v>
      </c>
      <c r="J1350" s="284">
        <f t="shared" si="162"/>
        <v>482</v>
      </c>
      <c r="L1350" t="s">
        <v>751</v>
      </c>
      <c r="M1350" s="355"/>
      <c r="O1350" s="284">
        <v>459</v>
      </c>
    </row>
    <row r="1351" spans="1:15">
      <c r="A1351" t="s">
        <v>586</v>
      </c>
      <c r="B1351" t="s">
        <v>51</v>
      </c>
      <c r="C1351" t="s">
        <v>631</v>
      </c>
      <c r="D1351">
        <v>59</v>
      </c>
      <c r="E1351" t="s">
        <v>692</v>
      </c>
      <c r="F1351" t="s">
        <v>639</v>
      </c>
      <c r="G1351" s="9" t="s">
        <v>62</v>
      </c>
      <c r="H1351" t="str">
        <f t="shared" si="160"/>
        <v>12mm PyrobelV5-Concealed Flush-59-FD60S - No Intu</v>
      </c>
      <c r="I1351" t="str">
        <f t="shared" si="163"/>
        <v>V5-Concealed Flush-59-FD60S - No Intu</v>
      </c>
      <c r="J1351" s="284">
        <f t="shared" si="162"/>
        <v>482</v>
      </c>
      <c r="L1351" t="s">
        <v>751</v>
      </c>
      <c r="M1351" s="355"/>
      <c r="O1351" s="284">
        <v>459</v>
      </c>
    </row>
    <row r="1352" spans="1:15">
      <c r="A1352" t="s">
        <v>587</v>
      </c>
      <c r="B1352" t="s">
        <v>52</v>
      </c>
      <c r="C1352" t="s">
        <v>631</v>
      </c>
      <c r="D1352">
        <v>59</v>
      </c>
      <c r="E1352" t="s">
        <v>692</v>
      </c>
      <c r="F1352" t="s">
        <v>639</v>
      </c>
      <c r="G1352" s="9" t="s">
        <v>62</v>
      </c>
      <c r="H1352" t="str">
        <f t="shared" si="160"/>
        <v>12mm PyrobelV6-Concealed Flush-59-FD60S - No Intu</v>
      </c>
      <c r="I1352" t="str">
        <f t="shared" si="163"/>
        <v>V6-Concealed Flush-59-FD60S - No Intu</v>
      </c>
      <c r="J1352" s="284">
        <f t="shared" si="162"/>
        <v>775</v>
      </c>
      <c r="L1352" t="s">
        <v>751</v>
      </c>
      <c r="M1352" s="355"/>
      <c r="O1352" s="284">
        <v>737</v>
      </c>
    </row>
    <row r="1353" spans="1:15">
      <c r="A1353" t="s">
        <v>582</v>
      </c>
      <c r="B1353" t="s">
        <v>47</v>
      </c>
      <c r="C1353" t="s">
        <v>797</v>
      </c>
      <c r="D1353">
        <v>59</v>
      </c>
      <c r="E1353" t="s">
        <v>692</v>
      </c>
      <c r="F1353" t="s">
        <v>639</v>
      </c>
      <c r="G1353" s="9" t="s">
        <v>61</v>
      </c>
      <c r="H1353" t="str">
        <f t="shared" si="160"/>
        <v>12mm PyrobelV1-Hockey - Sprayed/stained-59-FD60S - No Intu</v>
      </c>
      <c r="I1353" t="str">
        <f t="shared" si="163"/>
        <v>V1-Hockey - Sprayed/stained-59-FD60S - No Intu</v>
      </c>
      <c r="J1353" s="6">
        <f t="shared" ref="J1353:J1371" si="164">J1334</f>
        <v>361</v>
      </c>
      <c r="L1353" s="189" t="s">
        <v>751</v>
      </c>
      <c r="O1353" s="6">
        <v>343</v>
      </c>
    </row>
    <row r="1354" spans="1:15">
      <c r="A1354" t="s">
        <v>583</v>
      </c>
      <c r="B1354" t="s">
        <v>48</v>
      </c>
      <c r="C1354" t="s">
        <v>797</v>
      </c>
      <c r="D1354">
        <v>59</v>
      </c>
      <c r="E1354" t="s">
        <v>692</v>
      </c>
      <c r="F1354" t="s">
        <v>639</v>
      </c>
      <c r="G1354" s="9" t="s">
        <v>61</v>
      </c>
      <c r="H1354" t="str">
        <f t="shared" si="160"/>
        <v>12mm PyrobelV2-Hockey - Sprayed/stained-59-FD60S - No Intu</v>
      </c>
      <c r="I1354" t="str">
        <f t="shared" si="163"/>
        <v>V2-Hockey - Sprayed/stained-59-FD60S - No Intu</v>
      </c>
      <c r="J1354" s="6">
        <f t="shared" si="164"/>
        <v>329</v>
      </c>
      <c r="L1354" s="189" t="s">
        <v>751</v>
      </c>
      <c r="O1354" s="6">
        <v>313</v>
      </c>
    </row>
    <row r="1355" spans="1:15">
      <c r="A1355" t="s">
        <v>584</v>
      </c>
      <c r="B1355" t="s">
        <v>49</v>
      </c>
      <c r="C1355" t="s">
        <v>797</v>
      </c>
      <c r="D1355">
        <v>59</v>
      </c>
      <c r="E1355" t="s">
        <v>692</v>
      </c>
      <c r="F1355" t="s">
        <v>639</v>
      </c>
      <c r="G1355" s="9" t="s">
        <v>61</v>
      </c>
      <c r="H1355" t="str">
        <f t="shared" si="160"/>
        <v>12mm PyrobelV3-Hockey - Sprayed/stained-59-FD60S - No Intu</v>
      </c>
      <c r="I1355" t="str">
        <f t="shared" si="163"/>
        <v>V3-Hockey - Sprayed/stained-59-FD60S - No Intu</v>
      </c>
      <c r="J1355" s="6">
        <f t="shared" si="164"/>
        <v>363</v>
      </c>
      <c r="L1355" s="189" t="s">
        <v>751</v>
      </c>
      <c r="O1355" s="6">
        <v>345</v>
      </c>
    </row>
    <row r="1356" spans="1:15">
      <c r="A1356" t="s">
        <v>585</v>
      </c>
      <c r="B1356" t="s">
        <v>50</v>
      </c>
      <c r="C1356" t="s">
        <v>797</v>
      </c>
      <c r="D1356">
        <v>59</v>
      </c>
      <c r="E1356" t="s">
        <v>692</v>
      </c>
      <c r="F1356" t="s">
        <v>639</v>
      </c>
      <c r="G1356" s="9" t="s">
        <v>61</v>
      </c>
      <c r="H1356" t="str">
        <f t="shared" si="160"/>
        <v>12mm PyrobelV4-Hockey - Sprayed/stained-59-FD60S - No Intu</v>
      </c>
      <c r="I1356" t="str">
        <f t="shared" si="163"/>
        <v>V4-Hockey - Sprayed/stained-59-FD60S - No Intu</v>
      </c>
      <c r="J1356" s="6">
        <f t="shared" si="164"/>
        <v>402</v>
      </c>
      <c r="L1356" s="189" t="s">
        <v>751</v>
      </c>
      <c r="O1356" s="6">
        <v>382</v>
      </c>
    </row>
    <row r="1357" spans="1:15">
      <c r="A1357" t="s">
        <v>586</v>
      </c>
      <c r="B1357" t="s">
        <v>51</v>
      </c>
      <c r="C1357" t="s">
        <v>797</v>
      </c>
      <c r="D1357">
        <v>59</v>
      </c>
      <c r="E1357" t="s">
        <v>692</v>
      </c>
      <c r="F1357" t="s">
        <v>639</v>
      </c>
      <c r="G1357" s="9" t="s">
        <v>61</v>
      </c>
      <c r="H1357" t="str">
        <f t="shared" si="160"/>
        <v>12mm PyrobelV5-Hockey - Sprayed/stained-59-FD60S - No Intu</v>
      </c>
      <c r="I1357" t="str">
        <f t="shared" si="163"/>
        <v>V5-Hockey - Sprayed/stained-59-FD60S - No Intu</v>
      </c>
      <c r="J1357" s="6">
        <f t="shared" si="164"/>
        <v>390</v>
      </c>
      <c r="L1357" s="189" t="s">
        <v>751</v>
      </c>
      <c r="O1357" s="6">
        <v>371</v>
      </c>
    </row>
    <row r="1358" spans="1:15">
      <c r="A1358" t="s">
        <v>587</v>
      </c>
      <c r="B1358" t="s">
        <v>52</v>
      </c>
      <c r="C1358" t="s">
        <v>797</v>
      </c>
      <c r="D1358">
        <v>59</v>
      </c>
      <c r="E1358" t="s">
        <v>692</v>
      </c>
      <c r="F1358" t="s">
        <v>639</v>
      </c>
      <c r="G1358" s="9" t="s">
        <v>61</v>
      </c>
      <c r="H1358" t="str">
        <f t="shared" si="160"/>
        <v>12mm PyrobelV6-Hockey - Sprayed/stained-59-FD60S - No Intu</v>
      </c>
      <c r="I1358" t="str">
        <f t="shared" si="163"/>
        <v>V6-Hockey - Sprayed/stained-59-FD60S - No Intu</v>
      </c>
      <c r="J1358" s="6">
        <f t="shared" si="164"/>
        <v>656</v>
      </c>
      <c r="L1358" s="189" t="s">
        <v>751</v>
      </c>
      <c r="O1358" s="6">
        <v>624</v>
      </c>
    </row>
    <row r="1359" spans="1:15">
      <c r="A1359" t="s">
        <v>588</v>
      </c>
      <c r="B1359" t="s">
        <v>129</v>
      </c>
      <c r="C1359" t="s">
        <v>797</v>
      </c>
      <c r="D1359">
        <v>59</v>
      </c>
      <c r="E1359" t="s">
        <v>692</v>
      </c>
      <c r="F1359" t="s">
        <v>639</v>
      </c>
      <c r="G1359" s="9" t="s">
        <v>61</v>
      </c>
      <c r="H1359" t="str">
        <f t="shared" si="160"/>
        <v>12mm PyrobelV7-Hockey - Sprayed/stained-59-FD60S - No Intu</v>
      </c>
      <c r="I1359" t="str">
        <f t="shared" si="163"/>
        <v>V7-Hockey - Sprayed/stained-59-FD60S - No Intu</v>
      </c>
      <c r="J1359" s="6">
        <f t="shared" si="164"/>
        <v>731</v>
      </c>
      <c r="L1359" s="189" t="s">
        <v>751</v>
      </c>
      <c r="O1359" s="6">
        <v>696</v>
      </c>
    </row>
    <row r="1360" spans="1:15">
      <c r="A1360" t="s">
        <v>582</v>
      </c>
      <c r="B1360" t="s">
        <v>47</v>
      </c>
      <c r="C1360" t="s">
        <v>798</v>
      </c>
      <c r="D1360">
        <v>59</v>
      </c>
      <c r="E1360" t="s">
        <v>692</v>
      </c>
      <c r="F1360" t="s">
        <v>639</v>
      </c>
      <c r="G1360" s="9" t="s">
        <v>62</v>
      </c>
      <c r="H1360" t="str">
        <f t="shared" si="160"/>
        <v>12mm PyrobelV1-QB - Sprayed/stained-59-FD60S - No Intu</v>
      </c>
      <c r="I1360" t="str">
        <f t="shared" si="163"/>
        <v>V1-QB - Sprayed/stained-59-FD60S - No Intu</v>
      </c>
      <c r="J1360" s="6">
        <f t="shared" si="164"/>
        <v>438</v>
      </c>
      <c r="L1360" s="189" t="s">
        <v>751</v>
      </c>
      <c r="O1360" s="6">
        <v>417</v>
      </c>
    </row>
    <row r="1361" spans="1:15">
      <c r="A1361" t="s">
        <v>583</v>
      </c>
      <c r="B1361" t="s">
        <v>48</v>
      </c>
      <c r="C1361" t="s">
        <v>798</v>
      </c>
      <c r="D1361">
        <v>59</v>
      </c>
      <c r="E1361" t="s">
        <v>692</v>
      </c>
      <c r="F1361" t="s">
        <v>639</v>
      </c>
      <c r="G1361" s="9" t="s">
        <v>62</v>
      </c>
      <c r="H1361" t="str">
        <f t="shared" si="160"/>
        <v>12mm PyrobelV2-QB - Sprayed/stained-59-FD60S - No Intu</v>
      </c>
      <c r="I1361" t="str">
        <f t="shared" si="163"/>
        <v>V2-QB - Sprayed/stained-59-FD60S - No Intu</v>
      </c>
      <c r="J1361" s="6">
        <f t="shared" si="164"/>
        <v>402</v>
      </c>
      <c r="L1361" s="189" t="s">
        <v>751</v>
      </c>
      <c r="O1361" s="6">
        <v>382</v>
      </c>
    </row>
    <row r="1362" spans="1:15">
      <c r="A1362" t="s">
        <v>584</v>
      </c>
      <c r="B1362" t="s">
        <v>49</v>
      </c>
      <c r="C1362" t="s">
        <v>798</v>
      </c>
      <c r="D1362">
        <v>59</v>
      </c>
      <c r="E1362" t="s">
        <v>692</v>
      </c>
      <c r="F1362" t="s">
        <v>639</v>
      </c>
      <c r="G1362" s="9" t="s">
        <v>62</v>
      </c>
      <c r="H1362" t="str">
        <f t="shared" si="160"/>
        <v>12mm PyrobelV3-QB - Sprayed/stained-59-FD60S - No Intu</v>
      </c>
      <c r="I1362" t="str">
        <f t="shared" si="163"/>
        <v>V3-QB - Sprayed/stained-59-FD60S - No Intu</v>
      </c>
      <c r="J1362" s="6">
        <f t="shared" si="164"/>
        <v>420</v>
      </c>
      <c r="L1362" s="189" t="s">
        <v>751</v>
      </c>
      <c r="O1362" s="6">
        <v>400</v>
      </c>
    </row>
    <row r="1363" spans="1:15">
      <c r="A1363" t="s">
        <v>585</v>
      </c>
      <c r="B1363" t="s">
        <v>50</v>
      </c>
      <c r="C1363" t="s">
        <v>798</v>
      </c>
      <c r="D1363">
        <v>59</v>
      </c>
      <c r="E1363" t="s">
        <v>692</v>
      </c>
      <c r="F1363" t="s">
        <v>639</v>
      </c>
      <c r="G1363" s="9" t="s">
        <v>62</v>
      </c>
      <c r="H1363" t="str">
        <f t="shared" si="160"/>
        <v>12mm PyrobelV4-QB - Sprayed/stained-59-FD60S - No Intu</v>
      </c>
      <c r="I1363" t="str">
        <f t="shared" si="163"/>
        <v>V4-QB - Sprayed/stained-59-FD60S - No Intu</v>
      </c>
      <c r="J1363" s="6">
        <f t="shared" si="164"/>
        <v>438</v>
      </c>
      <c r="L1363" s="189" t="s">
        <v>751</v>
      </c>
      <c r="O1363" s="6">
        <v>417</v>
      </c>
    </row>
    <row r="1364" spans="1:15">
      <c r="A1364" t="s">
        <v>586</v>
      </c>
      <c r="B1364" t="s">
        <v>51</v>
      </c>
      <c r="C1364" t="s">
        <v>798</v>
      </c>
      <c r="D1364">
        <v>59</v>
      </c>
      <c r="E1364" t="s">
        <v>692</v>
      </c>
      <c r="F1364" t="s">
        <v>639</v>
      </c>
      <c r="G1364" s="9" t="s">
        <v>62</v>
      </c>
      <c r="H1364" t="str">
        <f t="shared" si="160"/>
        <v>12mm PyrobelV5-QB - Sprayed/stained-59-FD60S - No Intu</v>
      </c>
      <c r="I1364" t="str">
        <f t="shared" si="163"/>
        <v>V5-QB - Sprayed/stained-59-FD60S - No Intu</v>
      </c>
      <c r="J1364" s="6">
        <f t="shared" si="164"/>
        <v>438</v>
      </c>
      <c r="L1364" s="189" t="s">
        <v>751</v>
      </c>
      <c r="O1364" s="6">
        <v>417</v>
      </c>
    </row>
    <row r="1365" spans="1:15">
      <c r="A1365" t="s">
        <v>587</v>
      </c>
      <c r="B1365" t="s">
        <v>52</v>
      </c>
      <c r="C1365" t="s">
        <v>798</v>
      </c>
      <c r="D1365">
        <v>59</v>
      </c>
      <c r="E1365" t="s">
        <v>692</v>
      </c>
      <c r="F1365" t="s">
        <v>639</v>
      </c>
      <c r="G1365" s="9" t="s">
        <v>62</v>
      </c>
      <c r="H1365" t="str">
        <f t="shared" si="160"/>
        <v>12mm PyrobelV6-QB - Sprayed/stained-59-FD60S - No Intu</v>
      </c>
      <c r="I1365" t="str">
        <f t="shared" si="163"/>
        <v>V6-QB - Sprayed/stained-59-FD60S - No Intu</v>
      </c>
      <c r="J1365" s="6">
        <f t="shared" si="164"/>
        <v>704</v>
      </c>
      <c r="L1365" s="189" t="s">
        <v>751</v>
      </c>
      <c r="O1365" s="6">
        <v>670</v>
      </c>
    </row>
    <row r="1366" spans="1:15">
      <c r="A1366" t="s">
        <v>582</v>
      </c>
      <c r="B1366" t="s">
        <v>47</v>
      </c>
      <c r="C1366" t="s">
        <v>799</v>
      </c>
      <c r="D1366">
        <v>59</v>
      </c>
      <c r="E1366" t="s">
        <v>692</v>
      </c>
      <c r="F1366" t="s">
        <v>639</v>
      </c>
      <c r="G1366" s="9" t="s">
        <v>62</v>
      </c>
      <c r="H1366" t="str">
        <f t="shared" si="160"/>
        <v>12mm PyrobelV1-Concealed Flush - Sprayed/stained-59-FD60S - No Intu</v>
      </c>
      <c r="I1366" t="str">
        <f t="shared" si="163"/>
        <v>V1-Concealed Flush - Sprayed/stained-59-FD60S - No Intu</v>
      </c>
      <c r="J1366" s="6">
        <f t="shared" si="164"/>
        <v>482</v>
      </c>
      <c r="L1366" s="189" t="s">
        <v>751</v>
      </c>
      <c r="O1366" s="6">
        <v>459</v>
      </c>
    </row>
    <row r="1367" spans="1:15">
      <c r="A1367" t="s">
        <v>583</v>
      </c>
      <c r="B1367" t="s">
        <v>48</v>
      </c>
      <c r="C1367" t="s">
        <v>799</v>
      </c>
      <c r="D1367">
        <v>59</v>
      </c>
      <c r="E1367" t="s">
        <v>692</v>
      </c>
      <c r="F1367" t="s">
        <v>639</v>
      </c>
      <c r="G1367" s="9" t="s">
        <v>62</v>
      </c>
      <c r="H1367" t="str">
        <f t="shared" si="160"/>
        <v>12mm PyrobelV2-Concealed Flush - Sprayed/stained-59-FD60S - No Intu</v>
      </c>
      <c r="I1367" t="str">
        <f t="shared" si="163"/>
        <v>V2-Concealed Flush - Sprayed/stained-59-FD60S - No Intu</v>
      </c>
      <c r="J1367" s="6">
        <f t="shared" si="164"/>
        <v>443</v>
      </c>
      <c r="L1367" s="189" t="s">
        <v>751</v>
      </c>
      <c r="O1367" s="6">
        <v>421</v>
      </c>
    </row>
    <row r="1368" spans="1:15">
      <c r="A1368" t="s">
        <v>584</v>
      </c>
      <c r="B1368" t="s">
        <v>49</v>
      </c>
      <c r="C1368" t="s">
        <v>799</v>
      </c>
      <c r="D1368">
        <v>59</v>
      </c>
      <c r="E1368" t="s">
        <v>692</v>
      </c>
      <c r="F1368" t="s">
        <v>639</v>
      </c>
      <c r="G1368" s="9" t="s">
        <v>62</v>
      </c>
      <c r="H1368" t="str">
        <f t="shared" si="160"/>
        <v>12mm PyrobelV3-Concealed Flush - Sprayed/stained-59-FD60S - No Intu</v>
      </c>
      <c r="I1368" t="str">
        <f t="shared" si="163"/>
        <v>V3-Concealed Flush - Sprayed/stained-59-FD60S - No Intu</v>
      </c>
      <c r="J1368" s="6">
        <f t="shared" si="164"/>
        <v>462</v>
      </c>
      <c r="L1368" s="189" t="s">
        <v>751</v>
      </c>
      <c r="O1368" s="6">
        <v>440</v>
      </c>
    </row>
    <row r="1369" spans="1:15">
      <c r="A1369" t="s">
        <v>585</v>
      </c>
      <c r="B1369" t="s">
        <v>50</v>
      </c>
      <c r="C1369" t="s">
        <v>799</v>
      </c>
      <c r="D1369">
        <v>59</v>
      </c>
      <c r="E1369" t="s">
        <v>692</v>
      </c>
      <c r="F1369" t="s">
        <v>639</v>
      </c>
      <c r="G1369" s="9" t="s">
        <v>62</v>
      </c>
      <c r="H1369" t="str">
        <f t="shared" si="160"/>
        <v>12mm PyrobelV4-Concealed Flush - Sprayed/stained-59-FD60S - No Intu</v>
      </c>
      <c r="I1369" t="str">
        <f t="shared" si="163"/>
        <v>V4-Concealed Flush - Sprayed/stained-59-FD60S - No Intu</v>
      </c>
      <c r="J1369" s="6">
        <f t="shared" si="164"/>
        <v>482</v>
      </c>
      <c r="L1369" s="189" t="s">
        <v>751</v>
      </c>
      <c r="O1369" s="6">
        <v>459</v>
      </c>
    </row>
    <row r="1370" spans="1:15">
      <c r="A1370" t="s">
        <v>586</v>
      </c>
      <c r="B1370" t="s">
        <v>51</v>
      </c>
      <c r="C1370" t="s">
        <v>799</v>
      </c>
      <c r="D1370">
        <v>59</v>
      </c>
      <c r="E1370" t="s">
        <v>692</v>
      </c>
      <c r="F1370" t="s">
        <v>639</v>
      </c>
      <c r="G1370" s="9" t="s">
        <v>62</v>
      </c>
      <c r="H1370" t="str">
        <f t="shared" si="160"/>
        <v>12mm PyrobelV5-Concealed Flush - Sprayed/stained-59-FD60S - No Intu</v>
      </c>
      <c r="I1370" t="str">
        <f t="shared" si="163"/>
        <v>V5-Concealed Flush - Sprayed/stained-59-FD60S - No Intu</v>
      </c>
      <c r="J1370" s="6">
        <f t="shared" si="164"/>
        <v>482</v>
      </c>
      <c r="L1370" s="189" t="s">
        <v>751</v>
      </c>
      <c r="O1370" s="6">
        <v>459</v>
      </c>
    </row>
    <row r="1371" spans="1:15">
      <c r="A1371" t="s">
        <v>587</v>
      </c>
      <c r="B1371" t="s">
        <v>52</v>
      </c>
      <c r="C1371" t="s">
        <v>799</v>
      </c>
      <c r="D1371">
        <v>59</v>
      </c>
      <c r="E1371" t="s">
        <v>692</v>
      </c>
      <c r="F1371" t="s">
        <v>639</v>
      </c>
      <c r="G1371" s="9" t="s">
        <v>62</v>
      </c>
      <c r="H1371" t="str">
        <f t="shared" si="160"/>
        <v>12mm PyrobelV6-Concealed Flush - Sprayed/stained-59-FD60S - No Intu</v>
      </c>
      <c r="I1371" t="str">
        <f t="shared" si="163"/>
        <v>V6-Concealed Flush - Sprayed/stained-59-FD60S - No Intu</v>
      </c>
      <c r="J1371" s="6">
        <f t="shared" si="164"/>
        <v>775</v>
      </c>
      <c r="L1371" s="189" t="s">
        <v>751</v>
      </c>
      <c r="O1371" s="6">
        <v>737</v>
      </c>
    </row>
    <row r="1372" spans="1:15">
      <c r="A1372" t="s">
        <v>582</v>
      </c>
      <c r="B1372" t="s">
        <v>47</v>
      </c>
      <c r="C1372" t="s">
        <v>127</v>
      </c>
      <c r="D1372">
        <v>64</v>
      </c>
      <c r="E1372" t="s">
        <v>634</v>
      </c>
      <c r="F1372" s="197" t="s">
        <v>636</v>
      </c>
      <c r="G1372" s="9" t="s">
        <v>61</v>
      </c>
      <c r="H1372" t="str">
        <f t="shared" si="160"/>
        <v>6.4mm LamV1-Hockey-64-NFR</v>
      </c>
      <c r="I1372" t="str">
        <f t="shared" si="163"/>
        <v>V1-Hockey-64-NFR</v>
      </c>
      <c r="J1372" s="383">
        <f>J80</f>
        <v>186</v>
      </c>
      <c r="L1372" t="s">
        <v>730</v>
      </c>
    </row>
    <row r="1373" spans="1:15">
      <c r="A1373" t="s">
        <v>583</v>
      </c>
      <c r="B1373" t="s">
        <v>48</v>
      </c>
      <c r="C1373" t="s">
        <v>127</v>
      </c>
      <c r="D1373">
        <v>64</v>
      </c>
      <c r="E1373" t="s">
        <v>634</v>
      </c>
      <c r="F1373" s="197" t="s">
        <v>636</v>
      </c>
      <c r="G1373" s="9" t="s">
        <v>61</v>
      </c>
      <c r="H1373" t="str">
        <f t="shared" si="160"/>
        <v>6.4mm LamV2-Hockey-64-NFR</v>
      </c>
      <c r="I1373" t="str">
        <f t="shared" si="163"/>
        <v>V2-Hockey-64-NFR</v>
      </c>
      <c r="J1373" s="383">
        <f t="shared" ref="J1373:J1409" si="165">J81</f>
        <v>175</v>
      </c>
      <c r="L1373" t="s">
        <v>730</v>
      </c>
    </row>
    <row r="1374" spans="1:15">
      <c r="A1374" t="s">
        <v>584</v>
      </c>
      <c r="B1374" t="s">
        <v>49</v>
      </c>
      <c r="C1374" t="s">
        <v>127</v>
      </c>
      <c r="D1374">
        <v>64</v>
      </c>
      <c r="E1374" t="s">
        <v>634</v>
      </c>
      <c r="F1374" s="197" t="s">
        <v>636</v>
      </c>
      <c r="G1374" s="9" t="s">
        <v>61</v>
      </c>
      <c r="H1374" t="str">
        <f t="shared" si="160"/>
        <v>6.4mm LamV3-Hockey-64-NFR</v>
      </c>
      <c r="I1374" t="str">
        <f t="shared" si="163"/>
        <v>V3-Hockey-64-NFR</v>
      </c>
      <c r="J1374" s="383">
        <f t="shared" si="165"/>
        <v>234</v>
      </c>
      <c r="L1374" t="s">
        <v>730</v>
      </c>
    </row>
    <row r="1375" spans="1:15">
      <c r="A1375" t="s">
        <v>585</v>
      </c>
      <c r="B1375" t="s">
        <v>50</v>
      </c>
      <c r="C1375" t="s">
        <v>127</v>
      </c>
      <c r="D1375">
        <v>64</v>
      </c>
      <c r="E1375" t="s">
        <v>634</v>
      </c>
      <c r="F1375" s="197" t="s">
        <v>636</v>
      </c>
      <c r="G1375" s="9" t="s">
        <v>61</v>
      </c>
      <c r="H1375" t="str">
        <f t="shared" si="160"/>
        <v>6.4mm LamV4-Hockey-64-NFR</v>
      </c>
      <c r="I1375" t="str">
        <f t="shared" si="163"/>
        <v>V4-Hockey-64-NFR</v>
      </c>
      <c r="J1375" s="383">
        <f t="shared" si="165"/>
        <v>316</v>
      </c>
      <c r="L1375" t="s">
        <v>730</v>
      </c>
    </row>
    <row r="1376" spans="1:15">
      <c r="A1376" t="s">
        <v>586</v>
      </c>
      <c r="B1376" t="s">
        <v>51</v>
      </c>
      <c r="C1376" t="s">
        <v>127</v>
      </c>
      <c r="D1376">
        <v>64</v>
      </c>
      <c r="E1376" t="s">
        <v>634</v>
      </c>
      <c r="F1376" s="197" t="s">
        <v>636</v>
      </c>
      <c r="G1376" s="9" t="s">
        <v>61</v>
      </c>
      <c r="H1376" t="str">
        <f t="shared" si="160"/>
        <v>6.4mm LamV5-Hockey-64-NFR</v>
      </c>
      <c r="I1376" t="str">
        <f t="shared" si="163"/>
        <v>V5-Hockey-64-NFR</v>
      </c>
      <c r="J1376" s="383">
        <f t="shared" si="165"/>
        <v>262</v>
      </c>
      <c r="L1376" t="s">
        <v>730</v>
      </c>
    </row>
    <row r="1377" spans="1:12">
      <c r="A1377" t="s">
        <v>587</v>
      </c>
      <c r="B1377" t="s">
        <v>52</v>
      </c>
      <c r="C1377" t="s">
        <v>127</v>
      </c>
      <c r="D1377">
        <v>64</v>
      </c>
      <c r="E1377" t="s">
        <v>634</v>
      </c>
      <c r="F1377" s="197" t="s">
        <v>636</v>
      </c>
      <c r="G1377" s="9" t="s">
        <v>61</v>
      </c>
      <c r="H1377" t="str">
        <f t="shared" si="160"/>
        <v>6.4mm LamV6-Hockey-64-NFR</v>
      </c>
      <c r="I1377" t="str">
        <f t="shared" si="163"/>
        <v>V6-Hockey-64-NFR</v>
      </c>
      <c r="J1377" s="383">
        <f t="shared" si="165"/>
        <v>484</v>
      </c>
      <c r="L1377" t="s">
        <v>730</v>
      </c>
    </row>
    <row r="1378" spans="1:12">
      <c r="A1378" t="s">
        <v>588</v>
      </c>
      <c r="B1378" t="s">
        <v>129</v>
      </c>
      <c r="C1378" t="s">
        <v>127</v>
      </c>
      <c r="D1378">
        <v>64</v>
      </c>
      <c r="E1378" t="s">
        <v>634</v>
      </c>
      <c r="F1378" s="197" t="s">
        <v>636</v>
      </c>
      <c r="G1378" s="9" t="s">
        <v>61</v>
      </c>
      <c r="H1378" t="str">
        <f t="shared" si="160"/>
        <v>6.4mm LamV7-Hockey-64-NFR</v>
      </c>
      <c r="I1378" t="str">
        <f t="shared" si="163"/>
        <v>V7-Hockey-64-NFR</v>
      </c>
      <c r="J1378" s="383">
        <f t="shared" si="165"/>
        <v>380</v>
      </c>
      <c r="L1378" t="s">
        <v>730</v>
      </c>
    </row>
    <row r="1379" spans="1:12">
      <c r="A1379" t="s">
        <v>582</v>
      </c>
      <c r="B1379" t="s">
        <v>47</v>
      </c>
      <c r="C1379" t="s">
        <v>128</v>
      </c>
      <c r="D1379">
        <v>64</v>
      </c>
      <c r="E1379" t="s">
        <v>634</v>
      </c>
      <c r="F1379" s="197" t="s">
        <v>636</v>
      </c>
      <c r="G1379" s="9" t="s">
        <v>62</v>
      </c>
      <c r="H1379" t="str">
        <f t="shared" si="160"/>
        <v>6.4mm LamV1-QB-64-NFR</v>
      </c>
      <c r="I1379" t="str">
        <f t="shared" si="163"/>
        <v>V1-QB-64-NFR</v>
      </c>
      <c r="J1379" s="383">
        <f t="shared" si="165"/>
        <v>256</v>
      </c>
      <c r="L1379" t="s">
        <v>730</v>
      </c>
    </row>
    <row r="1380" spans="1:12">
      <c r="A1380" t="s">
        <v>583</v>
      </c>
      <c r="B1380" t="s">
        <v>48</v>
      </c>
      <c r="C1380" t="s">
        <v>128</v>
      </c>
      <c r="D1380">
        <v>64</v>
      </c>
      <c r="E1380" t="s">
        <v>634</v>
      </c>
      <c r="F1380" s="197" t="s">
        <v>636</v>
      </c>
      <c r="G1380" s="9" t="s">
        <v>62</v>
      </c>
      <c r="H1380" t="str">
        <f t="shared" si="160"/>
        <v>6.4mm LamV2-QB-64-NFR</v>
      </c>
      <c r="I1380" t="str">
        <f t="shared" si="163"/>
        <v>V2-QB-64-NFR</v>
      </c>
      <c r="J1380" s="383">
        <f t="shared" si="165"/>
        <v>263</v>
      </c>
      <c r="L1380" t="s">
        <v>730</v>
      </c>
    </row>
    <row r="1381" spans="1:12">
      <c r="A1381" t="s">
        <v>584</v>
      </c>
      <c r="B1381" t="s">
        <v>49</v>
      </c>
      <c r="C1381" t="s">
        <v>128</v>
      </c>
      <c r="D1381">
        <v>64</v>
      </c>
      <c r="E1381" t="s">
        <v>634</v>
      </c>
      <c r="F1381" s="197" t="s">
        <v>636</v>
      </c>
      <c r="G1381" s="9" t="s">
        <v>62</v>
      </c>
      <c r="H1381" t="str">
        <f t="shared" si="160"/>
        <v>6.4mm LamV3-QB-64-NFR</v>
      </c>
      <c r="I1381" t="str">
        <f t="shared" si="163"/>
        <v>V3-QB-64-NFR</v>
      </c>
      <c r="J1381" s="383">
        <f t="shared" si="165"/>
        <v>283</v>
      </c>
      <c r="L1381" t="s">
        <v>730</v>
      </c>
    </row>
    <row r="1382" spans="1:12">
      <c r="A1382" t="s">
        <v>585</v>
      </c>
      <c r="B1382" t="s">
        <v>50</v>
      </c>
      <c r="C1382" t="s">
        <v>128</v>
      </c>
      <c r="D1382">
        <v>64</v>
      </c>
      <c r="E1382" t="s">
        <v>634</v>
      </c>
      <c r="F1382" s="197" t="s">
        <v>636</v>
      </c>
      <c r="G1382" s="9" t="s">
        <v>62</v>
      </c>
      <c r="H1382" t="str">
        <f t="shared" si="160"/>
        <v>6.4mm LamV4-QB-64-NFR</v>
      </c>
      <c r="I1382" t="str">
        <f t="shared" si="163"/>
        <v>V4-QB-64-NFR</v>
      </c>
      <c r="J1382" s="383">
        <f t="shared" si="165"/>
        <v>334</v>
      </c>
      <c r="L1382" t="s">
        <v>730</v>
      </c>
    </row>
    <row r="1383" spans="1:12">
      <c r="A1383" t="s">
        <v>586</v>
      </c>
      <c r="B1383" t="s">
        <v>51</v>
      </c>
      <c r="C1383" t="s">
        <v>128</v>
      </c>
      <c r="D1383">
        <v>64</v>
      </c>
      <c r="E1383" t="s">
        <v>634</v>
      </c>
      <c r="F1383" s="197" t="s">
        <v>636</v>
      </c>
      <c r="G1383" s="9" t="s">
        <v>62</v>
      </c>
      <c r="H1383" t="str">
        <f t="shared" si="160"/>
        <v>6.4mm LamV5-QB-64-NFR</v>
      </c>
      <c r="I1383" t="str">
        <f t="shared" si="163"/>
        <v>V5-QB-64-NFR</v>
      </c>
      <c r="J1383" s="383">
        <f t="shared" si="165"/>
        <v>314</v>
      </c>
      <c r="L1383" t="s">
        <v>730</v>
      </c>
    </row>
    <row r="1384" spans="1:12">
      <c r="A1384" t="s">
        <v>587</v>
      </c>
      <c r="B1384" t="s">
        <v>52</v>
      </c>
      <c r="C1384" t="s">
        <v>128</v>
      </c>
      <c r="D1384">
        <v>64</v>
      </c>
      <c r="E1384" t="s">
        <v>634</v>
      </c>
      <c r="F1384" s="197" t="s">
        <v>636</v>
      </c>
      <c r="G1384" s="9" t="s">
        <v>62</v>
      </c>
      <c r="H1384" t="str">
        <f t="shared" si="160"/>
        <v>6.4mm LamV6-QB-64-NFR</v>
      </c>
      <c r="I1384" t="str">
        <f t="shared" si="163"/>
        <v>V6-QB-64-NFR</v>
      </c>
      <c r="J1384" s="383">
        <f t="shared" si="165"/>
        <v>515</v>
      </c>
      <c r="L1384" t="s">
        <v>730</v>
      </c>
    </row>
    <row r="1385" spans="1:12">
      <c r="A1385" t="s">
        <v>582</v>
      </c>
      <c r="B1385" t="s">
        <v>47</v>
      </c>
      <c r="C1385" t="s">
        <v>631</v>
      </c>
      <c r="D1385">
        <v>64</v>
      </c>
      <c r="E1385" t="s">
        <v>634</v>
      </c>
      <c r="F1385" s="197" t="s">
        <v>636</v>
      </c>
      <c r="G1385" s="9" t="s">
        <v>62</v>
      </c>
      <c r="H1385" t="str">
        <f t="shared" si="160"/>
        <v>6.4mm LamV1-Concealed Flush-64-NFR</v>
      </c>
      <c r="I1385" t="str">
        <f t="shared" si="163"/>
        <v>V1-Concealed Flush-64-NFR</v>
      </c>
      <c r="J1385" s="383">
        <f t="shared" si="165"/>
        <v>282</v>
      </c>
      <c r="L1385" t="s">
        <v>751</v>
      </c>
    </row>
    <row r="1386" spans="1:12">
      <c r="A1386" t="s">
        <v>583</v>
      </c>
      <c r="B1386" t="s">
        <v>48</v>
      </c>
      <c r="C1386" t="s">
        <v>631</v>
      </c>
      <c r="D1386">
        <v>64</v>
      </c>
      <c r="E1386" t="s">
        <v>634</v>
      </c>
      <c r="F1386" s="197" t="s">
        <v>636</v>
      </c>
      <c r="G1386" s="9" t="s">
        <v>62</v>
      </c>
      <c r="H1386" t="str">
        <f t="shared" si="160"/>
        <v>6.4mm LamV2-Concealed Flush-64-NFR</v>
      </c>
      <c r="I1386" t="str">
        <f t="shared" si="163"/>
        <v>V2-Concealed Flush-64-NFR</v>
      </c>
      <c r="J1386" s="383">
        <f t="shared" si="165"/>
        <v>290</v>
      </c>
      <c r="L1386" t="s">
        <v>751</v>
      </c>
    </row>
    <row r="1387" spans="1:12">
      <c r="A1387" t="s">
        <v>584</v>
      </c>
      <c r="B1387" t="s">
        <v>49</v>
      </c>
      <c r="C1387" t="s">
        <v>631</v>
      </c>
      <c r="D1387">
        <v>64</v>
      </c>
      <c r="E1387" t="s">
        <v>634</v>
      </c>
      <c r="F1387" s="197" t="s">
        <v>636</v>
      </c>
      <c r="G1387" s="9" t="s">
        <v>62</v>
      </c>
      <c r="H1387" t="str">
        <f t="shared" si="160"/>
        <v>6.4mm LamV3-Concealed Flush-64-NFR</v>
      </c>
      <c r="I1387" t="str">
        <f t="shared" si="163"/>
        <v>V3-Concealed Flush-64-NFR</v>
      </c>
      <c r="J1387" s="383">
        <f t="shared" si="165"/>
        <v>312</v>
      </c>
      <c r="L1387" t="s">
        <v>751</v>
      </c>
    </row>
    <row r="1388" spans="1:12">
      <c r="A1388" t="s">
        <v>585</v>
      </c>
      <c r="B1388" t="s">
        <v>50</v>
      </c>
      <c r="C1388" t="s">
        <v>631</v>
      </c>
      <c r="D1388">
        <v>64</v>
      </c>
      <c r="E1388" t="s">
        <v>634</v>
      </c>
      <c r="F1388" s="197" t="s">
        <v>636</v>
      </c>
      <c r="G1388" s="9" t="s">
        <v>62</v>
      </c>
      <c r="H1388" t="str">
        <f t="shared" si="160"/>
        <v>6.4mm LamV4-Concealed Flush-64-NFR</v>
      </c>
      <c r="I1388" t="str">
        <f t="shared" si="163"/>
        <v>V4-Concealed Flush-64-NFR</v>
      </c>
      <c r="J1388" s="383">
        <f t="shared" si="165"/>
        <v>368</v>
      </c>
      <c r="L1388" t="s">
        <v>751</v>
      </c>
    </row>
    <row r="1389" spans="1:12">
      <c r="A1389" t="s">
        <v>586</v>
      </c>
      <c r="B1389" t="s">
        <v>51</v>
      </c>
      <c r="C1389" t="s">
        <v>631</v>
      </c>
      <c r="D1389">
        <v>64</v>
      </c>
      <c r="E1389" t="s">
        <v>634</v>
      </c>
      <c r="F1389" s="197" t="s">
        <v>636</v>
      </c>
      <c r="G1389" s="9" t="s">
        <v>62</v>
      </c>
      <c r="H1389" t="str">
        <f t="shared" si="160"/>
        <v>6.4mm LamV5-Concealed Flush-64-NFR</v>
      </c>
      <c r="I1389" t="str">
        <f t="shared" si="163"/>
        <v>V5-Concealed Flush-64-NFR</v>
      </c>
      <c r="J1389" s="383">
        <f t="shared" si="165"/>
        <v>346</v>
      </c>
      <c r="L1389" t="s">
        <v>751</v>
      </c>
    </row>
    <row r="1390" spans="1:12">
      <c r="A1390" t="s">
        <v>587</v>
      </c>
      <c r="B1390" t="s">
        <v>52</v>
      </c>
      <c r="C1390" t="s">
        <v>631</v>
      </c>
      <c r="D1390">
        <v>64</v>
      </c>
      <c r="E1390" t="s">
        <v>634</v>
      </c>
      <c r="F1390" s="197" t="s">
        <v>636</v>
      </c>
      <c r="G1390" s="9" t="s">
        <v>62</v>
      </c>
      <c r="H1390" t="str">
        <f t="shared" si="160"/>
        <v>6.4mm LamV6-Concealed Flush-64-NFR</v>
      </c>
      <c r="I1390" t="str">
        <f t="shared" si="163"/>
        <v>V6-Concealed Flush-64-NFR</v>
      </c>
      <c r="J1390" s="383">
        <f t="shared" si="165"/>
        <v>567</v>
      </c>
      <c r="L1390" t="s">
        <v>751</v>
      </c>
    </row>
    <row r="1391" spans="1:12">
      <c r="A1391" t="s">
        <v>582</v>
      </c>
      <c r="B1391" t="s">
        <v>47</v>
      </c>
      <c r="C1391" t="s">
        <v>797</v>
      </c>
      <c r="D1391">
        <v>64</v>
      </c>
      <c r="E1391" t="s">
        <v>634</v>
      </c>
      <c r="F1391" s="197" t="s">
        <v>636</v>
      </c>
      <c r="G1391" s="9" t="s">
        <v>61</v>
      </c>
      <c r="H1391" t="str">
        <f t="shared" si="160"/>
        <v>6.4mm LamV1-Hockey - Sprayed/stained-64-NFR</v>
      </c>
      <c r="I1391" t="str">
        <f t="shared" si="163"/>
        <v>V1-Hockey - Sprayed/stained-64-NFR</v>
      </c>
      <c r="J1391" s="383">
        <f t="shared" si="165"/>
        <v>186</v>
      </c>
      <c r="L1391" s="189" t="s">
        <v>751</v>
      </c>
    </row>
    <row r="1392" spans="1:12">
      <c r="A1392" t="s">
        <v>583</v>
      </c>
      <c r="B1392" t="s">
        <v>48</v>
      </c>
      <c r="C1392" t="s">
        <v>797</v>
      </c>
      <c r="D1392">
        <v>64</v>
      </c>
      <c r="E1392" t="s">
        <v>634</v>
      </c>
      <c r="F1392" s="197" t="s">
        <v>636</v>
      </c>
      <c r="G1392" s="9" t="s">
        <v>61</v>
      </c>
      <c r="H1392" t="str">
        <f t="shared" si="160"/>
        <v>6.4mm LamV2-Hockey - Sprayed/stained-64-NFR</v>
      </c>
      <c r="I1392" t="str">
        <f t="shared" si="163"/>
        <v>V2-Hockey - Sprayed/stained-64-NFR</v>
      </c>
      <c r="J1392" s="383">
        <f t="shared" si="165"/>
        <v>175</v>
      </c>
      <c r="L1392" s="189" t="s">
        <v>751</v>
      </c>
    </row>
    <row r="1393" spans="1:12">
      <c r="A1393" t="s">
        <v>584</v>
      </c>
      <c r="B1393" t="s">
        <v>49</v>
      </c>
      <c r="C1393" t="s">
        <v>797</v>
      </c>
      <c r="D1393">
        <v>64</v>
      </c>
      <c r="E1393" t="s">
        <v>634</v>
      </c>
      <c r="F1393" s="197" t="s">
        <v>636</v>
      </c>
      <c r="G1393" s="9" t="s">
        <v>61</v>
      </c>
      <c r="H1393" t="str">
        <f t="shared" si="160"/>
        <v>6.4mm LamV3-Hockey - Sprayed/stained-64-NFR</v>
      </c>
      <c r="I1393" t="str">
        <f t="shared" si="163"/>
        <v>V3-Hockey - Sprayed/stained-64-NFR</v>
      </c>
      <c r="J1393" s="383">
        <f t="shared" si="165"/>
        <v>234</v>
      </c>
      <c r="L1393" s="189" t="s">
        <v>751</v>
      </c>
    </row>
    <row r="1394" spans="1:12">
      <c r="A1394" t="s">
        <v>585</v>
      </c>
      <c r="B1394" t="s">
        <v>50</v>
      </c>
      <c r="C1394" t="s">
        <v>797</v>
      </c>
      <c r="D1394">
        <v>64</v>
      </c>
      <c r="E1394" t="s">
        <v>634</v>
      </c>
      <c r="F1394" s="197" t="s">
        <v>636</v>
      </c>
      <c r="G1394" s="9" t="s">
        <v>61</v>
      </c>
      <c r="H1394" t="str">
        <f t="shared" si="160"/>
        <v>6.4mm LamV4-Hockey - Sprayed/stained-64-NFR</v>
      </c>
      <c r="I1394" t="str">
        <f t="shared" si="163"/>
        <v>V4-Hockey - Sprayed/stained-64-NFR</v>
      </c>
      <c r="J1394" s="383">
        <f t="shared" si="165"/>
        <v>316</v>
      </c>
      <c r="L1394" s="189" t="s">
        <v>751</v>
      </c>
    </row>
    <row r="1395" spans="1:12">
      <c r="A1395" t="s">
        <v>586</v>
      </c>
      <c r="B1395" t="s">
        <v>51</v>
      </c>
      <c r="C1395" t="s">
        <v>797</v>
      </c>
      <c r="D1395">
        <v>64</v>
      </c>
      <c r="E1395" t="s">
        <v>634</v>
      </c>
      <c r="F1395" s="197" t="s">
        <v>636</v>
      </c>
      <c r="G1395" s="9" t="s">
        <v>61</v>
      </c>
      <c r="H1395" t="str">
        <f t="shared" si="160"/>
        <v>6.4mm LamV5-Hockey - Sprayed/stained-64-NFR</v>
      </c>
      <c r="I1395" t="str">
        <f t="shared" si="163"/>
        <v>V5-Hockey - Sprayed/stained-64-NFR</v>
      </c>
      <c r="J1395" s="383">
        <f t="shared" si="165"/>
        <v>262</v>
      </c>
      <c r="L1395" s="189" t="s">
        <v>751</v>
      </c>
    </row>
    <row r="1396" spans="1:12">
      <c r="A1396" t="s">
        <v>587</v>
      </c>
      <c r="B1396" t="s">
        <v>52</v>
      </c>
      <c r="C1396" t="s">
        <v>797</v>
      </c>
      <c r="D1396">
        <v>64</v>
      </c>
      <c r="E1396" t="s">
        <v>634</v>
      </c>
      <c r="F1396" s="197" t="s">
        <v>636</v>
      </c>
      <c r="G1396" s="9" t="s">
        <v>61</v>
      </c>
      <c r="H1396" t="str">
        <f t="shared" si="160"/>
        <v>6.4mm LamV6-Hockey - Sprayed/stained-64-NFR</v>
      </c>
      <c r="I1396" t="str">
        <f t="shared" si="163"/>
        <v>V6-Hockey - Sprayed/stained-64-NFR</v>
      </c>
      <c r="J1396" s="383">
        <f t="shared" si="165"/>
        <v>484</v>
      </c>
      <c r="L1396" s="189" t="s">
        <v>751</v>
      </c>
    </row>
    <row r="1397" spans="1:12">
      <c r="A1397" t="s">
        <v>588</v>
      </c>
      <c r="B1397" t="s">
        <v>129</v>
      </c>
      <c r="C1397" t="s">
        <v>797</v>
      </c>
      <c r="D1397">
        <v>64</v>
      </c>
      <c r="E1397" t="s">
        <v>634</v>
      </c>
      <c r="F1397" s="197" t="s">
        <v>636</v>
      </c>
      <c r="G1397" s="9" t="s">
        <v>61</v>
      </c>
      <c r="H1397" t="str">
        <f t="shared" si="160"/>
        <v>6.4mm LamV7-Hockey - Sprayed/stained-64-NFR</v>
      </c>
      <c r="I1397" t="str">
        <f t="shared" si="163"/>
        <v>V7-Hockey - Sprayed/stained-64-NFR</v>
      </c>
      <c r="J1397" s="383">
        <f t="shared" si="165"/>
        <v>380</v>
      </c>
      <c r="L1397" s="189" t="s">
        <v>751</v>
      </c>
    </row>
    <row r="1398" spans="1:12">
      <c r="A1398" t="s">
        <v>582</v>
      </c>
      <c r="B1398" t="s">
        <v>47</v>
      </c>
      <c r="C1398" t="s">
        <v>798</v>
      </c>
      <c r="D1398">
        <v>64</v>
      </c>
      <c r="E1398" t="s">
        <v>634</v>
      </c>
      <c r="F1398" s="197" t="s">
        <v>636</v>
      </c>
      <c r="G1398" s="9" t="s">
        <v>62</v>
      </c>
      <c r="H1398" t="str">
        <f t="shared" ref="H1398:H1461" si="166">_xlfn.CONCAT(F1398,I1398)</f>
        <v>6.4mm LamV1-QB - Sprayed/stained-64-NFR</v>
      </c>
      <c r="I1398" t="str">
        <f t="shared" si="163"/>
        <v>V1-QB - Sprayed/stained-64-NFR</v>
      </c>
      <c r="J1398" s="383">
        <f t="shared" si="165"/>
        <v>256</v>
      </c>
      <c r="L1398" s="189" t="s">
        <v>751</v>
      </c>
    </row>
    <row r="1399" spans="1:12">
      <c r="A1399" t="s">
        <v>583</v>
      </c>
      <c r="B1399" t="s">
        <v>48</v>
      </c>
      <c r="C1399" t="s">
        <v>798</v>
      </c>
      <c r="D1399">
        <v>64</v>
      </c>
      <c r="E1399" t="s">
        <v>634</v>
      </c>
      <c r="F1399" s="197" t="s">
        <v>636</v>
      </c>
      <c r="G1399" s="9" t="s">
        <v>62</v>
      </c>
      <c r="H1399" t="str">
        <f t="shared" si="166"/>
        <v>6.4mm LamV2-QB - Sprayed/stained-64-NFR</v>
      </c>
      <c r="I1399" t="str">
        <f t="shared" si="163"/>
        <v>V2-QB - Sprayed/stained-64-NFR</v>
      </c>
      <c r="J1399" s="383">
        <f t="shared" si="165"/>
        <v>263</v>
      </c>
      <c r="L1399" s="189" t="s">
        <v>751</v>
      </c>
    </row>
    <row r="1400" spans="1:12">
      <c r="A1400" t="s">
        <v>584</v>
      </c>
      <c r="B1400" t="s">
        <v>49</v>
      </c>
      <c r="C1400" t="s">
        <v>798</v>
      </c>
      <c r="D1400">
        <v>64</v>
      </c>
      <c r="E1400" t="s">
        <v>634</v>
      </c>
      <c r="F1400" s="197" t="s">
        <v>636</v>
      </c>
      <c r="G1400" s="9" t="s">
        <v>62</v>
      </c>
      <c r="H1400" t="str">
        <f t="shared" si="166"/>
        <v>6.4mm LamV3-QB - Sprayed/stained-64-NFR</v>
      </c>
      <c r="I1400" t="str">
        <f t="shared" si="163"/>
        <v>V3-QB - Sprayed/stained-64-NFR</v>
      </c>
      <c r="J1400" s="383">
        <f t="shared" si="165"/>
        <v>283</v>
      </c>
      <c r="L1400" s="189" t="s">
        <v>751</v>
      </c>
    </row>
    <row r="1401" spans="1:12">
      <c r="A1401" t="s">
        <v>585</v>
      </c>
      <c r="B1401" t="s">
        <v>50</v>
      </c>
      <c r="C1401" t="s">
        <v>798</v>
      </c>
      <c r="D1401">
        <v>64</v>
      </c>
      <c r="E1401" t="s">
        <v>634</v>
      </c>
      <c r="F1401" s="197" t="s">
        <v>636</v>
      </c>
      <c r="G1401" s="9" t="s">
        <v>62</v>
      </c>
      <c r="H1401" t="str">
        <f t="shared" si="166"/>
        <v>6.4mm LamV4-QB - Sprayed/stained-64-NFR</v>
      </c>
      <c r="I1401" t="str">
        <f t="shared" si="163"/>
        <v>V4-QB - Sprayed/stained-64-NFR</v>
      </c>
      <c r="J1401" s="383">
        <f t="shared" si="165"/>
        <v>334</v>
      </c>
      <c r="L1401" s="189" t="s">
        <v>751</v>
      </c>
    </row>
    <row r="1402" spans="1:12">
      <c r="A1402" t="s">
        <v>586</v>
      </c>
      <c r="B1402" t="s">
        <v>51</v>
      </c>
      <c r="C1402" t="s">
        <v>798</v>
      </c>
      <c r="D1402">
        <v>64</v>
      </c>
      <c r="E1402" t="s">
        <v>634</v>
      </c>
      <c r="F1402" s="197" t="s">
        <v>636</v>
      </c>
      <c r="G1402" s="9" t="s">
        <v>62</v>
      </c>
      <c r="H1402" t="str">
        <f t="shared" si="166"/>
        <v>6.4mm LamV5-QB - Sprayed/stained-64-NFR</v>
      </c>
      <c r="I1402" t="str">
        <f t="shared" si="163"/>
        <v>V5-QB - Sprayed/stained-64-NFR</v>
      </c>
      <c r="J1402" s="383">
        <f t="shared" si="165"/>
        <v>314</v>
      </c>
      <c r="L1402" s="189" t="s">
        <v>751</v>
      </c>
    </row>
    <row r="1403" spans="1:12">
      <c r="A1403" t="s">
        <v>587</v>
      </c>
      <c r="B1403" t="s">
        <v>52</v>
      </c>
      <c r="C1403" t="s">
        <v>798</v>
      </c>
      <c r="D1403">
        <v>64</v>
      </c>
      <c r="E1403" t="s">
        <v>634</v>
      </c>
      <c r="F1403" s="197" t="s">
        <v>636</v>
      </c>
      <c r="G1403" s="9" t="s">
        <v>62</v>
      </c>
      <c r="H1403" t="str">
        <f t="shared" si="166"/>
        <v>6.4mm LamV6-QB - Sprayed/stained-64-NFR</v>
      </c>
      <c r="I1403" t="str">
        <f t="shared" si="163"/>
        <v>V6-QB - Sprayed/stained-64-NFR</v>
      </c>
      <c r="J1403" s="383">
        <f t="shared" si="165"/>
        <v>515</v>
      </c>
      <c r="L1403" s="189" t="s">
        <v>751</v>
      </c>
    </row>
    <row r="1404" spans="1:12">
      <c r="A1404" t="s">
        <v>582</v>
      </c>
      <c r="B1404" t="s">
        <v>47</v>
      </c>
      <c r="C1404" t="s">
        <v>799</v>
      </c>
      <c r="D1404">
        <v>64</v>
      </c>
      <c r="E1404" t="s">
        <v>634</v>
      </c>
      <c r="F1404" s="197" t="s">
        <v>636</v>
      </c>
      <c r="G1404" s="9" t="s">
        <v>62</v>
      </c>
      <c r="H1404" t="str">
        <f t="shared" si="166"/>
        <v>6.4mm LamV1-Concealed Flush - Sprayed/stained-64-NFR</v>
      </c>
      <c r="I1404" t="str">
        <f t="shared" si="163"/>
        <v>V1-Concealed Flush - Sprayed/stained-64-NFR</v>
      </c>
      <c r="J1404" s="383">
        <f t="shared" si="165"/>
        <v>282</v>
      </c>
      <c r="L1404" s="189" t="s">
        <v>751</v>
      </c>
    </row>
    <row r="1405" spans="1:12">
      <c r="A1405" t="s">
        <v>583</v>
      </c>
      <c r="B1405" t="s">
        <v>48</v>
      </c>
      <c r="C1405" t="s">
        <v>799</v>
      </c>
      <c r="D1405">
        <v>64</v>
      </c>
      <c r="E1405" t="s">
        <v>634</v>
      </c>
      <c r="F1405" s="197" t="s">
        <v>636</v>
      </c>
      <c r="G1405" s="9" t="s">
        <v>62</v>
      </c>
      <c r="H1405" t="str">
        <f t="shared" si="166"/>
        <v>6.4mm LamV2-Concealed Flush - Sprayed/stained-64-NFR</v>
      </c>
      <c r="I1405" t="str">
        <f t="shared" si="163"/>
        <v>V2-Concealed Flush - Sprayed/stained-64-NFR</v>
      </c>
      <c r="J1405" s="383">
        <f t="shared" si="165"/>
        <v>290</v>
      </c>
      <c r="L1405" s="189" t="s">
        <v>751</v>
      </c>
    </row>
    <row r="1406" spans="1:12">
      <c r="A1406" t="s">
        <v>584</v>
      </c>
      <c r="B1406" t="s">
        <v>49</v>
      </c>
      <c r="C1406" t="s">
        <v>799</v>
      </c>
      <c r="D1406">
        <v>64</v>
      </c>
      <c r="E1406" t="s">
        <v>634</v>
      </c>
      <c r="F1406" s="197" t="s">
        <v>636</v>
      </c>
      <c r="G1406" s="9" t="s">
        <v>62</v>
      </c>
      <c r="H1406" t="str">
        <f t="shared" si="166"/>
        <v>6.4mm LamV3-Concealed Flush - Sprayed/stained-64-NFR</v>
      </c>
      <c r="I1406" t="str">
        <f t="shared" si="163"/>
        <v>V3-Concealed Flush - Sprayed/stained-64-NFR</v>
      </c>
      <c r="J1406" s="383">
        <f t="shared" si="165"/>
        <v>312</v>
      </c>
      <c r="L1406" s="189" t="s">
        <v>751</v>
      </c>
    </row>
    <row r="1407" spans="1:12">
      <c r="A1407" t="s">
        <v>585</v>
      </c>
      <c r="B1407" t="s">
        <v>50</v>
      </c>
      <c r="C1407" t="s">
        <v>799</v>
      </c>
      <c r="D1407">
        <v>64</v>
      </c>
      <c r="E1407" t="s">
        <v>634</v>
      </c>
      <c r="F1407" s="197" t="s">
        <v>636</v>
      </c>
      <c r="G1407" s="9" t="s">
        <v>62</v>
      </c>
      <c r="H1407" t="str">
        <f t="shared" si="166"/>
        <v>6.4mm LamV4-Concealed Flush - Sprayed/stained-64-NFR</v>
      </c>
      <c r="I1407" t="str">
        <f t="shared" si="163"/>
        <v>V4-Concealed Flush - Sprayed/stained-64-NFR</v>
      </c>
      <c r="J1407" s="383">
        <f t="shared" si="165"/>
        <v>368</v>
      </c>
      <c r="L1407" s="189" t="s">
        <v>751</v>
      </c>
    </row>
    <row r="1408" spans="1:12">
      <c r="A1408" t="s">
        <v>586</v>
      </c>
      <c r="B1408" t="s">
        <v>51</v>
      </c>
      <c r="C1408" t="s">
        <v>799</v>
      </c>
      <c r="D1408">
        <v>64</v>
      </c>
      <c r="E1408" t="s">
        <v>634</v>
      </c>
      <c r="F1408" s="197" t="s">
        <v>636</v>
      </c>
      <c r="G1408" s="9" t="s">
        <v>62</v>
      </c>
      <c r="H1408" t="str">
        <f t="shared" si="166"/>
        <v>6.4mm LamV5-Concealed Flush - Sprayed/stained-64-NFR</v>
      </c>
      <c r="I1408" t="str">
        <f t="shared" si="163"/>
        <v>V5-Concealed Flush - Sprayed/stained-64-NFR</v>
      </c>
      <c r="J1408" s="383">
        <f t="shared" si="165"/>
        <v>346</v>
      </c>
      <c r="L1408" s="189" t="s">
        <v>751</v>
      </c>
    </row>
    <row r="1409" spans="1:12">
      <c r="A1409" t="s">
        <v>587</v>
      </c>
      <c r="B1409" t="s">
        <v>52</v>
      </c>
      <c r="C1409" t="s">
        <v>799</v>
      </c>
      <c r="D1409">
        <v>64</v>
      </c>
      <c r="E1409" t="s">
        <v>634</v>
      </c>
      <c r="F1409" s="197" t="s">
        <v>636</v>
      </c>
      <c r="G1409" s="9" t="s">
        <v>62</v>
      </c>
      <c r="H1409" t="str">
        <f t="shared" si="166"/>
        <v>6.4mm LamV6-Concealed Flush - Sprayed/stained-64-NFR</v>
      </c>
      <c r="I1409" t="str">
        <f t="shared" si="163"/>
        <v>V6-Concealed Flush - Sprayed/stained-64-NFR</v>
      </c>
      <c r="J1409" s="383">
        <f t="shared" si="165"/>
        <v>567</v>
      </c>
      <c r="L1409" s="189" t="s">
        <v>751</v>
      </c>
    </row>
    <row r="1410" spans="1:12">
      <c r="A1410" t="s">
        <v>582</v>
      </c>
      <c r="B1410" t="s">
        <v>47</v>
      </c>
      <c r="C1410" t="s">
        <v>127</v>
      </c>
      <c r="D1410">
        <v>64</v>
      </c>
      <c r="F1410" s="9" t="s">
        <v>56</v>
      </c>
      <c r="G1410" s="9" t="s">
        <v>61</v>
      </c>
      <c r="H1410" t="str">
        <f t="shared" si="166"/>
        <v>Without GlassV1-Hockey-64-</v>
      </c>
      <c r="I1410" t="str">
        <f t="shared" si="163"/>
        <v>V1-Hockey-64-</v>
      </c>
      <c r="J1410" s="383">
        <f>J194</f>
        <v>141</v>
      </c>
      <c r="L1410" t="s">
        <v>730</v>
      </c>
    </row>
    <row r="1411" spans="1:12">
      <c r="A1411" t="s">
        <v>583</v>
      </c>
      <c r="B1411" t="s">
        <v>48</v>
      </c>
      <c r="C1411" t="s">
        <v>127</v>
      </c>
      <c r="D1411">
        <v>64</v>
      </c>
      <c r="F1411" s="9" t="s">
        <v>56</v>
      </c>
      <c r="G1411" s="9" t="s">
        <v>61</v>
      </c>
      <c r="H1411" t="str">
        <f t="shared" si="166"/>
        <v>Without GlassV2-Hockey-64-</v>
      </c>
      <c r="I1411" t="str">
        <f t="shared" ref="I1411:I1474" si="167">A1411&amp;"-"&amp;C1411&amp;"-"&amp;D1411&amp;"-"&amp;E1411</f>
        <v>V2-Hockey-64-</v>
      </c>
      <c r="J1411" s="383">
        <f t="shared" ref="J1411:J1447" si="168">J195</f>
        <v>132</v>
      </c>
      <c r="L1411" t="s">
        <v>730</v>
      </c>
    </row>
    <row r="1412" spans="1:12">
      <c r="A1412" t="s">
        <v>584</v>
      </c>
      <c r="B1412" t="s">
        <v>49</v>
      </c>
      <c r="C1412" t="s">
        <v>127</v>
      </c>
      <c r="D1412">
        <v>64</v>
      </c>
      <c r="F1412" s="9" t="s">
        <v>56</v>
      </c>
      <c r="G1412" s="9" t="s">
        <v>61</v>
      </c>
      <c r="H1412" t="str">
        <f t="shared" si="166"/>
        <v>Without GlassV3-Hockey-64-</v>
      </c>
      <c r="I1412" t="str">
        <f t="shared" si="167"/>
        <v>V3-Hockey-64-</v>
      </c>
      <c r="J1412" s="383">
        <f t="shared" si="168"/>
        <v>187</v>
      </c>
      <c r="L1412" t="s">
        <v>730</v>
      </c>
    </row>
    <row r="1413" spans="1:12">
      <c r="A1413" t="s">
        <v>585</v>
      </c>
      <c r="B1413" t="s">
        <v>50</v>
      </c>
      <c r="C1413" t="s">
        <v>127</v>
      </c>
      <c r="D1413">
        <v>64</v>
      </c>
      <c r="F1413" s="9" t="s">
        <v>56</v>
      </c>
      <c r="G1413" s="9" t="s">
        <v>61</v>
      </c>
      <c r="H1413" t="str">
        <f t="shared" si="166"/>
        <v>Without GlassV4-Hockey-64-</v>
      </c>
      <c r="I1413" t="str">
        <f t="shared" si="167"/>
        <v>V4-Hockey-64-</v>
      </c>
      <c r="J1413" s="383">
        <f t="shared" si="168"/>
        <v>241</v>
      </c>
      <c r="L1413" t="s">
        <v>730</v>
      </c>
    </row>
    <row r="1414" spans="1:12">
      <c r="A1414" t="s">
        <v>586</v>
      </c>
      <c r="B1414" t="s">
        <v>51</v>
      </c>
      <c r="C1414" t="s">
        <v>127</v>
      </c>
      <c r="D1414">
        <v>64</v>
      </c>
      <c r="F1414" s="9" t="s">
        <v>56</v>
      </c>
      <c r="G1414" s="9" t="s">
        <v>61</v>
      </c>
      <c r="H1414" t="str">
        <f t="shared" si="166"/>
        <v>Without GlassV5-Hockey-64-</v>
      </c>
      <c r="I1414" t="str">
        <f t="shared" si="167"/>
        <v>V5-Hockey-64-</v>
      </c>
      <c r="J1414" s="383">
        <f t="shared" si="168"/>
        <v>196</v>
      </c>
      <c r="L1414" t="s">
        <v>730</v>
      </c>
    </row>
    <row r="1415" spans="1:12">
      <c r="A1415" t="s">
        <v>587</v>
      </c>
      <c r="B1415" t="s">
        <v>52</v>
      </c>
      <c r="C1415" t="s">
        <v>127</v>
      </c>
      <c r="D1415">
        <v>64</v>
      </c>
      <c r="F1415" s="9" t="s">
        <v>56</v>
      </c>
      <c r="G1415" s="9" t="s">
        <v>61</v>
      </c>
      <c r="H1415" t="str">
        <f t="shared" si="166"/>
        <v>Without GlassV6-Hockey-64-</v>
      </c>
      <c r="I1415" t="str">
        <f t="shared" si="167"/>
        <v>V6-Hockey-64-</v>
      </c>
      <c r="J1415" s="383">
        <f t="shared" si="168"/>
        <v>373</v>
      </c>
      <c r="L1415" t="s">
        <v>730</v>
      </c>
    </row>
    <row r="1416" spans="1:12">
      <c r="A1416" t="s">
        <v>588</v>
      </c>
      <c r="B1416" t="s">
        <v>129</v>
      </c>
      <c r="C1416" t="s">
        <v>127</v>
      </c>
      <c r="D1416">
        <v>64</v>
      </c>
      <c r="F1416" s="9" t="s">
        <v>56</v>
      </c>
      <c r="G1416" s="9" t="s">
        <v>61</v>
      </c>
      <c r="H1416" t="str">
        <f t="shared" si="166"/>
        <v>Without GlassV7-Hockey-64-</v>
      </c>
      <c r="I1416" t="str">
        <f t="shared" si="167"/>
        <v>V7-Hockey-64-</v>
      </c>
      <c r="J1416" s="383">
        <f t="shared" si="168"/>
        <v>318</v>
      </c>
      <c r="L1416" t="s">
        <v>730</v>
      </c>
    </row>
    <row r="1417" spans="1:12">
      <c r="A1417" t="s">
        <v>582</v>
      </c>
      <c r="B1417" t="s">
        <v>47</v>
      </c>
      <c r="C1417" t="s">
        <v>128</v>
      </c>
      <c r="D1417">
        <v>64</v>
      </c>
      <c r="F1417" s="9" t="s">
        <v>56</v>
      </c>
      <c r="G1417" s="9" t="s">
        <v>62</v>
      </c>
      <c r="H1417" t="str">
        <f t="shared" si="166"/>
        <v>Without GlassV1-QB-64-</v>
      </c>
      <c r="I1417" t="str">
        <f t="shared" si="167"/>
        <v>V1-QB-64-</v>
      </c>
      <c r="J1417" s="383">
        <f t="shared" si="168"/>
        <v>174</v>
      </c>
      <c r="L1417" t="s">
        <v>730</v>
      </c>
    </row>
    <row r="1418" spans="1:12">
      <c r="A1418" t="s">
        <v>583</v>
      </c>
      <c r="B1418" t="s">
        <v>48</v>
      </c>
      <c r="C1418" t="s">
        <v>128</v>
      </c>
      <c r="D1418">
        <v>64</v>
      </c>
      <c r="F1418" s="9" t="s">
        <v>56</v>
      </c>
      <c r="G1418" s="9" t="s">
        <v>62</v>
      </c>
      <c r="H1418" t="str">
        <f t="shared" si="166"/>
        <v>Without GlassV2-QB-64-</v>
      </c>
      <c r="I1418" t="str">
        <f t="shared" si="167"/>
        <v>V2-QB-64-</v>
      </c>
      <c r="J1418" s="383">
        <f t="shared" si="168"/>
        <v>174</v>
      </c>
      <c r="L1418" t="s">
        <v>730</v>
      </c>
    </row>
    <row r="1419" spans="1:12">
      <c r="A1419" t="s">
        <v>584</v>
      </c>
      <c r="B1419" t="s">
        <v>49</v>
      </c>
      <c r="C1419" t="s">
        <v>128</v>
      </c>
      <c r="D1419">
        <v>64</v>
      </c>
      <c r="F1419" s="9" t="s">
        <v>56</v>
      </c>
      <c r="G1419" s="9" t="s">
        <v>62</v>
      </c>
      <c r="H1419" t="str">
        <f t="shared" si="166"/>
        <v>Without GlassV3-QB-64-</v>
      </c>
      <c r="I1419" t="str">
        <f t="shared" si="167"/>
        <v>V3-QB-64-</v>
      </c>
      <c r="J1419" s="383">
        <f t="shared" si="168"/>
        <v>201</v>
      </c>
      <c r="L1419" t="s">
        <v>730</v>
      </c>
    </row>
    <row r="1420" spans="1:12">
      <c r="A1420" t="s">
        <v>585</v>
      </c>
      <c r="B1420" t="s">
        <v>50</v>
      </c>
      <c r="C1420" t="s">
        <v>128</v>
      </c>
      <c r="D1420">
        <v>64</v>
      </c>
      <c r="F1420" s="9" t="s">
        <v>56</v>
      </c>
      <c r="G1420" s="9" t="s">
        <v>62</v>
      </c>
      <c r="H1420" t="str">
        <f t="shared" si="166"/>
        <v>Without GlassV4-QB-64-</v>
      </c>
      <c r="I1420" t="str">
        <f t="shared" si="167"/>
        <v>V4-QB-64-</v>
      </c>
      <c r="J1420" s="383">
        <f t="shared" si="168"/>
        <v>229</v>
      </c>
      <c r="L1420" t="s">
        <v>730</v>
      </c>
    </row>
    <row r="1421" spans="1:12">
      <c r="A1421" t="s">
        <v>586</v>
      </c>
      <c r="B1421" t="s">
        <v>51</v>
      </c>
      <c r="C1421" t="s">
        <v>128</v>
      </c>
      <c r="D1421">
        <v>64</v>
      </c>
      <c r="F1421" s="9" t="s">
        <v>56</v>
      </c>
      <c r="G1421" s="9" t="s">
        <v>62</v>
      </c>
      <c r="H1421" t="str">
        <f t="shared" si="166"/>
        <v>Without GlassV5-QB-64-</v>
      </c>
      <c r="I1421" t="str">
        <f t="shared" si="167"/>
        <v>V5-QB-64-</v>
      </c>
      <c r="J1421" s="383">
        <f t="shared" si="168"/>
        <v>210</v>
      </c>
      <c r="L1421" t="s">
        <v>730</v>
      </c>
    </row>
    <row r="1422" spans="1:12">
      <c r="A1422" t="s">
        <v>587</v>
      </c>
      <c r="B1422" t="s">
        <v>52</v>
      </c>
      <c r="C1422" t="s">
        <v>128</v>
      </c>
      <c r="D1422">
        <v>64</v>
      </c>
      <c r="F1422" s="9" t="s">
        <v>56</v>
      </c>
      <c r="G1422" s="9" t="s">
        <v>62</v>
      </c>
      <c r="H1422" t="str">
        <f t="shared" si="166"/>
        <v>Without GlassV6-QB-64-</v>
      </c>
      <c r="I1422" t="str">
        <f t="shared" si="167"/>
        <v>V6-QB-64-</v>
      </c>
      <c r="J1422" s="383">
        <f t="shared" si="168"/>
        <v>372</v>
      </c>
      <c r="L1422" t="s">
        <v>730</v>
      </c>
    </row>
    <row r="1423" spans="1:12">
      <c r="A1423" t="s">
        <v>582</v>
      </c>
      <c r="B1423" t="s">
        <v>47</v>
      </c>
      <c r="C1423" t="s">
        <v>631</v>
      </c>
      <c r="D1423">
        <v>64</v>
      </c>
      <c r="F1423" s="9" t="s">
        <v>56</v>
      </c>
      <c r="G1423" s="9" t="s">
        <v>62</v>
      </c>
      <c r="H1423" t="str">
        <f t="shared" si="166"/>
        <v>Without GlassV1-Concealed Flush-64-</v>
      </c>
      <c r="I1423" t="str">
        <f t="shared" si="167"/>
        <v>V1-Concealed Flush-64-</v>
      </c>
      <c r="J1423" s="383">
        <f t="shared" si="168"/>
        <v>192</v>
      </c>
      <c r="L1423" t="s">
        <v>751</v>
      </c>
    </row>
    <row r="1424" spans="1:12">
      <c r="A1424" t="s">
        <v>583</v>
      </c>
      <c r="B1424" t="s">
        <v>48</v>
      </c>
      <c r="C1424" t="s">
        <v>631</v>
      </c>
      <c r="D1424">
        <v>64</v>
      </c>
      <c r="F1424" s="9" t="s">
        <v>56</v>
      </c>
      <c r="G1424" s="9" t="s">
        <v>62</v>
      </c>
      <c r="H1424" t="str">
        <f t="shared" si="166"/>
        <v>Without GlassV2-Concealed Flush-64-</v>
      </c>
      <c r="I1424" t="str">
        <f t="shared" si="167"/>
        <v>V2-Concealed Flush-64-</v>
      </c>
      <c r="J1424" s="383">
        <f t="shared" si="168"/>
        <v>192</v>
      </c>
      <c r="L1424" t="s">
        <v>751</v>
      </c>
    </row>
    <row r="1425" spans="1:12">
      <c r="A1425" t="s">
        <v>584</v>
      </c>
      <c r="B1425" t="s">
        <v>49</v>
      </c>
      <c r="C1425" t="s">
        <v>631</v>
      </c>
      <c r="D1425">
        <v>64</v>
      </c>
      <c r="F1425" s="9" t="s">
        <v>56</v>
      </c>
      <c r="G1425" s="9" t="s">
        <v>62</v>
      </c>
      <c r="H1425" t="str">
        <f t="shared" si="166"/>
        <v>Without GlassV3-Concealed Flush-64-</v>
      </c>
      <c r="I1425" t="str">
        <f t="shared" si="167"/>
        <v>V3-Concealed Flush-64-</v>
      </c>
      <c r="J1425" s="383">
        <f t="shared" si="168"/>
        <v>222</v>
      </c>
      <c r="L1425" t="s">
        <v>751</v>
      </c>
    </row>
    <row r="1426" spans="1:12">
      <c r="A1426" t="s">
        <v>585</v>
      </c>
      <c r="B1426" t="s">
        <v>50</v>
      </c>
      <c r="C1426" t="s">
        <v>631</v>
      </c>
      <c r="D1426">
        <v>64</v>
      </c>
      <c r="F1426" s="9" t="s">
        <v>56</v>
      </c>
      <c r="G1426" s="9" t="s">
        <v>62</v>
      </c>
      <c r="H1426" t="str">
        <f t="shared" si="166"/>
        <v>Without GlassV4-Concealed Flush-64-</v>
      </c>
      <c r="I1426" t="str">
        <f t="shared" si="167"/>
        <v>V4-Concealed Flush-64-</v>
      </c>
      <c r="J1426" s="383">
        <f t="shared" si="168"/>
        <v>252</v>
      </c>
      <c r="L1426" t="s">
        <v>751</v>
      </c>
    </row>
    <row r="1427" spans="1:12">
      <c r="A1427" t="s">
        <v>586</v>
      </c>
      <c r="B1427" t="s">
        <v>51</v>
      </c>
      <c r="C1427" t="s">
        <v>631</v>
      </c>
      <c r="D1427">
        <v>64</v>
      </c>
      <c r="F1427" s="9" t="s">
        <v>56</v>
      </c>
      <c r="G1427" s="9" t="s">
        <v>62</v>
      </c>
      <c r="H1427" t="str">
        <f t="shared" si="166"/>
        <v>Without GlassV5-Concealed Flush-64-</v>
      </c>
      <c r="I1427" t="str">
        <f t="shared" si="167"/>
        <v>V5-Concealed Flush-64-</v>
      </c>
      <c r="J1427" s="383">
        <f t="shared" si="168"/>
        <v>231</v>
      </c>
      <c r="L1427" t="s">
        <v>751</v>
      </c>
    </row>
    <row r="1428" spans="1:12">
      <c r="A1428" t="s">
        <v>587</v>
      </c>
      <c r="B1428" t="s">
        <v>52</v>
      </c>
      <c r="C1428" t="s">
        <v>631</v>
      </c>
      <c r="D1428">
        <v>64</v>
      </c>
      <c r="F1428" s="9" t="s">
        <v>56</v>
      </c>
      <c r="G1428" s="9" t="s">
        <v>62</v>
      </c>
      <c r="H1428" t="str">
        <f t="shared" si="166"/>
        <v>Without GlassV6-Concealed Flush-64-</v>
      </c>
      <c r="I1428" t="str">
        <f t="shared" si="167"/>
        <v>V6-Concealed Flush-64-</v>
      </c>
      <c r="J1428" s="383">
        <f t="shared" si="168"/>
        <v>410</v>
      </c>
      <c r="L1428" t="s">
        <v>751</v>
      </c>
    </row>
    <row r="1429" spans="1:12">
      <c r="A1429" t="s">
        <v>582</v>
      </c>
      <c r="B1429" t="s">
        <v>47</v>
      </c>
      <c r="C1429" t="s">
        <v>799</v>
      </c>
      <c r="D1429">
        <v>64</v>
      </c>
      <c r="F1429" s="9" t="s">
        <v>56</v>
      </c>
      <c r="G1429" s="9" t="s">
        <v>62</v>
      </c>
      <c r="H1429" t="str">
        <f t="shared" si="166"/>
        <v>Without GlassV1-Concealed Flush - Sprayed/stained-64-</v>
      </c>
      <c r="I1429" t="str">
        <f t="shared" si="167"/>
        <v>V1-Concealed Flush - Sprayed/stained-64-</v>
      </c>
      <c r="J1429" s="383">
        <f t="shared" si="168"/>
        <v>192</v>
      </c>
      <c r="L1429" s="189" t="s">
        <v>751</v>
      </c>
    </row>
    <row r="1430" spans="1:12">
      <c r="A1430" t="s">
        <v>583</v>
      </c>
      <c r="B1430" t="s">
        <v>48</v>
      </c>
      <c r="C1430" t="s">
        <v>799</v>
      </c>
      <c r="D1430">
        <v>64</v>
      </c>
      <c r="F1430" s="9" t="s">
        <v>56</v>
      </c>
      <c r="G1430" s="9" t="s">
        <v>62</v>
      </c>
      <c r="H1430" t="str">
        <f t="shared" si="166"/>
        <v>Without GlassV2-Concealed Flush - Sprayed/stained-64-</v>
      </c>
      <c r="I1430" t="str">
        <f t="shared" si="167"/>
        <v>V2-Concealed Flush - Sprayed/stained-64-</v>
      </c>
      <c r="J1430" s="383">
        <f t="shared" si="168"/>
        <v>192</v>
      </c>
      <c r="L1430" s="189" t="s">
        <v>751</v>
      </c>
    </row>
    <row r="1431" spans="1:12">
      <c r="A1431" t="s">
        <v>584</v>
      </c>
      <c r="B1431" t="s">
        <v>49</v>
      </c>
      <c r="C1431" t="s">
        <v>799</v>
      </c>
      <c r="D1431">
        <v>64</v>
      </c>
      <c r="F1431" s="9" t="s">
        <v>56</v>
      </c>
      <c r="G1431" s="9" t="s">
        <v>62</v>
      </c>
      <c r="H1431" t="str">
        <f t="shared" si="166"/>
        <v>Without GlassV3-Concealed Flush - Sprayed/stained-64-</v>
      </c>
      <c r="I1431" t="str">
        <f t="shared" si="167"/>
        <v>V3-Concealed Flush - Sprayed/stained-64-</v>
      </c>
      <c r="J1431" s="383">
        <f t="shared" si="168"/>
        <v>222</v>
      </c>
      <c r="L1431" s="189" t="s">
        <v>751</v>
      </c>
    </row>
    <row r="1432" spans="1:12">
      <c r="A1432" t="s">
        <v>585</v>
      </c>
      <c r="B1432" t="s">
        <v>50</v>
      </c>
      <c r="C1432" t="s">
        <v>799</v>
      </c>
      <c r="D1432">
        <v>64</v>
      </c>
      <c r="F1432" s="9" t="s">
        <v>56</v>
      </c>
      <c r="G1432" s="9" t="s">
        <v>62</v>
      </c>
      <c r="H1432" t="str">
        <f t="shared" si="166"/>
        <v>Without GlassV4-Concealed Flush - Sprayed/stained-64-</v>
      </c>
      <c r="I1432" t="str">
        <f t="shared" si="167"/>
        <v>V4-Concealed Flush - Sprayed/stained-64-</v>
      </c>
      <c r="J1432" s="383">
        <f t="shared" si="168"/>
        <v>252</v>
      </c>
      <c r="L1432" s="189" t="s">
        <v>751</v>
      </c>
    </row>
    <row r="1433" spans="1:12">
      <c r="A1433" t="s">
        <v>586</v>
      </c>
      <c r="B1433" t="s">
        <v>51</v>
      </c>
      <c r="C1433" t="s">
        <v>799</v>
      </c>
      <c r="D1433">
        <v>64</v>
      </c>
      <c r="F1433" s="9" t="s">
        <v>56</v>
      </c>
      <c r="G1433" s="9" t="s">
        <v>62</v>
      </c>
      <c r="H1433" t="str">
        <f t="shared" si="166"/>
        <v>Without GlassV5-Concealed Flush - Sprayed/stained-64-</v>
      </c>
      <c r="I1433" t="str">
        <f t="shared" si="167"/>
        <v>V5-Concealed Flush - Sprayed/stained-64-</v>
      </c>
      <c r="J1433" s="383">
        <f t="shared" si="168"/>
        <v>231</v>
      </c>
      <c r="L1433" s="189" t="s">
        <v>751</v>
      </c>
    </row>
    <row r="1434" spans="1:12">
      <c r="A1434" t="s">
        <v>587</v>
      </c>
      <c r="B1434" t="s">
        <v>52</v>
      </c>
      <c r="C1434" t="s">
        <v>799</v>
      </c>
      <c r="D1434">
        <v>64</v>
      </c>
      <c r="F1434" s="9" t="s">
        <v>56</v>
      </c>
      <c r="G1434" s="9" t="s">
        <v>62</v>
      </c>
      <c r="H1434" t="str">
        <f t="shared" si="166"/>
        <v>Without GlassV6-Concealed Flush - Sprayed/stained-64-</v>
      </c>
      <c r="I1434" t="str">
        <f t="shared" si="167"/>
        <v>V6-Concealed Flush - Sprayed/stained-64-</v>
      </c>
      <c r="J1434" s="383">
        <f t="shared" si="168"/>
        <v>410</v>
      </c>
      <c r="L1434" s="189" t="s">
        <v>751</v>
      </c>
    </row>
    <row r="1435" spans="1:12">
      <c r="A1435" t="s">
        <v>582</v>
      </c>
      <c r="B1435" t="s">
        <v>47</v>
      </c>
      <c r="C1435" t="s">
        <v>797</v>
      </c>
      <c r="D1435">
        <v>64</v>
      </c>
      <c r="F1435" s="9" t="s">
        <v>56</v>
      </c>
      <c r="G1435" s="9" t="s">
        <v>61</v>
      </c>
      <c r="H1435" t="str">
        <f t="shared" si="166"/>
        <v>Without GlassV1-Hockey - Sprayed/stained-64-</v>
      </c>
      <c r="I1435" t="str">
        <f t="shared" si="167"/>
        <v>V1-Hockey - Sprayed/stained-64-</v>
      </c>
      <c r="J1435" s="383">
        <f t="shared" si="168"/>
        <v>141</v>
      </c>
      <c r="L1435" s="189" t="s">
        <v>751</v>
      </c>
    </row>
    <row r="1436" spans="1:12">
      <c r="A1436" t="s">
        <v>583</v>
      </c>
      <c r="B1436" t="s">
        <v>48</v>
      </c>
      <c r="C1436" t="s">
        <v>797</v>
      </c>
      <c r="D1436">
        <v>64</v>
      </c>
      <c r="F1436" s="9" t="s">
        <v>56</v>
      </c>
      <c r="G1436" s="9" t="s">
        <v>61</v>
      </c>
      <c r="H1436" t="str">
        <f t="shared" si="166"/>
        <v>Without GlassV2-Hockey - Sprayed/stained-64-</v>
      </c>
      <c r="I1436" t="str">
        <f t="shared" si="167"/>
        <v>V2-Hockey - Sprayed/stained-64-</v>
      </c>
      <c r="J1436" s="383">
        <f t="shared" si="168"/>
        <v>132</v>
      </c>
      <c r="L1436" s="189" t="s">
        <v>751</v>
      </c>
    </row>
    <row r="1437" spans="1:12">
      <c r="A1437" t="s">
        <v>584</v>
      </c>
      <c r="B1437" t="s">
        <v>49</v>
      </c>
      <c r="C1437" t="s">
        <v>797</v>
      </c>
      <c r="D1437">
        <v>64</v>
      </c>
      <c r="F1437" s="9" t="s">
        <v>56</v>
      </c>
      <c r="G1437" s="9" t="s">
        <v>61</v>
      </c>
      <c r="H1437" t="str">
        <f t="shared" si="166"/>
        <v>Without GlassV3-Hockey - Sprayed/stained-64-</v>
      </c>
      <c r="I1437" t="str">
        <f t="shared" si="167"/>
        <v>V3-Hockey - Sprayed/stained-64-</v>
      </c>
      <c r="J1437" s="383">
        <f t="shared" si="168"/>
        <v>187</v>
      </c>
      <c r="L1437" s="189" t="s">
        <v>751</v>
      </c>
    </row>
    <row r="1438" spans="1:12">
      <c r="A1438" t="s">
        <v>585</v>
      </c>
      <c r="B1438" t="s">
        <v>50</v>
      </c>
      <c r="C1438" t="s">
        <v>797</v>
      </c>
      <c r="D1438">
        <v>64</v>
      </c>
      <c r="F1438" s="9" t="s">
        <v>56</v>
      </c>
      <c r="G1438" s="9" t="s">
        <v>61</v>
      </c>
      <c r="H1438" t="str">
        <f t="shared" si="166"/>
        <v>Without GlassV4-Hockey - Sprayed/stained-64-</v>
      </c>
      <c r="I1438" t="str">
        <f t="shared" si="167"/>
        <v>V4-Hockey - Sprayed/stained-64-</v>
      </c>
      <c r="J1438" s="383">
        <f t="shared" si="168"/>
        <v>241</v>
      </c>
      <c r="L1438" s="189" t="s">
        <v>751</v>
      </c>
    </row>
    <row r="1439" spans="1:12">
      <c r="A1439" t="s">
        <v>586</v>
      </c>
      <c r="B1439" t="s">
        <v>51</v>
      </c>
      <c r="C1439" t="s">
        <v>797</v>
      </c>
      <c r="D1439">
        <v>64</v>
      </c>
      <c r="F1439" s="9" t="s">
        <v>56</v>
      </c>
      <c r="G1439" s="9" t="s">
        <v>61</v>
      </c>
      <c r="H1439" t="str">
        <f t="shared" si="166"/>
        <v>Without GlassV5-Hockey - Sprayed/stained-64-</v>
      </c>
      <c r="I1439" t="str">
        <f t="shared" si="167"/>
        <v>V5-Hockey - Sprayed/stained-64-</v>
      </c>
      <c r="J1439" s="383">
        <f t="shared" si="168"/>
        <v>196</v>
      </c>
      <c r="L1439" s="189" t="s">
        <v>751</v>
      </c>
    </row>
    <row r="1440" spans="1:12">
      <c r="A1440" t="s">
        <v>587</v>
      </c>
      <c r="B1440" t="s">
        <v>52</v>
      </c>
      <c r="C1440" t="s">
        <v>797</v>
      </c>
      <c r="D1440">
        <v>64</v>
      </c>
      <c r="F1440" s="9" t="s">
        <v>56</v>
      </c>
      <c r="G1440" s="9" t="s">
        <v>61</v>
      </c>
      <c r="H1440" t="str">
        <f t="shared" si="166"/>
        <v>Without GlassV6-Hockey - Sprayed/stained-64-</v>
      </c>
      <c r="I1440" t="str">
        <f t="shared" si="167"/>
        <v>V6-Hockey - Sprayed/stained-64-</v>
      </c>
      <c r="J1440" s="383">
        <f t="shared" si="168"/>
        <v>373</v>
      </c>
      <c r="L1440" s="189" t="s">
        <v>751</v>
      </c>
    </row>
    <row r="1441" spans="1:12">
      <c r="A1441" t="s">
        <v>588</v>
      </c>
      <c r="B1441" t="s">
        <v>129</v>
      </c>
      <c r="C1441" t="s">
        <v>797</v>
      </c>
      <c r="D1441">
        <v>64</v>
      </c>
      <c r="F1441" s="9" t="s">
        <v>56</v>
      </c>
      <c r="G1441" s="9" t="s">
        <v>61</v>
      </c>
      <c r="H1441" t="str">
        <f t="shared" si="166"/>
        <v>Without GlassV7-Hockey - Sprayed/stained-64-</v>
      </c>
      <c r="I1441" t="str">
        <f t="shared" si="167"/>
        <v>V7-Hockey - Sprayed/stained-64-</v>
      </c>
      <c r="J1441" s="383">
        <f t="shared" si="168"/>
        <v>318</v>
      </c>
      <c r="L1441" s="189" t="s">
        <v>751</v>
      </c>
    </row>
    <row r="1442" spans="1:12">
      <c r="A1442" t="s">
        <v>582</v>
      </c>
      <c r="B1442" t="s">
        <v>47</v>
      </c>
      <c r="C1442" t="s">
        <v>798</v>
      </c>
      <c r="D1442">
        <v>64</v>
      </c>
      <c r="F1442" s="9" t="s">
        <v>56</v>
      </c>
      <c r="G1442" s="9" t="s">
        <v>62</v>
      </c>
      <c r="H1442" t="str">
        <f t="shared" si="166"/>
        <v>Without GlassV1-QB - Sprayed/stained-64-</v>
      </c>
      <c r="I1442" t="str">
        <f t="shared" si="167"/>
        <v>V1-QB - Sprayed/stained-64-</v>
      </c>
      <c r="J1442" s="383">
        <f t="shared" si="168"/>
        <v>174</v>
      </c>
      <c r="L1442" s="189" t="s">
        <v>751</v>
      </c>
    </row>
    <row r="1443" spans="1:12">
      <c r="A1443" t="s">
        <v>583</v>
      </c>
      <c r="B1443" t="s">
        <v>48</v>
      </c>
      <c r="C1443" t="s">
        <v>798</v>
      </c>
      <c r="D1443">
        <v>64</v>
      </c>
      <c r="F1443" s="9" t="s">
        <v>56</v>
      </c>
      <c r="G1443" s="9" t="s">
        <v>62</v>
      </c>
      <c r="H1443" t="str">
        <f t="shared" si="166"/>
        <v>Without GlassV2-QB - Sprayed/stained-64-</v>
      </c>
      <c r="I1443" t="str">
        <f t="shared" si="167"/>
        <v>V2-QB - Sprayed/stained-64-</v>
      </c>
      <c r="J1443" s="383">
        <f t="shared" si="168"/>
        <v>174</v>
      </c>
      <c r="L1443" s="189" t="s">
        <v>751</v>
      </c>
    </row>
    <row r="1444" spans="1:12">
      <c r="A1444" t="s">
        <v>584</v>
      </c>
      <c r="B1444" t="s">
        <v>49</v>
      </c>
      <c r="C1444" t="s">
        <v>798</v>
      </c>
      <c r="D1444">
        <v>64</v>
      </c>
      <c r="F1444" s="9" t="s">
        <v>56</v>
      </c>
      <c r="G1444" s="9" t="s">
        <v>62</v>
      </c>
      <c r="H1444" t="str">
        <f t="shared" si="166"/>
        <v>Without GlassV3-QB - Sprayed/stained-64-</v>
      </c>
      <c r="I1444" t="str">
        <f t="shared" si="167"/>
        <v>V3-QB - Sprayed/stained-64-</v>
      </c>
      <c r="J1444" s="383">
        <f t="shared" si="168"/>
        <v>201</v>
      </c>
      <c r="L1444" s="189" t="s">
        <v>751</v>
      </c>
    </row>
    <row r="1445" spans="1:12">
      <c r="A1445" t="s">
        <v>585</v>
      </c>
      <c r="B1445" t="s">
        <v>50</v>
      </c>
      <c r="C1445" t="s">
        <v>798</v>
      </c>
      <c r="D1445">
        <v>64</v>
      </c>
      <c r="F1445" s="9" t="s">
        <v>56</v>
      </c>
      <c r="G1445" s="9" t="s">
        <v>62</v>
      </c>
      <c r="H1445" t="str">
        <f t="shared" si="166"/>
        <v>Without GlassV4-QB - Sprayed/stained-64-</v>
      </c>
      <c r="I1445" t="str">
        <f t="shared" si="167"/>
        <v>V4-QB - Sprayed/stained-64-</v>
      </c>
      <c r="J1445" s="383">
        <f t="shared" si="168"/>
        <v>229</v>
      </c>
      <c r="L1445" s="189" t="s">
        <v>751</v>
      </c>
    </row>
    <row r="1446" spans="1:12">
      <c r="A1446" t="s">
        <v>586</v>
      </c>
      <c r="B1446" t="s">
        <v>51</v>
      </c>
      <c r="C1446" t="s">
        <v>798</v>
      </c>
      <c r="D1446">
        <v>64</v>
      </c>
      <c r="F1446" s="9" t="s">
        <v>56</v>
      </c>
      <c r="G1446" s="9" t="s">
        <v>62</v>
      </c>
      <c r="H1446" t="str">
        <f t="shared" si="166"/>
        <v>Without GlassV5-QB - Sprayed/stained-64-</v>
      </c>
      <c r="I1446" t="str">
        <f t="shared" si="167"/>
        <v>V5-QB - Sprayed/stained-64-</v>
      </c>
      <c r="J1446" s="383">
        <f t="shared" si="168"/>
        <v>210</v>
      </c>
      <c r="L1446" s="189" t="s">
        <v>751</v>
      </c>
    </row>
    <row r="1447" spans="1:12">
      <c r="A1447" t="s">
        <v>587</v>
      </c>
      <c r="B1447" t="s">
        <v>52</v>
      </c>
      <c r="C1447" t="s">
        <v>798</v>
      </c>
      <c r="D1447">
        <v>64</v>
      </c>
      <c r="F1447" s="9" t="s">
        <v>56</v>
      </c>
      <c r="G1447" s="9" t="s">
        <v>62</v>
      </c>
      <c r="H1447" t="str">
        <f t="shared" si="166"/>
        <v>Without GlassV6-QB - Sprayed/stained-64-</v>
      </c>
      <c r="I1447" t="str">
        <f t="shared" si="167"/>
        <v>V6-QB - Sprayed/stained-64-</v>
      </c>
      <c r="J1447" s="383">
        <f t="shared" si="168"/>
        <v>372</v>
      </c>
      <c r="L1447" s="189" t="s">
        <v>751</v>
      </c>
    </row>
    <row r="1448" spans="1:12">
      <c r="A1448" t="s">
        <v>582</v>
      </c>
      <c r="B1448" t="s">
        <v>47</v>
      </c>
      <c r="C1448" t="s">
        <v>127</v>
      </c>
      <c r="D1448">
        <v>64</v>
      </c>
      <c r="E1448" t="s">
        <v>634</v>
      </c>
      <c r="F1448" s="9" t="s">
        <v>56</v>
      </c>
      <c r="G1448" s="9" t="s">
        <v>61</v>
      </c>
      <c r="H1448" t="str">
        <f t="shared" si="166"/>
        <v>Without GlassV1-Hockey-64-NFR</v>
      </c>
      <c r="I1448" t="str">
        <f t="shared" si="167"/>
        <v>V1-Hockey-64-NFR</v>
      </c>
      <c r="J1448" s="383">
        <f>J308</f>
        <v>141</v>
      </c>
      <c r="L1448" t="s">
        <v>730</v>
      </c>
    </row>
    <row r="1449" spans="1:12">
      <c r="A1449" t="s">
        <v>583</v>
      </c>
      <c r="B1449" t="s">
        <v>48</v>
      </c>
      <c r="C1449" t="s">
        <v>127</v>
      </c>
      <c r="D1449">
        <v>64</v>
      </c>
      <c r="E1449" t="s">
        <v>634</v>
      </c>
      <c r="F1449" s="9" t="s">
        <v>56</v>
      </c>
      <c r="G1449" s="9" t="s">
        <v>61</v>
      </c>
      <c r="H1449" t="str">
        <f t="shared" si="166"/>
        <v>Without GlassV2-Hockey-64-NFR</v>
      </c>
      <c r="I1449" t="str">
        <f t="shared" si="167"/>
        <v>V2-Hockey-64-NFR</v>
      </c>
      <c r="J1449" s="383">
        <f t="shared" ref="J1449:J1485" si="169">J309</f>
        <v>132</v>
      </c>
      <c r="L1449" t="s">
        <v>730</v>
      </c>
    </row>
    <row r="1450" spans="1:12">
      <c r="A1450" t="s">
        <v>584</v>
      </c>
      <c r="B1450" t="s">
        <v>49</v>
      </c>
      <c r="C1450" t="s">
        <v>127</v>
      </c>
      <c r="D1450">
        <v>64</v>
      </c>
      <c r="E1450" t="s">
        <v>634</v>
      </c>
      <c r="F1450" s="9" t="s">
        <v>56</v>
      </c>
      <c r="G1450" s="9" t="s">
        <v>61</v>
      </c>
      <c r="H1450" t="str">
        <f t="shared" si="166"/>
        <v>Without GlassV3-Hockey-64-NFR</v>
      </c>
      <c r="I1450" t="str">
        <f t="shared" si="167"/>
        <v>V3-Hockey-64-NFR</v>
      </c>
      <c r="J1450" s="383">
        <f t="shared" si="169"/>
        <v>187</v>
      </c>
      <c r="L1450" t="s">
        <v>730</v>
      </c>
    </row>
    <row r="1451" spans="1:12">
      <c r="A1451" t="s">
        <v>585</v>
      </c>
      <c r="B1451" t="s">
        <v>50</v>
      </c>
      <c r="C1451" t="s">
        <v>127</v>
      </c>
      <c r="D1451">
        <v>64</v>
      </c>
      <c r="E1451" t="s">
        <v>634</v>
      </c>
      <c r="F1451" s="9" t="s">
        <v>56</v>
      </c>
      <c r="G1451" s="9" t="s">
        <v>61</v>
      </c>
      <c r="H1451" t="str">
        <f t="shared" si="166"/>
        <v>Without GlassV4-Hockey-64-NFR</v>
      </c>
      <c r="I1451" t="str">
        <f t="shared" si="167"/>
        <v>V4-Hockey-64-NFR</v>
      </c>
      <c r="J1451" s="383">
        <f t="shared" si="169"/>
        <v>241</v>
      </c>
      <c r="L1451" t="s">
        <v>730</v>
      </c>
    </row>
    <row r="1452" spans="1:12">
      <c r="A1452" t="s">
        <v>586</v>
      </c>
      <c r="B1452" t="s">
        <v>51</v>
      </c>
      <c r="C1452" t="s">
        <v>127</v>
      </c>
      <c r="D1452">
        <v>64</v>
      </c>
      <c r="E1452" t="s">
        <v>634</v>
      </c>
      <c r="F1452" s="9" t="s">
        <v>56</v>
      </c>
      <c r="G1452" s="9" t="s">
        <v>61</v>
      </c>
      <c r="H1452" t="str">
        <f t="shared" si="166"/>
        <v>Without GlassV5-Hockey-64-NFR</v>
      </c>
      <c r="I1452" t="str">
        <f t="shared" si="167"/>
        <v>V5-Hockey-64-NFR</v>
      </c>
      <c r="J1452" s="383">
        <f t="shared" si="169"/>
        <v>196</v>
      </c>
      <c r="L1452" t="s">
        <v>730</v>
      </c>
    </row>
    <row r="1453" spans="1:12">
      <c r="A1453" t="s">
        <v>587</v>
      </c>
      <c r="B1453" t="s">
        <v>52</v>
      </c>
      <c r="C1453" t="s">
        <v>127</v>
      </c>
      <c r="D1453">
        <v>64</v>
      </c>
      <c r="E1453" t="s">
        <v>634</v>
      </c>
      <c r="F1453" s="9" t="s">
        <v>56</v>
      </c>
      <c r="G1453" s="9" t="s">
        <v>61</v>
      </c>
      <c r="H1453" t="str">
        <f t="shared" si="166"/>
        <v>Without GlassV6-Hockey-64-NFR</v>
      </c>
      <c r="I1453" t="str">
        <f t="shared" si="167"/>
        <v>V6-Hockey-64-NFR</v>
      </c>
      <c r="J1453" s="383">
        <f t="shared" si="169"/>
        <v>373</v>
      </c>
      <c r="L1453" t="s">
        <v>730</v>
      </c>
    </row>
    <row r="1454" spans="1:12">
      <c r="A1454" t="s">
        <v>588</v>
      </c>
      <c r="B1454" t="s">
        <v>129</v>
      </c>
      <c r="C1454" t="s">
        <v>127</v>
      </c>
      <c r="D1454">
        <v>64</v>
      </c>
      <c r="E1454" t="s">
        <v>634</v>
      </c>
      <c r="F1454" s="9" t="s">
        <v>56</v>
      </c>
      <c r="G1454" s="9" t="s">
        <v>61</v>
      </c>
      <c r="H1454" t="str">
        <f t="shared" si="166"/>
        <v>Without GlassV7-Hockey-64-NFR</v>
      </c>
      <c r="I1454" t="str">
        <f t="shared" si="167"/>
        <v>V7-Hockey-64-NFR</v>
      </c>
      <c r="J1454" s="383">
        <f t="shared" si="169"/>
        <v>318</v>
      </c>
      <c r="L1454" t="s">
        <v>730</v>
      </c>
    </row>
    <row r="1455" spans="1:12">
      <c r="A1455" t="s">
        <v>582</v>
      </c>
      <c r="B1455" t="s">
        <v>47</v>
      </c>
      <c r="C1455" t="s">
        <v>128</v>
      </c>
      <c r="D1455">
        <v>64</v>
      </c>
      <c r="E1455" t="s">
        <v>634</v>
      </c>
      <c r="F1455" s="9" t="s">
        <v>56</v>
      </c>
      <c r="G1455" s="9" t="s">
        <v>62</v>
      </c>
      <c r="H1455" t="str">
        <f t="shared" si="166"/>
        <v>Without GlassV1-QB-64-NFR</v>
      </c>
      <c r="I1455" t="str">
        <f t="shared" si="167"/>
        <v>V1-QB-64-NFR</v>
      </c>
      <c r="J1455" s="383">
        <f t="shared" si="169"/>
        <v>174</v>
      </c>
      <c r="L1455" t="s">
        <v>730</v>
      </c>
    </row>
    <row r="1456" spans="1:12">
      <c r="A1456" t="s">
        <v>583</v>
      </c>
      <c r="B1456" t="s">
        <v>48</v>
      </c>
      <c r="C1456" t="s">
        <v>128</v>
      </c>
      <c r="D1456">
        <v>64</v>
      </c>
      <c r="E1456" t="s">
        <v>634</v>
      </c>
      <c r="F1456" s="9" t="s">
        <v>56</v>
      </c>
      <c r="G1456" s="9" t="s">
        <v>62</v>
      </c>
      <c r="H1456" t="str">
        <f t="shared" si="166"/>
        <v>Without GlassV2-QB-64-NFR</v>
      </c>
      <c r="I1456" t="str">
        <f t="shared" si="167"/>
        <v>V2-QB-64-NFR</v>
      </c>
      <c r="J1456" s="383">
        <f t="shared" si="169"/>
        <v>174</v>
      </c>
      <c r="L1456" t="s">
        <v>730</v>
      </c>
    </row>
    <row r="1457" spans="1:12">
      <c r="A1457" t="s">
        <v>584</v>
      </c>
      <c r="B1457" t="s">
        <v>49</v>
      </c>
      <c r="C1457" t="s">
        <v>128</v>
      </c>
      <c r="D1457">
        <v>64</v>
      </c>
      <c r="E1457" t="s">
        <v>634</v>
      </c>
      <c r="F1457" s="9" t="s">
        <v>56</v>
      </c>
      <c r="G1457" s="9" t="s">
        <v>62</v>
      </c>
      <c r="H1457" t="str">
        <f t="shared" si="166"/>
        <v>Without GlassV3-QB-64-NFR</v>
      </c>
      <c r="I1457" t="str">
        <f t="shared" si="167"/>
        <v>V3-QB-64-NFR</v>
      </c>
      <c r="J1457" s="383">
        <f t="shared" si="169"/>
        <v>201</v>
      </c>
      <c r="L1457" t="s">
        <v>730</v>
      </c>
    </row>
    <row r="1458" spans="1:12">
      <c r="A1458" t="s">
        <v>585</v>
      </c>
      <c r="B1458" t="s">
        <v>50</v>
      </c>
      <c r="C1458" t="s">
        <v>128</v>
      </c>
      <c r="D1458">
        <v>64</v>
      </c>
      <c r="E1458" t="s">
        <v>634</v>
      </c>
      <c r="F1458" s="9" t="s">
        <v>56</v>
      </c>
      <c r="G1458" s="9" t="s">
        <v>62</v>
      </c>
      <c r="H1458" t="str">
        <f t="shared" si="166"/>
        <v>Without GlassV4-QB-64-NFR</v>
      </c>
      <c r="I1458" t="str">
        <f t="shared" si="167"/>
        <v>V4-QB-64-NFR</v>
      </c>
      <c r="J1458" s="383">
        <f t="shared" si="169"/>
        <v>229</v>
      </c>
      <c r="L1458" t="s">
        <v>730</v>
      </c>
    </row>
    <row r="1459" spans="1:12">
      <c r="A1459" t="s">
        <v>586</v>
      </c>
      <c r="B1459" t="s">
        <v>51</v>
      </c>
      <c r="C1459" t="s">
        <v>128</v>
      </c>
      <c r="D1459">
        <v>64</v>
      </c>
      <c r="E1459" t="s">
        <v>634</v>
      </c>
      <c r="F1459" s="9" t="s">
        <v>56</v>
      </c>
      <c r="G1459" s="9" t="s">
        <v>62</v>
      </c>
      <c r="H1459" t="str">
        <f t="shared" si="166"/>
        <v>Without GlassV5-QB-64-NFR</v>
      </c>
      <c r="I1459" t="str">
        <f t="shared" si="167"/>
        <v>V5-QB-64-NFR</v>
      </c>
      <c r="J1459" s="383">
        <f t="shared" si="169"/>
        <v>210</v>
      </c>
      <c r="L1459" t="s">
        <v>730</v>
      </c>
    </row>
    <row r="1460" spans="1:12">
      <c r="A1460" t="s">
        <v>587</v>
      </c>
      <c r="B1460" t="s">
        <v>52</v>
      </c>
      <c r="C1460" t="s">
        <v>128</v>
      </c>
      <c r="D1460">
        <v>64</v>
      </c>
      <c r="E1460" t="s">
        <v>634</v>
      </c>
      <c r="F1460" s="9" t="s">
        <v>56</v>
      </c>
      <c r="G1460" s="9" t="s">
        <v>62</v>
      </c>
      <c r="H1460" t="str">
        <f t="shared" si="166"/>
        <v>Without GlassV6-QB-64-NFR</v>
      </c>
      <c r="I1460" t="str">
        <f t="shared" si="167"/>
        <v>V6-QB-64-NFR</v>
      </c>
      <c r="J1460" s="383">
        <f t="shared" si="169"/>
        <v>372</v>
      </c>
      <c r="L1460" t="s">
        <v>730</v>
      </c>
    </row>
    <row r="1461" spans="1:12">
      <c r="A1461" t="s">
        <v>582</v>
      </c>
      <c r="B1461" t="s">
        <v>47</v>
      </c>
      <c r="C1461" t="s">
        <v>631</v>
      </c>
      <c r="D1461">
        <v>64</v>
      </c>
      <c r="E1461" t="s">
        <v>634</v>
      </c>
      <c r="F1461" s="9" t="s">
        <v>56</v>
      </c>
      <c r="G1461" s="9" t="s">
        <v>62</v>
      </c>
      <c r="H1461" t="str">
        <f t="shared" si="166"/>
        <v>Without GlassV1-Concealed Flush-64-NFR</v>
      </c>
      <c r="I1461" t="str">
        <f t="shared" si="167"/>
        <v>V1-Concealed Flush-64-NFR</v>
      </c>
      <c r="J1461" s="383">
        <f t="shared" si="169"/>
        <v>192</v>
      </c>
      <c r="L1461" t="s">
        <v>751</v>
      </c>
    </row>
    <row r="1462" spans="1:12">
      <c r="A1462" t="s">
        <v>583</v>
      </c>
      <c r="B1462" t="s">
        <v>48</v>
      </c>
      <c r="C1462" t="s">
        <v>631</v>
      </c>
      <c r="D1462">
        <v>64</v>
      </c>
      <c r="E1462" t="s">
        <v>634</v>
      </c>
      <c r="F1462" s="9" t="s">
        <v>56</v>
      </c>
      <c r="G1462" s="9" t="s">
        <v>62</v>
      </c>
      <c r="H1462" t="str">
        <f t="shared" ref="H1462:H1525" si="170">_xlfn.CONCAT(F1462,I1462)</f>
        <v>Without GlassV2-Concealed Flush-64-NFR</v>
      </c>
      <c r="I1462" t="str">
        <f t="shared" si="167"/>
        <v>V2-Concealed Flush-64-NFR</v>
      </c>
      <c r="J1462" s="383">
        <f t="shared" si="169"/>
        <v>192</v>
      </c>
      <c r="L1462" t="s">
        <v>751</v>
      </c>
    </row>
    <row r="1463" spans="1:12">
      <c r="A1463" t="s">
        <v>584</v>
      </c>
      <c r="B1463" t="s">
        <v>49</v>
      </c>
      <c r="C1463" t="s">
        <v>631</v>
      </c>
      <c r="D1463">
        <v>64</v>
      </c>
      <c r="E1463" t="s">
        <v>634</v>
      </c>
      <c r="F1463" s="9" t="s">
        <v>56</v>
      </c>
      <c r="G1463" s="9" t="s">
        <v>62</v>
      </c>
      <c r="H1463" t="str">
        <f t="shared" si="170"/>
        <v>Without GlassV3-Concealed Flush-64-NFR</v>
      </c>
      <c r="I1463" t="str">
        <f t="shared" si="167"/>
        <v>V3-Concealed Flush-64-NFR</v>
      </c>
      <c r="J1463" s="383">
        <f t="shared" si="169"/>
        <v>222</v>
      </c>
      <c r="L1463" t="s">
        <v>751</v>
      </c>
    </row>
    <row r="1464" spans="1:12">
      <c r="A1464" t="s">
        <v>585</v>
      </c>
      <c r="B1464" t="s">
        <v>50</v>
      </c>
      <c r="C1464" t="s">
        <v>631</v>
      </c>
      <c r="D1464">
        <v>64</v>
      </c>
      <c r="E1464" t="s">
        <v>634</v>
      </c>
      <c r="F1464" s="9" t="s">
        <v>56</v>
      </c>
      <c r="G1464" s="9" t="s">
        <v>62</v>
      </c>
      <c r="H1464" t="str">
        <f t="shared" si="170"/>
        <v>Without GlassV4-Concealed Flush-64-NFR</v>
      </c>
      <c r="I1464" t="str">
        <f t="shared" si="167"/>
        <v>V4-Concealed Flush-64-NFR</v>
      </c>
      <c r="J1464" s="383">
        <f t="shared" si="169"/>
        <v>252</v>
      </c>
      <c r="L1464" t="s">
        <v>751</v>
      </c>
    </row>
    <row r="1465" spans="1:12">
      <c r="A1465" t="s">
        <v>586</v>
      </c>
      <c r="B1465" t="s">
        <v>51</v>
      </c>
      <c r="C1465" t="s">
        <v>631</v>
      </c>
      <c r="D1465">
        <v>64</v>
      </c>
      <c r="E1465" t="s">
        <v>634</v>
      </c>
      <c r="F1465" s="9" t="s">
        <v>56</v>
      </c>
      <c r="G1465" s="9" t="s">
        <v>62</v>
      </c>
      <c r="H1465" t="str">
        <f t="shared" si="170"/>
        <v>Without GlassV5-Concealed Flush-64-NFR</v>
      </c>
      <c r="I1465" t="str">
        <f t="shared" si="167"/>
        <v>V5-Concealed Flush-64-NFR</v>
      </c>
      <c r="J1465" s="383">
        <f t="shared" si="169"/>
        <v>231</v>
      </c>
      <c r="L1465" t="s">
        <v>751</v>
      </c>
    </row>
    <row r="1466" spans="1:12">
      <c r="A1466" t="s">
        <v>587</v>
      </c>
      <c r="B1466" t="s">
        <v>52</v>
      </c>
      <c r="C1466" t="s">
        <v>631</v>
      </c>
      <c r="D1466">
        <v>64</v>
      </c>
      <c r="E1466" t="s">
        <v>634</v>
      </c>
      <c r="F1466" s="9" t="s">
        <v>56</v>
      </c>
      <c r="G1466" s="9" t="s">
        <v>62</v>
      </c>
      <c r="H1466" t="str">
        <f t="shared" si="170"/>
        <v>Without GlassV6-Concealed Flush-64-NFR</v>
      </c>
      <c r="I1466" t="str">
        <f t="shared" si="167"/>
        <v>V6-Concealed Flush-64-NFR</v>
      </c>
      <c r="J1466" s="383">
        <f t="shared" si="169"/>
        <v>410</v>
      </c>
      <c r="L1466" t="s">
        <v>751</v>
      </c>
    </row>
    <row r="1467" spans="1:12">
      <c r="A1467" t="s">
        <v>582</v>
      </c>
      <c r="B1467" t="s">
        <v>47</v>
      </c>
      <c r="C1467" t="s">
        <v>797</v>
      </c>
      <c r="D1467">
        <v>64</v>
      </c>
      <c r="E1467" t="s">
        <v>634</v>
      </c>
      <c r="F1467" s="9" t="s">
        <v>56</v>
      </c>
      <c r="G1467" s="9" t="s">
        <v>61</v>
      </c>
      <c r="H1467" t="str">
        <f t="shared" si="170"/>
        <v>Without GlassV1-Hockey - Sprayed/stained-64-NFR</v>
      </c>
      <c r="I1467" t="str">
        <f t="shared" si="167"/>
        <v>V1-Hockey - Sprayed/stained-64-NFR</v>
      </c>
      <c r="J1467" s="383">
        <f t="shared" si="169"/>
        <v>141</v>
      </c>
      <c r="L1467" s="189" t="s">
        <v>751</v>
      </c>
    </row>
    <row r="1468" spans="1:12">
      <c r="A1468" t="s">
        <v>583</v>
      </c>
      <c r="B1468" t="s">
        <v>48</v>
      </c>
      <c r="C1468" t="s">
        <v>797</v>
      </c>
      <c r="D1468">
        <v>64</v>
      </c>
      <c r="E1468" t="s">
        <v>634</v>
      </c>
      <c r="F1468" s="9" t="s">
        <v>56</v>
      </c>
      <c r="G1468" s="9" t="s">
        <v>61</v>
      </c>
      <c r="H1468" t="str">
        <f t="shared" si="170"/>
        <v>Without GlassV2-Hockey - Sprayed/stained-64-NFR</v>
      </c>
      <c r="I1468" t="str">
        <f t="shared" si="167"/>
        <v>V2-Hockey - Sprayed/stained-64-NFR</v>
      </c>
      <c r="J1468" s="383">
        <f t="shared" si="169"/>
        <v>132</v>
      </c>
      <c r="L1468" s="189" t="s">
        <v>751</v>
      </c>
    </row>
    <row r="1469" spans="1:12">
      <c r="A1469" t="s">
        <v>584</v>
      </c>
      <c r="B1469" t="s">
        <v>49</v>
      </c>
      <c r="C1469" t="s">
        <v>797</v>
      </c>
      <c r="D1469">
        <v>64</v>
      </c>
      <c r="E1469" t="s">
        <v>634</v>
      </c>
      <c r="F1469" s="9" t="s">
        <v>56</v>
      </c>
      <c r="G1469" s="9" t="s">
        <v>61</v>
      </c>
      <c r="H1469" t="str">
        <f t="shared" si="170"/>
        <v>Without GlassV3-Hockey - Sprayed/stained-64-NFR</v>
      </c>
      <c r="I1469" t="str">
        <f t="shared" si="167"/>
        <v>V3-Hockey - Sprayed/stained-64-NFR</v>
      </c>
      <c r="J1469" s="383">
        <f t="shared" si="169"/>
        <v>187</v>
      </c>
      <c r="L1469" s="189" t="s">
        <v>751</v>
      </c>
    </row>
    <row r="1470" spans="1:12">
      <c r="A1470" t="s">
        <v>585</v>
      </c>
      <c r="B1470" t="s">
        <v>50</v>
      </c>
      <c r="C1470" t="s">
        <v>797</v>
      </c>
      <c r="D1470">
        <v>64</v>
      </c>
      <c r="E1470" t="s">
        <v>634</v>
      </c>
      <c r="F1470" s="9" t="s">
        <v>56</v>
      </c>
      <c r="G1470" s="9" t="s">
        <v>61</v>
      </c>
      <c r="H1470" t="str">
        <f t="shared" si="170"/>
        <v>Without GlassV4-Hockey - Sprayed/stained-64-NFR</v>
      </c>
      <c r="I1470" t="str">
        <f t="shared" si="167"/>
        <v>V4-Hockey - Sprayed/stained-64-NFR</v>
      </c>
      <c r="J1470" s="383">
        <f t="shared" si="169"/>
        <v>241</v>
      </c>
      <c r="L1470" s="189" t="s">
        <v>751</v>
      </c>
    </row>
    <row r="1471" spans="1:12">
      <c r="A1471" t="s">
        <v>586</v>
      </c>
      <c r="B1471" t="s">
        <v>51</v>
      </c>
      <c r="C1471" t="s">
        <v>797</v>
      </c>
      <c r="D1471">
        <v>64</v>
      </c>
      <c r="E1471" t="s">
        <v>634</v>
      </c>
      <c r="F1471" s="9" t="s">
        <v>56</v>
      </c>
      <c r="G1471" s="9" t="s">
        <v>61</v>
      </c>
      <c r="H1471" t="str">
        <f t="shared" si="170"/>
        <v>Without GlassV5-Hockey - Sprayed/stained-64-NFR</v>
      </c>
      <c r="I1471" t="str">
        <f t="shared" si="167"/>
        <v>V5-Hockey - Sprayed/stained-64-NFR</v>
      </c>
      <c r="J1471" s="383">
        <f t="shared" si="169"/>
        <v>196</v>
      </c>
      <c r="L1471" s="189" t="s">
        <v>751</v>
      </c>
    </row>
    <row r="1472" spans="1:12">
      <c r="A1472" t="s">
        <v>587</v>
      </c>
      <c r="B1472" t="s">
        <v>52</v>
      </c>
      <c r="C1472" t="s">
        <v>797</v>
      </c>
      <c r="D1472">
        <v>64</v>
      </c>
      <c r="E1472" t="s">
        <v>634</v>
      </c>
      <c r="F1472" s="9" t="s">
        <v>56</v>
      </c>
      <c r="G1472" s="9" t="s">
        <v>61</v>
      </c>
      <c r="H1472" t="str">
        <f t="shared" si="170"/>
        <v>Without GlassV6-Hockey - Sprayed/stained-64-NFR</v>
      </c>
      <c r="I1472" t="str">
        <f t="shared" si="167"/>
        <v>V6-Hockey - Sprayed/stained-64-NFR</v>
      </c>
      <c r="J1472" s="383">
        <f t="shared" si="169"/>
        <v>373</v>
      </c>
      <c r="L1472" s="189" t="s">
        <v>751</v>
      </c>
    </row>
    <row r="1473" spans="1:12">
      <c r="A1473" t="s">
        <v>588</v>
      </c>
      <c r="B1473" t="s">
        <v>129</v>
      </c>
      <c r="C1473" t="s">
        <v>797</v>
      </c>
      <c r="D1473">
        <v>64</v>
      </c>
      <c r="E1473" t="s">
        <v>634</v>
      </c>
      <c r="F1473" s="9" t="s">
        <v>56</v>
      </c>
      <c r="G1473" s="9" t="s">
        <v>61</v>
      </c>
      <c r="H1473" t="str">
        <f t="shared" si="170"/>
        <v>Without GlassV7-Hockey - Sprayed/stained-64-NFR</v>
      </c>
      <c r="I1473" t="str">
        <f t="shared" si="167"/>
        <v>V7-Hockey - Sprayed/stained-64-NFR</v>
      </c>
      <c r="J1473" s="383">
        <f t="shared" si="169"/>
        <v>318</v>
      </c>
      <c r="L1473" s="189" t="s">
        <v>751</v>
      </c>
    </row>
    <row r="1474" spans="1:12">
      <c r="A1474" t="s">
        <v>582</v>
      </c>
      <c r="B1474" t="s">
        <v>47</v>
      </c>
      <c r="C1474" t="s">
        <v>798</v>
      </c>
      <c r="D1474">
        <v>64</v>
      </c>
      <c r="E1474" t="s">
        <v>634</v>
      </c>
      <c r="F1474" s="9" t="s">
        <v>56</v>
      </c>
      <c r="G1474" s="9" t="s">
        <v>62</v>
      </c>
      <c r="H1474" t="str">
        <f t="shared" si="170"/>
        <v>Without GlassV1-QB - Sprayed/stained-64-NFR</v>
      </c>
      <c r="I1474" t="str">
        <f t="shared" si="167"/>
        <v>V1-QB - Sprayed/stained-64-NFR</v>
      </c>
      <c r="J1474" s="383">
        <f t="shared" si="169"/>
        <v>174</v>
      </c>
      <c r="L1474" s="189" t="s">
        <v>751</v>
      </c>
    </row>
    <row r="1475" spans="1:12">
      <c r="A1475" t="s">
        <v>583</v>
      </c>
      <c r="B1475" t="s">
        <v>48</v>
      </c>
      <c r="C1475" t="s">
        <v>798</v>
      </c>
      <c r="D1475">
        <v>64</v>
      </c>
      <c r="E1475" t="s">
        <v>634</v>
      </c>
      <c r="F1475" s="9" t="s">
        <v>56</v>
      </c>
      <c r="G1475" s="9" t="s">
        <v>62</v>
      </c>
      <c r="H1475" t="str">
        <f t="shared" si="170"/>
        <v>Without GlassV2-QB - Sprayed/stained-64-NFR</v>
      </c>
      <c r="I1475" t="str">
        <f t="shared" ref="I1475:I1538" si="171">A1475&amp;"-"&amp;C1475&amp;"-"&amp;D1475&amp;"-"&amp;E1475</f>
        <v>V2-QB - Sprayed/stained-64-NFR</v>
      </c>
      <c r="J1475" s="383">
        <f t="shared" si="169"/>
        <v>174</v>
      </c>
      <c r="L1475" s="189" t="s">
        <v>751</v>
      </c>
    </row>
    <row r="1476" spans="1:12">
      <c r="A1476" t="s">
        <v>584</v>
      </c>
      <c r="B1476" t="s">
        <v>49</v>
      </c>
      <c r="C1476" t="s">
        <v>798</v>
      </c>
      <c r="D1476">
        <v>64</v>
      </c>
      <c r="E1476" t="s">
        <v>634</v>
      </c>
      <c r="F1476" s="9" t="s">
        <v>56</v>
      </c>
      <c r="G1476" s="9" t="s">
        <v>62</v>
      </c>
      <c r="H1476" t="str">
        <f t="shared" si="170"/>
        <v>Without GlassV3-QB - Sprayed/stained-64-NFR</v>
      </c>
      <c r="I1476" t="str">
        <f t="shared" si="171"/>
        <v>V3-QB - Sprayed/stained-64-NFR</v>
      </c>
      <c r="J1476" s="383">
        <f t="shared" si="169"/>
        <v>201</v>
      </c>
      <c r="L1476" s="189" t="s">
        <v>751</v>
      </c>
    </row>
    <row r="1477" spans="1:12">
      <c r="A1477" t="s">
        <v>585</v>
      </c>
      <c r="B1477" t="s">
        <v>50</v>
      </c>
      <c r="C1477" t="s">
        <v>798</v>
      </c>
      <c r="D1477">
        <v>64</v>
      </c>
      <c r="E1477" t="s">
        <v>634</v>
      </c>
      <c r="F1477" s="9" t="s">
        <v>56</v>
      </c>
      <c r="G1477" s="9" t="s">
        <v>62</v>
      </c>
      <c r="H1477" t="str">
        <f t="shared" si="170"/>
        <v>Without GlassV4-QB - Sprayed/stained-64-NFR</v>
      </c>
      <c r="I1477" t="str">
        <f t="shared" si="171"/>
        <v>V4-QB - Sprayed/stained-64-NFR</v>
      </c>
      <c r="J1477" s="383">
        <f t="shared" si="169"/>
        <v>229</v>
      </c>
      <c r="L1477" s="189" t="s">
        <v>751</v>
      </c>
    </row>
    <row r="1478" spans="1:12">
      <c r="A1478" t="s">
        <v>586</v>
      </c>
      <c r="B1478" t="s">
        <v>51</v>
      </c>
      <c r="C1478" t="s">
        <v>798</v>
      </c>
      <c r="D1478">
        <v>64</v>
      </c>
      <c r="E1478" t="s">
        <v>634</v>
      </c>
      <c r="F1478" s="9" t="s">
        <v>56</v>
      </c>
      <c r="G1478" s="9" t="s">
        <v>62</v>
      </c>
      <c r="H1478" t="str">
        <f t="shared" si="170"/>
        <v>Without GlassV5-QB - Sprayed/stained-64-NFR</v>
      </c>
      <c r="I1478" t="str">
        <f t="shared" si="171"/>
        <v>V5-QB - Sprayed/stained-64-NFR</v>
      </c>
      <c r="J1478" s="383">
        <f t="shared" si="169"/>
        <v>210</v>
      </c>
      <c r="L1478" s="189" t="s">
        <v>751</v>
      </c>
    </row>
    <row r="1479" spans="1:12">
      <c r="A1479" t="s">
        <v>587</v>
      </c>
      <c r="B1479" t="s">
        <v>52</v>
      </c>
      <c r="C1479" t="s">
        <v>798</v>
      </c>
      <c r="D1479">
        <v>64</v>
      </c>
      <c r="E1479" t="s">
        <v>634</v>
      </c>
      <c r="F1479" s="9" t="s">
        <v>56</v>
      </c>
      <c r="G1479" s="9" t="s">
        <v>62</v>
      </c>
      <c r="H1479" t="str">
        <f t="shared" si="170"/>
        <v>Without GlassV6-QB - Sprayed/stained-64-NFR</v>
      </c>
      <c r="I1479" t="str">
        <f t="shared" si="171"/>
        <v>V6-QB - Sprayed/stained-64-NFR</v>
      </c>
      <c r="J1479" s="383">
        <f t="shared" si="169"/>
        <v>372</v>
      </c>
      <c r="L1479" s="189" t="s">
        <v>751</v>
      </c>
    </row>
    <row r="1480" spans="1:12">
      <c r="A1480" t="s">
        <v>582</v>
      </c>
      <c r="B1480" t="s">
        <v>47</v>
      </c>
      <c r="C1480" t="s">
        <v>799</v>
      </c>
      <c r="D1480">
        <v>64</v>
      </c>
      <c r="E1480" t="s">
        <v>634</v>
      </c>
      <c r="F1480" s="9" t="s">
        <v>56</v>
      </c>
      <c r="G1480" s="9" t="s">
        <v>62</v>
      </c>
      <c r="H1480" t="str">
        <f t="shared" si="170"/>
        <v>Without GlassV1-Concealed Flush - Sprayed/stained-64-NFR</v>
      </c>
      <c r="I1480" t="str">
        <f t="shared" si="171"/>
        <v>V1-Concealed Flush - Sprayed/stained-64-NFR</v>
      </c>
      <c r="J1480" s="383">
        <f t="shared" si="169"/>
        <v>192</v>
      </c>
      <c r="L1480" s="189" t="s">
        <v>751</v>
      </c>
    </row>
    <row r="1481" spans="1:12">
      <c r="A1481" t="s">
        <v>583</v>
      </c>
      <c r="B1481" t="s">
        <v>48</v>
      </c>
      <c r="C1481" t="s">
        <v>799</v>
      </c>
      <c r="D1481">
        <v>64</v>
      </c>
      <c r="E1481" t="s">
        <v>634</v>
      </c>
      <c r="F1481" s="9" t="s">
        <v>56</v>
      </c>
      <c r="G1481" s="9" t="s">
        <v>62</v>
      </c>
      <c r="H1481" t="str">
        <f t="shared" si="170"/>
        <v>Without GlassV2-Concealed Flush - Sprayed/stained-64-NFR</v>
      </c>
      <c r="I1481" t="str">
        <f t="shared" si="171"/>
        <v>V2-Concealed Flush - Sprayed/stained-64-NFR</v>
      </c>
      <c r="J1481" s="383">
        <f t="shared" si="169"/>
        <v>192</v>
      </c>
      <c r="L1481" s="189" t="s">
        <v>751</v>
      </c>
    </row>
    <row r="1482" spans="1:12">
      <c r="A1482" t="s">
        <v>584</v>
      </c>
      <c r="B1482" t="s">
        <v>49</v>
      </c>
      <c r="C1482" t="s">
        <v>799</v>
      </c>
      <c r="D1482">
        <v>64</v>
      </c>
      <c r="E1482" t="s">
        <v>634</v>
      </c>
      <c r="F1482" s="9" t="s">
        <v>56</v>
      </c>
      <c r="G1482" s="9" t="s">
        <v>62</v>
      </c>
      <c r="H1482" t="str">
        <f t="shared" si="170"/>
        <v>Without GlassV3-Concealed Flush - Sprayed/stained-64-NFR</v>
      </c>
      <c r="I1482" t="str">
        <f t="shared" si="171"/>
        <v>V3-Concealed Flush - Sprayed/stained-64-NFR</v>
      </c>
      <c r="J1482" s="383">
        <f t="shared" si="169"/>
        <v>222</v>
      </c>
      <c r="L1482" s="189" t="s">
        <v>751</v>
      </c>
    </row>
    <row r="1483" spans="1:12">
      <c r="A1483" t="s">
        <v>585</v>
      </c>
      <c r="B1483" t="s">
        <v>50</v>
      </c>
      <c r="C1483" t="s">
        <v>799</v>
      </c>
      <c r="D1483">
        <v>64</v>
      </c>
      <c r="E1483" t="s">
        <v>634</v>
      </c>
      <c r="F1483" s="9" t="s">
        <v>56</v>
      </c>
      <c r="G1483" s="9" t="s">
        <v>62</v>
      </c>
      <c r="H1483" t="str">
        <f t="shared" si="170"/>
        <v>Without GlassV4-Concealed Flush - Sprayed/stained-64-NFR</v>
      </c>
      <c r="I1483" t="str">
        <f t="shared" si="171"/>
        <v>V4-Concealed Flush - Sprayed/stained-64-NFR</v>
      </c>
      <c r="J1483" s="383">
        <f t="shared" si="169"/>
        <v>252</v>
      </c>
      <c r="L1483" s="189" t="s">
        <v>751</v>
      </c>
    </row>
    <row r="1484" spans="1:12">
      <c r="A1484" t="s">
        <v>586</v>
      </c>
      <c r="B1484" t="s">
        <v>51</v>
      </c>
      <c r="C1484" t="s">
        <v>799</v>
      </c>
      <c r="D1484">
        <v>64</v>
      </c>
      <c r="E1484" t="s">
        <v>634</v>
      </c>
      <c r="F1484" s="9" t="s">
        <v>56</v>
      </c>
      <c r="G1484" s="9" t="s">
        <v>62</v>
      </c>
      <c r="H1484" t="str">
        <f t="shared" si="170"/>
        <v>Without GlassV5-Concealed Flush - Sprayed/stained-64-NFR</v>
      </c>
      <c r="I1484" t="str">
        <f t="shared" si="171"/>
        <v>V5-Concealed Flush - Sprayed/stained-64-NFR</v>
      </c>
      <c r="J1484" s="383">
        <f t="shared" si="169"/>
        <v>231</v>
      </c>
      <c r="L1484" s="189" t="s">
        <v>751</v>
      </c>
    </row>
    <row r="1485" spans="1:12">
      <c r="A1485" t="s">
        <v>587</v>
      </c>
      <c r="B1485" t="s">
        <v>52</v>
      </c>
      <c r="C1485" t="s">
        <v>799</v>
      </c>
      <c r="D1485">
        <v>64</v>
      </c>
      <c r="E1485" t="s">
        <v>634</v>
      </c>
      <c r="F1485" s="9" t="s">
        <v>56</v>
      </c>
      <c r="G1485" s="9" t="s">
        <v>62</v>
      </c>
      <c r="H1485" t="str">
        <f t="shared" si="170"/>
        <v>Without GlassV6-Concealed Flush - Sprayed/stained-64-NFR</v>
      </c>
      <c r="I1485" t="str">
        <f t="shared" si="171"/>
        <v>V6-Concealed Flush - Sprayed/stained-64-NFR</v>
      </c>
      <c r="J1485" s="383">
        <f t="shared" si="169"/>
        <v>410</v>
      </c>
      <c r="L1485" s="189" t="s">
        <v>751</v>
      </c>
    </row>
    <row r="1486" spans="1:12">
      <c r="A1486" t="s">
        <v>582</v>
      </c>
      <c r="B1486" t="s">
        <v>47</v>
      </c>
      <c r="C1486" t="s">
        <v>127</v>
      </c>
      <c r="D1486">
        <v>64</v>
      </c>
      <c r="F1486" s="197" t="s">
        <v>636</v>
      </c>
      <c r="G1486" s="9" t="s">
        <v>61</v>
      </c>
      <c r="H1486" t="str">
        <f t="shared" si="170"/>
        <v>6.4mm LamV1-Hockey-64-</v>
      </c>
      <c r="I1486" t="str">
        <f t="shared" si="171"/>
        <v>V1-Hockey-64-</v>
      </c>
      <c r="J1486" s="383">
        <f>J422</f>
        <v>186</v>
      </c>
      <c r="L1486" t="s">
        <v>730</v>
      </c>
    </row>
    <row r="1487" spans="1:12">
      <c r="A1487" t="s">
        <v>583</v>
      </c>
      <c r="B1487" t="s">
        <v>48</v>
      </c>
      <c r="C1487" t="s">
        <v>127</v>
      </c>
      <c r="D1487">
        <v>64</v>
      </c>
      <c r="F1487" s="197" t="s">
        <v>636</v>
      </c>
      <c r="G1487" s="9" t="s">
        <v>61</v>
      </c>
      <c r="H1487" t="str">
        <f t="shared" si="170"/>
        <v>6.4mm LamV2-Hockey-64-</v>
      </c>
      <c r="I1487" t="str">
        <f t="shared" si="171"/>
        <v>V2-Hockey-64-</v>
      </c>
      <c r="J1487" s="383">
        <f t="shared" ref="J1487:J1523" si="172">J423</f>
        <v>175</v>
      </c>
      <c r="L1487" t="s">
        <v>730</v>
      </c>
    </row>
    <row r="1488" spans="1:12">
      <c r="A1488" t="s">
        <v>584</v>
      </c>
      <c r="B1488" t="s">
        <v>49</v>
      </c>
      <c r="C1488" t="s">
        <v>127</v>
      </c>
      <c r="D1488">
        <v>64</v>
      </c>
      <c r="F1488" s="197" t="s">
        <v>636</v>
      </c>
      <c r="G1488" s="9" t="s">
        <v>61</v>
      </c>
      <c r="H1488" t="str">
        <f t="shared" si="170"/>
        <v>6.4mm LamV3-Hockey-64-</v>
      </c>
      <c r="I1488" t="str">
        <f t="shared" si="171"/>
        <v>V3-Hockey-64-</v>
      </c>
      <c r="J1488" s="383">
        <f t="shared" si="172"/>
        <v>234</v>
      </c>
      <c r="L1488" t="s">
        <v>730</v>
      </c>
    </row>
    <row r="1489" spans="1:12">
      <c r="A1489" t="s">
        <v>585</v>
      </c>
      <c r="B1489" t="s">
        <v>50</v>
      </c>
      <c r="C1489" t="s">
        <v>127</v>
      </c>
      <c r="D1489">
        <v>64</v>
      </c>
      <c r="F1489" s="197" t="s">
        <v>636</v>
      </c>
      <c r="G1489" s="9" t="s">
        <v>61</v>
      </c>
      <c r="H1489" t="str">
        <f t="shared" si="170"/>
        <v>6.4mm LamV4-Hockey-64-</v>
      </c>
      <c r="I1489" t="str">
        <f t="shared" si="171"/>
        <v>V4-Hockey-64-</v>
      </c>
      <c r="J1489" s="383">
        <f t="shared" si="172"/>
        <v>316</v>
      </c>
      <c r="L1489" t="s">
        <v>730</v>
      </c>
    </row>
    <row r="1490" spans="1:12">
      <c r="A1490" t="s">
        <v>586</v>
      </c>
      <c r="B1490" t="s">
        <v>51</v>
      </c>
      <c r="C1490" t="s">
        <v>127</v>
      </c>
      <c r="D1490">
        <v>64</v>
      </c>
      <c r="F1490" s="197" t="s">
        <v>636</v>
      </c>
      <c r="G1490" s="9" t="s">
        <v>61</v>
      </c>
      <c r="H1490" t="str">
        <f t="shared" si="170"/>
        <v>6.4mm LamV5-Hockey-64-</v>
      </c>
      <c r="I1490" t="str">
        <f t="shared" si="171"/>
        <v>V5-Hockey-64-</v>
      </c>
      <c r="J1490" s="383">
        <f t="shared" si="172"/>
        <v>262</v>
      </c>
      <c r="L1490" t="s">
        <v>730</v>
      </c>
    </row>
    <row r="1491" spans="1:12">
      <c r="A1491" t="s">
        <v>587</v>
      </c>
      <c r="B1491" t="s">
        <v>52</v>
      </c>
      <c r="C1491" t="s">
        <v>127</v>
      </c>
      <c r="D1491">
        <v>64</v>
      </c>
      <c r="F1491" s="197" t="s">
        <v>636</v>
      </c>
      <c r="G1491" s="9" t="s">
        <v>61</v>
      </c>
      <c r="H1491" t="str">
        <f t="shared" si="170"/>
        <v>6.4mm LamV6-Hockey-64-</v>
      </c>
      <c r="I1491" t="str">
        <f t="shared" si="171"/>
        <v>V6-Hockey-64-</v>
      </c>
      <c r="J1491" s="383">
        <f t="shared" si="172"/>
        <v>484</v>
      </c>
      <c r="L1491" t="s">
        <v>730</v>
      </c>
    </row>
    <row r="1492" spans="1:12">
      <c r="A1492" t="s">
        <v>588</v>
      </c>
      <c r="B1492" t="s">
        <v>129</v>
      </c>
      <c r="C1492" t="s">
        <v>127</v>
      </c>
      <c r="D1492">
        <v>64</v>
      </c>
      <c r="F1492" s="197" t="s">
        <v>636</v>
      </c>
      <c r="G1492" s="9" t="s">
        <v>61</v>
      </c>
      <c r="H1492" t="str">
        <f t="shared" si="170"/>
        <v>6.4mm LamV7-Hockey-64-</v>
      </c>
      <c r="I1492" t="str">
        <f t="shared" si="171"/>
        <v>V7-Hockey-64-</v>
      </c>
      <c r="J1492" s="383">
        <f t="shared" si="172"/>
        <v>380</v>
      </c>
      <c r="L1492" t="s">
        <v>730</v>
      </c>
    </row>
    <row r="1493" spans="1:12">
      <c r="A1493" t="s">
        <v>582</v>
      </c>
      <c r="B1493" t="s">
        <v>47</v>
      </c>
      <c r="C1493" t="s">
        <v>128</v>
      </c>
      <c r="D1493">
        <v>64</v>
      </c>
      <c r="F1493" s="197" t="s">
        <v>636</v>
      </c>
      <c r="G1493" s="9" t="s">
        <v>62</v>
      </c>
      <c r="H1493" t="str">
        <f t="shared" si="170"/>
        <v>6.4mm LamV1-QB-64-</v>
      </c>
      <c r="I1493" t="str">
        <f t="shared" si="171"/>
        <v>V1-QB-64-</v>
      </c>
      <c r="J1493" s="383">
        <f t="shared" si="172"/>
        <v>256</v>
      </c>
      <c r="L1493" t="s">
        <v>730</v>
      </c>
    </row>
    <row r="1494" spans="1:12">
      <c r="A1494" t="s">
        <v>583</v>
      </c>
      <c r="B1494" t="s">
        <v>48</v>
      </c>
      <c r="C1494" t="s">
        <v>128</v>
      </c>
      <c r="D1494">
        <v>64</v>
      </c>
      <c r="F1494" s="197" t="s">
        <v>636</v>
      </c>
      <c r="G1494" s="9" t="s">
        <v>62</v>
      </c>
      <c r="H1494" t="str">
        <f t="shared" si="170"/>
        <v>6.4mm LamV2-QB-64-</v>
      </c>
      <c r="I1494" t="str">
        <f t="shared" si="171"/>
        <v>V2-QB-64-</v>
      </c>
      <c r="J1494" s="383">
        <f t="shared" si="172"/>
        <v>263</v>
      </c>
      <c r="L1494" t="s">
        <v>730</v>
      </c>
    </row>
    <row r="1495" spans="1:12">
      <c r="A1495" t="s">
        <v>584</v>
      </c>
      <c r="B1495" t="s">
        <v>49</v>
      </c>
      <c r="C1495" t="s">
        <v>128</v>
      </c>
      <c r="D1495">
        <v>64</v>
      </c>
      <c r="F1495" s="197" t="s">
        <v>636</v>
      </c>
      <c r="G1495" s="9" t="s">
        <v>62</v>
      </c>
      <c r="H1495" t="str">
        <f t="shared" si="170"/>
        <v>6.4mm LamV3-QB-64-</v>
      </c>
      <c r="I1495" t="str">
        <f t="shared" si="171"/>
        <v>V3-QB-64-</v>
      </c>
      <c r="J1495" s="383">
        <f t="shared" si="172"/>
        <v>283</v>
      </c>
      <c r="L1495" t="s">
        <v>730</v>
      </c>
    </row>
    <row r="1496" spans="1:12">
      <c r="A1496" t="s">
        <v>585</v>
      </c>
      <c r="B1496" t="s">
        <v>50</v>
      </c>
      <c r="C1496" t="s">
        <v>128</v>
      </c>
      <c r="D1496">
        <v>64</v>
      </c>
      <c r="F1496" s="197" t="s">
        <v>636</v>
      </c>
      <c r="G1496" s="9" t="s">
        <v>62</v>
      </c>
      <c r="H1496" t="str">
        <f t="shared" si="170"/>
        <v>6.4mm LamV4-QB-64-</v>
      </c>
      <c r="I1496" t="str">
        <f t="shared" si="171"/>
        <v>V4-QB-64-</v>
      </c>
      <c r="J1496" s="383">
        <f t="shared" si="172"/>
        <v>334</v>
      </c>
      <c r="L1496" t="s">
        <v>730</v>
      </c>
    </row>
    <row r="1497" spans="1:12">
      <c r="A1497" t="s">
        <v>586</v>
      </c>
      <c r="B1497" t="s">
        <v>51</v>
      </c>
      <c r="C1497" t="s">
        <v>128</v>
      </c>
      <c r="D1497">
        <v>64</v>
      </c>
      <c r="F1497" s="197" t="s">
        <v>636</v>
      </c>
      <c r="G1497" s="9" t="s">
        <v>62</v>
      </c>
      <c r="H1497" t="str">
        <f t="shared" si="170"/>
        <v>6.4mm LamV5-QB-64-</v>
      </c>
      <c r="I1497" t="str">
        <f t="shared" si="171"/>
        <v>V5-QB-64-</v>
      </c>
      <c r="J1497" s="383">
        <f t="shared" si="172"/>
        <v>314</v>
      </c>
      <c r="L1497" t="s">
        <v>730</v>
      </c>
    </row>
    <row r="1498" spans="1:12">
      <c r="A1498" t="s">
        <v>587</v>
      </c>
      <c r="B1498" t="s">
        <v>52</v>
      </c>
      <c r="C1498" t="s">
        <v>128</v>
      </c>
      <c r="D1498">
        <v>64</v>
      </c>
      <c r="F1498" s="197" t="s">
        <v>636</v>
      </c>
      <c r="G1498" s="9" t="s">
        <v>62</v>
      </c>
      <c r="H1498" t="str">
        <f t="shared" si="170"/>
        <v>6.4mm LamV6-QB-64-</v>
      </c>
      <c r="I1498" t="str">
        <f t="shared" si="171"/>
        <v>V6-QB-64-</v>
      </c>
      <c r="J1498" s="383">
        <f t="shared" si="172"/>
        <v>515</v>
      </c>
      <c r="L1498" t="s">
        <v>730</v>
      </c>
    </row>
    <row r="1499" spans="1:12">
      <c r="A1499" t="s">
        <v>582</v>
      </c>
      <c r="B1499" t="s">
        <v>47</v>
      </c>
      <c r="C1499" t="s">
        <v>631</v>
      </c>
      <c r="D1499">
        <v>64</v>
      </c>
      <c r="F1499" s="197" t="s">
        <v>636</v>
      </c>
      <c r="G1499" s="9" t="s">
        <v>62</v>
      </c>
      <c r="H1499" t="str">
        <f t="shared" si="170"/>
        <v>6.4mm LamV1-Concealed Flush-64-</v>
      </c>
      <c r="I1499" t="str">
        <f t="shared" si="171"/>
        <v>V1-Concealed Flush-64-</v>
      </c>
      <c r="J1499" s="383">
        <f t="shared" si="172"/>
        <v>282</v>
      </c>
      <c r="L1499" t="s">
        <v>751</v>
      </c>
    </row>
    <row r="1500" spans="1:12">
      <c r="A1500" t="s">
        <v>583</v>
      </c>
      <c r="B1500" t="s">
        <v>48</v>
      </c>
      <c r="C1500" t="s">
        <v>631</v>
      </c>
      <c r="D1500">
        <v>64</v>
      </c>
      <c r="F1500" s="197" t="s">
        <v>636</v>
      </c>
      <c r="G1500" s="9" t="s">
        <v>62</v>
      </c>
      <c r="H1500" t="str">
        <f t="shared" si="170"/>
        <v>6.4mm LamV2-Concealed Flush-64-</v>
      </c>
      <c r="I1500" t="str">
        <f t="shared" si="171"/>
        <v>V2-Concealed Flush-64-</v>
      </c>
      <c r="J1500" s="383">
        <f t="shared" si="172"/>
        <v>290</v>
      </c>
      <c r="L1500" t="s">
        <v>751</v>
      </c>
    </row>
    <row r="1501" spans="1:12">
      <c r="A1501" t="s">
        <v>584</v>
      </c>
      <c r="B1501" t="s">
        <v>49</v>
      </c>
      <c r="C1501" t="s">
        <v>631</v>
      </c>
      <c r="D1501">
        <v>64</v>
      </c>
      <c r="F1501" s="197" t="s">
        <v>636</v>
      </c>
      <c r="G1501" s="9" t="s">
        <v>62</v>
      </c>
      <c r="H1501" t="str">
        <f t="shared" si="170"/>
        <v>6.4mm LamV3-Concealed Flush-64-</v>
      </c>
      <c r="I1501" t="str">
        <f t="shared" si="171"/>
        <v>V3-Concealed Flush-64-</v>
      </c>
      <c r="J1501" s="383">
        <f t="shared" si="172"/>
        <v>312</v>
      </c>
      <c r="L1501" t="s">
        <v>751</v>
      </c>
    </row>
    <row r="1502" spans="1:12">
      <c r="A1502" t="s">
        <v>585</v>
      </c>
      <c r="B1502" t="s">
        <v>50</v>
      </c>
      <c r="C1502" t="s">
        <v>631</v>
      </c>
      <c r="D1502">
        <v>64</v>
      </c>
      <c r="F1502" s="197" t="s">
        <v>636</v>
      </c>
      <c r="G1502" s="9" t="s">
        <v>62</v>
      </c>
      <c r="H1502" t="str">
        <f t="shared" si="170"/>
        <v>6.4mm LamV4-Concealed Flush-64-</v>
      </c>
      <c r="I1502" t="str">
        <f t="shared" si="171"/>
        <v>V4-Concealed Flush-64-</v>
      </c>
      <c r="J1502" s="383">
        <f t="shared" si="172"/>
        <v>368</v>
      </c>
      <c r="L1502" t="s">
        <v>751</v>
      </c>
    </row>
    <row r="1503" spans="1:12">
      <c r="A1503" t="s">
        <v>586</v>
      </c>
      <c r="B1503" t="s">
        <v>51</v>
      </c>
      <c r="C1503" t="s">
        <v>631</v>
      </c>
      <c r="D1503">
        <v>64</v>
      </c>
      <c r="F1503" s="197" t="s">
        <v>636</v>
      </c>
      <c r="G1503" s="9" t="s">
        <v>62</v>
      </c>
      <c r="H1503" t="str">
        <f t="shared" si="170"/>
        <v>6.4mm LamV5-Concealed Flush-64-</v>
      </c>
      <c r="I1503" t="str">
        <f t="shared" si="171"/>
        <v>V5-Concealed Flush-64-</v>
      </c>
      <c r="J1503" s="383">
        <f t="shared" si="172"/>
        <v>346</v>
      </c>
      <c r="L1503" t="s">
        <v>751</v>
      </c>
    </row>
    <row r="1504" spans="1:12">
      <c r="A1504" t="s">
        <v>587</v>
      </c>
      <c r="B1504" t="s">
        <v>52</v>
      </c>
      <c r="C1504" t="s">
        <v>631</v>
      </c>
      <c r="D1504">
        <v>64</v>
      </c>
      <c r="F1504" s="197" t="s">
        <v>636</v>
      </c>
      <c r="G1504" s="9" t="s">
        <v>62</v>
      </c>
      <c r="H1504" t="str">
        <f t="shared" si="170"/>
        <v>6.4mm LamV6-Concealed Flush-64-</v>
      </c>
      <c r="I1504" t="str">
        <f t="shared" si="171"/>
        <v>V6-Concealed Flush-64-</v>
      </c>
      <c r="J1504" s="383">
        <f t="shared" si="172"/>
        <v>567</v>
      </c>
      <c r="L1504" t="s">
        <v>751</v>
      </c>
    </row>
    <row r="1505" spans="1:12">
      <c r="A1505" t="s">
        <v>582</v>
      </c>
      <c r="B1505" t="s">
        <v>47</v>
      </c>
      <c r="C1505" t="s">
        <v>797</v>
      </c>
      <c r="D1505">
        <v>64</v>
      </c>
      <c r="F1505" s="197" t="s">
        <v>636</v>
      </c>
      <c r="G1505" s="9" t="s">
        <v>61</v>
      </c>
      <c r="H1505" t="str">
        <f t="shared" si="170"/>
        <v>6.4mm LamV1-Hockey - Sprayed/stained-64-</v>
      </c>
      <c r="I1505" t="str">
        <f t="shared" si="171"/>
        <v>V1-Hockey - Sprayed/stained-64-</v>
      </c>
      <c r="J1505" s="383">
        <f t="shared" si="172"/>
        <v>186</v>
      </c>
      <c r="L1505" s="189" t="s">
        <v>751</v>
      </c>
    </row>
    <row r="1506" spans="1:12">
      <c r="A1506" t="s">
        <v>583</v>
      </c>
      <c r="B1506" t="s">
        <v>48</v>
      </c>
      <c r="C1506" t="s">
        <v>797</v>
      </c>
      <c r="D1506">
        <v>64</v>
      </c>
      <c r="F1506" s="197" t="s">
        <v>636</v>
      </c>
      <c r="G1506" s="9" t="s">
        <v>61</v>
      </c>
      <c r="H1506" t="str">
        <f t="shared" si="170"/>
        <v>6.4mm LamV2-Hockey - Sprayed/stained-64-</v>
      </c>
      <c r="I1506" t="str">
        <f t="shared" si="171"/>
        <v>V2-Hockey - Sprayed/stained-64-</v>
      </c>
      <c r="J1506" s="383">
        <f t="shared" si="172"/>
        <v>175</v>
      </c>
      <c r="L1506" s="189" t="s">
        <v>751</v>
      </c>
    </row>
    <row r="1507" spans="1:12">
      <c r="A1507" t="s">
        <v>584</v>
      </c>
      <c r="B1507" t="s">
        <v>49</v>
      </c>
      <c r="C1507" t="s">
        <v>797</v>
      </c>
      <c r="D1507">
        <v>64</v>
      </c>
      <c r="F1507" s="197" t="s">
        <v>636</v>
      </c>
      <c r="G1507" s="9" t="s">
        <v>61</v>
      </c>
      <c r="H1507" t="str">
        <f t="shared" si="170"/>
        <v>6.4mm LamV3-Hockey - Sprayed/stained-64-</v>
      </c>
      <c r="I1507" t="str">
        <f t="shared" si="171"/>
        <v>V3-Hockey - Sprayed/stained-64-</v>
      </c>
      <c r="J1507" s="383">
        <f t="shared" si="172"/>
        <v>234</v>
      </c>
      <c r="L1507" s="189" t="s">
        <v>751</v>
      </c>
    </row>
    <row r="1508" spans="1:12">
      <c r="A1508" t="s">
        <v>585</v>
      </c>
      <c r="B1508" t="s">
        <v>50</v>
      </c>
      <c r="C1508" t="s">
        <v>797</v>
      </c>
      <c r="D1508">
        <v>64</v>
      </c>
      <c r="F1508" s="197" t="s">
        <v>636</v>
      </c>
      <c r="G1508" s="9" t="s">
        <v>61</v>
      </c>
      <c r="H1508" t="str">
        <f t="shared" si="170"/>
        <v>6.4mm LamV4-Hockey - Sprayed/stained-64-</v>
      </c>
      <c r="I1508" t="str">
        <f t="shared" si="171"/>
        <v>V4-Hockey - Sprayed/stained-64-</v>
      </c>
      <c r="J1508" s="383">
        <f t="shared" si="172"/>
        <v>316</v>
      </c>
      <c r="L1508" s="189" t="s">
        <v>751</v>
      </c>
    </row>
    <row r="1509" spans="1:12">
      <c r="A1509" t="s">
        <v>586</v>
      </c>
      <c r="B1509" t="s">
        <v>51</v>
      </c>
      <c r="C1509" t="s">
        <v>797</v>
      </c>
      <c r="D1509">
        <v>64</v>
      </c>
      <c r="F1509" s="197" t="s">
        <v>636</v>
      </c>
      <c r="G1509" s="9" t="s">
        <v>61</v>
      </c>
      <c r="H1509" t="str">
        <f t="shared" si="170"/>
        <v>6.4mm LamV5-Hockey - Sprayed/stained-64-</v>
      </c>
      <c r="I1509" t="str">
        <f t="shared" si="171"/>
        <v>V5-Hockey - Sprayed/stained-64-</v>
      </c>
      <c r="J1509" s="383">
        <f t="shared" si="172"/>
        <v>262</v>
      </c>
      <c r="L1509" s="189" t="s">
        <v>751</v>
      </c>
    </row>
    <row r="1510" spans="1:12">
      <c r="A1510" t="s">
        <v>587</v>
      </c>
      <c r="B1510" t="s">
        <v>52</v>
      </c>
      <c r="C1510" t="s">
        <v>797</v>
      </c>
      <c r="D1510">
        <v>64</v>
      </c>
      <c r="F1510" s="197" t="s">
        <v>636</v>
      </c>
      <c r="G1510" s="9" t="s">
        <v>61</v>
      </c>
      <c r="H1510" t="str">
        <f t="shared" si="170"/>
        <v>6.4mm LamV6-Hockey - Sprayed/stained-64-</v>
      </c>
      <c r="I1510" t="str">
        <f t="shared" si="171"/>
        <v>V6-Hockey - Sprayed/stained-64-</v>
      </c>
      <c r="J1510" s="383">
        <f t="shared" si="172"/>
        <v>484</v>
      </c>
      <c r="L1510" s="189" t="s">
        <v>751</v>
      </c>
    </row>
    <row r="1511" spans="1:12">
      <c r="A1511" t="s">
        <v>588</v>
      </c>
      <c r="B1511" t="s">
        <v>129</v>
      </c>
      <c r="C1511" t="s">
        <v>797</v>
      </c>
      <c r="D1511">
        <v>64</v>
      </c>
      <c r="F1511" s="197" t="s">
        <v>636</v>
      </c>
      <c r="G1511" s="9" t="s">
        <v>61</v>
      </c>
      <c r="H1511" t="str">
        <f t="shared" si="170"/>
        <v>6.4mm LamV7-Hockey - Sprayed/stained-64-</v>
      </c>
      <c r="I1511" t="str">
        <f t="shared" si="171"/>
        <v>V7-Hockey - Sprayed/stained-64-</v>
      </c>
      <c r="J1511" s="383">
        <f t="shared" si="172"/>
        <v>380</v>
      </c>
      <c r="L1511" s="189" t="s">
        <v>751</v>
      </c>
    </row>
    <row r="1512" spans="1:12">
      <c r="A1512" t="s">
        <v>582</v>
      </c>
      <c r="B1512" t="s">
        <v>47</v>
      </c>
      <c r="C1512" t="s">
        <v>798</v>
      </c>
      <c r="D1512">
        <v>64</v>
      </c>
      <c r="F1512" s="197" t="s">
        <v>636</v>
      </c>
      <c r="G1512" s="9" t="s">
        <v>62</v>
      </c>
      <c r="H1512" t="str">
        <f t="shared" si="170"/>
        <v>6.4mm LamV1-QB - Sprayed/stained-64-</v>
      </c>
      <c r="I1512" t="str">
        <f t="shared" si="171"/>
        <v>V1-QB - Sprayed/stained-64-</v>
      </c>
      <c r="J1512" s="383">
        <f t="shared" si="172"/>
        <v>256</v>
      </c>
      <c r="L1512" s="189" t="s">
        <v>751</v>
      </c>
    </row>
    <row r="1513" spans="1:12">
      <c r="A1513" t="s">
        <v>583</v>
      </c>
      <c r="B1513" t="s">
        <v>48</v>
      </c>
      <c r="C1513" t="s">
        <v>798</v>
      </c>
      <c r="D1513">
        <v>64</v>
      </c>
      <c r="F1513" s="197" t="s">
        <v>636</v>
      </c>
      <c r="G1513" s="9" t="s">
        <v>62</v>
      </c>
      <c r="H1513" t="str">
        <f t="shared" si="170"/>
        <v>6.4mm LamV2-QB - Sprayed/stained-64-</v>
      </c>
      <c r="I1513" t="str">
        <f t="shared" si="171"/>
        <v>V2-QB - Sprayed/stained-64-</v>
      </c>
      <c r="J1513" s="383">
        <f t="shared" si="172"/>
        <v>263</v>
      </c>
      <c r="L1513" s="189" t="s">
        <v>751</v>
      </c>
    </row>
    <row r="1514" spans="1:12">
      <c r="A1514" t="s">
        <v>584</v>
      </c>
      <c r="B1514" t="s">
        <v>49</v>
      </c>
      <c r="C1514" t="s">
        <v>798</v>
      </c>
      <c r="D1514">
        <v>64</v>
      </c>
      <c r="F1514" s="197" t="s">
        <v>636</v>
      </c>
      <c r="G1514" s="9" t="s">
        <v>62</v>
      </c>
      <c r="H1514" t="str">
        <f t="shared" si="170"/>
        <v>6.4mm LamV3-QB - Sprayed/stained-64-</v>
      </c>
      <c r="I1514" t="str">
        <f t="shared" si="171"/>
        <v>V3-QB - Sprayed/stained-64-</v>
      </c>
      <c r="J1514" s="383">
        <f t="shared" si="172"/>
        <v>283</v>
      </c>
      <c r="L1514" s="189" t="s">
        <v>751</v>
      </c>
    </row>
    <row r="1515" spans="1:12">
      <c r="A1515" t="s">
        <v>585</v>
      </c>
      <c r="B1515" t="s">
        <v>50</v>
      </c>
      <c r="C1515" t="s">
        <v>798</v>
      </c>
      <c r="D1515">
        <v>64</v>
      </c>
      <c r="F1515" s="197" t="s">
        <v>636</v>
      </c>
      <c r="G1515" s="9" t="s">
        <v>62</v>
      </c>
      <c r="H1515" t="str">
        <f t="shared" si="170"/>
        <v>6.4mm LamV4-QB - Sprayed/stained-64-</v>
      </c>
      <c r="I1515" t="str">
        <f t="shared" si="171"/>
        <v>V4-QB - Sprayed/stained-64-</v>
      </c>
      <c r="J1515" s="383">
        <f t="shared" si="172"/>
        <v>334</v>
      </c>
      <c r="L1515" s="189" t="s">
        <v>751</v>
      </c>
    </row>
    <row r="1516" spans="1:12">
      <c r="A1516" t="s">
        <v>586</v>
      </c>
      <c r="B1516" t="s">
        <v>51</v>
      </c>
      <c r="C1516" t="s">
        <v>798</v>
      </c>
      <c r="D1516">
        <v>64</v>
      </c>
      <c r="F1516" s="197" t="s">
        <v>636</v>
      </c>
      <c r="G1516" s="9" t="s">
        <v>62</v>
      </c>
      <c r="H1516" t="str">
        <f t="shared" si="170"/>
        <v>6.4mm LamV5-QB - Sprayed/stained-64-</v>
      </c>
      <c r="I1516" t="str">
        <f t="shared" si="171"/>
        <v>V5-QB - Sprayed/stained-64-</v>
      </c>
      <c r="J1516" s="383">
        <f t="shared" si="172"/>
        <v>314</v>
      </c>
      <c r="L1516" s="189" t="s">
        <v>751</v>
      </c>
    </row>
    <row r="1517" spans="1:12">
      <c r="A1517" t="s">
        <v>587</v>
      </c>
      <c r="B1517" t="s">
        <v>52</v>
      </c>
      <c r="C1517" t="s">
        <v>798</v>
      </c>
      <c r="D1517">
        <v>64</v>
      </c>
      <c r="F1517" s="197" t="s">
        <v>636</v>
      </c>
      <c r="G1517" s="9" t="s">
        <v>62</v>
      </c>
      <c r="H1517" t="str">
        <f t="shared" si="170"/>
        <v>6.4mm LamV6-QB - Sprayed/stained-64-</v>
      </c>
      <c r="I1517" t="str">
        <f t="shared" si="171"/>
        <v>V6-QB - Sprayed/stained-64-</v>
      </c>
      <c r="J1517" s="383">
        <f t="shared" si="172"/>
        <v>515</v>
      </c>
      <c r="L1517" s="189" t="s">
        <v>751</v>
      </c>
    </row>
    <row r="1518" spans="1:12">
      <c r="A1518" t="s">
        <v>582</v>
      </c>
      <c r="B1518" t="s">
        <v>47</v>
      </c>
      <c r="C1518" t="s">
        <v>799</v>
      </c>
      <c r="D1518">
        <v>64</v>
      </c>
      <c r="F1518" s="197" t="s">
        <v>636</v>
      </c>
      <c r="G1518" s="9" t="s">
        <v>62</v>
      </c>
      <c r="H1518" t="str">
        <f t="shared" si="170"/>
        <v>6.4mm LamV1-Concealed Flush - Sprayed/stained-64-</v>
      </c>
      <c r="I1518" t="str">
        <f t="shared" si="171"/>
        <v>V1-Concealed Flush - Sprayed/stained-64-</v>
      </c>
      <c r="J1518" s="383">
        <f t="shared" si="172"/>
        <v>282</v>
      </c>
      <c r="L1518" s="189" t="s">
        <v>751</v>
      </c>
    </row>
    <row r="1519" spans="1:12">
      <c r="A1519" t="s">
        <v>583</v>
      </c>
      <c r="B1519" t="s">
        <v>48</v>
      </c>
      <c r="C1519" t="s">
        <v>799</v>
      </c>
      <c r="D1519">
        <v>64</v>
      </c>
      <c r="F1519" s="197" t="s">
        <v>636</v>
      </c>
      <c r="G1519" s="9" t="s">
        <v>62</v>
      </c>
      <c r="H1519" t="str">
        <f t="shared" si="170"/>
        <v>6.4mm LamV2-Concealed Flush - Sprayed/stained-64-</v>
      </c>
      <c r="I1519" t="str">
        <f t="shared" si="171"/>
        <v>V2-Concealed Flush - Sprayed/stained-64-</v>
      </c>
      <c r="J1519" s="383">
        <f t="shared" si="172"/>
        <v>290</v>
      </c>
      <c r="L1519" s="189" t="s">
        <v>751</v>
      </c>
    </row>
    <row r="1520" spans="1:12">
      <c r="A1520" t="s">
        <v>584</v>
      </c>
      <c r="B1520" t="s">
        <v>49</v>
      </c>
      <c r="C1520" t="s">
        <v>799</v>
      </c>
      <c r="D1520">
        <v>64</v>
      </c>
      <c r="F1520" s="197" t="s">
        <v>636</v>
      </c>
      <c r="G1520" s="9" t="s">
        <v>62</v>
      </c>
      <c r="H1520" t="str">
        <f t="shared" si="170"/>
        <v>6.4mm LamV3-Concealed Flush - Sprayed/stained-64-</v>
      </c>
      <c r="I1520" t="str">
        <f t="shared" si="171"/>
        <v>V3-Concealed Flush - Sprayed/stained-64-</v>
      </c>
      <c r="J1520" s="383">
        <f t="shared" si="172"/>
        <v>312</v>
      </c>
      <c r="L1520" s="189" t="s">
        <v>751</v>
      </c>
    </row>
    <row r="1521" spans="1:12">
      <c r="A1521" t="s">
        <v>585</v>
      </c>
      <c r="B1521" t="s">
        <v>50</v>
      </c>
      <c r="C1521" t="s">
        <v>799</v>
      </c>
      <c r="D1521">
        <v>64</v>
      </c>
      <c r="F1521" s="197" t="s">
        <v>636</v>
      </c>
      <c r="G1521" s="9" t="s">
        <v>62</v>
      </c>
      <c r="H1521" t="str">
        <f t="shared" si="170"/>
        <v>6.4mm LamV4-Concealed Flush - Sprayed/stained-64-</v>
      </c>
      <c r="I1521" t="str">
        <f t="shared" si="171"/>
        <v>V4-Concealed Flush - Sprayed/stained-64-</v>
      </c>
      <c r="J1521" s="383">
        <f t="shared" si="172"/>
        <v>368</v>
      </c>
      <c r="L1521" s="189" t="s">
        <v>751</v>
      </c>
    </row>
    <row r="1522" spans="1:12">
      <c r="A1522" t="s">
        <v>586</v>
      </c>
      <c r="B1522" t="s">
        <v>51</v>
      </c>
      <c r="C1522" t="s">
        <v>799</v>
      </c>
      <c r="D1522">
        <v>64</v>
      </c>
      <c r="F1522" s="197" t="s">
        <v>636</v>
      </c>
      <c r="G1522" s="9" t="s">
        <v>62</v>
      </c>
      <c r="H1522" t="str">
        <f t="shared" si="170"/>
        <v>6.4mm LamV5-Concealed Flush - Sprayed/stained-64-</v>
      </c>
      <c r="I1522" t="str">
        <f t="shared" si="171"/>
        <v>V5-Concealed Flush - Sprayed/stained-64-</v>
      </c>
      <c r="J1522" s="383">
        <f t="shared" si="172"/>
        <v>346</v>
      </c>
      <c r="L1522" s="189" t="s">
        <v>751</v>
      </c>
    </row>
    <row r="1523" spans="1:12">
      <c r="A1523" t="s">
        <v>587</v>
      </c>
      <c r="B1523" t="s">
        <v>52</v>
      </c>
      <c r="C1523" t="s">
        <v>799</v>
      </c>
      <c r="D1523">
        <v>64</v>
      </c>
      <c r="F1523" s="197" t="s">
        <v>636</v>
      </c>
      <c r="G1523" s="9" t="s">
        <v>62</v>
      </c>
      <c r="H1523" t="str">
        <f t="shared" si="170"/>
        <v>6.4mm LamV6-Concealed Flush - Sprayed/stained-64-</v>
      </c>
      <c r="I1523" t="str">
        <f t="shared" si="171"/>
        <v>V6-Concealed Flush - Sprayed/stained-64-</v>
      </c>
      <c r="J1523" s="383">
        <f t="shared" si="172"/>
        <v>567</v>
      </c>
      <c r="L1523" s="189" t="s">
        <v>751</v>
      </c>
    </row>
    <row r="1524" spans="1:12">
      <c r="A1524" t="s">
        <v>582</v>
      </c>
      <c r="B1524" t="s">
        <v>47</v>
      </c>
      <c r="C1524" t="s">
        <v>127</v>
      </c>
      <c r="D1524">
        <v>64</v>
      </c>
      <c r="E1524" t="s">
        <v>661</v>
      </c>
      <c r="F1524" t="s">
        <v>638</v>
      </c>
      <c r="G1524" s="9" t="s">
        <v>61</v>
      </c>
      <c r="H1524" t="str">
        <f t="shared" si="170"/>
        <v>7mm PyrobelV1-Hockey-64-FD30</v>
      </c>
      <c r="I1524" t="str">
        <f t="shared" si="171"/>
        <v>V1-Hockey-64-FD30</v>
      </c>
      <c r="J1524" s="383">
        <f>J536</f>
        <v>215</v>
      </c>
      <c r="L1524" t="s">
        <v>730</v>
      </c>
    </row>
    <row r="1525" spans="1:12">
      <c r="A1525" t="s">
        <v>583</v>
      </c>
      <c r="B1525" t="s">
        <v>48</v>
      </c>
      <c r="C1525" t="s">
        <v>127</v>
      </c>
      <c r="D1525">
        <v>64</v>
      </c>
      <c r="E1525" t="s">
        <v>661</v>
      </c>
      <c r="F1525" t="s">
        <v>638</v>
      </c>
      <c r="G1525" s="9" t="s">
        <v>61</v>
      </c>
      <c r="H1525" t="str">
        <f t="shared" si="170"/>
        <v>7mm PyrobelV2-Hockey-64-FD30</v>
      </c>
      <c r="I1525" t="str">
        <f t="shared" si="171"/>
        <v>V2-Hockey-64-FD30</v>
      </c>
      <c r="J1525" s="383">
        <f t="shared" ref="J1525:J1561" si="173">J537</f>
        <v>168</v>
      </c>
      <c r="L1525" t="s">
        <v>730</v>
      </c>
    </row>
    <row r="1526" spans="1:12">
      <c r="A1526" t="s">
        <v>584</v>
      </c>
      <c r="B1526" t="s">
        <v>49</v>
      </c>
      <c r="C1526" t="s">
        <v>127</v>
      </c>
      <c r="D1526">
        <v>64</v>
      </c>
      <c r="E1526" t="s">
        <v>661</v>
      </c>
      <c r="F1526" t="s">
        <v>638</v>
      </c>
      <c r="G1526" s="9" t="s">
        <v>61</v>
      </c>
      <c r="H1526" t="str">
        <f t="shared" ref="H1526:H1589" si="174">_xlfn.CONCAT(F1526,I1526)</f>
        <v>7mm PyrobelV3-Hockey-64-FD30</v>
      </c>
      <c r="I1526" t="str">
        <f t="shared" si="171"/>
        <v>V3-Hockey-64-FD30</v>
      </c>
      <c r="J1526" s="383">
        <f t="shared" si="173"/>
        <v>241</v>
      </c>
      <c r="L1526" t="s">
        <v>730</v>
      </c>
    </row>
    <row r="1527" spans="1:12">
      <c r="A1527" t="s">
        <v>585</v>
      </c>
      <c r="B1527" t="s">
        <v>50</v>
      </c>
      <c r="C1527" t="s">
        <v>127</v>
      </c>
      <c r="D1527">
        <v>64</v>
      </c>
      <c r="E1527" t="s">
        <v>661</v>
      </c>
      <c r="F1527" t="s">
        <v>638</v>
      </c>
      <c r="G1527" s="9" t="s">
        <v>61</v>
      </c>
      <c r="H1527" t="str">
        <f t="shared" si="174"/>
        <v>7mm PyrobelV4-Hockey-64-FD30</v>
      </c>
      <c r="I1527" t="str">
        <f t="shared" si="171"/>
        <v>V4-Hockey-64-FD30</v>
      </c>
      <c r="J1527" s="383">
        <f t="shared" si="173"/>
        <v>293</v>
      </c>
      <c r="L1527" t="s">
        <v>730</v>
      </c>
    </row>
    <row r="1528" spans="1:12">
      <c r="A1528" t="s">
        <v>586</v>
      </c>
      <c r="B1528" t="s">
        <v>51</v>
      </c>
      <c r="C1528" t="s">
        <v>127</v>
      </c>
      <c r="D1528">
        <v>64</v>
      </c>
      <c r="E1528" t="s">
        <v>661</v>
      </c>
      <c r="F1528" t="s">
        <v>638</v>
      </c>
      <c r="G1528" s="9" t="s">
        <v>61</v>
      </c>
      <c r="H1528" t="str">
        <f t="shared" si="174"/>
        <v>7mm PyrobelV5-Hockey-64-FD30</v>
      </c>
      <c r="I1528" t="str">
        <f t="shared" si="171"/>
        <v>V5-Hockey-64-FD30</v>
      </c>
      <c r="J1528" s="383">
        <f t="shared" si="173"/>
        <v>262</v>
      </c>
      <c r="L1528" t="s">
        <v>730</v>
      </c>
    </row>
    <row r="1529" spans="1:12">
      <c r="A1529" t="s">
        <v>587</v>
      </c>
      <c r="B1529" t="s">
        <v>52</v>
      </c>
      <c r="C1529" t="s">
        <v>127</v>
      </c>
      <c r="D1529">
        <v>64</v>
      </c>
      <c r="E1529" t="s">
        <v>661</v>
      </c>
      <c r="F1529" t="s">
        <v>638</v>
      </c>
      <c r="G1529" s="9" t="s">
        <v>61</v>
      </c>
      <c r="H1529" t="str">
        <f t="shared" si="174"/>
        <v>7mm PyrobelV6-Hockey-64-FD30</v>
      </c>
      <c r="I1529" t="str">
        <f t="shared" si="171"/>
        <v>V6-Hockey-64-FD30</v>
      </c>
      <c r="J1529" s="383">
        <f t="shared" si="173"/>
        <v>410</v>
      </c>
      <c r="L1529" t="s">
        <v>730</v>
      </c>
    </row>
    <row r="1530" spans="1:12">
      <c r="A1530" t="s">
        <v>588</v>
      </c>
      <c r="B1530" t="s">
        <v>129</v>
      </c>
      <c r="C1530" t="s">
        <v>127</v>
      </c>
      <c r="D1530">
        <v>64</v>
      </c>
      <c r="E1530" t="s">
        <v>661</v>
      </c>
      <c r="F1530" t="s">
        <v>638</v>
      </c>
      <c r="G1530" s="9" t="s">
        <v>61</v>
      </c>
      <c r="H1530" t="str">
        <f t="shared" si="174"/>
        <v>7mm PyrobelV7-Hockey-64-FD30</v>
      </c>
      <c r="I1530" t="str">
        <f t="shared" si="171"/>
        <v>V7-Hockey-64-FD30</v>
      </c>
      <c r="J1530" s="383">
        <f t="shared" si="173"/>
        <v>380</v>
      </c>
      <c r="L1530" t="s">
        <v>730</v>
      </c>
    </row>
    <row r="1531" spans="1:12">
      <c r="A1531" t="s">
        <v>582</v>
      </c>
      <c r="B1531" t="s">
        <v>47</v>
      </c>
      <c r="C1531" t="s">
        <v>128</v>
      </c>
      <c r="D1531">
        <v>64</v>
      </c>
      <c r="E1531" t="s">
        <v>661</v>
      </c>
      <c r="F1531" t="s">
        <v>638</v>
      </c>
      <c r="G1531" s="9" t="s">
        <v>62</v>
      </c>
      <c r="H1531" t="str">
        <f t="shared" si="174"/>
        <v>7mm PyrobelV1-QB-64-FD30</v>
      </c>
      <c r="I1531" t="str">
        <f t="shared" si="171"/>
        <v>V1-QB-64-FD30</v>
      </c>
      <c r="J1531" s="383">
        <f t="shared" si="173"/>
        <v>294</v>
      </c>
      <c r="L1531" t="s">
        <v>730</v>
      </c>
    </row>
    <row r="1532" spans="1:12">
      <c r="A1532" t="s">
        <v>583</v>
      </c>
      <c r="B1532" t="s">
        <v>48</v>
      </c>
      <c r="C1532" t="s">
        <v>128</v>
      </c>
      <c r="D1532">
        <v>64</v>
      </c>
      <c r="E1532" t="s">
        <v>661</v>
      </c>
      <c r="F1532" t="s">
        <v>638</v>
      </c>
      <c r="G1532" s="9" t="s">
        <v>62</v>
      </c>
      <c r="H1532" t="str">
        <f t="shared" si="174"/>
        <v>7mm PyrobelV2-QB-64-FD30</v>
      </c>
      <c r="I1532" t="str">
        <f t="shared" si="171"/>
        <v>V2-QB-64-FD30</v>
      </c>
      <c r="J1532" s="383">
        <f t="shared" si="173"/>
        <v>240</v>
      </c>
      <c r="L1532" t="s">
        <v>730</v>
      </c>
    </row>
    <row r="1533" spans="1:12">
      <c r="A1533" t="s">
        <v>584</v>
      </c>
      <c r="B1533" t="s">
        <v>49</v>
      </c>
      <c r="C1533" t="s">
        <v>128</v>
      </c>
      <c r="D1533">
        <v>64</v>
      </c>
      <c r="E1533" t="s">
        <v>661</v>
      </c>
      <c r="F1533" t="s">
        <v>638</v>
      </c>
      <c r="G1533" s="9" t="s">
        <v>62</v>
      </c>
      <c r="H1533" t="str">
        <f t="shared" si="174"/>
        <v>7mm PyrobelV3-QB-64-FD30</v>
      </c>
      <c r="I1533" t="str">
        <f t="shared" si="171"/>
        <v>V3-QB-64-FD30</v>
      </c>
      <c r="J1533" s="383">
        <f t="shared" si="173"/>
        <v>324</v>
      </c>
      <c r="L1533" t="s">
        <v>730</v>
      </c>
    </row>
    <row r="1534" spans="1:12">
      <c r="A1534" t="s">
        <v>585</v>
      </c>
      <c r="B1534" t="s">
        <v>50</v>
      </c>
      <c r="C1534" t="s">
        <v>128</v>
      </c>
      <c r="D1534">
        <v>64</v>
      </c>
      <c r="E1534" t="s">
        <v>661</v>
      </c>
      <c r="F1534" t="s">
        <v>638</v>
      </c>
      <c r="G1534" s="9" t="s">
        <v>62</v>
      </c>
      <c r="H1534" t="str">
        <f t="shared" si="174"/>
        <v>7mm PyrobelV4-QB-64-FD30</v>
      </c>
      <c r="I1534" t="str">
        <f t="shared" si="171"/>
        <v>V4-QB-64-FD30</v>
      </c>
      <c r="J1534" s="383">
        <f t="shared" si="173"/>
        <v>382</v>
      </c>
      <c r="L1534" t="s">
        <v>730</v>
      </c>
    </row>
    <row r="1535" spans="1:12">
      <c r="A1535" t="s">
        <v>586</v>
      </c>
      <c r="B1535" t="s">
        <v>51</v>
      </c>
      <c r="C1535" t="s">
        <v>128</v>
      </c>
      <c r="D1535">
        <v>64</v>
      </c>
      <c r="E1535" t="s">
        <v>661</v>
      </c>
      <c r="F1535" t="s">
        <v>638</v>
      </c>
      <c r="G1535" s="9" t="s">
        <v>62</v>
      </c>
      <c r="H1535" t="str">
        <f t="shared" si="174"/>
        <v>7mm PyrobelV5-QB-64-FD30</v>
      </c>
      <c r="I1535" t="str">
        <f t="shared" si="171"/>
        <v>V5-QB-64-FD30</v>
      </c>
      <c r="J1535" s="383">
        <f t="shared" si="173"/>
        <v>339</v>
      </c>
      <c r="L1535" t="s">
        <v>730</v>
      </c>
    </row>
    <row r="1536" spans="1:12">
      <c r="A1536" t="s">
        <v>587</v>
      </c>
      <c r="B1536" t="s">
        <v>52</v>
      </c>
      <c r="C1536" t="s">
        <v>128</v>
      </c>
      <c r="D1536">
        <v>64</v>
      </c>
      <c r="E1536" t="s">
        <v>661</v>
      </c>
      <c r="F1536" t="s">
        <v>638</v>
      </c>
      <c r="G1536" s="9" t="s">
        <v>62</v>
      </c>
      <c r="H1536" t="str">
        <f t="shared" si="174"/>
        <v>7mm PyrobelV6-QB-64-FD30</v>
      </c>
      <c r="I1536" t="str">
        <f t="shared" si="171"/>
        <v>V6-QB-64-FD30</v>
      </c>
      <c r="J1536" s="383">
        <f t="shared" si="173"/>
        <v>533</v>
      </c>
      <c r="L1536" t="s">
        <v>730</v>
      </c>
    </row>
    <row r="1537" spans="1:12">
      <c r="A1537" t="s">
        <v>582</v>
      </c>
      <c r="B1537" t="s">
        <v>47</v>
      </c>
      <c r="C1537" t="s">
        <v>631</v>
      </c>
      <c r="D1537">
        <v>64</v>
      </c>
      <c r="E1537" t="s">
        <v>661</v>
      </c>
      <c r="F1537" t="s">
        <v>638</v>
      </c>
      <c r="G1537" s="9" t="s">
        <v>62</v>
      </c>
      <c r="H1537" t="str">
        <f t="shared" si="174"/>
        <v>7mm PyrobelV1-Concealed Flush-64-FD30</v>
      </c>
      <c r="I1537" t="str">
        <f t="shared" si="171"/>
        <v>V1-Concealed Flush-64-FD30</v>
      </c>
      <c r="J1537" s="383">
        <f t="shared" si="173"/>
        <v>324</v>
      </c>
      <c r="L1537" t="s">
        <v>751</v>
      </c>
    </row>
    <row r="1538" spans="1:12">
      <c r="A1538" t="s">
        <v>583</v>
      </c>
      <c r="B1538" t="s">
        <v>48</v>
      </c>
      <c r="C1538" t="s">
        <v>631</v>
      </c>
      <c r="D1538">
        <v>64</v>
      </c>
      <c r="E1538" t="s">
        <v>661</v>
      </c>
      <c r="F1538" t="s">
        <v>638</v>
      </c>
      <c r="G1538" s="9" t="s">
        <v>62</v>
      </c>
      <c r="H1538" t="str">
        <f t="shared" si="174"/>
        <v>7mm PyrobelV2-Concealed Flush-64-FD30</v>
      </c>
      <c r="I1538" t="str">
        <f t="shared" si="171"/>
        <v>V2-Concealed Flush-64-FD30</v>
      </c>
      <c r="J1538" s="383">
        <f t="shared" si="173"/>
        <v>264</v>
      </c>
      <c r="L1538" t="s">
        <v>751</v>
      </c>
    </row>
    <row r="1539" spans="1:12">
      <c r="A1539" t="s">
        <v>584</v>
      </c>
      <c r="B1539" t="s">
        <v>49</v>
      </c>
      <c r="C1539" t="s">
        <v>631</v>
      </c>
      <c r="D1539">
        <v>64</v>
      </c>
      <c r="E1539" t="s">
        <v>661</v>
      </c>
      <c r="F1539" t="s">
        <v>638</v>
      </c>
      <c r="G1539" s="9" t="s">
        <v>62</v>
      </c>
      <c r="H1539" t="str">
        <f t="shared" si="174"/>
        <v>7mm PyrobelV3-Concealed Flush-64-FD30</v>
      </c>
      <c r="I1539" t="str">
        <f t="shared" ref="I1539:I1602" si="175">A1539&amp;"-"&amp;C1539&amp;"-"&amp;D1539&amp;"-"&amp;E1539</f>
        <v>V3-Concealed Flush-64-FD30</v>
      </c>
      <c r="J1539" s="383">
        <f t="shared" si="173"/>
        <v>357</v>
      </c>
      <c r="L1539" t="s">
        <v>751</v>
      </c>
    </row>
    <row r="1540" spans="1:12">
      <c r="A1540" t="s">
        <v>585</v>
      </c>
      <c r="B1540" t="s">
        <v>50</v>
      </c>
      <c r="C1540" t="s">
        <v>631</v>
      </c>
      <c r="D1540">
        <v>64</v>
      </c>
      <c r="E1540" t="s">
        <v>661</v>
      </c>
      <c r="F1540" t="s">
        <v>638</v>
      </c>
      <c r="G1540" s="9" t="s">
        <v>62</v>
      </c>
      <c r="H1540" t="str">
        <f t="shared" si="174"/>
        <v>7mm PyrobelV4-Concealed Flush-64-FD30</v>
      </c>
      <c r="I1540" t="str">
        <f t="shared" si="175"/>
        <v>V4-Concealed Flush-64-FD30</v>
      </c>
      <c r="J1540" s="383">
        <f t="shared" si="173"/>
        <v>421</v>
      </c>
      <c r="L1540" t="s">
        <v>751</v>
      </c>
    </row>
    <row r="1541" spans="1:12">
      <c r="A1541" t="s">
        <v>586</v>
      </c>
      <c r="B1541" t="s">
        <v>51</v>
      </c>
      <c r="C1541" t="s">
        <v>631</v>
      </c>
      <c r="D1541">
        <v>64</v>
      </c>
      <c r="E1541" t="s">
        <v>661</v>
      </c>
      <c r="F1541" t="s">
        <v>638</v>
      </c>
      <c r="G1541" s="9" t="s">
        <v>62</v>
      </c>
      <c r="H1541" t="str">
        <f t="shared" si="174"/>
        <v>7mm PyrobelV5-Concealed Flush-64-FD30</v>
      </c>
      <c r="I1541" t="str">
        <f t="shared" si="175"/>
        <v>V5-Concealed Flush-64-FD30</v>
      </c>
      <c r="J1541" s="383">
        <f t="shared" si="173"/>
        <v>373</v>
      </c>
      <c r="L1541" t="s">
        <v>751</v>
      </c>
    </row>
    <row r="1542" spans="1:12">
      <c r="A1542" t="s">
        <v>587</v>
      </c>
      <c r="B1542" t="s">
        <v>52</v>
      </c>
      <c r="C1542" t="s">
        <v>631</v>
      </c>
      <c r="D1542">
        <v>64</v>
      </c>
      <c r="E1542" t="s">
        <v>661</v>
      </c>
      <c r="F1542" t="s">
        <v>638</v>
      </c>
      <c r="G1542" s="9" t="s">
        <v>62</v>
      </c>
      <c r="H1542" t="str">
        <f t="shared" si="174"/>
        <v>7mm PyrobelV6-Concealed Flush-64-FD30</v>
      </c>
      <c r="I1542" t="str">
        <f t="shared" si="175"/>
        <v>V6-Concealed Flush-64-FD30</v>
      </c>
      <c r="J1542" s="383">
        <f t="shared" si="173"/>
        <v>587</v>
      </c>
      <c r="L1542" t="s">
        <v>751</v>
      </c>
    </row>
    <row r="1543" spans="1:12">
      <c r="A1543" t="s">
        <v>582</v>
      </c>
      <c r="B1543" t="s">
        <v>47</v>
      </c>
      <c r="C1543" t="s">
        <v>797</v>
      </c>
      <c r="D1543">
        <v>64</v>
      </c>
      <c r="E1543" t="s">
        <v>661</v>
      </c>
      <c r="F1543" t="s">
        <v>638</v>
      </c>
      <c r="G1543" s="9" t="s">
        <v>61</v>
      </c>
      <c r="H1543" t="str">
        <f t="shared" si="174"/>
        <v>7mm PyrobelV1-Hockey - Sprayed/stained-64-FD30</v>
      </c>
      <c r="I1543" t="str">
        <f t="shared" si="175"/>
        <v>V1-Hockey - Sprayed/stained-64-FD30</v>
      </c>
      <c r="J1543" s="383">
        <f t="shared" si="173"/>
        <v>215</v>
      </c>
      <c r="L1543" s="189" t="s">
        <v>751</v>
      </c>
    </row>
    <row r="1544" spans="1:12">
      <c r="A1544" t="s">
        <v>583</v>
      </c>
      <c r="B1544" t="s">
        <v>48</v>
      </c>
      <c r="C1544" t="s">
        <v>797</v>
      </c>
      <c r="D1544">
        <v>64</v>
      </c>
      <c r="E1544" t="s">
        <v>661</v>
      </c>
      <c r="F1544" t="s">
        <v>638</v>
      </c>
      <c r="G1544" s="9" t="s">
        <v>61</v>
      </c>
      <c r="H1544" t="str">
        <f t="shared" si="174"/>
        <v>7mm PyrobelV2-Hockey - Sprayed/stained-64-FD30</v>
      </c>
      <c r="I1544" t="str">
        <f t="shared" si="175"/>
        <v>V2-Hockey - Sprayed/stained-64-FD30</v>
      </c>
      <c r="J1544" s="383">
        <f t="shared" si="173"/>
        <v>168</v>
      </c>
      <c r="L1544" s="189" t="s">
        <v>751</v>
      </c>
    </row>
    <row r="1545" spans="1:12">
      <c r="A1545" t="s">
        <v>584</v>
      </c>
      <c r="B1545" t="s">
        <v>49</v>
      </c>
      <c r="C1545" t="s">
        <v>797</v>
      </c>
      <c r="D1545">
        <v>64</v>
      </c>
      <c r="E1545" t="s">
        <v>661</v>
      </c>
      <c r="F1545" t="s">
        <v>638</v>
      </c>
      <c r="G1545" s="9" t="s">
        <v>61</v>
      </c>
      <c r="H1545" t="str">
        <f t="shared" si="174"/>
        <v>7mm PyrobelV3-Hockey - Sprayed/stained-64-FD30</v>
      </c>
      <c r="I1545" t="str">
        <f t="shared" si="175"/>
        <v>V3-Hockey - Sprayed/stained-64-FD30</v>
      </c>
      <c r="J1545" s="383">
        <f t="shared" si="173"/>
        <v>241</v>
      </c>
      <c r="L1545" s="189" t="s">
        <v>751</v>
      </c>
    </row>
    <row r="1546" spans="1:12">
      <c r="A1546" t="s">
        <v>585</v>
      </c>
      <c r="B1546" t="s">
        <v>50</v>
      </c>
      <c r="C1546" t="s">
        <v>797</v>
      </c>
      <c r="D1546">
        <v>64</v>
      </c>
      <c r="E1546" t="s">
        <v>661</v>
      </c>
      <c r="F1546" t="s">
        <v>638</v>
      </c>
      <c r="G1546" s="9" t="s">
        <v>61</v>
      </c>
      <c r="H1546" t="str">
        <f t="shared" si="174"/>
        <v>7mm PyrobelV4-Hockey - Sprayed/stained-64-FD30</v>
      </c>
      <c r="I1546" t="str">
        <f t="shared" si="175"/>
        <v>V4-Hockey - Sprayed/stained-64-FD30</v>
      </c>
      <c r="J1546" s="383">
        <f t="shared" si="173"/>
        <v>293</v>
      </c>
      <c r="L1546" s="189" t="s">
        <v>751</v>
      </c>
    </row>
    <row r="1547" spans="1:12">
      <c r="A1547" t="s">
        <v>586</v>
      </c>
      <c r="B1547" t="s">
        <v>51</v>
      </c>
      <c r="C1547" t="s">
        <v>797</v>
      </c>
      <c r="D1547">
        <v>64</v>
      </c>
      <c r="E1547" t="s">
        <v>661</v>
      </c>
      <c r="F1547" t="s">
        <v>638</v>
      </c>
      <c r="G1547" s="9" t="s">
        <v>61</v>
      </c>
      <c r="H1547" t="str">
        <f t="shared" si="174"/>
        <v>7mm PyrobelV5-Hockey - Sprayed/stained-64-FD30</v>
      </c>
      <c r="I1547" t="str">
        <f t="shared" si="175"/>
        <v>V5-Hockey - Sprayed/stained-64-FD30</v>
      </c>
      <c r="J1547" s="383">
        <f t="shared" si="173"/>
        <v>262</v>
      </c>
      <c r="L1547" s="189" t="s">
        <v>751</v>
      </c>
    </row>
    <row r="1548" spans="1:12">
      <c r="A1548" t="s">
        <v>587</v>
      </c>
      <c r="B1548" t="s">
        <v>52</v>
      </c>
      <c r="C1548" t="s">
        <v>797</v>
      </c>
      <c r="D1548">
        <v>64</v>
      </c>
      <c r="E1548" t="s">
        <v>661</v>
      </c>
      <c r="F1548" t="s">
        <v>638</v>
      </c>
      <c r="G1548" s="9" t="s">
        <v>61</v>
      </c>
      <c r="H1548" t="str">
        <f t="shared" si="174"/>
        <v>7mm PyrobelV6-Hockey - Sprayed/stained-64-FD30</v>
      </c>
      <c r="I1548" t="str">
        <f t="shared" si="175"/>
        <v>V6-Hockey - Sprayed/stained-64-FD30</v>
      </c>
      <c r="J1548" s="383">
        <f t="shared" si="173"/>
        <v>410</v>
      </c>
      <c r="L1548" s="189" t="s">
        <v>751</v>
      </c>
    </row>
    <row r="1549" spans="1:12">
      <c r="A1549" t="s">
        <v>588</v>
      </c>
      <c r="B1549" t="s">
        <v>129</v>
      </c>
      <c r="C1549" t="s">
        <v>797</v>
      </c>
      <c r="D1549">
        <v>64</v>
      </c>
      <c r="E1549" t="s">
        <v>661</v>
      </c>
      <c r="F1549" t="s">
        <v>638</v>
      </c>
      <c r="G1549" s="9" t="s">
        <v>61</v>
      </c>
      <c r="H1549" t="str">
        <f t="shared" si="174"/>
        <v>7mm PyrobelV7-Hockey - Sprayed/stained-64-FD30</v>
      </c>
      <c r="I1549" t="str">
        <f t="shared" si="175"/>
        <v>V7-Hockey - Sprayed/stained-64-FD30</v>
      </c>
      <c r="J1549" s="383">
        <f t="shared" si="173"/>
        <v>380</v>
      </c>
      <c r="L1549" s="189" t="s">
        <v>751</v>
      </c>
    </row>
    <row r="1550" spans="1:12">
      <c r="A1550" t="s">
        <v>582</v>
      </c>
      <c r="B1550" t="s">
        <v>47</v>
      </c>
      <c r="C1550" t="s">
        <v>798</v>
      </c>
      <c r="D1550">
        <v>64</v>
      </c>
      <c r="E1550" t="s">
        <v>661</v>
      </c>
      <c r="F1550" t="s">
        <v>638</v>
      </c>
      <c r="G1550" s="9" t="s">
        <v>62</v>
      </c>
      <c r="H1550" t="str">
        <f t="shared" si="174"/>
        <v>7mm PyrobelV1-QB - Sprayed/stained-64-FD30</v>
      </c>
      <c r="I1550" t="str">
        <f t="shared" si="175"/>
        <v>V1-QB - Sprayed/stained-64-FD30</v>
      </c>
      <c r="J1550" s="383">
        <f t="shared" si="173"/>
        <v>294</v>
      </c>
      <c r="L1550" s="189" t="s">
        <v>751</v>
      </c>
    </row>
    <row r="1551" spans="1:12">
      <c r="A1551" t="s">
        <v>583</v>
      </c>
      <c r="B1551" t="s">
        <v>48</v>
      </c>
      <c r="C1551" t="s">
        <v>798</v>
      </c>
      <c r="D1551">
        <v>64</v>
      </c>
      <c r="E1551" t="s">
        <v>661</v>
      </c>
      <c r="F1551" t="s">
        <v>638</v>
      </c>
      <c r="G1551" s="9" t="s">
        <v>62</v>
      </c>
      <c r="H1551" t="str">
        <f t="shared" si="174"/>
        <v>7mm PyrobelV2-QB - Sprayed/stained-64-FD30</v>
      </c>
      <c r="I1551" t="str">
        <f t="shared" si="175"/>
        <v>V2-QB - Sprayed/stained-64-FD30</v>
      </c>
      <c r="J1551" s="383">
        <f t="shared" si="173"/>
        <v>240</v>
      </c>
      <c r="L1551" s="189" t="s">
        <v>751</v>
      </c>
    </row>
    <row r="1552" spans="1:12">
      <c r="A1552" t="s">
        <v>584</v>
      </c>
      <c r="B1552" t="s">
        <v>49</v>
      </c>
      <c r="C1552" t="s">
        <v>798</v>
      </c>
      <c r="D1552">
        <v>64</v>
      </c>
      <c r="E1552" t="s">
        <v>661</v>
      </c>
      <c r="F1552" t="s">
        <v>638</v>
      </c>
      <c r="G1552" s="9" t="s">
        <v>62</v>
      </c>
      <c r="H1552" t="str">
        <f t="shared" si="174"/>
        <v>7mm PyrobelV3-QB - Sprayed/stained-64-FD30</v>
      </c>
      <c r="I1552" t="str">
        <f t="shared" si="175"/>
        <v>V3-QB - Sprayed/stained-64-FD30</v>
      </c>
      <c r="J1552" s="383">
        <f t="shared" si="173"/>
        <v>324</v>
      </c>
      <c r="L1552" s="189" t="s">
        <v>751</v>
      </c>
    </row>
    <row r="1553" spans="1:12">
      <c r="A1553" t="s">
        <v>585</v>
      </c>
      <c r="B1553" t="s">
        <v>50</v>
      </c>
      <c r="C1553" t="s">
        <v>798</v>
      </c>
      <c r="D1553">
        <v>64</v>
      </c>
      <c r="E1553" t="s">
        <v>661</v>
      </c>
      <c r="F1553" t="s">
        <v>638</v>
      </c>
      <c r="G1553" s="9" t="s">
        <v>62</v>
      </c>
      <c r="H1553" t="str">
        <f t="shared" si="174"/>
        <v>7mm PyrobelV4-QB - Sprayed/stained-64-FD30</v>
      </c>
      <c r="I1553" t="str">
        <f t="shared" si="175"/>
        <v>V4-QB - Sprayed/stained-64-FD30</v>
      </c>
      <c r="J1553" s="383">
        <f t="shared" si="173"/>
        <v>382</v>
      </c>
      <c r="L1553" s="189" t="s">
        <v>751</v>
      </c>
    </row>
    <row r="1554" spans="1:12">
      <c r="A1554" t="s">
        <v>586</v>
      </c>
      <c r="B1554" t="s">
        <v>51</v>
      </c>
      <c r="C1554" t="s">
        <v>798</v>
      </c>
      <c r="D1554">
        <v>64</v>
      </c>
      <c r="E1554" t="s">
        <v>661</v>
      </c>
      <c r="F1554" t="s">
        <v>638</v>
      </c>
      <c r="G1554" s="9" t="s">
        <v>62</v>
      </c>
      <c r="H1554" t="str">
        <f t="shared" si="174"/>
        <v>7mm PyrobelV5-QB - Sprayed/stained-64-FD30</v>
      </c>
      <c r="I1554" t="str">
        <f t="shared" si="175"/>
        <v>V5-QB - Sprayed/stained-64-FD30</v>
      </c>
      <c r="J1554" s="383">
        <f t="shared" si="173"/>
        <v>339</v>
      </c>
      <c r="L1554" s="189" t="s">
        <v>751</v>
      </c>
    </row>
    <row r="1555" spans="1:12">
      <c r="A1555" t="s">
        <v>587</v>
      </c>
      <c r="B1555" t="s">
        <v>52</v>
      </c>
      <c r="C1555" t="s">
        <v>798</v>
      </c>
      <c r="D1555">
        <v>64</v>
      </c>
      <c r="E1555" t="s">
        <v>661</v>
      </c>
      <c r="F1555" t="s">
        <v>638</v>
      </c>
      <c r="G1555" s="9" t="s">
        <v>62</v>
      </c>
      <c r="H1555" t="str">
        <f t="shared" si="174"/>
        <v>7mm PyrobelV6-QB - Sprayed/stained-64-FD30</v>
      </c>
      <c r="I1555" t="str">
        <f t="shared" si="175"/>
        <v>V6-QB - Sprayed/stained-64-FD30</v>
      </c>
      <c r="J1555" s="383">
        <f t="shared" si="173"/>
        <v>533</v>
      </c>
      <c r="L1555" s="189" t="s">
        <v>751</v>
      </c>
    </row>
    <row r="1556" spans="1:12">
      <c r="A1556" t="s">
        <v>582</v>
      </c>
      <c r="B1556" t="s">
        <v>47</v>
      </c>
      <c r="C1556" t="s">
        <v>799</v>
      </c>
      <c r="D1556">
        <v>64</v>
      </c>
      <c r="E1556" t="s">
        <v>661</v>
      </c>
      <c r="F1556" t="s">
        <v>638</v>
      </c>
      <c r="G1556" s="9" t="s">
        <v>62</v>
      </c>
      <c r="H1556" t="str">
        <f t="shared" si="174"/>
        <v>7mm PyrobelV1-Concealed Flush - Sprayed/stained-64-FD30</v>
      </c>
      <c r="I1556" t="str">
        <f t="shared" si="175"/>
        <v>V1-Concealed Flush - Sprayed/stained-64-FD30</v>
      </c>
      <c r="J1556" s="383">
        <f t="shared" si="173"/>
        <v>324</v>
      </c>
      <c r="L1556" s="189" t="s">
        <v>751</v>
      </c>
    </row>
    <row r="1557" spans="1:12">
      <c r="A1557" t="s">
        <v>583</v>
      </c>
      <c r="B1557" t="s">
        <v>48</v>
      </c>
      <c r="C1557" t="s">
        <v>799</v>
      </c>
      <c r="D1557">
        <v>64</v>
      </c>
      <c r="E1557" t="s">
        <v>661</v>
      </c>
      <c r="F1557" t="s">
        <v>638</v>
      </c>
      <c r="G1557" s="9" t="s">
        <v>62</v>
      </c>
      <c r="H1557" t="str">
        <f t="shared" si="174"/>
        <v>7mm PyrobelV2-Concealed Flush - Sprayed/stained-64-FD30</v>
      </c>
      <c r="I1557" t="str">
        <f t="shared" si="175"/>
        <v>V2-Concealed Flush - Sprayed/stained-64-FD30</v>
      </c>
      <c r="J1557" s="383">
        <f t="shared" si="173"/>
        <v>264</v>
      </c>
      <c r="L1557" s="189" t="s">
        <v>751</v>
      </c>
    </row>
    <row r="1558" spans="1:12">
      <c r="A1558" t="s">
        <v>584</v>
      </c>
      <c r="B1558" t="s">
        <v>49</v>
      </c>
      <c r="C1558" t="s">
        <v>799</v>
      </c>
      <c r="D1558">
        <v>64</v>
      </c>
      <c r="E1558" t="s">
        <v>661</v>
      </c>
      <c r="F1558" t="s">
        <v>638</v>
      </c>
      <c r="G1558" s="9" t="s">
        <v>62</v>
      </c>
      <c r="H1558" t="str">
        <f t="shared" si="174"/>
        <v>7mm PyrobelV3-Concealed Flush - Sprayed/stained-64-FD30</v>
      </c>
      <c r="I1558" t="str">
        <f t="shared" si="175"/>
        <v>V3-Concealed Flush - Sprayed/stained-64-FD30</v>
      </c>
      <c r="J1558" s="383">
        <f t="shared" si="173"/>
        <v>357</v>
      </c>
      <c r="L1558" s="189" t="s">
        <v>751</v>
      </c>
    </row>
    <row r="1559" spans="1:12">
      <c r="A1559" t="s">
        <v>585</v>
      </c>
      <c r="B1559" t="s">
        <v>50</v>
      </c>
      <c r="C1559" t="s">
        <v>799</v>
      </c>
      <c r="D1559">
        <v>64</v>
      </c>
      <c r="E1559" t="s">
        <v>661</v>
      </c>
      <c r="F1559" t="s">
        <v>638</v>
      </c>
      <c r="G1559" s="9" t="s">
        <v>62</v>
      </c>
      <c r="H1559" t="str">
        <f t="shared" si="174"/>
        <v>7mm PyrobelV4-Concealed Flush - Sprayed/stained-64-FD30</v>
      </c>
      <c r="I1559" t="str">
        <f t="shared" si="175"/>
        <v>V4-Concealed Flush - Sprayed/stained-64-FD30</v>
      </c>
      <c r="J1559" s="383">
        <f t="shared" si="173"/>
        <v>421</v>
      </c>
      <c r="L1559" s="189" t="s">
        <v>751</v>
      </c>
    </row>
    <row r="1560" spans="1:12">
      <c r="A1560" t="s">
        <v>586</v>
      </c>
      <c r="B1560" t="s">
        <v>51</v>
      </c>
      <c r="C1560" t="s">
        <v>799</v>
      </c>
      <c r="D1560">
        <v>64</v>
      </c>
      <c r="E1560" t="s">
        <v>661</v>
      </c>
      <c r="F1560" t="s">
        <v>638</v>
      </c>
      <c r="G1560" s="9" t="s">
        <v>62</v>
      </c>
      <c r="H1560" t="str">
        <f t="shared" si="174"/>
        <v>7mm PyrobelV5-Concealed Flush - Sprayed/stained-64-FD30</v>
      </c>
      <c r="I1560" t="str">
        <f t="shared" si="175"/>
        <v>V5-Concealed Flush - Sprayed/stained-64-FD30</v>
      </c>
      <c r="J1560" s="383">
        <f t="shared" si="173"/>
        <v>373</v>
      </c>
      <c r="L1560" s="189" t="s">
        <v>751</v>
      </c>
    </row>
    <row r="1561" spans="1:12">
      <c r="A1561" t="s">
        <v>587</v>
      </c>
      <c r="B1561" t="s">
        <v>52</v>
      </c>
      <c r="C1561" t="s">
        <v>799</v>
      </c>
      <c r="D1561">
        <v>64</v>
      </c>
      <c r="E1561" t="s">
        <v>661</v>
      </c>
      <c r="F1561" t="s">
        <v>638</v>
      </c>
      <c r="G1561" s="9" t="s">
        <v>62</v>
      </c>
      <c r="H1561" t="str">
        <f t="shared" si="174"/>
        <v>7mm PyrobelV6-Concealed Flush - Sprayed/stained-64-FD30</v>
      </c>
      <c r="I1561" t="str">
        <f t="shared" si="175"/>
        <v>V6-Concealed Flush - Sprayed/stained-64-FD30</v>
      </c>
      <c r="J1561" s="383">
        <f t="shared" si="173"/>
        <v>587</v>
      </c>
      <c r="L1561" s="189" t="s">
        <v>751</v>
      </c>
    </row>
    <row r="1562" spans="1:12">
      <c r="A1562" t="s">
        <v>582</v>
      </c>
      <c r="B1562" t="s">
        <v>47</v>
      </c>
      <c r="C1562" t="s">
        <v>127</v>
      </c>
      <c r="D1562">
        <v>64</v>
      </c>
      <c r="E1562" t="s">
        <v>615</v>
      </c>
      <c r="F1562" t="s">
        <v>638</v>
      </c>
      <c r="G1562" s="9" t="s">
        <v>61</v>
      </c>
      <c r="H1562" t="str">
        <f t="shared" si="174"/>
        <v>7mm PyrobelV1-Hockey-64-FD30S</v>
      </c>
      <c r="I1562" t="str">
        <f t="shared" si="175"/>
        <v>V1-Hockey-64-FD30S</v>
      </c>
      <c r="J1562" s="383">
        <f>J650</f>
        <v>215</v>
      </c>
      <c r="L1562" t="s">
        <v>730</v>
      </c>
    </row>
    <row r="1563" spans="1:12">
      <c r="A1563" t="s">
        <v>583</v>
      </c>
      <c r="B1563" t="s">
        <v>48</v>
      </c>
      <c r="C1563" t="s">
        <v>127</v>
      </c>
      <c r="D1563">
        <v>64</v>
      </c>
      <c r="E1563" t="s">
        <v>615</v>
      </c>
      <c r="F1563" t="s">
        <v>638</v>
      </c>
      <c r="G1563" s="9" t="s">
        <v>61</v>
      </c>
      <c r="H1563" t="str">
        <f t="shared" si="174"/>
        <v>7mm PyrobelV2-Hockey-64-FD30S</v>
      </c>
      <c r="I1563" t="str">
        <f t="shared" si="175"/>
        <v>V2-Hockey-64-FD30S</v>
      </c>
      <c r="J1563" s="383">
        <f t="shared" ref="J1563:J1599" si="176">J651</f>
        <v>168</v>
      </c>
      <c r="L1563" t="s">
        <v>730</v>
      </c>
    </row>
    <row r="1564" spans="1:12">
      <c r="A1564" t="s">
        <v>584</v>
      </c>
      <c r="B1564" t="s">
        <v>49</v>
      </c>
      <c r="C1564" t="s">
        <v>127</v>
      </c>
      <c r="D1564">
        <v>64</v>
      </c>
      <c r="E1564" t="s">
        <v>615</v>
      </c>
      <c r="F1564" t="s">
        <v>638</v>
      </c>
      <c r="G1564" s="9" t="s">
        <v>61</v>
      </c>
      <c r="H1564" t="str">
        <f t="shared" si="174"/>
        <v>7mm PyrobelV3-Hockey-64-FD30S</v>
      </c>
      <c r="I1564" t="str">
        <f t="shared" si="175"/>
        <v>V3-Hockey-64-FD30S</v>
      </c>
      <c r="J1564" s="383">
        <f t="shared" si="176"/>
        <v>241</v>
      </c>
      <c r="L1564" t="s">
        <v>730</v>
      </c>
    </row>
    <row r="1565" spans="1:12">
      <c r="A1565" t="s">
        <v>585</v>
      </c>
      <c r="B1565" t="s">
        <v>50</v>
      </c>
      <c r="C1565" t="s">
        <v>127</v>
      </c>
      <c r="D1565">
        <v>64</v>
      </c>
      <c r="E1565" t="s">
        <v>615</v>
      </c>
      <c r="F1565" t="s">
        <v>638</v>
      </c>
      <c r="G1565" s="9" t="s">
        <v>61</v>
      </c>
      <c r="H1565" t="str">
        <f t="shared" si="174"/>
        <v>7mm PyrobelV4-Hockey-64-FD30S</v>
      </c>
      <c r="I1565" t="str">
        <f t="shared" si="175"/>
        <v>V4-Hockey-64-FD30S</v>
      </c>
      <c r="J1565" s="383">
        <f t="shared" si="176"/>
        <v>293</v>
      </c>
      <c r="L1565" t="s">
        <v>730</v>
      </c>
    </row>
    <row r="1566" spans="1:12">
      <c r="A1566" t="s">
        <v>586</v>
      </c>
      <c r="B1566" t="s">
        <v>51</v>
      </c>
      <c r="C1566" t="s">
        <v>127</v>
      </c>
      <c r="D1566">
        <v>64</v>
      </c>
      <c r="E1566" t="s">
        <v>615</v>
      </c>
      <c r="F1566" t="s">
        <v>638</v>
      </c>
      <c r="G1566" s="9" t="s">
        <v>61</v>
      </c>
      <c r="H1566" t="str">
        <f t="shared" si="174"/>
        <v>7mm PyrobelV5-Hockey-64-FD30S</v>
      </c>
      <c r="I1566" t="str">
        <f t="shared" si="175"/>
        <v>V5-Hockey-64-FD30S</v>
      </c>
      <c r="J1566" s="383">
        <f t="shared" si="176"/>
        <v>262</v>
      </c>
      <c r="L1566" t="s">
        <v>730</v>
      </c>
    </row>
    <row r="1567" spans="1:12">
      <c r="A1567" t="s">
        <v>587</v>
      </c>
      <c r="B1567" t="s">
        <v>52</v>
      </c>
      <c r="C1567" t="s">
        <v>127</v>
      </c>
      <c r="D1567">
        <v>64</v>
      </c>
      <c r="E1567" t="s">
        <v>615</v>
      </c>
      <c r="F1567" t="s">
        <v>638</v>
      </c>
      <c r="G1567" s="9" t="s">
        <v>61</v>
      </c>
      <c r="H1567" t="str">
        <f t="shared" si="174"/>
        <v>7mm PyrobelV6-Hockey-64-FD30S</v>
      </c>
      <c r="I1567" t="str">
        <f t="shared" si="175"/>
        <v>V6-Hockey-64-FD30S</v>
      </c>
      <c r="J1567" s="383">
        <f t="shared" si="176"/>
        <v>410</v>
      </c>
      <c r="L1567" t="s">
        <v>730</v>
      </c>
    </row>
    <row r="1568" spans="1:12">
      <c r="A1568" t="s">
        <v>588</v>
      </c>
      <c r="B1568" t="s">
        <v>129</v>
      </c>
      <c r="C1568" t="s">
        <v>127</v>
      </c>
      <c r="D1568">
        <v>64</v>
      </c>
      <c r="E1568" t="s">
        <v>615</v>
      </c>
      <c r="F1568" t="s">
        <v>638</v>
      </c>
      <c r="G1568" s="9" t="s">
        <v>61</v>
      </c>
      <c r="H1568" t="str">
        <f t="shared" si="174"/>
        <v>7mm PyrobelV7-Hockey-64-FD30S</v>
      </c>
      <c r="I1568" t="str">
        <f t="shared" si="175"/>
        <v>V7-Hockey-64-FD30S</v>
      </c>
      <c r="J1568" s="383">
        <f t="shared" si="176"/>
        <v>380</v>
      </c>
      <c r="L1568" t="s">
        <v>730</v>
      </c>
    </row>
    <row r="1569" spans="1:12">
      <c r="A1569" t="s">
        <v>582</v>
      </c>
      <c r="B1569" t="s">
        <v>47</v>
      </c>
      <c r="C1569" t="s">
        <v>128</v>
      </c>
      <c r="D1569">
        <v>64</v>
      </c>
      <c r="E1569" t="s">
        <v>615</v>
      </c>
      <c r="F1569" t="s">
        <v>638</v>
      </c>
      <c r="G1569" s="9" t="s">
        <v>62</v>
      </c>
      <c r="H1569" t="str">
        <f t="shared" si="174"/>
        <v>7mm PyrobelV1-QB-64-FD30S</v>
      </c>
      <c r="I1569" t="str">
        <f t="shared" si="175"/>
        <v>V1-QB-64-FD30S</v>
      </c>
      <c r="J1569" s="383">
        <f t="shared" si="176"/>
        <v>294</v>
      </c>
      <c r="L1569" t="s">
        <v>730</v>
      </c>
    </row>
    <row r="1570" spans="1:12">
      <c r="A1570" t="s">
        <v>583</v>
      </c>
      <c r="B1570" t="s">
        <v>48</v>
      </c>
      <c r="C1570" t="s">
        <v>128</v>
      </c>
      <c r="D1570">
        <v>64</v>
      </c>
      <c r="E1570" t="s">
        <v>615</v>
      </c>
      <c r="F1570" t="s">
        <v>638</v>
      </c>
      <c r="G1570" s="9" t="s">
        <v>62</v>
      </c>
      <c r="H1570" t="str">
        <f t="shared" si="174"/>
        <v>7mm PyrobelV2-QB-64-FD30S</v>
      </c>
      <c r="I1570" t="str">
        <f t="shared" si="175"/>
        <v>V2-QB-64-FD30S</v>
      </c>
      <c r="J1570" s="383">
        <f t="shared" si="176"/>
        <v>240</v>
      </c>
      <c r="L1570" t="s">
        <v>730</v>
      </c>
    </row>
    <row r="1571" spans="1:12">
      <c r="A1571" t="s">
        <v>584</v>
      </c>
      <c r="B1571" t="s">
        <v>49</v>
      </c>
      <c r="C1571" t="s">
        <v>128</v>
      </c>
      <c r="D1571">
        <v>64</v>
      </c>
      <c r="E1571" t="s">
        <v>615</v>
      </c>
      <c r="F1571" t="s">
        <v>638</v>
      </c>
      <c r="G1571" s="9" t="s">
        <v>62</v>
      </c>
      <c r="H1571" t="str">
        <f t="shared" si="174"/>
        <v>7mm PyrobelV3-QB-64-FD30S</v>
      </c>
      <c r="I1571" t="str">
        <f t="shared" si="175"/>
        <v>V3-QB-64-FD30S</v>
      </c>
      <c r="J1571" s="383">
        <f t="shared" si="176"/>
        <v>324</v>
      </c>
      <c r="L1571" t="s">
        <v>730</v>
      </c>
    </row>
    <row r="1572" spans="1:12">
      <c r="A1572" t="s">
        <v>585</v>
      </c>
      <c r="B1572" t="s">
        <v>50</v>
      </c>
      <c r="C1572" t="s">
        <v>128</v>
      </c>
      <c r="D1572">
        <v>64</v>
      </c>
      <c r="E1572" t="s">
        <v>615</v>
      </c>
      <c r="F1572" t="s">
        <v>638</v>
      </c>
      <c r="G1572" s="9" t="s">
        <v>62</v>
      </c>
      <c r="H1572" t="str">
        <f t="shared" si="174"/>
        <v>7mm PyrobelV4-QB-64-FD30S</v>
      </c>
      <c r="I1572" t="str">
        <f t="shared" si="175"/>
        <v>V4-QB-64-FD30S</v>
      </c>
      <c r="J1572" s="383">
        <f t="shared" si="176"/>
        <v>382</v>
      </c>
      <c r="L1572" t="s">
        <v>730</v>
      </c>
    </row>
    <row r="1573" spans="1:12">
      <c r="A1573" t="s">
        <v>586</v>
      </c>
      <c r="B1573" t="s">
        <v>51</v>
      </c>
      <c r="C1573" t="s">
        <v>128</v>
      </c>
      <c r="D1573">
        <v>64</v>
      </c>
      <c r="E1573" t="s">
        <v>615</v>
      </c>
      <c r="F1573" t="s">
        <v>638</v>
      </c>
      <c r="G1573" s="9" t="s">
        <v>62</v>
      </c>
      <c r="H1573" t="str">
        <f t="shared" si="174"/>
        <v>7mm PyrobelV5-QB-64-FD30S</v>
      </c>
      <c r="I1573" t="str">
        <f t="shared" si="175"/>
        <v>V5-QB-64-FD30S</v>
      </c>
      <c r="J1573" s="383">
        <f t="shared" si="176"/>
        <v>339</v>
      </c>
      <c r="L1573" t="s">
        <v>730</v>
      </c>
    </row>
    <row r="1574" spans="1:12">
      <c r="A1574" t="s">
        <v>587</v>
      </c>
      <c r="B1574" t="s">
        <v>52</v>
      </c>
      <c r="C1574" t="s">
        <v>128</v>
      </c>
      <c r="D1574">
        <v>64</v>
      </c>
      <c r="E1574" t="s">
        <v>615</v>
      </c>
      <c r="F1574" t="s">
        <v>638</v>
      </c>
      <c r="G1574" s="9" t="s">
        <v>62</v>
      </c>
      <c r="H1574" t="str">
        <f t="shared" si="174"/>
        <v>7mm PyrobelV6-QB-64-FD30S</v>
      </c>
      <c r="I1574" t="str">
        <f t="shared" si="175"/>
        <v>V6-QB-64-FD30S</v>
      </c>
      <c r="J1574" s="383">
        <f t="shared" si="176"/>
        <v>533</v>
      </c>
      <c r="L1574" t="s">
        <v>730</v>
      </c>
    </row>
    <row r="1575" spans="1:12">
      <c r="A1575" t="s">
        <v>582</v>
      </c>
      <c r="B1575" t="s">
        <v>47</v>
      </c>
      <c r="C1575" t="s">
        <v>631</v>
      </c>
      <c r="D1575">
        <v>64</v>
      </c>
      <c r="E1575" t="s">
        <v>615</v>
      </c>
      <c r="F1575" t="s">
        <v>638</v>
      </c>
      <c r="G1575" s="9" t="s">
        <v>62</v>
      </c>
      <c r="H1575" t="str">
        <f t="shared" si="174"/>
        <v>7mm PyrobelV1-Concealed Flush-64-FD30S</v>
      </c>
      <c r="I1575" t="str">
        <f t="shared" si="175"/>
        <v>V1-Concealed Flush-64-FD30S</v>
      </c>
      <c r="J1575" s="383">
        <f t="shared" si="176"/>
        <v>324</v>
      </c>
      <c r="L1575" t="s">
        <v>751</v>
      </c>
    </row>
    <row r="1576" spans="1:12">
      <c r="A1576" t="s">
        <v>583</v>
      </c>
      <c r="B1576" t="s">
        <v>48</v>
      </c>
      <c r="C1576" t="s">
        <v>631</v>
      </c>
      <c r="D1576">
        <v>64</v>
      </c>
      <c r="E1576" t="s">
        <v>615</v>
      </c>
      <c r="F1576" t="s">
        <v>638</v>
      </c>
      <c r="G1576" s="9" t="s">
        <v>62</v>
      </c>
      <c r="H1576" t="str">
        <f t="shared" si="174"/>
        <v>7mm PyrobelV2-Concealed Flush-64-FD30S</v>
      </c>
      <c r="I1576" t="str">
        <f t="shared" si="175"/>
        <v>V2-Concealed Flush-64-FD30S</v>
      </c>
      <c r="J1576" s="383">
        <f t="shared" si="176"/>
        <v>264</v>
      </c>
      <c r="L1576" t="s">
        <v>751</v>
      </c>
    </row>
    <row r="1577" spans="1:12">
      <c r="A1577" t="s">
        <v>584</v>
      </c>
      <c r="B1577" t="s">
        <v>49</v>
      </c>
      <c r="C1577" t="s">
        <v>631</v>
      </c>
      <c r="D1577">
        <v>64</v>
      </c>
      <c r="E1577" t="s">
        <v>615</v>
      </c>
      <c r="F1577" t="s">
        <v>638</v>
      </c>
      <c r="G1577" s="9" t="s">
        <v>62</v>
      </c>
      <c r="H1577" t="str">
        <f t="shared" si="174"/>
        <v>7mm PyrobelV3-Concealed Flush-64-FD30S</v>
      </c>
      <c r="I1577" t="str">
        <f t="shared" si="175"/>
        <v>V3-Concealed Flush-64-FD30S</v>
      </c>
      <c r="J1577" s="383">
        <f t="shared" si="176"/>
        <v>357</v>
      </c>
      <c r="L1577" t="s">
        <v>751</v>
      </c>
    </row>
    <row r="1578" spans="1:12">
      <c r="A1578" t="s">
        <v>585</v>
      </c>
      <c r="B1578" t="s">
        <v>50</v>
      </c>
      <c r="C1578" t="s">
        <v>631</v>
      </c>
      <c r="D1578">
        <v>64</v>
      </c>
      <c r="E1578" t="s">
        <v>615</v>
      </c>
      <c r="F1578" t="s">
        <v>638</v>
      </c>
      <c r="G1578" s="9" t="s">
        <v>62</v>
      </c>
      <c r="H1578" t="str">
        <f t="shared" si="174"/>
        <v>7mm PyrobelV4-Concealed Flush-64-FD30S</v>
      </c>
      <c r="I1578" t="str">
        <f t="shared" si="175"/>
        <v>V4-Concealed Flush-64-FD30S</v>
      </c>
      <c r="J1578" s="383">
        <f t="shared" si="176"/>
        <v>421</v>
      </c>
      <c r="L1578" t="s">
        <v>751</v>
      </c>
    </row>
    <row r="1579" spans="1:12">
      <c r="A1579" t="s">
        <v>586</v>
      </c>
      <c r="B1579" t="s">
        <v>51</v>
      </c>
      <c r="C1579" t="s">
        <v>631</v>
      </c>
      <c r="D1579">
        <v>64</v>
      </c>
      <c r="E1579" t="s">
        <v>615</v>
      </c>
      <c r="F1579" t="s">
        <v>638</v>
      </c>
      <c r="G1579" s="9" t="s">
        <v>62</v>
      </c>
      <c r="H1579" t="str">
        <f t="shared" si="174"/>
        <v>7mm PyrobelV5-Concealed Flush-64-FD30S</v>
      </c>
      <c r="I1579" t="str">
        <f t="shared" si="175"/>
        <v>V5-Concealed Flush-64-FD30S</v>
      </c>
      <c r="J1579" s="383">
        <f t="shared" si="176"/>
        <v>373</v>
      </c>
      <c r="L1579" t="s">
        <v>751</v>
      </c>
    </row>
    <row r="1580" spans="1:12">
      <c r="A1580" t="s">
        <v>587</v>
      </c>
      <c r="B1580" t="s">
        <v>52</v>
      </c>
      <c r="C1580" t="s">
        <v>631</v>
      </c>
      <c r="D1580">
        <v>64</v>
      </c>
      <c r="E1580" t="s">
        <v>615</v>
      </c>
      <c r="F1580" t="s">
        <v>638</v>
      </c>
      <c r="G1580" s="9" t="s">
        <v>62</v>
      </c>
      <c r="H1580" t="str">
        <f t="shared" si="174"/>
        <v>7mm PyrobelV6-Concealed Flush-64-FD30S</v>
      </c>
      <c r="I1580" t="str">
        <f t="shared" si="175"/>
        <v>V6-Concealed Flush-64-FD30S</v>
      </c>
      <c r="J1580" s="383">
        <f t="shared" si="176"/>
        <v>587</v>
      </c>
      <c r="L1580" t="s">
        <v>751</v>
      </c>
    </row>
    <row r="1581" spans="1:12">
      <c r="A1581" t="s">
        <v>582</v>
      </c>
      <c r="B1581" t="s">
        <v>47</v>
      </c>
      <c r="C1581" t="s">
        <v>797</v>
      </c>
      <c r="D1581">
        <v>64</v>
      </c>
      <c r="E1581" t="s">
        <v>615</v>
      </c>
      <c r="F1581" t="s">
        <v>638</v>
      </c>
      <c r="G1581" s="9" t="s">
        <v>61</v>
      </c>
      <c r="H1581" t="str">
        <f t="shared" si="174"/>
        <v>7mm PyrobelV1-Hockey - Sprayed/stained-64-FD30S</v>
      </c>
      <c r="I1581" t="str">
        <f t="shared" si="175"/>
        <v>V1-Hockey - Sprayed/stained-64-FD30S</v>
      </c>
      <c r="J1581" s="383">
        <f t="shared" si="176"/>
        <v>215</v>
      </c>
      <c r="L1581" s="189" t="s">
        <v>751</v>
      </c>
    </row>
    <row r="1582" spans="1:12">
      <c r="A1582" t="s">
        <v>583</v>
      </c>
      <c r="B1582" t="s">
        <v>48</v>
      </c>
      <c r="C1582" t="s">
        <v>797</v>
      </c>
      <c r="D1582">
        <v>64</v>
      </c>
      <c r="E1582" t="s">
        <v>615</v>
      </c>
      <c r="F1582" t="s">
        <v>638</v>
      </c>
      <c r="G1582" s="9" t="s">
        <v>61</v>
      </c>
      <c r="H1582" t="str">
        <f t="shared" si="174"/>
        <v>7mm PyrobelV2-Hockey - Sprayed/stained-64-FD30S</v>
      </c>
      <c r="I1582" t="str">
        <f t="shared" si="175"/>
        <v>V2-Hockey - Sprayed/stained-64-FD30S</v>
      </c>
      <c r="J1582" s="383">
        <f t="shared" si="176"/>
        <v>168</v>
      </c>
      <c r="L1582" s="189" t="s">
        <v>751</v>
      </c>
    </row>
    <row r="1583" spans="1:12">
      <c r="A1583" t="s">
        <v>584</v>
      </c>
      <c r="B1583" t="s">
        <v>49</v>
      </c>
      <c r="C1583" t="s">
        <v>797</v>
      </c>
      <c r="D1583">
        <v>64</v>
      </c>
      <c r="E1583" t="s">
        <v>615</v>
      </c>
      <c r="F1583" t="s">
        <v>638</v>
      </c>
      <c r="G1583" s="9" t="s">
        <v>61</v>
      </c>
      <c r="H1583" t="str">
        <f t="shared" si="174"/>
        <v>7mm PyrobelV3-Hockey - Sprayed/stained-64-FD30S</v>
      </c>
      <c r="I1583" t="str">
        <f t="shared" si="175"/>
        <v>V3-Hockey - Sprayed/stained-64-FD30S</v>
      </c>
      <c r="J1583" s="383">
        <f t="shared" si="176"/>
        <v>241</v>
      </c>
      <c r="L1583" s="189" t="s">
        <v>751</v>
      </c>
    </row>
    <row r="1584" spans="1:12">
      <c r="A1584" t="s">
        <v>585</v>
      </c>
      <c r="B1584" t="s">
        <v>50</v>
      </c>
      <c r="C1584" t="s">
        <v>797</v>
      </c>
      <c r="D1584">
        <v>64</v>
      </c>
      <c r="E1584" t="s">
        <v>615</v>
      </c>
      <c r="F1584" t="s">
        <v>638</v>
      </c>
      <c r="G1584" s="9" t="s">
        <v>61</v>
      </c>
      <c r="H1584" t="str">
        <f t="shared" si="174"/>
        <v>7mm PyrobelV4-Hockey - Sprayed/stained-64-FD30S</v>
      </c>
      <c r="I1584" t="str">
        <f t="shared" si="175"/>
        <v>V4-Hockey - Sprayed/stained-64-FD30S</v>
      </c>
      <c r="J1584" s="383">
        <f t="shared" si="176"/>
        <v>293</v>
      </c>
      <c r="L1584" s="189" t="s">
        <v>751</v>
      </c>
    </row>
    <row r="1585" spans="1:12">
      <c r="A1585" t="s">
        <v>586</v>
      </c>
      <c r="B1585" t="s">
        <v>51</v>
      </c>
      <c r="C1585" t="s">
        <v>797</v>
      </c>
      <c r="D1585">
        <v>64</v>
      </c>
      <c r="E1585" t="s">
        <v>615</v>
      </c>
      <c r="F1585" t="s">
        <v>638</v>
      </c>
      <c r="G1585" s="9" t="s">
        <v>61</v>
      </c>
      <c r="H1585" t="str">
        <f t="shared" si="174"/>
        <v>7mm PyrobelV5-Hockey - Sprayed/stained-64-FD30S</v>
      </c>
      <c r="I1585" t="str">
        <f t="shared" si="175"/>
        <v>V5-Hockey - Sprayed/stained-64-FD30S</v>
      </c>
      <c r="J1585" s="383">
        <f t="shared" si="176"/>
        <v>262</v>
      </c>
      <c r="L1585" s="189" t="s">
        <v>751</v>
      </c>
    </row>
    <row r="1586" spans="1:12">
      <c r="A1586" t="s">
        <v>587</v>
      </c>
      <c r="B1586" t="s">
        <v>52</v>
      </c>
      <c r="C1586" t="s">
        <v>797</v>
      </c>
      <c r="D1586">
        <v>64</v>
      </c>
      <c r="E1586" t="s">
        <v>615</v>
      </c>
      <c r="F1586" t="s">
        <v>638</v>
      </c>
      <c r="G1586" s="9" t="s">
        <v>61</v>
      </c>
      <c r="H1586" t="str">
        <f t="shared" si="174"/>
        <v>7mm PyrobelV6-Hockey - Sprayed/stained-64-FD30S</v>
      </c>
      <c r="I1586" t="str">
        <f t="shared" si="175"/>
        <v>V6-Hockey - Sprayed/stained-64-FD30S</v>
      </c>
      <c r="J1586" s="383">
        <f t="shared" si="176"/>
        <v>410</v>
      </c>
      <c r="L1586" s="189" t="s">
        <v>751</v>
      </c>
    </row>
    <row r="1587" spans="1:12">
      <c r="A1587" t="s">
        <v>588</v>
      </c>
      <c r="B1587" t="s">
        <v>129</v>
      </c>
      <c r="C1587" t="s">
        <v>797</v>
      </c>
      <c r="D1587">
        <v>64</v>
      </c>
      <c r="E1587" t="s">
        <v>615</v>
      </c>
      <c r="F1587" t="s">
        <v>638</v>
      </c>
      <c r="G1587" s="9" t="s">
        <v>61</v>
      </c>
      <c r="H1587" t="str">
        <f t="shared" si="174"/>
        <v>7mm PyrobelV7-Hockey - Sprayed/stained-64-FD30S</v>
      </c>
      <c r="I1587" t="str">
        <f t="shared" si="175"/>
        <v>V7-Hockey - Sprayed/stained-64-FD30S</v>
      </c>
      <c r="J1587" s="383">
        <f t="shared" si="176"/>
        <v>380</v>
      </c>
      <c r="L1587" s="189" t="s">
        <v>751</v>
      </c>
    </row>
    <row r="1588" spans="1:12">
      <c r="A1588" t="s">
        <v>582</v>
      </c>
      <c r="B1588" t="s">
        <v>47</v>
      </c>
      <c r="C1588" t="s">
        <v>798</v>
      </c>
      <c r="D1588">
        <v>64</v>
      </c>
      <c r="E1588" t="s">
        <v>615</v>
      </c>
      <c r="F1588" t="s">
        <v>638</v>
      </c>
      <c r="G1588" s="9" t="s">
        <v>62</v>
      </c>
      <c r="H1588" t="str">
        <f t="shared" si="174"/>
        <v>7mm PyrobelV1-QB - Sprayed/stained-64-FD30S</v>
      </c>
      <c r="I1588" t="str">
        <f t="shared" si="175"/>
        <v>V1-QB - Sprayed/stained-64-FD30S</v>
      </c>
      <c r="J1588" s="383">
        <f t="shared" si="176"/>
        <v>294</v>
      </c>
      <c r="L1588" s="189" t="s">
        <v>751</v>
      </c>
    </row>
    <row r="1589" spans="1:12">
      <c r="A1589" t="s">
        <v>583</v>
      </c>
      <c r="B1589" t="s">
        <v>48</v>
      </c>
      <c r="C1589" t="s">
        <v>798</v>
      </c>
      <c r="D1589">
        <v>64</v>
      </c>
      <c r="E1589" t="s">
        <v>615</v>
      </c>
      <c r="F1589" t="s">
        <v>638</v>
      </c>
      <c r="G1589" s="9" t="s">
        <v>62</v>
      </c>
      <c r="H1589" t="str">
        <f t="shared" si="174"/>
        <v>7mm PyrobelV2-QB - Sprayed/stained-64-FD30S</v>
      </c>
      <c r="I1589" t="str">
        <f t="shared" si="175"/>
        <v>V2-QB - Sprayed/stained-64-FD30S</v>
      </c>
      <c r="J1589" s="383">
        <f t="shared" si="176"/>
        <v>240</v>
      </c>
      <c r="L1589" s="189" t="s">
        <v>751</v>
      </c>
    </row>
    <row r="1590" spans="1:12">
      <c r="A1590" t="s">
        <v>584</v>
      </c>
      <c r="B1590" t="s">
        <v>49</v>
      </c>
      <c r="C1590" t="s">
        <v>798</v>
      </c>
      <c r="D1590">
        <v>64</v>
      </c>
      <c r="E1590" t="s">
        <v>615</v>
      </c>
      <c r="F1590" t="s">
        <v>638</v>
      </c>
      <c r="G1590" s="9" t="s">
        <v>62</v>
      </c>
      <c r="H1590" t="str">
        <f t="shared" ref="H1590:H1653" si="177">_xlfn.CONCAT(F1590,I1590)</f>
        <v>7mm PyrobelV3-QB - Sprayed/stained-64-FD30S</v>
      </c>
      <c r="I1590" t="str">
        <f t="shared" si="175"/>
        <v>V3-QB - Sprayed/stained-64-FD30S</v>
      </c>
      <c r="J1590" s="383">
        <f t="shared" si="176"/>
        <v>324</v>
      </c>
      <c r="L1590" s="189" t="s">
        <v>751</v>
      </c>
    </row>
    <row r="1591" spans="1:12">
      <c r="A1591" t="s">
        <v>585</v>
      </c>
      <c r="B1591" t="s">
        <v>50</v>
      </c>
      <c r="C1591" t="s">
        <v>798</v>
      </c>
      <c r="D1591">
        <v>64</v>
      </c>
      <c r="E1591" t="s">
        <v>615</v>
      </c>
      <c r="F1591" t="s">
        <v>638</v>
      </c>
      <c r="G1591" s="9" t="s">
        <v>62</v>
      </c>
      <c r="H1591" t="str">
        <f t="shared" si="177"/>
        <v>7mm PyrobelV4-QB - Sprayed/stained-64-FD30S</v>
      </c>
      <c r="I1591" t="str">
        <f t="shared" si="175"/>
        <v>V4-QB - Sprayed/stained-64-FD30S</v>
      </c>
      <c r="J1591" s="383">
        <f t="shared" si="176"/>
        <v>382</v>
      </c>
      <c r="L1591" s="189" t="s">
        <v>751</v>
      </c>
    </row>
    <row r="1592" spans="1:12">
      <c r="A1592" t="s">
        <v>586</v>
      </c>
      <c r="B1592" t="s">
        <v>51</v>
      </c>
      <c r="C1592" t="s">
        <v>798</v>
      </c>
      <c r="D1592">
        <v>64</v>
      </c>
      <c r="E1592" t="s">
        <v>615</v>
      </c>
      <c r="F1592" t="s">
        <v>638</v>
      </c>
      <c r="G1592" s="9" t="s">
        <v>62</v>
      </c>
      <c r="H1592" t="str">
        <f t="shared" si="177"/>
        <v>7mm PyrobelV5-QB - Sprayed/stained-64-FD30S</v>
      </c>
      <c r="I1592" t="str">
        <f t="shared" si="175"/>
        <v>V5-QB - Sprayed/stained-64-FD30S</v>
      </c>
      <c r="J1592" s="383">
        <f t="shared" si="176"/>
        <v>339</v>
      </c>
      <c r="L1592" s="189" t="s">
        <v>751</v>
      </c>
    </row>
    <row r="1593" spans="1:12">
      <c r="A1593" t="s">
        <v>587</v>
      </c>
      <c r="B1593" t="s">
        <v>52</v>
      </c>
      <c r="C1593" t="s">
        <v>798</v>
      </c>
      <c r="D1593">
        <v>64</v>
      </c>
      <c r="E1593" t="s">
        <v>615</v>
      </c>
      <c r="F1593" t="s">
        <v>638</v>
      </c>
      <c r="G1593" s="9" t="s">
        <v>62</v>
      </c>
      <c r="H1593" t="str">
        <f t="shared" si="177"/>
        <v>7mm PyrobelV6-QB - Sprayed/stained-64-FD30S</v>
      </c>
      <c r="I1593" t="str">
        <f t="shared" si="175"/>
        <v>V6-QB - Sprayed/stained-64-FD30S</v>
      </c>
      <c r="J1593" s="383">
        <f t="shared" si="176"/>
        <v>533</v>
      </c>
      <c r="L1593" s="189" t="s">
        <v>751</v>
      </c>
    </row>
    <row r="1594" spans="1:12">
      <c r="A1594" t="s">
        <v>582</v>
      </c>
      <c r="B1594" t="s">
        <v>47</v>
      </c>
      <c r="C1594" t="s">
        <v>799</v>
      </c>
      <c r="D1594">
        <v>64</v>
      </c>
      <c r="E1594" t="s">
        <v>615</v>
      </c>
      <c r="F1594" t="s">
        <v>638</v>
      </c>
      <c r="G1594" s="9" t="s">
        <v>62</v>
      </c>
      <c r="H1594" t="str">
        <f t="shared" si="177"/>
        <v>7mm PyrobelV1-Concealed Flush - Sprayed/stained-64-FD30S</v>
      </c>
      <c r="I1594" t="str">
        <f t="shared" si="175"/>
        <v>V1-Concealed Flush - Sprayed/stained-64-FD30S</v>
      </c>
      <c r="J1594" s="383">
        <f t="shared" si="176"/>
        <v>324</v>
      </c>
      <c r="L1594" s="189" t="s">
        <v>751</v>
      </c>
    </row>
    <row r="1595" spans="1:12">
      <c r="A1595" t="s">
        <v>583</v>
      </c>
      <c r="B1595" t="s">
        <v>48</v>
      </c>
      <c r="C1595" t="s">
        <v>799</v>
      </c>
      <c r="D1595">
        <v>64</v>
      </c>
      <c r="E1595" t="s">
        <v>615</v>
      </c>
      <c r="F1595" t="s">
        <v>638</v>
      </c>
      <c r="G1595" s="9" t="s">
        <v>62</v>
      </c>
      <c r="H1595" t="str">
        <f t="shared" si="177"/>
        <v>7mm PyrobelV2-Concealed Flush - Sprayed/stained-64-FD30S</v>
      </c>
      <c r="I1595" t="str">
        <f t="shared" si="175"/>
        <v>V2-Concealed Flush - Sprayed/stained-64-FD30S</v>
      </c>
      <c r="J1595" s="383">
        <f t="shared" si="176"/>
        <v>264</v>
      </c>
      <c r="L1595" s="189" t="s">
        <v>751</v>
      </c>
    </row>
    <row r="1596" spans="1:12">
      <c r="A1596" t="s">
        <v>584</v>
      </c>
      <c r="B1596" t="s">
        <v>49</v>
      </c>
      <c r="C1596" t="s">
        <v>799</v>
      </c>
      <c r="D1596">
        <v>64</v>
      </c>
      <c r="E1596" t="s">
        <v>615</v>
      </c>
      <c r="F1596" t="s">
        <v>638</v>
      </c>
      <c r="G1596" s="9" t="s">
        <v>62</v>
      </c>
      <c r="H1596" t="str">
        <f t="shared" si="177"/>
        <v>7mm PyrobelV3-Concealed Flush - Sprayed/stained-64-FD30S</v>
      </c>
      <c r="I1596" t="str">
        <f t="shared" si="175"/>
        <v>V3-Concealed Flush - Sprayed/stained-64-FD30S</v>
      </c>
      <c r="J1596" s="383">
        <f t="shared" si="176"/>
        <v>357</v>
      </c>
      <c r="L1596" s="189" t="s">
        <v>751</v>
      </c>
    </row>
    <row r="1597" spans="1:12">
      <c r="A1597" t="s">
        <v>585</v>
      </c>
      <c r="B1597" t="s">
        <v>50</v>
      </c>
      <c r="C1597" t="s">
        <v>799</v>
      </c>
      <c r="D1597">
        <v>64</v>
      </c>
      <c r="E1597" t="s">
        <v>615</v>
      </c>
      <c r="F1597" t="s">
        <v>638</v>
      </c>
      <c r="G1597" s="9" t="s">
        <v>62</v>
      </c>
      <c r="H1597" t="str">
        <f t="shared" si="177"/>
        <v>7mm PyrobelV4-Concealed Flush - Sprayed/stained-64-FD30S</v>
      </c>
      <c r="I1597" t="str">
        <f t="shared" si="175"/>
        <v>V4-Concealed Flush - Sprayed/stained-64-FD30S</v>
      </c>
      <c r="J1597" s="383">
        <f t="shared" si="176"/>
        <v>421</v>
      </c>
      <c r="L1597" s="189" t="s">
        <v>751</v>
      </c>
    </row>
    <row r="1598" spans="1:12">
      <c r="A1598" t="s">
        <v>586</v>
      </c>
      <c r="B1598" t="s">
        <v>51</v>
      </c>
      <c r="C1598" t="s">
        <v>799</v>
      </c>
      <c r="D1598">
        <v>64</v>
      </c>
      <c r="E1598" t="s">
        <v>615</v>
      </c>
      <c r="F1598" t="s">
        <v>638</v>
      </c>
      <c r="G1598" s="9" t="s">
        <v>62</v>
      </c>
      <c r="H1598" t="str">
        <f t="shared" si="177"/>
        <v>7mm PyrobelV5-Concealed Flush - Sprayed/stained-64-FD30S</v>
      </c>
      <c r="I1598" t="str">
        <f t="shared" si="175"/>
        <v>V5-Concealed Flush - Sprayed/stained-64-FD30S</v>
      </c>
      <c r="J1598" s="383">
        <f t="shared" si="176"/>
        <v>373</v>
      </c>
      <c r="L1598" s="189" t="s">
        <v>751</v>
      </c>
    </row>
    <row r="1599" spans="1:12">
      <c r="A1599" t="s">
        <v>587</v>
      </c>
      <c r="B1599" t="s">
        <v>52</v>
      </c>
      <c r="C1599" t="s">
        <v>799</v>
      </c>
      <c r="D1599">
        <v>64</v>
      </c>
      <c r="E1599" t="s">
        <v>615</v>
      </c>
      <c r="F1599" t="s">
        <v>638</v>
      </c>
      <c r="G1599" s="9" t="s">
        <v>62</v>
      </c>
      <c r="H1599" t="str">
        <f t="shared" si="177"/>
        <v>7mm PyrobelV6-Concealed Flush - Sprayed/stained-64-FD30S</v>
      </c>
      <c r="I1599" t="str">
        <f t="shared" si="175"/>
        <v>V6-Concealed Flush - Sprayed/stained-64-FD30S</v>
      </c>
      <c r="J1599" s="383">
        <f t="shared" si="176"/>
        <v>587</v>
      </c>
      <c r="L1599" s="189" t="s">
        <v>751</v>
      </c>
    </row>
    <row r="1600" spans="1:12">
      <c r="A1600" t="s">
        <v>582</v>
      </c>
      <c r="B1600" t="s">
        <v>47</v>
      </c>
      <c r="C1600" t="s">
        <v>127</v>
      </c>
      <c r="D1600">
        <v>64</v>
      </c>
      <c r="E1600" t="s">
        <v>689</v>
      </c>
      <c r="F1600" t="s">
        <v>638</v>
      </c>
      <c r="G1600" s="9" t="s">
        <v>61</v>
      </c>
      <c r="H1600" t="str">
        <f t="shared" si="177"/>
        <v>7mm PyrobelV1-Hockey-64-FD30 - No Intu</v>
      </c>
      <c r="I1600" t="str">
        <f t="shared" si="175"/>
        <v>V1-Hockey-64-FD30 - No Intu</v>
      </c>
      <c r="J1600" s="383">
        <f>J764</f>
        <v>215</v>
      </c>
      <c r="L1600" t="s">
        <v>730</v>
      </c>
    </row>
    <row r="1601" spans="1:12">
      <c r="A1601" t="s">
        <v>583</v>
      </c>
      <c r="B1601" t="s">
        <v>48</v>
      </c>
      <c r="C1601" t="s">
        <v>127</v>
      </c>
      <c r="D1601">
        <v>64</v>
      </c>
      <c r="E1601" t="s">
        <v>689</v>
      </c>
      <c r="F1601" t="s">
        <v>638</v>
      </c>
      <c r="G1601" s="9" t="s">
        <v>61</v>
      </c>
      <c r="H1601" t="str">
        <f t="shared" si="177"/>
        <v>7mm PyrobelV2-Hockey-64-FD30 - No Intu</v>
      </c>
      <c r="I1601" t="str">
        <f t="shared" si="175"/>
        <v>V2-Hockey-64-FD30 - No Intu</v>
      </c>
      <c r="J1601" s="383">
        <f t="shared" ref="J1601:J1637" si="178">J765</f>
        <v>168</v>
      </c>
      <c r="L1601" t="s">
        <v>730</v>
      </c>
    </row>
    <row r="1602" spans="1:12">
      <c r="A1602" t="s">
        <v>584</v>
      </c>
      <c r="B1602" t="s">
        <v>49</v>
      </c>
      <c r="C1602" t="s">
        <v>127</v>
      </c>
      <c r="D1602">
        <v>64</v>
      </c>
      <c r="E1602" t="s">
        <v>689</v>
      </c>
      <c r="F1602" t="s">
        <v>638</v>
      </c>
      <c r="G1602" s="9" t="s">
        <v>61</v>
      </c>
      <c r="H1602" t="str">
        <f t="shared" si="177"/>
        <v>7mm PyrobelV3-Hockey-64-FD30 - No Intu</v>
      </c>
      <c r="I1602" t="str">
        <f t="shared" si="175"/>
        <v>V3-Hockey-64-FD30 - No Intu</v>
      </c>
      <c r="J1602" s="383">
        <f t="shared" si="178"/>
        <v>241</v>
      </c>
      <c r="L1602" t="s">
        <v>730</v>
      </c>
    </row>
    <row r="1603" spans="1:12">
      <c r="A1603" t="s">
        <v>585</v>
      </c>
      <c r="B1603" t="s">
        <v>50</v>
      </c>
      <c r="C1603" t="s">
        <v>127</v>
      </c>
      <c r="D1603">
        <v>64</v>
      </c>
      <c r="E1603" t="s">
        <v>689</v>
      </c>
      <c r="F1603" t="s">
        <v>638</v>
      </c>
      <c r="G1603" s="9" t="s">
        <v>61</v>
      </c>
      <c r="H1603" t="str">
        <f t="shared" si="177"/>
        <v>7mm PyrobelV4-Hockey-64-FD30 - No Intu</v>
      </c>
      <c r="I1603" t="str">
        <f t="shared" ref="I1603:I1666" si="179">A1603&amp;"-"&amp;C1603&amp;"-"&amp;D1603&amp;"-"&amp;E1603</f>
        <v>V4-Hockey-64-FD30 - No Intu</v>
      </c>
      <c r="J1603" s="383">
        <f t="shared" si="178"/>
        <v>293</v>
      </c>
      <c r="L1603" t="s">
        <v>730</v>
      </c>
    </row>
    <row r="1604" spans="1:12">
      <c r="A1604" t="s">
        <v>586</v>
      </c>
      <c r="B1604" t="s">
        <v>51</v>
      </c>
      <c r="C1604" t="s">
        <v>127</v>
      </c>
      <c r="D1604">
        <v>64</v>
      </c>
      <c r="E1604" t="s">
        <v>689</v>
      </c>
      <c r="F1604" t="s">
        <v>638</v>
      </c>
      <c r="G1604" s="9" t="s">
        <v>61</v>
      </c>
      <c r="H1604" t="str">
        <f t="shared" si="177"/>
        <v>7mm PyrobelV5-Hockey-64-FD30 - No Intu</v>
      </c>
      <c r="I1604" t="str">
        <f t="shared" si="179"/>
        <v>V5-Hockey-64-FD30 - No Intu</v>
      </c>
      <c r="J1604" s="383">
        <f t="shared" si="178"/>
        <v>262</v>
      </c>
      <c r="L1604" t="s">
        <v>730</v>
      </c>
    </row>
    <row r="1605" spans="1:12">
      <c r="A1605" t="s">
        <v>587</v>
      </c>
      <c r="B1605" t="s">
        <v>52</v>
      </c>
      <c r="C1605" t="s">
        <v>127</v>
      </c>
      <c r="D1605">
        <v>64</v>
      </c>
      <c r="E1605" t="s">
        <v>689</v>
      </c>
      <c r="F1605" t="s">
        <v>638</v>
      </c>
      <c r="G1605" s="9" t="s">
        <v>61</v>
      </c>
      <c r="H1605" t="str">
        <f t="shared" si="177"/>
        <v>7mm PyrobelV6-Hockey-64-FD30 - No Intu</v>
      </c>
      <c r="I1605" t="str">
        <f t="shared" si="179"/>
        <v>V6-Hockey-64-FD30 - No Intu</v>
      </c>
      <c r="J1605" s="383">
        <f t="shared" si="178"/>
        <v>410</v>
      </c>
      <c r="L1605" t="s">
        <v>730</v>
      </c>
    </row>
    <row r="1606" spans="1:12">
      <c r="A1606" t="s">
        <v>588</v>
      </c>
      <c r="B1606" t="s">
        <v>129</v>
      </c>
      <c r="C1606" t="s">
        <v>127</v>
      </c>
      <c r="D1606">
        <v>64</v>
      </c>
      <c r="E1606" t="s">
        <v>689</v>
      </c>
      <c r="F1606" t="s">
        <v>638</v>
      </c>
      <c r="G1606" s="9" t="s">
        <v>61</v>
      </c>
      <c r="H1606" t="str">
        <f t="shared" si="177"/>
        <v>7mm PyrobelV7-Hockey-64-FD30 - No Intu</v>
      </c>
      <c r="I1606" t="str">
        <f t="shared" si="179"/>
        <v>V7-Hockey-64-FD30 - No Intu</v>
      </c>
      <c r="J1606" s="383">
        <f t="shared" si="178"/>
        <v>380</v>
      </c>
      <c r="L1606" t="s">
        <v>730</v>
      </c>
    </row>
    <row r="1607" spans="1:12">
      <c r="A1607" t="s">
        <v>582</v>
      </c>
      <c r="B1607" t="s">
        <v>47</v>
      </c>
      <c r="C1607" t="s">
        <v>128</v>
      </c>
      <c r="D1607">
        <v>64</v>
      </c>
      <c r="E1607" t="s">
        <v>689</v>
      </c>
      <c r="F1607" t="s">
        <v>638</v>
      </c>
      <c r="G1607" s="9" t="s">
        <v>62</v>
      </c>
      <c r="H1607" t="str">
        <f t="shared" si="177"/>
        <v>7mm PyrobelV1-QB-64-FD30 - No Intu</v>
      </c>
      <c r="I1607" t="str">
        <f t="shared" si="179"/>
        <v>V1-QB-64-FD30 - No Intu</v>
      </c>
      <c r="J1607" s="383">
        <f t="shared" si="178"/>
        <v>294</v>
      </c>
      <c r="L1607" t="s">
        <v>730</v>
      </c>
    </row>
    <row r="1608" spans="1:12">
      <c r="A1608" t="s">
        <v>583</v>
      </c>
      <c r="B1608" t="s">
        <v>48</v>
      </c>
      <c r="C1608" t="s">
        <v>128</v>
      </c>
      <c r="D1608">
        <v>64</v>
      </c>
      <c r="E1608" t="s">
        <v>689</v>
      </c>
      <c r="F1608" t="s">
        <v>638</v>
      </c>
      <c r="G1608" s="9" t="s">
        <v>62</v>
      </c>
      <c r="H1608" t="str">
        <f t="shared" si="177"/>
        <v>7mm PyrobelV2-QB-64-FD30 - No Intu</v>
      </c>
      <c r="I1608" t="str">
        <f t="shared" si="179"/>
        <v>V2-QB-64-FD30 - No Intu</v>
      </c>
      <c r="J1608" s="383">
        <f t="shared" si="178"/>
        <v>240</v>
      </c>
      <c r="L1608" t="s">
        <v>730</v>
      </c>
    </row>
    <row r="1609" spans="1:12">
      <c r="A1609" t="s">
        <v>584</v>
      </c>
      <c r="B1609" t="s">
        <v>49</v>
      </c>
      <c r="C1609" t="s">
        <v>128</v>
      </c>
      <c r="D1609">
        <v>64</v>
      </c>
      <c r="E1609" t="s">
        <v>689</v>
      </c>
      <c r="F1609" t="s">
        <v>638</v>
      </c>
      <c r="G1609" s="9" t="s">
        <v>62</v>
      </c>
      <c r="H1609" t="str">
        <f t="shared" si="177"/>
        <v>7mm PyrobelV3-QB-64-FD30 - No Intu</v>
      </c>
      <c r="I1609" t="str">
        <f t="shared" si="179"/>
        <v>V3-QB-64-FD30 - No Intu</v>
      </c>
      <c r="J1609" s="383">
        <f t="shared" si="178"/>
        <v>324</v>
      </c>
      <c r="L1609" t="s">
        <v>730</v>
      </c>
    </row>
    <row r="1610" spans="1:12">
      <c r="A1610" t="s">
        <v>585</v>
      </c>
      <c r="B1610" t="s">
        <v>50</v>
      </c>
      <c r="C1610" t="s">
        <v>128</v>
      </c>
      <c r="D1610">
        <v>64</v>
      </c>
      <c r="E1610" t="s">
        <v>689</v>
      </c>
      <c r="F1610" t="s">
        <v>638</v>
      </c>
      <c r="G1610" s="9" t="s">
        <v>62</v>
      </c>
      <c r="H1610" t="str">
        <f t="shared" si="177"/>
        <v>7mm PyrobelV4-QB-64-FD30 - No Intu</v>
      </c>
      <c r="I1610" t="str">
        <f t="shared" si="179"/>
        <v>V4-QB-64-FD30 - No Intu</v>
      </c>
      <c r="J1610" s="383">
        <f t="shared" si="178"/>
        <v>382</v>
      </c>
      <c r="L1610" t="s">
        <v>730</v>
      </c>
    </row>
    <row r="1611" spans="1:12">
      <c r="A1611" t="s">
        <v>586</v>
      </c>
      <c r="B1611" t="s">
        <v>51</v>
      </c>
      <c r="C1611" t="s">
        <v>128</v>
      </c>
      <c r="D1611">
        <v>64</v>
      </c>
      <c r="E1611" t="s">
        <v>689</v>
      </c>
      <c r="F1611" t="s">
        <v>638</v>
      </c>
      <c r="G1611" s="9" t="s">
        <v>62</v>
      </c>
      <c r="H1611" t="str">
        <f t="shared" si="177"/>
        <v>7mm PyrobelV5-QB-64-FD30 - No Intu</v>
      </c>
      <c r="I1611" t="str">
        <f t="shared" si="179"/>
        <v>V5-QB-64-FD30 - No Intu</v>
      </c>
      <c r="J1611" s="383">
        <f t="shared" si="178"/>
        <v>339</v>
      </c>
      <c r="L1611" t="s">
        <v>730</v>
      </c>
    </row>
    <row r="1612" spans="1:12">
      <c r="A1612" t="s">
        <v>587</v>
      </c>
      <c r="B1612" t="s">
        <v>52</v>
      </c>
      <c r="C1612" t="s">
        <v>128</v>
      </c>
      <c r="D1612">
        <v>64</v>
      </c>
      <c r="E1612" t="s">
        <v>689</v>
      </c>
      <c r="F1612" t="s">
        <v>638</v>
      </c>
      <c r="G1612" s="9" t="s">
        <v>62</v>
      </c>
      <c r="H1612" t="str">
        <f t="shared" si="177"/>
        <v>7mm PyrobelV6-QB-64-FD30 - No Intu</v>
      </c>
      <c r="I1612" t="str">
        <f t="shared" si="179"/>
        <v>V6-QB-64-FD30 - No Intu</v>
      </c>
      <c r="J1612" s="383">
        <f t="shared" si="178"/>
        <v>533</v>
      </c>
      <c r="L1612" t="s">
        <v>730</v>
      </c>
    </row>
    <row r="1613" spans="1:12">
      <c r="A1613" t="s">
        <v>582</v>
      </c>
      <c r="B1613" t="s">
        <v>47</v>
      </c>
      <c r="C1613" t="s">
        <v>631</v>
      </c>
      <c r="D1613">
        <v>64</v>
      </c>
      <c r="E1613" t="s">
        <v>689</v>
      </c>
      <c r="F1613" t="s">
        <v>638</v>
      </c>
      <c r="G1613" s="9" t="s">
        <v>62</v>
      </c>
      <c r="H1613" t="str">
        <f t="shared" si="177"/>
        <v>7mm PyrobelV1-Concealed Flush-64-FD30 - No Intu</v>
      </c>
      <c r="I1613" t="str">
        <f t="shared" si="179"/>
        <v>V1-Concealed Flush-64-FD30 - No Intu</v>
      </c>
      <c r="J1613" s="383">
        <f t="shared" si="178"/>
        <v>324</v>
      </c>
      <c r="L1613" t="s">
        <v>751</v>
      </c>
    </row>
    <row r="1614" spans="1:12">
      <c r="A1614" t="s">
        <v>583</v>
      </c>
      <c r="B1614" t="s">
        <v>48</v>
      </c>
      <c r="C1614" t="s">
        <v>631</v>
      </c>
      <c r="D1614">
        <v>64</v>
      </c>
      <c r="E1614" t="s">
        <v>689</v>
      </c>
      <c r="F1614" t="s">
        <v>638</v>
      </c>
      <c r="G1614" s="9" t="s">
        <v>62</v>
      </c>
      <c r="H1614" t="str">
        <f t="shared" si="177"/>
        <v>7mm PyrobelV2-Concealed Flush-64-FD30 - No Intu</v>
      </c>
      <c r="I1614" t="str">
        <f t="shared" si="179"/>
        <v>V2-Concealed Flush-64-FD30 - No Intu</v>
      </c>
      <c r="J1614" s="383">
        <f t="shared" si="178"/>
        <v>264</v>
      </c>
      <c r="L1614" t="s">
        <v>751</v>
      </c>
    </row>
    <row r="1615" spans="1:12">
      <c r="A1615" t="s">
        <v>584</v>
      </c>
      <c r="B1615" t="s">
        <v>49</v>
      </c>
      <c r="C1615" t="s">
        <v>631</v>
      </c>
      <c r="D1615">
        <v>64</v>
      </c>
      <c r="E1615" t="s">
        <v>689</v>
      </c>
      <c r="F1615" t="s">
        <v>638</v>
      </c>
      <c r="G1615" s="9" t="s">
        <v>62</v>
      </c>
      <c r="H1615" t="str">
        <f t="shared" si="177"/>
        <v>7mm PyrobelV3-Concealed Flush-64-FD30 - No Intu</v>
      </c>
      <c r="I1615" t="str">
        <f t="shared" si="179"/>
        <v>V3-Concealed Flush-64-FD30 - No Intu</v>
      </c>
      <c r="J1615" s="383">
        <f t="shared" si="178"/>
        <v>357</v>
      </c>
      <c r="L1615" t="s">
        <v>751</v>
      </c>
    </row>
    <row r="1616" spans="1:12">
      <c r="A1616" t="s">
        <v>585</v>
      </c>
      <c r="B1616" t="s">
        <v>50</v>
      </c>
      <c r="C1616" t="s">
        <v>631</v>
      </c>
      <c r="D1616">
        <v>64</v>
      </c>
      <c r="E1616" t="s">
        <v>689</v>
      </c>
      <c r="F1616" t="s">
        <v>638</v>
      </c>
      <c r="G1616" s="9" t="s">
        <v>62</v>
      </c>
      <c r="H1616" t="str">
        <f t="shared" si="177"/>
        <v>7mm PyrobelV4-Concealed Flush-64-FD30 - No Intu</v>
      </c>
      <c r="I1616" t="str">
        <f t="shared" si="179"/>
        <v>V4-Concealed Flush-64-FD30 - No Intu</v>
      </c>
      <c r="J1616" s="383">
        <f t="shared" si="178"/>
        <v>421</v>
      </c>
      <c r="L1616" t="s">
        <v>751</v>
      </c>
    </row>
    <row r="1617" spans="1:12">
      <c r="A1617" t="s">
        <v>586</v>
      </c>
      <c r="B1617" t="s">
        <v>51</v>
      </c>
      <c r="C1617" t="s">
        <v>631</v>
      </c>
      <c r="D1617">
        <v>64</v>
      </c>
      <c r="E1617" t="s">
        <v>689</v>
      </c>
      <c r="F1617" t="s">
        <v>638</v>
      </c>
      <c r="G1617" s="9" t="s">
        <v>62</v>
      </c>
      <c r="H1617" t="str">
        <f t="shared" si="177"/>
        <v>7mm PyrobelV5-Concealed Flush-64-FD30 - No Intu</v>
      </c>
      <c r="I1617" t="str">
        <f t="shared" si="179"/>
        <v>V5-Concealed Flush-64-FD30 - No Intu</v>
      </c>
      <c r="J1617" s="383">
        <f t="shared" si="178"/>
        <v>373</v>
      </c>
      <c r="L1617" t="s">
        <v>751</v>
      </c>
    </row>
    <row r="1618" spans="1:12">
      <c r="A1618" t="s">
        <v>587</v>
      </c>
      <c r="B1618" t="s">
        <v>52</v>
      </c>
      <c r="C1618" t="s">
        <v>631</v>
      </c>
      <c r="D1618">
        <v>64</v>
      </c>
      <c r="E1618" t="s">
        <v>689</v>
      </c>
      <c r="F1618" t="s">
        <v>638</v>
      </c>
      <c r="G1618" s="9" t="s">
        <v>62</v>
      </c>
      <c r="H1618" t="str">
        <f t="shared" si="177"/>
        <v>7mm PyrobelV6-Concealed Flush-64-FD30 - No Intu</v>
      </c>
      <c r="I1618" t="str">
        <f t="shared" si="179"/>
        <v>V6-Concealed Flush-64-FD30 - No Intu</v>
      </c>
      <c r="J1618" s="383">
        <f t="shared" si="178"/>
        <v>587</v>
      </c>
      <c r="L1618" t="s">
        <v>751</v>
      </c>
    </row>
    <row r="1619" spans="1:12">
      <c r="A1619" t="s">
        <v>582</v>
      </c>
      <c r="B1619" t="s">
        <v>47</v>
      </c>
      <c r="C1619" t="s">
        <v>797</v>
      </c>
      <c r="D1619">
        <v>64</v>
      </c>
      <c r="E1619" t="s">
        <v>689</v>
      </c>
      <c r="F1619" t="s">
        <v>638</v>
      </c>
      <c r="G1619" s="9" t="s">
        <v>61</v>
      </c>
      <c r="H1619" t="str">
        <f t="shared" si="177"/>
        <v>7mm PyrobelV1-Hockey - Sprayed/stained-64-FD30 - No Intu</v>
      </c>
      <c r="I1619" t="str">
        <f t="shared" si="179"/>
        <v>V1-Hockey - Sprayed/stained-64-FD30 - No Intu</v>
      </c>
      <c r="J1619" s="383">
        <f t="shared" si="178"/>
        <v>215</v>
      </c>
      <c r="L1619" s="189" t="s">
        <v>751</v>
      </c>
    </row>
    <row r="1620" spans="1:12">
      <c r="A1620" t="s">
        <v>583</v>
      </c>
      <c r="B1620" t="s">
        <v>48</v>
      </c>
      <c r="C1620" t="s">
        <v>797</v>
      </c>
      <c r="D1620">
        <v>64</v>
      </c>
      <c r="E1620" t="s">
        <v>689</v>
      </c>
      <c r="F1620" t="s">
        <v>638</v>
      </c>
      <c r="G1620" s="9" t="s">
        <v>61</v>
      </c>
      <c r="H1620" t="str">
        <f t="shared" si="177"/>
        <v>7mm PyrobelV2-Hockey - Sprayed/stained-64-FD30 - No Intu</v>
      </c>
      <c r="I1620" t="str">
        <f t="shared" si="179"/>
        <v>V2-Hockey - Sprayed/stained-64-FD30 - No Intu</v>
      </c>
      <c r="J1620" s="383">
        <f t="shared" si="178"/>
        <v>168</v>
      </c>
      <c r="L1620" s="189" t="s">
        <v>751</v>
      </c>
    </row>
    <row r="1621" spans="1:12">
      <c r="A1621" t="s">
        <v>584</v>
      </c>
      <c r="B1621" t="s">
        <v>49</v>
      </c>
      <c r="C1621" t="s">
        <v>797</v>
      </c>
      <c r="D1621">
        <v>64</v>
      </c>
      <c r="E1621" t="s">
        <v>689</v>
      </c>
      <c r="F1621" t="s">
        <v>638</v>
      </c>
      <c r="G1621" s="9" t="s">
        <v>61</v>
      </c>
      <c r="H1621" t="str">
        <f t="shared" si="177"/>
        <v>7mm PyrobelV3-Hockey - Sprayed/stained-64-FD30 - No Intu</v>
      </c>
      <c r="I1621" t="str">
        <f t="shared" si="179"/>
        <v>V3-Hockey - Sprayed/stained-64-FD30 - No Intu</v>
      </c>
      <c r="J1621" s="383">
        <f t="shared" si="178"/>
        <v>241</v>
      </c>
      <c r="L1621" s="189" t="s">
        <v>751</v>
      </c>
    </row>
    <row r="1622" spans="1:12">
      <c r="A1622" t="s">
        <v>585</v>
      </c>
      <c r="B1622" t="s">
        <v>50</v>
      </c>
      <c r="C1622" t="s">
        <v>797</v>
      </c>
      <c r="D1622">
        <v>64</v>
      </c>
      <c r="E1622" t="s">
        <v>689</v>
      </c>
      <c r="F1622" t="s">
        <v>638</v>
      </c>
      <c r="G1622" s="9" t="s">
        <v>61</v>
      </c>
      <c r="H1622" t="str">
        <f t="shared" si="177"/>
        <v>7mm PyrobelV4-Hockey - Sprayed/stained-64-FD30 - No Intu</v>
      </c>
      <c r="I1622" t="str">
        <f t="shared" si="179"/>
        <v>V4-Hockey - Sprayed/stained-64-FD30 - No Intu</v>
      </c>
      <c r="J1622" s="383">
        <f t="shared" si="178"/>
        <v>293</v>
      </c>
      <c r="L1622" s="189" t="s">
        <v>751</v>
      </c>
    </row>
    <row r="1623" spans="1:12">
      <c r="A1623" t="s">
        <v>586</v>
      </c>
      <c r="B1623" t="s">
        <v>51</v>
      </c>
      <c r="C1623" t="s">
        <v>797</v>
      </c>
      <c r="D1623">
        <v>64</v>
      </c>
      <c r="E1623" t="s">
        <v>689</v>
      </c>
      <c r="F1623" t="s">
        <v>638</v>
      </c>
      <c r="G1623" s="9" t="s">
        <v>61</v>
      </c>
      <c r="H1623" t="str">
        <f t="shared" si="177"/>
        <v>7mm PyrobelV5-Hockey - Sprayed/stained-64-FD30 - No Intu</v>
      </c>
      <c r="I1623" t="str">
        <f t="shared" si="179"/>
        <v>V5-Hockey - Sprayed/stained-64-FD30 - No Intu</v>
      </c>
      <c r="J1623" s="383">
        <f t="shared" si="178"/>
        <v>262</v>
      </c>
      <c r="L1623" s="189" t="s">
        <v>751</v>
      </c>
    </row>
    <row r="1624" spans="1:12">
      <c r="A1624" t="s">
        <v>587</v>
      </c>
      <c r="B1624" t="s">
        <v>52</v>
      </c>
      <c r="C1624" t="s">
        <v>797</v>
      </c>
      <c r="D1624">
        <v>64</v>
      </c>
      <c r="E1624" t="s">
        <v>689</v>
      </c>
      <c r="F1624" t="s">
        <v>638</v>
      </c>
      <c r="G1624" s="9" t="s">
        <v>61</v>
      </c>
      <c r="H1624" t="str">
        <f t="shared" si="177"/>
        <v>7mm PyrobelV6-Hockey - Sprayed/stained-64-FD30 - No Intu</v>
      </c>
      <c r="I1624" t="str">
        <f t="shared" si="179"/>
        <v>V6-Hockey - Sprayed/stained-64-FD30 - No Intu</v>
      </c>
      <c r="J1624" s="383">
        <f t="shared" si="178"/>
        <v>410</v>
      </c>
      <c r="L1624" s="189" t="s">
        <v>751</v>
      </c>
    </row>
    <row r="1625" spans="1:12">
      <c r="A1625" t="s">
        <v>588</v>
      </c>
      <c r="B1625" t="s">
        <v>129</v>
      </c>
      <c r="C1625" t="s">
        <v>797</v>
      </c>
      <c r="D1625">
        <v>64</v>
      </c>
      <c r="E1625" t="s">
        <v>689</v>
      </c>
      <c r="F1625" t="s">
        <v>638</v>
      </c>
      <c r="G1625" s="9" t="s">
        <v>61</v>
      </c>
      <c r="H1625" t="str">
        <f t="shared" si="177"/>
        <v>7mm PyrobelV7-Hockey - Sprayed/stained-64-FD30 - No Intu</v>
      </c>
      <c r="I1625" t="str">
        <f t="shared" si="179"/>
        <v>V7-Hockey - Sprayed/stained-64-FD30 - No Intu</v>
      </c>
      <c r="J1625" s="383">
        <f t="shared" si="178"/>
        <v>380</v>
      </c>
      <c r="L1625" s="189" t="s">
        <v>751</v>
      </c>
    </row>
    <row r="1626" spans="1:12">
      <c r="A1626" t="s">
        <v>582</v>
      </c>
      <c r="B1626" t="s">
        <v>47</v>
      </c>
      <c r="C1626" t="s">
        <v>798</v>
      </c>
      <c r="D1626">
        <v>64</v>
      </c>
      <c r="E1626" t="s">
        <v>689</v>
      </c>
      <c r="F1626" t="s">
        <v>638</v>
      </c>
      <c r="G1626" s="9" t="s">
        <v>62</v>
      </c>
      <c r="H1626" t="str">
        <f t="shared" si="177"/>
        <v>7mm PyrobelV1-QB - Sprayed/stained-64-FD30 - No Intu</v>
      </c>
      <c r="I1626" t="str">
        <f t="shared" si="179"/>
        <v>V1-QB - Sprayed/stained-64-FD30 - No Intu</v>
      </c>
      <c r="J1626" s="383">
        <f t="shared" si="178"/>
        <v>294</v>
      </c>
      <c r="L1626" s="189" t="s">
        <v>751</v>
      </c>
    </row>
    <row r="1627" spans="1:12">
      <c r="A1627" t="s">
        <v>583</v>
      </c>
      <c r="B1627" t="s">
        <v>48</v>
      </c>
      <c r="C1627" t="s">
        <v>798</v>
      </c>
      <c r="D1627">
        <v>64</v>
      </c>
      <c r="E1627" t="s">
        <v>689</v>
      </c>
      <c r="F1627" t="s">
        <v>638</v>
      </c>
      <c r="G1627" s="9" t="s">
        <v>62</v>
      </c>
      <c r="H1627" t="str">
        <f t="shared" si="177"/>
        <v>7mm PyrobelV2-QB - Sprayed/stained-64-FD30 - No Intu</v>
      </c>
      <c r="I1627" t="str">
        <f t="shared" si="179"/>
        <v>V2-QB - Sprayed/stained-64-FD30 - No Intu</v>
      </c>
      <c r="J1627" s="383">
        <f t="shared" si="178"/>
        <v>240</v>
      </c>
      <c r="L1627" s="189" t="s">
        <v>751</v>
      </c>
    </row>
    <row r="1628" spans="1:12">
      <c r="A1628" t="s">
        <v>584</v>
      </c>
      <c r="B1628" t="s">
        <v>49</v>
      </c>
      <c r="C1628" t="s">
        <v>798</v>
      </c>
      <c r="D1628">
        <v>64</v>
      </c>
      <c r="E1628" t="s">
        <v>689</v>
      </c>
      <c r="F1628" t="s">
        <v>638</v>
      </c>
      <c r="G1628" s="9" t="s">
        <v>62</v>
      </c>
      <c r="H1628" t="str">
        <f t="shared" si="177"/>
        <v>7mm PyrobelV3-QB - Sprayed/stained-64-FD30 - No Intu</v>
      </c>
      <c r="I1628" t="str">
        <f t="shared" si="179"/>
        <v>V3-QB - Sprayed/stained-64-FD30 - No Intu</v>
      </c>
      <c r="J1628" s="383">
        <f t="shared" si="178"/>
        <v>324</v>
      </c>
      <c r="L1628" s="189" t="s">
        <v>751</v>
      </c>
    </row>
    <row r="1629" spans="1:12">
      <c r="A1629" t="s">
        <v>585</v>
      </c>
      <c r="B1629" t="s">
        <v>50</v>
      </c>
      <c r="C1629" t="s">
        <v>798</v>
      </c>
      <c r="D1629">
        <v>64</v>
      </c>
      <c r="E1629" t="s">
        <v>689</v>
      </c>
      <c r="F1629" t="s">
        <v>638</v>
      </c>
      <c r="G1629" s="9" t="s">
        <v>62</v>
      </c>
      <c r="H1629" t="str">
        <f t="shared" si="177"/>
        <v>7mm PyrobelV4-QB - Sprayed/stained-64-FD30 - No Intu</v>
      </c>
      <c r="I1629" t="str">
        <f t="shared" si="179"/>
        <v>V4-QB - Sprayed/stained-64-FD30 - No Intu</v>
      </c>
      <c r="J1629" s="383">
        <f t="shared" si="178"/>
        <v>382</v>
      </c>
      <c r="L1629" s="189" t="s">
        <v>751</v>
      </c>
    </row>
    <row r="1630" spans="1:12">
      <c r="A1630" t="s">
        <v>586</v>
      </c>
      <c r="B1630" t="s">
        <v>51</v>
      </c>
      <c r="C1630" t="s">
        <v>798</v>
      </c>
      <c r="D1630">
        <v>64</v>
      </c>
      <c r="E1630" t="s">
        <v>689</v>
      </c>
      <c r="F1630" t="s">
        <v>638</v>
      </c>
      <c r="G1630" s="9" t="s">
        <v>62</v>
      </c>
      <c r="H1630" t="str">
        <f t="shared" si="177"/>
        <v>7mm PyrobelV5-QB - Sprayed/stained-64-FD30 - No Intu</v>
      </c>
      <c r="I1630" t="str">
        <f t="shared" si="179"/>
        <v>V5-QB - Sprayed/stained-64-FD30 - No Intu</v>
      </c>
      <c r="J1630" s="383">
        <f t="shared" si="178"/>
        <v>339</v>
      </c>
      <c r="L1630" s="189" t="s">
        <v>751</v>
      </c>
    </row>
    <row r="1631" spans="1:12">
      <c r="A1631" t="s">
        <v>587</v>
      </c>
      <c r="B1631" t="s">
        <v>52</v>
      </c>
      <c r="C1631" t="s">
        <v>798</v>
      </c>
      <c r="D1631">
        <v>64</v>
      </c>
      <c r="E1631" t="s">
        <v>689</v>
      </c>
      <c r="F1631" t="s">
        <v>638</v>
      </c>
      <c r="G1631" s="9" t="s">
        <v>62</v>
      </c>
      <c r="H1631" t="str">
        <f t="shared" si="177"/>
        <v>7mm PyrobelV6-QB - Sprayed/stained-64-FD30 - No Intu</v>
      </c>
      <c r="I1631" t="str">
        <f t="shared" si="179"/>
        <v>V6-QB - Sprayed/stained-64-FD30 - No Intu</v>
      </c>
      <c r="J1631" s="383">
        <f t="shared" si="178"/>
        <v>533</v>
      </c>
      <c r="L1631" s="189" t="s">
        <v>751</v>
      </c>
    </row>
    <row r="1632" spans="1:12">
      <c r="A1632" t="s">
        <v>582</v>
      </c>
      <c r="B1632" t="s">
        <v>47</v>
      </c>
      <c r="C1632" t="s">
        <v>799</v>
      </c>
      <c r="D1632">
        <v>64</v>
      </c>
      <c r="E1632" t="s">
        <v>689</v>
      </c>
      <c r="F1632" t="s">
        <v>638</v>
      </c>
      <c r="G1632" s="9" t="s">
        <v>62</v>
      </c>
      <c r="H1632" t="str">
        <f t="shared" si="177"/>
        <v>7mm PyrobelV1-Concealed Flush - Sprayed/stained-64-FD30 - No Intu</v>
      </c>
      <c r="I1632" t="str">
        <f t="shared" si="179"/>
        <v>V1-Concealed Flush - Sprayed/stained-64-FD30 - No Intu</v>
      </c>
      <c r="J1632" s="383">
        <f t="shared" si="178"/>
        <v>324</v>
      </c>
      <c r="L1632" s="189" t="s">
        <v>751</v>
      </c>
    </row>
    <row r="1633" spans="1:12">
      <c r="A1633" t="s">
        <v>583</v>
      </c>
      <c r="B1633" t="s">
        <v>48</v>
      </c>
      <c r="C1633" t="s">
        <v>799</v>
      </c>
      <c r="D1633">
        <v>64</v>
      </c>
      <c r="E1633" t="s">
        <v>689</v>
      </c>
      <c r="F1633" t="s">
        <v>638</v>
      </c>
      <c r="G1633" s="9" t="s">
        <v>62</v>
      </c>
      <c r="H1633" t="str">
        <f t="shared" si="177"/>
        <v>7mm PyrobelV2-Concealed Flush - Sprayed/stained-64-FD30 - No Intu</v>
      </c>
      <c r="I1633" t="str">
        <f t="shared" si="179"/>
        <v>V2-Concealed Flush - Sprayed/stained-64-FD30 - No Intu</v>
      </c>
      <c r="J1633" s="383">
        <f t="shared" si="178"/>
        <v>264</v>
      </c>
      <c r="L1633" s="189" t="s">
        <v>751</v>
      </c>
    </row>
    <row r="1634" spans="1:12">
      <c r="A1634" t="s">
        <v>584</v>
      </c>
      <c r="B1634" t="s">
        <v>49</v>
      </c>
      <c r="C1634" t="s">
        <v>799</v>
      </c>
      <c r="D1634">
        <v>64</v>
      </c>
      <c r="E1634" t="s">
        <v>689</v>
      </c>
      <c r="F1634" t="s">
        <v>638</v>
      </c>
      <c r="G1634" s="9" t="s">
        <v>62</v>
      </c>
      <c r="H1634" t="str">
        <f t="shared" si="177"/>
        <v>7mm PyrobelV3-Concealed Flush - Sprayed/stained-64-FD30 - No Intu</v>
      </c>
      <c r="I1634" t="str">
        <f t="shared" si="179"/>
        <v>V3-Concealed Flush - Sprayed/stained-64-FD30 - No Intu</v>
      </c>
      <c r="J1634" s="383">
        <f t="shared" si="178"/>
        <v>357</v>
      </c>
      <c r="L1634" s="189" t="s">
        <v>751</v>
      </c>
    </row>
    <row r="1635" spans="1:12">
      <c r="A1635" t="s">
        <v>585</v>
      </c>
      <c r="B1635" t="s">
        <v>50</v>
      </c>
      <c r="C1635" t="s">
        <v>799</v>
      </c>
      <c r="D1635">
        <v>64</v>
      </c>
      <c r="E1635" t="s">
        <v>689</v>
      </c>
      <c r="F1635" t="s">
        <v>638</v>
      </c>
      <c r="G1635" s="9" t="s">
        <v>62</v>
      </c>
      <c r="H1635" t="str">
        <f t="shared" si="177"/>
        <v>7mm PyrobelV4-Concealed Flush - Sprayed/stained-64-FD30 - No Intu</v>
      </c>
      <c r="I1635" t="str">
        <f t="shared" si="179"/>
        <v>V4-Concealed Flush - Sprayed/stained-64-FD30 - No Intu</v>
      </c>
      <c r="J1635" s="383">
        <f t="shared" si="178"/>
        <v>421</v>
      </c>
      <c r="L1635" s="189" t="s">
        <v>751</v>
      </c>
    </row>
    <row r="1636" spans="1:12">
      <c r="A1636" t="s">
        <v>586</v>
      </c>
      <c r="B1636" t="s">
        <v>51</v>
      </c>
      <c r="C1636" t="s">
        <v>799</v>
      </c>
      <c r="D1636">
        <v>64</v>
      </c>
      <c r="E1636" t="s">
        <v>689</v>
      </c>
      <c r="F1636" t="s">
        <v>638</v>
      </c>
      <c r="G1636" s="9" t="s">
        <v>62</v>
      </c>
      <c r="H1636" t="str">
        <f t="shared" si="177"/>
        <v>7mm PyrobelV5-Concealed Flush - Sprayed/stained-64-FD30 - No Intu</v>
      </c>
      <c r="I1636" t="str">
        <f t="shared" si="179"/>
        <v>V5-Concealed Flush - Sprayed/stained-64-FD30 - No Intu</v>
      </c>
      <c r="J1636" s="383">
        <f t="shared" si="178"/>
        <v>373</v>
      </c>
      <c r="L1636" s="189" t="s">
        <v>751</v>
      </c>
    </row>
    <row r="1637" spans="1:12">
      <c r="A1637" t="s">
        <v>587</v>
      </c>
      <c r="B1637" t="s">
        <v>52</v>
      </c>
      <c r="C1637" t="s">
        <v>799</v>
      </c>
      <c r="D1637">
        <v>64</v>
      </c>
      <c r="E1637" t="s">
        <v>689</v>
      </c>
      <c r="F1637" t="s">
        <v>638</v>
      </c>
      <c r="G1637" s="9" t="s">
        <v>62</v>
      </c>
      <c r="H1637" t="str">
        <f t="shared" si="177"/>
        <v>7mm PyrobelV6-Concealed Flush - Sprayed/stained-64-FD30 - No Intu</v>
      </c>
      <c r="I1637" t="str">
        <f t="shared" si="179"/>
        <v>V6-Concealed Flush - Sprayed/stained-64-FD30 - No Intu</v>
      </c>
      <c r="J1637" s="383">
        <f t="shared" si="178"/>
        <v>587</v>
      </c>
      <c r="L1637" s="189" t="s">
        <v>751</v>
      </c>
    </row>
    <row r="1638" spans="1:12">
      <c r="A1638" t="s">
        <v>582</v>
      </c>
      <c r="B1638" t="s">
        <v>47</v>
      </c>
      <c r="C1638" t="s">
        <v>127</v>
      </c>
      <c r="D1638">
        <v>64</v>
      </c>
      <c r="E1638" t="s">
        <v>690</v>
      </c>
      <c r="F1638" t="s">
        <v>638</v>
      </c>
      <c r="G1638" s="9" t="s">
        <v>61</v>
      </c>
      <c r="H1638" t="str">
        <f t="shared" si="177"/>
        <v>7mm PyrobelV1-Hockey-64-FD30S - No Intu</v>
      </c>
      <c r="I1638" t="str">
        <f t="shared" si="179"/>
        <v>V1-Hockey-64-FD30S - No Intu</v>
      </c>
      <c r="J1638" s="383">
        <f>J878</f>
        <v>215</v>
      </c>
      <c r="L1638" t="s">
        <v>730</v>
      </c>
    </row>
    <row r="1639" spans="1:12">
      <c r="A1639" t="s">
        <v>583</v>
      </c>
      <c r="B1639" t="s">
        <v>48</v>
      </c>
      <c r="C1639" t="s">
        <v>127</v>
      </c>
      <c r="D1639">
        <v>64</v>
      </c>
      <c r="E1639" t="s">
        <v>690</v>
      </c>
      <c r="F1639" t="s">
        <v>638</v>
      </c>
      <c r="G1639" s="9" t="s">
        <v>61</v>
      </c>
      <c r="H1639" t="str">
        <f t="shared" si="177"/>
        <v>7mm PyrobelV2-Hockey-64-FD30S - No Intu</v>
      </c>
      <c r="I1639" t="str">
        <f t="shared" si="179"/>
        <v>V2-Hockey-64-FD30S - No Intu</v>
      </c>
      <c r="J1639" s="383">
        <f t="shared" ref="J1639:J1675" si="180">J879</f>
        <v>168</v>
      </c>
      <c r="L1639" t="s">
        <v>730</v>
      </c>
    </row>
    <row r="1640" spans="1:12">
      <c r="A1640" t="s">
        <v>584</v>
      </c>
      <c r="B1640" t="s">
        <v>49</v>
      </c>
      <c r="C1640" t="s">
        <v>127</v>
      </c>
      <c r="D1640">
        <v>64</v>
      </c>
      <c r="E1640" t="s">
        <v>690</v>
      </c>
      <c r="F1640" t="s">
        <v>638</v>
      </c>
      <c r="G1640" s="9" t="s">
        <v>61</v>
      </c>
      <c r="H1640" t="str">
        <f t="shared" si="177"/>
        <v>7mm PyrobelV3-Hockey-64-FD30S - No Intu</v>
      </c>
      <c r="I1640" t="str">
        <f t="shared" si="179"/>
        <v>V3-Hockey-64-FD30S - No Intu</v>
      </c>
      <c r="J1640" s="383">
        <f t="shared" si="180"/>
        <v>241</v>
      </c>
      <c r="L1640" t="s">
        <v>730</v>
      </c>
    </row>
    <row r="1641" spans="1:12">
      <c r="A1641" t="s">
        <v>585</v>
      </c>
      <c r="B1641" t="s">
        <v>50</v>
      </c>
      <c r="C1641" t="s">
        <v>127</v>
      </c>
      <c r="D1641">
        <v>64</v>
      </c>
      <c r="E1641" t="s">
        <v>690</v>
      </c>
      <c r="F1641" t="s">
        <v>638</v>
      </c>
      <c r="G1641" s="9" t="s">
        <v>61</v>
      </c>
      <c r="H1641" t="str">
        <f t="shared" si="177"/>
        <v>7mm PyrobelV4-Hockey-64-FD30S - No Intu</v>
      </c>
      <c r="I1641" t="str">
        <f t="shared" si="179"/>
        <v>V4-Hockey-64-FD30S - No Intu</v>
      </c>
      <c r="J1641" s="383">
        <f t="shared" si="180"/>
        <v>293</v>
      </c>
      <c r="L1641" t="s">
        <v>730</v>
      </c>
    </row>
    <row r="1642" spans="1:12">
      <c r="A1642" t="s">
        <v>586</v>
      </c>
      <c r="B1642" t="s">
        <v>51</v>
      </c>
      <c r="C1642" t="s">
        <v>127</v>
      </c>
      <c r="D1642">
        <v>64</v>
      </c>
      <c r="E1642" t="s">
        <v>690</v>
      </c>
      <c r="F1642" t="s">
        <v>638</v>
      </c>
      <c r="G1642" s="9" t="s">
        <v>61</v>
      </c>
      <c r="H1642" t="str">
        <f t="shared" si="177"/>
        <v>7mm PyrobelV5-Hockey-64-FD30S - No Intu</v>
      </c>
      <c r="I1642" t="str">
        <f t="shared" si="179"/>
        <v>V5-Hockey-64-FD30S - No Intu</v>
      </c>
      <c r="J1642" s="383">
        <f t="shared" si="180"/>
        <v>262</v>
      </c>
      <c r="L1642" t="s">
        <v>730</v>
      </c>
    </row>
    <row r="1643" spans="1:12">
      <c r="A1643" t="s">
        <v>587</v>
      </c>
      <c r="B1643" t="s">
        <v>52</v>
      </c>
      <c r="C1643" t="s">
        <v>127</v>
      </c>
      <c r="D1643">
        <v>64</v>
      </c>
      <c r="E1643" t="s">
        <v>690</v>
      </c>
      <c r="F1643" t="s">
        <v>638</v>
      </c>
      <c r="G1643" s="9" t="s">
        <v>61</v>
      </c>
      <c r="H1643" t="str">
        <f t="shared" si="177"/>
        <v>7mm PyrobelV6-Hockey-64-FD30S - No Intu</v>
      </c>
      <c r="I1643" t="str">
        <f t="shared" si="179"/>
        <v>V6-Hockey-64-FD30S - No Intu</v>
      </c>
      <c r="J1643" s="383">
        <f t="shared" si="180"/>
        <v>410</v>
      </c>
      <c r="L1643" t="s">
        <v>730</v>
      </c>
    </row>
    <row r="1644" spans="1:12">
      <c r="A1644" t="s">
        <v>588</v>
      </c>
      <c r="B1644" t="s">
        <v>129</v>
      </c>
      <c r="C1644" t="s">
        <v>127</v>
      </c>
      <c r="D1644">
        <v>64</v>
      </c>
      <c r="E1644" t="s">
        <v>690</v>
      </c>
      <c r="F1644" t="s">
        <v>638</v>
      </c>
      <c r="G1644" s="9" t="s">
        <v>61</v>
      </c>
      <c r="H1644" t="str">
        <f t="shared" si="177"/>
        <v>7mm PyrobelV7-Hockey-64-FD30S - No Intu</v>
      </c>
      <c r="I1644" t="str">
        <f t="shared" si="179"/>
        <v>V7-Hockey-64-FD30S - No Intu</v>
      </c>
      <c r="J1644" s="383">
        <f t="shared" si="180"/>
        <v>380</v>
      </c>
      <c r="L1644" t="s">
        <v>730</v>
      </c>
    </row>
    <row r="1645" spans="1:12">
      <c r="A1645" t="s">
        <v>582</v>
      </c>
      <c r="B1645" t="s">
        <v>47</v>
      </c>
      <c r="C1645" t="s">
        <v>128</v>
      </c>
      <c r="D1645">
        <v>64</v>
      </c>
      <c r="E1645" t="s">
        <v>690</v>
      </c>
      <c r="F1645" t="s">
        <v>638</v>
      </c>
      <c r="G1645" s="9" t="s">
        <v>62</v>
      </c>
      <c r="H1645" t="str">
        <f t="shared" si="177"/>
        <v>7mm PyrobelV1-QB-64-FD30S - No Intu</v>
      </c>
      <c r="I1645" t="str">
        <f t="shared" si="179"/>
        <v>V1-QB-64-FD30S - No Intu</v>
      </c>
      <c r="J1645" s="383">
        <f t="shared" si="180"/>
        <v>294</v>
      </c>
      <c r="L1645" t="s">
        <v>730</v>
      </c>
    </row>
    <row r="1646" spans="1:12">
      <c r="A1646" t="s">
        <v>583</v>
      </c>
      <c r="B1646" t="s">
        <v>48</v>
      </c>
      <c r="C1646" t="s">
        <v>128</v>
      </c>
      <c r="D1646">
        <v>64</v>
      </c>
      <c r="E1646" t="s">
        <v>690</v>
      </c>
      <c r="F1646" t="s">
        <v>638</v>
      </c>
      <c r="G1646" s="9" t="s">
        <v>62</v>
      </c>
      <c r="H1646" t="str">
        <f t="shared" si="177"/>
        <v>7mm PyrobelV2-QB-64-FD30S - No Intu</v>
      </c>
      <c r="I1646" t="str">
        <f t="shared" si="179"/>
        <v>V2-QB-64-FD30S - No Intu</v>
      </c>
      <c r="J1646" s="383">
        <f t="shared" si="180"/>
        <v>240</v>
      </c>
      <c r="L1646" t="s">
        <v>730</v>
      </c>
    </row>
    <row r="1647" spans="1:12">
      <c r="A1647" t="s">
        <v>584</v>
      </c>
      <c r="B1647" t="s">
        <v>49</v>
      </c>
      <c r="C1647" t="s">
        <v>128</v>
      </c>
      <c r="D1647">
        <v>64</v>
      </c>
      <c r="E1647" t="s">
        <v>690</v>
      </c>
      <c r="F1647" t="s">
        <v>638</v>
      </c>
      <c r="G1647" s="9" t="s">
        <v>62</v>
      </c>
      <c r="H1647" t="str">
        <f t="shared" si="177"/>
        <v>7mm PyrobelV3-QB-64-FD30S - No Intu</v>
      </c>
      <c r="I1647" t="str">
        <f t="shared" si="179"/>
        <v>V3-QB-64-FD30S - No Intu</v>
      </c>
      <c r="J1647" s="383">
        <f t="shared" si="180"/>
        <v>324</v>
      </c>
      <c r="L1647" t="s">
        <v>730</v>
      </c>
    </row>
    <row r="1648" spans="1:12">
      <c r="A1648" t="s">
        <v>585</v>
      </c>
      <c r="B1648" t="s">
        <v>50</v>
      </c>
      <c r="C1648" t="s">
        <v>128</v>
      </c>
      <c r="D1648">
        <v>64</v>
      </c>
      <c r="E1648" t="s">
        <v>690</v>
      </c>
      <c r="F1648" t="s">
        <v>638</v>
      </c>
      <c r="G1648" s="9" t="s">
        <v>62</v>
      </c>
      <c r="H1648" t="str">
        <f t="shared" si="177"/>
        <v>7mm PyrobelV4-QB-64-FD30S - No Intu</v>
      </c>
      <c r="I1648" t="str">
        <f t="shared" si="179"/>
        <v>V4-QB-64-FD30S - No Intu</v>
      </c>
      <c r="J1648" s="383">
        <f t="shared" si="180"/>
        <v>382</v>
      </c>
      <c r="L1648" t="s">
        <v>730</v>
      </c>
    </row>
    <row r="1649" spans="1:12">
      <c r="A1649" t="s">
        <v>586</v>
      </c>
      <c r="B1649" t="s">
        <v>51</v>
      </c>
      <c r="C1649" t="s">
        <v>128</v>
      </c>
      <c r="D1649">
        <v>64</v>
      </c>
      <c r="E1649" t="s">
        <v>690</v>
      </c>
      <c r="F1649" t="s">
        <v>638</v>
      </c>
      <c r="G1649" s="9" t="s">
        <v>62</v>
      </c>
      <c r="H1649" t="str">
        <f t="shared" si="177"/>
        <v>7mm PyrobelV5-QB-64-FD30S - No Intu</v>
      </c>
      <c r="I1649" t="str">
        <f t="shared" si="179"/>
        <v>V5-QB-64-FD30S - No Intu</v>
      </c>
      <c r="J1649" s="383">
        <f t="shared" si="180"/>
        <v>339</v>
      </c>
      <c r="L1649" t="s">
        <v>730</v>
      </c>
    </row>
    <row r="1650" spans="1:12">
      <c r="A1650" t="s">
        <v>587</v>
      </c>
      <c r="B1650" t="s">
        <v>52</v>
      </c>
      <c r="C1650" t="s">
        <v>128</v>
      </c>
      <c r="D1650">
        <v>64</v>
      </c>
      <c r="E1650" t="s">
        <v>690</v>
      </c>
      <c r="F1650" t="s">
        <v>638</v>
      </c>
      <c r="G1650" s="9" t="s">
        <v>62</v>
      </c>
      <c r="H1650" t="str">
        <f t="shared" si="177"/>
        <v>7mm PyrobelV6-QB-64-FD30S - No Intu</v>
      </c>
      <c r="I1650" t="str">
        <f t="shared" si="179"/>
        <v>V6-QB-64-FD30S - No Intu</v>
      </c>
      <c r="J1650" s="383">
        <f t="shared" si="180"/>
        <v>533</v>
      </c>
      <c r="L1650" t="s">
        <v>730</v>
      </c>
    </row>
    <row r="1651" spans="1:12">
      <c r="A1651" t="s">
        <v>582</v>
      </c>
      <c r="B1651" t="s">
        <v>47</v>
      </c>
      <c r="C1651" t="s">
        <v>631</v>
      </c>
      <c r="D1651">
        <v>64</v>
      </c>
      <c r="E1651" t="s">
        <v>690</v>
      </c>
      <c r="F1651" t="s">
        <v>638</v>
      </c>
      <c r="G1651" s="9" t="s">
        <v>62</v>
      </c>
      <c r="H1651" t="str">
        <f t="shared" si="177"/>
        <v>7mm PyrobelV1-Concealed Flush-64-FD30S - No Intu</v>
      </c>
      <c r="I1651" t="str">
        <f t="shared" si="179"/>
        <v>V1-Concealed Flush-64-FD30S - No Intu</v>
      </c>
      <c r="J1651" s="383">
        <f t="shared" si="180"/>
        <v>324</v>
      </c>
      <c r="L1651" t="s">
        <v>751</v>
      </c>
    </row>
    <row r="1652" spans="1:12">
      <c r="A1652" t="s">
        <v>583</v>
      </c>
      <c r="B1652" t="s">
        <v>48</v>
      </c>
      <c r="C1652" t="s">
        <v>631</v>
      </c>
      <c r="D1652">
        <v>64</v>
      </c>
      <c r="E1652" t="s">
        <v>690</v>
      </c>
      <c r="F1652" t="s">
        <v>638</v>
      </c>
      <c r="G1652" s="9" t="s">
        <v>62</v>
      </c>
      <c r="H1652" t="str">
        <f t="shared" si="177"/>
        <v>7mm PyrobelV2-Concealed Flush-64-FD30S - No Intu</v>
      </c>
      <c r="I1652" t="str">
        <f t="shared" si="179"/>
        <v>V2-Concealed Flush-64-FD30S - No Intu</v>
      </c>
      <c r="J1652" s="383">
        <f t="shared" si="180"/>
        <v>264</v>
      </c>
      <c r="L1652" t="s">
        <v>751</v>
      </c>
    </row>
    <row r="1653" spans="1:12">
      <c r="A1653" t="s">
        <v>584</v>
      </c>
      <c r="B1653" t="s">
        <v>49</v>
      </c>
      <c r="C1653" t="s">
        <v>631</v>
      </c>
      <c r="D1653">
        <v>64</v>
      </c>
      <c r="E1653" t="s">
        <v>690</v>
      </c>
      <c r="F1653" t="s">
        <v>638</v>
      </c>
      <c r="G1653" s="9" t="s">
        <v>62</v>
      </c>
      <c r="H1653" t="str">
        <f t="shared" si="177"/>
        <v>7mm PyrobelV3-Concealed Flush-64-FD30S - No Intu</v>
      </c>
      <c r="I1653" t="str">
        <f t="shared" si="179"/>
        <v>V3-Concealed Flush-64-FD30S - No Intu</v>
      </c>
      <c r="J1653" s="383">
        <f t="shared" si="180"/>
        <v>357</v>
      </c>
      <c r="L1653" t="s">
        <v>751</v>
      </c>
    </row>
    <row r="1654" spans="1:12">
      <c r="A1654" t="s">
        <v>585</v>
      </c>
      <c r="B1654" t="s">
        <v>50</v>
      </c>
      <c r="C1654" t="s">
        <v>631</v>
      </c>
      <c r="D1654">
        <v>64</v>
      </c>
      <c r="E1654" t="s">
        <v>690</v>
      </c>
      <c r="F1654" t="s">
        <v>638</v>
      </c>
      <c r="G1654" s="9" t="s">
        <v>62</v>
      </c>
      <c r="H1654" t="str">
        <f t="shared" ref="H1654:H1717" si="181">_xlfn.CONCAT(F1654,I1654)</f>
        <v>7mm PyrobelV4-Concealed Flush-64-FD30S - No Intu</v>
      </c>
      <c r="I1654" t="str">
        <f t="shared" si="179"/>
        <v>V4-Concealed Flush-64-FD30S - No Intu</v>
      </c>
      <c r="J1654" s="383">
        <f t="shared" si="180"/>
        <v>421</v>
      </c>
      <c r="L1654" t="s">
        <v>751</v>
      </c>
    </row>
    <row r="1655" spans="1:12">
      <c r="A1655" t="s">
        <v>586</v>
      </c>
      <c r="B1655" t="s">
        <v>51</v>
      </c>
      <c r="C1655" t="s">
        <v>631</v>
      </c>
      <c r="D1655">
        <v>64</v>
      </c>
      <c r="E1655" t="s">
        <v>690</v>
      </c>
      <c r="F1655" t="s">
        <v>638</v>
      </c>
      <c r="G1655" s="9" t="s">
        <v>62</v>
      </c>
      <c r="H1655" t="str">
        <f t="shared" si="181"/>
        <v>7mm PyrobelV5-Concealed Flush-64-FD30S - No Intu</v>
      </c>
      <c r="I1655" t="str">
        <f t="shared" si="179"/>
        <v>V5-Concealed Flush-64-FD30S - No Intu</v>
      </c>
      <c r="J1655" s="383">
        <f t="shared" si="180"/>
        <v>373</v>
      </c>
      <c r="L1655" t="s">
        <v>751</v>
      </c>
    </row>
    <row r="1656" spans="1:12">
      <c r="A1656" t="s">
        <v>587</v>
      </c>
      <c r="B1656" t="s">
        <v>52</v>
      </c>
      <c r="C1656" t="s">
        <v>631</v>
      </c>
      <c r="D1656">
        <v>64</v>
      </c>
      <c r="E1656" t="s">
        <v>690</v>
      </c>
      <c r="F1656" t="s">
        <v>638</v>
      </c>
      <c r="G1656" s="9" t="s">
        <v>62</v>
      </c>
      <c r="H1656" t="str">
        <f t="shared" si="181"/>
        <v>7mm PyrobelV6-Concealed Flush-64-FD30S - No Intu</v>
      </c>
      <c r="I1656" t="str">
        <f t="shared" si="179"/>
        <v>V6-Concealed Flush-64-FD30S - No Intu</v>
      </c>
      <c r="J1656" s="383">
        <f t="shared" si="180"/>
        <v>587</v>
      </c>
      <c r="L1656" t="s">
        <v>751</v>
      </c>
    </row>
    <row r="1657" spans="1:12">
      <c r="A1657" t="s">
        <v>582</v>
      </c>
      <c r="B1657" t="s">
        <v>47</v>
      </c>
      <c r="C1657" t="s">
        <v>797</v>
      </c>
      <c r="D1657">
        <v>64</v>
      </c>
      <c r="E1657" t="s">
        <v>690</v>
      </c>
      <c r="F1657" t="s">
        <v>638</v>
      </c>
      <c r="G1657" s="9" t="s">
        <v>61</v>
      </c>
      <c r="H1657" t="str">
        <f t="shared" si="181"/>
        <v>7mm PyrobelV1-Hockey - Sprayed/stained-64-FD30S - No Intu</v>
      </c>
      <c r="I1657" t="str">
        <f t="shared" si="179"/>
        <v>V1-Hockey - Sprayed/stained-64-FD30S - No Intu</v>
      </c>
      <c r="J1657" s="383">
        <f t="shared" si="180"/>
        <v>215</v>
      </c>
      <c r="L1657" s="189" t="s">
        <v>751</v>
      </c>
    </row>
    <row r="1658" spans="1:12">
      <c r="A1658" t="s">
        <v>583</v>
      </c>
      <c r="B1658" t="s">
        <v>48</v>
      </c>
      <c r="C1658" t="s">
        <v>797</v>
      </c>
      <c r="D1658">
        <v>64</v>
      </c>
      <c r="E1658" t="s">
        <v>690</v>
      </c>
      <c r="F1658" t="s">
        <v>638</v>
      </c>
      <c r="G1658" s="9" t="s">
        <v>61</v>
      </c>
      <c r="H1658" t="str">
        <f t="shared" si="181"/>
        <v>7mm PyrobelV2-Hockey - Sprayed/stained-64-FD30S - No Intu</v>
      </c>
      <c r="I1658" t="str">
        <f t="shared" si="179"/>
        <v>V2-Hockey - Sprayed/stained-64-FD30S - No Intu</v>
      </c>
      <c r="J1658" s="383">
        <f t="shared" si="180"/>
        <v>168</v>
      </c>
      <c r="L1658" s="189" t="s">
        <v>751</v>
      </c>
    </row>
    <row r="1659" spans="1:12">
      <c r="A1659" t="s">
        <v>584</v>
      </c>
      <c r="B1659" t="s">
        <v>49</v>
      </c>
      <c r="C1659" t="s">
        <v>797</v>
      </c>
      <c r="D1659">
        <v>64</v>
      </c>
      <c r="E1659" t="s">
        <v>690</v>
      </c>
      <c r="F1659" t="s">
        <v>638</v>
      </c>
      <c r="G1659" s="9" t="s">
        <v>61</v>
      </c>
      <c r="H1659" t="str">
        <f t="shared" si="181"/>
        <v>7mm PyrobelV3-Hockey - Sprayed/stained-64-FD30S - No Intu</v>
      </c>
      <c r="I1659" t="str">
        <f t="shared" si="179"/>
        <v>V3-Hockey - Sprayed/stained-64-FD30S - No Intu</v>
      </c>
      <c r="J1659" s="383">
        <f t="shared" si="180"/>
        <v>241</v>
      </c>
      <c r="L1659" s="189" t="s">
        <v>751</v>
      </c>
    </row>
    <row r="1660" spans="1:12">
      <c r="A1660" t="s">
        <v>585</v>
      </c>
      <c r="B1660" t="s">
        <v>50</v>
      </c>
      <c r="C1660" t="s">
        <v>797</v>
      </c>
      <c r="D1660">
        <v>64</v>
      </c>
      <c r="E1660" t="s">
        <v>690</v>
      </c>
      <c r="F1660" t="s">
        <v>638</v>
      </c>
      <c r="G1660" s="9" t="s">
        <v>61</v>
      </c>
      <c r="H1660" t="str">
        <f t="shared" si="181"/>
        <v>7mm PyrobelV4-Hockey - Sprayed/stained-64-FD30S - No Intu</v>
      </c>
      <c r="I1660" t="str">
        <f t="shared" si="179"/>
        <v>V4-Hockey - Sprayed/stained-64-FD30S - No Intu</v>
      </c>
      <c r="J1660" s="383">
        <f t="shared" si="180"/>
        <v>293</v>
      </c>
      <c r="L1660" s="189" t="s">
        <v>751</v>
      </c>
    </row>
    <row r="1661" spans="1:12">
      <c r="A1661" t="s">
        <v>586</v>
      </c>
      <c r="B1661" t="s">
        <v>51</v>
      </c>
      <c r="C1661" t="s">
        <v>797</v>
      </c>
      <c r="D1661">
        <v>64</v>
      </c>
      <c r="E1661" t="s">
        <v>690</v>
      </c>
      <c r="F1661" t="s">
        <v>638</v>
      </c>
      <c r="G1661" s="9" t="s">
        <v>61</v>
      </c>
      <c r="H1661" t="str">
        <f t="shared" si="181"/>
        <v>7mm PyrobelV5-Hockey - Sprayed/stained-64-FD30S - No Intu</v>
      </c>
      <c r="I1661" t="str">
        <f t="shared" si="179"/>
        <v>V5-Hockey - Sprayed/stained-64-FD30S - No Intu</v>
      </c>
      <c r="J1661" s="383">
        <f t="shared" si="180"/>
        <v>262</v>
      </c>
      <c r="L1661" s="189" t="s">
        <v>751</v>
      </c>
    </row>
    <row r="1662" spans="1:12">
      <c r="A1662" t="s">
        <v>587</v>
      </c>
      <c r="B1662" t="s">
        <v>52</v>
      </c>
      <c r="C1662" t="s">
        <v>797</v>
      </c>
      <c r="D1662">
        <v>64</v>
      </c>
      <c r="E1662" t="s">
        <v>690</v>
      </c>
      <c r="F1662" t="s">
        <v>638</v>
      </c>
      <c r="G1662" s="9" t="s">
        <v>61</v>
      </c>
      <c r="H1662" t="str">
        <f t="shared" si="181"/>
        <v>7mm PyrobelV6-Hockey - Sprayed/stained-64-FD30S - No Intu</v>
      </c>
      <c r="I1662" t="str">
        <f t="shared" si="179"/>
        <v>V6-Hockey - Sprayed/stained-64-FD30S - No Intu</v>
      </c>
      <c r="J1662" s="383">
        <f t="shared" si="180"/>
        <v>410</v>
      </c>
      <c r="L1662" s="189" t="s">
        <v>751</v>
      </c>
    </row>
    <row r="1663" spans="1:12">
      <c r="A1663" t="s">
        <v>588</v>
      </c>
      <c r="B1663" t="s">
        <v>129</v>
      </c>
      <c r="C1663" t="s">
        <v>797</v>
      </c>
      <c r="D1663">
        <v>64</v>
      </c>
      <c r="E1663" t="s">
        <v>690</v>
      </c>
      <c r="F1663" t="s">
        <v>638</v>
      </c>
      <c r="G1663" s="9" t="s">
        <v>61</v>
      </c>
      <c r="H1663" t="str">
        <f t="shared" si="181"/>
        <v>7mm PyrobelV7-Hockey - Sprayed/stained-64-FD30S - No Intu</v>
      </c>
      <c r="I1663" t="str">
        <f t="shared" si="179"/>
        <v>V7-Hockey - Sprayed/stained-64-FD30S - No Intu</v>
      </c>
      <c r="J1663" s="383">
        <f t="shared" si="180"/>
        <v>380</v>
      </c>
      <c r="L1663" s="189" t="s">
        <v>751</v>
      </c>
    </row>
    <row r="1664" spans="1:12">
      <c r="A1664" t="s">
        <v>582</v>
      </c>
      <c r="B1664" t="s">
        <v>47</v>
      </c>
      <c r="C1664" t="s">
        <v>798</v>
      </c>
      <c r="D1664">
        <v>64</v>
      </c>
      <c r="E1664" t="s">
        <v>690</v>
      </c>
      <c r="F1664" t="s">
        <v>638</v>
      </c>
      <c r="G1664" s="9" t="s">
        <v>62</v>
      </c>
      <c r="H1664" t="str">
        <f t="shared" si="181"/>
        <v>7mm PyrobelV1-QB - Sprayed/stained-64-FD30S - No Intu</v>
      </c>
      <c r="I1664" t="str">
        <f t="shared" si="179"/>
        <v>V1-QB - Sprayed/stained-64-FD30S - No Intu</v>
      </c>
      <c r="J1664" s="383">
        <f t="shared" si="180"/>
        <v>294</v>
      </c>
      <c r="L1664" s="189" t="s">
        <v>751</v>
      </c>
    </row>
    <row r="1665" spans="1:12">
      <c r="A1665" t="s">
        <v>583</v>
      </c>
      <c r="B1665" t="s">
        <v>48</v>
      </c>
      <c r="C1665" t="s">
        <v>798</v>
      </c>
      <c r="D1665">
        <v>64</v>
      </c>
      <c r="E1665" t="s">
        <v>690</v>
      </c>
      <c r="F1665" t="s">
        <v>638</v>
      </c>
      <c r="G1665" s="9" t="s">
        <v>62</v>
      </c>
      <c r="H1665" t="str">
        <f t="shared" si="181"/>
        <v>7mm PyrobelV2-QB - Sprayed/stained-64-FD30S - No Intu</v>
      </c>
      <c r="I1665" t="str">
        <f t="shared" si="179"/>
        <v>V2-QB - Sprayed/stained-64-FD30S - No Intu</v>
      </c>
      <c r="J1665" s="383">
        <f t="shared" si="180"/>
        <v>240</v>
      </c>
      <c r="L1665" s="189" t="s">
        <v>751</v>
      </c>
    </row>
    <row r="1666" spans="1:12">
      <c r="A1666" t="s">
        <v>584</v>
      </c>
      <c r="B1666" t="s">
        <v>49</v>
      </c>
      <c r="C1666" t="s">
        <v>798</v>
      </c>
      <c r="D1666">
        <v>64</v>
      </c>
      <c r="E1666" t="s">
        <v>690</v>
      </c>
      <c r="F1666" t="s">
        <v>638</v>
      </c>
      <c r="G1666" s="9" t="s">
        <v>62</v>
      </c>
      <c r="H1666" t="str">
        <f t="shared" si="181"/>
        <v>7mm PyrobelV3-QB - Sprayed/stained-64-FD30S - No Intu</v>
      </c>
      <c r="I1666" t="str">
        <f t="shared" si="179"/>
        <v>V3-QB - Sprayed/stained-64-FD30S - No Intu</v>
      </c>
      <c r="J1666" s="383">
        <f t="shared" si="180"/>
        <v>324</v>
      </c>
      <c r="L1666" s="189" t="s">
        <v>751</v>
      </c>
    </row>
    <row r="1667" spans="1:12">
      <c r="A1667" t="s">
        <v>585</v>
      </c>
      <c r="B1667" t="s">
        <v>50</v>
      </c>
      <c r="C1667" t="s">
        <v>798</v>
      </c>
      <c r="D1667">
        <v>64</v>
      </c>
      <c r="E1667" t="s">
        <v>690</v>
      </c>
      <c r="F1667" t="s">
        <v>638</v>
      </c>
      <c r="G1667" s="9" t="s">
        <v>62</v>
      </c>
      <c r="H1667" t="str">
        <f t="shared" si="181"/>
        <v>7mm PyrobelV4-QB - Sprayed/stained-64-FD30S - No Intu</v>
      </c>
      <c r="I1667" t="str">
        <f t="shared" ref="I1667:I1730" si="182">A1667&amp;"-"&amp;C1667&amp;"-"&amp;D1667&amp;"-"&amp;E1667</f>
        <v>V4-QB - Sprayed/stained-64-FD30S - No Intu</v>
      </c>
      <c r="J1667" s="383">
        <f t="shared" si="180"/>
        <v>382</v>
      </c>
      <c r="L1667" s="189" t="s">
        <v>751</v>
      </c>
    </row>
    <row r="1668" spans="1:12">
      <c r="A1668" t="s">
        <v>586</v>
      </c>
      <c r="B1668" t="s">
        <v>51</v>
      </c>
      <c r="C1668" t="s">
        <v>798</v>
      </c>
      <c r="D1668">
        <v>64</v>
      </c>
      <c r="E1668" t="s">
        <v>690</v>
      </c>
      <c r="F1668" t="s">
        <v>638</v>
      </c>
      <c r="G1668" s="9" t="s">
        <v>62</v>
      </c>
      <c r="H1668" t="str">
        <f t="shared" si="181"/>
        <v>7mm PyrobelV5-QB - Sprayed/stained-64-FD30S - No Intu</v>
      </c>
      <c r="I1668" t="str">
        <f t="shared" si="182"/>
        <v>V5-QB - Sprayed/stained-64-FD30S - No Intu</v>
      </c>
      <c r="J1668" s="383">
        <f t="shared" si="180"/>
        <v>339</v>
      </c>
      <c r="L1668" s="189" t="s">
        <v>751</v>
      </c>
    </row>
    <row r="1669" spans="1:12">
      <c r="A1669" t="s">
        <v>587</v>
      </c>
      <c r="B1669" t="s">
        <v>52</v>
      </c>
      <c r="C1669" t="s">
        <v>798</v>
      </c>
      <c r="D1669">
        <v>64</v>
      </c>
      <c r="E1669" t="s">
        <v>690</v>
      </c>
      <c r="F1669" t="s">
        <v>638</v>
      </c>
      <c r="G1669" s="9" t="s">
        <v>62</v>
      </c>
      <c r="H1669" t="str">
        <f t="shared" si="181"/>
        <v>7mm PyrobelV6-QB - Sprayed/stained-64-FD30S - No Intu</v>
      </c>
      <c r="I1669" t="str">
        <f t="shared" si="182"/>
        <v>V6-QB - Sprayed/stained-64-FD30S - No Intu</v>
      </c>
      <c r="J1669" s="383">
        <f t="shared" si="180"/>
        <v>533</v>
      </c>
      <c r="L1669" s="189" t="s">
        <v>751</v>
      </c>
    </row>
    <row r="1670" spans="1:12">
      <c r="A1670" t="s">
        <v>582</v>
      </c>
      <c r="B1670" t="s">
        <v>47</v>
      </c>
      <c r="C1670" t="s">
        <v>799</v>
      </c>
      <c r="D1670">
        <v>64</v>
      </c>
      <c r="E1670" t="s">
        <v>690</v>
      </c>
      <c r="F1670" t="s">
        <v>638</v>
      </c>
      <c r="G1670" s="9" t="s">
        <v>62</v>
      </c>
      <c r="H1670" t="str">
        <f t="shared" si="181"/>
        <v>7mm PyrobelV1-Concealed Flush - Sprayed/stained-64-FD30S - No Intu</v>
      </c>
      <c r="I1670" t="str">
        <f t="shared" si="182"/>
        <v>V1-Concealed Flush - Sprayed/stained-64-FD30S - No Intu</v>
      </c>
      <c r="J1670" s="383">
        <f t="shared" si="180"/>
        <v>324</v>
      </c>
      <c r="L1670" s="189" t="s">
        <v>751</v>
      </c>
    </row>
    <row r="1671" spans="1:12">
      <c r="A1671" t="s">
        <v>583</v>
      </c>
      <c r="B1671" t="s">
        <v>48</v>
      </c>
      <c r="C1671" t="s">
        <v>799</v>
      </c>
      <c r="D1671">
        <v>64</v>
      </c>
      <c r="E1671" t="s">
        <v>690</v>
      </c>
      <c r="F1671" t="s">
        <v>638</v>
      </c>
      <c r="G1671" s="9" t="s">
        <v>62</v>
      </c>
      <c r="H1671" t="str">
        <f t="shared" si="181"/>
        <v>7mm PyrobelV2-Concealed Flush - Sprayed/stained-64-FD30S - No Intu</v>
      </c>
      <c r="I1671" t="str">
        <f t="shared" si="182"/>
        <v>V2-Concealed Flush - Sprayed/stained-64-FD30S - No Intu</v>
      </c>
      <c r="J1671" s="383">
        <f t="shared" si="180"/>
        <v>264</v>
      </c>
      <c r="L1671" s="189" t="s">
        <v>751</v>
      </c>
    </row>
    <row r="1672" spans="1:12">
      <c r="A1672" t="s">
        <v>584</v>
      </c>
      <c r="B1672" t="s">
        <v>49</v>
      </c>
      <c r="C1672" t="s">
        <v>799</v>
      </c>
      <c r="D1672">
        <v>64</v>
      </c>
      <c r="E1672" t="s">
        <v>690</v>
      </c>
      <c r="F1672" t="s">
        <v>638</v>
      </c>
      <c r="G1672" s="9" t="s">
        <v>62</v>
      </c>
      <c r="H1672" t="str">
        <f t="shared" si="181"/>
        <v>7mm PyrobelV3-Concealed Flush - Sprayed/stained-64-FD30S - No Intu</v>
      </c>
      <c r="I1672" t="str">
        <f t="shared" si="182"/>
        <v>V3-Concealed Flush - Sprayed/stained-64-FD30S - No Intu</v>
      </c>
      <c r="J1672" s="383">
        <f t="shared" si="180"/>
        <v>357</v>
      </c>
      <c r="L1672" s="189" t="s">
        <v>751</v>
      </c>
    </row>
    <row r="1673" spans="1:12">
      <c r="A1673" t="s">
        <v>585</v>
      </c>
      <c r="B1673" t="s">
        <v>50</v>
      </c>
      <c r="C1673" t="s">
        <v>799</v>
      </c>
      <c r="D1673">
        <v>64</v>
      </c>
      <c r="E1673" t="s">
        <v>690</v>
      </c>
      <c r="F1673" t="s">
        <v>638</v>
      </c>
      <c r="G1673" s="9" t="s">
        <v>62</v>
      </c>
      <c r="H1673" t="str">
        <f t="shared" si="181"/>
        <v>7mm PyrobelV4-Concealed Flush - Sprayed/stained-64-FD30S - No Intu</v>
      </c>
      <c r="I1673" t="str">
        <f t="shared" si="182"/>
        <v>V4-Concealed Flush - Sprayed/stained-64-FD30S - No Intu</v>
      </c>
      <c r="J1673" s="383">
        <f t="shared" si="180"/>
        <v>421</v>
      </c>
      <c r="L1673" s="189" t="s">
        <v>751</v>
      </c>
    </row>
    <row r="1674" spans="1:12">
      <c r="A1674" t="s">
        <v>586</v>
      </c>
      <c r="B1674" t="s">
        <v>51</v>
      </c>
      <c r="C1674" t="s">
        <v>799</v>
      </c>
      <c r="D1674">
        <v>64</v>
      </c>
      <c r="E1674" t="s">
        <v>690</v>
      </c>
      <c r="F1674" t="s">
        <v>638</v>
      </c>
      <c r="G1674" s="9" t="s">
        <v>62</v>
      </c>
      <c r="H1674" t="str">
        <f t="shared" si="181"/>
        <v>7mm PyrobelV5-Concealed Flush - Sprayed/stained-64-FD30S - No Intu</v>
      </c>
      <c r="I1674" t="str">
        <f t="shared" si="182"/>
        <v>V5-Concealed Flush - Sprayed/stained-64-FD30S - No Intu</v>
      </c>
      <c r="J1674" s="383">
        <f t="shared" si="180"/>
        <v>373</v>
      </c>
      <c r="L1674" s="189" t="s">
        <v>751</v>
      </c>
    </row>
    <row r="1675" spans="1:12">
      <c r="A1675" t="s">
        <v>587</v>
      </c>
      <c r="B1675" t="s">
        <v>52</v>
      </c>
      <c r="C1675" t="s">
        <v>799</v>
      </c>
      <c r="D1675">
        <v>64</v>
      </c>
      <c r="E1675" t="s">
        <v>690</v>
      </c>
      <c r="F1675" t="s">
        <v>638</v>
      </c>
      <c r="G1675" s="9" t="s">
        <v>62</v>
      </c>
      <c r="H1675" t="str">
        <f t="shared" si="181"/>
        <v>7mm PyrobelV6-Concealed Flush - Sprayed/stained-64-FD30S - No Intu</v>
      </c>
      <c r="I1675" t="str">
        <f t="shared" si="182"/>
        <v>V6-Concealed Flush - Sprayed/stained-64-FD30S - No Intu</v>
      </c>
      <c r="J1675" s="383">
        <f t="shared" si="180"/>
        <v>587</v>
      </c>
      <c r="L1675" s="189" t="s">
        <v>751</v>
      </c>
    </row>
    <row r="1676" spans="1:12">
      <c r="A1676" t="s">
        <v>582</v>
      </c>
      <c r="B1676" t="s">
        <v>47</v>
      </c>
      <c r="C1676" t="s">
        <v>127</v>
      </c>
      <c r="D1676">
        <v>64</v>
      </c>
      <c r="E1676" t="s">
        <v>662</v>
      </c>
      <c r="F1676" t="s">
        <v>639</v>
      </c>
      <c r="G1676" s="9" t="s">
        <v>61</v>
      </c>
      <c r="H1676" t="str">
        <f t="shared" si="181"/>
        <v>12mm PyrobelV1-Hockey-64-FD60</v>
      </c>
      <c r="I1676" t="str">
        <f t="shared" si="182"/>
        <v>V1-Hockey-64-FD60</v>
      </c>
      <c r="J1676" s="383">
        <f>J992</f>
        <v>361</v>
      </c>
      <c r="L1676" t="s">
        <v>730</v>
      </c>
    </row>
    <row r="1677" spans="1:12">
      <c r="A1677" t="s">
        <v>583</v>
      </c>
      <c r="B1677" t="s">
        <v>48</v>
      </c>
      <c r="C1677" t="s">
        <v>127</v>
      </c>
      <c r="D1677">
        <v>64</v>
      </c>
      <c r="E1677" t="s">
        <v>662</v>
      </c>
      <c r="F1677" t="s">
        <v>639</v>
      </c>
      <c r="G1677" s="9" t="s">
        <v>61</v>
      </c>
      <c r="H1677" t="str">
        <f t="shared" si="181"/>
        <v>12mm PyrobelV2-Hockey-64-FD60</v>
      </c>
      <c r="I1677" t="str">
        <f t="shared" si="182"/>
        <v>V2-Hockey-64-FD60</v>
      </c>
      <c r="J1677" s="383">
        <f t="shared" ref="J1677:J1713" si="183">J993</f>
        <v>329</v>
      </c>
      <c r="L1677" t="s">
        <v>730</v>
      </c>
    </row>
    <row r="1678" spans="1:12">
      <c r="A1678" t="s">
        <v>584</v>
      </c>
      <c r="B1678" t="s">
        <v>49</v>
      </c>
      <c r="C1678" t="s">
        <v>127</v>
      </c>
      <c r="D1678">
        <v>64</v>
      </c>
      <c r="E1678" t="s">
        <v>662</v>
      </c>
      <c r="F1678" t="s">
        <v>639</v>
      </c>
      <c r="G1678" s="9" t="s">
        <v>61</v>
      </c>
      <c r="H1678" t="str">
        <f t="shared" si="181"/>
        <v>12mm PyrobelV3-Hockey-64-FD60</v>
      </c>
      <c r="I1678" t="str">
        <f t="shared" si="182"/>
        <v>V3-Hockey-64-FD60</v>
      </c>
      <c r="J1678" s="383">
        <f t="shared" si="183"/>
        <v>363</v>
      </c>
      <c r="L1678" t="s">
        <v>730</v>
      </c>
    </row>
    <row r="1679" spans="1:12">
      <c r="A1679" t="s">
        <v>585</v>
      </c>
      <c r="B1679" t="s">
        <v>50</v>
      </c>
      <c r="C1679" t="s">
        <v>127</v>
      </c>
      <c r="D1679">
        <v>64</v>
      </c>
      <c r="E1679" t="s">
        <v>662</v>
      </c>
      <c r="F1679" t="s">
        <v>639</v>
      </c>
      <c r="G1679" s="9" t="s">
        <v>61</v>
      </c>
      <c r="H1679" t="str">
        <f t="shared" si="181"/>
        <v>12mm PyrobelV4-Hockey-64-FD60</v>
      </c>
      <c r="I1679" t="str">
        <f t="shared" si="182"/>
        <v>V4-Hockey-64-FD60</v>
      </c>
      <c r="J1679" s="383">
        <f t="shared" si="183"/>
        <v>402</v>
      </c>
      <c r="L1679" t="s">
        <v>730</v>
      </c>
    </row>
    <row r="1680" spans="1:12">
      <c r="A1680" t="s">
        <v>586</v>
      </c>
      <c r="B1680" t="s">
        <v>51</v>
      </c>
      <c r="C1680" t="s">
        <v>127</v>
      </c>
      <c r="D1680">
        <v>64</v>
      </c>
      <c r="E1680" t="s">
        <v>662</v>
      </c>
      <c r="F1680" t="s">
        <v>639</v>
      </c>
      <c r="G1680" s="9" t="s">
        <v>61</v>
      </c>
      <c r="H1680" t="str">
        <f t="shared" si="181"/>
        <v>12mm PyrobelV5-Hockey-64-FD60</v>
      </c>
      <c r="I1680" t="str">
        <f t="shared" si="182"/>
        <v>V5-Hockey-64-FD60</v>
      </c>
      <c r="J1680" s="383">
        <f t="shared" si="183"/>
        <v>390</v>
      </c>
      <c r="L1680" t="s">
        <v>730</v>
      </c>
    </row>
    <row r="1681" spans="1:12">
      <c r="A1681" t="s">
        <v>587</v>
      </c>
      <c r="B1681" t="s">
        <v>52</v>
      </c>
      <c r="C1681" t="s">
        <v>127</v>
      </c>
      <c r="D1681">
        <v>64</v>
      </c>
      <c r="E1681" t="s">
        <v>662</v>
      </c>
      <c r="F1681" t="s">
        <v>639</v>
      </c>
      <c r="G1681" s="9" t="s">
        <v>61</v>
      </c>
      <c r="H1681" t="str">
        <f t="shared" si="181"/>
        <v>12mm PyrobelV6-Hockey-64-FD60</v>
      </c>
      <c r="I1681" t="str">
        <f t="shared" si="182"/>
        <v>V6-Hockey-64-FD60</v>
      </c>
      <c r="J1681" s="383">
        <f t="shared" si="183"/>
        <v>656</v>
      </c>
      <c r="L1681" t="s">
        <v>730</v>
      </c>
    </row>
    <row r="1682" spans="1:12">
      <c r="A1682" t="s">
        <v>588</v>
      </c>
      <c r="B1682" t="s">
        <v>129</v>
      </c>
      <c r="C1682" t="s">
        <v>127</v>
      </c>
      <c r="D1682">
        <v>64</v>
      </c>
      <c r="E1682" t="s">
        <v>662</v>
      </c>
      <c r="F1682" t="s">
        <v>639</v>
      </c>
      <c r="G1682" s="9" t="s">
        <v>61</v>
      </c>
      <c r="H1682" t="str">
        <f t="shared" si="181"/>
        <v>12mm PyrobelV7-Hockey-64-FD60</v>
      </c>
      <c r="I1682" t="str">
        <f t="shared" si="182"/>
        <v>V7-Hockey-64-FD60</v>
      </c>
      <c r="J1682" s="383">
        <f t="shared" si="183"/>
        <v>731</v>
      </c>
      <c r="L1682" t="s">
        <v>730</v>
      </c>
    </row>
    <row r="1683" spans="1:12">
      <c r="A1683" t="s">
        <v>582</v>
      </c>
      <c r="B1683" t="s">
        <v>47</v>
      </c>
      <c r="C1683" t="s">
        <v>128</v>
      </c>
      <c r="D1683">
        <v>64</v>
      </c>
      <c r="E1683" t="s">
        <v>662</v>
      </c>
      <c r="F1683" t="s">
        <v>639</v>
      </c>
      <c r="G1683" s="9" t="s">
        <v>62</v>
      </c>
      <c r="H1683" t="str">
        <f t="shared" si="181"/>
        <v>12mm PyrobelV1-QB-64-FD60</v>
      </c>
      <c r="I1683" t="str">
        <f t="shared" si="182"/>
        <v>V1-QB-64-FD60</v>
      </c>
      <c r="J1683" s="383">
        <f t="shared" si="183"/>
        <v>438</v>
      </c>
      <c r="L1683" t="s">
        <v>730</v>
      </c>
    </row>
    <row r="1684" spans="1:12">
      <c r="A1684" t="s">
        <v>583</v>
      </c>
      <c r="B1684" t="s">
        <v>48</v>
      </c>
      <c r="C1684" t="s">
        <v>128</v>
      </c>
      <c r="D1684">
        <v>64</v>
      </c>
      <c r="E1684" t="s">
        <v>662</v>
      </c>
      <c r="F1684" t="s">
        <v>639</v>
      </c>
      <c r="G1684" s="9" t="s">
        <v>62</v>
      </c>
      <c r="H1684" t="str">
        <f t="shared" si="181"/>
        <v>12mm PyrobelV2-QB-64-FD60</v>
      </c>
      <c r="I1684" t="str">
        <f t="shared" si="182"/>
        <v>V2-QB-64-FD60</v>
      </c>
      <c r="J1684" s="383">
        <f t="shared" si="183"/>
        <v>402</v>
      </c>
      <c r="L1684" t="s">
        <v>730</v>
      </c>
    </row>
    <row r="1685" spans="1:12">
      <c r="A1685" t="s">
        <v>584</v>
      </c>
      <c r="B1685" t="s">
        <v>49</v>
      </c>
      <c r="C1685" t="s">
        <v>128</v>
      </c>
      <c r="D1685">
        <v>64</v>
      </c>
      <c r="E1685" t="s">
        <v>662</v>
      </c>
      <c r="F1685" t="s">
        <v>639</v>
      </c>
      <c r="G1685" s="9" t="s">
        <v>62</v>
      </c>
      <c r="H1685" t="str">
        <f t="shared" si="181"/>
        <v>12mm PyrobelV3-QB-64-FD60</v>
      </c>
      <c r="I1685" t="str">
        <f t="shared" si="182"/>
        <v>V3-QB-64-FD60</v>
      </c>
      <c r="J1685" s="383">
        <f t="shared" si="183"/>
        <v>420</v>
      </c>
      <c r="L1685" t="s">
        <v>730</v>
      </c>
    </row>
    <row r="1686" spans="1:12">
      <c r="A1686" t="s">
        <v>585</v>
      </c>
      <c r="B1686" t="s">
        <v>50</v>
      </c>
      <c r="C1686" t="s">
        <v>128</v>
      </c>
      <c r="D1686">
        <v>64</v>
      </c>
      <c r="E1686" t="s">
        <v>662</v>
      </c>
      <c r="F1686" t="s">
        <v>639</v>
      </c>
      <c r="G1686" s="9" t="s">
        <v>62</v>
      </c>
      <c r="H1686" t="str">
        <f t="shared" si="181"/>
        <v>12mm PyrobelV4-QB-64-FD60</v>
      </c>
      <c r="I1686" t="str">
        <f t="shared" si="182"/>
        <v>V4-QB-64-FD60</v>
      </c>
      <c r="J1686" s="383">
        <f t="shared" si="183"/>
        <v>438</v>
      </c>
      <c r="L1686" t="s">
        <v>730</v>
      </c>
    </row>
    <row r="1687" spans="1:12">
      <c r="A1687" t="s">
        <v>586</v>
      </c>
      <c r="B1687" t="s">
        <v>51</v>
      </c>
      <c r="C1687" t="s">
        <v>128</v>
      </c>
      <c r="D1687">
        <v>64</v>
      </c>
      <c r="E1687" t="s">
        <v>662</v>
      </c>
      <c r="F1687" t="s">
        <v>639</v>
      </c>
      <c r="G1687" s="9" t="s">
        <v>62</v>
      </c>
      <c r="H1687" t="str">
        <f t="shared" si="181"/>
        <v>12mm PyrobelV5-QB-64-FD60</v>
      </c>
      <c r="I1687" t="str">
        <f t="shared" si="182"/>
        <v>V5-QB-64-FD60</v>
      </c>
      <c r="J1687" s="383">
        <f t="shared" si="183"/>
        <v>438</v>
      </c>
      <c r="L1687" t="s">
        <v>730</v>
      </c>
    </row>
    <row r="1688" spans="1:12">
      <c r="A1688" t="s">
        <v>587</v>
      </c>
      <c r="B1688" t="s">
        <v>52</v>
      </c>
      <c r="C1688" t="s">
        <v>128</v>
      </c>
      <c r="D1688">
        <v>64</v>
      </c>
      <c r="E1688" t="s">
        <v>662</v>
      </c>
      <c r="F1688" t="s">
        <v>639</v>
      </c>
      <c r="G1688" s="9" t="s">
        <v>62</v>
      </c>
      <c r="H1688" t="str">
        <f t="shared" si="181"/>
        <v>12mm PyrobelV6-QB-64-FD60</v>
      </c>
      <c r="I1688" t="str">
        <f t="shared" si="182"/>
        <v>V6-QB-64-FD60</v>
      </c>
      <c r="J1688" s="383">
        <f t="shared" si="183"/>
        <v>704</v>
      </c>
      <c r="L1688" t="s">
        <v>730</v>
      </c>
    </row>
    <row r="1689" spans="1:12">
      <c r="A1689" t="s">
        <v>582</v>
      </c>
      <c r="B1689" t="s">
        <v>47</v>
      </c>
      <c r="C1689" t="s">
        <v>631</v>
      </c>
      <c r="D1689">
        <v>64</v>
      </c>
      <c r="E1689" t="s">
        <v>662</v>
      </c>
      <c r="F1689" t="s">
        <v>639</v>
      </c>
      <c r="G1689" s="9" t="s">
        <v>62</v>
      </c>
      <c r="H1689" t="str">
        <f t="shared" si="181"/>
        <v>12mm PyrobelV1-Concealed Flush-64-FD60</v>
      </c>
      <c r="I1689" t="str">
        <f t="shared" si="182"/>
        <v>V1-Concealed Flush-64-FD60</v>
      </c>
      <c r="J1689" s="383">
        <f t="shared" si="183"/>
        <v>482</v>
      </c>
      <c r="L1689" t="s">
        <v>751</v>
      </c>
    </row>
    <row r="1690" spans="1:12">
      <c r="A1690" t="s">
        <v>583</v>
      </c>
      <c r="B1690" t="s">
        <v>48</v>
      </c>
      <c r="C1690" t="s">
        <v>631</v>
      </c>
      <c r="D1690">
        <v>64</v>
      </c>
      <c r="E1690" t="s">
        <v>662</v>
      </c>
      <c r="F1690" t="s">
        <v>639</v>
      </c>
      <c r="G1690" s="9" t="s">
        <v>62</v>
      </c>
      <c r="H1690" t="str">
        <f t="shared" si="181"/>
        <v>12mm PyrobelV2-Concealed Flush-64-FD60</v>
      </c>
      <c r="I1690" t="str">
        <f t="shared" si="182"/>
        <v>V2-Concealed Flush-64-FD60</v>
      </c>
      <c r="J1690" s="383">
        <f t="shared" si="183"/>
        <v>443</v>
      </c>
      <c r="L1690" t="s">
        <v>751</v>
      </c>
    </row>
    <row r="1691" spans="1:12">
      <c r="A1691" t="s">
        <v>584</v>
      </c>
      <c r="B1691" t="s">
        <v>49</v>
      </c>
      <c r="C1691" t="s">
        <v>631</v>
      </c>
      <c r="D1691">
        <v>64</v>
      </c>
      <c r="E1691" t="s">
        <v>662</v>
      </c>
      <c r="F1691" t="s">
        <v>639</v>
      </c>
      <c r="G1691" s="9" t="s">
        <v>62</v>
      </c>
      <c r="H1691" t="str">
        <f t="shared" si="181"/>
        <v>12mm PyrobelV3-Concealed Flush-64-FD60</v>
      </c>
      <c r="I1691" t="str">
        <f t="shared" si="182"/>
        <v>V3-Concealed Flush-64-FD60</v>
      </c>
      <c r="J1691" s="383">
        <f t="shared" si="183"/>
        <v>462</v>
      </c>
      <c r="L1691" t="s">
        <v>751</v>
      </c>
    </row>
    <row r="1692" spans="1:12">
      <c r="A1692" t="s">
        <v>585</v>
      </c>
      <c r="B1692" t="s">
        <v>50</v>
      </c>
      <c r="C1692" t="s">
        <v>631</v>
      </c>
      <c r="D1692">
        <v>64</v>
      </c>
      <c r="E1692" t="s">
        <v>662</v>
      </c>
      <c r="F1692" t="s">
        <v>639</v>
      </c>
      <c r="G1692" s="9" t="s">
        <v>62</v>
      </c>
      <c r="H1692" t="str">
        <f t="shared" si="181"/>
        <v>12mm PyrobelV4-Concealed Flush-64-FD60</v>
      </c>
      <c r="I1692" t="str">
        <f t="shared" si="182"/>
        <v>V4-Concealed Flush-64-FD60</v>
      </c>
      <c r="J1692" s="383">
        <f t="shared" si="183"/>
        <v>482</v>
      </c>
      <c r="L1692" t="s">
        <v>751</v>
      </c>
    </row>
    <row r="1693" spans="1:12">
      <c r="A1693" t="s">
        <v>586</v>
      </c>
      <c r="B1693" t="s">
        <v>51</v>
      </c>
      <c r="C1693" t="s">
        <v>631</v>
      </c>
      <c r="D1693">
        <v>64</v>
      </c>
      <c r="E1693" t="s">
        <v>662</v>
      </c>
      <c r="F1693" t="s">
        <v>639</v>
      </c>
      <c r="G1693" s="9" t="s">
        <v>62</v>
      </c>
      <c r="H1693" t="str">
        <f t="shared" si="181"/>
        <v>12mm PyrobelV5-Concealed Flush-64-FD60</v>
      </c>
      <c r="I1693" t="str">
        <f t="shared" si="182"/>
        <v>V5-Concealed Flush-64-FD60</v>
      </c>
      <c r="J1693" s="383">
        <f t="shared" si="183"/>
        <v>482</v>
      </c>
      <c r="L1693" t="s">
        <v>751</v>
      </c>
    </row>
    <row r="1694" spans="1:12">
      <c r="A1694" t="s">
        <v>587</v>
      </c>
      <c r="B1694" t="s">
        <v>52</v>
      </c>
      <c r="C1694" t="s">
        <v>631</v>
      </c>
      <c r="D1694">
        <v>64</v>
      </c>
      <c r="E1694" t="s">
        <v>662</v>
      </c>
      <c r="F1694" t="s">
        <v>639</v>
      </c>
      <c r="G1694" s="9" t="s">
        <v>62</v>
      </c>
      <c r="H1694" t="str">
        <f t="shared" si="181"/>
        <v>12mm PyrobelV6-Concealed Flush-64-FD60</v>
      </c>
      <c r="I1694" t="str">
        <f t="shared" si="182"/>
        <v>V6-Concealed Flush-64-FD60</v>
      </c>
      <c r="J1694" s="383">
        <f t="shared" si="183"/>
        <v>775</v>
      </c>
      <c r="L1694" t="s">
        <v>751</v>
      </c>
    </row>
    <row r="1695" spans="1:12">
      <c r="A1695" t="s">
        <v>582</v>
      </c>
      <c r="B1695" t="s">
        <v>47</v>
      </c>
      <c r="C1695" t="s">
        <v>797</v>
      </c>
      <c r="D1695">
        <v>64</v>
      </c>
      <c r="E1695" t="s">
        <v>662</v>
      </c>
      <c r="F1695" t="s">
        <v>639</v>
      </c>
      <c r="G1695" s="9" t="s">
        <v>61</v>
      </c>
      <c r="H1695" t="str">
        <f t="shared" si="181"/>
        <v>12mm PyrobelV1-Hockey - Sprayed/stained-64-FD60</v>
      </c>
      <c r="I1695" t="str">
        <f t="shared" si="182"/>
        <v>V1-Hockey - Sprayed/stained-64-FD60</v>
      </c>
      <c r="J1695" s="383">
        <f t="shared" si="183"/>
        <v>361</v>
      </c>
      <c r="L1695" s="189" t="s">
        <v>751</v>
      </c>
    </row>
    <row r="1696" spans="1:12">
      <c r="A1696" t="s">
        <v>583</v>
      </c>
      <c r="B1696" t="s">
        <v>48</v>
      </c>
      <c r="C1696" t="s">
        <v>797</v>
      </c>
      <c r="D1696">
        <v>64</v>
      </c>
      <c r="E1696" t="s">
        <v>662</v>
      </c>
      <c r="F1696" t="s">
        <v>639</v>
      </c>
      <c r="G1696" s="9" t="s">
        <v>61</v>
      </c>
      <c r="H1696" t="str">
        <f t="shared" si="181"/>
        <v>12mm PyrobelV2-Hockey - Sprayed/stained-64-FD60</v>
      </c>
      <c r="I1696" t="str">
        <f t="shared" si="182"/>
        <v>V2-Hockey - Sprayed/stained-64-FD60</v>
      </c>
      <c r="J1696" s="383">
        <f t="shared" si="183"/>
        <v>329</v>
      </c>
      <c r="L1696" s="189" t="s">
        <v>751</v>
      </c>
    </row>
    <row r="1697" spans="1:12">
      <c r="A1697" t="s">
        <v>584</v>
      </c>
      <c r="B1697" t="s">
        <v>49</v>
      </c>
      <c r="C1697" t="s">
        <v>797</v>
      </c>
      <c r="D1697">
        <v>64</v>
      </c>
      <c r="E1697" t="s">
        <v>662</v>
      </c>
      <c r="F1697" t="s">
        <v>639</v>
      </c>
      <c r="G1697" s="9" t="s">
        <v>61</v>
      </c>
      <c r="H1697" t="str">
        <f t="shared" si="181"/>
        <v>12mm PyrobelV3-Hockey - Sprayed/stained-64-FD60</v>
      </c>
      <c r="I1697" t="str">
        <f t="shared" si="182"/>
        <v>V3-Hockey - Sprayed/stained-64-FD60</v>
      </c>
      <c r="J1697" s="383">
        <f t="shared" si="183"/>
        <v>363</v>
      </c>
      <c r="L1697" s="189" t="s">
        <v>751</v>
      </c>
    </row>
    <row r="1698" spans="1:12">
      <c r="A1698" t="s">
        <v>585</v>
      </c>
      <c r="B1698" t="s">
        <v>50</v>
      </c>
      <c r="C1698" t="s">
        <v>797</v>
      </c>
      <c r="D1698">
        <v>64</v>
      </c>
      <c r="E1698" t="s">
        <v>662</v>
      </c>
      <c r="F1698" t="s">
        <v>639</v>
      </c>
      <c r="G1698" s="9" t="s">
        <v>61</v>
      </c>
      <c r="H1698" t="str">
        <f t="shared" si="181"/>
        <v>12mm PyrobelV4-Hockey - Sprayed/stained-64-FD60</v>
      </c>
      <c r="I1698" t="str">
        <f t="shared" si="182"/>
        <v>V4-Hockey - Sprayed/stained-64-FD60</v>
      </c>
      <c r="J1698" s="383">
        <f t="shared" si="183"/>
        <v>402</v>
      </c>
      <c r="L1698" s="189" t="s">
        <v>751</v>
      </c>
    </row>
    <row r="1699" spans="1:12">
      <c r="A1699" t="s">
        <v>586</v>
      </c>
      <c r="B1699" t="s">
        <v>51</v>
      </c>
      <c r="C1699" t="s">
        <v>797</v>
      </c>
      <c r="D1699">
        <v>64</v>
      </c>
      <c r="E1699" t="s">
        <v>662</v>
      </c>
      <c r="F1699" t="s">
        <v>639</v>
      </c>
      <c r="G1699" s="9" t="s">
        <v>61</v>
      </c>
      <c r="H1699" t="str">
        <f t="shared" si="181"/>
        <v>12mm PyrobelV5-Hockey - Sprayed/stained-64-FD60</v>
      </c>
      <c r="I1699" t="str">
        <f t="shared" si="182"/>
        <v>V5-Hockey - Sprayed/stained-64-FD60</v>
      </c>
      <c r="J1699" s="383">
        <f t="shared" si="183"/>
        <v>390</v>
      </c>
      <c r="L1699" s="189" t="s">
        <v>751</v>
      </c>
    </row>
    <row r="1700" spans="1:12">
      <c r="A1700" t="s">
        <v>587</v>
      </c>
      <c r="B1700" t="s">
        <v>52</v>
      </c>
      <c r="C1700" t="s">
        <v>797</v>
      </c>
      <c r="D1700">
        <v>64</v>
      </c>
      <c r="E1700" t="s">
        <v>662</v>
      </c>
      <c r="F1700" t="s">
        <v>639</v>
      </c>
      <c r="G1700" s="9" t="s">
        <v>61</v>
      </c>
      <c r="H1700" t="str">
        <f t="shared" si="181"/>
        <v>12mm PyrobelV6-Hockey - Sprayed/stained-64-FD60</v>
      </c>
      <c r="I1700" t="str">
        <f t="shared" si="182"/>
        <v>V6-Hockey - Sprayed/stained-64-FD60</v>
      </c>
      <c r="J1700" s="383">
        <f t="shared" si="183"/>
        <v>656</v>
      </c>
      <c r="L1700" s="189" t="s">
        <v>751</v>
      </c>
    </row>
    <row r="1701" spans="1:12">
      <c r="A1701" t="s">
        <v>588</v>
      </c>
      <c r="B1701" t="s">
        <v>129</v>
      </c>
      <c r="C1701" t="s">
        <v>797</v>
      </c>
      <c r="D1701">
        <v>64</v>
      </c>
      <c r="E1701" t="s">
        <v>662</v>
      </c>
      <c r="F1701" t="s">
        <v>639</v>
      </c>
      <c r="G1701" s="9" t="s">
        <v>61</v>
      </c>
      <c r="H1701" t="str">
        <f t="shared" si="181"/>
        <v>12mm PyrobelV7-Hockey - Sprayed/stained-64-FD60</v>
      </c>
      <c r="I1701" t="str">
        <f t="shared" si="182"/>
        <v>V7-Hockey - Sprayed/stained-64-FD60</v>
      </c>
      <c r="J1701" s="383">
        <f t="shared" si="183"/>
        <v>731</v>
      </c>
      <c r="L1701" s="189" t="s">
        <v>751</v>
      </c>
    </row>
    <row r="1702" spans="1:12">
      <c r="A1702" t="s">
        <v>582</v>
      </c>
      <c r="B1702" t="s">
        <v>47</v>
      </c>
      <c r="C1702" t="s">
        <v>798</v>
      </c>
      <c r="D1702">
        <v>64</v>
      </c>
      <c r="E1702" t="s">
        <v>662</v>
      </c>
      <c r="F1702" t="s">
        <v>639</v>
      </c>
      <c r="G1702" s="9" t="s">
        <v>62</v>
      </c>
      <c r="H1702" t="str">
        <f t="shared" si="181"/>
        <v>12mm PyrobelV1-QB - Sprayed/stained-64-FD60</v>
      </c>
      <c r="I1702" t="str">
        <f t="shared" si="182"/>
        <v>V1-QB - Sprayed/stained-64-FD60</v>
      </c>
      <c r="J1702" s="383">
        <f t="shared" si="183"/>
        <v>438</v>
      </c>
      <c r="L1702" s="189" t="s">
        <v>751</v>
      </c>
    </row>
    <row r="1703" spans="1:12">
      <c r="A1703" t="s">
        <v>583</v>
      </c>
      <c r="B1703" t="s">
        <v>48</v>
      </c>
      <c r="C1703" t="s">
        <v>798</v>
      </c>
      <c r="D1703">
        <v>64</v>
      </c>
      <c r="E1703" t="s">
        <v>662</v>
      </c>
      <c r="F1703" t="s">
        <v>639</v>
      </c>
      <c r="G1703" s="9" t="s">
        <v>62</v>
      </c>
      <c r="H1703" t="str">
        <f t="shared" si="181"/>
        <v>12mm PyrobelV2-QB - Sprayed/stained-64-FD60</v>
      </c>
      <c r="I1703" t="str">
        <f t="shared" si="182"/>
        <v>V2-QB - Sprayed/stained-64-FD60</v>
      </c>
      <c r="J1703" s="383">
        <f t="shared" si="183"/>
        <v>402</v>
      </c>
      <c r="L1703" s="189" t="s">
        <v>751</v>
      </c>
    </row>
    <row r="1704" spans="1:12">
      <c r="A1704" t="s">
        <v>584</v>
      </c>
      <c r="B1704" t="s">
        <v>49</v>
      </c>
      <c r="C1704" t="s">
        <v>798</v>
      </c>
      <c r="D1704">
        <v>64</v>
      </c>
      <c r="E1704" t="s">
        <v>662</v>
      </c>
      <c r="F1704" t="s">
        <v>639</v>
      </c>
      <c r="G1704" s="9" t="s">
        <v>62</v>
      </c>
      <c r="H1704" t="str">
        <f t="shared" si="181"/>
        <v>12mm PyrobelV3-QB - Sprayed/stained-64-FD60</v>
      </c>
      <c r="I1704" t="str">
        <f t="shared" si="182"/>
        <v>V3-QB - Sprayed/stained-64-FD60</v>
      </c>
      <c r="J1704" s="383">
        <f t="shared" si="183"/>
        <v>420</v>
      </c>
      <c r="L1704" s="189" t="s">
        <v>751</v>
      </c>
    </row>
    <row r="1705" spans="1:12">
      <c r="A1705" t="s">
        <v>585</v>
      </c>
      <c r="B1705" t="s">
        <v>50</v>
      </c>
      <c r="C1705" t="s">
        <v>798</v>
      </c>
      <c r="D1705">
        <v>64</v>
      </c>
      <c r="E1705" t="s">
        <v>662</v>
      </c>
      <c r="F1705" t="s">
        <v>639</v>
      </c>
      <c r="G1705" s="9" t="s">
        <v>62</v>
      </c>
      <c r="H1705" t="str">
        <f t="shared" si="181"/>
        <v>12mm PyrobelV4-QB - Sprayed/stained-64-FD60</v>
      </c>
      <c r="I1705" t="str">
        <f t="shared" si="182"/>
        <v>V4-QB - Sprayed/stained-64-FD60</v>
      </c>
      <c r="J1705" s="383">
        <f t="shared" si="183"/>
        <v>438</v>
      </c>
      <c r="L1705" s="189" t="s">
        <v>751</v>
      </c>
    </row>
    <row r="1706" spans="1:12">
      <c r="A1706" t="s">
        <v>586</v>
      </c>
      <c r="B1706" t="s">
        <v>51</v>
      </c>
      <c r="C1706" t="s">
        <v>798</v>
      </c>
      <c r="D1706">
        <v>64</v>
      </c>
      <c r="E1706" t="s">
        <v>662</v>
      </c>
      <c r="F1706" t="s">
        <v>639</v>
      </c>
      <c r="G1706" s="9" t="s">
        <v>62</v>
      </c>
      <c r="H1706" t="str">
        <f t="shared" si="181"/>
        <v>12mm PyrobelV5-QB - Sprayed/stained-64-FD60</v>
      </c>
      <c r="I1706" t="str">
        <f t="shared" si="182"/>
        <v>V5-QB - Sprayed/stained-64-FD60</v>
      </c>
      <c r="J1706" s="383">
        <f t="shared" si="183"/>
        <v>438</v>
      </c>
      <c r="L1706" s="189" t="s">
        <v>751</v>
      </c>
    </row>
    <row r="1707" spans="1:12">
      <c r="A1707" t="s">
        <v>587</v>
      </c>
      <c r="B1707" t="s">
        <v>52</v>
      </c>
      <c r="C1707" t="s">
        <v>798</v>
      </c>
      <c r="D1707">
        <v>64</v>
      </c>
      <c r="E1707" t="s">
        <v>662</v>
      </c>
      <c r="F1707" t="s">
        <v>639</v>
      </c>
      <c r="G1707" s="9" t="s">
        <v>62</v>
      </c>
      <c r="H1707" t="str">
        <f t="shared" si="181"/>
        <v>12mm PyrobelV6-QB - Sprayed/stained-64-FD60</v>
      </c>
      <c r="I1707" t="str">
        <f t="shared" si="182"/>
        <v>V6-QB - Sprayed/stained-64-FD60</v>
      </c>
      <c r="J1707" s="383">
        <f t="shared" si="183"/>
        <v>704</v>
      </c>
      <c r="L1707" s="189" t="s">
        <v>751</v>
      </c>
    </row>
    <row r="1708" spans="1:12">
      <c r="A1708" t="s">
        <v>582</v>
      </c>
      <c r="B1708" t="s">
        <v>47</v>
      </c>
      <c r="C1708" t="s">
        <v>799</v>
      </c>
      <c r="D1708">
        <v>64</v>
      </c>
      <c r="E1708" t="s">
        <v>662</v>
      </c>
      <c r="F1708" t="s">
        <v>639</v>
      </c>
      <c r="G1708" s="9" t="s">
        <v>62</v>
      </c>
      <c r="H1708" t="str">
        <f t="shared" si="181"/>
        <v>12mm PyrobelV1-Concealed Flush - Sprayed/stained-64-FD60</v>
      </c>
      <c r="I1708" t="str">
        <f t="shared" si="182"/>
        <v>V1-Concealed Flush - Sprayed/stained-64-FD60</v>
      </c>
      <c r="J1708" s="383">
        <f t="shared" si="183"/>
        <v>482</v>
      </c>
      <c r="L1708" s="189" t="s">
        <v>751</v>
      </c>
    </row>
    <row r="1709" spans="1:12">
      <c r="A1709" t="s">
        <v>583</v>
      </c>
      <c r="B1709" t="s">
        <v>48</v>
      </c>
      <c r="C1709" t="s">
        <v>799</v>
      </c>
      <c r="D1709">
        <v>64</v>
      </c>
      <c r="E1709" t="s">
        <v>662</v>
      </c>
      <c r="F1709" t="s">
        <v>639</v>
      </c>
      <c r="G1709" s="9" t="s">
        <v>62</v>
      </c>
      <c r="H1709" t="str">
        <f t="shared" si="181"/>
        <v>12mm PyrobelV2-Concealed Flush - Sprayed/stained-64-FD60</v>
      </c>
      <c r="I1709" t="str">
        <f t="shared" si="182"/>
        <v>V2-Concealed Flush - Sprayed/stained-64-FD60</v>
      </c>
      <c r="J1709" s="383">
        <f t="shared" si="183"/>
        <v>443</v>
      </c>
      <c r="L1709" s="189" t="s">
        <v>751</v>
      </c>
    </row>
    <row r="1710" spans="1:12">
      <c r="A1710" t="s">
        <v>584</v>
      </c>
      <c r="B1710" t="s">
        <v>49</v>
      </c>
      <c r="C1710" t="s">
        <v>799</v>
      </c>
      <c r="D1710">
        <v>64</v>
      </c>
      <c r="E1710" t="s">
        <v>662</v>
      </c>
      <c r="F1710" t="s">
        <v>639</v>
      </c>
      <c r="G1710" s="9" t="s">
        <v>62</v>
      </c>
      <c r="H1710" t="str">
        <f t="shared" si="181"/>
        <v>12mm PyrobelV3-Concealed Flush - Sprayed/stained-64-FD60</v>
      </c>
      <c r="I1710" t="str">
        <f t="shared" si="182"/>
        <v>V3-Concealed Flush - Sprayed/stained-64-FD60</v>
      </c>
      <c r="J1710" s="383">
        <f t="shared" si="183"/>
        <v>462</v>
      </c>
      <c r="L1710" s="189" t="s">
        <v>751</v>
      </c>
    </row>
    <row r="1711" spans="1:12">
      <c r="A1711" t="s">
        <v>585</v>
      </c>
      <c r="B1711" t="s">
        <v>50</v>
      </c>
      <c r="C1711" t="s">
        <v>799</v>
      </c>
      <c r="D1711">
        <v>64</v>
      </c>
      <c r="E1711" t="s">
        <v>662</v>
      </c>
      <c r="F1711" t="s">
        <v>639</v>
      </c>
      <c r="G1711" s="9" t="s">
        <v>62</v>
      </c>
      <c r="H1711" t="str">
        <f t="shared" si="181"/>
        <v>12mm PyrobelV4-Concealed Flush - Sprayed/stained-64-FD60</v>
      </c>
      <c r="I1711" t="str">
        <f t="shared" si="182"/>
        <v>V4-Concealed Flush - Sprayed/stained-64-FD60</v>
      </c>
      <c r="J1711" s="383">
        <f t="shared" si="183"/>
        <v>482</v>
      </c>
      <c r="L1711" s="189" t="s">
        <v>751</v>
      </c>
    </row>
    <row r="1712" spans="1:12">
      <c r="A1712" t="s">
        <v>586</v>
      </c>
      <c r="B1712" t="s">
        <v>51</v>
      </c>
      <c r="C1712" t="s">
        <v>799</v>
      </c>
      <c r="D1712">
        <v>64</v>
      </c>
      <c r="E1712" t="s">
        <v>662</v>
      </c>
      <c r="F1712" t="s">
        <v>639</v>
      </c>
      <c r="G1712" s="9" t="s">
        <v>62</v>
      </c>
      <c r="H1712" t="str">
        <f t="shared" si="181"/>
        <v>12mm PyrobelV5-Concealed Flush - Sprayed/stained-64-FD60</v>
      </c>
      <c r="I1712" t="str">
        <f t="shared" si="182"/>
        <v>V5-Concealed Flush - Sprayed/stained-64-FD60</v>
      </c>
      <c r="J1712" s="383">
        <f t="shared" si="183"/>
        <v>482</v>
      </c>
      <c r="L1712" s="189" t="s">
        <v>751</v>
      </c>
    </row>
    <row r="1713" spans="1:12">
      <c r="A1713" t="s">
        <v>587</v>
      </c>
      <c r="B1713" t="s">
        <v>52</v>
      </c>
      <c r="C1713" t="s">
        <v>799</v>
      </c>
      <c r="D1713">
        <v>64</v>
      </c>
      <c r="E1713" t="s">
        <v>662</v>
      </c>
      <c r="F1713" t="s">
        <v>639</v>
      </c>
      <c r="G1713" s="9" t="s">
        <v>62</v>
      </c>
      <c r="H1713" t="str">
        <f t="shared" si="181"/>
        <v>12mm PyrobelV6-Concealed Flush - Sprayed/stained-64-FD60</v>
      </c>
      <c r="I1713" t="str">
        <f t="shared" si="182"/>
        <v>V6-Concealed Flush - Sprayed/stained-64-FD60</v>
      </c>
      <c r="J1713" s="383">
        <f t="shared" si="183"/>
        <v>775</v>
      </c>
      <c r="L1713" s="189" t="s">
        <v>751</v>
      </c>
    </row>
    <row r="1714" spans="1:12">
      <c r="A1714" t="s">
        <v>582</v>
      </c>
      <c r="B1714" t="s">
        <v>47</v>
      </c>
      <c r="C1714" t="s">
        <v>127</v>
      </c>
      <c r="D1714">
        <v>64</v>
      </c>
      <c r="E1714" t="s">
        <v>623</v>
      </c>
      <c r="F1714" t="s">
        <v>639</v>
      </c>
      <c r="G1714" s="9" t="s">
        <v>61</v>
      </c>
      <c r="H1714" t="str">
        <f t="shared" si="181"/>
        <v>12mm PyrobelV1-Hockey-64-FD60S</v>
      </c>
      <c r="I1714" t="str">
        <f t="shared" si="182"/>
        <v>V1-Hockey-64-FD60S</v>
      </c>
      <c r="J1714" s="383">
        <f>J1106</f>
        <v>361</v>
      </c>
      <c r="L1714" t="s">
        <v>730</v>
      </c>
    </row>
    <row r="1715" spans="1:12">
      <c r="A1715" t="s">
        <v>583</v>
      </c>
      <c r="B1715" t="s">
        <v>48</v>
      </c>
      <c r="C1715" t="s">
        <v>127</v>
      </c>
      <c r="D1715">
        <v>64</v>
      </c>
      <c r="E1715" t="s">
        <v>623</v>
      </c>
      <c r="F1715" t="s">
        <v>639</v>
      </c>
      <c r="G1715" s="9" t="s">
        <v>61</v>
      </c>
      <c r="H1715" t="str">
        <f t="shared" si="181"/>
        <v>12mm PyrobelV2-Hockey-64-FD60S</v>
      </c>
      <c r="I1715" t="str">
        <f t="shared" si="182"/>
        <v>V2-Hockey-64-FD60S</v>
      </c>
      <c r="J1715" s="383">
        <f t="shared" ref="J1715:J1751" si="184">J1107</f>
        <v>329</v>
      </c>
      <c r="L1715" t="s">
        <v>730</v>
      </c>
    </row>
    <row r="1716" spans="1:12">
      <c r="A1716" t="s">
        <v>584</v>
      </c>
      <c r="B1716" t="s">
        <v>49</v>
      </c>
      <c r="C1716" t="s">
        <v>127</v>
      </c>
      <c r="D1716">
        <v>64</v>
      </c>
      <c r="E1716" t="s">
        <v>623</v>
      </c>
      <c r="F1716" t="s">
        <v>639</v>
      </c>
      <c r="G1716" s="9" t="s">
        <v>61</v>
      </c>
      <c r="H1716" t="str">
        <f t="shared" si="181"/>
        <v>12mm PyrobelV3-Hockey-64-FD60S</v>
      </c>
      <c r="I1716" t="str">
        <f t="shared" si="182"/>
        <v>V3-Hockey-64-FD60S</v>
      </c>
      <c r="J1716" s="383">
        <f t="shared" si="184"/>
        <v>363</v>
      </c>
      <c r="L1716" t="s">
        <v>730</v>
      </c>
    </row>
    <row r="1717" spans="1:12">
      <c r="A1717" t="s">
        <v>585</v>
      </c>
      <c r="B1717" t="s">
        <v>50</v>
      </c>
      <c r="C1717" t="s">
        <v>127</v>
      </c>
      <c r="D1717">
        <v>64</v>
      </c>
      <c r="E1717" t="s">
        <v>623</v>
      </c>
      <c r="F1717" t="s">
        <v>639</v>
      </c>
      <c r="G1717" s="9" t="s">
        <v>61</v>
      </c>
      <c r="H1717" t="str">
        <f t="shared" si="181"/>
        <v>12mm PyrobelV4-Hockey-64-FD60S</v>
      </c>
      <c r="I1717" t="str">
        <f t="shared" si="182"/>
        <v>V4-Hockey-64-FD60S</v>
      </c>
      <c r="J1717" s="383">
        <f t="shared" si="184"/>
        <v>402</v>
      </c>
      <c r="L1717" t="s">
        <v>730</v>
      </c>
    </row>
    <row r="1718" spans="1:12">
      <c r="A1718" t="s">
        <v>586</v>
      </c>
      <c r="B1718" t="s">
        <v>51</v>
      </c>
      <c r="C1718" t="s">
        <v>127</v>
      </c>
      <c r="D1718">
        <v>64</v>
      </c>
      <c r="E1718" t="s">
        <v>623</v>
      </c>
      <c r="F1718" t="s">
        <v>639</v>
      </c>
      <c r="G1718" s="9" t="s">
        <v>61</v>
      </c>
      <c r="H1718" t="str">
        <f t="shared" ref="H1718:H1781" si="185">_xlfn.CONCAT(F1718,I1718)</f>
        <v>12mm PyrobelV5-Hockey-64-FD60S</v>
      </c>
      <c r="I1718" t="str">
        <f t="shared" si="182"/>
        <v>V5-Hockey-64-FD60S</v>
      </c>
      <c r="J1718" s="383">
        <f t="shared" si="184"/>
        <v>390</v>
      </c>
      <c r="L1718" t="s">
        <v>730</v>
      </c>
    </row>
    <row r="1719" spans="1:12">
      <c r="A1719" t="s">
        <v>587</v>
      </c>
      <c r="B1719" t="s">
        <v>52</v>
      </c>
      <c r="C1719" t="s">
        <v>127</v>
      </c>
      <c r="D1719">
        <v>64</v>
      </c>
      <c r="E1719" t="s">
        <v>623</v>
      </c>
      <c r="F1719" t="s">
        <v>639</v>
      </c>
      <c r="G1719" s="9" t="s">
        <v>61</v>
      </c>
      <c r="H1719" t="str">
        <f t="shared" si="185"/>
        <v>12mm PyrobelV6-Hockey-64-FD60S</v>
      </c>
      <c r="I1719" t="str">
        <f t="shared" si="182"/>
        <v>V6-Hockey-64-FD60S</v>
      </c>
      <c r="J1719" s="383">
        <f t="shared" si="184"/>
        <v>656</v>
      </c>
      <c r="L1719" t="s">
        <v>730</v>
      </c>
    </row>
    <row r="1720" spans="1:12">
      <c r="A1720" t="s">
        <v>588</v>
      </c>
      <c r="B1720" t="s">
        <v>129</v>
      </c>
      <c r="C1720" t="s">
        <v>127</v>
      </c>
      <c r="D1720">
        <v>64</v>
      </c>
      <c r="E1720" t="s">
        <v>623</v>
      </c>
      <c r="F1720" t="s">
        <v>639</v>
      </c>
      <c r="G1720" s="9" t="s">
        <v>61</v>
      </c>
      <c r="H1720" t="str">
        <f t="shared" si="185"/>
        <v>12mm PyrobelV7-Hockey-64-FD60S</v>
      </c>
      <c r="I1720" t="str">
        <f t="shared" si="182"/>
        <v>V7-Hockey-64-FD60S</v>
      </c>
      <c r="J1720" s="383">
        <f t="shared" si="184"/>
        <v>731</v>
      </c>
      <c r="L1720" t="s">
        <v>730</v>
      </c>
    </row>
    <row r="1721" spans="1:12">
      <c r="A1721" t="s">
        <v>582</v>
      </c>
      <c r="B1721" t="s">
        <v>47</v>
      </c>
      <c r="C1721" t="s">
        <v>128</v>
      </c>
      <c r="D1721">
        <v>64</v>
      </c>
      <c r="E1721" t="s">
        <v>623</v>
      </c>
      <c r="F1721" t="s">
        <v>639</v>
      </c>
      <c r="G1721" s="9" t="s">
        <v>62</v>
      </c>
      <c r="H1721" t="str">
        <f t="shared" si="185"/>
        <v>12mm PyrobelV1-QB-64-FD60S</v>
      </c>
      <c r="I1721" t="str">
        <f t="shared" si="182"/>
        <v>V1-QB-64-FD60S</v>
      </c>
      <c r="J1721" s="383">
        <f t="shared" si="184"/>
        <v>438</v>
      </c>
      <c r="L1721" t="s">
        <v>730</v>
      </c>
    </row>
    <row r="1722" spans="1:12">
      <c r="A1722" t="s">
        <v>583</v>
      </c>
      <c r="B1722" t="s">
        <v>48</v>
      </c>
      <c r="C1722" t="s">
        <v>128</v>
      </c>
      <c r="D1722">
        <v>64</v>
      </c>
      <c r="E1722" t="s">
        <v>623</v>
      </c>
      <c r="F1722" t="s">
        <v>639</v>
      </c>
      <c r="G1722" s="9" t="s">
        <v>62</v>
      </c>
      <c r="H1722" t="str">
        <f t="shared" si="185"/>
        <v>12mm PyrobelV2-QB-64-FD60S</v>
      </c>
      <c r="I1722" t="str">
        <f t="shared" si="182"/>
        <v>V2-QB-64-FD60S</v>
      </c>
      <c r="J1722" s="383">
        <f t="shared" si="184"/>
        <v>402</v>
      </c>
      <c r="L1722" t="s">
        <v>730</v>
      </c>
    </row>
    <row r="1723" spans="1:12">
      <c r="A1723" t="s">
        <v>584</v>
      </c>
      <c r="B1723" t="s">
        <v>49</v>
      </c>
      <c r="C1723" t="s">
        <v>128</v>
      </c>
      <c r="D1723">
        <v>64</v>
      </c>
      <c r="E1723" t="s">
        <v>623</v>
      </c>
      <c r="F1723" t="s">
        <v>639</v>
      </c>
      <c r="G1723" s="9" t="s">
        <v>62</v>
      </c>
      <c r="H1723" t="str">
        <f t="shared" si="185"/>
        <v>12mm PyrobelV3-QB-64-FD60S</v>
      </c>
      <c r="I1723" t="str">
        <f t="shared" si="182"/>
        <v>V3-QB-64-FD60S</v>
      </c>
      <c r="J1723" s="383">
        <f t="shared" si="184"/>
        <v>420</v>
      </c>
      <c r="L1723" t="s">
        <v>730</v>
      </c>
    </row>
    <row r="1724" spans="1:12">
      <c r="A1724" t="s">
        <v>585</v>
      </c>
      <c r="B1724" t="s">
        <v>50</v>
      </c>
      <c r="C1724" t="s">
        <v>128</v>
      </c>
      <c r="D1724">
        <v>64</v>
      </c>
      <c r="E1724" t="s">
        <v>623</v>
      </c>
      <c r="F1724" t="s">
        <v>639</v>
      </c>
      <c r="G1724" s="9" t="s">
        <v>62</v>
      </c>
      <c r="H1724" t="str">
        <f t="shared" si="185"/>
        <v>12mm PyrobelV4-QB-64-FD60S</v>
      </c>
      <c r="I1724" t="str">
        <f t="shared" si="182"/>
        <v>V4-QB-64-FD60S</v>
      </c>
      <c r="J1724" s="383">
        <f t="shared" si="184"/>
        <v>438</v>
      </c>
      <c r="L1724" t="s">
        <v>730</v>
      </c>
    </row>
    <row r="1725" spans="1:12">
      <c r="A1725" t="s">
        <v>586</v>
      </c>
      <c r="B1725" t="s">
        <v>51</v>
      </c>
      <c r="C1725" t="s">
        <v>128</v>
      </c>
      <c r="D1725">
        <v>64</v>
      </c>
      <c r="E1725" t="s">
        <v>623</v>
      </c>
      <c r="F1725" t="s">
        <v>639</v>
      </c>
      <c r="G1725" s="9" t="s">
        <v>62</v>
      </c>
      <c r="H1725" t="str">
        <f t="shared" si="185"/>
        <v>12mm PyrobelV5-QB-64-FD60S</v>
      </c>
      <c r="I1725" t="str">
        <f t="shared" si="182"/>
        <v>V5-QB-64-FD60S</v>
      </c>
      <c r="J1725" s="383">
        <f t="shared" si="184"/>
        <v>438</v>
      </c>
      <c r="L1725" t="s">
        <v>730</v>
      </c>
    </row>
    <row r="1726" spans="1:12">
      <c r="A1726" t="s">
        <v>587</v>
      </c>
      <c r="B1726" t="s">
        <v>52</v>
      </c>
      <c r="C1726" t="s">
        <v>128</v>
      </c>
      <c r="D1726">
        <v>64</v>
      </c>
      <c r="E1726" t="s">
        <v>623</v>
      </c>
      <c r="F1726" t="s">
        <v>639</v>
      </c>
      <c r="G1726" s="9" t="s">
        <v>62</v>
      </c>
      <c r="H1726" t="str">
        <f t="shared" si="185"/>
        <v>12mm PyrobelV6-QB-64-FD60S</v>
      </c>
      <c r="I1726" t="str">
        <f t="shared" si="182"/>
        <v>V6-QB-64-FD60S</v>
      </c>
      <c r="J1726" s="383">
        <f t="shared" si="184"/>
        <v>704</v>
      </c>
      <c r="L1726" t="s">
        <v>730</v>
      </c>
    </row>
    <row r="1727" spans="1:12">
      <c r="A1727" t="s">
        <v>582</v>
      </c>
      <c r="B1727" t="s">
        <v>47</v>
      </c>
      <c r="C1727" t="s">
        <v>631</v>
      </c>
      <c r="D1727">
        <v>64</v>
      </c>
      <c r="E1727" t="s">
        <v>623</v>
      </c>
      <c r="F1727" t="s">
        <v>639</v>
      </c>
      <c r="G1727" s="9" t="s">
        <v>62</v>
      </c>
      <c r="H1727" t="str">
        <f t="shared" si="185"/>
        <v>12mm PyrobelV1-Concealed Flush-64-FD60S</v>
      </c>
      <c r="I1727" t="str">
        <f t="shared" si="182"/>
        <v>V1-Concealed Flush-64-FD60S</v>
      </c>
      <c r="J1727" s="383">
        <f t="shared" si="184"/>
        <v>482</v>
      </c>
      <c r="L1727" t="s">
        <v>751</v>
      </c>
    </row>
    <row r="1728" spans="1:12">
      <c r="A1728" t="s">
        <v>583</v>
      </c>
      <c r="B1728" t="s">
        <v>48</v>
      </c>
      <c r="C1728" t="s">
        <v>631</v>
      </c>
      <c r="D1728">
        <v>64</v>
      </c>
      <c r="E1728" t="s">
        <v>623</v>
      </c>
      <c r="F1728" t="s">
        <v>639</v>
      </c>
      <c r="G1728" s="9" t="s">
        <v>62</v>
      </c>
      <c r="H1728" t="str">
        <f t="shared" si="185"/>
        <v>12mm PyrobelV2-Concealed Flush-64-FD60S</v>
      </c>
      <c r="I1728" t="str">
        <f t="shared" si="182"/>
        <v>V2-Concealed Flush-64-FD60S</v>
      </c>
      <c r="J1728" s="383">
        <f t="shared" si="184"/>
        <v>443</v>
      </c>
      <c r="L1728" t="s">
        <v>751</v>
      </c>
    </row>
    <row r="1729" spans="1:12">
      <c r="A1729" t="s">
        <v>584</v>
      </c>
      <c r="B1729" t="s">
        <v>49</v>
      </c>
      <c r="C1729" t="s">
        <v>631</v>
      </c>
      <c r="D1729">
        <v>64</v>
      </c>
      <c r="E1729" t="s">
        <v>623</v>
      </c>
      <c r="F1729" t="s">
        <v>639</v>
      </c>
      <c r="G1729" s="9" t="s">
        <v>62</v>
      </c>
      <c r="H1729" t="str">
        <f t="shared" si="185"/>
        <v>12mm PyrobelV3-Concealed Flush-64-FD60S</v>
      </c>
      <c r="I1729" t="str">
        <f t="shared" si="182"/>
        <v>V3-Concealed Flush-64-FD60S</v>
      </c>
      <c r="J1729" s="383">
        <f t="shared" si="184"/>
        <v>462</v>
      </c>
      <c r="L1729" t="s">
        <v>751</v>
      </c>
    </row>
    <row r="1730" spans="1:12">
      <c r="A1730" t="s">
        <v>585</v>
      </c>
      <c r="B1730" t="s">
        <v>50</v>
      </c>
      <c r="C1730" t="s">
        <v>631</v>
      </c>
      <c r="D1730">
        <v>64</v>
      </c>
      <c r="E1730" t="s">
        <v>623</v>
      </c>
      <c r="F1730" t="s">
        <v>639</v>
      </c>
      <c r="G1730" s="9" t="s">
        <v>62</v>
      </c>
      <c r="H1730" t="str">
        <f t="shared" si="185"/>
        <v>12mm PyrobelV4-Concealed Flush-64-FD60S</v>
      </c>
      <c r="I1730" t="str">
        <f t="shared" si="182"/>
        <v>V4-Concealed Flush-64-FD60S</v>
      </c>
      <c r="J1730" s="383">
        <f t="shared" si="184"/>
        <v>482</v>
      </c>
      <c r="L1730" t="s">
        <v>751</v>
      </c>
    </row>
    <row r="1731" spans="1:12">
      <c r="A1731" t="s">
        <v>586</v>
      </c>
      <c r="B1731" t="s">
        <v>51</v>
      </c>
      <c r="C1731" t="s">
        <v>631</v>
      </c>
      <c r="D1731">
        <v>64</v>
      </c>
      <c r="E1731" t="s">
        <v>623</v>
      </c>
      <c r="F1731" t="s">
        <v>639</v>
      </c>
      <c r="G1731" s="9" t="s">
        <v>62</v>
      </c>
      <c r="H1731" t="str">
        <f t="shared" si="185"/>
        <v>12mm PyrobelV5-Concealed Flush-64-FD60S</v>
      </c>
      <c r="I1731" t="str">
        <f t="shared" ref="I1731:I1794" si="186">A1731&amp;"-"&amp;C1731&amp;"-"&amp;D1731&amp;"-"&amp;E1731</f>
        <v>V5-Concealed Flush-64-FD60S</v>
      </c>
      <c r="J1731" s="383">
        <f t="shared" si="184"/>
        <v>482</v>
      </c>
      <c r="L1731" t="s">
        <v>751</v>
      </c>
    </row>
    <row r="1732" spans="1:12">
      <c r="A1732" t="s">
        <v>587</v>
      </c>
      <c r="B1732" t="s">
        <v>52</v>
      </c>
      <c r="C1732" t="s">
        <v>631</v>
      </c>
      <c r="D1732">
        <v>64</v>
      </c>
      <c r="E1732" t="s">
        <v>623</v>
      </c>
      <c r="F1732" t="s">
        <v>639</v>
      </c>
      <c r="G1732" s="9" t="s">
        <v>62</v>
      </c>
      <c r="H1732" t="str">
        <f t="shared" si="185"/>
        <v>12mm PyrobelV6-Concealed Flush-64-FD60S</v>
      </c>
      <c r="I1732" t="str">
        <f t="shared" si="186"/>
        <v>V6-Concealed Flush-64-FD60S</v>
      </c>
      <c r="J1732" s="383">
        <f t="shared" si="184"/>
        <v>775</v>
      </c>
      <c r="L1732" t="s">
        <v>751</v>
      </c>
    </row>
    <row r="1733" spans="1:12">
      <c r="A1733" t="s">
        <v>582</v>
      </c>
      <c r="B1733" t="s">
        <v>47</v>
      </c>
      <c r="C1733" t="s">
        <v>797</v>
      </c>
      <c r="D1733">
        <v>64</v>
      </c>
      <c r="E1733" t="s">
        <v>623</v>
      </c>
      <c r="F1733" t="s">
        <v>639</v>
      </c>
      <c r="G1733" s="9" t="s">
        <v>61</v>
      </c>
      <c r="H1733" t="str">
        <f t="shared" si="185"/>
        <v>12mm PyrobelV1-Hockey - Sprayed/stained-64-FD60S</v>
      </c>
      <c r="I1733" t="str">
        <f t="shared" si="186"/>
        <v>V1-Hockey - Sprayed/stained-64-FD60S</v>
      </c>
      <c r="J1733" s="383">
        <f t="shared" si="184"/>
        <v>361</v>
      </c>
      <c r="L1733" s="189" t="s">
        <v>751</v>
      </c>
    </row>
    <row r="1734" spans="1:12">
      <c r="A1734" t="s">
        <v>583</v>
      </c>
      <c r="B1734" t="s">
        <v>48</v>
      </c>
      <c r="C1734" t="s">
        <v>797</v>
      </c>
      <c r="D1734">
        <v>64</v>
      </c>
      <c r="E1734" t="s">
        <v>623</v>
      </c>
      <c r="F1734" t="s">
        <v>639</v>
      </c>
      <c r="G1734" s="9" t="s">
        <v>61</v>
      </c>
      <c r="H1734" t="str">
        <f t="shared" si="185"/>
        <v>12mm PyrobelV2-Hockey - Sprayed/stained-64-FD60S</v>
      </c>
      <c r="I1734" t="str">
        <f t="shared" si="186"/>
        <v>V2-Hockey - Sprayed/stained-64-FD60S</v>
      </c>
      <c r="J1734" s="383">
        <f t="shared" si="184"/>
        <v>329</v>
      </c>
      <c r="L1734" s="189" t="s">
        <v>751</v>
      </c>
    </row>
    <row r="1735" spans="1:12">
      <c r="A1735" t="s">
        <v>584</v>
      </c>
      <c r="B1735" t="s">
        <v>49</v>
      </c>
      <c r="C1735" t="s">
        <v>797</v>
      </c>
      <c r="D1735">
        <v>64</v>
      </c>
      <c r="E1735" t="s">
        <v>623</v>
      </c>
      <c r="F1735" t="s">
        <v>639</v>
      </c>
      <c r="G1735" s="9" t="s">
        <v>61</v>
      </c>
      <c r="H1735" t="str">
        <f t="shared" si="185"/>
        <v>12mm PyrobelV3-Hockey - Sprayed/stained-64-FD60S</v>
      </c>
      <c r="I1735" t="str">
        <f t="shared" si="186"/>
        <v>V3-Hockey - Sprayed/stained-64-FD60S</v>
      </c>
      <c r="J1735" s="383">
        <f t="shared" si="184"/>
        <v>363</v>
      </c>
      <c r="L1735" s="189" t="s">
        <v>751</v>
      </c>
    </row>
    <row r="1736" spans="1:12">
      <c r="A1736" t="s">
        <v>585</v>
      </c>
      <c r="B1736" t="s">
        <v>50</v>
      </c>
      <c r="C1736" t="s">
        <v>797</v>
      </c>
      <c r="D1736">
        <v>64</v>
      </c>
      <c r="E1736" t="s">
        <v>623</v>
      </c>
      <c r="F1736" t="s">
        <v>639</v>
      </c>
      <c r="G1736" s="9" t="s">
        <v>61</v>
      </c>
      <c r="H1736" t="str">
        <f t="shared" si="185"/>
        <v>12mm PyrobelV4-Hockey - Sprayed/stained-64-FD60S</v>
      </c>
      <c r="I1736" t="str">
        <f t="shared" si="186"/>
        <v>V4-Hockey - Sprayed/stained-64-FD60S</v>
      </c>
      <c r="J1736" s="383">
        <f t="shared" si="184"/>
        <v>402</v>
      </c>
      <c r="L1736" s="189" t="s">
        <v>751</v>
      </c>
    </row>
    <row r="1737" spans="1:12">
      <c r="A1737" t="s">
        <v>586</v>
      </c>
      <c r="B1737" t="s">
        <v>51</v>
      </c>
      <c r="C1737" t="s">
        <v>797</v>
      </c>
      <c r="D1737">
        <v>64</v>
      </c>
      <c r="E1737" t="s">
        <v>623</v>
      </c>
      <c r="F1737" t="s">
        <v>639</v>
      </c>
      <c r="G1737" s="9" t="s">
        <v>61</v>
      </c>
      <c r="H1737" t="str">
        <f t="shared" si="185"/>
        <v>12mm PyrobelV5-Hockey - Sprayed/stained-64-FD60S</v>
      </c>
      <c r="I1737" t="str">
        <f t="shared" si="186"/>
        <v>V5-Hockey - Sprayed/stained-64-FD60S</v>
      </c>
      <c r="J1737" s="383">
        <f t="shared" si="184"/>
        <v>390</v>
      </c>
      <c r="L1737" s="189" t="s">
        <v>751</v>
      </c>
    </row>
    <row r="1738" spans="1:12">
      <c r="A1738" t="s">
        <v>587</v>
      </c>
      <c r="B1738" t="s">
        <v>52</v>
      </c>
      <c r="C1738" t="s">
        <v>797</v>
      </c>
      <c r="D1738">
        <v>64</v>
      </c>
      <c r="E1738" t="s">
        <v>623</v>
      </c>
      <c r="F1738" t="s">
        <v>639</v>
      </c>
      <c r="G1738" s="9" t="s">
        <v>61</v>
      </c>
      <c r="H1738" t="str">
        <f t="shared" si="185"/>
        <v>12mm PyrobelV6-Hockey - Sprayed/stained-64-FD60S</v>
      </c>
      <c r="I1738" t="str">
        <f t="shared" si="186"/>
        <v>V6-Hockey - Sprayed/stained-64-FD60S</v>
      </c>
      <c r="J1738" s="383">
        <f t="shared" si="184"/>
        <v>656</v>
      </c>
      <c r="L1738" s="189" t="s">
        <v>751</v>
      </c>
    </row>
    <row r="1739" spans="1:12">
      <c r="A1739" t="s">
        <v>588</v>
      </c>
      <c r="B1739" t="s">
        <v>129</v>
      </c>
      <c r="C1739" t="s">
        <v>797</v>
      </c>
      <c r="D1739">
        <v>64</v>
      </c>
      <c r="E1739" t="s">
        <v>623</v>
      </c>
      <c r="F1739" t="s">
        <v>639</v>
      </c>
      <c r="G1739" s="9" t="s">
        <v>61</v>
      </c>
      <c r="H1739" t="str">
        <f t="shared" si="185"/>
        <v>12mm PyrobelV7-Hockey - Sprayed/stained-64-FD60S</v>
      </c>
      <c r="I1739" t="str">
        <f t="shared" si="186"/>
        <v>V7-Hockey - Sprayed/stained-64-FD60S</v>
      </c>
      <c r="J1739" s="383">
        <f t="shared" si="184"/>
        <v>731</v>
      </c>
      <c r="L1739" s="189" t="s">
        <v>751</v>
      </c>
    </row>
    <row r="1740" spans="1:12">
      <c r="A1740" t="s">
        <v>582</v>
      </c>
      <c r="B1740" t="s">
        <v>47</v>
      </c>
      <c r="C1740" t="s">
        <v>798</v>
      </c>
      <c r="D1740">
        <v>64</v>
      </c>
      <c r="E1740" t="s">
        <v>623</v>
      </c>
      <c r="F1740" t="s">
        <v>639</v>
      </c>
      <c r="G1740" s="9" t="s">
        <v>62</v>
      </c>
      <c r="H1740" t="str">
        <f t="shared" si="185"/>
        <v>12mm PyrobelV1-QB - Sprayed/stained-64-FD60S</v>
      </c>
      <c r="I1740" t="str">
        <f t="shared" si="186"/>
        <v>V1-QB - Sprayed/stained-64-FD60S</v>
      </c>
      <c r="J1740" s="383">
        <f t="shared" si="184"/>
        <v>438</v>
      </c>
      <c r="L1740" s="189" t="s">
        <v>751</v>
      </c>
    </row>
    <row r="1741" spans="1:12">
      <c r="A1741" t="s">
        <v>583</v>
      </c>
      <c r="B1741" t="s">
        <v>48</v>
      </c>
      <c r="C1741" t="s">
        <v>798</v>
      </c>
      <c r="D1741">
        <v>64</v>
      </c>
      <c r="E1741" t="s">
        <v>623</v>
      </c>
      <c r="F1741" t="s">
        <v>639</v>
      </c>
      <c r="G1741" s="9" t="s">
        <v>62</v>
      </c>
      <c r="H1741" t="str">
        <f t="shared" si="185"/>
        <v>12mm PyrobelV2-QB - Sprayed/stained-64-FD60S</v>
      </c>
      <c r="I1741" t="str">
        <f t="shared" si="186"/>
        <v>V2-QB - Sprayed/stained-64-FD60S</v>
      </c>
      <c r="J1741" s="383">
        <f t="shared" si="184"/>
        <v>402</v>
      </c>
      <c r="L1741" s="189" t="s">
        <v>751</v>
      </c>
    </row>
    <row r="1742" spans="1:12">
      <c r="A1742" t="s">
        <v>584</v>
      </c>
      <c r="B1742" t="s">
        <v>49</v>
      </c>
      <c r="C1742" t="s">
        <v>798</v>
      </c>
      <c r="D1742">
        <v>64</v>
      </c>
      <c r="E1742" t="s">
        <v>623</v>
      </c>
      <c r="F1742" t="s">
        <v>639</v>
      </c>
      <c r="G1742" s="9" t="s">
        <v>62</v>
      </c>
      <c r="H1742" t="str">
        <f t="shared" si="185"/>
        <v>12mm PyrobelV3-QB - Sprayed/stained-64-FD60S</v>
      </c>
      <c r="I1742" t="str">
        <f t="shared" si="186"/>
        <v>V3-QB - Sprayed/stained-64-FD60S</v>
      </c>
      <c r="J1742" s="383">
        <f t="shared" si="184"/>
        <v>420</v>
      </c>
      <c r="L1742" s="189" t="s">
        <v>751</v>
      </c>
    </row>
    <row r="1743" spans="1:12">
      <c r="A1743" t="s">
        <v>585</v>
      </c>
      <c r="B1743" t="s">
        <v>50</v>
      </c>
      <c r="C1743" t="s">
        <v>798</v>
      </c>
      <c r="D1743">
        <v>64</v>
      </c>
      <c r="E1743" t="s">
        <v>623</v>
      </c>
      <c r="F1743" t="s">
        <v>639</v>
      </c>
      <c r="G1743" s="9" t="s">
        <v>62</v>
      </c>
      <c r="H1743" t="str">
        <f t="shared" si="185"/>
        <v>12mm PyrobelV4-QB - Sprayed/stained-64-FD60S</v>
      </c>
      <c r="I1743" t="str">
        <f t="shared" si="186"/>
        <v>V4-QB - Sprayed/stained-64-FD60S</v>
      </c>
      <c r="J1743" s="383">
        <f t="shared" si="184"/>
        <v>438</v>
      </c>
      <c r="L1743" s="189" t="s">
        <v>751</v>
      </c>
    </row>
    <row r="1744" spans="1:12">
      <c r="A1744" t="s">
        <v>586</v>
      </c>
      <c r="B1744" t="s">
        <v>51</v>
      </c>
      <c r="C1744" t="s">
        <v>798</v>
      </c>
      <c r="D1744">
        <v>64</v>
      </c>
      <c r="E1744" t="s">
        <v>623</v>
      </c>
      <c r="F1744" t="s">
        <v>639</v>
      </c>
      <c r="G1744" s="9" t="s">
        <v>62</v>
      </c>
      <c r="H1744" t="str">
        <f t="shared" si="185"/>
        <v>12mm PyrobelV5-QB - Sprayed/stained-64-FD60S</v>
      </c>
      <c r="I1744" t="str">
        <f t="shared" si="186"/>
        <v>V5-QB - Sprayed/stained-64-FD60S</v>
      </c>
      <c r="J1744" s="383">
        <f t="shared" si="184"/>
        <v>438</v>
      </c>
      <c r="L1744" s="189" t="s">
        <v>751</v>
      </c>
    </row>
    <row r="1745" spans="1:12">
      <c r="A1745" t="s">
        <v>587</v>
      </c>
      <c r="B1745" t="s">
        <v>52</v>
      </c>
      <c r="C1745" t="s">
        <v>798</v>
      </c>
      <c r="D1745">
        <v>64</v>
      </c>
      <c r="E1745" t="s">
        <v>623</v>
      </c>
      <c r="F1745" t="s">
        <v>639</v>
      </c>
      <c r="G1745" s="9" t="s">
        <v>62</v>
      </c>
      <c r="H1745" t="str">
        <f t="shared" si="185"/>
        <v>12mm PyrobelV6-QB - Sprayed/stained-64-FD60S</v>
      </c>
      <c r="I1745" t="str">
        <f t="shared" si="186"/>
        <v>V6-QB - Sprayed/stained-64-FD60S</v>
      </c>
      <c r="J1745" s="383">
        <f t="shared" si="184"/>
        <v>704</v>
      </c>
      <c r="L1745" s="189" t="s">
        <v>751</v>
      </c>
    </row>
    <row r="1746" spans="1:12">
      <c r="A1746" t="s">
        <v>582</v>
      </c>
      <c r="B1746" t="s">
        <v>47</v>
      </c>
      <c r="C1746" t="s">
        <v>799</v>
      </c>
      <c r="D1746">
        <v>64</v>
      </c>
      <c r="E1746" t="s">
        <v>623</v>
      </c>
      <c r="F1746" t="s">
        <v>639</v>
      </c>
      <c r="G1746" s="9" t="s">
        <v>62</v>
      </c>
      <c r="H1746" t="str">
        <f t="shared" si="185"/>
        <v>12mm PyrobelV1-Concealed Flush - Sprayed/stained-64-FD60S</v>
      </c>
      <c r="I1746" t="str">
        <f t="shared" si="186"/>
        <v>V1-Concealed Flush - Sprayed/stained-64-FD60S</v>
      </c>
      <c r="J1746" s="383">
        <f t="shared" si="184"/>
        <v>482</v>
      </c>
      <c r="L1746" s="189" t="s">
        <v>751</v>
      </c>
    </row>
    <row r="1747" spans="1:12">
      <c r="A1747" t="s">
        <v>583</v>
      </c>
      <c r="B1747" t="s">
        <v>48</v>
      </c>
      <c r="C1747" t="s">
        <v>799</v>
      </c>
      <c r="D1747">
        <v>64</v>
      </c>
      <c r="E1747" t="s">
        <v>623</v>
      </c>
      <c r="F1747" t="s">
        <v>639</v>
      </c>
      <c r="G1747" s="9" t="s">
        <v>62</v>
      </c>
      <c r="H1747" t="str">
        <f t="shared" si="185"/>
        <v>12mm PyrobelV2-Concealed Flush - Sprayed/stained-64-FD60S</v>
      </c>
      <c r="I1747" t="str">
        <f t="shared" si="186"/>
        <v>V2-Concealed Flush - Sprayed/stained-64-FD60S</v>
      </c>
      <c r="J1747" s="383">
        <f t="shared" si="184"/>
        <v>443</v>
      </c>
      <c r="L1747" s="189" t="s">
        <v>751</v>
      </c>
    </row>
    <row r="1748" spans="1:12">
      <c r="A1748" t="s">
        <v>584</v>
      </c>
      <c r="B1748" t="s">
        <v>49</v>
      </c>
      <c r="C1748" t="s">
        <v>799</v>
      </c>
      <c r="D1748">
        <v>64</v>
      </c>
      <c r="E1748" t="s">
        <v>623</v>
      </c>
      <c r="F1748" t="s">
        <v>639</v>
      </c>
      <c r="G1748" s="9" t="s">
        <v>62</v>
      </c>
      <c r="H1748" t="str">
        <f t="shared" si="185"/>
        <v>12mm PyrobelV3-Concealed Flush - Sprayed/stained-64-FD60S</v>
      </c>
      <c r="I1748" t="str">
        <f t="shared" si="186"/>
        <v>V3-Concealed Flush - Sprayed/stained-64-FD60S</v>
      </c>
      <c r="J1748" s="383">
        <f t="shared" si="184"/>
        <v>462</v>
      </c>
      <c r="L1748" s="189" t="s">
        <v>751</v>
      </c>
    </row>
    <row r="1749" spans="1:12">
      <c r="A1749" t="s">
        <v>585</v>
      </c>
      <c r="B1749" t="s">
        <v>50</v>
      </c>
      <c r="C1749" t="s">
        <v>799</v>
      </c>
      <c r="D1749">
        <v>64</v>
      </c>
      <c r="E1749" t="s">
        <v>623</v>
      </c>
      <c r="F1749" t="s">
        <v>639</v>
      </c>
      <c r="G1749" s="9" t="s">
        <v>62</v>
      </c>
      <c r="H1749" t="str">
        <f t="shared" si="185"/>
        <v>12mm PyrobelV4-Concealed Flush - Sprayed/stained-64-FD60S</v>
      </c>
      <c r="I1749" t="str">
        <f t="shared" si="186"/>
        <v>V4-Concealed Flush - Sprayed/stained-64-FD60S</v>
      </c>
      <c r="J1749" s="383">
        <f t="shared" si="184"/>
        <v>482</v>
      </c>
      <c r="L1749" s="189" t="s">
        <v>751</v>
      </c>
    </row>
    <row r="1750" spans="1:12">
      <c r="A1750" t="s">
        <v>586</v>
      </c>
      <c r="B1750" t="s">
        <v>51</v>
      </c>
      <c r="C1750" t="s">
        <v>799</v>
      </c>
      <c r="D1750">
        <v>64</v>
      </c>
      <c r="E1750" t="s">
        <v>623</v>
      </c>
      <c r="F1750" t="s">
        <v>639</v>
      </c>
      <c r="G1750" s="9" t="s">
        <v>62</v>
      </c>
      <c r="H1750" t="str">
        <f t="shared" si="185"/>
        <v>12mm PyrobelV5-Concealed Flush - Sprayed/stained-64-FD60S</v>
      </c>
      <c r="I1750" t="str">
        <f t="shared" si="186"/>
        <v>V5-Concealed Flush - Sprayed/stained-64-FD60S</v>
      </c>
      <c r="J1750" s="383">
        <f t="shared" si="184"/>
        <v>482</v>
      </c>
      <c r="L1750" s="189" t="s">
        <v>751</v>
      </c>
    </row>
    <row r="1751" spans="1:12">
      <c r="A1751" t="s">
        <v>587</v>
      </c>
      <c r="B1751" t="s">
        <v>52</v>
      </c>
      <c r="C1751" t="s">
        <v>799</v>
      </c>
      <c r="D1751">
        <v>64</v>
      </c>
      <c r="E1751" t="s">
        <v>623</v>
      </c>
      <c r="F1751" t="s">
        <v>639</v>
      </c>
      <c r="G1751" s="9" t="s">
        <v>62</v>
      </c>
      <c r="H1751" t="str">
        <f t="shared" si="185"/>
        <v>12mm PyrobelV6-Concealed Flush - Sprayed/stained-64-FD60S</v>
      </c>
      <c r="I1751" t="str">
        <f t="shared" si="186"/>
        <v>V6-Concealed Flush - Sprayed/stained-64-FD60S</v>
      </c>
      <c r="J1751" s="383">
        <f t="shared" si="184"/>
        <v>775</v>
      </c>
      <c r="L1751" s="189" t="s">
        <v>751</v>
      </c>
    </row>
    <row r="1752" spans="1:12">
      <c r="A1752" t="s">
        <v>582</v>
      </c>
      <c r="B1752" t="s">
        <v>47</v>
      </c>
      <c r="C1752" t="s">
        <v>127</v>
      </c>
      <c r="D1752">
        <v>64</v>
      </c>
      <c r="E1752" t="s">
        <v>691</v>
      </c>
      <c r="F1752" t="s">
        <v>639</v>
      </c>
      <c r="G1752" s="9" t="s">
        <v>61</v>
      </c>
      <c r="H1752" t="str">
        <f t="shared" si="185"/>
        <v>12mm PyrobelV1-Hockey-64-FD60 - No Intu</v>
      </c>
      <c r="I1752" t="str">
        <f t="shared" si="186"/>
        <v>V1-Hockey-64-FD60 - No Intu</v>
      </c>
      <c r="J1752" s="383">
        <f>J1220</f>
        <v>361</v>
      </c>
      <c r="L1752" t="s">
        <v>730</v>
      </c>
    </row>
    <row r="1753" spans="1:12">
      <c r="A1753" t="s">
        <v>583</v>
      </c>
      <c r="B1753" t="s">
        <v>48</v>
      </c>
      <c r="C1753" t="s">
        <v>127</v>
      </c>
      <c r="D1753">
        <v>64</v>
      </c>
      <c r="E1753" t="s">
        <v>691</v>
      </c>
      <c r="F1753" t="s">
        <v>639</v>
      </c>
      <c r="G1753" s="9" t="s">
        <v>61</v>
      </c>
      <c r="H1753" t="str">
        <f t="shared" si="185"/>
        <v>12mm PyrobelV2-Hockey-64-FD60 - No Intu</v>
      </c>
      <c r="I1753" t="str">
        <f t="shared" si="186"/>
        <v>V2-Hockey-64-FD60 - No Intu</v>
      </c>
      <c r="J1753" s="383">
        <f t="shared" ref="J1753:J1789" si="187">J1221</f>
        <v>329</v>
      </c>
      <c r="L1753" t="s">
        <v>730</v>
      </c>
    </row>
    <row r="1754" spans="1:12">
      <c r="A1754" t="s">
        <v>584</v>
      </c>
      <c r="B1754" t="s">
        <v>49</v>
      </c>
      <c r="C1754" t="s">
        <v>127</v>
      </c>
      <c r="D1754">
        <v>64</v>
      </c>
      <c r="E1754" t="s">
        <v>691</v>
      </c>
      <c r="F1754" t="s">
        <v>639</v>
      </c>
      <c r="G1754" s="9" t="s">
        <v>61</v>
      </c>
      <c r="H1754" t="str">
        <f t="shared" si="185"/>
        <v>12mm PyrobelV3-Hockey-64-FD60 - No Intu</v>
      </c>
      <c r="I1754" t="str">
        <f t="shared" si="186"/>
        <v>V3-Hockey-64-FD60 - No Intu</v>
      </c>
      <c r="J1754" s="383">
        <f t="shared" si="187"/>
        <v>363</v>
      </c>
      <c r="L1754" t="s">
        <v>730</v>
      </c>
    </row>
    <row r="1755" spans="1:12">
      <c r="A1755" t="s">
        <v>585</v>
      </c>
      <c r="B1755" t="s">
        <v>50</v>
      </c>
      <c r="C1755" t="s">
        <v>127</v>
      </c>
      <c r="D1755">
        <v>64</v>
      </c>
      <c r="E1755" t="s">
        <v>691</v>
      </c>
      <c r="F1755" t="s">
        <v>639</v>
      </c>
      <c r="G1755" s="9" t="s">
        <v>61</v>
      </c>
      <c r="H1755" t="str">
        <f t="shared" si="185"/>
        <v>12mm PyrobelV4-Hockey-64-FD60 - No Intu</v>
      </c>
      <c r="I1755" t="str">
        <f t="shared" si="186"/>
        <v>V4-Hockey-64-FD60 - No Intu</v>
      </c>
      <c r="J1755" s="383">
        <f t="shared" si="187"/>
        <v>402</v>
      </c>
      <c r="L1755" t="s">
        <v>730</v>
      </c>
    </row>
    <row r="1756" spans="1:12">
      <c r="A1756" t="s">
        <v>586</v>
      </c>
      <c r="B1756" t="s">
        <v>51</v>
      </c>
      <c r="C1756" t="s">
        <v>127</v>
      </c>
      <c r="D1756">
        <v>64</v>
      </c>
      <c r="E1756" t="s">
        <v>691</v>
      </c>
      <c r="F1756" t="s">
        <v>639</v>
      </c>
      <c r="G1756" s="9" t="s">
        <v>61</v>
      </c>
      <c r="H1756" t="str">
        <f t="shared" si="185"/>
        <v>12mm PyrobelV5-Hockey-64-FD60 - No Intu</v>
      </c>
      <c r="I1756" t="str">
        <f t="shared" si="186"/>
        <v>V5-Hockey-64-FD60 - No Intu</v>
      </c>
      <c r="J1756" s="383">
        <f t="shared" si="187"/>
        <v>390</v>
      </c>
      <c r="L1756" t="s">
        <v>730</v>
      </c>
    </row>
    <row r="1757" spans="1:12">
      <c r="A1757" t="s">
        <v>587</v>
      </c>
      <c r="B1757" t="s">
        <v>52</v>
      </c>
      <c r="C1757" t="s">
        <v>127</v>
      </c>
      <c r="D1757">
        <v>64</v>
      </c>
      <c r="E1757" t="s">
        <v>691</v>
      </c>
      <c r="F1757" t="s">
        <v>639</v>
      </c>
      <c r="G1757" s="9" t="s">
        <v>61</v>
      </c>
      <c r="H1757" t="str">
        <f t="shared" si="185"/>
        <v>12mm PyrobelV6-Hockey-64-FD60 - No Intu</v>
      </c>
      <c r="I1757" t="str">
        <f t="shared" si="186"/>
        <v>V6-Hockey-64-FD60 - No Intu</v>
      </c>
      <c r="J1757" s="383">
        <f t="shared" si="187"/>
        <v>656</v>
      </c>
      <c r="L1757" t="s">
        <v>730</v>
      </c>
    </row>
    <row r="1758" spans="1:12">
      <c r="A1758" t="s">
        <v>588</v>
      </c>
      <c r="B1758" t="s">
        <v>129</v>
      </c>
      <c r="C1758" t="s">
        <v>127</v>
      </c>
      <c r="D1758">
        <v>64</v>
      </c>
      <c r="E1758" t="s">
        <v>691</v>
      </c>
      <c r="F1758" t="s">
        <v>639</v>
      </c>
      <c r="G1758" s="9" t="s">
        <v>61</v>
      </c>
      <c r="H1758" t="str">
        <f t="shared" si="185"/>
        <v>12mm PyrobelV7-Hockey-64-FD60 - No Intu</v>
      </c>
      <c r="I1758" t="str">
        <f t="shared" si="186"/>
        <v>V7-Hockey-64-FD60 - No Intu</v>
      </c>
      <c r="J1758" s="383">
        <f t="shared" si="187"/>
        <v>731</v>
      </c>
      <c r="L1758" t="s">
        <v>730</v>
      </c>
    </row>
    <row r="1759" spans="1:12">
      <c r="A1759" t="s">
        <v>582</v>
      </c>
      <c r="B1759" t="s">
        <v>47</v>
      </c>
      <c r="C1759" t="s">
        <v>128</v>
      </c>
      <c r="D1759">
        <v>64</v>
      </c>
      <c r="E1759" t="s">
        <v>691</v>
      </c>
      <c r="F1759" t="s">
        <v>639</v>
      </c>
      <c r="G1759" s="9" t="s">
        <v>62</v>
      </c>
      <c r="H1759" t="str">
        <f t="shared" si="185"/>
        <v>12mm PyrobelV1-QB-64-FD60 - No Intu</v>
      </c>
      <c r="I1759" t="str">
        <f t="shared" si="186"/>
        <v>V1-QB-64-FD60 - No Intu</v>
      </c>
      <c r="J1759" s="383">
        <f t="shared" si="187"/>
        <v>438</v>
      </c>
      <c r="L1759" t="s">
        <v>730</v>
      </c>
    </row>
    <row r="1760" spans="1:12">
      <c r="A1760" t="s">
        <v>583</v>
      </c>
      <c r="B1760" t="s">
        <v>48</v>
      </c>
      <c r="C1760" t="s">
        <v>128</v>
      </c>
      <c r="D1760">
        <v>64</v>
      </c>
      <c r="E1760" t="s">
        <v>691</v>
      </c>
      <c r="F1760" t="s">
        <v>639</v>
      </c>
      <c r="G1760" s="9" t="s">
        <v>62</v>
      </c>
      <c r="H1760" t="str">
        <f t="shared" si="185"/>
        <v>12mm PyrobelV2-QB-64-FD60 - No Intu</v>
      </c>
      <c r="I1760" t="str">
        <f t="shared" si="186"/>
        <v>V2-QB-64-FD60 - No Intu</v>
      </c>
      <c r="J1760" s="383">
        <f t="shared" si="187"/>
        <v>402</v>
      </c>
      <c r="L1760" t="s">
        <v>730</v>
      </c>
    </row>
    <row r="1761" spans="1:12">
      <c r="A1761" t="s">
        <v>584</v>
      </c>
      <c r="B1761" t="s">
        <v>49</v>
      </c>
      <c r="C1761" t="s">
        <v>128</v>
      </c>
      <c r="D1761">
        <v>64</v>
      </c>
      <c r="E1761" t="s">
        <v>691</v>
      </c>
      <c r="F1761" t="s">
        <v>639</v>
      </c>
      <c r="G1761" s="9" t="s">
        <v>62</v>
      </c>
      <c r="H1761" t="str">
        <f t="shared" si="185"/>
        <v>12mm PyrobelV3-QB-64-FD60 - No Intu</v>
      </c>
      <c r="I1761" t="str">
        <f t="shared" si="186"/>
        <v>V3-QB-64-FD60 - No Intu</v>
      </c>
      <c r="J1761" s="383">
        <f t="shared" si="187"/>
        <v>420</v>
      </c>
      <c r="L1761" t="s">
        <v>730</v>
      </c>
    </row>
    <row r="1762" spans="1:12">
      <c r="A1762" t="s">
        <v>585</v>
      </c>
      <c r="B1762" t="s">
        <v>50</v>
      </c>
      <c r="C1762" t="s">
        <v>128</v>
      </c>
      <c r="D1762">
        <v>64</v>
      </c>
      <c r="E1762" t="s">
        <v>691</v>
      </c>
      <c r="F1762" t="s">
        <v>639</v>
      </c>
      <c r="G1762" s="9" t="s">
        <v>62</v>
      </c>
      <c r="H1762" t="str">
        <f t="shared" si="185"/>
        <v>12mm PyrobelV4-QB-64-FD60 - No Intu</v>
      </c>
      <c r="I1762" t="str">
        <f t="shared" si="186"/>
        <v>V4-QB-64-FD60 - No Intu</v>
      </c>
      <c r="J1762" s="383">
        <f t="shared" si="187"/>
        <v>438</v>
      </c>
      <c r="L1762" t="s">
        <v>730</v>
      </c>
    </row>
    <row r="1763" spans="1:12">
      <c r="A1763" t="s">
        <v>586</v>
      </c>
      <c r="B1763" t="s">
        <v>51</v>
      </c>
      <c r="C1763" t="s">
        <v>128</v>
      </c>
      <c r="D1763">
        <v>64</v>
      </c>
      <c r="E1763" t="s">
        <v>691</v>
      </c>
      <c r="F1763" t="s">
        <v>639</v>
      </c>
      <c r="G1763" s="9" t="s">
        <v>62</v>
      </c>
      <c r="H1763" t="str">
        <f t="shared" si="185"/>
        <v>12mm PyrobelV5-QB-64-FD60 - No Intu</v>
      </c>
      <c r="I1763" t="str">
        <f t="shared" si="186"/>
        <v>V5-QB-64-FD60 - No Intu</v>
      </c>
      <c r="J1763" s="383">
        <f t="shared" si="187"/>
        <v>438</v>
      </c>
      <c r="L1763" t="s">
        <v>730</v>
      </c>
    </row>
    <row r="1764" spans="1:12">
      <c r="A1764" t="s">
        <v>587</v>
      </c>
      <c r="B1764" t="s">
        <v>52</v>
      </c>
      <c r="C1764" t="s">
        <v>128</v>
      </c>
      <c r="D1764">
        <v>64</v>
      </c>
      <c r="E1764" t="s">
        <v>691</v>
      </c>
      <c r="F1764" t="s">
        <v>639</v>
      </c>
      <c r="G1764" s="9" t="s">
        <v>62</v>
      </c>
      <c r="H1764" t="str">
        <f t="shared" si="185"/>
        <v>12mm PyrobelV6-QB-64-FD60 - No Intu</v>
      </c>
      <c r="I1764" t="str">
        <f t="shared" si="186"/>
        <v>V6-QB-64-FD60 - No Intu</v>
      </c>
      <c r="J1764" s="383">
        <f t="shared" si="187"/>
        <v>704</v>
      </c>
      <c r="L1764" t="s">
        <v>730</v>
      </c>
    </row>
    <row r="1765" spans="1:12">
      <c r="A1765" t="s">
        <v>582</v>
      </c>
      <c r="B1765" t="s">
        <v>47</v>
      </c>
      <c r="C1765" t="s">
        <v>631</v>
      </c>
      <c r="D1765">
        <v>64</v>
      </c>
      <c r="E1765" t="s">
        <v>691</v>
      </c>
      <c r="F1765" t="s">
        <v>639</v>
      </c>
      <c r="G1765" s="9" t="s">
        <v>62</v>
      </c>
      <c r="H1765" t="str">
        <f t="shared" si="185"/>
        <v>12mm PyrobelV1-Concealed Flush-64-FD60 - No Intu</v>
      </c>
      <c r="I1765" t="str">
        <f t="shared" si="186"/>
        <v>V1-Concealed Flush-64-FD60 - No Intu</v>
      </c>
      <c r="J1765" s="383">
        <f t="shared" si="187"/>
        <v>482</v>
      </c>
      <c r="L1765" t="s">
        <v>751</v>
      </c>
    </row>
    <row r="1766" spans="1:12">
      <c r="A1766" t="s">
        <v>583</v>
      </c>
      <c r="B1766" t="s">
        <v>48</v>
      </c>
      <c r="C1766" t="s">
        <v>631</v>
      </c>
      <c r="D1766">
        <v>64</v>
      </c>
      <c r="E1766" t="s">
        <v>691</v>
      </c>
      <c r="F1766" t="s">
        <v>639</v>
      </c>
      <c r="G1766" s="9" t="s">
        <v>62</v>
      </c>
      <c r="H1766" t="str">
        <f t="shared" si="185"/>
        <v>12mm PyrobelV2-Concealed Flush-64-FD60 - No Intu</v>
      </c>
      <c r="I1766" t="str">
        <f t="shared" si="186"/>
        <v>V2-Concealed Flush-64-FD60 - No Intu</v>
      </c>
      <c r="J1766" s="383">
        <f t="shared" si="187"/>
        <v>443</v>
      </c>
      <c r="L1766" t="s">
        <v>751</v>
      </c>
    </row>
    <row r="1767" spans="1:12">
      <c r="A1767" t="s">
        <v>584</v>
      </c>
      <c r="B1767" t="s">
        <v>49</v>
      </c>
      <c r="C1767" t="s">
        <v>631</v>
      </c>
      <c r="D1767">
        <v>64</v>
      </c>
      <c r="E1767" t="s">
        <v>691</v>
      </c>
      <c r="F1767" t="s">
        <v>639</v>
      </c>
      <c r="G1767" s="9" t="s">
        <v>62</v>
      </c>
      <c r="H1767" t="str">
        <f t="shared" si="185"/>
        <v>12mm PyrobelV3-Concealed Flush-64-FD60 - No Intu</v>
      </c>
      <c r="I1767" t="str">
        <f t="shared" si="186"/>
        <v>V3-Concealed Flush-64-FD60 - No Intu</v>
      </c>
      <c r="J1767" s="383">
        <f t="shared" si="187"/>
        <v>462</v>
      </c>
      <c r="L1767" t="s">
        <v>751</v>
      </c>
    </row>
    <row r="1768" spans="1:12">
      <c r="A1768" t="s">
        <v>585</v>
      </c>
      <c r="B1768" t="s">
        <v>50</v>
      </c>
      <c r="C1768" t="s">
        <v>631</v>
      </c>
      <c r="D1768">
        <v>64</v>
      </c>
      <c r="E1768" t="s">
        <v>691</v>
      </c>
      <c r="F1768" t="s">
        <v>639</v>
      </c>
      <c r="G1768" s="9" t="s">
        <v>62</v>
      </c>
      <c r="H1768" t="str">
        <f t="shared" si="185"/>
        <v>12mm PyrobelV4-Concealed Flush-64-FD60 - No Intu</v>
      </c>
      <c r="I1768" t="str">
        <f t="shared" si="186"/>
        <v>V4-Concealed Flush-64-FD60 - No Intu</v>
      </c>
      <c r="J1768" s="383">
        <f t="shared" si="187"/>
        <v>482</v>
      </c>
      <c r="L1768" t="s">
        <v>751</v>
      </c>
    </row>
    <row r="1769" spans="1:12">
      <c r="A1769" t="s">
        <v>586</v>
      </c>
      <c r="B1769" t="s">
        <v>51</v>
      </c>
      <c r="C1769" t="s">
        <v>631</v>
      </c>
      <c r="D1769">
        <v>64</v>
      </c>
      <c r="E1769" t="s">
        <v>691</v>
      </c>
      <c r="F1769" t="s">
        <v>639</v>
      </c>
      <c r="G1769" s="9" t="s">
        <v>62</v>
      </c>
      <c r="H1769" t="str">
        <f t="shared" si="185"/>
        <v>12mm PyrobelV5-Concealed Flush-64-FD60 - No Intu</v>
      </c>
      <c r="I1769" t="str">
        <f t="shared" si="186"/>
        <v>V5-Concealed Flush-64-FD60 - No Intu</v>
      </c>
      <c r="J1769" s="383">
        <f t="shared" si="187"/>
        <v>482</v>
      </c>
      <c r="L1769" t="s">
        <v>751</v>
      </c>
    </row>
    <row r="1770" spans="1:12">
      <c r="A1770" t="s">
        <v>587</v>
      </c>
      <c r="B1770" t="s">
        <v>52</v>
      </c>
      <c r="C1770" t="s">
        <v>631</v>
      </c>
      <c r="D1770">
        <v>64</v>
      </c>
      <c r="E1770" t="s">
        <v>691</v>
      </c>
      <c r="F1770" t="s">
        <v>639</v>
      </c>
      <c r="G1770" s="9" t="s">
        <v>62</v>
      </c>
      <c r="H1770" t="str">
        <f t="shared" si="185"/>
        <v>12mm PyrobelV6-Concealed Flush-64-FD60 - No Intu</v>
      </c>
      <c r="I1770" t="str">
        <f t="shared" si="186"/>
        <v>V6-Concealed Flush-64-FD60 - No Intu</v>
      </c>
      <c r="J1770" s="383">
        <f t="shared" si="187"/>
        <v>775</v>
      </c>
      <c r="L1770" t="s">
        <v>751</v>
      </c>
    </row>
    <row r="1771" spans="1:12">
      <c r="A1771" t="s">
        <v>582</v>
      </c>
      <c r="B1771" t="s">
        <v>47</v>
      </c>
      <c r="C1771" t="s">
        <v>797</v>
      </c>
      <c r="D1771">
        <v>64</v>
      </c>
      <c r="E1771" t="s">
        <v>691</v>
      </c>
      <c r="F1771" t="s">
        <v>639</v>
      </c>
      <c r="G1771" s="9" t="s">
        <v>61</v>
      </c>
      <c r="H1771" t="str">
        <f t="shared" si="185"/>
        <v>12mm PyrobelV1-Hockey - Sprayed/stained-64-FD60 - No Intu</v>
      </c>
      <c r="I1771" t="str">
        <f t="shared" si="186"/>
        <v>V1-Hockey - Sprayed/stained-64-FD60 - No Intu</v>
      </c>
      <c r="J1771" s="383">
        <f t="shared" si="187"/>
        <v>361</v>
      </c>
      <c r="L1771" s="189" t="s">
        <v>751</v>
      </c>
    </row>
    <row r="1772" spans="1:12">
      <c r="A1772" t="s">
        <v>583</v>
      </c>
      <c r="B1772" t="s">
        <v>48</v>
      </c>
      <c r="C1772" t="s">
        <v>797</v>
      </c>
      <c r="D1772">
        <v>64</v>
      </c>
      <c r="E1772" t="s">
        <v>691</v>
      </c>
      <c r="F1772" t="s">
        <v>639</v>
      </c>
      <c r="G1772" s="9" t="s">
        <v>61</v>
      </c>
      <c r="H1772" t="str">
        <f t="shared" si="185"/>
        <v>12mm PyrobelV2-Hockey - Sprayed/stained-64-FD60 - No Intu</v>
      </c>
      <c r="I1772" t="str">
        <f t="shared" si="186"/>
        <v>V2-Hockey - Sprayed/stained-64-FD60 - No Intu</v>
      </c>
      <c r="J1772" s="383">
        <f t="shared" si="187"/>
        <v>329</v>
      </c>
      <c r="L1772" s="189" t="s">
        <v>751</v>
      </c>
    </row>
    <row r="1773" spans="1:12">
      <c r="A1773" t="s">
        <v>584</v>
      </c>
      <c r="B1773" t="s">
        <v>49</v>
      </c>
      <c r="C1773" t="s">
        <v>797</v>
      </c>
      <c r="D1773">
        <v>64</v>
      </c>
      <c r="E1773" t="s">
        <v>691</v>
      </c>
      <c r="F1773" t="s">
        <v>639</v>
      </c>
      <c r="G1773" s="9" t="s">
        <v>61</v>
      </c>
      <c r="H1773" t="str">
        <f t="shared" si="185"/>
        <v>12mm PyrobelV3-Hockey - Sprayed/stained-64-FD60 - No Intu</v>
      </c>
      <c r="I1773" t="str">
        <f t="shared" si="186"/>
        <v>V3-Hockey - Sprayed/stained-64-FD60 - No Intu</v>
      </c>
      <c r="J1773" s="383">
        <f t="shared" si="187"/>
        <v>363</v>
      </c>
      <c r="L1773" s="189" t="s">
        <v>751</v>
      </c>
    </row>
    <row r="1774" spans="1:12">
      <c r="A1774" t="s">
        <v>585</v>
      </c>
      <c r="B1774" t="s">
        <v>50</v>
      </c>
      <c r="C1774" t="s">
        <v>797</v>
      </c>
      <c r="D1774">
        <v>64</v>
      </c>
      <c r="E1774" t="s">
        <v>691</v>
      </c>
      <c r="F1774" t="s">
        <v>639</v>
      </c>
      <c r="G1774" s="9" t="s">
        <v>61</v>
      </c>
      <c r="H1774" t="str">
        <f t="shared" si="185"/>
        <v>12mm PyrobelV4-Hockey - Sprayed/stained-64-FD60 - No Intu</v>
      </c>
      <c r="I1774" t="str">
        <f t="shared" si="186"/>
        <v>V4-Hockey - Sprayed/stained-64-FD60 - No Intu</v>
      </c>
      <c r="J1774" s="383">
        <f t="shared" si="187"/>
        <v>402</v>
      </c>
      <c r="L1774" s="189" t="s">
        <v>751</v>
      </c>
    </row>
    <row r="1775" spans="1:12">
      <c r="A1775" t="s">
        <v>586</v>
      </c>
      <c r="B1775" t="s">
        <v>51</v>
      </c>
      <c r="C1775" t="s">
        <v>797</v>
      </c>
      <c r="D1775">
        <v>64</v>
      </c>
      <c r="E1775" t="s">
        <v>691</v>
      </c>
      <c r="F1775" t="s">
        <v>639</v>
      </c>
      <c r="G1775" s="9" t="s">
        <v>61</v>
      </c>
      <c r="H1775" t="str">
        <f t="shared" si="185"/>
        <v>12mm PyrobelV5-Hockey - Sprayed/stained-64-FD60 - No Intu</v>
      </c>
      <c r="I1775" t="str">
        <f t="shared" si="186"/>
        <v>V5-Hockey - Sprayed/stained-64-FD60 - No Intu</v>
      </c>
      <c r="J1775" s="383">
        <f t="shared" si="187"/>
        <v>390</v>
      </c>
      <c r="L1775" s="189" t="s">
        <v>751</v>
      </c>
    </row>
    <row r="1776" spans="1:12">
      <c r="A1776" t="s">
        <v>587</v>
      </c>
      <c r="B1776" t="s">
        <v>52</v>
      </c>
      <c r="C1776" t="s">
        <v>797</v>
      </c>
      <c r="D1776">
        <v>64</v>
      </c>
      <c r="E1776" t="s">
        <v>691</v>
      </c>
      <c r="F1776" t="s">
        <v>639</v>
      </c>
      <c r="G1776" s="9" t="s">
        <v>61</v>
      </c>
      <c r="H1776" t="str">
        <f t="shared" si="185"/>
        <v>12mm PyrobelV6-Hockey - Sprayed/stained-64-FD60 - No Intu</v>
      </c>
      <c r="I1776" t="str">
        <f t="shared" si="186"/>
        <v>V6-Hockey - Sprayed/stained-64-FD60 - No Intu</v>
      </c>
      <c r="J1776" s="383">
        <f t="shared" si="187"/>
        <v>656</v>
      </c>
      <c r="L1776" s="189" t="s">
        <v>751</v>
      </c>
    </row>
    <row r="1777" spans="1:12">
      <c r="A1777" t="s">
        <v>588</v>
      </c>
      <c r="B1777" t="s">
        <v>129</v>
      </c>
      <c r="C1777" t="s">
        <v>797</v>
      </c>
      <c r="D1777">
        <v>64</v>
      </c>
      <c r="E1777" t="s">
        <v>691</v>
      </c>
      <c r="F1777" t="s">
        <v>639</v>
      </c>
      <c r="G1777" s="9" t="s">
        <v>61</v>
      </c>
      <c r="H1777" t="str">
        <f t="shared" si="185"/>
        <v>12mm PyrobelV7-Hockey - Sprayed/stained-64-FD60 - No Intu</v>
      </c>
      <c r="I1777" t="str">
        <f t="shared" si="186"/>
        <v>V7-Hockey - Sprayed/stained-64-FD60 - No Intu</v>
      </c>
      <c r="J1777" s="383">
        <f t="shared" si="187"/>
        <v>731</v>
      </c>
      <c r="L1777" s="189" t="s">
        <v>751</v>
      </c>
    </row>
    <row r="1778" spans="1:12">
      <c r="A1778" t="s">
        <v>582</v>
      </c>
      <c r="B1778" t="s">
        <v>47</v>
      </c>
      <c r="C1778" t="s">
        <v>798</v>
      </c>
      <c r="D1778">
        <v>64</v>
      </c>
      <c r="E1778" t="s">
        <v>691</v>
      </c>
      <c r="F1778" t="s">
        <v>639</v>
      </c>
      <c r="G1778" s="9" t="s">
        <v>62</v>
      </c>
      <c r="H1778" t="str">
        <f t="shared" si="185"/>
        <v>12mm PyrobelV1-QB - Sprayed/stained-64-FD60 - No Intu</v>
      </c>
      <c r="I1778" t="str">
        <f t="shared" si="186"/>
        <v>V1-QB - Sprayed/stained-64-FD60 - No Intu</v>
      </c>
      <c r="J1778" s="383">
        <f t="shared" si="187"/>
        <v>438</v>
      </c>
      <c r="L1778" s="189" t="s">
        <v>751</v>
      </c>
    </row>
    <row r="1779" spans="1:12">
      <c r="A1779" t="s">
        <v>583</v>
      </c>
      <c r="B1779" t="s">
        <v>48</v>
      </c>
      <c r="C1779" t="s">
        <v>798</v>
      </c>
      <c r="D1779">
        <v>64</v>
      </c>
      <c r="E1779" t="s">
        <v>691</v>
      </c>
      <c r="F1779" t="s">
        <v>639</v>
      </c>
      <c r="G1779" s="9" t="s">
        <v>62</v>
      </c>
      <c r="H1779" t="str">
        <f t="shared" si="185"/>
        <v>12mm PyrobelV2-QB - Sprayed/stained-64-FD60 - No Intu</v>
      </c>
      <c r="I1779" t="str">
        <f t="shared" si="186"/>
        <v>V2-QB - Sprayed/stained-64-FD60 - No Intu</v>
      </c>
      <c r="J1779" s="383">
        <f t="shared" si="187"/>
        <v>402</v>
      </c>
      <c r="L1779" s="189" t="s">
        <v>751</v>
      </c>
    </row>
    <row r="1780" spans="1:12">
      <c r="A1780" t="s">
        <v>584</v>
      </c>
      <c r="B1780" t="s">
        <v>49</v>
      </c>
      <c r="C1780" t="s">
        <v>798</v>
      </c>
      <c r="D1780">
        <v>64</v>
      </c>
      <c r="E1780" t="s">
        <v>691</v>
      </c>
      <c r="F1780" t="s">
        <v>639</v>
      </c>
      <c r="G1780" s="9" t="s">
        <v>62</v>
      </c>
      <c r="H1780" t="str">
        <f t="shared" si="185"/>
        <v>12mm PyrobelV3-QB - Sprayed/stained-64-FD60 - No Intu</v>
      </c>
      <c r="I1780" t="str">
        <f t="shared" si="186"/>
        <v>V3-QB - Sprayed/stained-64-FD60 - No Intu</v>
      </c>
      <c r="J1780" s="383">
        <f t="shared" si="187"/>
        <v>420</v>
      </c>
      <c r="L1780" s="189" t="s">
        <v>751</v>
      </c>
    </row>
    <row r="1781" spans="1:12">
      <c r="A1781" t="s">
        <v>585</v>
      </c>
      <c r="B1781" t="s">
        <v>50</v>
      </c>
      <c r="C1781" t="s">
        <v>798</v>
      </c>
      <c r="D1781">
        <v>64</v>
      </c>
      <c r="E1781" t="s">
        <v>691</v>
      </c>
      <c r="F1781" t="s">
        <v>639</v>
      </c>
      <c r="G1781" s="9" t="s">
        <v>62</v>
      </c>
      <c r="H1781" t="str">
        <f t="shared" si="185"/>
        <v>12mm PyrobelV4-QB - Sprayed/stained-64-FD60 - No Intu</v>
      </c>
      <c r="I1781" t="str">
        <f t="shared" si="186"/>
        <v>V4-QB - Sprayed/stained-64-FD60 - No Intu</v>
      </c>
      <c r="J1781" s="383">
        <f t="shared" si="187"/>
        <v>438</v>
      </c>
      <c r="L1781" s="189" t="s">
        <v>751</v>
      </c>
    </row>
    <row r="1782" spans="1:12">
      <c r="A1782" t="s">
        <v>586</v>
      </c>
      <c r="B1782" t="s">
        <v>51</v>
      </c>
      <c r="C1782" t="s">
        <v>798</v>
      </c>
      <c r="D1782">
        <v>64</v>
      </c>
      <c r="E1782" t="s">
        <v>691</v>
      </c>
      <c r="F1782" t="s">
        <v>639</v>
      </c>
      <c r="G1782" s="9" t="s">
        <v>62</v>
      </c>
      <c r="H1782" t="str">
        <f t="shared" ref="H1782:H1827" si="188">_xlfn.CONCAT(F1782,I1782)</f>
        <v>12mm PyrobelV5-QB - Sprayed/stained-64-FD60 - No Intu</v>
      </c>
      <c r="I1782" t="str">
        <f t="shared" si="186"/>
        <v>V5-QB - Sprayed/stained-64-FD60 - No Intu</v>
      </c>
      <c r="J1782" s="383">
        <f t="shared" si="187"/>
        <v>438</v>
      </c>
      <c r="L1782" s="189" t="s">
        <v>751</v>
      </c>
    </row>
    <row r="1783" spans="1:12">
      <c r="A1783" t="s">
        <v>587</v>
      </c>
      <c r="B1783" t="s">
        <v>52</v>
      </c>
      <c r="C1783" t="s">
        <v>798</v>
      </c>
      <c r="D1783">
        <v>64</v>
      </c>
      <c r="E1783" t="s">
        <v>691</v>
      </c>
      <c r="F1783" t="s">
        <v>639</v>
      </c>
      <c r="G1783" s="9" t="s">
        <v>62</v>
      </c>
      <c r="H1783" t="str">
        <f t="shared" si="188"/>
        <v>12mm PyrobelV6-QB - Sprayed/stained-64-FD60 - No Intu</v>
      </c>
      <c r="I1783" t="str">
        <f t="shared" si="186"/>
        <v>V6-QB - Sprayed/stained-64-FD60 - No Intu</v>
      </c>
      <c r="J1783" s="383">
        <f t="shared" si="187"/>
        <v>704</v>
      </c>
      <c r="L1783" s="189" t="s">
        <v>751</v>
      </c>
    </row>
    <row r="1784" spans="1:12">
      <c r="A1784" t="s">
        <v>582</v>
      </c>
      <c r="B1784" t="s">
        <v>47</v>
      </c>
      <c r="C1784" t="s">
        <v>799</v>
      </c>
      <c r="D1784">
        <v>64</v>
      </c>
      <c r="E1784" t="s">
        <v>691</v>
      </c>
      <c r="F1784" t="s">
        <v>639</v>
      </c>
      <c r="G1784" s="9" t="s">
        <v>62</v>
      </c>
      <c r="H1784" t="str">
        <f t="shared" si="188"/>
        <v>12mm PyrobelV1-Concealed Flush - Sprayed/stained-64-FD60 - No Intu</v>
      </c>
      <c r="I1784" t="str">
        <f t="shared" si="186"/>
        <v>V1-Concealed Flush - Sprayed/stained-64-FD60 - No Intu</v>
      </c>
      <c r="J1784" s="383">
        <f t="shared" si="187"/>
        <v>482</v>
      </c>
      <c r="L1784" s="189" t="s">
        <v>751</v>
      </c>
    </row>
    <row r="1785" spans="1:12">
      <c r="A1785" t="s">
        <v>583</v>
      </c>
      <c r="B1785" t="s">
        <v>48</v>
      </c>
      <c r="C1785" t="s">
        <v>799</v>
      </c>
      <c r="D1785">
        <v>64</v>
      </c>
      <c r="E1785" t="s">
        <v>691</v>
      </c>
      <c r="F1785" t="s">
        <v>639</v>
      </c>
      <c r="G1785" s="9" t="s">
        <v>62</v>
      </c>
      <c r="H1785" t="str">
        <f t="shared" si="188"/>
        <v>12mm PyrobelV2-Concealed Flush - Sprayed/stained-64-FD60 - No Intu</v>
      </c>
      <c r="I1785" t="str">
        <f t="shared" si="186"/>
        <v>V2-Concealed Flush - Sprayed/stained-64-FD60 - No Intu</v>
      </c>
      <c r="J1785" s="383">
        <f t="shared" si="187"/>
        <v>443</v>
      </c>
      <c r="L1785" s="189" t="s">
        <v>751</v>
      </c>
    </row>
    <row r="1786" spans="1:12">
      <c r="A1786" t="s">
        <v>584</v>
      </c>
      <c r="B1786" t="s">
        <v>49</v>
      </c>
      <c r="C1786" t="s">
        <v>799</v>
      </c>
      <c r="D1786">
        <v>64</v>
      </c>
      <c r="E1786" t="s">
        <v>691</v>
      </c>
      <c r="F1786" t="s">
        <v>639</v>
      </c>
      <c r="G1786" s="9" t="s">
        <v>62</v>
      </c>
      <c r="H1786" t="str">
        <f t="shared" si="188"/>
        <v>12mm PyrobelV3-Concealed Flush - Sprayed/stained-64-FD60 - No Intu</v>
      </c>
      <c r="I1786" t="str">
        <f t="shared" si="186"/>
        <v>V3-Concealed Flush - Sprayed/stained-64-FD60 - No Intu</v>
      </c>
      <c r="J1786" s="383">
        <f t="shared" si="187"/>
        <v>462</v>
      </c>
      <c r="L1786" s="189" t="s">
        <v>751</v>
      </c>
    </row>
    <row r="1787" spans="1:12">
      <c r="A1787" t="s">
        <v>585</v>
      </c>
      <c r="B1787" t="s">
        <v>50</v>
      </c>
      <c r="C1787" t="s">
        <v>799</v>
      </c>
      <c r="D1787">
        <v>64</v>
      </c>
      <c r="E1787" t="s">
        <v>691</v>
      </c>
      <c r="F1787" t="s">
        <v>639</v>
      </c>
      <c r="G1787" s="9" t="s">
        <v>62</v>
      </c>
      <c r="H1787" t="str">
        <f t="shared" si="188"/>
        <v>12mm PyrobelV4-Concealed Flush - Sprayed/stained-64-FD60 - No Intu</v>
      </c>
      <c r="I1787" t="str">
        <f t="shared" si="186"/>
        <v>V4-Concealed Flush - Sprayed/stained-64-FD60 - No Intu</v>
      </c>
      <c r="J1787" s="383">
        <f t="shared" si="187"/>
        <v>482</v>
      </c>
      <c r="L1787" s="189" t="s">
        <v>751</v>
      </c>
    </row>
    <row r="1788" spans="1:12">
      <c r="A1788" t="s">
        <v>586</v>
      </c>
      <c r="B1788" t="s">
        <v>51</v>
      </c>
      <c r="C1788" t="s">
        <v>799</v>
      </c>
      <c r="D1788">
        <v>64</v>
      </c>
      <c r="E1788" t="s">
        <v>691</v>
      </c>
      <c r="F1788" t="s">
        <v>639</v>
      </c>
      <c r="G1788" s="9" t="s">
        <v>62</v>
      </c>
      <c r="H1788" t="str">
        <f t="shared" si="188"/>
        <v>12mm PyrobelV5-Concealed Flush - Sprayed/stained-64-FD60 - No Intu</v>
      </c>
      <c r="I1788" t="str">
        <f t="shared" si="186"/>
        <v>V5-Concealed Flush - Sprayed/stained-64-FD60 - No Intu</v>
      </c>
      <c r="J1788" s="383">
        <f t="shared" si="187"/>
        <v>482</v>
      </c>
      <c r="L1788" s="189" t="s">
        <v>751</v>
      </c>
    </row>
    <row r="1789" spans="1:12">
      <c r="A1789" t="s">
        <v>587</v>
      </c>
      <c r="B1789" t="s">
        <v>52</v>
      </c>
      <c r="C1789" t="s">
        <v>799</v>
      </c>
      <c r="D1789">
        <v>64</v>
      </c>
      <c r="E1789" t="s">
        <v>691</v>
      </c>
      <c r="F1789" t="s">
        <v>639</v>
      </c>
      <c r="G1789" s="9" t="s">
        <v>62</v>
      </c>
      <c r="H1789" t="str">
        <f t="shared" si="188"/>
        <v>12mm PyrobelV6-Concealed Flush - Sprayed/stained-64-FD60 - No Intu</v>
      </c>
      <c r="I1789" t="str">
        <f t="shared" si="186"/>
        <v>V6-Concealed Flush - Sprayed/stained-64-FD60 - No Intu</v>
      </c>
      <c r="J1789" s="383">
        <f t="shared" si="187"/>
        <v>775</v>
      </c>
      <c r="L1789" s="189" t="s">
        <v>751</v>
      </c>
    </row>
    <row r="1790" spans="1:12">
      <c r="A1790" t="s">
        <v>582</v>
      </c>
      <c r="B1790" t="s">
        <v>47</v>
      </c>
      <c r="C1790" t="s">
        <v>127</v>
      </c>
      <c r="D1790">
        <v>64</v>
      </c>
      <c r="E1790" t="s">
        <v>692</v>
      </c>
      <c r="F1790" t="s">
        <v>639</v>
      </c>
      <c r="G1790" s="9" t="s">
        <v>61</v>
      </c>
      <c r="H1790" t="str">
        <f t="shared" si="188"/>
        <v>12mm PyrobelV1-Hockey-64-FD60S - No Intu</v>
      </c>
      <c r="I1790" t="str">
        <f t="shared" si="186"/>
        <v>V1-Hockey-64-FD60S - No Intu</v>
      </c>
      <c r="J1790" s="383">
        <f>J1334</f>
        <v>361</v>
      </c>
      <c r="L1790" t="s">
        <v>730</v>
      </c>
    </row>
    <row r="1791" spans="1:12">
      <c r="A1791" t="s">
        <v>583</v>
      </c>
      <c r="B1791" t="s">
        <v>48</v>
      </c>
      <c r="C1791" t="s">
        <v>127</v>
      </c>
      <c r="D1791">
        <v>64</v>
      </c>
      <c r="E1791" t="s">
        <v>692</v>
      </c>
      <c r="F1791" t="s">
        <v>639</v>
      </c>
      <c r="G1791" s="9" t="s">
        <v>61</v>
      </c>
      <c r="H1791" t="str">
        <f t="shared" si="188"/>
        <v>12mm PyrobelV2-Hockey-64-FD60S - No Intu</v>
      </c>
      <c r="I1791" t="str">
        <f t="shared" si="186"/>
        <v>V2-Hockey-64-FD60S - No Intu</v>
      </c>
      <c r="J1791" s="383">
        <f t="shared" ref="J1791:J1827" si="189">J1335</f>
        <v>329</v>
      </c>
      <c r="L1791" t="s">
        <v>730</v>
      </c>
    </row>
    <row r="1792" spans="1:12">
      <c r="A1792" t="s">
        <v>584</v>
      </c>
      <c r="B1792" t="s">
        <v>49</v>
      </c>
      <c r="C1792" t="s">
        <v>127</v>
      </c>
      <c r="D1792">
        <v>64</v>
      </c>
      <c r="E1792" t="s">
        <v>692</v>
      </c>
      <c r="F1792" t="s">
        <v>639</v>
      </c>
      <c r="G1792" s="9" t="s">
        <v>61</v>
      </c>
      <c r="H1792" t="str">
        <f t="shared" si="188"/>
        <v>12mm PyrobelV3-Hockey-64-FD60S - No Intu</v>
      </c>
      <c r="I1792" t="str">
        <f t="shared" si="186"/>
        <v>V3-Hockey-64-FD60S - No Intu</v>
      </c>
      <c r="J1792" s="383">
        <f t="shared" si="189"/>
        <v>363</v>
      </c>
      <c r="L1792" t="s">
        <v>730</v>
      </c>
    </row>
    <row r="1793" spans="1:12">
      <c r="A1793" t="s">
        <v>585</v>
      </c>
      <c r="B1793" t="s">
        <v>50</v>
      </c>
      <c r="C1793" t="s">
        <v>127</v>
      </c>
      <c r="D1793">
        <v>64</v>
      </c>
      <c r="E1793" t="s">
        <v>692</v>
      </c>
      <c r="F1793" t="s">
        <v>639</v>
      </c>
      <c r="G1793" s="9" t="s">
        <v>61</v>
      </c>
      <c r="H1793" t="str">
        <f t="shared" si="188"/>
        <v>12mm PyrobelV4-Hockey-64-FD60S - No Intu</v>
      </c>
      <c r="I1793" t="str">
        <f t="shared" si="186"/>
        <v>V4-Hockey-64-FD60S - No Intu</v>
      </c>
      <c r="J1793" s="383">
        <f t="shared" si="189"/>
        <v>402</v>
      </c>
      <c r="L1793" t="s">
        <v>730</v>
      </c>
    </row>
    <row r="1794" spans="1:12">
      <c r="A1794" t="s">
        <v>586</v>
      </c>
      <c r="B1794" t="s">
        <v>51</v>
      </c>
      <c r="C1794" t="s">
        <v>127</v>
      </c>
      <c r="D1794">
        <v>64</v>
      </c>
      <c r="E1794" t="s">
        <v>692</v>
      </c>
      <c r="F1794" t="s">
        <v>639</v>
      </c>
      <c r="G1794" s="9" t="s">
        <v>61</v>
      </c>
      <c r="H1794" t="str">
        <f t="shared" si="188"/>
        <v>12mm PyrobelV5-Hockey-64-FD60S - No Intu</v>
      </c>
      <c r="I1794" t="str">
        <f t="shared" si="186"/>
        <v>V5-Hockey-64-FD60S - No Intu</v>
      </c>
      <c r="J1794" s="383">
        <f t="shared" si="189"/>
        <v>390</v>
      </c>
      <c r="L1794" t="s">
        <v>730</v>
      </c>
    </row>
    <row r="1795" spans="1:12">
      <c r="A1795" t="s">
        <v>587</v>
      </c>
      <c r="B1795" t="s">
        <v>52</v>
      </c>
      <c r="C1795" t="s">
        <v>127</v>
      </c>
      <c r="D1795">
        <v>64</v>
      </c>
      <c r="E1795" t="s">
        <v>692</v>
      </c>
      <c r="F1795" t="s">
        <v>639</v>
      </c>
      <c r="G1795" s="9" t="s">
        <v>61</v>
      </c>
      <c r="H1795" t="str">
        <f t="shared" si="188"/>
        <v>12mm PyrobelV6-Hockey-64-FD60S - No Intu</v>
      </c>
      <c r="I1795" t="str">
        <f t="shared" ref="I1795:I1827" si="190">A1795&amp;"-"&amp;C1795&amp;"-"&amp;D1795&amp;"-"&amp;E1795</f>
        <v>V6-Hockey-64-FD60S - No Intu</v>
      </c>
      <c r="J1795" s="383">
        <f t="shared" si="189"/>
        <v>656</v>
      </c>
      <c r="L1795" t="s">
        <v>730</v>
      </c>
    </row>
    <row r="1796" spans="1:12">
      <c r="A1796" t="s">
        <v>588</v>
      </c>
      <c r="B1796" t="s">
        <v>129</v>
      </c>
      <c r="C1796" t="s">
        <v>127</v>
      </c>
      <c r="D1796">
        <v>64</v>
      </c>
      <c r="E1796" t="s">
        <v>692</v>
      </c>
      <c r="F1796" t="s">
        <v>639</v>
      </c>
      <c r="G1796" s="9" t="s">
        <v>61</v>
      </c>
      <c r="H1796" t="str">
        <f t="shared" si="188"/>
        <v>12mm PyrobelV7-Hockey-64-FD60S - No Intu</v>
      </c>
      <c r="I1796" t="str">
        <f t="shared" si="190"/>
        <v>V7-Hockey-64-FD60S - No Intu</v>
      </c>
      <c r="J1796" s="383">
        <f t="shared" si="189"/>
        <v>731</v>
      </c>
      <c r="L1796" t="s">
        <v>730</v>
      </c>
    </row>
    <row r="1797" spans="1:12">
      <c r="A1797" t="s">
        <v>582</v>
      </c>
      <c r="B1797" t="s">
        <v>47</v>
      </c>
      <c r="C1797" t="s">
        <v>128</v>
      </c>
      <c r="D1797">
        <v>64</v>
      </c>
      <c r="E1797" t="s">
        <v>692</v>
      </c>
      <c r="F1797" t="s">
        <v>639</v>
      </c>
      <c r="G1797" s="9" t="s">
        <v>62</v>
      </c>
      <c r="H1797" t="str">
        <f t="shared" si="188"/>
        <v>12mm PyrobelV1-QB-64-FD60S - No Intu</v>
      </c>
      <c r="I1797" t="str">
        <f t="shared" si="190"/>
        <v>V1-QB-64-FD60S - No Intu</v>
      </c>
      <c r="J1797" s="383">
        <f t="shared" si="189"/>
        <v>438</v>
      </c>
      <c r="L1797" t="s">
        <v>730</v>
      </c>
    </row>
    <row r="1798" spans="1:12">
      <c r="A1798" t="s">
        <v>583</v>
      </c>
      <c r="B1798" t="s">
        <v>48</v>
      </c>
      <c r="C1798" t="s">
        <v>128</v>
      </c>
      <c r="D1798">
        <v>64</v>
      </c>
      <c r="E1798" t="s">
        <v>692</v>
      </c>
      <c r="F1798" t="s">
        <v>639</v>
      </c>
      <c r="G1798" s="9" t="s">
        <v>62</v>
      </c>
      <c r="H1798" t="str">
        <f t="shared" si="188"/>
        <v>12mm PyrobelV2-QB-64-FD60S - No Intu</v>
      </c>
      <c r="I1798" t="str">
        <f t="shared" si="190"/>
        <v>V2-QB-64-FD60S - No Intu</v>
      </c>
      <c r="J1798" s="383">
        <f t="shared" si="189"/>
        <v>402</v>
      </c>
      <c r="L1798" t="s">
        <v>730</v>
      </c>
    </row>
    <row r="1799" spans="1:12">
      <c r="A1799" t="s">
        <v>584</v>
      </c>
      <c r="B1799" t="s">
        <v>49</v>
      </c>
      <c r="C1799" t="s">
        <v>128</v>
      </c>
      <c r="D1799">
        <v>64</v>
      </c>
      <c r="E1799" t="s">
        <v>692</v>
      </c>
      <c r="F1799" t="s">
        <v>639</v>
      </c>
      <c r="G1799" s="9" t="s">
        <v>62</v>
      </c>
      <c r="H1799" t="str">
        <f t="shared" si="188"/>
        <v>12mm PyrobelV3-QB-64-FD60S - No Intu</v>
      </c>
      <c r="I1799" t="str">
        <f t="shared" si="190"/>
        <v>V3-QB-64-FD60S - No Intu</v>
      </c>
      <c r="J1799" s="383">
        <f t="shared" si="189"/>
        <v>420</v>
      </c>
      <c r="L1799" t="s">
        <v>730</v>
      </c>
    </row>
    <row r="1800" spans="1:12">
      <c r="A1800" t="s">
        <v>585</v>
      </c>
      <c r="B1800" t="s">
        <v>50</v>
      </c>
      <c r="C1800" t="s">
        <v>128</v>
      </c>
      <c r="D1800">
        <v>64</v>
      </c>
      <c r="E1800" t="s">
        <v>692</v>
      </c>
      <c r="F1800" t="s">
        <v>639</v>
      </c>
      <c r="G1800" s="9" t="s">
        <v>62</v>
      </c>
      <c r="H1800" t="str">
        <f t="shared" si="188"/>
        <v>12mm PyrobelV4-QB-64-FD60S - No Intu</v>
      </c>
      <c r="I1800" t="str">
        <f t="shared" si="190"/>
        <v>V4-QB-64-FD60S - No Intu</v>
      </c>
      <c r="J1800" s="383">
        <f t="shared" si="189"/>
        <v>438</v>
      </c>
      <c r="L1800" t="s">
        <v>730</v>
      </c>
    </row>
    <row r="1801" spans="1:12">
      <c r="A1801" t="s">
        <v>586</v>
      </c>
      <c r="B1801" t="s">
        <v>51</v>
      </c>
      <c r="C1801" t="s">
        <v>128</v>
      </c>
      <c r="D1801">
        <v>64</v>
      </c>
      <c r="E1801" t="s">
        <v>692</v>
      </c>
      <c r="F1801" t="s">
        <v>639</v>
      </c>
      <c r="G1801" s="9" t="s">
        <v>62</v>
      </c>
      <c r="H1801" t="str">
        <f t="shared" si="188"/>
        <v>12mm PyrobelV5-QB-64-FD60S - No Intu</v>
      </c>
      <c r="I1801" t="str">
        <f t="shared" si="190"/>
        <v>V5-QB-64-FD60S - No Intu</v>
      </c>
      <c r="J1801" s="383">
        <f t="shared" si="189"/>
        <v>438</v>
      </c>
      <c r="L1801" t="s">
        <v>730</v>
      </c>
    </row>
    <row r="1802" spans="1:12">
      <c r="A1802" t="s">
        <v>587</v>
      </c>
      <c r="B1802" t="s">
        <v>52</v>
      </c>
      <c r="C1802" t="s">
        <v>128</v>
      </c>
      <c r="D1802">
        <v>64</v>
      </c>
      <c r="E1802" t="s">
        <v>692</v>
      </c>
      <c r="F1802" t="s">
        <v>639</v>
      </c>
      <c r="G1802" s="9" t="s">
        <v>62</v>
      </c>
      <c r="H1802" t="str">
        <f t="shared" si="188"/>
        <v>12mm PyrobelV6-QB-64-FD60S - No Intu</v>
      </c>
      <c r="I1802" t="str">
        <f t="shared" si="190"/>
        <v>V6-QB-64-FD60S - No Intu</v>
      </c>
      <c r="J1802" s="383">
        <f t="shared" si="189"/>
        <v>704</v>
      </c>
      <c r="L1802" t="s">
        <v>730</v>
      </c>
    </row>
    <row r="1803" spans="1:12">
      <c r="A1803" t="s">
        <v>582</v>
      </c>
      <c r="B1803" t="s">
        <v>47</v>
      </c>
      <c r="C1803" t="s">
        <v>631</v>
      </c>
      <c r="D1803">
        <v>64</v>
      </c>
      <c r="E1803" t="s">
        <v>692</v>
      </c>
      <c r="F1803" t="s">
        <v>639</v>
      </c>
      <c r="G1803" s="9" t="s">
        <v>62</v>
      </c>
      <c r="H1803" t="str">
        <f t="shared" si="188"/>
        <v>12mm PyrobelV1-Concealed Flush-64-FD60S - No Intu</v>
      </c>
      <c r="I1803" t="str">
        <f t="shared" si="190"/>
        <v>V1-Concealed Flush-64-FD60S - No Intu</v>
      </c>
      <c r="J1803" s="383">
        <f t="shared" si="189"/>
        <v>482</v>
      </c>
      <c r="L1803" t="s">
        <v>751</v>
      </c>
    </row>
    <row r="1804" spans="1:12">
      <c r="A1804" t="s">
        <v>583</v>
      </c>
      <c r="B1804" t="s">
        <v>48</v>
      </c>
      <c r="C1804" t="s">
        <v>631</v>
      </c>
      <c r="D1804">
        <v>64</v>
      </c>
      <c r="E1804" t="s">
        <v>692</v>
      </c>
      <c r="F1804" t="s">
        <v>639</v>
      </c>
      <c r="G1804" s="9" t="s">
        <v>62</v>
      </c>
      <c r="H1804" t="str">
        <f t="shared" si="188"/>
        <v>12mm PyrobelV2-Concealed Flush-64-FD60S - No Intu</v>
      </c>
      <c r="I1804" t="str">
        <f t="shared" si="190"/>
        <v>V2-Concealed Flush-64-FD60S - No Intu</v>
      </c>
      <c r="J1804" s="383">
        <f t="shared" si="189"/>
        <v>443</v>
      </c>
      <c r="L1804" t="s">
        <v>751</v>
      </c>
    </row>
    <row r="1805" spans="1:12">
      <c r="A1805" t="s">
        <v>584</v>
      </c>
      <c r="B1805" t="s">
        <v>49</v>
      </c>
      <c r="C1805" t="s">
        <v>631</v>
      </c>
      <c r="D1805">
        <v>64</v>
      </c>
      <c r="E1805" t="s">
        <v>692</v>
      </c>
      <c r="F1805" t="s">
        <v>639</v>
      </c>
      <c r="G1805" s="9" t="s">
        <v>62</v>
      </c>
      <c r="H1805" t="str">
        <f t="shared" si="188"/>
        <v>12mm PyrobelV3-Concealed Flush-64-FD60S - No Intu</v>
      </c>
      <c r="I1805" t="str">
        <f t="shared" si="190"/>
        <v>V3-Concealed Flush-64-FD60S - No Intu</v>
      </c>
      <c r="J1805" s="383">
        <f t="shared" si="189"/>
        <v>462</v>
      </c>
      <c r="L1805" t="s">
        <v>751</v>
      </c>
    </row>
    <row r="1806" spans="1:12">
      <c r="A1806" t="s">
        <v>585</v>
      </c>
      <c r="B1806" t="s">
        <v>50</v>
      </c>
      <c r="C1806" t="s">
        <v>631</v>
      </c>
      <c r="D1806">
        <v>64</v>
      </c>
      <c r="E1806" t="s">
        <v>692</v>
      </c>
      <c r="F1806" t="s">
        <v>639</v>
      </c>
      <c r="G1806" s="9" t="s">
        <v>62</v>
      </c>
      <c r="H1806" t="str">
        <f t="shared" si="188"/>
        <v>12mm PyrobelV4-Concealed Flush-64-FD60S - No Intu</v>
      </c>
      <c r="I1806" t="str">
        <f t="shared" si="190"/>
        <v>V4-Concealed Flush-64-FD60S - No Intu</v>
      </c>
      <c r="J1806" s="383">
        <f t="shared" si="189"/>
        <v>482</v>
      </c>
      <c r="L1806" t="s">
        <v>751</v>
      </c>
    </row>
    <row r="1807" spans="1:12">
      <c r="A1807" t="s">
        <v>586</v>
      </c>
      <c r="B1807" t="s">
        <v>51</v>
      </c>
      <c r="C1807" t="s">
        <v>631</v>
      </c>
      <c r="D1807">
        <v>64</v>
      </c>
      <c r="E1807" t="s">
        <v>692</v>
      </c>
      <c r="F1807" t="s">
        <v>639</v>
      </c>
      <c r="G1807" s="9" t="s">
        <v>62</v>
      </c>
      <c r="H1807" t="str">
        <f t="shared" si="188"/>
        <v>12mm PyrobelV5-Concealed Flush-64-FD60S - No Intu</v>
      </c>
      <c r="I1807" t="str">
        <f t="shared" si="190"/>
        <v>V5-Concealed Flush-64-FD60S - No Intu</v>
      </c>
      <c r="J1807" s="383">
        <f t="shared" si="189"/>
        <v>482</v>
      </c>
      <c r="L1807" t="s">
        <v>751</v>
      </c>
    </row>
    <row r="1808" spans="1:12">
      <c r="A1808" t="s">
        <v>587</v>
      </c>
      <c r="B1808" t="s">
        <v>52</v>
      </c>
      <c r="C1808" t="s">
        <v>631</v>
      </c>
      <c r="D1808">
        <v>64</v>
      </c>
      <c r="E1808" t="s">
        <v>692</v>
      </c>
      <c r="F1808" t="s">
        <v>639</v>
      </c>
      <c r="G1808" s="9" t="s">
        <v>62</v>
      </c>
      <c r="H1808" t="str">
        <f t="shared" si="188"/>
        <v>12mm PyrobelV6-Concealed Flush-64-FD60S - No Intu</v>
      </c>
      <c r="I1808" t="str">
        <f t="shared" si="190"/>
        <v>V6-Concealed Flush-64-FD60S - No Intu</v>
      </c>
      <c r="J1808" s="383">
        <f t="shared" si="189"/>
        <v>775</v>
      </c>
      <c r="L1808" t="s">
        <v>751</v>
      </c>
    </row>
    <row r="1809" spans="1:12">
      <c r="A1809" t="s">
        <v>582</v>
      </c>
      <c r="B1809" t="s">
        <v>47</v>
      </c>
      <c r="C1809" t="s">
        <v>797</v>
      </c>
      <c r="D1809">
        <v>64</v>
      </c>
      <c r="E1809" t="s">
        <v>692</v>
      </c>
      <c r="F1809" t="s">
        <v>639</v>
      </c>
      <c r="G1809" s="9" t="s">
        <v>61</v>
      </c>
      <c r="H1809" t="str">
        <f t="shared" si="188"/>
        <v>12mm PyrobelV1-Hockey - Sprayed/stained-64-FD60S - No Intu</v>
      </c>
      <c r="I1809" t="str">
        <f t="shared" si="190"/>
        <v>V1-Hockey - Sprayed/stained-64-FD60S - No Intu</v>
      </c>
      <c r="J1809" s="383">
        <f t="shared" si="189"/>
        <v>361</v>
      </c>
      <c r="L1809" s="189" t="s">
        <v>751</v>
      </c>
    </row>
    <row r="1810" spans="1:12">
      <c r="A1810" t="s">
        <v>583</v>
      </c>
      <c r="B1810" t="s">
        <v>48</v>
      </c>
      <c r="C1810" t="s">
        <v>797</v>
      </c>
      <c r="D1810">
        <v>64</v>
      </c>
      <c r="E1810" t="s">
        <v>692</v>
      </c>
      <c r="F1810" t="s">
        <v>639</v>
      </c>
      <c r="G1810" s="9" t="s">
        <v>61</v>
      </c>
      <c r="H1810" t="str">
        <f t="shared" si="188"/>
        <v>12mm PyrobelV2-Hockey - Sprayed/stained-64-FD60S - No Intu</v>
      </c>
      <c r="I1810" t="str">
        <f t="shared" si="190"/>
        <v>V2-Hockey - Sprayed/stained-64-FD60S - No Intu</v>
      </c>
      <c r="J1810" s="383">
        <f t="shared" si="189"/>
        <v>329</v>
      </c>
      <c r="L1810" s="189" t="s">
        <v>751</v>
      </c>
    </row>
    <row r="1811" spans="1:12">
      <c r="A1811" t="s">
        <v>584</v>
      </c>
      <c r="B1811" t="s">
        <v>49</v>
      </c>
      <c r="C1811" t="s">
        <v>797</v>
      </c>
      <c r="D1811">
        <v>64</v>
      </c>
      <c r="E1811" t="s">
        <v>692</v>
      </c>
      <c r="F1811" t="s">
        <v>639</v>
      </c>
      <c r="G1811" s="9" t="s">
        <v>61</v>
      </c>
      <c r="H1811" t="str">
        <f t="shared" si="188"/>
        <v>12mm PyrobelV3-Hockey - Sprayed/stained-64-FD60S - No Intu</v>
      </c>
      <c r="I1811" t="str">
        <f t="shared" si="190"/>
        <v>V3-Hockey - Sprayed/stained-64-FD60S - No Intu</v>
      </c>
      <c r="J1811" s="383">
        <f t="shared" si="189"/>
        <v>363</v>
      </c>
      <c r="L1811" s="189" t="s">
        <v>751</v>
      </c>
    </row>
    <row r="1812" spans="1:12">
      <c r="A1812" t="s">
        <v>585</v>
      </c>
      <c r="B1812" t="s">
        <v>50</v>
      </c>
      <c r="C1812" t="s">
        <v>797</v>
      </c>
      <c r="D1812">
        <v>64</v>
      </c>
      <c r="E1812" t="s">
        <v>692</v>
      </c>
      <c r="F1812" t="s">
        <v>639</v>
      </c>
      <c r="G1812" s="9" t="s">
        <v>61</v>
      </c>
      <c r="H1812" t="str">
        <f t="shared" si="188"/>
        <v>12mm PyrobelV4-Hockey - Sprayed/stained-64-FD60S - No Intu</v>
      </c>
      <c r="I1812" t="str">
        <f t="shared" si="190"/>
        <v>V4-Hockey - Sprayed/stained-64-FD60S - No Intu</v>
      </c>
      <c r="J1812" s="383">
        <f t="shared" si="189"/>
        <v>402</v>
      </c>
      <c r="L1812" s="189" t="s">
        <v>751</v>
      </c>
    </row>
    <row r="1813" spans="1:12">
      <c r="A1813" t="s">
        <v>586</v>
      </c>
      <c r="B1813" t="s">
        <v>51</v>
      </c>
      <c r="C1813" t="s">
        <v>797</v>
      </c>
      <c r="D1813">
        <v>64</v>
      </c>
      <c r="E1813" t="s">
        <v>692</v>
      </c>
      <c r="F1813" t="s">
        <v>639</v>
      </c>
      <c r="G1813" s="9" t="s">
        <v>61</v>
      </c>
      <c r="H1813" t="str">
        <f t="shared" si="188"/>
        <v>12mm PyrobelV5-Hockey - Sprayed/stained-64-FD60S - No Intu</v>
      </c>
      <c r="I1813" t="str">
        <f t="shared" si="190"/>
        <v>V5-Hockey - Sprayed/stained-64-FD60S - No Intu</v>
      </c>
      <c r="J1813" s="383">
        <f t="shared" si="189"/>
        <v>390</v>
      </c>
      <c r="L1813" s="189" t="s">
        <v>751</v>
      </c>
    </row>
    <row r="1814" spans="1:12">
      <c r="A1814" t="s">
        <v>587</v>
      </c>
      <c r="B1814" t="s">
        <v>52</v>
      </c>
      <c r="C1814" t="s">
        <v>797</v>
      </c>
      <c r="D1814">
        <v>64</v>
      </c>
      <c r="E1814" t="s">
        <v>692</v>
      </c>
      <c r="F1814" t="s">
        <v>639</v>
      </c>
      <c r="G1814" s="9" t="s">
        <v>61</v>
      </c>
      <c r="H1814" t="str">
        <f t="shared" si="188"/>
        <v>12mm PyrobelV6-Hockey - Sprayed/stained-64-FD60S - No Intu</v>
      </c>
      <c r="I1814" t="str">
        <f t="shared" si="190"/>
        <v>V6-Hockey - Sprayed/stained-64-FD60S - No Intu</v>
      </c>
      <c r="J1814" s="383">
        <f t="shared" si="189"/>
        <v>656</v>
      </c>
      <c r="L1814" s="189" t="s">
        <v>751</v>
      </c>
    </row>
    <row r="1815" spans="1:12">
      <c r="A1815" t="s">
        <v>588</v>
      </c>
      <c r="B1815" t="s">
        <v>129</v>
      </c>
      <c r="C1815" t="s">
        <v>797</v>
      </c>
      <c r="D1815">
        <v>64</v>
      </c>
      <c r="E1815" t="s">
        <v>692</v>
      </c>
      <c r="F1815" t="s">
        <v>639</v>
      </c>
      <c r="G1815" s="9" t="s">
        <v>61</v>
      </c>
      <c r="H1815" t="str">
        <f t="shared" si="188"/>
        <v>12mm PyrobelV7-Hockey - Sprayed/stained-64-FD60S - No Intu</v>
      </c>
      <c r="I1815" t="str">
        <f t="shared" si="190"/>
        <v>V7-Hockey - Sprayed/stained-64-FD60S - No Intu</v>
      </c>
      <c r="J1815" s="383">
        <f t="shared" si="189"/>
        <v>731</v>
      </c>
      <c r="L1815" s="189" t="s">
        <v>751</v>
      </c>
    </row>
    <row r="1816" spans="1:12">
      <c r="A1816" t="s">
        <v>582</v>
      </c>
      <c r="B1816" t="s">
        <v>47</v>
      </c>
      <c r="C1816" t="s">
        <v>798</v>
      </c>
      <c r="D1816">
        <v>64</v>
      </c>
      <c r="E1816" t="s">
        <v>692</v>
      </c>
      <c r="F1816" t="s">
        <v>639</v>
      </c>
      <c r="G1816" s="9" t="s">
        <v>62</v>
      </c>
      <c r="H1816" t="str">
        <f t="shared" si="188"/>
        <v>12mm PyrobelV1-QB - Sprayed/stained-64-FD60S - No Intu</v>
      </c>
      <c r="I1816" t="str">
        <f t="shared" si="190"/>
        <v>V1-QB - Sprayed/stained-64-FD60S - No Intu</v>
      </c>
      <c r="J1816" s="383">
        <f t="shared" si="189"/>
        <v>438</v>
      </c>
      <c r="L1816" s="189" t="s">
        <v>751</v>
      </c>
    </row>
    <row r="1817" spans="1:12">
      <c r="A1817" t="s">
        <v>583</v>
      </c>
      <c r="B1817" t="s">
        <v>48</v>
      </c>
      <c r="C1817" t="s">
        <v>798</v>
      </c>
      <c r="D1817">
        <v>64</v>
      </c>
      <c r="E1817" t="s">
        <v>692</v>
      </c>
      <c r="F1817" t="s">
        <v>639</v>
      </c>
      <c r="G1817" s="9" t="s">
        <v>62</v>
      </c>
      <c r="H1817" t="str">
        <f t="shared" si="188"/>
        <v>12mm PyrobelV2-QB - Sprayed/stained-64-FD60S - No Intu</v>
      </c>
      <c r="I1817" t="str">
        <f t="shared" si="190"/>
        <v>V2-QB - Sprayed/stained-64-FD60S - No Intu</v>
      </c>
      <c r="J1817" s="383">
        <f t="shared" si="189"/>
        <v>402</v>
      </c>
      <c r="L1817" s="189" t="s">
        <v>751</v>
      </c>
    </row>
    <row r="1818" spans="1:12">
      <c r="A1818" t="s">
        <v>584</v>
      </c>
      <c r="B1818" t="s">
        <v>49</v>
      </c>
      <c r="C1818" t="s">
        <v>798</v>
      </c>
      <c r="D1818">
        <v>64</v>
      </c>
      <c r="E1818" t="s">
        <v>692</v>
      </c>
      <c r="F1818" t="s">
        <v>639</v>
      </c>
      <c r="G1818" s="9" t="s">
        <v>62</v>
      </c>
      <c r="H1818" t="str">
        <f t="shared" si="188"/>
        <v>12mm PyrobelV3-QB - Sprayed/stained-64-FD60S - No Intu</v>
      </c>
      <c r="I1818" t="str">
        <f t="shared" si="190"/>
        <v>V3-QB - Sprayed/stained-64-FD60S - No Intu</v>
      </c>
      <c r="J1818" s="383">
        <f t="shared" si="189"/>
        <v>420</v>
      </c>
      <c r="L1818" s="189" t="s">
        <v>751</v>
      </c>
    </row>
    <row r="1819" spans="1:12">
      <c r="A1819" t="s">
        <v>585</v>
      </c>
      <c r="B1819" t="s">
        <v>50</v>
      </c>
      <c r="C1819" t="s">
        <v>798</v>
      </c>
      <c r="D1819">
        <v>64</v>
      </c>
      <c r="E1819" t="s">
        <v>692</v>
      </c>
      <c r="F1819" t="s">
        <v>639</v>
      </c>
      <c r="G1819" s="9" t="s">
        <v>62</v>
      </c>
      <c r="H1819" t="str">
        <f t="shared" si="188"/>
        <v>12mm PyrobelV4-QB - Sprayed/stained-64-FD60S - No Intu</v>
      </c>
      <c r="I1819" t="str">
        <f t="shared" si="190"/>
        <v>V4-QB - Sprayed/stained-64-FD60S - No Intu</v>
      </c>
      <c r="J1819" s="383">
        <f t="shared" si="189"/>
        <v>438</v>
      </c>
      <c r="L1819" s="189" t="s">
        <v>751</v>
      </c>
    </row>
    <row r="1820" spans="1:12">
      <c r="A1820" t="s">
        <v>586</v>
      </c>
      <c r="B1820" t="s">
        <v>51</v>
      </c>
      <c r="C1820" t="s">
        <v>798</v>
      </c>
      <c r="D1820">
        <v>64</v>
      </c>
      <c r="E1820" t="s">
        <v>692</v>
      </c>
      <c r="F1820" t="s">
        <v>639</v>
      </c>
      <c r="G1820" s="9" t="s">
        <v>62</v>
      </c>
      <c r="H1820" t="str">
        <f t="shared" si="188"/>
        <v>12mm PyrobelV5-QB - Sprayed/stained-64-FD60S - No Intu</v>
      </c>
      <c r="I1820" t="str">
        <f t="shared" si="190"/>
        <v>V5-QB - Sprayed/stained-64-FD60S - No Intu</v>
      </c>
      <c r="J1820" s="383">
        <f t="shared" si="189"/>
        <v>438</v>
      </c>
      <c r="L1820" s="189" t="s">
        <v>751</v>
      </c>
    </row>
    <row r="1821" spans="1:12">
      <c r="A1821" t="s">
        <v>587</v>
      </c>
      <c r="B1821" t="s">
        <v>52</v>
      </c>
      <c r="C1821" t="s">
        <v>798</v>
      </c>
      <c r="D1821">
        <v>64</v>
      </c>
      <c r="E1821" t="s">
        <v>692</v>
      </c>
      <c r="F1821" t="s">
        <v>639</v>
      </c>
      <c r="G1821" s="9" t="s">
        <v>62</v>
      </c>
      <c r="H1821" t="str">
        <f t="shared" si="188"/>
        <v>12mm PyrobelV6-QB - Sprayed/stained-64-FD60S - No Intu</v>
      </c>
      <c r="I1821" t="str">
        <f t="shared" si="190"/>
        <v>V6-QB - Sprayed/stained-64-FD60S - No Intu</v>
      </c>
      <c r="J1821" s="383">
        <f t="shared" si="189"/>
        <v>704</v>
      </c>
      <c r="L1821" s="189" t="s">
        <v>751</v>
      </c>
    </row>
    <row r="1822" spans="1:12">
      <c r="A1822" t="s">
        <v>582</v>
      </c>
      <c r="B1822" t="s">
        <v>47</v>
      </c>
      <c r="C1822" t="s">
        <v>799</v>
      </c>
      <c r="D1822">
        <v>64</v>
      </c>
      <c r="E1822" t="s">
        <v>692</v>
      </c>
      <c r="F1822" t="s">
        <v>639</v>
      </c>
      <c r="G1822" s="9" t="s">
        <v>62</v>
      </c>
      <c r="H1822" t="str">
        <f t="shared" si="188"/>
        <v>12mm PyrobelV1-Concealed Flush - Sprayed/stained-64-FD60S - No Intu</v>
      </c>
      <c r="I1822" t="str">
        <f t="shared" si="190"/>
        <v>V1-Concealed Flush - Sprayed/stained-64-FD60S - No Intu</v>
      </c>
      <c r="J1822" s="383">
        <f t="shared" si="189"/>
        <v>482</v>
      </c>
      <c r="L1822" s="189" t="s">
        <v>751</v>
      </c>
    </row>
    <row r="1823" spans="1:12">
      <c r="A1823" t="s">
        <v>583</v>
      </c>
      <c r="B1823" t="s">
        <v>48</v>
      </c>
      <c r="C1823" t="s">
        <v>799</v>
      </c>
      <c r="D1823">
        <v>64</v>
      </c>
      <c r="E1823" t="s">
        <v>692</v>
      </c>
      <c r="F1823" t="s">
        <v>639</v>
      </c>
      <c r="G1823" s="9" t="s">
        <v>62</v>
      </c>
      <c r="H1823" t="str">
        <f t="shared" si="188"/>
        <v>12mm PyrobelV2-Concealed Flush - Sprayed/stained-64-FD60S - No Intu</v>
      </c>
      <c r="I1823" t="str">
        <f t="shared" si="190"/>
        <v>V2-Concealed Flush - Sprayed/stained-64-FD60S - No Intu</v>
      </c>
      <c r="J1823" s="383">
        <f t="shared" si="189"/>
        <v>443</v>
      </c>
      <c r="L1823" s="189" t="s">
        <v>751</v>
      </c>
    </row>
    <row r="1824" spans="1:12">
      <c r="A1824" t="s">
        <v>584</v>
      </c>
      <c r="B1824" t="s">
        <v>49</v>
      </c>
      <c r="C1824" t="s">
        <v>799</v>
      </c>
      <c r="D1824">
        <v>64</v>
      </c>
      <c r="E1824" t="s">
        <v>692</v>
      </c>
      <c r="F1824" t="s">
        <v>639</v>
      </c>
      <c r="G1824" s="9" t="s">
        <v>62</v>
      </c>
      <c r="H1824" t="str">
        <f t="shared" si="188"/>
        <v>12mm PyrobelV3-Concealed Flush - Sprayed/stained-64-FD60S - No Intu</v>
      </c>
      <c r="I1824" t="str">
        <f t="shared" si="190"/>
        <v>V3-Concealed Flush - Sprayed/stained-64-FD60S - No Intu</v>
      </c>
      <c r="J1824" s="383">
        <f t="shared" si="189"/>
        <v>462</v>
      </c>
      <c r="L1824" s="189" t="s">
        <v>751</v>
      </c>
    </row>
    <row r="1825" spans="1:12">
      <c r="A1825" t="s">
        <v>585</v>
      </c>
      <c r="B1825" t="s">
        <v>50</v>
      </c>
      <c r="C1825" t="s">
        <v>799</v>
      </c>
      <c r="D1825">
        <v>64</v>
      </c>
      <c r="E1825" t="s">
        <v>692</v>
      </c>
      <c r="F1825" t="s">
        <v>639</v>
      </c>
      <c r="G1825" s="9" t="s">
        <v>62</v>
      </c>
      <c r="H1825" t="str">
        <f t="shared" si="188"/>
        <v>12mm PyrobelV4-Concealed Flush - Sprayed/stained-64-FD60S - No Intu</v>
      </c>
      <c r="I1825" t="str">
        <f t="shared" si="190"/>
        <v>V4-Concealed Flush - Sprayed/stained-64-FD60S - No Intu</v>
      </c>
      <c r="J1825" s="383">
        <f t="shared" si="189"/>
        <v>482</v>
      </c>
      <c r="L1825" s="189" t="s">
        <v>751</v>
      </c>
    </row>
    <row r="1826" spans="1:12">
      <c r="A1826" t="s">
        <v>586</v>
      </c>
      <c r="B1826" t="s">
        <v>51</v>
      </c>
      <c r="C1826" t="s">
        <v>799</v>
      </c>
      <c r="D1826">
        <v>64</v>
      </c>
      <c r="E1826" t="s">
        <v>692</v>
      </c>
      <c r="F1826" t="s">
        <v>639</v>
      </c>
      <c r="G1826" s="9" t="s">
        <v>62</v>
      </c>
      <c r="H1826" t="str">
        <f t="shared" si="188"/>
        <v>12mm PyrobelV5-Concealed Flush - Sprayed/stained-64-FD60S - No Intu</v>
      </c>
      <c r="I1826" t="str">
        <f t="shared" si="190"/>
        <v>V5-Concealed Flush - Sprayed/stained-64-FD60S - No Intu</v>
      </c>
      <c r="J1826" s="383">
        <f t="shared" si="189"/>
        <v>482</v>
      </c>
      <c r="L1826" s="189" t="s">
        <v>751</v>
      </c>
    </row>
    <row r="1827" spans="1:12">
      <c r="A1827" t="s">
        <v>587</v>
      </c>
      <c r="B1827" t="s">
        <v>52</v>
      </c>
      <c r="C1827" t="s">
        <v>799</v>
      </c>
      <c r="D1827">
        <v>64</v>
      </c>
      <c r="E1827" t="s">
        <v>692</v>
      </c>
      <c r="F1827" t="s">
        <v>639</v>
      </c>
      <c r="G1827" s="9" t="s">
        <v>62</v>
      </c>
      <c r="H1827" t="str">
        <f t="shared" si="188"/>
        <v>12mm PyrobelV6-Concealed Flush - Sprayed/stained-64-FD60S - No Intu</v>
      </c>
      <c r="I1827" t="str">
        <f t="shared" si="190"/>
        <v>V6-Concealed Flush - Sprayed/stained-64-FD60S - No Intu</v>
      </c>
      <c r="J1827" s="383">
        <f t="shared" si="189"/>
        <v>775</v>
      </c>
      <c r="L1827" s="189" t="s">
        <v>751</v>
      </c>
    </row>
  </sheetData>
  <sheetProtection algorithmName="SHA-512" hashValue="5GHv/RGjbUgx5uKO85YTRz+D9UDcs5e9OjarGk+WpjHzQg8+Jci27ObqINq21i6fDw/5n+kF9PDu6JUT0avhCw==" saltValue="JOtqF0ZyUjBnR+xYKU5YWw==" spinCount="100000" sheet="1" objects="1" scenarios="1"/>
  <autoFilter ref="A3:L1827" xr:uid="{00000000-0001-0000-0600-000000000000}"/>
  <sortState xmlns:xlrd2="http://schemas.microsoft.com/office/spreadsheetml/2017/richdata2" ref="A4:N1371">
    <sortCondition descending="1" ref="F4:F1371"/>
  </sortState>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8" tint="0.79998168889431442"/>
  </sheetPr>
  <dimension ref="A1:Z500"/>
  <sheetViews>
    <sheetView zoomScale="40" zoomScaleNormal="40" workbookViewId="0">
      <selection activeCell="D7" sqref="D7"/>
    </sheetView>
  </sheetViews>
  <sheetFormatPr defaultColWidth="8.75" defaultRowHeight="27"/>
  <cols>
    <col min="1" max="1" width="53.75" style="224" customWidth="1"/>
    <col min="2" max="2" width="33.25" style="224" customWidth="1"/>
    <col min="3" max="3" width="18.75" style="224" bestFit="1" customWidth="1"/>
    <col min="4" max="4" width="46.25" style="224" customWidth="1"/>
    <col min="5" max="5" width="52" style="224" customWidth="1"/>
    <col min="6" max="6" width="21.75" style="224" customWidth="1"/>
    <col min="7" max="7" width="18.25" style="224" customWidth="1"/>
    <col min="8" max="8" width="15.75" style="224" customWidth="1"/>
    <col min="9" max="9" width="12.75" style="224" customWidth="1"/>
    <col min="10" max="10" width="8.75" style="224"/>
    <col min="11" max="11" width="17" style="224" customWidth="1"/>
    <col min="12" max="12" width="19.25" style="224" customWidth="1"/>
    <col min="13" max="13" width="38.25" style="224" bestFit="1" customWidth="1"/>
    <col min="14" max="14" width="36.25" style="224" bestFit="1" customWidth="1"/>
    <col min="15" max="15" width="21.75" style="224" bestFit="1" customWidth="1"/>
    <col min="16" max="16" width="11.75" style="224" customWidth="1"/>
    <col min="17" max="17" width="16.25" style="224" customWidth="1"/>
    <col min="18" max="18" width="16" style="224" bestFit="1" customWidth="1"/>
    <col min="19" max="19" width="13.25" style="224" customWidth="1"/>
    <col min="20" max="20" width="33.25" style="224" bestFit="1" customWidth="1"/>
    <col min="21" max="21" width="16.75" style="224" customWidth="1"/>
    <col min="22" max="22" width="27.25" style="224" customWidth="1"/>
    <col min="23" max="23" width="22.75" style="224" customWidth="1"/>
    <col min="24" max="24" width="14.25" style="224" customWidth="1"/>
    <col min="25" max="25" width="17.75" style="224" customWidth="1"/>
    <col min="26" max="26" width="30" style="224" customWidth="1"/>
    <col min="27" max="16384" width="8.75" style="224"/>
  </cols>
  <sheetData>
    <row r="1" spans="1:26" ht="27.75">
      <c r="A1" s="223" t="s">
        <v>132</v>
      </c>
      <c r="L1" s="223" t="s">
        <v>581</v>
      </c>
    </row>
    <row r="2" spans="1:26" ht="83.25">
      <c r="A2" s="225" t="s">
        <v>37</v>
      </c>
      <c r="B2" s="225" t="s">
        <v>24</v>
      </c>
      <c r="C2" s="225" t="s">
        <v>38</v>
      </c>
      <c r="D2" s="225" t="s">
        <v>40</v>
      </c>
      <c r="K2" s="226" t="s">
        <v>174</v>
      </c>
      <c r="L2" s="226" t="s">
        <v>580</v>
      </c>
      <c r="M2" s="226" t="s">
        <v>576</v>
      </c>
      <c r="N2" s="226" t="s">
        <v>577</v>
      </c>
      <c r="O2" s="226" t="s">
        <v>55</v>
      </c>
      <c r="P2" s="226" t="s">
        <v>578</v>
      </c>
      <c r="Q2" s="227" t="s">
        <v>589</v>
      </c>
      <c r="R2" s="226" t="s">
        <v>181</v>
      </c>
      <c r="S2" s="226" t="s">
        <v>608</v>
      </c>
      <c r="T2" s="226" t="s">
        <v>609</v>
      </c>
      <c r="U2" s="227" t="s">
        <v>632</v>
      </c>
      <c r="V2" s="226" t="s">
        <v>665</v>
      </c>
      <c r="W2" s="227" t="s">
        <v>670</v>
      </c>
      <c r="X2" s="228" t="s">
        <v>709</v>
      </c>
      <c r="Y2" s="243" t="s">
        <v>729</v>
      </c>
      <c r="Z2" s="243" t="s">
        <v>854</v>
      </c>
    </row>
    <row r="3" spans="1:26">
      <c r="A3" s="224">
        <v>0</v>
      </c>
      <c r="B3" s="224">
        <v>951</v>
      </c>
      <c r="C3" s="225" t="s">
        <v>27</v>
      </c>
      <c r="D3" s="224">
        <v>0</v>
      </c>
      <c r="K3" s="285" t="s">
        <v>14</v>
      </c>
      <c r="L3" s="286">
        <v>44</v>
      </c>
      <c r="M3" s="287" t="s">
        <v>657</v>
      </c>
      <c r="N3" s="288" t="s">
        <v>56</v>
      </c>
      <c r="O3" s="285" t="s">
        <v>127</v>
      </c>
      <c r="P3" s="285" t="s">
        <v>582</v>
      </c>
      <c r="Q3" s="286" t="s">
        <v>14</v>
      </c>
      <c r="R3" s="285" t="s">
        <v>667</v>
      </c>
      <c r="S3" s="285" t="s">
        <v>610</v>
      </c>
      <c r="T3" s="285" t="s">
        <v>612</v>
      </c>
      <c r="U3" s="286" t="s">
        <v>610</v>
      </c>
      <c r="V3" s="285" t="s">
        <v>608</v>
      </c>
      <c r="W3" s="286" t="s">
        <v>668</v>
      </c>
      <c r="X3" s="289" t="s">
        <v>710</v>
      </c>
      <c r="Y3" s="385" t="s">
        <v>708</v>
      </c>
      <c r="Z3" s="230" t="s">
        <v>849</v>
      </c>
    </row>
    <row r="4" spans="1:26">
      <c r="A4" s="224">
        <v>952</v>
      </c>
      <c r="B4" s="224">
        <v>1000</v>
      </c>
      <c r="C4" s="225" t="s">
        <v>28</v>
      </c>
      <c r="D4" s="224">
        <v>25</v>
      </c>
      <c r="K4" s="286" t="s">
        <v>9</v>
      </c>
      <c r="L4" s="285">
        <v>54</v>
      </c>
      <c r="M4" s="287" t="s">
        <v>658</v>
      </c>
      <c r="N4" s="291" t="s">
        <v>636</v>
      </c>
      <c r="O4" s="285" t="s">
        <v>128</v>
      </c>
      <c r="P4" s="285" t="s">
        <v>583</v>
      </c>
      <c r="Q4" s="286" t="s">
        <v>625</v>
      </c>
      <c r="R4" s="285" t="s">
        <v>607</v>
      </c>
      <c r="S4" s="285" t="s">
        <v>483</v>
      </c>
      <c r="T4" s="285" t="s">
        <v>613</v>
      </c>
      <c r="U4" s="286" t="s">
        <v>483</v>
      </c>
      <c r="V4" s="292" t="s">
        <v>666</v>
      </c>
      <c r="W4" s="293" t="s">
        <v>669</v>
      </c>
      <c r="X4" s="289" t="s">
        <v>711</v>
      </c>
      <c r="Y4" s="385" t="s">
        <v>800</v>
      </c>
      <c r="Z4" s="230" t="s">
        <v>857</v>
      </c>
    </row>
    <row r="5" spans="1:26">
      <c r="A5" s="224">
        <v>1001</v>
      </c>
      <c r="B5" s="224">
        <v>1100</v>
      </c>
      <c r="C5" s="225" t="s">
        <v>29</v>
      </c>
      <c r="D5" s="224">
        <v>50</v>
      </c>
      <c r="K5" s="286" t="s">
        <v>4</v>
      </c>
      <c r="L5" s="285">
        <v>64</v>
      </c>
      <c r="M5" s="287" t="s">
        <v>659</v>
      </c>
      <c r="N5" s="291" t="s">
        <v>638</v>
      </c>
      <c r="O5" s="285" t="s">
        <v>631</v>
      </c>
      <c r="P5" s="285" t="s">
        <v>584</v>
      </c>
      <c r="Q5" s="286" t="s">
        <v>9</v>
      </c>
      <c r="R5" s="285" t="s">
        <v>101</v>
      </c>
      <c r="S5" s="285" t="s">
        <v>611</v>
      </c>
      <c r="T5" s="285" t="s">
        <v>784</v>
      </c>
      <c r="U5" s="286" t="s">
        <v>714</v>
      </c>
      <c r="V5" s="292" t="s">
        <v>737</v>
      </c>
      <c r="W5" s="293" t="s">
        <v>705</v>
      </c>
      <c r="X5" s="289" t="s">
        <v>712</v>
      </c>
      <c r="Y5" s="385" t="s">
        <v>801</v>
      </c>
      <c r="Z5" s="230" t="s">
        <v>850</v>
      </c>
    </row>
    <row r="6" spans="1:26">
      <c r="A6" s="224">
        <v>1101</v>
      </c>
      <c r="B6" s="224">
        <v>1241</v>
      </c>
      <c r="C6" s="225" t="s">
        <v>30</v>
      </c>
      <c r="D6" s="224">
        <v>75</v>
      </c>
      <c r="K6" s="286" t="s">
        <v>2</v>
      </c>
      <c r="L6" s="289" t="s">
        <v>695</v>
      </c>
      <c r="M6" s="287" t="s">
        <v>660</v>
      </c>
      <c r="N6" s="291" t="s">
        <v>639</v>
      </c>
      <c r="O6" s="285" t="s">
        <v>793</v>
      </c>
      <c r="P6" s="285" t="s">
        <v>585</v>
      </c>
      <c r="Q6" s="286" t="s">
        <v>626</v>
      </c>
      <c r="R6" s="285" t="s">
        <v>707</v>
      </c>
      <c r="S6" s="290"/>
      <c r="T6" s="290"/>
      <c r="U6" s="290"/>
      <c r="V6" s="285" t="s">
        <v>611</v>
      </c>
      <c r="W6" s="293" t="s">
        <v>723</v>
      </c>
      <c r="X6" s="289" t="s">
        <v>713</v>
      </c>
      <c r="Y6" s="290"/>
      <c r="Z6" s="230" t="s">
        <v>855</v>
      </c>
    </row>
    <row r="7" spans="1:26">
      <c r="A7" s="224">
        <v>1241</v>
      </c>
      <c r="C7" s="225" t="s">
        <v>31</v>
      </c>
      <c r="D7" s="232">
        <v>100</v>
      </c>
      <c r="K7" s="286" t="s">
        <v>1</v>
      </c>
      <c r="L7" s="289" t="s">
        <v>696</v>
      </c>
      <c r="M7" s="294" t="s">
        <v>802</v>
      </c>
      <c r="N7" s="288" t="s">
        <v>637</v>
      </c>
      <c r="O7" s="285" t="s">
        <v>795</v>
      </c>
      <c r="P7" s="285" t="s">
        <v>586</v>
      </c>
      <c r="Q7" s="286" t="s">
        <v>4</v>
      </c>
      <c r="R7" s="285" t="s">
        <v>726</v>
      </c>
      <c r="S7" s="290"/>
      <c r="T7" s="290"/>
      <c r="U7" s="290"/>
      <c r="V7" s="290"/>
      <c r="W7" s="286" t="s">
        <v>724</v>
      </c>
      <c r="X7" s="289" t="s">
        <v>728</v>
      </c>
      <c r="Y7" s="290"/>
      <c r="Z7" s="230"/>
    </row>
    <row r="8" spans="1:26">
      <c r="C8" s="225"/>
      <c r="K8" s="286" t="s">
        <v>0</v>
      </c>
      <c r="L8" s="289" t="s">
        <v>697</v>
      </c>
      <c r="M8" s="294" t="s">
        <v>656</v>
      </c>
      <c r="N8" s="288" t="s">
        <v>640</v>
      </c>
      <c r="O8" s="285" t="s">
        <v>794</v>
      </c>
      <c r="P8" s="285" t="s">
        <v>587</v>
      </c>
      <c r="Q8" s="286" t="s">
        <v>627</v>
      </c>
      <c r="R8" s="285" t="s">
        <v>731</v>
      </c>
      <c r="S8" s="290"/>
      <c r="T8" s="290"/>
      <c r="U8" s="290"/>
      <c r="V8" s="290"/>
      <c r="W8" s="290"/>
      <c r="X8" s="289" t="s">
        <v>726</v>
      </c>
      <c r="Y8" s="290"/>
    </row>
    <row r="9" spans="1:26" ht="27.75">
      <c r="A9" s="223" t="s">
        <v>133</v>
      </c>
      <c r="K9" s="286" t="s">
        <v>736</v>
      </c>
      <c r="L9" s="289" t="s">
        <v>698</v>
      </c>
      <c r="M9" s="294" t="s">
        <v>21</v>
      </c>
      <c r="N9" s="288" t="s">
        <v>641</v>
      </c>
      <c r="O9" s="295"/>
      <c r="P9" s="285" t="s">
        <v>673</v>
      </c>
      <c r="Q9" s="286" t="s">
        <v>2</v>
      </c>
      <c r="R9" s="285" t="s">
        <v>100</v>
      </c>
      <c r="S9" s="290"/>
      <c r="T9" s="290"/>
      <c r="U9" s="290"/>
      <c r="V9" s="290"/>
      <c r="W9" s="290"/>
      <c r="X9" s="290"/>
      <c r="Y9" s="290"/>
    </row>
    <row r="10" spans="1:26" ht="54">
      <c r="A10" s="225" t="s">
        <v>25</v>
      </c>
      <c r="B10" s="225" t="s">
        <v>26</v>
      </c>
      <c r="C10" s="225" t="s">
        <v>39</v>
      </c>
      <c r="K10" s="290"/>
      <c r="L10" s="289" t="s">
        <v>807</v>
      </c>
      <c r="M10" s="294" t="s">
        <v>789</v>
      </c>
      <c r="N10" s="288" t="s">
        <v>642</v>
      </c>
      <c r="O10" s="295"/>
      <c r="P10" s="285" t="s">
        <v>725</v>
      </c>
      <c r="Q10" s="286" t="s">
        <v>1</v>
      </c>
      <c r="R10" s="285" t="s">
        <v>102</v>
      </c>
      <c r="S10" s="290"/>
      <c r="T10" s="290"/>
      <c r="U10" s="290"/>
      <c r="V10" s="290"/>
      <c r="W10" s="290"/>
      <c r="X10" s="290"/>
      <c r="Y10" s="290"/>
    </row>
    <row r="11" spans="1:26">
      <c r="A11" s="224">
        <v>1981</v>
      </c>
      <c r="B11" s="224">
        <v>2150</v>
      </c>
      <c r="C11" s="234" t="s">
        <v>32</v>
      </c>
      <c r="K11" s="290"/>
      <c r="L11" s="289" t="s">
        <v>808</v>
      </c>
      <c r="M11" s="294" t="s">
        <v>22</v>
      </c>
      <c r="N11" s="288" t="s">
        <v>643</v>
      </c>
      <c r="O11" s="295"/>
      <c r="P11" s="295"/>
      <c r="Q11" s="286" t="s">
        <v>0</v>
      </c>
      <c r="R11" s="285" t="s">
        <v>103</v>
      </c>
      <c r="S11" s="290"/>
      <c r="T11" s="290"/>
      <c r="U11" s="290"/>
      <c r="V11" s="290"/>
      <c r="W11" s="290"/>
      <c r="X11" s="290"/>
      <c r="Y11" s="290"/>
    </row>
    <row r="12" spans="1:26">
      <c r="A12" s="224">
        <v>2151</v>
      </c>
      <c r="B12" s="224">
        <v>2450</v>
      </c>
      <c r="C12" s="234" t="s">
        <v>33</v>
      </c>
      <c r="K12" s="290"/>
      <c r="L12" s="295"/>
      <c r="M12" s="294" t="s">
        <v>790</v>
      </c>
      <c r="N12" s="288" t="s">
        <v>644</v>
      </c>
      <c r="O12" s="295"/>
      <c r="P12" s="295"/>
      <c r="Q12" s="290"/>
      <c r="R12" s="285" t="s">
        <v>20</v>
      </c>
      <c r="S12" s="290"/>
      <c r="T12" s="290"/>
      <c r="U12" s="290"/>
      <c r="V12" s="290"/>
      <c r="W12" s="290"/>
      <c r="X12" s="290"/>
      <c r="Y12" s="290"/>
    </row>
    <row r="13" spans="1:26">
      <c r="A13" s="224">
        <v>2451</v>
      </c>
      <c r="B13" s="224">
        <v>2820</v>
      </c>
      <c r="C13" s="234" t="s">
        <v>34</v>
      </c>
      <c r="K13" s="290"/>
      <c r="L13" s="295"/>
      <c r="M13" s="294" t="s">
        <v>23</v>
      </c>
      <c r="N13" s="288" t="s">
        <v>645</v>
      </c>
      <c r="O13" s="295"/>
      <c r="P13" s="295"/>
      <c r="Q13" s="290"/>
      <c r="R13" s="285" t="s">
        <v>104</v>
      </c>
      <c r="S13" s="290"/>
      <c r="T13" s="290"/>
      <c r="U13" s="290"/>
      <c r="V13" s="290"/>
      <c r="W13" s="290"/>
      <c r="X13" s="290"/>
      <c r="Y13" s="290"/>
    </row>
    <row r="14" spans="1:26">
      <c r="A14" s="224">
        <v>2821</v>
      </c>
      <c r="B14" s="224">
        <v>3070</v>
      </c>
      <c r="C14" s="234" t="s">
        <v>35</v>
      </c>
      <c r="K14" s="290"/>
      <c r="L14" s="295"/>
      <c r="M14" s="294" t="s">
        <v>803</v>
      </c>
      <c r="N14" s="288" t="s">
        <v>646</v>
      </c>
      <c r="O14" s="295"/>
      <c r="P14" s="290"/>
      <c r="Q14" s="290"/>
      <c r="R14" s="285" t="s">
        <v>19</v>
      </c>
      <c r="S14" s="290"/>
      <c r="T14" s="290"/>
      <c r="U14" s="290"/>
      <c r="V14" s="290"/>
      <c r="W14" s="290"/>
      <c r="X14" s="290"/>
      <c r="Y14" s="290"/>
    </row>
    <row r="15" spans="1:26">
      <c r="A15" s="224">
        <v>3070</v>
      </c>
      <c r="C15" s="234" t="s">
        <v>36</v>
      </c>
      <c r="K15" s="290"/>
      <c r="L15" s="295"/>
      <c r="M15" s="294" t="s">
        <v>681</v>
      </c>
      <c r="N15" s="288" t="s">
        <v>647</v>
      </c>
      <c r="O15" s="295"/>
      <c r="P15" s="290"/>
      <c r="Q15" s="290"/>
      <c r="R15" s="285" t="s">
        <v>99</v>
      </c>
      <c r="S15" s="290"/>
      <c r="T15" s="290"/>
      <c r="U15" s="290"/>
      <c r="V15" s="290"/>
      <c r="W15" s="290"/>
      <c r="X15" s="290"/>
      <c r="Y15" s="290"/>
    </row>
    <row r="16" spans="1:26">
      <c r="K16" s="290"/>
      <c r="L16" s="295"/>
      <c r="M16" s="294" t="s">
        <v>682</v>
      </c>
      <c r="N16" s="288" t="s">
        <v>648</v>
      </c>
      <c r="O16" s="295"/>
      <c r="P16" s="290"/>
      <c r="Q16" s="290"/>
      <c r="R16" s="285" t="s">
        <v>727</v>
      </c>
      <c r="S16" s="290"/>
      <c r="T16" s="290"/>
      <c r="U16" s="290"/>
      <c r="V16" s="290"/>
      <c r="W16" s="290"/>
      <c r="X16" s="290"/>
      <c r="Y16" s="290"/>
    </row>
    <row r="17" spans="1:25">
      <c r="K17" s="290"/>
      <c r="L17" s="295"/>
      <c r="M17" s="294" t="s">
        <v>791</v>
      </c>
      <c r="N17" s="288" t="s">
        <v>649</v>
      </c>
      <c r="O17" s="290"/>
      <c r="P17" s="290"/>
      <c r="Q17" s="290"/>
      <c r="R17" s="285" t="s">
        <v>716</v>
      </c>
      <c r="S17" s="290"/>
      <c r="T17" s="290"/>
      <c r="U17" s="290"/>
      <c r="V17" s="290"/>
      <c r="W17" s="290"/>
      <c r="X17" s="290"/>
      <c r="Y17" s="290"/>
    </row>
    <row r="18" spans="1:25">
      <c r="A18" s="225" t="s">
        <v>159</v>
      </c>
      <c r="B18" s="225" t="s">
        <v>160</v>
      </c>
      <c r="C18" s="235" t="s">
        <v>161</v>
      </c>
      <c r="K18" s="290"/>
      <c r="L18" s="295"/>
      <c r="M18" s="294" t="s">
        <v>683</v>
      </c>
      <c r="N18" s="288" t="s">
        <v>650</v>
      </c>
      <c r="O18" s="290"/>
      <c r="P18" s="290"/>
      <c r="Q18" s="290"/>
      <c r="R18" s="285" t="s">
        <v>717</v>
      </c>
      <c r="S18" s="290"/>
      <c r="T18" s="290"/>
      <c r="U18" s="290"/>
      <c r="V18" s="290"/>
      <c r="W18" s="290"/>
      <c r="X18" s="290"/>
      <c r="Y18" s="290"/>
    </row>
    <row r="19" spans="1:25" ht="27.75">
      <c r="A19" s="236">
        <v>0</v>
      </c>
      <c r="B19" s="236">
        <v>9</v>
      </c>
      <c r="C19" s="224" t="s">
        <v>783</v>
      </c>
      <c r="K19" s="290"/>
      <c r="L19" s="295"/>
      <c r="M19" s="294" t="s">
        <v>792</v>
      </c>
      <c r="N19" s="288" t="s">
        <v>651</v>
      </c>
      <c r="O19" s="290"/>
      <c r="P19" s="290"/>
      <c r="Q19" s="290"/>
      <c r="R19" s="285" t="s">
        <v>747</v>
      </c>
      <c r="S19" s="290"/>
      <c r="T19" s="290"/>
      <c r="U19" s="290"/>
      <c r="V19" s="290"/>
      <c r="W19" s="290"/>
      <c r="X19" s="290"/>
      <c r="Y19" s="290"/>
    </row>
    <row r="20" spans="1:25" ht="27.75">
      <c r="A20" s="236">
        <f>+B19+1</f>
        <v>10</v>
      </c>
      <c r="B20" s="236">
        <v>12</v>
      </c>
      <c r="C20" s="224" t="s">
        <v>134</v>
      </c>
      <c r="K20" s="290"/>
      <c r="L20" s="290"/>
      <c r="M20" s="294" t="s">
        <v>684</v>
      </c>
      <c r="N20" s="288" t="s">
        <v>652</v>
      </c>
      <c r="O20" s="290"/>
      <c r="P20" s="290"/>
      <c r="Q20" s="290"/>
      <c r="R20" s="285" t="s">
        <v>718</v>
      </c>
      <c r="S20" s="290"/>
      <c r="T20" s="290"/>
      <c r="U20" s="290"/>
      <c r="V20" s="290"/>
      <c r="W20" s="290"/>
      <c r="X20" s="290"/>
      <c r="Y20" s="290"/>
    </row>
    <row r="21" spans="1:25" ht="27.75">
      <c r="A21" s="236">
        <f>+B20+1</f>
        <v>13</v>
      </c>
      <c r="B21" s="236">
        <v>15</v>
      </c>
      <c r="C21" s="224" t="s">
        <v>135</v>
      </c>
      <c r="K21" s="290"/>
      <c r="L21" s="290"/>
      <c r="M21" s="294" t="s">
        <v>804</v>
      </c>
      <c r="N21" s="295"/>
      <c r="O21" s="290"/>
      <c r="P21" s="290"/>
      <c r="Q21" s="290"/>
      <c r="R21" s="285" t="s">
        <v>719</v>
      </c>
      <c r="S21" s="290"/>
      <c r="T21" s="290"/>
      <c r="U21" s="290"/>
      <c r="V21" s="290"/>
      <c r="W21" s="290"/>
      <c r="X21" s="290"/>
      <c r="Y21" s="290"/>
    </row>
    <row r="22" spans="1:25" ht="27.75">
      <c r="A22" s="236">
        <f t="shared" ref="A22:A29" si="0">+B21+1</f>
        <v>16</v>
      </c>
      <c r="B22" s="236">
        <v>18</v>
      </c>
      <c r="C22" s="224" t="s">
        <v>136</v>
      </c>
      <c r="K22" s="290"/>
      <c r="L22" s="290"/>
      <c r="M22" s="294" t="s">
        <v>732</v>
      </c>
      <c r="N22" s="295"/>
      <c r="O22" s="290"/>
      <c r="P22" s="290"/>
      <c r="Q22" s="290"/>
      <c r="R22" s="285" t="s">
        <v>720</v>
      </c>
      <c r="S22" s="290"/>
      <c r="T22" s="290"/>
      <c r="U22" s="290"/>
      <c r="V22" s="290"/>
      <c r="W22" s="290"/>
      <c r="X22" s="290"/>
      <c r="Y22" s="290"/>
    </row>
    <row r="23" spans="1:25" ht="27.75">
      <c r="A23" s="236">
        <f t="shared" si="0"/>
        <v>19</v>
      </c>
      <c r="B23" s="236">
        <v>22</v>
      </c>
      <c r="C23" s="224" t="s">
        <v>137</v>
      </c>
      <c r="K23" s="290"/>
      <c r="L23" s="290"/>
      <c r="M23" s="294" t="s">
        <v>733</v>
      </c>
      <c r="N23" s="295"/>
      <c r="O23" s="290"/>
      <c r="P23" s="290"/>
      <c r="Q23" s="290"/>
      <c r="R23" s="285" t="s">
        <v>721</v>
      </c>
      <c r="S23" s="290"/>
      <c r="T23" s="290"/>
      <c r="U23" s="290"/>
      <c r="V23" s="290"/>
      <c r="W23" s="290"/>
      <c r="X23" s="290"/>
      <c r="Y23" s="290"/>
    </row>
    <row r="24" spans="1:25" ht="27.75">
      <c r="A24" s="236">
        <f t="shared" si="0"/>
        <v>23</v>
      </c>
      <c r="B24" s="236">
        <v>25</v>
      </c>
      <c r="C24" s="224" t="s">
        <v>138</v>
      </c>
      <c r="K24" s="290"/>
      <c r="L24" s="290"/>
      <c r="M24" s="294" t="s">
        <v>787</v>
      </c>
      <c r="N24" s="295"/>
      <c r="O24" s="290"/>
      <c r="P24" s="290"/>
      <c r="Q24" s="290"/>
      <c r="R24" s="297" t="s">
        <v>715</v>
      </c>
      <c r="S24" s="290"/>
      <c r="T24" s="290"/>
      <c r="U24" s="290"/>
      <c r="V24" s="290"/>
      <c r="W24" s="290"/>
      <c r="X24" s="290"/>
      <c r="Y24" s="290"/>
    </row>
    <row r="25" spans="1:25" ht="27.75">
      <c r="A25" s="236">
        <f t="shared" si="0"/>
        <v>26</v>
      </c>
      <c r="B25" s="236">
        <v>32</v>
      </c>
      <c r="C25" s="224" t="s">
        <v>139</v>
      </c>
      <c r="K25" s="290"/>
      <c r="L25" s="290"/>
      <c r="M25" s="294" t="s">
        <v>734</v>
      </c>
      <c r="N25" s="295"/>
      <c r="O25" s="290"/>
      <c r="P25" s="290"/>
      <c r="Q25" s="290"/>
      <c r="R25" s="290"/>
      <c r="S25" s="290"/>
      <c r="T25" s="290"/>
      <c r="U25" s="290"/>
      <c r="V25" s="290"/>
      <c r="W25" s="290"/>
      <c r="X25" s="290"/>
      <c r="Y25" s="290"/>
    </row>
    <row r="26" spans="1:25" ht="27.75">
      <c r="A26" s="236">
        <f t="shared" si="0"/>
        <v>33</v>
      </c>
      <c r="B26" s="236">
        <v>45</v>
      </c>
      <c r="C26" s="256" t="s">
        <v>140</v>
      </c>
      <c r="K26" s="290"/>
      <c r="L26" s="290"/>
      <c r="M26" s="294" t="s">
        <v>788</v>
      </c>
      <c r="N26" s="295"/>
      <c r="O26" s="290"/>
      <c r="P26" s="290"/>
      <c r="Q26" s="290"/>
      <c r="R26" s="290"/>
      <c r="S26" s="290"/>
      <c r="T26" s="290"/>
      <c r="U26" s="290"/>
      <c r="V26" s="290"/>
      <c r="W26" s="290"/>
      <c r="X26" s="290"/>
      <c r="Y26" s="290"/>
    </row>
    <row r="27" spans="1:25" ht="27.75">
      <c r="A27" s="236">
        <f t="shared" si="0"/>
        <v>46</v>
      </c>
      <c r="B27" s="236">
        <v>52</v>
      </c>
      <c r="C27" s="224" t="s">
        <v>141</v>
      </c>
      <c r="K27" s="290"/>
      <c r="L27" s="290"/>
      <c r="M27" s="294" t="s">
        <v>735</v>
      </c>
      <c r="N27" s="290"/>
      <c r="O27" s="290"/>
      <c r="P27" s="290"/>
      <c r="Q27" s="290"/>
      <c r="R27" s="290"/>
      <c r="S27" s="290"/>
      <c r="T27" s="290"/>
      <c r="U27" s="290"/>
      <c r="V27" s="290"/>
      <c r="W27" s="290"/>
      <c r="X27" s="290"/>
      <c r="Y27" s="290"/>
    </row>
    <row r="28" spans="1:25" ht="27.75">
      <c r="A28" s="236">
        <f t="shared" si="0"/>
        <v>53</v>
      </c>
      <c r="B28" s="236">
        <v>63</v>
      </c>
      <c r="C28" s="224" t="s">
        <v>142</v>
      </c>
      <c r="K28" s="290"/>
      <c r="L28" s="290"/>
      <c r="M28" s="294" t="s">
        <v>805</v>
      </c>
      <c r="O28" s="290"/>
      <c r="P28" s="290"/>
      <c r="Q28" s="290"/>
      <c r="S28" s="290"/>
      <c r="T28" s="290"/>
      <c r="U28" s="290"/>
      <c r="V28" s="290"/>
      <c r="W28" s="290"/>
      <c r="X28" s="290"/>
      <c r="Y28" s="290"/>
    </row>
    <row r="29" spans="1:25" ht="27.75">
      <c r="A29" s="236">
        <f t="shared" si="0"/>
        <v>64</v>
      </c>
      <c r="C29" s="224" t="s">
        <v>143</v>
      </c>
      <c r="K29" s="290"/>
      <c r="L29" s="290"/>
      <c r="M29" s="294" t="s">
        <v>685</v>
      </c>
      <c r="V29" s="290"/>
    </row>
    <row r="30" spans="1:25">
      <c r="A30" s="233"/>
      <c r="K30" s="290"/>
      <c r="L30" s="290"/>
      <c r="M30" s="294" t="s">
        <v>686</v>
      </c>
    </row>
    <row r="31" spans="1:25">
      <c r="A31" s="233"/>
      <c r="L31" s="290"/>
      <c r="M31" s="294" t="s">
        <v>785</v>
      </c>
    </row>
    <row r="32" spans="1:25">
      <c r="A32" s="225" t="s">
        <v>37</v>
      </c>
      <c r="B32" s="225" t="s">
        <v>24</v>
      </c>
      <c r="C32" s="224" t="s">
        <v>162</v>
      </c>
      <c r="M32" s="294" t="s">
        <v>687</v>
      </c>
    </row>
    <row r="33" spans="1:13">
      <c r="A33" s="261">
        <v>0</v>
      </c>
      <c r="B33" s="233">
        <v>31</v>
      </c>
      <c r="C33" s="224" t="s">
        <v>144</v>
      </c>
      <c r="M33" s="294" t="s">
        <v>786</v>
      </c>
    </row>
    <row r="34" spans="1:13">
      <c r="A34" s="233">
        <v>32</v>
      </c>
      <c r="B34" s="233">
        <v>45</v>
      </c>
      <c r="C34" s="224" t="s">
        <v>145</v>
      </c>
      <c r="M34" s="294" t="s">
        <v>688</v>
      </c>
    </row>
    <row r="35" spans="1:13">
      <c r="A35" s="233">
        <v>46</v>
      </c>
      <c r="B35" s="233">
        <v>60</v>
      </c>
      <c r="C35" s="224" t="s">
        <v>146</v>
      </c>
      <c r="M35" s="287" t="s">
        <v>738</v>
      </c>
    </row>
    <row r="36" spans="1:13">
      <c r="A36" s="233">
        <v>61</v>
      </c>
      <c r="B36" s="262">
        <v>75</v>
      </c>
      <c r="C36" s="224" t="s">
        <v>147</v>
      </c>
      <c r="M36" s="287" t="s">
        <v>739</v>
      </c>
    </row>
    <row r="37" spans="1:13">
      <c r="A37" s="233">
        <v>76</v>
      </c>
      <c r="B37" s="262">
        <v>79</v>
      </c>
      <c r="C37" s="224" t="s">
        <v>148</v>
      </c>
      <c r="M37" s="287" t="s">
        <v>740</v>
      </c>
    </row>
    <row r="38" spans="1:13">
      <c r="A38" s="233">
        <v>80</v>
      </c>
      <c r="B38" s="262">
        <v>82</v>
      </c>
      <c r="C38" s="224" t="s">
        <v>149</v>
      </c>
      <c r="M38" s="287" t="s">
        <v>741</v>
      </c>
    </row>
    <row r="39" spans="1:13">
      <c r="A39" s="233">
        <v>83</v>
      </c>
      <c r="B39" s="233">
        <v>91</v>
      </c>
      <c r="C39" s="224" t="s">
        <v>150</v>
      </c>
      <c r="M39" s="287" t="s">
        <v>742</v>
      </c>
    </row>
    <row r="40" spans="1:13">
      <c r="A40" s="233">
        <v>92</v>
      </c>
      <c r="B40" s="233">
        <v>104</v>
      </c>
      <c r="C40" s="224" t="s">
        <v>151</v>
      </c>
      <c r="M40" s="287" t="s">
        <v>743</v>
      </c>
    </row>
    <row r="41" spans="1:13">
      <c r="A41" s="233">
        <v>105</v>
      </c>
      <c r="B41" s="233">
        <v>115</v>
      </c>
      <c r="C41" s="224" t="s">
        <v>152</v>
      </c>
      <c r="M41" s="287" t="s">
        <v>744</v>
      </c>
    </row>
    <row r="42" spans="1:13">
      <c r="A42" s="233">
        <v>116</v>
      </c>
      <c r="B42" s="233">
        <v>125</v>
      </c>
      <c r="C42" s="224" t="s">
        <v>153</v>
      </c>
      <c r="M42" s="287" t="s">
        <v>745</v>
      </c>
    </row>
    <row r="43" spans="1:13">
      <c r="A43" s="233">
        <v>126</v>
      </c>
      <c r="B43" s="233">
        <v>138</v>
      </c>
      <c r="C43" s="224" t="s">
        <v>154</v>
      </c>
      <c r="M43" s="296" t="s">
        <v>705</v>
      </c>
    </row>
    <row r="44" spans="1:13">
      <c r="A44" s="233">
        <v>139</v>
      </c>
      <c r="B44" s="233">
        <v>152</v>
      </c>
      <c r="C44" s="224" t="s">
        <v>155</v>
      </c>
      <c r="M44" s="294" t="s">
        <v>677</v>
      </c>
    </row>
    <row r="45" spans="1:13">
      <c r="A45" s="233">
        <v>153</v>
      </c>
      <c r="B45" s="233">
        <v>175</v>
      </c>
      <c r="C45" s="224" t="s">
        <v>156</v>
      </c>
      <c r="M45" s="294" t="s">
        <v>678</v>
      </c>
    </row>
    <row r="46" spans="1:13">
      <c r="A46" s="233">
        <v>176</v>
      </c>
      <c r="B46" s="233">
        <v>205</v>
      </c>
      <c r="C46" s="224" t="s">
        <v>157</v>
      </c>
      <c r="M46" s="294" t="s">
        <v>679</v>
      </c>
    </row>
    <row r="47" spans="1:13">
      <c r="A47" s="233">
        <v>206</v>
      </c>
      <c r="C47" s="224" t="s">
        <v>158</v>
      </c>
      <c r="M47" s="294" t="s">
        <v>680</v>
      </c>
    </row>
    <row r="48" spans="1:13">
      <c r="M48" s="298" t="s">
        <v>715</v>
      </c>
    </row>
    <row r="49" spans="1:13">
      <c r="M49" s="233"/>
    </row>
    <row r="50" spans="1:13" ht="27.75" thickBot="1"/>
    <row r="51" spans="1:13" ht="28.5" thickBot="1">
      <c r="A51" s="237" t="s">
        <v>590</v>
      </c>
      <c r="B51" s="238" t="s">
        <v>664</v>
      </c>
      <c r="C51" s="238" t="s">
        <v>663</v>
      </c>
      <c r="H51" s="239" t="s">
        <v>628</v>
      </c>
      <c r="I51" s="240" t="e">
        <f>_xlfn.IFNA(VLOOKUP(#REF!,Lists_Cats!$A$52:$C$60,3,FALSE),0)</f>
        <v>#REF!</v>
      </c>
    </row>
    <row r="52" spans="1:13" ht="27.75" thickBot="1">
      <c r="A52" s="229" t="s">
        <v>14</v>
      </c>
      <c r="B52" s="241">
        <v>0.5</v>
      </c>
      <c r="C52" s="230">
        <f>+B52*100</f>
        <v>50</v>
      </c>
      <c r="H52" s="239" t="s">
        <v>606</v>
      </c>
      <c r="I52" s="242" t="e">
        <f>_xlfn.IFNA(VLOOKUP(#REF!,Lists_Cats!$A$52:$C$60,3,FALSE),0)</f>
        <v>#REF!</v>
      </c>
    </row>
    <row r="53" spans="1:13">
      <c r="A53" s="229" t="s">
        <v>625</v>
      </c>
      <c r="B53" s="241">
        <v>0.47499999999999998</v>
      </c>
      <c r="C53" s="230">
        <f t="shared" ref="C53:C60" si="1">+B53*100</f>
        <v>47.5</v>
      </c>
    </row>
    <row r="54" spans="1:13">
      <c r="A54" s="229" t="s">
        <v>9</v>
      </c>
      <c r="B54" s="241">
        <v>0.45</v>
      </c>
      <c r="C54" s="230">
        <f t="shared" si="1"/>
        <v>45</v>
      </c>
    </row>
    <row r="55" spans="1:13">
      <c r="A55" s="229" t="s">
        <v>626</v>
      </c>
      <c r="B55" s="241">
        <v>0.42499999999999999</v>
      </c>
      <c r="C55" s="230">
        <f t="shared" si="1"/>
        <v>42.5</v>
      </c>
    </row>
    <row r="56" spans="1:13">
      <c r="A56" s="229" t="s">
        <v>4</v>
      </c>
      <c r="B56" s="241">
        <v>0.4</v>
      </c>
      <c r="C56" s="230">
        <f t="shared" si="1"/>
        <v>40</v>
      </c>
    </row>
    <row r="57" spans="1:13">
      <c r="A57" s="229" t="s">
        <v>627</v>
      </c>
      <c r="B57" s="241">
        <v>0.375</v>
      </c>
      <c r="C57" s="230">
        <f t="shared" si="1"/>
        <v>37.5</v>
      </c>
    </row>
    <row r="58" spans="1:13">
      <c r="A58" s="229" t="s">
        <v>2</v>
      </c>
      <c r="B58" s="241">
        <v>0.35</v>
      </c>
      <c r="C58" s="230">
        <f t="shared" si="1"/>
        <v>35</v>
      </c>
    </row>
    <row r="59" spans="1:13">
      <c r="A59" s="229" t="s">
        <v>1</v>
      </c>
      <c r="B59" s="241">
        <v>0.32500000000000001</v>
      </c>
      <c r="C59" s="230">
        <f t="shared" si="1"/>
        <v>32.5</v>
      </c>
    </row>
    <row r="60" spans="1:13">
      <c r="A60" s="229" t="s">
        <v>0</v>
      </c>
      <c r="B60" s="241">
        <v>0.3</v>
      </c>
      <c r="C60" s="230">
        <f t="shared" si="1"/>
        <v>30</v>
      </c>
    </row>
    <row r="63" spans="1:13" ht="27.75">
      <c r="A63" s="243" t="s">
        <v>601</v>
      </c>
      <c r="B63" s="223"/>
    </row>
    <row r="64" spans="1:13">
      <c r="A64" s="229" t="s">
        <v>595</v>
      </c>
    </row>
    <row r="65" spans="1:6">
      <c r="A65" s="229" t="s">
        <v>596</v>
      </c>
    </row>
    <row r="66" spans="1:6">
      <c r="A66" s="229" t="s">
        <v>597</v>
      </c>
    </row>
    <row r="67" spans="1:6">
      <c r="A67" s="229" t="s">
        <v>598</v>
      </c>
    </row>
    <row r="68" spans="1:6">
      <c r="A68" s="229" t="s">
        <v>599</v>
      </c>
    </row>
    <row r="69" spans="1:6">
      <c r="A69" s="229" t="s">
        <v>600</v>
      </c>
    </row>
    <row r="70" spans="1:6">
      <c r="A70" s="229" t="s">
        <v>602</v>
      </c>
    </row>
    <row r="71" spans="1:6">
      <c r="A71" s="229" t="s">
        <v>603</v>
      </c>
    </row>
    <row r="72" spans="1:6">
      <c r="A72" s="229" t="s">
        <v>604</v>
      </c>
    </row>
    <row r="73" spans="1:6">
      <c r="A73" s="229" t="s">
        <v>605</v>
      </c>
    </row>
    <row r="76" spans="1:6">
      <c r="A76" s="244" t="s">
        <v>620</v>
      </c>
      <c r="B76" s="230" t="s">
        <v>621</v>
      </c>
      <c r="C76" s="230" t="s">
        <v>575</v>
      </c>
      <c r="D76" s="230" t="s">
        <v>174</v>
      </c>
      <c r="E76" s="230" t="s">
        <v>622</v>
      </c>
    </row>
    <row r="77" spans="1:6" ht="28.5">
      <c r="A77" s="245" t="s">
        <v>635</v>
      </c>
      <c r="B77" s="246"/>
      <c r="C77" s="224" t="s">
        <v>634</v>
      </c>
      <c r="D77" s="230"/>
      <c r="E77" s="247">
        <v>0</v>
      </c>
      <c r="F77" s="312"/>
    </row>
    <row r="78" spans="1:6" ht="28.5">
      <c r="A78" s="245" t="s">
        <v>616</v>
      </c>
      <c r="B78" s="246" t="s">
        <v>591</v>
      </c>
      <c r="C78" s="224" t="s">
        <v>661</v>
      </c>
      <c r="D78" s="230" t="s">
        <v>14</v>
      </c>
      <c r="E78" s="248">
        <v>115</v>
      </c>
      <c r="F78" s="312"/>
    </row>
    <row r="79" spans="1:6" ht="28.5">
      <c r="A79" s="245" t="s">
        <v>617</v>
      </c>
      <c r="B79" s="246" t="s">
        <v>592</v>
      </c>
      <c r="C79" s="232" t="s">
        <v>615</v>
      </c>
      <c r="D79" s="249" t="s">
        <v>9</v>
      </c>
      <c r="E79" s="248">
        <v>211</v>
      </c>
      <c r="F79" s="312"/>
    </row>
    <row r="80" spans="1:6" ht="28.5">
      <c r="A80" s="245" t="s">
        <v>618</v>
      </c>
      <c r="B80" s="246" t="s">
        <v>593</v>
      </c>
      <c r="C80" s="232" t="s">
        <v>662</v>
      </c>
      <c r="D80" s="249" t="s">
        <v>14</v>
      </c>
      <c r="E80" s="248">
        <v>158</v>
      </c>
      <c r="F80" s="312"/>
    </row>
    <row r="81" spans="1:6" ht="28.5">
      <c r="A81" s="245" t="s">
        <v>619</v>
      </c>
      <c r="B81" s="246" t="s">
        <v>594</v>
      </c>
      <c r="C81" s="232" t="s">
        <v>623</v>
      </c>
      <c r="D81" s="249" t="s">
        <v>9</v>
      </c>
      <c r="E81" s="248">
        <v>294</v>
      </c>
      <c r="F81" s="312"/>
    </row>
    <row r="82" spans="1:6" ht="28.5">
      <c r="A82" s="245" t="s">
        <v>616</v>
      </c>
      <c r="B82" s="246" t="s">
        <v>591</v>
      </c>
      <c r="C82" s="224" t="s">
        <v>689</v>
      </c>
      <c r="D82" s="230" t="s">
        <v>14</v>
      </c>
      <c r="E82" s="248">
        <v>115</v>
      </c>
      <c r="F82" s="312"/>
    </row>
    <row r="83" spans="1:6" ht="28.5">
      <c r="A83" s="245" t="s">
        <v>617</v>
      </c>
      <c r="B83" s="246" t="s">
        <v>592</v>
      </c>
      <c r="C83" s="232" t="s">
        <v>690</v>
      </c>
      <c r="D83" s="249" t="s">
        <v>9</v>
      </c>
      <c r="E83" s="248">
        <v>211</v>
      </c>
      <c r="F83" s="312"/>
    </row>
    <row r="84" spans="1:6" ht="28.5">
      <c r="A84" s="245" t="s">
        <v>618</v>
      </c>
      <c r="B84" s="246" t="s">
        <v>593</v>
      </c>
      <c r="C84" s="232" t="s">
        <v>691</v>
      </c>
      <c r="D84" s="249" t="s">
        <v>14</v>
      </c>
      <c r="E84" s="248">
        <v>158</v>
      </c>
      <c r="F84" s="312"/>
    </row>
    <row r="85" spans="1:6" ht="28.5">
      <c r="A85" s="245" t="s">
        <v>619</v>
      </c>
      <c r="B85" s="246" t="s">
        <v>594</v>
      </c>
      <c r="C85" s="232" t="s">
        <v>692</v>
      </c>
      <c r="D85" s="249" t="s">
        <v>9</v>
      </c>
      <c r="E85" s="248">
        <v>294</v>
      </c>
      <c r="F85" s="312"/>
    </row>
    <row r="86" spans="1:6">
      <c r="E86" s="250"/>
    </row>
    <row r="88" spans="1:6">
      <c r="A88" s="244" t="s">
        <v>629</v>
      </c>
      <c r="B88" s="244" t="s">
        <v>630</v>
      </c>
    </row>
    <row r="89" spans="1:6">
      <c r="A89" s="233">
        <v>1</v>
      </c>
      <c r="B89" s="313">
        <v>1.75</v>
      </c>
      <c r="C89" s="312"/>
    </row>
    <row r="90" spans="1:6">
      <c r="A90" s="233">
        <v>2</v>
      </c>
      <c r="B90" s="313">
        <v>2.9</v>
      </c>
      <c r="C90" s="312"/>
    </row>
    <row r="91" spans="1:6">
      <c r="A91" s="233">
        <v>3</v>
      </c>
      <c r="B91" s="313">
        <v>4</v>
      </c>
      <c r="C91" s="312"/>
    </row>
    <row r="92" spans="1:6">
      <c r="A92" s="233">
        <v>4</v>
      </c>
      <c r="B92" s="313">
        <v>5.0999999999999996</v>
      </c>
      <c r="C92" s="312"/>
    </row>
    <row r="93" spans="1:6">
      <c r="A93" s="233">
        <v>5</v>
      </c>
      <c r="B93" s="313">
        <v>6.2</v>
      </c>
      <c r="C93" s="312"/>
    </row>
    <row r="94" spans="1:6">
      <c r="A94" s="233">
        <v>6</v>
      </c>
      <c r="B94" s="313">
        <v>7.2</v>
      </c>
      <c r="C94" s="312"/>
    </row>
    <row r="95" spans="1:6">
      <c r="A95" s="233">
        <v>7</v>
      </c>
      <c r="B95" s="313">
        <v>8.3000000000000007</v>
      </c>
      <c r="C95" s="312"/>
    </row>
    <row r="96" spans="1:6">
      <c r="A96" s="233">
        <v>8</v>
      </c>
      <c r="B96" s="313">
        <v>9.3000000000000007</v>
      </c>
      <c r="C96" s="312"/>
    </row>
    <row r="97" spans="1:9">
      <c r="A97" s="233">
        <v>9</v>
      </c>
      <c r="B97" s="313">
        <v>10.4</v>
      </c>
      <c r="C97" s="312"/>
    </row>
    <row r="98" spans="1:9">
      <c r="A98" s="233">
        <v>10</v>
      </c>
      <c r="B98" s="313">
        <v>11.5</v>
      </c>
      <c r="C98" s="312"/>
    </row>
    <row r="103" spans="1:9" ht="28.5">
      <c r="A103" s="223" t="s">
        <v>632</v>
      </c>
      <c r="B103" s="223" t="s">
        <v>174</v>
      </c>
      <c r="C103" s="223" t="s">
        <v>655</v>
      </c>
      <c r="D103" s="251" t="s">
        <v>633</v>
      </c>
      <c r="E103" s="245" t="s">
        <v>619</v>
      </c>
      <c r="H103" s="224" t="s">
        <v>851</v>
      </c>
      <c r="I103" s="224" t="s">
        <v>852</v>
      </c>
    </row>
    <row r="104" spans="1:9">
      <c r="A104" s="230" t="s">
        <v>634</v>
      </c>
      <c r="B104" s="230" t="s">
        <v>14</v>
      </c>
      <c r="C104" s="230" t="str">
        <f>+B104&amp;"-"&amp;A104</f>
        <v>A-NFR</v>
      </c>
      <c r="D104" s="230">
        <v>150</v>
      </c>
      <c r="E104" s="224">
        <v>0</v>
      </c>
    </row>
    <row r="105" spans="1:9">
      <c r="A105" s="230" t="s">
        <v>634</v>
      </c>
      <c r="B105" s="230" t="s">
        <v>9</v>
      </c>
      <c r="C105" s="230" t="str">
        <f t="shared" ref="C105:C114" si="2">+B105&amp;"-"&amp;A105</f>
        <v>B-NFR</v>
      </c>
      <c r="D105" s="230">
        <v>319</v>
      </c>
      <c r="E105" s="224">
        <v>0</v>
      </c>
    </row>
    <row r="106" spans="1:9">
      <c r="A106" s="230" t="s">
        <v>634</v>
      </c>
      <c r="B106" s="230" t="s">
        <v>4</v>
      </c>
      <c r="C106" s="230" t="str">
        <f t="shared" si="2"/>
        <v>C-NFR</v>
      </c>
      <c r="D106" s="230">
        <v>319</v>
      </c>
      <c r="E106" s="224">
        <v>0</v>
      </c>
    </row>
    <row r="107" spans="1:9">
      <c r="A107" s="230" t="s">
        <v>661</v>
      </c>
      <c r="B107" s="230" t="s">
        <v>14</v>
      </c>
      <c r="C107" s="230" t="str">
        <f t="shared" ref="C107:C111" si="3">+B107&amp;"-"&amp;A107</f>
        <v>A-FD30</v>
      </c>
      <c r="D107" s="230">
        <v>228</v>
      </c>
      <c r="E107" s="250">
        <v>115</v>
      </c>
    </row>
    <row r="108" spans="1:9">
      <c r="A108" s="230" t="s">
        <v>661</v>
      </c>
      <c r="B108" s="230" t="s">
        <v>9</v>
      </c>
      <c r="C108" s="230" t="str">
        <f t="shared" si="3"/>
        <v>B-FD30</v>
      </c>
      <c r="D108" s="230">
        <v>510</v>
      </c>
      <c r="E108" s="250">
        <v>210</v>
      </c>
    </row>
    <row r="109" spans="1:9">
      <c r="A109" s="230" t="s">
        <v>661</v>
      </c>
      <c r="B109" s="230" t="s">
        <v>4</v>
      </c>
      <c r="C109" s="230" t="str">
        <f t="shared" si="3"/>
        <v>C-FD30</v>
      </c>
      <c r="D109" s="230">
        <v>510</v>
      </c>
      <c r="E109" s="250">
        <v>210</v>
      </c>
    </row>
    <row r="110" spans="1:9">
      <c r="A110" s="230" t="s">
        <v>615</v>
      </c>
      <c r="B110" s="230" t="s">
        <v>14</v>
      </c>
      <c r="C110" s="230" t="str">
        <f t="shared" si="3"/>
        <v>A-FD30S</v>
      </c>
      <c r="D110" s="230">
        <v>228</v>
      </c>
      <c r="E110" s="250">
        <v>115</v>
      </c>
    </row>
    <row r="111" spans="1:9">
      <c r="A111" s="230" t="s">
        <v>615</v>
      </c>
      <c r="B111" s="230" t="s">
        <v>9</v>
      </c>
      <c r="C111" s="230" t="str">
        <f t="shared" si="3"/>
        <v>B-FD30S</v>
      </c>
      <c r="D111" s="230">
        <v>510</v>
      </c>
      <c r="E111" s="250">
        <v>210</v>
      </c>
    </row>
    <row r="112" spans="1:9">
      <c r="A112" s="230" t="s">
        <v>615</v>
      </c>
      <c r="B112" s="230" t="s">
        <v>4</v>
      </c>
      <c r="C112" s="230" t="str">
        <f t="shared" ref="C112" si="4">+B112&amp;"-"&amp;A112</f>
        <v>C-FD30S</v>
      </c>
      <c r="D112" s="230">
        <v>510</v>
      </c>
      <c r="E112" s="250">
        <v>210</v>
      </c>
    </row>
    <row r="113" spans="1:8">
      <c r="A113" s="230" t="s">
        <v>662</v>
      </c>
      <c r="B113" s="230" t="s">
        <v>14</v>
      </c>
      <c r="C113" s="230" t="str">
        <f t="shared" si="2"/>
        <v>A-FD60</v>
      </c>
      <c r="D113" s="230">
        <v>277</v>
      </c>
      <c r="E113" s="250">
        <v>158</v>
      </c>
      <c r="H113" s="224" t="s">
        <v>823</v>
      </c>
    </row>
    <row r="114" spans="1:8">
      <c r="A114" s="230" t="s">
        <v>662</v>
      </c>
      <c r="B114" s="230" t="s">
        <v>9</v>
      </c>
      <c r="C114" s="230" t="str">
        <f t="shared" si="2"/>
        <v>B-FD60</v>
      </c>
      <c r="D114" s="230">
        <v>595</v>
      </c>
      <c r="E114" s="250">
        <v>294</v>
      </c>
      <c r="H114" s="224" t="s">
        <v>823</v>
      </c>
    </row>
    <row r="115" spans="1:8">
      <c r="A115" s="230" t="s">
        <v>662</v>
      </c>
      <c r="B115" s="230" t="s">
        <v>4</v>
      </c>
      <c r="C115" s="230" t="str">
        <f t="shared" ref="C115" si="5">+B115&amp;"-"&amp;A115</f>
        <v>C-FD60</v>
      </c>
      <c r="D115" s="230">
        <v>595</v>
      </c>
      <c r="E115" s="250">
        <v>294</v>
      </c>
      <c r="H115" s="224" t="s">
        <v>823</v>
      </c>
    </row>
    <row r="116" spans="1:8">
      <c r="A116" s="230" t="s">
        <v>623</v>
      </c>
      <c r="B116" s="230" t="s">
        <v>14</v>
      </c>
      <c r="C116" s="230" t="str">
        <f>+B116&amp;"-"&amp;A116</f>
        <v>A-FD60S</v>
      </c>
      <c r="D116" s="230">
        <v>277</v>
      </c>
      <c r="E116" s="250">
        <v>158</v>
      </c>
      <c r="H116" s="224" t="s">
        <v>823</v>
      </c>
    </row>
    <row r="117" spans="1:8">
      <c r="A117" s="230" t="s">
        <v>623</v>
      </c>
      <c r="B117" s="230" t="s">
        <v>9</v>
      </c>
      <c r="C117" s="230" t="str">
        <f>+B117&amp;"-"&amp;A117</f>
        <v>B-FD60S</v>
      </c>
      <c r="D117" s="230">
        <v>595</v>
      </c>
      <c r="E117" s="250">
        <v>294</v>
      </c>
      <c r="H117" s="224" t="s">
        <v>823</v>
      </c>
    </row>
    <row r="118" spans="1:8">
      <c r="A118" s="230" t="s">
        <v>623</v>
      </c>
      <c r="B118" s="230" t="s">
        <v>4</v>
      </c>
      <c r="C118" s="230" t="str">
        <f>+B118&amp;"-"&amp;A118</f>
        <v>C-FD60S</v>
      </c>
      <c r="D118" s="230">
        <v>595</v>
      </c>
      <c r="E118" s="250">
        <v>294</v>
      </c>
      <c r="H118" s="224" t="s">
        <v>823</v>
      </c>
    </row>
    <row r="119" spans="1:8">
      <c r="A119" s="230" t="s">
        <v>689</v>
      </c>
      <c r="B119" s="230" t="s">
        <v>14</v>
      </c>
      <c r="C119" s="230" t="str">
        <f>+B119&amp;"-"&amp;A119</f>
        <v>A-FD30 - No Intu</v>
      </c>
      <c r="D119" s="230">
        <v>227</v>
      </c>
      <c r="E119" s="250"/>
    </row>
    <row r="120" spans="1:8">
      <c r="A120" s="230" t="s">
        <v>690</v>
      </c>
      <c r="B120" s="230" t="s">
        <v>14</v>
      </c>
      <c r="C120" s="230" t="str">
        <f t="shared" ref="C120:C129" si="6">+B120&amp;"-"&amp;A120</f>
        <v>A-FD30S - No Intu</v>
      </c>
      <c r="D120" s="230">
        <v>227</v>
      </c>
      <c r="E120" s="250"/>
    </row>
    <row r="121" spans="1:8">
      <c r="A121" s="230" t="s">
        <v>691</v>
      </c>
      <c r="B121" s="230" t="s">
        <v>14</v>
      </c>
      <c r="C121" s="230" t="str">
        <f t="shared" si="6"/>
        <v>A-FD60 - No Intu</v>
      </c>
      <c r="D121" s="230">
        <v>277</v>
      </c>
      <c r="E121" s="250"/>
      <c r="H121" s="224" t="s">
        <v>823</v>
      </c>
    </row>
    <row r="122" spans="1:8">
      <c r="A122" s="230" t="s">
        <v>692</v>
      </c>
      <c r="B122" s="230" t="s">
        <v>14</v>
      </c>
      <c r="C122" s="230" t="str">
        <f t="shared" si="6"/>
        <v>A-FD60S - No Intu</v>
      </c>
      <c r="D122" s="230">
        <v>277</v>
      </c>
      <c r="E122" s="250"/>
      <c r="H122" s="224" t="s">
        <v>823</v>
      </c>
    </row>
    <row r="123" spans="1:8">
      <c r="A123" s="230" t="s">
        <v>689</v>
      </c>
      <c r="B123" s="230" t="s">
        <v>9</v>
      </c>
      <c r="C123" s="230" t="str">
        <f t="shared" si="6"/>
        <v>B-FD30 - No Intu</v>
      </c>
      <c r="D123" s="230">
        <v>510</v>
      </c>
      <c r="E123" s="250"/>
    </row>
    <row r="124" spans="1:8">
      <c r="A124" s="230" t="s">
        <v>690</v>
      </c>
      <c r="B124" s="230" t="s">
        <v>9</v>
      </c>
      <c r="C124" s="230" t="str">
        <f t="shared" si="6"/>
        <v>B-FD30S - No Intu</v>
      </c>
      <c r="D124" s="230">
        <v>510</v>
      </c>
      <c r="E124" s="250"/>
    </row>
    <row r="125" spans="1:8">
      <c r="A125" s="230" t="s">
        <v>691</v>
      </c>
      <c r="B125" s="230" t="s">
        <v>9</v>
      </c>
      <c r="C125" s="230" t="str">
        <f t="shared" si="6"/>
        <v>B-FD60 - No Intu</v>
      </c>
      <c r="D125" s="230">
        <v>595</v>
      </c>
      <c r="E125" s="250"/>
      <c r="H125" s="224" t="s">
        <v>823</v>
      </c>
    </row>
    <row r="126" spans="1:8">
      <c r="A126" s="230" t="s">
        <v>692</v>
      </c>
      <c r="B126" s="230" t="s">
        <v>9</v>
      </c>
      <c r="C126" s="230" t="str">
        <f t="shared" si="6"/>
        <v>B-FD60S - No Intu</v>
      </c>
      <c r="D126" s="230">
        <v>595</v>
      </c>
      <c r="E126" s="250"/>
      <c r="H126" s="224" t="s">
        <v>823</v>
      </c>
    </row>
    <row r="127" spans="1:8">
      <c r="A127" s="230" t="s">
        <v>689</v>
      </c>
      <c r="B127" s="230" t="s">
        <v>4</v>
      </c>
      <c r="C127" s="230" t="str">
        <f t="shared" si="6"/>
        <v>C-FD30 - No Intu</v>
      </c>
      <c r="D127" s="230">
        <v>510</v>
      </c>
      <c r="E127" s="250"/>
    </row>
    <row r="128" spans="1:8">
      <c r="A128" s="230" t="s">
        <v>690</v>
      </c>
      <c r="B128" s="230" t="s">
        <v>4</v>
      </c>
      <c r="C128" s="230" t="str">
        <f t="shared" si="6"/>
        <v>C-FD30S - No Intu</v>
      </c>
      <c r="D128" s="230">
        <v>510</v>
      </c>
      <c r="E128" s="250"/>
    </row>
    <row r="129" spans="1:8">
      <c r="A129" s="230" t="s">
        <v>691</v>
      </c>
      <c r="B129" s="230" t="s">
        <v>4</v>
      </c>
      <c r="C129" s="230" t="str">
        <f t="shared" si="6"/>
        <v>C-FD60 - No Intu</v>
      </c>
      <c r="D129" s="230">
        <v>595</v>
      </c>
      <c r="E129" s="250"/>
      <c r="H129" s="224" t="s">
        <v>823</v>
      </c>
    </row>
    <row r="130" spans="1:8">
      <c r="A130" s="230" t="s">
        <v>692</v>
      </c>
      <c r="B130" s="230" t="s">
        <v>4</v>
      </c>
      <c r="C130" s="230" t="str">
        <f t="shared" ref="C130" si="7">+B130&amp;"-"&amp;A130</f>
        <v>C-FD60S - No Intu</v>
      </c>
      <c r="D130" s="230">
        <v>595</v>
      </c>
      <c r="E130" s="250"/>
      <c r="H130" s="224" t="s">
        <v>823</v>
      </c>
    </row>
    <row r="131" spans="1:8">
      <c r="A131" s="230" t="s">
        <v>634</v>
      </c>
      <c r="B131" s="230" t="s">
        <v>2</v>
      </c>
      <c r="C131" s="230" t="str">
        <f>+B131&amp;"-"&amp;A131</f>
        <v>D-NFR</v>
      </c>
      <c r="D131" s="230">
        <v>150</v>
      </c>
      <c r="E131" s="224">
        <v>0</v>
      </c>
    </row>
    <row r="132" spans="1:8">
      <c r="A132" s="230" t="s">
        <v>634</v>
      </c>
      <c r="B132" s="230" t="s">
        <v>1</v>
      </c>
      <c r="C132" s="230" t="str">
        <f t="shared" ref="C132:C142" si="8">+B132&amp;"-"&amp;A132</f>
        <v>E-NFR</v>
      </c>
      <c r="D132" s="230">
        <v>319</v>
      </c>
      <c r="E132" s="224">
        <v>0</v>
      </c>
    </row>
    <row r="133" spans="1:8">
      <c r="A133" s="230" t="s">
        <v>634</v>
      </c>
      <c r="B133" s="230" t="s">
        <v>0</v>
      </c>
      <c r="C133" s="230" t="str">
        <f t="shared" si="8"/>
        <v>F-NFR</v>
      </c>
      <c r="D133" s="230">
        <v>319</v>
      </c>
      <c r="E133" s="224">
        <v>0</v>
      </c>
    </row>
    <row r="134" spans="1:8">
      <c r="A134" s="230" t="s">
        <v>661</v>
      </c>
      <c r="B134" s="230" t="s">
        <v>2</v>
      </c>
      <c r="C134" s="230" t="str">
        <f t="shared" si="8"/>
        <v>D-FD30</v>
      </c>
      <c r="D134" s="230">
        <v>228</v>
      </c>
      <c r="E134" s="250">
        <v>115</v>
      </c>
    </row>
    <row r="135" spans="1:8">
      <c r="A135" s="230" t="s">
        <v>661</v>
      </c>
      <c r="B135" s="230" t="s">
        <v>1</v>
      </c>
      <c r="C135" s="230" t="str">
        <f t="shared" si="8"/>
        <v>E-FD30</v>
      </c>
      <c r="D135" s="230">
        <v>510</v>
      </c>
      <c r="E135" s="250">
        <v>210</v>
      </c>
    </row>
    <row r="136" spans="1:8">
      <c r="A136" s="230" t="s">
        <v>661</v>
      </c>
      <c r="B136" s="230" t="s">
        <v>0</v>
      </c>
      <c r="C136" s="230" t="str">
        <f t="shared" si="8"/>
        <v>F-FD30</v>
      </c>
      <c r="D136" s="230">
        <v>510</v>
      </c>
      <c r="E136" s="250">
        <v>210</v>
      </c>
    </row>
    <row r="137" spans="1:8">
      <c r="A137" s="230" t="s">
        <v>615</v>
      </c>
      <c r="B137" s="230" t="s">
        <v>2</v>
      </c>
      <c r="C137" s="230" t="str">
        <f t="shared" si="8"/>
        <v>D-FD30S</v>
      </c>
      <c r="D137" s="230">
        <v>228</v>
      </c>
      <c r="E137" s="250">
        <v>115</v>
      </c>
    </row>
    <row r="138" spans="1:8">
      <c r="A138" s="230" t="s">
        <v>615</v>
      </c>
      <c r="B138" s="230" t="s">
        <v>1</v>
      </c>
      <c r="C138" s="230" t="str">
        <f t="shared" si="8"/>
        <v>E-FD30S</v>
      </c>
      <c r="D138" s="230">
        <v>510</v>
      </c>
      <c r="E138" s="250">
        <v>210</v>
      </c>
    </row>
    <row r="139" spans="1:8">
      <c r="A139" s="230" t="s">
        <v>615</v>
      </c>
      <c r="B139" s="230" t="s">
        <v>0</v>
      </c>
      <c r="C139" s="230" t="str">
        <f t="shared" si="8"/>
        <v>F-FD30S</v>
      </c>
      <c r="D139" s="230">
        <v>510</v>
      </c>
      <c r="E139" s="250">
        <v>210</v>
      </c>
    </row>
    <row r="140" spans="1:8">
      <c r="A140" s="230" t="s">
        <v>662</v>
      </c>
      <c r="B140" s="230" t="s">
        <v>2</v>
      </c>
      <c r="C140" s="230" t="str">
        <f t="shared" si="8"/>
        <v>D-FD60</v>
      </c>
      <c r="D140" s="230">
        <v>277</v>
      </c>
      <c r="E140" s="250">
        <v>158</v>
      </c>
    </row>
    <row r="141" spans="1:8">
      <c r="A141" s="230" t="s">
        <v>662</v>
      </c>
      <c r="B141" s="230" t="s">
        <v>1</v>
      </c>
      <c r="C141" s="230" t="str">
        <f t="shared" si="8"/>
        <v>E-FD60</v>
      </c>
      <c r="D141" s="230">
        <v>595</v>
      </c>
      <c r="E141" s="250">
        <v>294</v>
      </c>
    </row>
    <row r="142" spans="1:8">
      <c r="A142" s="230" t="s">
        <v>662</v>
      </c>
      <c r="B142" s="230" t="s">
        <v>0</v>
      </c>
      <c r="C142" s="230" t="str">
        <f t="shared" si="8"/>
        <v>F-FD60</v>
      </c>
      <c r="D142" s="230">
        <v>595</v>
      </c>
      <c r="E142" s="250">
        <v>294</v>
      </c>
    </row>
    <row r="143" spans="1:8">
      <c r="A143" s="230" t="s">
        <v>623</v>
      </c>
      <c r="B143" s="230" t="s">
        <v>2</v>
      </c>
      <c r="C143" s="230" t="str">
        <f>+B143&amp;"-"&amp;A143</f>
        <v>D-FD60S</v>
      </c>
      <c r="D143" s="230">
        <v>277</v>
      </c>
      <c r="E143" s="250">
        <v>158</v>
      </c>
    </row>
    <row r="144" spans="1:8">
      <c r="A144" s="230" t="s">
        <v>623</v>
      </c>
      <c r="B144" s="230" t="s">
        <v>1</v>
      </c>
      <c r="C144" s="230" t="str">
        <f>+B144&amp;"-"&amp;A144</f>
        <v>E-FD60S</v>
      </c>
      <c r="D144" s="230">
        <v>595</v>
      </c>
      <c r="E144" s="250">
        <v>294</v>
      </c>
    </row>
    <row r="145" spans="1:5">
      <c r="A145" s="230" t="s">
        <v>623</v>
      </c>
      <c r="B145" s="230" t="s">
        <v>0</v>
      </c>
      <c r="C145" s="230" t="str">
        <f>+B145&amp;"-"&amp;A145</f>
        <v>F-FD60S</v>
      </c>
      <c r="D145" s="230">
        <v>595</v>
      </c>
      <c r="E145" s="250">
        <v>294</v>
      </c>
    </row>
    <row r="146" spans="1:5">
      <c r="A146" s="230" t="s">
        <v>689</v>
      </c>
      <c r="B146" s="230" t="s">
        <v>2</v>
      </c>
      <c r="C146" s="230" t="str">
        <f>+B146&amp;"-"&amp;A146</f>
        <v>D-FD30 - No Intu</v>
      </c>
      <c r="D146" s="230">
        <v>227</v>
      </c>
      <c r="E146" s="250"/>
    </row>
    <row r="147" spans="1:5">
      <c r="A147" s="230" t="s">
        <v>690</v>
      </c>
      <c r="B147" s="230" t="s">
        <v>2</v>
      </c>
      <c r="C147" s="230" t="str">
        <f t="shared" ref="C147:C157" si="9">+B147&amp;"-"&amp;A147</f>
        <v>D-FD30S - No Intu</v>
      </c>
      <c r="D147" s="230">
        <v>227</v>
      </c>
      <c r="E147" s="250"/>
    </row>
    <row r="148" spans="1:5">
      <c r="A148" s="230" t="s">
        <v>691</v>
      </c>
      <c r="B148" s="230" t="s">
        <v>2</v>
      </c>
      <c r="C148" s="230" t="str">
        <f t="shared" si="9"/>
        <v>D-FD60 - No Intu</v>
      </c>
      <c r="D148" s="230">
        <v>277</v>
      </c>
      <c r="E148" s="250"/>
    </row>
    <row r="149" spans="1:5">
      <c r="A149" s="230" t="s">
        <v>692</v>
      </c>
      <c r="B149" s="230" t="s">
        <v>2</v>
      </c>
      <c r="C149" s="230" t="str">
        <f t="shared" si="9"/>
        <v>D-FD60S - No Intu</v>
      </c>
      <c r="D149" s="230">
        <v>277</v>
      </c>
      <c r="E149" s="250"/>
    </row>
    <row r="150" spans="1:5">
      <c r="A150" s="230" t="s">
        <v>689</v>
      </c>
      <c r="B150" s="230" t="s">
        <v>1</v>
      </c>
      <c r="C150" s="230" t="str">
        <f t="shared" si="9"/>
        <v>E-FD30 - No Intu</v>
      </c>
      <c r="D150" s="230">
        <v>510</v>
      </c>
      <c r="E150" s="250"/>
    </row>
    <row r="151" spans="1:5">
      <c r="A151" s="230" t="s">
        <v>690</v>
      </c>
      <c r="B151" s="230" t="s">
        <v>1</v>
      </c>
      <c r="C151" s="230" t="str">
        <f t="shared" si="9"/>
        <v>E-FD30S - No Intu</v>
      </c>
      <c r="D151" s="230">
        <v>510</v>
      </c>
      <c r="E151" s="250"/>
    </row>
    <row r="152" spans="1:5">
      <c r="A152" s="230" t="s">
        <v>691</v>
      </c>
      <c r="B152" s="230" t="s">
        <v>1</v>
      </c>
      <c r="C152" s="230" t="str">
        <f t="shared" si="9"/>
        <v>E-FD60 - No Intu</v>
      </c>
      <c r="D152" s="230">
        <v>595</v>
      </c>
      <c r="E152" s="250"/>
    </row>
    <row r="153" spans="1:5">
      <c r="A153" s="230" t="s">
        <v>692</v>
      </c>
      <c r="B153" s="230" t="s">
        <v>1</v>
      </c>
      <c r="C153" s="230" t="str">
        <f t="shared" si="9"/>
        <v>E-FD60S - No Intu</v>
      </c>
      <c r="D153" s="230">
        <v>595</v>
      </c>
      <c r="E153" s="250"/>
    </row>
    <row r="154" spans="1:5">
      <c r="A154" s="230" t="s">
        <v>689</v>
      </c>
      <c r="B154" s="230" t="s">
        <v>0</v>
      </c>
      <c r="C154" s="230" t="str">
        <f t="shared" si="9"/>
        <v>F-FD30 - No Intu</v>
      </c>
      <c r="D154" s="230">
        <v>510</v>
      </c>
      <c r="E154" s="250"/>
    </row>
    <row r="155" spans="1:5">
      <c r="A155" s="230" t="s">
        <v>690</v>
      </c>
      <c r="B155" s="230" t="s">
        <v>0</v>
      </c>
      <c r="C155" s="230" t="str">
        <f t="shared" si="9"/>
        <v>F-FD30S - No Intu</v>
      </c>
      <c r="D155" s="230">
        <v>510</v>
      </c>
      <c r="E155" s="250"/>
    </row>
    <row r="156" spans="1:5">
      <c r="A156" s="230" t="s">
        <v>691</v>
      </c>
      <c r="B156" s="230" t="s">
        <v>0</v>
      </c>
      <c r="C156" s="230" t="str">
        <f t="shared" si="9"/>
        <v>F-FD60 - No Intu</v>
      </c>
      <c r="D156" s="230">
        <v>595</v>
      </c>
      <c r="E156" s="250"/>
    </row>
    <row r="157" spans="1:5">
      <c r="A157" s="230" t="s">
        <v>692</v>
      </c>
      <c r="B157" s="230" t="s">
        <v>0</v>
      </c>
      <c r="C157" s="230" t="str">
        <f t="shared" si="9"/>
        <v>F-FD60S - No Intu</v>
      </c>
      <c r="D157" s="230">
        <v>595</v>
      </c>
      <c r="E157" s="250"/>
    </row>
    <row r="164" spans="1:5" ht="27.75">
      <c r="A164" s="243" t="s">
        <v>653</v>
      </c>
      <c r="B164" s="243" t="s">
        <v>654</v>
      </c>
      <c r="D164" s="224" t="s">
        <v>661</v>
      </c>
      <c r="E164" s="224" t="s">
        <v>662</v>
      </c>
    </row>
    <row r="165" spans="1:5">
      <c r="A165" s="252" t="s">
        <v>56</v>
      </c>
      <c r="B165" s="253">
        <v>0</v>
      </c>
      <c r="D165" s="224" t="s">
        <v>853</v>
      </c>
      <c r="E165" s="224" t="s">
        <v>824</v>
      </c>
    </row>
    <row r="166" spans="1:5">
      <c r="A166" s="252" t="s">
        <v>636</v>
      </c>
      <c r="B166" s="384">
        <f>63.58*2</f>
        <v>127.16</v>
      </c>
      <c r="D166" s="224" t="s">
        <v>853</v>
      </c>
      <c r="E166" s="224" t="s">
        <v>824</v>
      </c>
    </row>
    <row r="167" spans="1:5">
      <c r="A167" s="252" t="s">
        <v>637</v>
      </c>
      <c r="B167" s="253">
        <v>226.15</v>
      </c>
      <c r="D167" s="224" t="s">
        <v>853</v>
      </c>
      <c r="E167" s="224" t="s">
        <v>824</v>
      </c>
    </row>
    <row r="168" spans="1:5">
      <c r="A168" s="252" t="s">
        <v>638</v>
      </c>
      <c r="B168" s="253">
        <v>463.45</v>
      </c>
      <c r="E168" s="224" t="s">
        <v>824</v>
      </c>
    </row>
    <row r="169" spans="1:5">
      <c r="A169" s="252" t="s">
        <v>639</v>
      </c>
      <c r="B169" s="253">
        <v>682</v>
      </c>
      <c r="C169" s="283"/>
    </row>
    <row r="170" spans="1:5">
      <c r="A170" s="252" t="s">
        <v>640</v>
      </c>
      <c r="B170" s="253">
        <v>1036.95</v>
      </c>
      <c r="C170" s="283"/>
    </row>
    <row r="171" spans="1:5">
      <c r="A171" s="252" t="s">
        <v>641</v>
      </c>
      <c r="B171" s="253">
        <v>2151.4</v>
      </c>
    </row>
    <row r="172" spans="1:5">
      <c r="A172" s="252" t="s">
        <v>642</v>
      </c>
      <c r="B172" s="253">
        <v>136.62</v>
      </c>
      <c r="D172" s="224" t="s">
        <v>853</v>
      </c>
      <c r="E172" s="224" t="s">
        <v>824</v>
      </c>
    </row>
    <row r="173" spans="1:5">
      <c r="A173" s="252" t="s">
        <v>643</v>
      </c>
      <c r="B173" s="253">
        <v>181.35</v>
      </c>
      <c r="D173" s="224" t="s">
        <v>853</v>
      </c>
      <c r="E173" s="224" t="s">
        <v>824</v>
      </c>
    </row>
    <row r="174" spans="1:5">
      <c r="A174" s="252" t="s">
        <v>644</v>
      </c>
      <c r="B174" s="253">
        <v>195.3</v>
      </c>
      <c r="D174" s="224" t="s">
        <v>853</v>
      </c>
      <c r="E174" s="224" t="s">
        <v>824</v>
      </c>
    </row>
    <row r="175" spans="1:5">
      <c r="A175" s="252" t="s">
        <v>645</v>
      </c>
      <c r="B175" s="253">
        <v>223.2</v>
      </c>
      <c r="D175" s="224" t="s">
        <v>853</v>
      </c>
      <c r="E175" s="224" t="s">
        <v>824</v>
      </c>
    </row>
    <row r="176" spans="1:5">
      <c r="A176" s="252" t="s">
        <v>646</v>
      </c>
      <c r="B176" s="253">
        <v>279</v>
      </c>
      <c r="D176" s="224" t="s">
        <v>853</v>
      </c>
      <c r="E176" s="224" t="s">
        <v>824</v>
      </c>
    </row>
    <row r="177" spans="1:5">
      <c r="A177" s="252" t="s">
        <v>647</v>
      </c>
      <c r="B177" s="253">
        <v>74.400000000000006</v>
      </c>
      <c r="D177" s="224" t="s">
        <v>853</v>
      </c>
      <c r="E177" s="224" t="s">
        <v>824</v>
      </c>
    </row>
    <row r="178" spans="1:5">
      <c r="A178" s="252" t="s">
        <v>648</v>
      </c>
      <c r="B178" s="253">
        <v>127.1</v>
      </c>
      <c r="D178" s="224" t="s">
        <v>853</v>
      </c>
      <c r="E178" s="224" t="s">
        <v>824</v>
      </c>
    </row>
    <row r="179" spans="1:5">
      <c r="A179" s="252" t="s">
        <v>649</v>
      </c>
      <c r="B179" s="253">
        <v>148.80000000000001</v>
      </c>
      <c r="D179" s="224" t="s">
        <v>853</v>
      </c>
      <c r="E179" s="224" t="s">
        <v>824</v>
      </c>
    </row>
    <row r="180" spans="1:5">
      <c r="A180" s="252" t="s">
        <v>650</v>
      </c>
      <c r="B180" s="253">
        <v>195.3</v>
      </c>
      <c r="D180" s="224" t="s">
        <v>853</v>
      </c>
      <c r="E180" s="224" t="s">
        <v>824</v>
      </c>
    </row>
    <row r="181" spans="1:5">
      <c r="A181" s="252" t="s">
        <v>651</v>
      </c>
      <c r="B181" s="253">
        <v>159.65</v>
      </c>
      <c r="D181" s="224" t="s">
        <v>853</v>
      </c>
      <c r="E181" s="224" t="s">
        <v>824</v>
      </c>
    </row>
    <row r="182" spans="1:5">
      <c r="A182" s="252" t="s">
        <v>652</v>
      </c>
      <c r="B182" s="253">
        <v>80.599999999999994</v>
      </c>
      <c r="D182" s="224" t="s">
        <v>853</v>
      </c>
      <c r="E182" s="224" t="s">
        <v>824</v>
      </c>
    </row>
    <row r="186" spans="1:5" ht="27.75">
      <c r="A186" s="226" t="s">
        <v>670</v>
      </c>
      <c r="B186" s="226" t="s">
        <v>622</v>
      </c>
    </row>
    <row r="187" spans="1:5">
      <c r="A187" s="229" t="s">
        <v>668</v>
      </c>
      <c r="B187" s="229">
        <v>70</v>
      </c>
    </row>
    <row r="188" spans="1:5">
      <c r="A188" s="231" t="s">
        <v>669</v>
      </c>
      <c r="B188" s="231">
        <v>70</v>
      </c>
    </row>
    <row r="189" spans="1:5">
      <c r="A189" s="231" t="s">
        <v>723</v>
      </c>
      <c r="B189" s="231">
        <v>180</v>
      </c>
    </row>
    <row r="190" spans="1:5">
      <c r="A190" s="231" t="s">
        <v>705</v>
      </c>
      <c r="B190" s="231">
        <v>70</v>
      </c>
      <c r="C190" s="359"/>
    </row>
    <row r="191" spans="1:5">
      <c r="A191" s="229" t="s">
        <v>724</v>
      </c>
      <c r="B191" s="229">
        <v>0</v>
      </c>
    </row>
    <row r="194" spans="1:7" ht="27.75">
      <c r="A194" s="223" t="s">
        <v>675</v>
      </c>
      <c r="B194" s="223" t="s">
        <v>676</v>
      </c>
    </row>
    <row r="195" spans="1:7">
      <c r="A195" s="230" t="s">
        <v>127</v>
      </c>
      <c r="B195" s="230">
        <v>36</v>
      </c>
    </row>
    <row r="196" spans="1:7">
      <c r="A196" s="230" t="s">
        <v>128</v>
      </c>
      <c r="B196" s="230">
        <v>47.25</v>
      </c>
    </row>
    <row r="197" spans="1:7">
      <c r="A197" s="230" t="s">
        <v>631</v>
      </c>
      <c r="B197" s="230">
        <v>47.25</v>
      </c>
    </row>
    <row r="198" spans="1:7">
      <c r="A198" s="230" t="s">
        <v>793</v>
      </c>
      <c r="B198" s="230">
        <v>36</v>
      </c>
    </row>
    <row r="199" spans="1:7">
      <c r="A199" s="230" t="s">
        <v>795</v>
      </c>
      <c r="B199" s="230">
        <v>47.25</v>
      </c>
    </row>
    <row r="200" spans="1:7">
      <c r="A200" s="230" t="s">
        <v>794</v>
      </c>
      <c r="B200" s="230">
        <v>47.25</v>
      </c>
    </row>
    <row r="202" spans="1:7" ht="27.75">
      <c r="A202" s="254" t="s">
        <v>693</v>
      </c>
    </row>
    <row r="203" spans="1:7" ht="27.75">
      <c r="A203" s="224" t="s">
        <v>18</v>
      </c>
      <c r="B203" s="224" t="s">
        <v>125</v>
      </c>
      <c r="C203" s="224" t="s">
        <v>185</v>
      </c>
      <c r="D203" s="224" t="s">
        <v>694</v>
      </c>
      <c r="G203" s="386" t="s">
        <v>860</v>
      </c>
    </row>
    <row r="204" spans="1:7">
      <c r="A204" s="224" t="s">
        <v>14</v>
      </c>
      <c r="B204" s="224">
        <v>44</v>
      </c>
      <c r="C204" s="224" t="s">
        <v>32</v>
      </c>
      <c r="D204" s="255" t="str">
        <f>A204&amp;"-"&amp;C204&amp;"-"&amp;B204</f>
        <v>A-H1-44</v>
      </c>
      <c r="F204" s="224">
        <v>0</v>
      </c>
      <c r="G204" s="387"/>
    </row>
    <row r="205" spans="1:7">
      <c r="A205" s="224" t="s">
        <v>14</v>
      </c>
      <c r="B205" s="224">
        <v>44</v>
      </c>
      <c r="C205" s="224" t="s">
        <v>33</v>
      </c>
      <c r="D205" s="255" t="str">
        <f t="shared" ref="D205:D215" si="10">A205&amp;"-"&amp;C205&amp;"-"&amp;B205</f>
        <v>A-H2-44</v>
      </c>
      <c r="F205" s="224">
        <v>0</v>
      </c>
      <c r="G205" s="387"/>
    </row>
    <row r="206" spans="1:7">
      <c r="A206" s="224" t="s">
        <v>14</v>
      </c>
      <c r="B206" s="224">
        <v>44</v>
      </c>
      <c r="C206" s="224" t="s">
        <v>34</v>
      </c>
      <c r="D206" s="255" t="str">
        <f t="shared" si="10"/>
        <v>A-H3-44</v>
      </c>
      <c r="F206" s="224">
        <v>0</v>
      </c>
      <c r="G206" s="387"/>
    </row>
    <row r="207" spans="1:7">
      <c r="A207" s="224" t="s">
        <v>14</v>
      </c>
      <c r="B207" s="224">
        <v>44</v>
      </c>
      <c r="C207" s="224" t="s">
        <v>35</v>
      </c>
      <c r="D207" s="255" t="str">
        <f t="shared" si="10"/>
        <v>A-H4-44</v>
      </c>
      <c r="F207" s="224">
        <v>0</v>
      </c>
      <c r="G207" s="387"/>
    </row>
    <row r="208" spans="1:7">
      <c r="A208" s="224" t="s">
        <v>9</v>
      </c>
      <c r="B208" s="224">
        <v>44</v>
      </c>
      <c r="C208" s="224" t="s">
        <v>32</v>
      </c>
      <c r="D208" s="255" t="str">
        <f t="shared" si="10"/>
        <v>B-H1-44</v>
      </c>
      <c r="F208" s="224">
        <v>0</v>
      </c>
      <c r="G208" s="387"/>
    </row>
    <row r="209" spans="1:7">
      <c r="A209" s="224" t="s">
        <v>9</v>
      </c>
      <c r="B209" s="224">
        <v>44</v>
      </c>
      <c r="C209" s="224" t="s">
        <v>33</v>
      </c>
      <c r="D209" s="255" t="str">
        <f t="shared" si="10"/>
        <v>B-H2-44</v>
      </c>
      <c r="F209" s="224">
        <v>0</v>
      </c>
      <c r="G209" s="387"/>
    </row>
    <row r="210" spans="1:7">
      <c r="A210" s="224" t="s">
        <v>9</v>
      </c>
      <c r="B210" s="224">
        <v>44</v>
      </c>
      <c r="C210" s="224" t="s">
        <v>34</v>
      </c>
      <c r="D210" s="255" t="str">
        <f t="shared" si="10"/>
        <v>B-H3-44</v>
      </c>
      <c r="F210" s="224">
        <v>0</v>
      </c>
      <c r="G210" s="387"/>
    </row>
    <row r="211" spans="1:7">
      <c r="A211" s="224" t="s">
        <v>9</v>
      </c>
      <c r="B211" s="224">
        <v>44</v>
      </c>
      <c r="C211" s="224" t="s">
        <v>35</v>
      </c>
      <c r="D211" s="255" t="str">
        <f t="shared" si="10"/>
        <v>B-H4-44</v>
      </c>
      <c r="F211" s="224">
        <v>0</v>
      </c>
      <c r="G211" s="387"/>
    </row>
    <row r="212" spans="1:7">
      <c r="A212" s="224" t="s">
        <v>4</v>
      </c>
      <c r="B212" s="224">
        <v>44</v>
      </c>
      <c r="C212" s="224" t="s">
        <v>32</v>
      </c>
      <c r="D212" s="255" t="str">
        <f t="shared" si="10"/>
        <v>C-H1-44</v>
      </c>
      <c r="F212" s="224">
        <v>0</v>
      </c>
      <c r="G212" s="387"/>
    </row>
    <row r="213" spans="1:7">
      <c r="A213" s="224" t="s">
        <v>4</v>
      </c>
      <c r="B213" s="224">
        <v>44</v>
      </c>
      <c r="C213" s="224" t="s">
        <v>33</v>
      </c>
      <c r="D213" s="255" t="str">
        <f t="shared" si="10"/>
        <v>C-H2-44</v>
      </c>
      <c r="F213" s="224">
        <v>0</v>
      </c>
      <c r="G213" s="387"/>
    </row>
    <row r="214" spans="1:7">
      <c r="A214" s="224" t="s">
        <v>4</v>
      </c>
      <c r="B214" s="224">
        <v>44</v>
      </c>
      <c r="C214" s="224" t="s">
        <v>34</v>
      </c>
      <c r="D214" s="255" t="str">
        <f t="shared" si="10"/>
        <v>C-H3-44</v>
      </c>
      <c r="F214" s="224">
        <v>0</v>
      </c>
      <c r="G214" s="387"/>
    </row>
    <row r="215" spans="1:7">
      <c r="A215" s="224" t="s">
        <v>4</v>
      </c>
      <c r="B215" s="224">
        <v>44</v>
      </c>
      <c r="C215" s="224" t="s">
        <v>35</v>
      </c>
      <c r="D215" s="255" t="str">
        <f t="shared" si="10"/>
        <v>C-H4-44</v>
      </c>
      <c r="F215" s="224">
        <v>0</v>
      </c>
      <c r="G215" s="387"/>
    </row>
    <row r="216" spans="1:7">
      <c r="A216" s="224" t="s">
        <v>14</v>
      </c>
      <c r="B216" s="224">
        <v>54</v>
      </c>
      <c r="C216" s="224" t="s">
        <v>32</v>
      </c>
      <c r="D216" s="255" t="str">
        <f>A216&amp;"-"&amp;C216&amp;"-"&amp;B216</f>
        <v>A-H1-54</v>
      </c>
      <c r="F216" s="224">
        <v>120</v>
      </c>
      <c r="G216" s="387"/>
    </row>
    <row r="217" spans="1:7">
      <c r="A217" s="224" t="s">
        <v>14</v>
      </c>
      <c r="B217" s="224">
        <v>54</v>
      </c>
      <c r="C217" s="224" t="s">
        <v>33</v>
      </c>
      <c r="D217" s="255" t="str">
        <f t="shared" ref="D217:D227" si="11">A217&amp;"-"&amp;C217&amp;"-"&amp;B217</f>
        <v>A-H2-54</v>
      </c>
      <c r="F217" s="224">
        <v>120</v>
      </c>
      <c r="G217" s="387"/>
    </row>
    <row r="218" spans="1:7">
      <c r="A218" s="224" t="s">
        <v>14</v>
      </c>
      <c r="B218" s="224">
        <v>54</v>
      </c>
      <c r="C218" s="224" t="s">
        <v>34</v>
      </c>
      <c r="D218" s="255" t="str">
        <f t="shared" si="11"/>
        <v>A-H3-54</v>
      </c>
      <c r="F218" s="224">
        <v>120</v>
      </c>
      <c r="G218" s="387"/>
    </row>
    <row r="219" spans="1:7">
      <c r="A219" s="224" t="s">
        <v>14</v>
      </c>
      <c r="B219" s="224">
        <v>54</v>
      </c>
      <c r="C219" s="224" t="s">
        <v>35</v>
      </c>
      <c r="D219" s="255" t="str">
        <f t="shared" si="11"/>
        <v>A-H4-54</v>
      </c>
      <c r="F219" s="224">
        <v>120</v>
      </c>
      <c r="G219" s="387"/>
    </row>
    <row r="220" spans="1:7">
      <c r="A220" s="224" t="s">
        <v>9</v>
      </c>
      <c r="B220" s="224">
        <v>54</v>
      </c>
      <c r="C220" s="224" t="s">
        <v>32</v>
      </c>
      <c r="D220" s="255" t="str">
        <f t="shared" si="11"/>
        <v>B-H1-54</v>
      </c>
      <c r="F220" s="224">
        <v>240</v>
      </c>
      <c r="G220" s="387"/>
    </row>
    <row r="221" spans="1:7">
      <c r="A221" s="224" t="s">
        <v>9</v>
      </c>
      <c r="B221" s="224">
        <v>54</v>
      </c>
      <c r="C221" s="224" t="s">
        <v>33</v>
      </c>
      <c r="D221" s="255" t="str">
        <f t="shared" si="11"/>
        <v>B-H2-54</v>
      </c>
      <c r="F221" s="224">
        <v>240</v>
      </c>
      <c r="G221" s="387"/>
    </row>
    <row r="222" spans="1:7">
      <c r="A222" s="224" t="s">
        <v>9</v>
      </c>
      <c r="B222" s="224">
        <v>54</v>
      </c>
      <c r="C222" s="224" t="s">
        <v>34</v>
      </c>
      <c r="D222" s="255" t="str">
        <f t="shared" si="11"/>
        <v>B-H3-54</v>
      </c>
      <c r="F222" s="224">
        <v>240</v>
      </c>
      <c r="G222" s="387"/>
    </row>
    <row r="223" spans="1:7">
      <c r="A223" s="224" t="s">
        <v>9</v>
      </c>
      <c r="B223" s="224">
        <v>54</v>
      </c>
      <c r="C223" s="224" t="s">
        <v>35</v>
      </c>
      <c r="D223" s="255" t="str">
        <f t="shared" si="11"/>
        <v>B-H4-54</v>
      </c>
      <c r="F223" s="224">
        <v>240</v>
      </c>
      <c r="G223" s="387"/>
    </row>
    <row r="224" spans="1:7">
      <c r="A224" s="224" t="s">
        <v>4</v>
      </c>
      <c r="B224" s="224">
        <v>54</v>
      </c>
      <c r="C224" s="224" t="s">
        <v>32</v>
      </c>
      <c r="D224" s="255" t="str">
        <f t="shared" si="11"/>
        <v>C-H1-54</v>
      </c>
      <c r="F224" s="224">
        <v>240</v>
      </c>
      <c r="G224" s="387"/>
    </row>
    <row r="225" spans="1:7">
      <c r="A225" s="224" t="s">
        <v>4</v>
      </c>
      <c r="B225" s="224">
        <v>54</v>
      </c>
      <c r="C225" s="224" t="s">
        <v>33</v>
      </c>
      <c r="D225" s="255" t="str">
        <f t="shared" si="11"/>
        <v>C-H2-54</v>
      </c>
      <c r="F225" s="224">
        <v>240</v>
      </c>
      <c r="G225" s="387"/>
    </row>
    <row r="226" spans="1:7">
      <c r="A226" s="224" t="s">
        <v>4</v>
      </c>
      <c r="B226" s="224">
        <v>54</v>
      </c>
      <c r="C226" s="224" t="s">
        <v>34</v>
      </c>
      <c r="D226" s="255" t="str">
        <f t="shared" si="11"/>
        <v>C-H3-54</v>
      </c>
      <c r="F226" s="224">
        <v>240</v>
      </c>
      <c r="G226" s="387"/>
    </row>
    <row r="227" spans="1:7">
      <c r="A227" s="224" t="s">
        <v>4</v>
      </c>
      <c r="B227" s="224">
        <v>54</v>
      </c>
      <c r="C227" s="224" t="s">
        <v>35</v>
      </c>
      <c r="D227" s="255" t="str">
        <f t="shared" si="11"/>
        <v>C-H4-54</v>
      </c>
      <c r="F227" s="224">
        <v>240</v>
      </c>
      <c r="G227" s="387"/>
    </row>
    <row r="228" spans="1:7">
      <c r="A228" s="224" t="s">
        <v>14</v>
      </c>
      <c r="B228" s="224">
        <v>64</v>
      </c>
      <c r="C228" s="224" t="s">
        <v>32</v>
      </c>
      <c r="D228" s="255" t="str">
        <f>A228&amp;"-"&amp;C228&amp;"-"&amp;B228</f>
        <v>A-H1-64</v>
      </c>
      <c r="F228" s="224">
        <v>120</v>
      </c>
      <c r="G228" s="387"/>
    </row>
    <row r="229" spans="1:7">
      <c r="A229" s="224" t="s">
        <v>14</v>
      </c>
      <c r="B229" s="224">
        <v>64</v>
      </c>
      <c r="C229" s="224" t="s">
        <v>33</v>
      </c>
      <c r="D229" s="255" t="str">
        <f t="shared" ref="D229:D239" si="12">A229&amp;"-"&amp;C229&amp;"-"&amp;B229</f>
        <v>A-H2-64</v>
      </c>
      <c r="F229" s="224">
        <v>120</v>
      </c>
      <c r="G229" s="387"/>
    </row>
    <row r="230" spans="1:7">
      <c r="A230" s="224" t="s">
        <v>14</v>
      </c>
      <c r="B230" s="224">
        <v>64</v>
      </c>
      <c r="C230" s="224" t="s">
        <v>34</v>
      </c>
      <c r="D230" s="255" t="str">
        <f t="shared" si="12"/>
        <v>A-H3-64</v>
      </c>
      <c r="F230" s="224">
        <v>120</v>
      </c>
      <c r="G230" s="387"/>
    </row>
    <row r="231" spans="1:7">
      <c r="A231" s="224" t="s">
        <v>14</v>
      </c>
      <c r="B231" s="224">
        <v>64</v>
      </c>
      <c r="C231" s="224" t="s">
        <v>35</v>
      </c>
      <c r="D231" s="255" t="str">
        <f t="shared" si="12"/>
        <v>A-H4-64</v>
      </c>
      <c r="F231" s="224">
        <v>120</v>
      </c>
      <c r="G231" s="387"/>
    </row>
    <row r="232" spans="1:7">
      <c r="A232" s="224" t="s">
        <v>9</v>
      </c>
      <c r="B232" s="224">
        <v>64</v>
      </c>
      <c r="C232" s="224" t="s">
        <v>32</v>
      </c>
      <c r="D232" s="255" t="str">
        <f t="shared" si="12"/>
        <v>B-H1-64</v>
      </c>
      <c r="F232" s="224">
        <v>240</v>
      </c>
      <c r="G232" s="387"/>
    </row>
    <row r="233" spans="1:7">
      <c r="A233" s="224" t="s">
        <v>9</v>
      </c>
      <c r="B233" s="224">
        <v>64</v>
      </c>
      <c r="C233" s="224" t="s">
        <v>33</v>
      </c>
      <c r="D233" s="255" t="str">
        <f t="shared" si="12"/>
        <v>B-H2-64</v>
      </c>
      <c r="F233" s="224">
        <v>240</v>
      </c>
      <c r="G233" s="387"/>
    </row>
    <row r="234" spans="1:7">
      <c r="A234" s="224" t="s">
        <v>9</v>
      </c>
      <c r="B234" s="224">
        <v>64</v>
      </c>
      <c r="C234" s="224" t="s">
        <v>34</v>
      </c>
      <c r="D234" s="255" t="str">
        <f t="shared" si="12"/>
        <v>B-H3-64</v>
      </c>
      <c r="F234" s="224">
        <v>240</v>
      </c>
      <c r="G234" s="387"/>
    </row>
    <row r="235" spans="1:7">
      <c r="A235" s="224" t="s">
        <v>9</v>
      </c>
      <c r="B235" s="224">
        <v>64</v>
      </c>
      <c r="C235" s="224" t="s">
        <v>35</v>
      </c>
      <c r="D235" s="255" t="str">
        <f t="shared" si="12"/>
        <v>B-H4-64</v>
      </c>
      <c r="F235" s="224">
        <v>240</v>
      </c>
      <c r="G235" s="387"/>
    </row>
    <row r="236" spans="1:7">
      <c r="A236" s="224" t="s">
        <v>4</v>
      </c>
      <c r="B236" s="224">
        <v>64</v>
      </c>
      <c r="C236" s="224" t="s">
        <v>32</v>
      </c>
      <c r="D236" s="255" t="str">
        <f t="shared" si="12"/>
        <v>C-H1-64</v>
      </c>
      <c r="F236" s="224">
        <v>240</v>
      </c>
      <c r="G236" s="387"/>
    </row>
    <row r="237" spans="1:7">
      <c r="A237" s="224" t="s">
        <v>4</v>
      </c>
      <c r="B237" s="224">
        <v>64</v>
      </c>
      <c r="C237" s="224" t="s">
        <v>33</v>
      </c>
      <c r="D237" s="255" t="str">
        <f t="shared" si="12"/>
        <v>C-H2-64</v>
      </c>
      <c r="F237" s="224">
        <v>240</v>
      </c>
      <c r="G237" s="387"/>
    </row>
    <row r="238" spans="1:7">
      <c r="A238" s="224" t="s">
        <v>4</v>
      </c>
      <c r="B238" s="224">
        <v>64</v>
      </c>
      <c r="C238" s="224" t="s">
        <v>34</v>
      </c>
      <c r="D238" s="255" t="str">
        <f t="shared" si="12"/>
        <v>C-H3-64</v>
      </c>
      <c r="F238" s="224">
        <v>240</v>
      </c>
      <c r="G238" s="387"/>
    </row>
    <row r="239" spans="1:7">
      <c r="A239" s="224" t="s">
        <v>4</v>
      </c>
      <c r="B239" s="224">
        <v>64</v>
      </c>
      <c r="C239" s="224" t="s">
        <v>35</v>
      </c>
      <c r="D239" s="255" t="str">
        <f t="shared" si="12"/>
        <v>C-H4-64</v>
      </c>
      <c r="F239" s="224">
        <v>240</v>
      </c>
      <c r="G239" s="387"/>
    </row>
    <row r="240" spans="1:7">
      <c r="A240" s="224" t="s">
        <v>14</v>
      </c>
      <c r="B240" s="224" t="s">
        <v>807</v>
      </c>
      <c r="C240" s="224" t="s">
        <v>32</v>
      </c>
      <c r="D240" s="255" t="str">
        <f>A240&amp;"-"&amp;C240&amp;"-"&amp;B240</f>
        <v>A-H1-44 - LAMCORE</v>
      </c>
      <c r="F240" s="224">
        <v>250</v>
      </c>
      <c r="G240" s="387"/>
    </row>
    <row r="241" spans="1:7">
      <c r="A241" s="224" t="s">
        <v>14</v>
      </c>
      <c r="B241" s="224" t="s">
        <v>807</v>
      </c>
      <c r="C241" s="224" t="s">
        <v>33</v>
      </c>
      <c r="D241" s="255" t="str">
        <f t="shared" ref="D241:D251" si="13">A241&amp;"-"&amp;C241&amp;"-"&amp;B241</f>
        <v>A-H2-44 - LAMCORE</v>
      </c>
      <c r="F241" s="224">
        <v>250</v>
      </c>
      <c r="G241" s="387"/>
    </row>
    <row r="242" spans="1:7">
      <c r="A242" s="224" t="s">
        <v>14</v>
      </c>
      <c r="B242" s="224" t="s">
        <v>807</v>
      </c>
      <c r="C242" s="224" t="s">
        <v>34</v>
      </c>
      <c r="D242" s="255" t="str">
        <f t="shared" si="13"/>
        <v>A-H3-44 - LAMCORE</v>
      </c>
      <c r="F242" s="224">
        <v>250</v>
      </c>
      <c r="G242" s="387"/>
    </row>
    <row r="243" spans="1:7">
      <c r="A243" s="224" t="s">
        <v>14</v>
      </c>
      <c r="B243" s="224" t="s">
        <v>807</v>
      </c>
      <c r="C243" s="224" t="s">
        <v>35</v>
      </c>
      <c r="D243" s="255" t="str">
        <f t="shared" si="13"/>
        <v>A-H4-44 - LAMCORE</v>
      </c>
      <c r="F243" s="224">
        <v>250</v>
      </c>
      <c r="G243" s="387"/>
    </row>
    <row r="244" spans="1:7">
      <c r="A244" s="224" t="s">
        <v>9</v>
      </c>
      <c r="B244" s="224" t="s">
        <v>807</v>
      </c>
      <c r="C244" s="224" t="s">
        <v>32</v>
      </c>
      <c r="D244" s="255" t="str">
        <f t="shared" si="13"/>
        <v>B-H1-44 - LAMCORE</v>
      </c>
      <c r="F244" s="224">
        <v>500</v>
      </c>
      <c r="G244" s="387"/>
    </row>
    <row r="245" spans="1:7">
      <c r="A245" s="224" t="s">
        <v>9</v>
      </c>
      <c r="B245" s="224" t="s">
        <v>807</v>
      </c>
      <c r="C245" s="224" t="s">
        <v>33</v>
      </c>
      <c r="D245" s="255" t="str">
        <f t="shared" si="13"/>
        <v>B-H2-44 - LAMCORE</v>
      </c>
      <c r="F245" s="224">
        <v>500</v>
      </c>
      <c r="G245" s="387"/>
    </row>
    <row r="246" spans="1:7">
      <c r="A246" s="224" t="s">
        <v>9</v>
      </c>
      <c r="B246" s="224" t="s">
        <v>807</v>
      </c>
      <c r="C246" s="224" t="s">
        <v>34</v>
      </c>
      <c r="D246" s="255" t="str">
        <f t="shared" si="13"/>
        <v>B-H3-44 - LAMCORE</v>
      </c>
      <c r="F246" s="224">
        <v>500</v>
      </c>
      <c r="G246" s="387"/>
    </row>
    <row r="247" spans="1:7">
      <c r="A247" s="224" t="s">
        <v>9</v>
      </c>
      <c r="B247" s="224" t="s">
        <v>807</v>
      </c>
      <c r="C247" s="224" t="s">
        <v>35</v>
      </c>
      <c r="D247" s="255" t="str">
        <f t="shared" si="13"/>
        <v>B-H4-44 - LAMCORE</v>
      </c>
      <c r="F247" s="224">
        <v>500</v>
      </c>
      <c r="G247" s="387"/>
    </row>
    <row r="248" spans="1:7">
      <c r="A248" s="224" t="s">
        <v>4</v>
      </c>
      <c r="B248" s="224" t="s">
        <v>807</v>
      </c>
      <c r="C248" s="224" t="s">
        <v>32</v>
      </c>
      <c r="D248" s="255" t="str">
        <f t="shared" si="13"/>
        <v>C-H1-44 - LAMCORE</v>
      </c>
      <c r="F248" s="224">
        <v>500</v>
      </c>
      <c r="G248" s="387"/>
    </row>
    <row r="249" spans="1:7">
      <c r="A249" s="224" t="s">
        <v>4</v>
      </c>
      <c r="B249" s="224" t="s">
        <v>807</v>
      </c>
      <c r="C249" s="224" t="s">
        <v>33</v>
      </c>
      <c r="D249" s="255" t="str">
        <f t="shared" si="13"/>
        <v>C-H2-44 - LAMCORE</v>
      </c>
      <c r="F249" s="224">
        <v>500</v>
      </c>
      <c r="G249" s="387"/>
    </row>
    <row r="250" spans="1:7">
      <c r="A250" s="224" t="s">
        <v>4</v>
      </c>
      <c r="B250" s="224" t="s">
        <v>807</v>
      </c>
      <c r="C250" s="224" t="s">
        <v>34</v>
      </c>
      <c r="D250" s="255" t="str">
        <f t="shared" si="13"/>
        <v>C-H3-44 - LAMCORE</v>
      </c>
      <c r="F250" s="224">
        <v>500</v>
      </c>
      <c r="G250" s="387"/>
    </row>
    <row r="251" spans="1:7">
      <c r="A251" s="224" t="s">
        <v>4</v>
      </c>
      <c r="B251" s="224" t="s">
        <v>807</v>
      </c>
      <c r="C251" s="224" t="s">
        <v>35</v>
      </c>
      <c r="D251" s="255" t="str">
        <f t="shared" si="13"/>
        <v>C-H4-44 - LAMCORE</v>
      </c>
      <c r="F251" s="224">
        <v>500</v>
      </c>
      <c r="G251" s="387"/>
    </row>
    <row r="252" spans="1:7">
      <c r="A252" s="224" t="s">
        <v>14</v>
      </c>
      <c r="B252" s="224" t="s">
        <v>808</v>
      </c>
      <c r="C252" s="224" t="s">
        <v>32</v>
      </c>
      <c r="D252" s="255" t="str">
        <f>A252&amp;"-"&amp;C252&amp;"-"&amp;B252</f>
        <v>A-H1-54 - LAMCORE</v>
      </c>
      <c r="F252" s="224">
        <f>+F216+250</f>
        <v>370</v>
      </c>
      <c r="G252" s="387"/>
    </row>
    <row r="253" spans="1:7">
      <c r="A253" s="224" t="s">
        <v>14</v>
      </c>
      <c r="B253" s="224" t="s">
        <v>808</v>
      </c>
      <c r="C253" s="224" t="s">
        <v>33</v>
      </c>
      <c r="D253" s="255" t="str">
        <f t="shared" ref="D253:D263" si="14">A253&amp;"-"&amp;C253&amp;"-"&amp;B253</f>
        <v>A-H2-54 - LAMCORE</v>
      </c>
      <c r="F253" s="224">
        <f t="shared" ref="F253:F255" si="15">+F217+250</f>
        <v>370</v>
      </c>
      <c r="G253" s="387"/>
    </row>
    <row r="254" spans="1:7">
      <c r="A254" s="224" t="s">
        <v>14</v>
      </c>
      <c r="B254" s="224" t="s">
        <v>808</v>
      </c>
      <c r="C254" s="224" t="s">
        <v>34</v>
      </c>
      <c r="D254" s="255" t="str">
        <f t="shared" si="14"/>
        <v>A-H3-54 - LAMCORE</v>
      </c>
      <c r="F254" s="224">
        <f t="shared" si="15"/>
        <v>370</v>
      </c>
      <c r="G254" s="387"/>
    </row>
    <row r="255" spans="1:7">
      <c r="A255" s="224" t="s">
        <v>14</v>
      </c>
      <c r="B255" s="224" t="s">
        <v>808</v>
      </c>
      <c r="C255" s="224" t="s">
        <v>35</v>
      </c>
      <c r="D255" s="255" t="str">
        <f t="shared" si="14"/>
        <v>A-H4-54 - LAMCORE</v>
      </c>
      <c r="F255" s="224">
        <f t="shared" si="15"/>
        <v>370</v>
      </c>
      <c r="G255" s="387"/>
    </row>
    <row r="256" spans="1:7">
      <c r="A256" s="224" t="s">
        <v>9</v>
      </c>
      <c r="B256" s="224" t="s">
        <v>808</v>
      </c>
      <c r="C256" s="224" t="s">
        <v>32</v>
      </c>
      <c r="D256" s="255" t="str">
        <f t="shared" si="14"/>
        <v>B-H1-54 - LAMCORE</v>
      </c>
      <c r="F256" s="224">
        <f>+F220+250+250</f>
        <v>740</v>
      </c>
      <c r="G256" s="387"/>
    </row>
    <row r="257" spans="1:7">
      <c r="A257" s="224" t="s">
        <v>9</v>
      </c>
      <c r="B257" s="224" t="s">
        <v>808</v>
      </c>
      <c r="C257" s="224" t="s">
        <v>33</v>
      </c>
      <c r="D257" s="255" t="str">
        <f t="shared" si="14"/>
        <v>B-H2-54 - LAMCORE</v>
      </c>
      <c r="F257" s="224">
        <f t="shared" ref="F257:F263" si="16">+F221+250+250</f>
        <v>740</v>
      </c>
      <c r="G257" s="387"/>
    </row>
    <row r="258" spans="1:7">
      <c r="A258" s="224" t="s">
        <v>9</v>
      </c>
      <c r="B258" s="224" t="s">
        <v>808</v>
      </c>
      <c r="C258" s="224" t="s">
        <v>34</v>
      </c>
      <c r="D258" s="255" t="str">
        <f t="shared" si="14"/>
        <v>B-H3-54 - LAMCORE</v>
      </c>
      <c r="F258" s="224">
        <f t="shared" si="16"/>
        <v>740</v>
      </c>
      <c r="G258" s="387"/>
    </row>
    <row r="259" spans="1:7">
      <c r="A259" s="224" t="s">
        <v>9</v>
      </c>
      <c r="B259" s="224" t="s">
        <v>808</v>
      </c>
      <c r="C259" s="224" t="s">
        <v>35</v>
      </c>
      <c r="D259" s="255" t="str">
        <f t="shared" si="14"/>
        <v>B-H4-54 - LAMCORE</v>
      </c>
      <c r="F259" s="224">
        <f t="shared" si="16"/>
        <v>740</v>
      </c>
      <c r="G259" s="387"/>
    </row>
    <row r="260" spans="1:7">
      <c r="A260" s="224" t="s">
        <v>4</v>
      </c>
      <c r="B260" s="224" t="s">
        <v>808</v>
      </c>
      <c r="C260" s="224" t="s">
        <v>32</v>
      </c>
      <c r="D260" s="255" t="str">
        <f t="shared" si="14"/>
        <v>C-H1-54 - LAMCORE</v>
      </c>
      <c r="F260" s="224">
        <f t="shared" si="16"/>
        <v>740</v>
      </c>
      <c r="G260" s="387"/>
    </row>
    <row r="261" spans="1:7">
      <c r="A261" s="224" t="s">
        <v>4</v>
      </c>
      <c r="B261" s="224" t="s">
        <v>808</v>
      </c>
      <c r="C261" s="224" t="s">
        <v>33</v>
      </c>
      <c r="D261" s="255" t="str">
        <f t="shared" si="14"/>
        <v>C-H2-54 - LAMCORE</v>
      </c>
      <c r="F261" s="224">
        <f t="shared" si="16"/>
        <v>740</v>
      </c>
      <c r="G261" s="387"/>
    </row>
    <row r="262" spans="1:7">
      <c r="A262" s="224" t="s">
        <v>4</v>
      </c>
      <c r="B262" s="224" t="s">
        <v>808</v>
      </c>
      <c r="C262" s="224" t="s">
        <v>34</v>
      </c>
      <c r="D262" s="255" t="str">
        <f t="shared" si="14"/>
        <v>C-H3-54 - LAMCORE</v>
      </c>
      <c r="F262" s="224">
        <f t="shared" si="16"/>
        <v>740</v>
      </c>
      <c r="G262" s="387"/>
    </row>
    <row r="263" spans="1:7">
      <c r="A263" s="224" t="s">
        <v>4</v>
      </c>
      <c r="B263" s="224" t="s">
        <v>808</v>
      </c>
      <c r="C263" s="224" t="s">
        <v>35</v>
      </c>
      <c r="D263" s="255" t="str">
        <f t="shared" si="14"/>
        <v>C-H4-54 - LAMCORE</v>
      </c>
      <c r="F263" s="224">
        <f t="shared" si="16"/>
        <v>740</v>
      </c>
      <c r="G263" s="387"/>
    </row>
    <row r="264" spans="1:7">
      <c r="A264" s="224" t="s">
        <v>14</v>
      </c>
      <c r="B264" s="224" t="s">
        <v>695</v>
      </c>
      <c r="C264" s="224" t="s">
        <v>32</v>
      </c>
      <c r="D264" s="255" t="str">
        <f>A264&amp;"-"&amp;C264&amp;"-"&amp;B264</f>
        <v>A-H1-54FIRESMOKE</v>
      </c>
      <c r="E264" s="364">
        <v>463</v>
      </c>
      <c r="F264" s="224" t="e">
        <f>+E264/((100-DoorDiscount)/100)</f>
        <v>#REF!</v>
      </c>
      <c r="G264" s="388">
        <f>((369-215)/0.8)*2</f>
        <v>385</v>
      </c>
    </row>
    <row r="265" spans="1:7">
      <c r="A265" s="224" t="s">
        <v>14</v>
      </c>
      <c r="B265" s="224" t="s">
        <v>695</v>
      </c>
      <c r="C265" s="224" t="s">
        <v>33</v>
      </c>
      <c r="D265" s="255" t="str">
        <f t="shared" ref="D265:D328" si="17">A265&amp;"-"&amp;C265&amp;"-"&amp;B265</f>
        <v>A-H2-54FIRESMOKE</v>
      </c>
      <c r="E265" s="364">
        <v>494</v>
      </c>
      <c r="F265" s="224" t="e">
        <f t="shared" ref="F265:F311" si="18">+E265/((100-DoorDiscount)/100)</f>
        <v>#REF!</v>
      </c>
      <c r="G265" s="388">
        <f>((369-250)/0.8)*2</f>
        <v>297.5</v>
      </c>
    </row>
    <row r="266" spans="1:7">
      <c r="A266" s="224" t="s">
        <v>14</v>
      </c>
      <c r="B266" s="224" t="s">
        <v>695</v>
      </c>
      <c r="C266" s="224" t="s">
        <v>34</v>
      </c>
      <c r="D266" s="255" t="str">
        <f t="shared" si="17"/>
        <v>A-H3-54FIRESMOKE</v>
      </c>
      <c r="E266" s="364">
        <v>631</v>
      </c>
      <c r="F266" s="224" t="e">
        <f t="shared" si="18"/>
        <v>#REF!</v>
      </c>
      <c r="G266" s="388">
        <f>((466-316)/0.8)*2</f>
        <v>375</v>
      </c>
    </row>
    <row r="267" spans="1:7">
      <c r="A267" s="224" t="s">
        <v>14</v>
      </c>
      <c r="B267" s="224" t="s">
        <v>695</v>
      </c>
      <c r="C267" s="224" t="s">
        <v>35</v>
      </c>
      <c r="D267" s="255" t="str">
        <f t="shared" si="17"/>
        <v>A-H4-54FIRESMOKE</v>
      </c>
      <c r="E267" s="364">
        <f>+E266+G266/2</f>
        <v>818.5</v>
      </c>
      <c r="F267" s="224" t="e">
        <f t="shared" si="18"/>
        <v>#REF!</v>
      </c>
      <c r="G267" s="388">
        <v>0</v>
      </c>
    </row>
    <row r="268" spans="1:7">
      <c r="A268" s="224" t="s">
        <v>14</v>
      </c>
      <c r="B268" s="224" t="s">
        <v>696</v>
      </c>
      <c r="C268" s="224" t="s">
        <v>32</v>
      </c>
      <c r="D268" s="255" t="str">
        <f t="shared" si="17"/>
        <v>A-H1-44FIRESOUND</v>
      </c>
      <c r="E268" s="364">
        <v>774</v>
      </c>
      <c r="F268" s="232" t="e">
        <f t="shared" si="18"/>
        <v>#REF!</v>
      </c>
      <c r="G268" s="388">
        <f>((583-359)/0.8)*2</f>
        <v>560</v>
      </c>
    </row>
    <row r="269" spans="1:7">
      <c r="A269" s="224" t="s">
        <v>14</v>
      </c>
      <c r="B269" s="224" t="s">
        <v>696</v>
      </c>
      <c r="C269" s="224" t="s">
        <v>33</v>
      </c>
      <c r="D269" s="255" t="str">
        <f t="shared" si="17"/>
        <v>A-H2-44FIRESOUND</v>
      </c>
      <c r="E269" s="364">
        <v>864</v>
      </c>
      <c r="F269" s="232" t="e">
        <f t="shared" si="18"/>
        <v>#REF!</v>
      </c>
      <c r="G269" s="388">
        <f>((583-419)/0.8)*2</f>
        <v>410</v>
      </c>
    </row>
    <row r="270" spans="1:7">
      <c r="A270" s="224" t="s">
        <v>14</v>
      </c>
      <c r="B270" s="224" t="s">
        <v>696</v>
      </c>
      <c r="C270" s="224" t="s">
        <v>34</v>
      </c>
      <c r="D270" s="255" t="str">
        <f t="shared" si="17"/>
        <v>A-H3-44FIRESOUND</v>
      </c>
      <c r="E270" s="364">
        <v>1011</v>
      </c>
      <c r="F270" s="232" t="e">
        <f t="shared" si="18"/>
        <v>#REF!</v>
      </c>
      <c r="G270" s="388">
        <f>((731-490)/0.8)*2</f>
        <v>602.5</v>
      </c>
    </row>
    <row r="271" spans="1:7">
      <c r="A271" s="224" t="s">
        <v>14</v>
      </c>
      <c r="B271" s="224" t="s">
        <v>696</v>
      </c>
      <c r="C271" s="224" t="s">
        <v>35</v>
      </c>
      <c r="D271" s="255" t="str">
        <f t="shared" si="17"/>
        <v>A-H4-44FIRESOUND</v>
      </c>
      <c r="E271" s="364">
        <f>+E270+G270/2</f>
        <v>1312.25</v>
      </c>
      <c r="F271" s="389" t="e">
        <f t="shared" si="18"/>
        <v>#REF!</v>
      </c>
      <c r="G271" s="388">
        <v>0</v>
      </c>
    </row>
    <row r="272" spans="1:7">
      <c r="A272" s="224" t="s">
        <v>14</v>
      </c>
      <c r="B272" s="224" t="s">
        <v>697</v>
      </c>
      <c r="C272" s="224" t="s">
        <v>32</v>
      </c>
      <c r="D272" s="255" t="str">
        <f t="shared" si="17"/>
        <v>A-H1-54FIRESOUND</v>
      </c>
      <c r="E272" s="364">
        <v>954</v>
      </c>
      <c r="F272" s="232" t="e">
        <f t="shared" si="18"/>
        <v>#REF!</v>
      </c>
      <c r="G272" s="388">
        <f>((688-442)/0.8)*2</f>
        <v>615</v>
      </c>
    </row>
    <row r="273" spans="1:8">
      <c r="A273" s="224" t="s">
        <v>14</v>
      </c>
      <c r="B273" s="224" t="s">
        <v>697</v>
      </c>
      <c r="C273" s="224" t="s">
        <v>33</v>
      </c>
      <c r="D273" s="255" t="str">
        <f t="shared" si="17"/>
        <v>A-H2-54FIRESOUND</v>
      </c>
      <c r="E273" s="364">
        <v>1105</v>
      </c>
      <c r="F273" s="232" t="e">
        <f t="shared" si="18"/>
        <v>#REF!</v>
      </c>
      <c r="G273" s="388">
        <f>((688-524)/0.8)*2</f>
        <v>410</v>
      </c>
    </row>
    <row r="274" spans="1:8">
      <c r="A274" s="224" t="s">
        <v>14</v>
      </c>
      <c r="B274" s="224" t="s">
        <v>697</v>
      </c>
      <c r="C274" s="224" t="s">
        <v>34</v>
      </c>
      <c r="D274" s="255" t="str">
        <f t="shared" si="17"/>
        <v>A-H3-54FIRESOUND</v>
      </c>
      <c r="E274" s="364">
        <v>1197</v>
      </c>
      <c r="F274" s="232" t="e">
        <f t="shared" si="18"/>
        <v>#REF!</v>
      </c>
      <c r="G274" s="388">
        <f>((935-631)/0.8)*2</f>
        <v>760</v>
      </c>
    </row>
    <row r="275" spans="1:8">
      <c r="A275" s="224" t="s">
        <v>14</v>
      </c>
      <c r="B275" s="224" t="s">
        <v>697</v>
      </c>
      <c r="C275" s="224" t="s">
        <v>35</v>
      </c>
      <c r="D275" s="255" t="str">
        <f t="shared" si="17"/>
        <v>A-H4-54FIRESOUND</v>
      </c>
      <c r="E275" s="364">
        <f>E274+G274/2</f>
        <v>1577</v>
      </c>
      <c r="F275" s="389" t="e">
        <f t="shared" si="18"/>
        <v>#REF!</v>
      </c>
      <c r="G275" s="388">
        <v>0</v>
      </c>
    </row>
    <row r="276" spans="1:8">
      <c r="A276" s="224" t="s">
        <v>14</v>
      </c>
      <c r="B276" s="224" t="s">
        <v>698</v>
      </c>
      <c r="C276" s="224" t="s">
        <v>32</v>
      </c>
      <c r="D276" s="255" t="str">
        <f t="shared" si="17"/>
        <v>A-H1-59FIRESOUND</v>
      </c>
      <c r="E276" s="364">
        <v>1063</v>
      </c>
      <c r="F276" s="232" t="e">
        <f t="shared" si="18"/>
        <v>#REF!</v>
      </c>
      <c r="G276" s="388">
        <f>((752-490)/0.8)*2</f>
        <v>655</v>
      </c>
    </row>
    <row r="277" spans="1:8">
      <c r="A277" s="224" t="s">
        <v>14</v>
      </c>
      <c r="B277" s="224" t="s">
        <v>698</v>
      </c>
      <c r="C277" s="224" t="s">
        <v>33</v>
      </c>
      <c r="D277" s="255" t="str">
        <f t="shared" si="17"/>
        <v>A-H2-59FIRESOUND</v>
      </c>
      <c r="E277" s="364">
        <v>1204</v>
      </c>
      <c r="F277" s="232" t="e">
        <f t="shared" si="18"/>
        <v>#REF!</v>
      </c>
      <c r="G277" s="388">
        <f>((1027-579)/0.8)*2</f>
        <v>1120</v>
      </c>
    </row>
    <row r="278" spans="1:8">
      <c r="A278" s="224" t="s">
        <v>14</v>
      </c>
      <c r="B278" s="224" t="s">
        <v>698</v>
      </c>
      <c r="C278" s="224" t="s">
        <v>34</v>
      </c>
      <c r="D278" s="255" t="str">
        <f t="shared" si="17"/>
        <v>A-H3-59FIRESOUND</v>
      </c>
      <c r="E278" s="364">
        <v>1409</v>
      </c>
      <c r="F278" s="232" t="e">
        <f t="shared" si="18"/>
        <v>#REF!</v>
      </c>
      <c r="G278" s="388">
        <f>((1027-693)/0.8)*2</f>
        <v>835</v>
      </c>
    </row>
    <row r="279" spans="1:8">
      <c r="A279" s="224" t="s">
        <v>14</v>
      </c>
      <c r="B279" s="224" t="s">
        <v>698</v>
      </c>
      <c r="C279" s="224" t="s">
        <v>35</v>
      </c>
      <c r="D279" s="255" t="str">
        <f t="shared" si="17"/>
        <v>A-H4-59FIRESOUND</v>
      </c>
      <c r="E279" s="364">
        <f>+E278+G278/2</f>
        <v>1826.5</v>
      </c>
      <c r="F279" s="232" t="e">
        <f t="shared" si="18"/>
        <v>#REF!</v>
      </c>
      <c r="G279" s="388">
        <v>0</v>
      </c>
    </row>
    <row r="280" spans="1:8">
      <c r="A280" s="224" t="s">
        <v>9</v>
      </c>
      <c r="B280" s="224" t="s">
        <v>695</v>
      </c>
      <c r="C280" s="224" t="s">
        <v>32</v>
      </c>
      <c r="D280" s="255" t="str">
        <f t="shared" si="17"/>
        <v>B-H1-54FIRESMOKE</v>
      </c>
      <c r="E280" s="362">
        <f>ROUNDUP(E264*2,0)</f>
        <v>926</v>
      </c>
      <c r="F280" s="232" t="e">
        <f t="shared" si="18"/>
        <v>#REF!</v>
      </c>
      <c r="G280" s="388">
        <f>+G264*2</f>
        <v>770</v>
      </c>
      <c r="H280" s="224" t="s">
        <v>751</v>
      </c>
    </row>
    <row r="281" spans="1:8">
      <c r="A281" s="224" t="s">
        <v>9</v>
      </c>
      <c r="B281" s="224" t="s">
        <v>695</v>
      </c>
      <c r="C281" s="224" t="s">
        <v>33</v>
      </c>
      <c r="D281" s="255" t="str">
        <f t="shared" si="17"/>
        <v>B-H2-54FIRESMOKE</v>
      </c>
      <c r="E281" s="362">
        <f>ROUNDUP(E265*2,0)</f>
        <v>988</v>
      </c>
      <c r="F281" s="232" t="e">
        <f t="shared" si="18"/>
        <v>#REF!</v>
      </c>
      <c r="G281" s="388">
        <f t="shared" ref="G281:G295" si="19">+G265*2</f>
        <v>595</v>
      </c>
      <c r="H281" s="224" t="s">
        <v>751</v>
      </c>
    </row>
    <row r="282" spans="1:8">
      <c r="A282" s="224" t="s">
        <v>9</v>
      </c>
      <c r="B282" s="224" t="s">
        <v>695</v>
      </c>
      <c r="C282" s="224" t="s">
        <v>34</v>
      </c>
      <c r="D282" s="255" t="str">
        <f t="shared" si="17"/>
        <v>B-H3-54FIRESMOKE</v>
      </c>
      <c r="E282" s="362">
        <f>ROUNDUP(E266*2,0)</f>
        <v>1262</v>
      </c>
      <c r="F282" s="232" t="e">
        <f t="shared" si="18"/>
        <v>#REF!</v>
      </c>
      <c r="G282" s="388">
        <f t="shared" si="19"/>
        <v>750</v>
      </c>
      <c r="H282" s="224" t="s">
        <v>751</v>
      </c>
    </row>
    <row r="283" spans="1:8">
      <c r="A283" s="224" t="s">
        <v>9</v>
      </c>
      <c r="B283" s="224" t="s">
        <v>695</v>
      </c>
      <c r="C283" s="224" t="s">
        <v>35</v>
      </c>
      <c r="D283" s="255" t="str">
        <f t="shared" si="17"/>
        <v>B-H4-54FIRESMOKE</v>
      </c>
      <c r="E283" s="362" t="s">
        <v>699</v>
      </c>
      <c r="F283" s="232" t="e">
        <f t="shared" si="18"/>
        <v>#VALUE!</v>
      </c>
      <c r="G283" s="388">
        <f t="shared" si="19"/>
        <v>0</v>
      </c>
      <c r="H283" s="224" t="s">
        <v>751</v>
      </c>
    </row>
    <row r="284" spans="1:8">
      <c r="A284" s="224" t="s">
        <v>9</v>
      </c>
      <c r="B284" s="224" t="s">
        <v>696</v>
      </c>
      <c r="C284" s="224" t="s">
        <v>32</v>
      </c>
      <c r="D284" s="255" t="str">
        <f t="shared" si="17"/>
        <v>B-H1-44FIRESOUND</v>
      </c>
      <c r="E284" s="362">
        <f>ROUNDUP(E268*2,0)</f>
        <v>1548</v>
      </c>
      <c r="F284" s="232" t="e">
        <f t="shared" si="18"/>
        <v>#REF!</v>
      </c>
      <c r="G284" s="388">
        <f t="shared" si="19"/>
        <v>1120</v>
      </c>
      <c r="H284" s="224" t="s">
        <v>751</v>
      </c>
    </row>
    <row r="285" spans="1:8">
      <c r="A285" s="224" t="s">
        <v>9</v>
      </c>
      <c r="B285" s="224" t="s">
        <v>696</v>
      </c>
      <c r="C285" s="224" t="s">
        <v>33</v>
      </c>
      <c r="D285" s="255" t="str">
        <f t="shared" si="17"/>
        <v>B-H2-44FIRESOUND</v>
      </c>
      <c r="E285" s="362">
        <f>ROUNDUP(E269*2,0)</f>
        <v>1728</v>
      </c>
      <c r="F285" s="232" t="e">
        <f t="shared" si="18"/>
        <v>#REF!</v>
      </c>
      <c r="G285" s="388">
        <f t="shared" si="19"/>
        <v>820</v>
      </c>
      <c r="H285" s="224" t="s">
        <v>751</v>
      </c>
    </row>
    <row r="286" spans="1:8">
      <c r="A286" s="224" t="s">
        <v>9</v>
      </c>
      <c r="B286" s="224" t="s">
        <v>696</v>
      </c>
      <c r="C286" s="224" t="s">
        <v>34</v>
      </c>
      <c r="D286" s="255" t="str">
        <f t="shared" si="17"/>
        <v>B-H3-44FIRESOUND</v>
      </c>
      <c r="E286" s="362">
        <f>ROUNDUP(E270*2,0)</f>
        <v>2022</v>
      </c>
      <c r="F286" s="232" t="e">
        <f t="shared" si="18"/>
        <v>#REF!</v>
      </c>
      <c r="G286" s="388">
        <f t="shared" si="19"/>
        <v>1205</v>
      </c>
      <c r="H286" s="224" t="s">
        <v>751</v>
      </c>
    </row>
    <row r="287" spans="1:8">
      <c r="A287" s="224" t="s">
        <v>9</v>
      </c>
      <c r="B287" s="224" t="s">
        <v>696</v>
      </c>
      <c r="C287" s="224" t="s">
        <v>35</v>
      </c>
      <c r="D287" s="255" t="str">
        <f t="shared" si="17"/>
        <v>B-H4-44FIRESOUND</v>
      </c>
      <c r="E287" s="362" t="s">
        <v>699</v>
      </c>
      <c r="F287" s="232" t="e">
        <f t="shared" si="18"/>
        <v>#VALUE!</v>
      </c>
      <c r="G287" s="388">
        <f t="shared" si="19"/>
        <v>0</v>
      </c>
      <c r="H287" s="224" t="s">
        <v>751</v>
      </c>
    </row>
    <row r="288" spans="1:8">
      <c r="A288" s="224" t="s">
        <v>9</v>
      </c>
      <c r="B288" s="224" t="s">
        <v>697</v>
      </c>
      <c r="C288" s="224" t="s">
        <v>32</v>
      </c>
      <c r="D288" s="255" t="str">
        <f t="shared" si="17"/>
        <v>B-H1-54FIRESOUND</v>
      </c>
      <c r="E288" s="362">
        <f>ROUNDUP(E272*2,0)</f>
        <v>1908</v>
      </c>
      <c r="F288" s="232" t="e">
        <f t="shared" si="18"/>
        <v>#REF!</v>
      </c>
      <c r="G288" s="388">
        <f t="shared" si="19"/>
        <v>1230</v>
      </c>
      <c r="H288" s="224" t="s">
        <v>751</v>
      </c>
    </row>
    <row r="289" spans="1:8">
      <c r="A289" s="224" t="s">
        <v>9</v>
      </c>
      <c r="B289" s="224" t="s">
        <v>697</v>
      </c>
      <c r="C289" s="224" t="s">
        <v>33</v>
      </c>
      <c r="D289" s="255" t="str">
        <f t="shared" si="17"/>
        <v>B-H2-54FIRESOUND</v>
      </c>
      <c r="E289" s="362">
        <f>ROUNDUP(E273*2,0)</f>
        <v>2210</v>
      </c>
      <c r="F289" s="232" t="e">
        <f t="shared" si="18"/>
        <v>#REF!</v>
      </c>
      <c r="G289" s="388">
        <f t="shared" si="19"/>
        <v>820</v>
      </c>
      <c r="H289" s="224" t="s">
        <v>751</v>
      </c>
    </row>
    <row r="290" spans="1:8">
      <c r="A290" s="224" t="s">
        <v>9</v>
      </c>
      <c r="B290" s="224" t="s">
        <v>697</v>
      </c>
      <c r="C290" s="224" t="s">
        <v>34</v>
      </c>
      <c r="D290" s="255" t="str">
        <f t="shared" si="17"/>
        <v>B-H3-54FIRESOUND</v>
      </c>
      <c r="E290" s="362">
        <f>ROUNDUP(E274*2,0)</f>
        <v>2394</v>
      </c>
      <c r="F290" s="232" t="e">
        <f t="shared" si="18"/>
        <v>#REF!</v>
      </c>
      <c r="G290" s="388">
        <f t="shared" si="19"/>
        <v>1520</v>
      </c>
      <c r="H290" s="224" t="s">
        <v>751</v>
      </c>
    </row>
    <row r="291" spans="1:8">
      <c r="A291" s="224" t="s">
        <v>9</v>
      </c>
      <c r="B291" s="224" t="s">
        <v>697</v>
      </c>
      <c r="C291" s="224" t="s">
        <v>35</v>
      </c>
      <c r="D291" s="255" t="str">
        <f t="shared" si="17"/>
        <v>B-H4-54FIRESOUND</v>
      </c>
      <c r="E291" s="362" t="s">
        <v>699</v>
      </c>
      <c r="F291" s="232" t="e">
        <f t="shared" si="18"/>
        <v>#VALUE!</v>
      </c>
      <c r="G291" s="388">
        <f t="shared" si="19"/>
        <v>0</v>
      </c>
      <c r="H291" s="224" t="s">
        <v>751</v>
      </c>
    </row>
    <row r="292" spans="1:8">
      <c r="A292" s="224" t="s">
        <v>9</v>
      </c>
      <c r="B292" s="224" t="s">
        <v>698</v>
      </c>
      <c r="C292" s="224" t="s">
        <v>32</v>
      </c>
      <c r="D292" s="255" t="str">
        <f t="shared" si="17"/>
        <v>B-H1-59FIRESOUND</v>
      </c>
      <c r="E292" s="362">
        <f>ROUNDUP(E276*2,0)</f>
        <v>2126</v>
      </c>
      <c r="F292" s="232" t="e">
        <f t="shared" si="18"/>
        <v>#REF!</v>
      </c>
      <c r="G292" s="388">
        <f t="shared" si="19"/>
        <v>1310</v>
      </c>
      <c r="H292" s="224" t="s">
        <v>751</v>
      </c>
    </row>
    <row r="293" spans="1:8">
      <c r="A293" s="224" t="s">
        <v>9</v>
      </c>
      <c r="B293" s="224" t="s">
        <v>698</v>
      </c>
      <c r="C293" s="224" t="s">
        <v>33</v>
      </c>
      <c r="D293" s="255" t="str">
        <f t="shared" si="17"/>
        <v>B-H2-59FIRESOUND</v>
      </c>
      <c r="E293" s="362">
        <f>ROUNDUP(E277*2,0)</f>
        <v>2408</v>
      </c>
      <c r="F293" s="232" t="e">
        <f t="shared" si="18"/>
        <v>#REF!</v>
      </c>
      <c r="G293" s="388">
        <f t="shared" si="19"/>
        <v>2240</v>
      </c>
      <c r="H293" s="224" t="s">
        <v>751</v>
      </c>
    </row>
    <row r="294" spans="1:8">
      <c r="A294" s="224" t="s">
        <v>9</v>
      </c>
      <c r="B294" s="224" t="s">
        <v>698</v>
      </c>
      <c r="C294" s="224" t="s">
        <v>34</v>
      </c>
      <c r="D294" s="255" t="str">
        <f t="shared" si="17"/>
        <v>B-H3-59FIRESOUND</v>
      </c>
      <c r="E294" s="362">
        <f>ROUNDUP(E278*2,0)</f>
        <v>2818</v>
      </c>
      <c r="F294" s="232" t="e">
        <f t="shared" si="18"/>
        <v>#REF!</v>
      </c>
      <c r="G294" s="388">
        <f t="shared" si="19"/>
        <v>1670</v>
      </c>
      <c r="H294" s="224" t="s">
        <v>751</v>
      </c>
    </row>
    <row r="295" spans="1:8">
      <c r="A295" s="224" t="s">
        <v>9</v>
      </c>
      <c r="B295" s="224" t="s">
        <v>698</v>
      </c>
      <c r="C295" s="224" t="s">
        <v>35</v>
      </c>
      <c r="D295" s="255" t="str">
        <f t="shared" si="17"/>
        <v>B-H4-59FIRESOUND</v>
      </c>
      <c r="E295" s="362" t="s">
        <v>699</v>
      </c>
      <c r="F295" s="232" t="e">
        <f t="shared" si="18"/>
        <v>#VALUE!</v>
      </c>
      <c r="G295" s="388">
        <f t="shared" si="19"/>
        <v>0</v>
      </c>
      <c r="H295" s="224" t="s">
        <v>751</v>
      </c>
    </row>
    <row r="296" spans="1:8">
      <c r="A296" s="224" t="s">
        <v>4</v>
      </c>
      <c r="B296" s="224" t="s">
        <v>695</v>
      </c>
      <c r="C296" s="224" t="s">
        <v>32</v>
      </c>
      <c r="D296" s="255" t="str">
        <f t="shared" si="17"/>
        <v>C-H1-54FIRESMOKE</v>
      </c>
      <c r="E296" s="362">
        <f>ROUNDDOWN(E264*1.5,0)</f>
        <v>694</v>
      </c>
      <c r="F296" s="232" t="e">
        <f t="shared" si="18"/>
        <v>#REF!</v>
      </c>
      <c r="G296" s="388">
        <f>+G264*1.5</f>
        <v>577.5</v>
      </c>
      <c r="H296" s="224" t="s">
        <v>751</v>
      </c>
    </row>
    <row r="297" spans="1:8">
      <c r="A297" s="224" t="s">
        <v>4</v>
      </c>
      <c r="B297" s="224" t="s">
        <v>695</v>
      </c>
      <c r="C297" s="224" t="s">
        <v>33</v>
      </c>
      <c r="D297" s="255" t="str">
        <f t="shared" si="17"/>
        <v>C-H2-54FIRESMOKE</v>
      </c>
      <c r="E297" s="362">
        <f t="shared" ref="E297:E298" si="20">ROUNDDOWN(E265*1.5,0)</f>
        <v>741</v>
      </c>
      <c r="F297" s="232" t="e">
        <f t="shared" si="18"/>
        <v>#REF!</v>
      </c>
      <c r="G297" s="388">
        <f t="shared" ref="G297:G311" si="21">+G265*1.5</f>
        <v>446.25</v>
      </c>
      <c r="H297" s="224" t="s">
        <v>751</v>
      </c>
    </row>
    <row r="298" spans="1:8">
      <c r="A298" s="224" t="s">
        <v>4</v>
      </c>
      <c r="B298" s="224" t="s">
        <v>695</v>
      </c>
      <c r="C298" s="224" t="s">
        <v>34</v>
      </c>
      <c r="D298" s="255" t="str">
        <f t="shared" si="17"/>
        <v>C-H3-54FIRESMOKE</v>
      </c>
      <c r="E298" s="362">
        <f t="shared" si="20"/>
        <v>946</v>
      </c>
      <c r="F298" s="232" t="e">
        <f t="shared" si="18"/>
        <v>#REF!</v>
      </c>
      <c r="G298" s="388">
        <f t="shared" si="21"/>
        <v>562.5</v>
      </c>
      <c r="H298" s="224" t="s">
        <v>751</v>
      </c>
    </row>
    <row r="299" spans="1:8">
      <c r="A299" s="224" t="s">
        <v>4</v>
      </c>
      <c r="B299" s="224" t="s">
        <v>695</v>
      </c>
      <c r="C299" s="224" t="s">
        <v>35</v>
      </c>
      <c r="D299" s="255" t="str">
        <f t="shared" si="17"/>
        <v>C-H4-54FIRESMOKE</v>
      </c>
      <c r="E299" s="362" t="s">
        <v>699</v>
      </c>
      <c r="F299" s="232" t="e">
        <f t="shared" si="18"/>
        <v>#VALUE!</v>
      </c>
      <c r="G299" s="388">
        <f t="shared" si="21"/>
        <v>0</v>
      </c>
      <c r="H299" s="224" t="s">
        <v>751</v>
      </c>
    </row>
    <row r="300" spans="1:8">
      <c r="A300" s="224" t="s">
        <v>4</v>
      </c>
      <c r="B300" s="224" t="s">
        <v>696</v>
      </c>
      <c r="C300" s="224" t="s">
        <v>32</v>
      </c>
      <c r="D300" s="255" t="str">
        <f t="shared" si="17"/>
        <v>C-H1-44FIRESOUND</v>
      </c>
      <c r="E300" s="362">
        <f t="shared" ref="E300:E302" si="22">ROUNDDOWN(E268*1.5,0)</f>
        <v>1161</v>
      </c>
      <c r="F300" s="232" t="e">
        <f t="shared" si="18"/>
        <v>#REF!</v>
      </c>
      <c r="G300" s="388">
        <f t="shared" si="21"/>
        <v>840</v>
      </c>
      <c r="H300" s="224" t="s">
        <v>751</v>
      </c>
    </row>
    <row r="301" spans="1:8">
      <c r="A301" s="224" t="s">
        <v>4</v>
      </c>
      <c r="B301" s="224" t="s">
        <v>696</v>
      </c>
      <c r="C301" s="224" t="s">
        <v>33</v>
      </c>
      <c r="D301" s="255" t="str">
        <f t="shared" si="17"/>
        <v>C-H2-44FIRESOUND</v>
      </c>
      <c r="E301" s="362">
        <f t="shared" si="22"/>
        <v>1296</v>
      </c>
      <c r="F301" s="232" t="e">
        <f t="shared" si="18"/>
        <v>#REF!</v>
      </c>
      <c r="G301" s="388">
        <f t="shared" si="21"/>
        <v>615</v>
      </c>
      <c r="H301" s="224" t="s">
        <v>751</v>
      </c>
    </row>
    <row r="302" spans="1:8">
      <c r="A302" s="224" t="s">
        <v>4</v>
      </c>
      <c r="B302" s="224" t="s">
        <v>696</v>
      </c>
      <c r="C302" s="224" t="s">
        <v>34</v>
      </c>
      <c r="D302" s="255" t="str">
        <f t="shared" si="17"/>
        <v>C-H3-44FIRESOUND</v>
      </c>
      <c r="E302" s="362">
        <f t="shared" si="22"/>
        <v>1516</v>
      </c>
      <c r="F302" s="232" t="e">
        <f t="shared" si="18"/>
        <v>#REF!</v>
      </c>
      <c r="G302" s="388">
        <f t="shared" si="21"/>
        <v>903.75</v>
      </c>
      <c r="H302" s="224" t="s">
        <v>751</v>
      </c>
    </row>
    <row r="303" spans="1:8">
      <c r="A303" s="224" t="s">
        <v>4</v>
      </c>
      <c r="B303" s="224" t="s">
        <v>696</v>
      </c>
      <c r="C303" s="224" t="s">
        <v>35</v>
      </c>
      <c r="D303" s="255" t="str">
        <f t="shared" si="17"/>
        <v>C-H4-44FIRESOUND</v>
      </c>
      <c r="E303" s="362" t="s">
        <v>699</v>
      </c>
      <c r="F303" s="232" t="e">
        <f t="shared" si="18"/>
        <v>#VALUE!</v>
      </c>
      <c r="G303" s="388">
        <f t="shared" si="21"/>
        <v>0</v>
      </c>
      <c r="H303" s="224" t="s">
        <v>751</v>
      </c>
    </row>
    <row r="304" spans="1:8">
      <c r="A304" s="224" t="s">
        <v>4</v>
      </c>
      <c r="B304" s="224" t="s">
        <v>697</v>
      </c>
      <c r="C304" s="224" t="s">
        <v>32</v>
      </c>
      <c r="D304" s="255" t="str">
        <f t="shared" si="17"/>
        <v>C-H1-54FIRESOUND</v>
      </c>
      <c r="E304" s="362">
        <f t="shared" ref="E304:E306" si="23">ROUNDDOWN(E272*1.5,0)</f>
        <v>1431</v>
      </c>
      <c r="F304" s="232" t="e">
        <f t="shared" si="18"/>
        <v>#REF!</v>
      </c>
      <c r="G304" s="388">
        <f t="shared" si="21"/>
        <v>922.5</v>
      </c>
      <c r="H304" s="224" t="s">
        <v>751</v>
      </c>
    </row>
    <row r="305" spans="1:8">
      <c r="A305" s="224" t="s">
        <v>4</v>
      </c>
      <c r="B305" s="224" t="s">
        <v>697</v>
      </c>
      <c r="C305" s="224" t="s">
        <v>33</v>
      </c>
      <c r="D305" s="255" t="str">
        <f t="shared" si="17"/>
        <v>C-H2-54FIRESOUND</v>
      </c>
      <c r="E305" s="362">
        <f t="shared" si="23"/>
        <v>1657</v>
      </c>
      <c r="F305" s="232" t="e">
        <f t="shared" si="18"/>
        <v>#REF!</v>
      </c>
      <c r="G305" s="388">
        <f t="shared" si="21"/>
        <v>615</v>
      </c>
      <c r="H305" s="224" t="s">
        <v>751</v>
      </c>
    </row>
    <row r="306" spans="1:8">
      <c r="A306" s="224" t="s">
        <v>4</v>
      </c>
      <c r="B306" s="224" t="s">
        <v>697</v>
      </c>
      <c r="C306" s="224" t="s">
        <v>34</v>
      </c>
      <c r="D306" s="255" t="str">
        <f t="shared" si="17"/>
        <v>C-H3-54FIRESOUND</v>
      </c>
      <c r="E306" s="362">
        <f t="shared" si="23"/>
        <v>1795</v>
      </c>
      <c r="F306" s="232" t="e">
        <f t="shared" si="18"/>
        <v>#REF!</v>
      </c>
      <c r="G306" s="388">
        <f t="shared" si="21"/>
        <v>1140</v>
      </c>
      <c r="H306" s="224" t="s">
        <v>751</v>
      </c>
    </row>
    <row r="307" spans="1:8">
      <c r="A307" s="224" t="s">
        <v>4</v>
      </c>
      <c r="B307" s="224" t="s">
        <v>697</v>
      </c>
      <c r="C307" s="224" t="s">
        <v>35</v>
      </c>
      <c r="D307" s="255" t="str">
        <f t="shared" si="17"/>
        <v>C-H4-54FIRESOUND</v>
      </c>
      <c r="E307" s="362" t="s">
        <v>699</v>
      </c>
      <c r="F307" s="232" t="e">
        <f t="shared" si="18"/>
        <v>#VALUE!</v>
      </c>
      <c r="G307" s="388">
        <f t="shared" si="21"/>
        <v>0</v>
      </c>
      <c r="H307" s="224" t="s">
        <v>751</v>
      </c>
    </row>
    <row r="308" spans="1:8">
      <c r="A308" s="224" t="s">
        <v>4</v>
      </c>
      <c r="B308" s="224" t="s">
        <v>698</v>
      </c>
      <c r="C308" s="224" t="s">
        <v>32</v>
      </c>
      <c r="D308" s="255" t="str">
        <f t="shared" si="17"/>
        <v>C-H1-59FIRESOUND</v>
      </c>
      <c r="E308" s="362">
        <f t="shared" ref="E308:E310" si="24">ROUNDDOWN(E276*1.5,0)</f>
        <v>1594</v>
      </c>
      <c r="F308" s="232" t="e">
        <f t="shared" si="18"/>
        <v>#REF!</v>
      </c>
      <c r="G308" s="388">
        <f t="shared" si="21"/>
        <v>982.5</v>
      </c>
      <c r="H308" s="224" t="s">
        <v>751</v>
      </c>
    </row>
    <row r="309" spans="1:8">
      <c r="A309" s="224" t="s">
        <v>4</v>
      </c>
      <c r="B309" s="224" t="s">
        <v>698</v>
      </c>
      <c r="C309" s="224" t="s">
        <v>33</v>
      </c>
      <c r="D309" s="255" t="str">
        <f t="shared" si="17"/>
        <v>C-H2-59FIRESOUND</v>
      </c>
      <c r="E309" s="362">
        <f t="shared" si="24"/>
        <v>1806</v>
      </c>
      <c r="F309" s="232" t="e">
        <f t="shared" si="18"/>
        <v>#REF!</v>
      </c>
      <c r="G309" s="388">
        <f t="shared" si="21"/>
        <v>1680</v>
      </c>
      <c r="H309" s="224" t="s">
        <v>751</v>
      </c>
    </row>
    <row r="310" spans="1:8">
      <c r="A310" s="224" t="s">
        <v>4</v>
      </c>
      <c r="B310" s="224" t="s">
        <v>698</v>
      </c>
      <c r="C310" s="224" t="s">
        <v>34</v>
      </c>
      <c r="D310" s="255" t="str">
        <f t="shared" si="17"/>
        <v>C-H3-59FIRESOUND</v>
      </c>
      <c r="E310" s="362">
        <f t="shared" si="24"/>
        <v>2113</v>
      </c>
      <c r="F310" s="232" t="e">
        <f t="shared" si="18"/>
        <v>#REF!</v>
      </c>
      <c r="G310" s="388">
        <f t="shared" si="21"/>
        <v>1252.5</v>
      </c>
      <c r="H310" s="224" t="s">
        <v>751</v>
      </c>
    </row>
    <row r="311" spans="1:8">
      <c r="A311" s="224" t="s">
        <v>4</v>
      </c>
      <c r="B311" s="224" t="s">
        <v>698</v>
      </c>
      <c r="C311" s="224" t="s">
        <v>35</v>
      </c>
      <c r="D311" s="255" t="str">
        <f t="shared" si="17"/>
        <v>C-H4-59FIRESOUND</v>
      </c>
      <c r="E311" s="362" t="s">
        <v>699</v>
      </c>
      <c r="F311" s="232" t="e">
        <f t="shared" si="18"/>
        <v>#VALUE!</v>
      </c>
      <c r="G311" s="388">
        <f t="shared" si="21"/>
        <v>0</v>
      </c>
      <c r="H311" s="224" t="s">
        <v>751</v>
      </c>
    </row>
    <row r="312" spans="1:8">
      <c r="A312" s="224" t="s">
        <v>2</v>
      </c>
      <c r="B312" s="224">
        <v>44</v>
      </c>
      <c r="C312" s="224" t="s">
        <v>32</v>
      </c>
      <c r="D312" s="255" t="str">
        <f t="shared" si="17"/>
        <v>D-H1-44</v>
      </c>
      <c r="E312" s="232"/>
      <c r="F312" s="232">
        <v>0</v>
      </c>
      <c r="G312" s="388"/>
    </row>
    <row r="313" spans="1:8">
      <c r="A313" s="224" t="s">
        <v>2</v>
      </c>
      <c r="B313" s="224">
        <v>44</v>
      </c>
      <c r="C313" s="224" t="s">
        <v>33</v>
      </c>
      <c r="D313" s="255" t="str">
        <f t="shared" si="17"/>
        <v>D-H2-44</v>
      </c>
      <c r="E313" s="232"/>
      <c r="F313" s="232">
        <v>0</v>
      </c>
      <c r="G313" s="388"/>
    </row>
    <row r="314" spans="1:8">
      <c r="A314" s="224" t="s">
        <v>2</v>
      </c>
      <c r="B314" s="224">
        <v>44</v>
      </c>
      <c r="C314" s="224" t="s">
        <v>34</v>
      </c>
      <c r="D314" s="255" t="str">
        <f t="shared" si="17"/>
        <v>D-H3-44</v>
      </c>
      <c r="E314" s="232"/>
      <c r="F314" s="232">
        <v>0</v>
      </c>
      <c r="G314" s="388"/>
    </row>
    <row r="315" spans="1:8">
      <c r="A315" s="224" t="s">
        <v>2</v>
      </c>
      <c r="B315" s="224">
        <v>44</v>
      </c>
      <c r="C315" s="224" t="s">
        <v>35</v>
      </c>
      <c r="D315" s="255" t="str">
        <f t="shared" si="17"/>
        <v>D-H4-44</v>
      </c>
      <c r="E315" s="232"/>
      <c r="F315" s="232">
        <v>0</v>
      </c>
      <c r="G315" s="388"/>
    </row>
    <row r="316" spans="1:8">
      <c r="A316" s="224" t="s">
        <v>1</v>
      </c>
      <c r="B316" s="224">
        <v>44</v>
      </c>
      <c r="C316" s="224" t="s">
        <v>32</v>
      </c>
      <c r="D316" s="255" t="str">
        <f t="shared" si="17"/>
        <v>E-H1-44</v>
      </c>
      <c r="E316" s="232"/>
      <c r="F316" s="232">
        <v>0</v>
      </c>
      <c r="G316" s="388"/>
    </row>
    <row r="317" spans="1:8">
      <c r="A317" s="224" t="s">
        <v>1</v>
      </c>
      <c r="B317" s="224">
        <v>44</v>
      </c>
      <c r="C317" s="224" t="s">
        <v>33</v>
      </c>
      <c r="D317" s="255" t="str">
        <f t="shared" si="17"/>
        <v>E-H2-44</v>
      </c>
      <c r="E317" s="232"/>
      <c r="F317" s="232">
        <v>0</v>
      </c>
      <c r="G317" s="388"/>
    </row>
    <row r="318" spans="1:8">
      <c r="A318" s="224" t="s">
        <v>1</v>
      </c>
      <c r="B318" s="224">
        <v>44</v>
      </c>
      <c r="C318" s="224" t="s">
        <v>34</v>
      </c>
      <c r="D318" s="255" t="str">
        <f t="shared" si="17"/>
        <v>E-H3-44</v>
      </c>
      <c r="E318" s="232"/>
      <c r="F318" s="232">
        <v>0</v>
      </c>
      <c r="G318" s="388"/>
    </row>
    <row r="319" spans="1:8">
      <c r="A319" s="224" t="s">
        <v>1</v>
      </c>
      <c r="B319" s="224">
        <v>44</v>
      </c>
      <c r="C319" s="224" t="s">
        <v>35</v>
      </c>
      <c r="D319" s="255" t="str">
        <f t="shared" si="17"/>
        <v>E-H4-44</v>
      </c>
      <c r="E319" s="232"/>
      <c r="F319" s="232">
        <v>0</v>
      </c>
      <c r="G319" s="388"/>
    </row>
    <row r="320" spans="1:8">
      <c r="A320" s="224" t="s">
        <v>0</v>
      </c>
      <c r="B320" s="224">
        <v>44</v>
      </c>
      <c r="C320" s="224" t="s">
        <v>32</v>
      </c>
      <c r="D320" s="255" t="str">
        <f t="shared" si="17"/>
        <v>F-H1-44</v>
      </c>
      <c r="E320" s="232"/>
      <c r="F320" s="232">
        <v>0</v>
      </c>
      <c r="G320" s="388"/>
    </row>
    <row r="321" spans="1:7">
      <c r="A321" s="224" t="s">
        <v>0</v>
      </c>
      <c r="B321" s="224">
        <v>44</v>
      </c>
      <c r="C321" s="224" t="s">
        <v>33</v>
      </c>
      <c r="D321" s="255" t="str">
        <f t="shared" si="17"/>
        <v>F-H2-44</v>
      </c>
      <c r="E321" s="232"/>
      <c r="F321" s="232">
        <v>0</v>
      </c>
      <c r="G321" s="388"/>
    </row>
    <row r="322" spans="1:7">
      <c r="A322" s="224" t="s">
        <v>0</v>
      </c>
      <c r="B322" s="224">
        <v>44</v>
      </c>
      <c r="C322" s="224" t="s">
        <v>34</v>
      </c>
      <c r="D322" s="255" t="str">
        <f t="shared" si="17"/>
        <v>F-H3-44</v>
      </c>
      <c r="E322" s="232"/>
      <c r="F322" s="232">
        <v>0</v>
      </c>
      <c r="G322" s="388"/>
    </row>
    <row r="323" spans="1:7">
      <c r="A323" s="224" t="s">
        <v>0</v>
      </c>
      <c r="B323" s="224">
        <v>44</v>
      </c>
      <c r="C323" s="224" t="s">
        <v>35</v>
      </c>
      <c r="D323" s="255" t="str">
        <f t="shared" si="17"/>
        <v>F-H4-44</v>
      </c>
      <c r="E323" s="232"/>
      <c r="F323" s="232">
        <v>0</v>
      </c>
      <c r="G323" s="388"/>
    </row>
    <row r="324" spans="1:7">
      <c r="A324" s="224" t="s">
        <v>2</v>
      </c>
      <c r="B324" s="224">
        <v>54</v>
      </c>
      <c r="C324" s="224" t="s">
        <v>32</v>
      </c>
      <c r="D324" s="255" t="str">
        <f t="shared" si="17"/>
        <v>D-H1-54</v>
      </c>
      <c r="E324" s="232"/>
      <c r="F324" s="232">
        <v>120</v>
      </c>
      <c r="G324" s="388"/>
    </row>
    <row r="325" spans="1:7">
      <c r="A325" s="224" t="s">
        <v>2</v>
      </c>
      <c r="B325" s="224">
        <v>54</v>
      </c>
      <c r="C325" s="224" t="s">
        <v>33</v>
      </c>
      <c r="D325" s="255" t="str">
        <f t="shared" si="17"/>
        <v>D-H2-54</v>
      </c>
      <c r="E325" s="232"/>
      <c r="F325" s="232">
        <v>120</v>
      </c>
      <c r="G325" s="388"/>
    </row>
    <row r="326" spans="1:7">
      <c r="A326" s="224" t="s">
        <v>2</v>
      </c>
      <c r="B326" s="224">
        <v>54</v>
      </c>
      <c r="C326" s="224" t="s">
        <v>34</v>
      </c>
      <c r="D326" s="255" t="str">
        <f t="shared" si="17"/>
        <v>D-H3-54</v>
      </c>
      <c r="E326" s="232"/>
      <c r="F326" s="232">
        <v>120</v>
      </c>
      <c r="G326" s="388"/>
    </row>
    <row r="327" spans="1:7">
      <c r="A327" s="224" t="s">
        <v>2</v>
      </c>
      <c r="B327" s="224">
        <v>54</v>
      </c>
      <c r="C327" s="224" t="s">
        <v>35</v>
      </c>
      <c r="D327" s="255" t="str">
        <f t="shared" si="17"/>
        <v>D-H4-54</v>
      </c>
      <c r="E327" s="232"/>
      <c r="F327" s="232">
        <v>120</v>
      </c>
      <c r="G327" s="388"/>
    </row>
    <row r="328" spans="1:7">
      <c r="A328" s="224" t="s">
        <v>1</v>
      </c>
      <c r="B328" s="224">
        <v>54</v>
      </c>
      <c r="C328" s="224" t="s">
        <v>32</v>
      </c>
      <c r="D328" s="255" t="str">
        <f t="shared" si="17"/>
        <v>E-H1-54</v>
      </c>
      <c r="E328" s="232"/>
      <c r="F328" s="232">
        <v>240</v>
      </c>
      <c r="G328" s="388"/>
    </row>
    <row r="329" spans="1:7">
      <c r="A329" s="224" t="s">
        <v>1</v>
      </c>
      <c r="B329" s="224">
        <v>54</v>
      </c>
      <c r="C329" s="224" t="s">
        <v>33</v>
      </c>
      <c r="D329" s="255" t="str">
        <f t="shared" ref="D329:D392" si="25">A329&amp;"-"&amp;C329&amp;"-"&amp;B329</f>
        <v>E-H2-54</v>
      </c>
      <c r="E329" s="232"/>
      <c r="F329" s="232">
        <v>240</v>
      </c>
      <c r="G329" s="388"/>
    </row>
    <row r="330" spans="1:7">
      <c r="A330" s="224" t="s">
        <v>1</v>
      </c>
      <c r="B330" s="224">
        <v>54</v>
      </c>
      <c r="C330" s="224" t="s">
        <v>34</v>
      </c>
      <c r="D330" s="255" t="str">
        <f t="shared" si="25"/>
        <v>E-H3-54</v>
      </c>
      <c r="E330" s="232"/>
      <c r="F330" s="232">
        <v>240</v>
      </c>
      <c r="G330" s="388"/>
    </row>
    <row r="331" spans="1:7">
      <c r="A331" s="224" t="s">
        <v>1</v>
      </c>
      <c r="B331" s="224">
        <v>54</v>
      </c>
      <c r="C331" s="224" t="s">
        <v>35</v>
      </c>
      <c r="D331" s="255" t="str">
        <f t="shared" si="25"/>
        <v>E-H4-54</v>
      </c>
      <c r="E331" s="232"/>
      <c r="F331" s="232">
        <v>240</v>
      </c>
      <c r="G331" s="388"/>
    </row>
    <row r="332" spans="1:7">
      <c r="A332" s="224" t="s">
        <v>0</v>
      </c>
      <c r="B332" s="224">
        <v>54</v>
      </c>
      <c r="C332" s="224" t="s">
        <v>32</v>
      </c>
      <c r="D332" s="255" t="str">
        <f t="shared" si="25"/>
        <v>F-H1-54</v>
      </c>
      <c r="E332" s="232"/>
      <c r="F332" s="232">
        <v>240</v>
      </c>
      <c r="G332" s="388"/>
    </row>
    <row r="333" spans="1:7">
      <c r="A333" s="224" t="s">
        <v>0</v>
      </c>
      <c r="B333" s="224">
        <v>54</v>
      </c>
      <c r="C333" s="224" t="s">
        <v>33</v>
      </c>
      <c r="D333" s="255" t="str">
        <f t="shared" si="25"/>
        <v>F-H2-54</v>
      </c>
      <c r="E333" s="232"/>
      <c r="F333" s="232">
        <v>240</v>
      </c>
      <c r="G333" s="388"/>
    </row>
    <row r="334" spans="1:7">
      <c r="A334" s="224" t="s">
        <v>0</v>
      </c>
      <c r="B334" s="224">
        <v>54</v>
      </c>
      <c r="C334" s="224" t="s">
        <v>34</v>
      </c>
      <c r="D334" s="255" t="str">
        <f t="shared" si="25"/>
        <v>F-H3-54</v>
      </c>
      <c r="E334" s="232"/>
      <c r="F334" s="232">
        <v>240</v>
      </c>
      <c r="G334" s="388"/>
    </row>
    <row r="335" spans="1:7">
      <c r="A335" s="224" t="s">
        <v>0</v>
      </c>
      <c r="B335" s="224">
        <v>54</v>
      </c>
      <c r="C335" s="224" t="s">
        <v>35</v>
      </c>
      <c r="D335" s="255" t="str">
        <f t="shared" si="25"/>
        <v>F-H4-54</v>
      </c>
      <c r="E335" s="232"/>
      <c r="F335" s="232">
        <v>240</v>
      </c>
      <c r="G335" s="388"/>
    </row>
    <row r="336" spans="1:7">
      <c r="A336" s="224" t="s">
        <v>2</v>
      </c>
      <c r="B336" s="224">
        <v>64</v>
      </c>
      <c r="C336" s="224" t="s">
        <v>32</v>
      </c>
      <c r="D336" s="255" t="str">
        <f t="shared" si="25"/>
        <v>D-H1-64</v>
      </c>
      <c r="E336" s="232"/>
      <c r="F336" s="232">
        <v>120</v>
      </c>
      <c r="G336" s="388"/>
    </row>
    <row r="337" spans="1:7">
      <c r="A337" s="224" t="s">
        <v>2</v>
      </c>
      <c r="B337" s="224">
        <v>64</v>
      </c>
      <c r="C337" s="224" t="s">
        <v>33</v>
      </c>
      <c r="D337" s="255" t="str">
        <f t="shared" si="25"/>
        <v>D-H2-64</v>
      </c>
      <c r="E337" s="232"/>
      <c r="F337" s="232">
        <v>120</v>
      </c>
      <c r="G337" s="388"/>
    </row>
    <row r="338" spans="1:7">
      <c r="A338" s="224" t="s">
        <v>2</v>
      </c>
      <c r="B338" s="224">
        <v>64</v>
      </c>
      <c r="C338" s="224" t="s">
        <v>34</v>
      </c>
      <c r="D338" s="255" t="str">
        <f t="shared" si="25"/>
        <v>D-H3-64</v>
      </c>
      <c r="E338" s="232"/>
      <c r="F338" s="232">
        <v>120</v>
      </c>
      <c r="G338" s="388"/>
    </row>
    <row r="339" spans="1:7">
      <c r="A339" s="224" t="s">
        <v>2</v>
      </c>
      <c r="B339" s="224">
        <v>64</v>
      </c>
      <c r="C339" s="224" t="s">
        <v>35</v>
      </c>
      <c r="D339" s="255" t="str">
        <f t="shared" si="25"/>
        <v>D-H4-64</v>
      </c>
      <c r="E339" s="232"/>
      <c r="F339" s="232">
        <v>120</v>
      </c>
      <c r="G339" s="388"/>
    </row>
    <row r="340" spans="1:7">
      <c r="A340" s="224" t="s">
        <v>1</v>
      </c>
      <c r="B340" s="224">
        <v>64</v>
      </c>
      <c r="C340" s="224" t="s">
        <v>32</v>
      </c>
      <c r="D340" s="255" t="str">
        <f t="shared" si="25"/>
        <v>E-H1-64</v>
      </c>
      <c r="E340" s="232"/>
      <c r="F340" s="232">
        <v>240</v>
      </c>
      <c r="G340" s="388"/>
    </row>
    <row r="341" spans="1:7">
      <c r="A341" s="224" t="s">
        <v>1</v>
      </c>
      <c r="B341" s="224">
        <v>64</v>
      </c>
      <c r="C341" s="224" t="s">
        <v>33</v>
      </c>
      <c r="D341" s="255" t="str">
        <f t="shared" si="25"/>
        <v>E-H2-64</v>
      </c>
      <c r="E341" s="232"/>
      <c r="F341" s="232">
        <v>240</v>
      </c>
      <c r="G341" s="388"/>
    </row>
    <row r="342" spans="1:7">
      <c r="A342" s="224" t="s">
        <v>1</v>
      </c>
      <c r="B342" s="224">
        <v>64</v>
      </c>
      <c r="C342" s="224" t="s">
        <v>34</v>
      </c>
      <c r="D342" s="255" t="str">
        <f t="shared" si="25"/>
        <v>E-H3-64</v>
      </c>
      <c r="E342" s="232"/>
      <c r="F342" s="232">
        <v>240</v>
      </c>
      <c r="G342" s="388"/>
    </row>
    <row r="343" spans="1:7">
      <c r="A343" s="224" t="s">
        <v>1</v>
      </c>
      <c r="B343" s="224">
        <v>64</v>
      </c>
      <c r="C343" s="224" t="s">
        <v>35</v>
      </c>
      <c r="D343" s="255" t="str">
        <f t="shared" si="25"/>
        <v>E-H4-64</v>
      </c>
      <c r="E343" s="232"/>
      <c r="F343" s="232">
        <v>240</v>
      </c>
      <c r="G343" s="388"/>
    </row>
    <row r="344" spans="1:7">
      <c r="A344" s="224" t="s">
        <v>0</v>
      </c>
      <c r="B344" s="224">
        <v>64</v>
      </c>
      <c r="C344" s="224" t="s">
        <v>32</v>
      </c>
      <c r="D344" s="255" t="str">
        <f t="shared" si="25"/>
        <v>F-H1-64</v>
      </c>
      <c r="E344" s="232"/>
      <c r="F344" s="232">
        <v>240</v>
      </c>
      <c r="G344" s="388"/>
    </row>
    <row r="345" spans="1:7">
      <c r="A345" s="224" t="s">
        <v>0</v>
      </c>
      <c r="B345" s="224">
        <v>64</v>
      </c>
      <c r="C345" s="224" t="s">
        <v>33</v>
      </c>
      <c r="D345" s="255" t="str">
        <f t="shared" si="25"/>
        <v>F-H2-64</v>
      </c>
      <c r="E345" s="232"/>
      <c r="F345" s="232">
        <v>240</v>
      </c>
      <c r="G345" s="388"/>
    </row>
    <row r="346" spans="1:7">
      <c r="A346" s="224" t="s">
        <v>0</v>
      </c>
      <c r="B346" s="224">
        <v>64</v>
      </c>
      <c r="C346" s="224" t="s">
        <v>34</v>
      </c>
      <c r="D346" s="255" t="str">
        <f t="shared" si="25"/>
        <v>F-H3-64</v>
      </c>
      <c r="E346" s="232"/>
      <c r="F346" s="232">
        <v>240</v>
      </c>
      <c r="G346" s="388"/>
    </row>
    <row r="347" spans="1:7">
      <c r="A347" s="224" t="s">
        <v>0</v>
      </c>
      <c r="B347" s="224">
        <v>64</v>
      </c>
      <c r="C347" s="224" t="s">
        <v>35</v>
      </c>
      <c r="D347" s="255" t="str">
        <f t="shared" si="25"/>
        <v>F-H4-64</v>
      </c>
      <c r="E347" s="232"/>
      <c r="F347" s="232">
        <v>240</v>
      </c>
      <c r="G347" s="388"/>
    </row>
    <row r="348" spans="1:7">
      <c r="A348" s="224" t="s">
        <v>2</v>
      </c>
      <c r="B348" s="224" t="s">
        <v>807</v>
      </c>
      <c r="C348" s="224" t="s">
        <v>32</v>
      </c>
      <c r="D348" s="255" t="str">
        <f t="shared" si="25"/>
        <v>D-H1-44 - LAMCORE</v>
      </c>
      <c r="E348" s="232"/>
      <c r="F348" s="232">
        <v>250</v>
      </c>
      <c r="G348" s="388"/>
    </row>
    <row r="349" spans="1:7">
      <c r="A349" s="224" t="s">
        <v>2</v>
      </c>
      <c r="B349" s="224" t="s">
        <v>807</v>
      </c>
      <c r="C349" s="224" t="s">
        <v>33</v>
      </c>
      <c r="D349" s="255" t="str">
        <f t="shared" si="25"/>
        <v>D-H2-44 - LAMCORE</v>
      </c>
      <c r="E349" s="232"/>
      <c r="F349" s="232">
        <v>250</v>
      </c>
      <c r="G349" s="388"/>
    </row>
    <row r="350" spans="1:7">
      <c r="A350" s="224" t="s">
        <v>2</v>
      </c>
      <c r="B350" s="224" t="s">
        <v>807</v>
      </c>
      <c r="C350" s="224" t="s">
        <v>34</v>
      </c>
      <c r="D350" s="255" t="str">
        <f t="shared" si="25"/>
        <v>D-H3-44 - LAMCORE</v>
      </c>
      <c r="E350" s="232"/>
      <c r="F350" s="232">
        <v>250</v>
      </c>
      <c r="G350" s="388"/>
    </row>
    <row r="351" spans="1:7">
      <c r="A351" s="224" t="s">
        <v>2</v>
      </c>
      <c r="B351" s="224" t="s">
        <v>807</v>
      </c>
      <c r="C351" s="224" t="s">
        <v>35</v>
      </c>
      <c r="D351" s="255" t="str">
        <f t="shared" si="25"/>
        <v>D-H4-44 - LAMCORE</v>
      </c>
      <c r="E351" s="232"/>
      <c r="F351" s="232">
        <v>250</v>
      </c>
      <c r="G351" s="388"/>
    </row>
    <row r="352" spans="1:7">
      <c r="A352" s="224" t="s">
        <v>1</v>
      </c>
      <c r="B352" s="224" t="s">
        <v>807</v>
      </c>
      <c r="C352" s="224" t="s">
        <v>32</v>
      </c>
      <c r="D352" s="255" t="str">
        <f t="shared" si="25"/>
        <v>E-H1-44 - LAMCORE</v>
      </c>
      <c r="E352" s="232"/>
      <c r="F352" s="232">
        <v>500</v>
      </c>
      <c r="G352" s="388"/>
    </row>
    <row r="353" spans="1:7">
      <c r="A353" s="224" t="s">
        <v>1</v>
      </c>
      <c r="B353" s="224" t="s">
        <v>807</v>
      </c>
      <c r="C353" s="224" t="s">
        <v>33</v>
      </c>
      <c r="D353" s="255" t="str">
        <f t="shared" si="25"/>
        <v>E-H2-44 - LAMCORE</v>
      </c>
      <c r="E353" s="232"/>
      <c r="F353" s="232">
        <v>500</v>
      </c>
      <c r="G353" s="388"/>
    </row>
    <row r="354" spans="1:7">
      <c r="A354" s="224" t="s">
        <v>1</v>
      </c>
      <c r="B354" s="224" t="s">
        <v>807</v>
      </c>
      <c r="C354" s="224" t="s">
        <v>34</v>
      </c>
      <c r="D354" s="255" t="str">
        <f t="shared" si="25"/>
        <v>E-H3-44 - LAMCORE</v>
      </c>
      <c r="E354" s="232"/>
      <c r="F354" s="232">
        <v>500</v>
      </c>
      <c r="G354" s="388"/>
    </row>
    <row r="355" spans="1:7">
      <c r="A355" s="224" t="s">
        <v>1</v>
      </c>
      <c r="B355" s="224" t="s">
        <v>807</v>
      </c>
      <c r="C355" s="224" t="s">
        <v>35</v>
      </c>
      <c r="D355" s="255" t="str">
        <f t="shared" si="25"/>
        <v>E-H4-44 - LAMCORE</v>
      </c>
      <c r="E355" s="232"/>
      <c r="F355" s="232">
        <v>500</v>
      </c>
      <c r="G355" s="388"/>
    </row>
    <row r="356" spans="1:7">
      <c r="A356" s="224" t="s">
        <v>0</v>
      </c>
      <c r="B356" s="224" t="s">
        <v>807</v>
      </c>
      <c r="C356" s="224" t="s">
        <v>32</v>
      </c>
      <c r="D356" s="255" t="str">
        <f t="shared" si="25"/>
        <v>F-H1-44 - LAMCORE</v>
      </c>
      <c r="E356" s="232"/>
      <c r="F356" s="232">
        <v>500</v>
      </c>
      <c r="G356" s="388"/>
    </row>
    <row r="357" spans="1:7">
      <c r="A357" s="224" t="s">
        <v>0</v>
      </c>
      <c r="B357" s="224" t="s">
        <v>807</v>
      </c>
      <c r="C357" s="224" t="s">
        <v>33</v>
      </c>
      <c r="D357" s="255" t="str">
        <f t="shared" si="25"/>
        <v>F-H2-44 - LAMCORE</v>
      </c>
      <c r="E357" s="232"/>
      <c r="F357" s="232">
        <v>500</v>
      </c>
      <c r="G357" s="388"/>
    </row>
    <row r="358" spans="1:7">
      <c r="A358" s="224" t="s">
        <v>0</v>
      </c>
      <c r="B358" s="224" t="s">
        <v>807</v>
      </c>
      <c r="C358" s="224" t="s">
        <v>34</v>
      </c>
      <c r="D358" s="255" t="str">
        <f t="shared" si="25"/>
        <v>F-H3-44 - LAMCORE</v>
      </c>
      <c r="E358" s="232"/>
      <c r="F358" s="232">
        <v>500</v>
      </c>
      <c r="G358" s="388"/>
    </row>
    <row r="359" spans="1:7">
      <c r="A359" s="224" t="s">
        <v>0</v>
      </c>
      <c r="B359" s="224" t="s">
        <v>807</v>
      </c>
      <c r="C359" s="224" t="s">
        <v>35</v>
      </c>
      <c r="D359" s="255" t="str">
        <f t="shared" si="25"/>
        <v>F-H4-44 - LAMCORE</v>
      </c>
      <c r="E359" s="232"/>
      <c r="F359" s="232">
        <v>500</v>
      </c>
      <c r="G359" s="388"/>
    </row>
    <row r="360" spans="1:7">
      <c r="A360" s="224" t="s">
        <v>2</v>
      </c>
      <c r="B360" s="224" t="s">
        <v>808</v>
      </c>
      <c r="C360" s="224" t="s">
        <v>32</v>
      </c>
      <c r="D360" s="255" t="str">
        <f t="shared" si="25"/>
        <v>D-H1-54 - LAMCORE</v>
      </c>
      <c r="E360" s="232"/>
      <c r="F360" s="232">
        <v>360</v>
      </c>
      <c r="G360" s="388"/>
    </row>
    <row r="361" spans="1:7">
      <c r="A361" s="224" t="s">
        <v>2</v>
      </c>
      <c r="B361" s="224" t="s">
        <v>808</v>
      </c>
      <c r="C361" s="224" t="s">
        <v>33</v>
      </c>
      <c r="D361" s="255" t="str">
        <f t="shared" si="25"/>
        <v>D-H2-54 - LAMCORE</v>
      </c>
      <c r="E361" s="232"/>
      <c r="F361" s="232">
        <v>360</v>
      </c>
      <c r="G361" s="388"/>
    </row>
    <row r="362" spans="1:7">
      <c r="A362" s="224" t="s">
        <v>2</v>
      </c>
      <c r="B362" s="224" t="s">
        <v>808</v>
      </c>
      <c r="C362" s="224" t="s">
        <v>34</v>
      </c>
      <c r="D362" s="255" t="str">
        <f t="shared" si="25"/>
        <v>D-H3-54 - LAMCORE</v>
      </c>
      <c r="E362" s="232"/>
      <c r="F362" s="232">
        <v>360</v>
      </c>
      <c r="G362" s="388"/>
    </row>
    <row r="363" spans="1:7">
      <c r="A363" s="224" t="s">
        <v>2</v>
      </c>
      <c r="B363" s="224" t="s">
        <v>808</v>
      </c>
      <c r="C363" s="224" t="s">
        <v>35</v>
      </c>
      <c r="D363" s="255" t="str">
        <f t="shared" si="25"/>
        <v>D-H4-54 - LAMCORE</v>
      </c>
      <c r="E363" s="232"/>
      <c r="F363" s="232">
        <v>360</v>
      </c>
      <c r="G363" s="388"/>
    </row>
    <row r="364" spans="1:7">
      <c r="A364" s="224" t="s">
        <v>1</v>
      </c>
      <c r="B364" s="224" t="s">
        <v>808</v>
      </c>
      <c r="C364" s="224" t="s">
        <v>32</v>
      </c>
      <c r="D364" s="255" t="str">
        <f t="shared" si="25"/>
        <v>E-H1-54 - LAMCORE</v>
      </c>
      <c r="E364" s="232"/>
      <c r="F364" s="232">
        <v>720</v>
      </c>
      <c r="G364" s="388"/>
    </row>
    <row r="365" spans="1:7">
      <c r="A365" s="224" t="s">
        <v>1</v>
      </c>
      <c r="B365" s="224" t="s">
        <v>808</v>
      </c>
      <c r="C365" s="224" t="s">
        <v>33</v>
      </c>
      <c r="D365" s="255" t="str">
        <f t="shared" si="25"/>
        <v>E-H2-54 - LAMCORE</v>
      </c>
      <c r="E365" s="232"/>
      <c r="F365" s="232">
        <v>720</v>
      </c>
      <c r="G365" s="388"/>
    </row>
    <row r="366" spans="1:7">
      <c r="A366" s="224" t="s">
        <v>1</v>
      </c>
      <c r="B366" s="224" t="s">
        <v>808</v>
      </c>
      <c r="C366" s="224" t="s">
        <v>34</v>
      </c>
      <c r="D366" s="255" t="str">
        <f t="shared" si="25"/>
        <v>E-H3-54 - LAMCORE</v>
      </c>
      <c r="E366" s="232"/>
      <c r="F366" s="232">
        <v>720</v>
      </c>
      <c r="G366" s="388"/>
    </row>
    <row r="367" spans="1:7">
      <c r="A367" s="224" t="s">
        <v>1</v>
      </c>
      <c r="B367" s="224" t="s">
        <v>808</v>
      </c>
      <c r="C367" s="224" t="s">
        <v>35</v>
      </c>
      <c r="D367" s="255" t="str">
        <f t="shared" si="25"/>
        <v>E-H4-54 - LAMCORE</v>
      </c>
      <c r="E367" s="232"/>
      <c r="F367" s="232">
        <v>720</v>
      </c>
      <c r="G367" s="388"/>
    </row>
    <row r="368" spans="1:7">
      <c r="A368" s="224" t="s">
        <v>0</v>
      </c>
      <c r="B368" s="224" t="s">
        <v>808</v>
      </c>
      <c r="C368" s="224" t="s">
        <v>32</v>
      </c>
      <c r="D368" s="255" t="str">
        <f t="shared" si="25"/>
        <v>F-H1-54 - LAMCORE</v>
      </c>
      <c r="E368" s="232"/>
      <c r="F368" s="232">
        <v>720</v>
      </c>
      <c r="G368" s="388"/>
    </row>
    <row r="369" spans="1:8">
      <c r="A369" s="224" t="s">
        <v>0</v>
      </c>
      <c r="B369" s="224" t="s">
        <v>808</v>
      </c>
      <c r="C369" s="224" t="s">
        <v>33</v>
      </c>
      <c r="D369" s="255" t="str">
        <f t="shared" si="25"/>
        <v>F-H2-54 - LAMCORE</v>
      </c>
      <c r="E369" s="232"/>
      <c r="F369" s="232">
        <v>720</v>
      </c>
      <c r="G369" s="388"/>
    </row>
    <row r="370" spans="1:8">
      <c r="A370" s="224" t="s">
        <v>0</v>
      </c>
      <c r="B370" s="224" t="s">
        <v>808</v>
      </c>
      <c r="C370" s="224" t="s">
        <v>34</v>
      </c>
      <c r="D370" s="255" t="str">
        <f t="shared" si="25"/>
        <v>F-H3-54 - LAMCORE</v>
      </c>
      <c r="E370" s="232"/>
      <c r="F370" s="232">
        <v>720</v>
      </c>
      <c r="G370" s="388"/>
    </row>
    <row r="371" spans="1:8">
      <c r="A371" s="224" t="s">
        <v>0</v>
      </c>
      <c r="B371" s="224" t="s">
        <v>808</v>
      </c>
      <c r="C371" s="224" t="s">
        <v>35</v>
      </c>
      <c r="D371" s="255" t="str">
        <f t="shared" si="25"/>
        <v>F-H4-54 - LAMCORE</v>
      </c>
      <c r="E371" s="232"/>
      <c r="F371" s="232">
        <v>720</v>
      </c>
      <c r="G371" s="388"/>
    </row>
    <row r="372" spans="1:8">
      <c r="A372" s="224" t="s">
        <v>2</v>
      </c>
      <c r="B372" s="224" t="s">
        <v>695</v>
      </c>
      <c r="C372" s="224" t="s">
        <v>32</v>
      </c>
      <c r="D372" s="255" t="str">
        <f t="shared" si="25"/>
        <v>D-H1-54FIRESMOKE</v>
      </c>
      <c r="E372" s="362">
        <f>E264</f>
        <v>463</v>
      </c>
      <c r="F372" s="232">
        <v>456</v>
      </c>
      <c r="G372" s="388">
        <f>+G264</f>
        <v>385</v>
      </c>
      <c r="H372" s="224" t="s">
        <v>751</v>
      </c>
    </row>
    <row r="373" spans="1:8">
      <c r="A373" s="224" t="s">
        <v>2</v>
      </c>
      <c r="B373" s="224" t="s">
        <v>695</v>
      </c>
      <c r="C373" s="224" t="s">
        <v>33</v>
      </c>
      <c r="D373" s="255" t="str">
        <f t="shared" si="25"/>
        <v>D-H2-54FIRESMOKE</v>
      </c>
      <c r="E373" s="362">
        <f t="shared" ref="E373:E418" si="26">E265</f>
        <v>494</v>
      </c>
      <c r="F373" s="232">
        <v>486</v>
      </c>
      <c r="G373" s="388">
        <f t="shared" ref="G373:G419" si="27">+G265</f>
        <v>297.5</v>
      </c>
      <c r="H373" s="224" t="s">
        <v>751</v>
      </c>
    </row>
    <row r="374" spans="1:8">
      <c r="A374" s="224" t="s">
        <v>2</v>
      </c>
      <c r="B374" s="224" t="s">
        <v>695</v>
      </c>
      <c r="C374" s="224" t="s">
        <v>34</v>
      </c>
      <c r="D374" s="255" t="str">
        <f t="shared" si="25"/>
        <v>D-H3-54FIRESMOKE</v>
      </c>
      <c r="E374" s="362">
        <f t="shared" si="26"/>
        <v>631</v>
      </c>
      <c r="F374" s="232">
        <v>621</v>
      </c>
      <c r="G374" s="388">
        <f t="shared" si="27"/>
        <v>375</v>
      </c>
      <c r="H374" s="224" t="s">
        <v>751</v>
      </c>
    </row>
    <row r="375" spans="1:8">
      <c r="A375" s="224" t="s">
        <v>2</v>
      </c>
      <c r="B375" s="224" t="s">
        <v>695</v>
      </c>
      <c r="C375" s="224" t="s">
        <v>35</v>
      </c>
      <c r="D375" s="255" t="str">
        <f t="shared" si="25"/>
        <v>D-H4-54FIRESMOKE</v>
      </c>
      <c r="E375" s="362">
        <f t="shared" si="26"/>
        <v>818.5</v>
      </c>
      <c r="F375" s="232" t="e">
        <v>#VALUE!</v>
      </c>
      <c r="G375" s="388">
        <f t="shared" si="27"/>
        <v>0</v>
      </c>
      <c r="H375" s="224" t="s">
        <v>751</v>
      </c>
    </row>
    <row r="376" spans="1:8">
      <c r="A376" s="224" t="s">
        <v>2</v>
      </c>
      <c r="B376" s="224" t="s">
        <v>696</v>
      </c>
      <c r="C376" s="224" t="s">
        <v>32</v>
      </c>
      <c r="D376" s="255" t="str">
        <f t="shared" si="25"/>
        <v>D-H1-44FIRESOUND</v>
      </c>
      <c r="E376" s="362">
        <f t="shared" si="26"/>
        <v>774</v>
      </c>
      <c r="F376" s="232">
        <v>762</v>
      </c>
      <c r="G376" s="388">
        <f t="shared" si="27"/>
        <v>560</v>
      </c>
      <c r="H376" s="224" t="s">
        <v>751</v>
      </c>
    </row>
    <row r="377" spans="1:8">
      <c r="A377" s="224" t="s">
        <v>2</v>
      </c>
      <c r="B377" s="224" t="s">
        <v>696</v>
      </c>
      <c r="C377" s="224" t="s">
        <v>33</v>
      </c>
      <c r="D377" s="255" t="str">
        <f t="shared" si="25"/>
        <v>D-H2-44FIRESOUND</v>
      </c>
      <c r="E377" s="362">
        <f t="shared" si="26"/>
        <v>864</v>
      </c>
      <c r="F377" s="232">
        <v>851</v>
      </c>
      <c r="G377" s="388">
        <f t="shared" si="27"/>
        <v>410</v>
      </c>
      <c r="H377" s="224" t="s">
        <v>751</v>
      </c>
    </row>
    <row r="378" spans="1:8">
      <c r="A378" s="224" t="s">
        <v>2</v>
      </c>
      <c r="B378" s="224" t="s">
        <v>696</v>
      </c>
      <c r="C378" s="224" t="s">
        <v>34</v>
      </c>
      <c r="D378" s="255" t="str">
        <f t="shared" si="25"/>
        <v>D-H3-44FIRESOUND</v>
      </c>
      <c r="E378" s="362">
        <f t="shared" si="26"/>
        <v>1011</v>
      </c>
      <c r="F378" s="232">
        <v>996</v>
      </c>
      <c r="G378" s="388">
        <f t="shared" si="27"/>
        <v>602.5</v>
      </c>
      <c r="H378" s="224" t="s">
        <v>751</v>
      </c>
    </row>
    <row r="379" spans="1:8">
      <c r="A379" s="224" t="s">
        <v>2</v>
      </c>
      <c r="B379" s="224" t="s">
        <v>696</v>
      </c>
      <c r="C379" s="224" t="s">
        <v>35</v>
      </c>
      <c r="D379" s="255" t="str">
        <f t="shared" si="25"/>
        <v>D-H4-44FIRESOUND</v>
      </c>
      <c r="E379" s="362">
        <f t="shared" si="26"/>
        <v>1312.25</v>
      </c>
      <c r="F379" s="232" t="e">
        <v>#VALUE!</v>
      </c>
      <c r="G379" s="388">
        <f t="shared" si="27"/>
        <v>0</v>
      </c>
      <c r="H379" s="224" t="s">
        <v>751</v>
      </c>
    </row>
    <row r="380" spans="1:8">
      <c r="A380" s="224" t="s">
        <v>2</v>
      </c>
      <c r="B380" s="224" t="s">
        <v>697</v>
      </c>
      <c r="C380" s="224" t="s">
        <v>32</v>
      </c>
      <c r="D380" s="255" t="str">
        <f t="shared" si="25"/>
        <v>D-H1-54FIRESOUND</v>
      </c>
      <c r="E380" s="362">
        <f t="shared" si="26"/>
        <v>954</v>
      </c>
      <c r="F380" s="232">
        <v>939</v>
      </c>
      <c r="G380" s="388">
        <f t="shared" si="27"/>
        <v>615</v>
      </c>
      <c r="H380" s="224" t="s">
        <v>751</v>
      </c>
    </row>
    <row r="381" spans="1:8">
      <c r="A381" s="224" t="s">
        <v>2</v>
      </c>
      <c r="B381" s="224" t="s">
        <v>697</v>
      </c>
      <c r="C381" s="224" t="s">
        <v>33</v>
      </c>
      <c r="D381" s="255" t="str">
        <f t="shared" si="25"/>
        <v>D-H2-54FIRESOUND</v>
      </c>
      <c r="E381" s="362">
        <f t="shared" si="26"/>
        <v>1105</v>
      </c>
      <c r="F381" s="232">
        <v>1088</v>
      </c>
      <c r="G381" s="388">
        <f t="shared" si="27"/>
        <v>410</v>
      </c>
      <c r="H381" s="224" t="s">
        <v>751</v>
      </c>
    </row>
    <row r="382" spans="1:8">
      <c r="A382" s="224" t="s">
        <v>2</v>
      </c>
      <c r="B382" s="224" t="s">
        <v>697</v>
      </c>
      <c r="C382" s="224" t="s">
        <v>34</v>
      </c>
      <c r="D382" s="255" t="str">
        <f t="shared" si="25"/>
        <v>D-H3-54FIRESOUND</v>
      </c>
      <c r="E382" s="362">
        <f t="shared" si="26"/>
        <v>1197</v>
      </c>
      <c r="F382" s="232">
        <v>1179</v>
      </c>
      <c r="G382" s="388">
        <f t="shared" si="27"/>
        <v>760</v>
      </c>
      <c r="H382" s="224" t="s">
        <v>751</v>
      </c>
    </row>
    <row r="383" spans="1:8">
      <c r="A383" s="224" t="s">
        <v>2</v>
      </c>
      <c r="B383" s="224" t="s">
        <v>697</v>
      </c>
      <c r="C383" s="224" t="s">
        <v>35</v>
      </c>
      <c r="D383" s="255" t="str">
        <f t="shared" si="25"/>
        <v>D-H4-54FIRESOUND</v>
      </c>
      <c r="E383" s="362">
        <f t="shared" si="26"/>
        <v>1577</v>
      </c>
      <c r="F383" s="232" t="e">
        <v>#VALUE!</v>
      </c>
      <c r="G383" s="388">
        <f t="shared" si="27"/>
        <v>0</v>
      </c>
      <c r="H383" s="224" t="s">
        <v>751</v>
      </c>
    </row>
    <row r="384" spans="1:8">
      <c r="A384" s="224" t="s">
        <v>2</v>
      </c>
      <c r="B384" s="224" t="s">
        <v>698</v>
      </c>
      <c r="C384" s="224" t="s">
        <v>32</v>
      </c>
      <c r="D384" s="255" t="str">
        <f t="shared" si="25"/>
        <v>D-H1-59FIRESOUND</v>
      </c>
      <c r="E384" s="362">
        <f t="shared" si="26"/>
        <v>1063</v>
      </c>
      <c r="F384" s="232">
        <v>1047</v>
      </c>
      <c r="G384" s="388">
        <f t="shared" si="27"/>
        <v>655</v>
      </c>
      <c r="H384" s="224" t="s">
        <v>751</v>
      </c>
    </row>
    <row r="385" spans="1:8">
      <c r="A385" s="224" t="s">
        <v>2</v>
      </c>
      <c r="B385" s="224" t="s">
        <v>698</v>
      </c>
      <c r="C385" s="224" t="s">
        <v>33</v>
      </c>
      <c r="D385" s="255" t="str">
        <f t="shared" si="25"/>
        <v>D-H2-59FIRESOUND</v>
      </c>
      <c r="E385" s="362">
        <f t="shared" si="26"/>
        <v>1204</v>
      </c>
      <c r="F385" s="232">
        <v>1186</v>
      </c>
      <c r="G385" s="388">
        <f t="shared" si="27"/>
        <v>1120</v>
      </c>
      <c r="H385" s="224" t="s">
        <v>751</v>
      </c>
    </row>
    <row r="386" spans="1:8">
      <c r="A386" s="224" t="s">
        <v>2</v>
      </c>
      <c r="B386" s="224" t="s">
        <v>698</v>
      </c>
      <c r="C386" s="224" t="s">
        <v>34</v>
      </c>
      <c r="D386" s="255" t="str">
        <f t="shared" si="25"/>
        <v>D-H3-59FIRESOUND</v>
      </c>
      <c r="E386" s="362">
        <f t="shared" si="26"/>
        <v>1409</v>
      </c>
      <c r="F386" s="232">
        <v>1388</v>
      </c>
      <c r="G386" s="388">
        <f t="shared" si="27"/>
        <v>835</v>
      </c>
      <c r="H386" s="224" t="s">
        <v>751</v>
      </c>
    </row>
    <row r="387" spans="1:8">
      <c r="A387" s="224" t="s">
        <v>2</v>
      </c>
      <c r="B387" s="224" t="s">
        <v>698</v>
      </c>
      <c r="C387" s="224" t="s">
        <v>35</v>
      </c>
      <c r="D387" s="255" t="str">
        <f t="shared" si="25"/>
        <v>D-H4-59FIRESOUND</v>
      </c>
      <c r="E387" s="362">
        <f t="shared" si="26"/>
        <v>1826.5</v>
      </c>
      <c r="F387" s="232" t="e">
        <v>#VALUE!</v>
      </c>
      <c r="G387" s="388">
        <f t="shared" si="27"/>
        <v>0</v>
      </c>
      <c r="H387" s="224" t="s">
        <v>751</v>
      </c>
    </row>
    <row r="388" spans="1:8">
      <c r="A388" s="224" t="s">
        <v>1</v>
      </c>
      <c r="B388" s="224" t="s">
        <v>695</v>
      </c>
      <c r="C388" s="224" t="s">
        <v>32</v>
      </c>
      <c r="D388" s="255" t="str">
        <f t="shared" si="25"/>
        <v>E-H1-54FIRESMOKE</v>
      </c>
      <c r="E388" s="362">
        <f t="shared" si="26"/>
        <v>926</v>
      </c>
      <c r="F388" s="232">
        <v>912</v>
      </c>
      <c r="G388" s="388">
        <f t="shared" si="27"/>
        <v>770</v>
      </c>
      <c r="H388" s="224" t="s">
        <v>751</v>
      </c>
    </row>
    <row r="389" spans="1:8">
      <c r="A389" s="224" t="s">
        <v>1</v>
      </c>
      <c r="B389" s="224" t="s">
        <v>695</v>
      </c>
      <c r="C389" s="224" t="s">
        <v>33</v>
      </c>
      <c r="D389" s="255" t="str">
        <f t="shared" si="25"/>
        <v>E-H2-54FIRESMOKE</v>
      </c>
      <c r="E389" s="362">
        <f t="shared" si="26"/>
        <v>988</v>
      </c>
      <c r="F389" s="232">
        <v>971</v>
      </c>
      <c r="G389" s="388">
        <f t="shared" si="27"/>
        <v>595</v>
      </c>
      <c r="H389" s="224" t="s">
        <v>751</v>
      </c>
    </row>
    <row r="390" spans="1:8">
      <c r="A390" s="224" t="s">
        <v>1</v>
      </c>
      <c r="B390" s="224" t="s">
        <v>695</v>
      </c>
      <c r="C390" s="224" t="s">
        <v>34</v>
      </c>
      <c r="D390" s="255" t="str">
        <f t="shared" si="25"/>
        <v>E-H3-54FIRESMOKE</v>
      </c>
      <c r="E390" s="362">
        <f t="shared" si="26"/>
        <v>1262</v>
      </c>
      <c r="F390" s="232">
        <v>1241</v>
      </c>
      <c r="G390" s="388">
        <f t="shared" si="27"/>
        <v>750</v>
      </c>
      <c r="H390" s="224" t="s">
        <v>751</v>
      </c>
    </row>
    <row r="391" spans="1:8">
      <c r="A391" s="224" t="s">
        <v>1</v>
      </c>
      <c r="B391" s="224" t="s">
        <v>695</v>
      </c>
      <c r="C391" s="224" t="s">
        <v>35</v>
      </c>
      <c r="D391" s="255" t="str">
        <f t="shared" si="25"/>
        <v>E-H4-54FIRESMOKE</v>
      </c>
      <c r="E391" s="362" t="str">
        <f t="shared" si="26"/>
        <v>POA</v>
      </c>
      <c r="F391" s="232" t="e">
        <v>#VALUE!</v>
      </c>
      <c r="G391" s="388">
        <f t="shared" si="27"/>
        <v>0</v>
      </c>
      <c r="H391" s="224" t="s">
        <v>751</v>
      </c>
    </row>
    <row r="392" spans="1:8">
      <c r="A392" s="224" t="s">
        <v>1</v>
      </c>
      <c r="B392" s="224" t="s">
        <v>696</v>
      </c>
      <c r="C392" s="224" t="s">
        <v>32</v>
      </c>
      <c r="D392" s="255" t="str">
        <f t="shared" si="25"/>
        <v>E-H1-44FIRESOUND</v>
      </c>
      <c r="E392" s="362">
        <f t="shared" si="26"/>
        <v>1548</v>
      </c>
      <c r="F392" s="232">
        <v>1523</v>
      </c>
      <c r="G392" s="388">
        <f t="shared" si="27"/>
        <v>1120</v>
      </c>
      <c r="H392" s="224" t="s">
        <v>751</v>
      </c>
    </row>
    <row r="393" spans="1:8">
      <c r="A393" s="224" t="s">
        <v>1</v>
      </c>
      <c r="B393" s="224" t="s">
        <v>696</v>
      </c>
      <c r="C393" s="224" t="s">
        <v>33</v>
      </c>
      <c r="D393" s="255" t="str">
        <f t="shared" ref="D393:D419" si="28">A393&amp;"-"&amp;C393&amp;"-"&amp;B393</f>
        <v>E-H2-44FIRESOUND</v>
      </c>
      <c r="E393" s="362">
        <f t="shared" si="26"/>
        <v>1728</v>
      </c>
      <c r="F393" s="232">
        <v>1702</v>
      </c>
      <c r="G393" s="388">
        <f t="shared" si="27"/>
        <v>820</v>
      </c>
      <c r="H393" s="224" t="s">
        <v>751</v>
      </c>
    </row>
    <row r="394" spans="1:8">
      <c r="A394" s="224" t="s">
        <v>1</v>
      </c>
      <c r="B394" s="224" t="s">
        <v>696</v>
      </c>
      <c r="C394" s="224" t="s">
        <v>34</v>
      </c>
      <c r="D394" s="255" t="str">
        <f t="shared" si="28"/>
        <v>E-H3-44FIRESOUND</v>
      </c>
      <c r="E394" s="362">
        <f t="shared" si="26"/>
        <v>2022</v>
      </c>
      <c r="F394" s="232">
        <v>1992</v>
      </c>
      <c r="G394" s="388">
        <f t="shared" si="27"/>
        <v>1205</v>
      </c>
      <c r="H394" s="224" t="s">
        <v>751</v>
      </c>
    </row>
    <row r="395" spans="1:8">
      <c r="A395" s="224" t="s">
        <v>1</v>
      </c>
      <c r="B395" s="224" t="s">
        <v>696</v>
      </c>
      <c r="C395" s="224" t="s">
        <v>35</v>
      </c>
      <c r="D395" s="255" t="str">
        <f t="shared" si="28"/>
        <v>E-H4-44FIRESOUND</v>
      </c>
      <c r="E395" s="362" t="str">
        <f t="shared" si="26"/>
        <v>POA</v>
      </c>
      <c r="F395" s="232" t="e">
        <v>#VALUE!</v>
      </c>
      <c r="G395" s="388">
        <f t="shared" si="27"/>
        <v>0</v>
      </c>
      <c r="H395" s="224" t="s">
        <v>751</v>
      </c>
    </row>
    <row r="396" spans="1:8">
      <c r="A396" s="224" t="s">
        <v>1</v>
      </c>
      <c r="B396" s="224" t="s">
        <v>697</v>
      </c>
      <c r="C396" s="224" t="s">
        <v>32</v>
      </c>
      <c r="D396" s="255" t="str">
        <f t="shared" si="28"/>
        <v>E-H1-54FIRESOUND</v>
      </c>
      <c r="E396" s="362">
        <f t="shared" si="26"/>
        <v>1908</v>
      </c>
      <c r="F396" s="232">
        <v>1878</v>
      </c>
      <c r="G396" s="388">
        <f t="shared" si="27"/>
        <v>1230</v>
      </c>
      <c r="H396" s="224" t="s">
        <v>751</v>
      </c>
    </row>
    <row r="397" spans="1:8">
      <c r="A397" s="224" t="s">
        <v>1</v>
      </c>
      <c r="B397" s="224" t="s">
        <v>697</v>
      </c>
      <c r="C397" s="224" t="s">
        <v>33</v>
      </c>
      <c r="D397" s="255" t="str">
        <f t="shared" si="28"/>
        <v>E-H2-54FIRESOUND</v>
      </c>
      <c r="E397" s="362">
        <f t="shared" si="26"/>
        <v>2210</v>
      </c>
      <c r="F397" s="232">
        <v>2175</v>
      </c>
      <c r="G397" s="388">
        <f t="shared" si="27"/>
        <v>820</v>
      </c>
      <c r="H397" s="224" t="s">
        <v>751</v>
      </c>
    </row>
    <row r="398" spans="1:8">
      <c r="A398" s="224" t="s">
        <v>1</v>
      </c>
      <c r="B398" s="224" t="s">
        <v>697</v>
      </c>
      <c r="C398" s="224" t="s">
        <v>34</v>
      </c>
      <c r="D398" s="255" t="str">
        <f t="shared" si="28"/>
        <v>E-H3-54FIRESOUND</v>
      </c>
      <c r="E398" s="362">
        <f t="shared" si="26"/>
        <v>2394</v>
      </c>
      <c r="F398" s="232">
        <v>2357</v>
      </c>
      <c r="G398" s="388">
        <f t="shared" si="27"/>
        <v>1520</v>
      </c>
      <c r="H398" s="224" t="s">
        <v>751</v>
      </c>
    </row>
    <row r="399" spans="1:8">
      <c r="A399" s="224" t="s">
        <v>1</v>
      </c>
      <c r="B399" s="224" t="s">
        <v>697</v>
      </c>
      <c r="C399" s="224" t="s">
        <v>35</v>
      </c>
      <c r="D399" s="255" t="str">
        <f t="shared" si="28"/>
        <v>E-H4-54FIRESOUND</v>
      </c>
      <c r="E399" s="362" t="str">
        <f t="shared" si="26"/>
        <v>POA</v>
      </c>
      <c r="F399" s="232" t="e">
        <v>#VALUE!</v>
      </c>
      <c r="G399" s="388">
        <f t="shared" si="27"/>
        <v>0</v>
      </c>
      <c r="H399" s="224" t="s">
        <v>751</v>
      </c>
    </row>
    <row r="400" spans="1:8">
      <c r="A400" s="224" t="s">
        <v>1</v>
      </c>
      <c r="B400" s="224" t="s">
        <v>698</v>
      </c>
      <c r="C400" s="224" t="s">
        <v>32</v>
      </c>
      <c r="D400" s="255" t="str">
        <f t="shared" si="28"/>
        <v>E-H1-59FIRESOUND</v>
      </c>
      <c r="E400" s="362">
        <f t="shared" si="26"/>
        <v>2126</v>
      </c>
      <c r="F400" s="232">
        <v>2093</v>
      </c>
      <c r="G400" s="388">
        <f t="shared" si="27"/>
        <v>1310</v>
      </c>
      <c r="H400" s="224" t="s">
        <v>751</v>
      </c>
    </row>
    <row r="401" spans="1:8">
      <c r="A401" s="224" t="s">
        <v>1</v>
      </c>
      <c r="B401" s="224" t="s">
        <v>698</v>
      </c>
      <c r="C401" s="224" t="s">
        <v>33</v>
      </c>
      <c r="D401" s="255" t="str">
        <f t="shared" si="28"/>
        <v>E-H2-59FIRESOUND</v>
      </c>
      <c r="E401" s="362">
        <f t="shared" si="26"/>
        <v>2408</v>
      </c>
      <c r="F401" s="232">
        <v>2372</v>
      </c>
      <c r="G401" s="388">
        <f t="shared" si="27"/>
        <v>2240</v>
      </c>
      <c r="H401" s="224" t="s">
        <v>751</v>
      </c>
    </row>
    <row r="402" spans="1:8">
      <c r="A402" s="224" t="s">
        <v>1</v>
      </c>
      <c r="B402" s="224" t="s">
        <v>698</v>
      </c>
      <c r="C402" s="224" t="s">
        <v>34</v>
      </c>
      <c r="D402" s="255" t="str">
        <f t="shared" si="28"/>
        <v>E-H3-59FIRESOUND</v>
      </c>
      <c r="E402" s="362">
        <f t="shared" si="26"/>
        <v>2818</v>
      </c>
      <c r="F402" s="232">
        <v>2776</v>
      </c>
      <c r="G402" s="388">
        <f t="shared" si="27"/>
        <v>1670</v>
      </c>
      <c r="H402" s="224" t="s">
        <v>751</v>
      </c>
    </row>
    <row r="403" spans="1:8">
      <c r="A403" s="224" t="s">
        <v>1</v>
      </c>
      <c r="B403" s="224" t="s">
        <v>698</v>
      </c>
      <c r="C403" s="224" t="s">
        <v>35</v>
      </c>
      <c r="D403" s="255" t="str">
        <f t="shared" si="28"/>
        <v>E-H4-59FIRESOUND</v>
      </c>
      <c r="E403" s="362" t="str">
        <f t="shared" si="26"/>
        <v>POA</v>
      </c>
      <c r="F403" s="232" t="e">
        <v>#VALUE!</v>
      </c>
      <c r="G403" s="388">
        <f t="shared" si="27"/>
        <v>0</v>
      </c>
      <c r="H403" s="224" t="s">
        <v>751</v>
      </c>
    </row>
    <row r="404" spans="1:8">
      <c r="A404" s="224" t="s">
        <v>0</v>
      </c>
      <c r="B404" s="224" t="s">
        <v>695</v>
      </c>
      <c r="C404" s="224" t="s">
        <v>32</v>
      </c>
      <c r="D404" s="255" t="str">
        <f t="shared" si="28"/>
        <v>F-H1-54FIRESMOKE</v>
      </c>
      <c r="E404" s="362">
        <f t="shared" si="26"/>
        <v>694</v>
      </c>
      <c r="F404" s="232">
        <v>684</v>
      </c>
      <c r="G404" s="388">
        <f t="shared" si="27"/>
        <v>577.5</v>
      </c>
      <c r="H404" s="224" t="s">
        <v>751</v>
      </c>
    </row>
    <row r="405" spans="1:8">
      <c r="A405" s="224" t="s">
        <v>0</v>
      </c>
      <c r="B405" s="224" t="s">
        <v>695</v>
      </c>
      <c r="C405" s="224" t="s">
        <v>33</v>
      </c>
      <c r="D405" s="255" t="str">
        <f t="shared" si="28"/>
        <v>F-H2-54FIRESMOKE</v>
      </c>
      <c r="E405" s="362">
        <f t="shared" si="26"/>
        <v>741</v>
      </c>
      <c r="F405" s="232">
        <v>728</v>
      </c>
      <c r="G405" s="388">
        <f t="shared" si="27"/>
        <v>446.25</v>
      </c>
      <c r="H405" s="224" t="s">
        <v>751</v>
      </c>
    </row>
    <row r="406" spans="1:8">
      <c r="A406" s="224" t="s">
        <v>0</v>
      </c>
      <c r="B406" s="224" t="s">
        <v>695</v>
      </c>
      <c r="C406" s="224" t="s">
        <v>34</v>
      </c>
      <c r="D406" s="255" t="str">
        <f t="shared" si="28"/>
        <v>F-H3-54FIRESMOKE</v>
      </c>
      <c r="E406" s="362">
        <f t="shared" si="26"/>
        <v>946</v>
      </c>
      <c r="F406" s="232">
        <v>931</v>
      </c>
      <c r="G406" s="388">
        <f t="shared" si="27"/>
        <v>562.5</v>
      </c>
      <c r="H406" s="224" t="s">
        <v>751</v>
      </c>
    </row>
    <row r="407" spans="1:8">
      <c r="A407" s="224" t="s">
        <v>0</v>
      </c>
      <c r="B407" s="224" t="s">
        <v>695</v>
      </c>
      <c r="C407" s="224" t="s">
        <v>35</v>
      </c>
      <c r="D407" s="255" t="str">
        <f t="shared" si="28"/>
        <v>F-H4-54FIRESMOKE</v>
      </c>
      <c r="E407" s="362" t="str">
        <f t="shared" si="26"/>
        <v>POA</v>
      </c>
      <c r="F407" s="232" t="e">
        <v>#VALUE!</v>
      </c>
      <c r="G407" s="388">
        <f t="shared" si="27"/>
        <v>0</v>
      </c>
      <c r="H407" s="224" t="s">
        <v>751</v>
      </c>
    </row>
    <row r="408" spans="1:8">
      <c r="A408" s="224" t="s">
        <v>0</v>
      </c>
      <c r="B408" s="224" t="s">
        <v>696</v>
      </c>
      <c r="C408" s="224" t="s">
        <v>32</v>
      </c>
      <c r="D408" s="255" t="str">
        <f t="shared" si="28"/>
        <v>F-H1-44FIRESOUND</v>
      </c>
      <c r="E408" s="362">
        <f t="shared" si="26"/>
        <v>1161</v>
      </c>
      <c r="F408" s="232">
        <v>1142</v>
      </c>
      <c r="G408" s="388">
        <f t="shared" si="27"/>
        <v>840</v>
      </c>
      <c r="H408" s="224" t="s">
        <v>751</v>
      </c>
    </row>
    <row r="409" spans="1:8">
      <c r="A409" s="224" t="s">
        <v>0</v>
      </c>
      <c r="B409" s="224" t="s">
        <v>696</v>
      </c>
      <c r="C409" s="224" t="s">
        <v>33</v>
      </c>
      <c r="D409" s="255" t="str">
        <f t="shared" si="28"/>
        <v>F-H2-44FIRESOUND</v>
      </c>
      <c r="E409" s="362">
        <f t="shared" si="26"/>
        <v>1296</v>
      </c>
      <c r="F409" s="232">
        <v>1276</v>
      </c>
      <c r="G409" s="388">
        <f t="shared" si="27"/>
        <v>615</v>
      </c>
      <c r="H409" s="224" t="s">
        <v>751</v>
      </c>
    </row>
    <row r="410" spans="1:8">
      <c r="A410" s="224" t="s">
        <v>0</v>
      </c>
      <c r="B410" s="224" t="s">
        <v>696</v>
      </c>
      <c r="C410" s="224" t="s">
        <v>34</v>
      </c>
      <c r="D410" s="255" t="str">
        <f t="shared" si="28"/>
        <v>F-H3-44FIRESOUND</v>
      </c>
      <c r="E410" s="362">
        <f t="shared" si="26"/>
        <v>1516</v>
      </c>
      <c r="F410" s="232">
        <v>1494</v>
      </c>
      <c r="G410" s="388">
        <f t="shared" si="27"/>
        <v>903.75</v>
      </c>
      <c r="H410" s="224" t="s">
        <v>751</v>
      </c>
    </row>
    <row r="411" spans="1:8">
      <c r="A411" s="224" t="s">
        <v>0</v>
      </c>
      <c r="B411" s="224" t="s">
        <v>696</v>
      </c>
      <c r="C411" s="224" t="s">
        <v>35</v>
      </c>
      <c r="D411" s="255" t="str">
        <f t="shared" si="28"/>
        <v>F-H4-44FIRESOUND</v>
      </c>
      <c r="E411" s="362" t="str">
        <f t="shared" si="26"/>
        <v>POA</v>
      </c>
      <c r="F411" s="232" t="e">
        <v>#VALUE!</v>
      </c>
      <c r="G411" s="388">
        <f t="shared" si="27"/>
        <v>0</v>
      </c>
      <c r="H411" s="224" t="s">
        <v>751</v>
      </c>
    </row>
    <row r="412" spans="1:8">
      <c r="A412" s="224" t="s">
        <v>0</v>
      </c>
      <c r="B412" s="224" t="s">
        <v>697</v>
      </c>
      <c r="C412" s="224" t="s">
        <v>32</v>
      </c>
      <c r="D412" s="255" t="str">
        <f t="shared" si="28"/>
        <v>F-H1-54FIRESOUND</v>
      </c>
      <c r="E412" s="362">
        <f t="shared" si="26"/>
        <v>1431</v>
      </c>
      <c r="F412" s="232">
        <v>1409</v>
      </c>
      <c r="G412" s="388">
        <f t="shared" si="27"/>
        <v>922.5</v>
      </c>
      <c r="H412" s="224" t="s">
        <v>751</v>
      </c>
    </row>
    <row r="413" spans="1:8">
      <c r="A413" s="224" t="s">
        <v>0</v>
      </c>
      <c r="B413" s="224" t="s">
        <v>697</v>
      </c>
      <c r="C413" s="224" t="s">
        <v>33</v>
      </c>
      <c r="D413" s="255" t="str">
        <f t="shared" si="28"/>
        <v>F-H2-54FIRESOUND</v>
      </c>
      <c r="E413" s="362">
        <f t="shared" si="26"/>
        <v>1657</v>
      </c>
      <c r="F413" s="232">
        <v>1631</v>
      </c>
      <c r="G413" s="388">
        <f t="shared" si="27"/>
        <v>615</v>
      </c>
      <c r="H413" s="224" t="s">
        <v>751</v>
      </c>
    </row>
    <row r="414" spans="1:8">
      <c r="A414" s="224" t="s">
        <v>0</v>
      </c>
      <c r="B414" s="224" t="s">
        <v>697</v>
      </c>
      <c r="C414" s="224" t="s">
        <v>34</v>
      </c>
      <c r="D414" s="255" t="str">
        <f t="shared" si="28"/>
        <v>F-H3-54FIRESOUND</v>
      </c>
      <c r="E414" s="362">
        <f t="shared" si="26"/>
        <v>1795</v>
      </c>
      <c r="F414" s="232">
        <v>1768</v>
      </c>
      <c r="G414" s="388">
        <f t="shared" si="27"/>
        <v>1140</v>
      </c>
      <c r="H414" s="224" t="s">
        <v>751</v>
      </c>
    </row>
    <row r="415" spans="1:8">
      <c r="A415" s="224" t="s">
        <v>0</v>
      </c>
      <c r="B415" s="224" t="s">
        <v>697</v>
      </c>
      <c r="C415" s="224" t="s">
        <v>35</v>
      </c>
      <c r="D415" s="255" t="str">
        <f t="shared" si="28"/>
        <v>F-H4-54FIRESOUND</v>
      </c>
      <c r="E415" s="362" t="str">
        <f t="shared" si="26"/>
        <v>POA</v>
      </c>
      <c r="F415" s="232" t="e">
        <v>#VALUE!</v>
      </c>
      <c r="G415" s="388">
        <f t="shared" si="27"/>
        <v>0</v>
      </c>
      <c r="H415" s="224" t="s">
        <v>751</v>
      </c>
    </row>
    <row r="416" spans="1:8">
      <c r="A416" s="224" t="s">
        <v>0</v>
      </c>
      <c r="B416" s="224" t="s">
        <v>698</v>
      </c>
      <c r="C416" s="224" t="s">
        <v>32</v>
      </c>
      <c r="D416" s="255" t="str">
        <f t="shared" si="28"/>
        <v>F-H1-59FIRESOUND</v>
      </c>
      <c r="E416" s="362">
        <f t="shared" si="26"/>
        <v>1594</v>
      </c>
      <c r="F416" s="232">
        <v>1570</v>
      </c>
      <c r="G416" s="388">
        <f t="shared" si="27"/>
        <v>982.5</v>
      </c>
      <c r="H416" s="224" t="s">
        <v>751</v>
      </c>
    </row>
    <row r="417" spans="1:8">
      <c r="A417" s="224" t="s">
        <v>0</v>
      </c>
      <c r="B417" s="224" t="s">
        <v>698</v>
      </c>
      <c r="C417" s="224" t="s">
        <v>33</v>
      </c>
      <c r="D417" s="255" t="str">
        <f t="shared" si="28"/>
        <v>F-H2-59FIRESOUND</v>
      </c>
      <c r="E417" s="362">
        <f t="shared" si="26"/>
        <v>1806</v>
      </c>
      <c r="F417" s="232">
        <v>1779</v>
      </c>
      <c r="G417" s="388">
        <f t="shared" si="27"/>
        <v>1680</v>
      </c>
      <c r="H417" s="224" t="s">
        <v>751</v>
      </c>
    </row>
    <row r="418" spans="1:8">
      <c r="A418" s="224" t="s">
        <v>0</v>
      </c>
      <c r="B418" s="224" t="s">
        <v>698</v>
      </c>
      <c r="C418" s="224" t="s">
        <v>34</v>
      </c>
      <c r="D418" s="255" t="str">
        <f t="shared" si="28"/>
        <v>F-H3-59FIRESOUND</v>
      </c>
      <c r="E418" s="362">
        <f t="shared" si="26"/>
        <v>2113</v>
      </c>
      <c r="F418" s="232">
        <v>2082</v>
      </c>
      <c r="G418" s="388">
        <f t="shared" si="27"/>
        <v>1252.5</v>
      </c>
      <c r="H418" s="224" t="s">
        <v>751</v>
      </c>
    </row>
    <row r="419" spans="1:8">
      <c r="A419" s="224" t="s">
        <v>0</v>
      </c>
      <c r="B419" s="224" t="s">
        <v>698</v>
      </c>
      <c r="C419" s="224" t="s">
        <v>35</v>
      </c>
      <c r="D419" s="255" t="str">
        <f t="shared" si="28"/>
        <v>F-H4-59FIRESOUND</v>
      </c>
      <c r="E419" s="362" t="str">
        <f>E311</f>
        <v>POA</v>
      </c>
      <c r="F419" s="232" t="e">
        <v>#VALUE!</v>
      </c>
      <c r="G419" s="388">
        <f t="shared" si="27"/>
        <v>0</v>
      </c>
      <c r="H419" s="224" t="s">
        <v>751</v>
      </c>
    </row>
    <row r="424" spans="1:8" ht="27.75">
      <c r="A424" s="254" t="s">
        <v>702</v>
      </c>
    </row>
    <row r="425" spans="1:8">
      <c r="A425" s="224" t="s">
        <v>174</v>
      </c>
      <c r="B425" s="224" t="s">
        <v>703</v>
      </c>
      <c r="C425" s="224" t="s">
        <v>822</v>
      </c>
      <c r="D425" s="224" t="s">
        <v>624</v>
      </c>
      <c r="E425" s="224" t="s">
        <v>655</v>
      </c>
      <c r="F425" s="224" t="s">
        <v>704</v>
      </c>
    </row>
    <row r="426" spans="1:8">
      <c r="A426" s="224" t="s">
        <v>14</v>
      </c>
      <c r="B426" s="224" t="s">
        <v>32</v>
      </c>
      <c r="C426" s="229" t="s">
        <v>667</v>
      </c>
      <c r="D426" s="233" t="s">
        <v>705</v>
      </c>
      <c r="E426" s="224" t="str">
        <f>+A426&amp;"-"&amp;B426&amp;"-"&amp;C426&amp;"-"&amp;D426</f>
        <v>A-H1-Hardwood-Sprayed</v>
      </c>
      <c r="F426" s="363">
        <v>301</v>
      </c>
      <c r="G426" s="360">
        <v>2.5000000000000001E-2</v>
      </c>
    </row>
    <row r="427" spans="1:8">
      <c r="A427" s="224" t="s">
        <v>14</v>
      </c>
      <c r="B427" s="224" t="s">
        <v>33</v>
      </c>
      <c r="C427" s="229" t="s">
        <v>667</v>
      </c>
      <c r="D427" s="233" t="s">
        <v>705</v>
      </c>
      <c r="E427" s="224" t="str">
        <f t="shared" ref="E427:E457" si="29">+A427&amp;"-"&amp;B427&amp;"-"&amp;C427&amp;"-"&amp;D427</f>
        <v>A-H2-Hardwood-Sprayed</v>
      </c>
      <c r="F427" s="363">
        <v>314</v>
      </c>
      <c r="G427" s="360">
        <v>2.5000000000000001E-2</v>
      </c>
    </row>
    <row r="428" spans="1:8">
      <c r="A428" s="224" t="s">
        <v>14</v>
      </c>
      <c r="B428" s="224" t="s">
        <v>34</v>
      </c>
      <c r="C428" s="229" t="s">
        <v>667</v>
      </c>
      <c r="D428" s="233" t="s">
        <v>705</v>
      </c>
      <c r="E428" s="224" t="str">
        <f t="shared" si="29"/>
        <v>A-H3-Hardwood-Sprayed</v>
      </c>
      <c r="F428" s="363">
        <v>330</v>
      </c>
      <c r="G428" s="360">
        <v>2.5000000000000001E-2</v>
      </c>
    </row>
    <row r="429" spans="1:8">
      <c r="A429" s="224" t="s">
        <v>14</v>
      </c>
      <c r="B429" s="224" t="s">
        <v>35</v>
      </c>
      <c r="C429" s="229" t="s">
        <v>667</v>
      </c>
      <c r="D429" s="233" t="s">
        <v>705</v>
      </c>
      <c r="E429" s="224" t="str">
        <f t="shared" si="29"/>
        <v>A-H4-Hardwood-Sprayed</v>
      </c>
      <c r="F429" s="363">
        <v>345</v>
      </c>
      <c r="G429" s="360">
        <v>2.5000000000000001E-2</v>
      </c>
    </row>
    <row r="430" spans="1:8">
      <c r="A430" s="224" t="s">
        <v>9</v>
      </c>
      <c r="B430" s="224" t="s">
        <v>32</v>
      </c>
      <c r="C430" s="229" t="s">
        <v>667</v>
      </c>
      <c r="D430" s="233" t="s">
        <v>705</v>
      </c>
      <c r="E430" s="224" t="str">
        <f t="shared" si="29"/>
        <v>B-H1-Hardwood-Sprayed</v>
      </c>
      <c r="F430" s="363">
        <v>330</v>
      </c>
      <c r="G430" s="360">
        <v>2.5000000000000001E-2</v>
      </c>
    </row>
    <row r="431" spans="1:8">
      <c r="A431" s="224" t="s">
        <v>9</v>
      </c>
      <c r="B431" s="224" t="s">
        <v>33</v>
      </c>
      <c r="C431" s="229" t="s">
        <v>667</v>
      </c>
      <c r="D431" s="233" t="s">
        <v>705</v>
      </c>
      <c r="E431" s="224" t="str">
        <f t="shared" si="29"/>
        <v>B-H2-Hardwood-Sprayed</v>
      </c>
      <c r="F431" s="363">
        <v>361</v>
      </c>
      <c r="G431" s="360">
        <v>2.5000000000000001E-2</v>
      </c>
    </row>
    <row r="432" spans="1:8">
      <c r="A432" s="224" t="s">
        <v>9</v>
      </c>
      <c r="B432" s="224" t="s">
        <v>34</v>
      </c>
      <c r="C432" s="229" t="s">
        <v>667</v>
      </c>
      <c r="D432" s="233" t="s">
        <v>705</v>
      </c>
      <c r="E432" s="224" t="str">
        <f t="shared" si="29"/>
        <v>B-H3-Hardwood-Sprayed</v>
      </c>
      <c r="F432" s="363">
        <v>397</v>
      </c>
      <c r="G432" s="360">
        <v>2.5000000000000001E-2</v>
      </c>
    </row>
    <row r="433" spans="1:7">
      <c r="A433" s="224" t="s">
        <v>9</v>
      </c>
      <c r="B433" s="224" t="s">
        <v>35</v>
      </c>
      <c r="C433" s="229" t="s">
        <v>667</v>
      </c>
      <c r="D433" s="233" t="s">
        <v>705</v>
      </c>
      <c r="E433" s="224" t="str">
        <f t="shared" si="29"/>
        <v>B-H4-Hardwood-Sprayed</v>
      </c>
      <c r="F433" s="363">
        <v>416</v>
      </c>
      <c r="G433" s="360">
        <v>2.5000000000000001E-2</v>
      </c>
    </row>
    <row r="434" spans="1:7">
      <c r="A434" s="224" t="s">
        <v>4</v>
      </c>
      <c r="B434" s="224" t="s">
        <v>32</v>
      </c>
      <c r="C434" s="229" t="s">
        <v>667</v>
      </c>
      <c r="D434" s="233" t="s">
        <v>705</v>
      </c>
      <c r="E434" s="224" t="str">
        <f t="shared" si="29"/>
        <v>C-H1-Hardwood-Sprayed</v>
      </c>
      <c r="F434" s="363">
        <v>308</v>
      </c>
      <c r="G434" s="360">
        <v>2.5000000000000001E-2</v>
      </c>
    </row>
    <row r="435" spans="1:7">
      <c r="A435" s="224" t="s">
        <v>4</v>
      </c>
      <c r="B435" s="224" t="s">
        <v>33</v>
      </c>
      <c r="C435" s="229" t="s">
        <v>667</v>
      </c>
      <c r="D435" s="233" t="s">
        <v>705</v>
      </c>
      <c r="E435" s="224" t="str">
        <f t="shared" si="29"/>
        <v>C-H2-Hardwood-Sprayed</v>
      </c>
      <c r="F435" s="363">
        <v>323</v>
      </c>
      <c r="G435" s="360">
        <v>2.5000000000000001E-2</v>
      </c>
    </row>
    <row r="436" spans="1:7">
      <c r="A436" s="224" t="s">
        <v>4</v>
      </c>
      <c r="B436" s="224" t="s">
        <v>34</v>
      </c>
      <c r="C436" s="229" t="s">
        <v>667</v>
      </c>
      <c r="D436" s="233" t="s">
        <v>705</v>
      </c>
      <c r="E436" s="224" t="str">
        <f t="shared" si="29"/>
        <v>C-H3-Hardwood-Sprayed</v>
      </c>
      <c r="F436" s="363">
        <v>340</v>
      </c>
      <c r="G436" s="360">
        <v>2.5000000000000001E-2</v>
      </c>
    </row>
    <row r="437" spans="1:7">
      <c r="A437" s="224" t="s">
        <v>4</v>
      </c>
      <c r="B437" s="224" t="s">
        <v>35</v>
      </c>
      <c r="C437" s="229" t="s">
        <v>667</v>
      </c>
      <c r="D437" s="233" t="s">
        <v>705</v>
      </c>
      <c r="E437" s="224" t="str">
        <f t="shared" si="29"/>
        <v>C-H4-Hardwood-Sprayed</v>
      </c>
      <c r="F437" s="363">
        <v>356</v>
      </c>
      <c r="G437" s="360">
        <v>2.5000000000000001E-2</v>
      </c>
    </row>
    <row r="438" spans="1:7">
      <c r="A438" s="224" t="s">
        <v>2</v>
      </c>
      <c r="B438" s="224" t="s">
        <v>32</v>
      </c>
      <c r="C438" s="229" t="s">
        <v>667</v>
      </c>
      <c r="D438" s="233" t="s">
        <v>705</v>
      </c>
      <c r="E438" s="224" t="str">
        <f t="shared" si="29"/>
        <v>D-H1-Hardwood-Sprayed</v>
      </c>
      <c r="F438" s="363">
        <v>330</v>
      </c>
      <c r="G438" s="360">
        <v>2.5000000000000001E-2</v>
      </c>
    </row>
    <row r="439" spans="1:7">
      <c r="A439" s="224" t="s">
        <v>2</v>
      </c>
      <c r="B439" s="224" t="s">
        <v>33</v>
      </c>
      <c r="C439" s="229" t="s">
        <v>667</v>
      </c>
      <c r="D439" s="233" t="s">
        <v>705</v>
      </c>
      <c r="E439" s="224" t="str">
        <f t="shared" si="29"/>
        <v>D-H2-Hardwood-Sprayed</v>
      </c>
      <c r="F439" s="363">
        <v>347</v>
      </c>
      <c r="G439" s="360">
        <v>2.5000000000000001E-2</v>
      </c>
    </row>
    <row r="440" spans="1:7">
      <c r="A440" s="224" t="s">
        <v>2</v>
      </c>
      <c r="B440" s="224" t="s">
        <v>34</v>
      </c>
      <c r="C440" s="229" t="s">
        <v>667</v>
      </c>
      <c r="D440" s="233" t="s">
        <v>705</v>
      </c>
      <c r="E440" s="224" t="str">
        <f t="shared" si="29"/>
        <v>D-H3-Hardwood-Sprayed</v>
      </c>
      <c r="F440" s="363">
        <v>363</v>
      </c>
      <c r="G440" s="360">
        <v>2.5000000000000001E-2</v>
      </c>
    </row>
    <row r="441" spans="1:7">
      <c r="A441" s="224" t="s">
        <v>2</v>
      </c>
      <c r="B441" s="224" t="s">
        <v>35</v>
      </c>
      <c r="C441" s="229" t="s">
        <v>667</v>
      </c>
      <c r="D441" s="233" t="s">
        <v>705</v>
      </c>
      <c r="E441" s="224" t="str">
        <f t="shared" si="29"/>
        <v>D-H4-Hardwood-Sprayed</v>
      </c>
      <c r="F441" s="363">
        <v>382</v>
      </c>
      <c r="G441" s="360">
        <v>2.5000000000000001E-2</v>
      </c>
    </row>
    <row r="442" spans="1:7">
      <c r="A442" s="224" t="s">
        <v>14</v>
      </c>
      <c r="B442" s="224" t="s">
        <v>32</v>
      </c>
      <c r="C442" s="229" t="s">
        <v>607</v>
      </c>
      <c r="D442" s="233" t="s">
        <v>705</v>
      </c>
      <c r="E442" s="224" t="str">
        <f t="shared" si="29"/>
        <v>A-H1-CND Maple-Sprayed</v>
      </c>
      <c r="F442" s="363">
        <v>301</v>
      </c>
      <c r="G442" s="360">
        <v>2.5000000000000001E-2</v>
      </c>
    </row>
    <row r="443" spans="1:7">
      <c r="A443" s="224" t="s">
        <v>14</v>
      </c>
      <c r="B443" s="224" t="s">
        <v>33</v>
      </c>
      <c r="C443" s="229" t="s">
        <v>607</v>
      </c>
      <c r="D443" s="233" t="s">
        <v>705</v>
      </c>
      <c r="E443" s="224" t="str">
        <f t="shared" si="29"/>
        <v>A-H2-CND Maple-Sprayed</v>
      </c>
      <c r="F443" s="363">
        <v>314</v>
      </c>
      <c r="G443" s="360">
        <v>2.5000000000000001E-2</v>
      </c>
    </row>
    <row r="444" spans="1:7">
      <c r="A444" s="224" t="s">
        <v>14</v>
      </c>
      <c r="B444" s="224" t="s">
        <v>34</v>
      </c>
      <c r="C444" s="229" t="s">
        <v>607</v>
      </c>
      <c r="D444" s="233" t="s">
        <v>705</v>
      </c>
      <c r="E444" s="224" t="str">
        <f t="shared" si="29"/>
        <v>A-H3-CND Maple-Sprayed</v>
      </c>
      <c r="F444" s="363">
        <v>330</v>
      </c>
      <c r="G444" s="360">
        <v>2.5000000000000001E-2</v>
      </c>
    </row>
    <row r="445" spans="1:7">
      <c r="A445" s="224" t="s">
        <v>14</v>
      </c>
      <c r="B445" s="224" t="s">
        <v>35</v>
      </c>
      <c r="C445" s="229" t="s">
        <v>607</v>
      </c>
      <c r="D445" s="233" t="s">
        <v>705</v>
      </c>
      <c r="E445" s="224" t="str">
        <f t="shared" si="29"/>
        <v>A-H4-CND Maple-Sprayed</v>
      </c>
      <c r="F445" s="363">
        <v>345</v>
      </c>
      <c r="G445" s="360">
        <v>2.5000000000000001E-2</v>
      </c>
    </row>
    <row r="446" spans="1:7">
      <c r="A446" s="224" t="s">
        <v>9</v>
      </c>
      <c r="B446" s="224" t="s">
        <v>32</v>
      </c>
      <c r="C446" s="229" t="s">
        <v>607</v>
      </c>
      <c r="D446" s="233" t="s">
        <v>705</v>
      </c>
      <c r="E446" s="224" t="str">
        <f t="shared" si="29"/>
        <v>B-H1-CND Maple-Sprayed</v>
      </c>
      <c r="F446" s="363">
        <v>330</v>
      </c>
      <c r="G446" s="360">
        <v>2.5000000000000001E-2</v>
      </c>
    </row>
    <row r="447" spans="1:7">
      <c r="A447" s="224" t="s">
        <v>9</v>
      </c>
      <c r="B447" s="224" t="s">
        <v>33</v>
      </c>
      <c r="C447" s="229" t="s">
        <v>607</v>
      </c>
      <c r="D447" s="233" t="s">
        <v>705</v>
      </c>
      <c r="E447" s="224" t="str">
        <f t="shared" si="29"/>
        <v>B-H2-CND Maple-Sprayed</v>
      </c>
      <c r="F447" s="363">
        <v>361</v>
      </c>
      <c r="G447" s="360">
        <v>2.5000000000000001E-2</v>
      </c>
    </row>
    <row r="448" spans="1:7">
      <c r="A448" s="224" t="s">
        <v>9</v>
      </c>
      <c r="B448" s="224" t="s">
        <v>34</v>
      </c>
      <c r="C448" s="229" t="s">
        <v>607</v>
      </c>
      <c r="D448" s="233" t="s">
        <v>705</v>
      </c>
      <c r="E448" s="224" t="str">
        <f t="shared" si="29"/>
        <v>B-H3-CND Maple-Sprayed</v>
      </c>
      <c r="F448" s="363">
        <v>397</v>
      </c>
      <c r="G448" s="360">
        <v>2.5000000000000001E-2</v>
      </c>
    </row>
    <row r="449" spans="1:7">
      <c r="A449" s="224" t="s">
        <v>9</v>
      </c>
      <c r="B449" s="224" t="s">
        <v>35</v>
      </c>
      <c r="C449" s="229" t="s">
        <v>607</v>
      </c>
      <c r="D449" s="233" t="s">
        <v>705</v>
      </c>
      <c r="E449" s="224" t="str">
        <f t="shared" si="29"/>
        <v>B-H4-CND Maple-Sprayed</v>
      </c>
      <c r="F449" s="363">
        <v>416</v>
      </c>
      <c r="G449" s="360">
        <v>2.5000000000000001E-2</v>
      </c>
    </row>
    <row r="450" spans="1:7">
      <c r="A450" s="224" t="s">
        <v>4</v>
      </c>
      <c r="B450" s="224" t="s">
        <v>32</v>
      </c>
      <c r="C450" s="229" t="s">
        <v>607</v>
      </c>
      <c r="D450" s="233" t="s">
        <v>705</v>
      </c>
      <c r="E450" s="224" t="str">
        <f t="shared" si="29"/>
        <v>C-H1-CND Maple-Sprayed</v>
      </c>
      <c r="F450" s="363">
        <v>308</v>
      </c>
      <c r="G450" s="360">
        <v>2.5000000000000001E-2</v>
      </c>
    </row>
    <row r="451" spans="1:7">
      <c r="A451" s="224" t="s">
        <v>4</v>
      </c>
      <c r="B451" s="224" t="s">
        <v>33</v>
      </c>
      <c r="C451" s="229" t="s">
        <v>607</v>
      </c>
      <c r="D451" s="233" t="s">
        <v>705</v>
      </c>
      <c r="E451" s="224" t="str">
        <f t="shared" si="29"/>
        <v>C-H2-CND Maple-Sprayed</v>
      </c>
      <c r="F451" s="363">
        <v>323</v>
      </c>
      <c r="G451" s="360">
        <v>2.5000000000000001E-2</v>
      </c>
    </row>
    <row r="452" spans="1:7">
      <c r="A452" s="224" t="s">
        <v>4</v>
      </c>
      <c r="B452" s="224" t="s">
        <v>34</v>
      </c>
      <c r="C452" s="229" t="s">
        <v>607</v>
      </c>
      <c r="D452" s="233" t="s">
        <v>705</v>
      </c>
      <c r="E452" s="224" t="str">
        <f t="shared" si="29"/>
        <v>C-H3-CND Maple-Sprayed</v>
      </c>
      <c r="F452" s="363">
        <v>340</v>
      </c>
      <c r="G452" s="360">
        <v>2.5000000000000001E-2</v>
      </c>
    </row>
    <row r="453" spans="1:7">
      <c r="A453" s="224" t="s">
        <v>4</v>
      </c>
      <c r="B453" s="224" t="s">
        <v>35</v>
      </c>
      <c r="C453" s="229" t="s">
        <v>607</v>
      </c>
      <c r="D453" s="233" t="s">
        <v>705</v>
      </c>
      <c r="E453" s="224" t="str">
        <f t="shared" si="29"/>
        <v>C-H4-CND Maple-Sprayed</v>
      </c>
      <c r="F453" s="363">
        <v>356</v>
      </c>
      <c r="G453" s="360">
        <v>2.5000000000000001E-2</v>
      </c>
    </row>
    <row r="454" spans="1:7">
      <c r="A454" s="224" t="s">
        <v>2</v>
      </c>
      <c r="B454" s="224" t="s">
        <v>32</v>
      </c>
      <c r="C454" s="229" t="s">
        <v>607</v>
      </c>
      <c r="D454" s="233" t="s">
        <v>705</v>
      </c>
      <c r="E454" s="224" t="str">
        <f t="shared" si="29"/>
        <v>D-H1-CND Maple-Sprayed</v>
      </c>
      <c r="F454" s="363">
        <v>330</v>
      </c>
      <c r="G454" s="360">
        <v>2.5000000000000001E-2</v>
      </c>
    </row>
    <row r="455" spans="1:7">
      <c r="A455" s="224" t="s">
        <v>2</v>
      </c>
      <c r="B455" s="224" t="s">
        <v>33</v>
      </c>
      <c r="C455" s="229" t="s">
        <v>607</v>
      </c>
      <c r="D455" s="233" t="s">
        <v>705</v>
      </c>
      <c r="E455" s="224" t="str">
        <f t="shared" si="29"/>
        <v>D-H2-CND Maple-Sprayed</v>
      </c>
      <c r="F455" s="363">
        <v>347</v>
      </c>
      <c r="G455" s="360">
        <v>2.5000000000000001E-2</v>
      </c>
    </row>
    <row r="456" spans="1:7">
      <c r="A456" s="224" t="s">
        <v>2</v>
      </c>
      <c r="B456" s="224" t="s">
        <v>34</v>
      </c>
      <c r="C456" s="229" t="s">
        <v>607</v>
      </c>
      <c r="D456" s="233" t="s">
        <v>705</v>
      </c>
      <c r="E456" s="224" t="str">
        <f t="shared" si="29"/>
        <v>D-H3-CND Maple-Sprayed</v>
      </c>
      <c r="F456" s="363">
        <v>363</v>
      </c>
      <c r="G456" s="360">
        <v>2.5000000000000001E-2</v>
      </c>
    </row>
    <row r="457" spans="1:7">
      <c r="A457" s="224" t="s">
        <v>2</v>
      </c>
      <c r="B457" s="224" t="s">
        <v>35</v>
      </c>
      <c r="C457" s="229" t="s">
        <v>607</v>
      </c>
      <c r="D457" s="233" t="s">
        <v>705</v>
      </c>
      <c r="E457" s="224" t="str">
        <f t="shared" si="29"/>
        <v>D-H4-CND Maple-Sprayed</v>
      </c>
      <c r="F457" s="363">
        <v>382</v>
      </c>
      <c r="G457" s="360">
        <v>2.5000000000000001E-2</v>
      </c>
    </row>
    <row r="461" spans="1:7">
      <c r="A461" s="224" t="s">
        <v>752</v>
      </c>
      <c r="B461" s="224">
        <v>117.5</v>
      </c>
      <c r="C461" s="224" t="s">
        <v>754</v>
      </c>
    </row>
    <row r="462" spans="1:7">
      <c r="A462" s="224" t="s">
        <v>753</v>
      </c>
      <c r="B462" s="224">
        <v>38.5</v>
      </c>
      <c r="C462" s="224" t="s">
        <v>755</v>
      </c>
    </row>
    <row r="471" spans="1:2">
      <c r="A471" s="285" t="s">
        <v>667</v>
      </c>
      <c r="B471" s="224" t="s">
        <v>824</v>
      </c>
    </row>
    <row r="472" spans="1:2">
      <c r="A472" s="285" t="s">
        <v>607</v>
      </c>
    </row>
    <row r="473" spans="1:2">
      <c r="A473" s="285" t="s">
        <v>101</v>
      </c>
    </row>
    <row r="474" spans="1:2">
      <c r="A474" s="285" t="s">
        <v>707</v>
      </c>
    </row>
    <row r="475" spans="1:2">
      <c r="A475" s="285" t="s">
        <v>726</v>
      </c>
    </row>
    <row r="476" spans="1:2">
      <c r="A476" s="285" t="s">
        <v>731</v>
      </c>
    </row>
    <row r="477" spans="1:2">
      <c r="A477" s="285" t="s">
        <v>100</v>
      </c>
    </row>
    <row r="478" spans="1:2">
      <c r="A478" s="285" t="s">
        <v>102</v>
      </c>
    </row>
    <row r="479" spans="1:2">
      <c r="A479" s="285" t="s">
        <v>103</v>
      </c>
      <c r="B479" s="224" t="s">
        <v>824</v>
      </c>
    </row>
    <row r="480" spans="1:2">
      <c r="A480" s="285" t="s">
        <v>20</v>
      </c>
    </row>
    <row r="481" spans="1:2">
      <c r="A481" s="285" t="s">
        <v>104</v>
      </c>
    </row>
    <row r="482" spans="1:2">
      <c r="A482" s="285" t="s">
        <v>19</v>
      </c>
      <c r="B482" s="224" t="s">
        <v>824</v>
      </c>
    </row>
    <row r="483" spans="1:2">
      <c r="A483" s="285" t="s">
        <v>99</v>
      </c>
    </row>
    <row r="484" spans="1:2">
      <c r="A484" s="285" t="s">
        <v>727</v>
      </c>
    </row>
    <row r="485" spans="1:2">
      <c r="A485" s="285" t="s">
        <v>716</v>
      </c>
    </row>
    <row r="486" spans="1:2">
      <c r="A486" s="285" t="s">
        <v>717</v>
      </c>
    </row>
    <row r="487" spans="1:2">
      <c r="A487" s="285" t="s">
        <v>747</v>
      </c>
    </row>
    <row r="488" spans="1:2">
      <c r="A488" s="285" t="s">
        <v>718</v>
      </c>
    </row>
    <row r="489" spans="1:2">
      <c r="A489" s="285" t="s">
        <v>719</v>
      </c>
    </row>
    <row r="490" spans="1:2">
      <c r="A490" s="285" t="s">
        <v>720</v>
      </c>
    </row>
    <row r="491" spans="1:2">
      <c r="A491" s="285" t="s">
        <v>721</v>
      </c>
    </row>
    <row r="492" spans="1:2">
      <c r="A492" s="297" t="s">
        <v>715</v>
      </c>
    </row>
    <row r="495" spans="1:2" ht="27.75">
      <c r="A495" s="243" t="s">
        <v>854</v>
      </c>
      <c r="B495" s="234" t="s">
        <v>856</v>
      </c>
    </row>
    <row r="496" spans="1:2">
      <c r="A496" s="224" t="s">
        <v>849</v>
      </c>
      <c r="B496" s="312">
        <f>25.47*1.2</f>
        <v>30.563999999999997</v>
      </c>
    </row>
    <row r="497" spans="1:2">
      <c r="A497" s="224" t="s">
        <v>857</v>
      </c>
      <c r="B497" s="312">
        <f>31.84*1.2</f>
        <v>38.207999999999998</v>
      </c>
    </row>
    <row r="498" spans="1:2">
      <c r="A498" s="224" t="s">
        <v>850</v>
      </c>
      <c r="B498" s="312">
        <f>33.11*1.2</f>
        <v>39.731999999999999</v>
      </c>
    </row>
    <row r="499" spans="1:2">
      <c r="A499" s="224" t="s">
        <v>858</v>
      </c>
      <c r="B499" s="224" t="s">
        <v>699</v>
      </c>
    </row>
    <row r="500" spans="1:2">
      <c r="A500" s="224" t="s">
        <v>855</v>
      </c>
      <c r="B500" s="312">
        <f>18*1.2</f>
        <v>21.599999999999998</v>
      </c>
    </row>
  </sheetData>
  <sheetProtection algorithmName="SHA-512" hashValue="eGSULJvHCb/JvmgGLBJFkBx2rE+QqGxNypecdErxDIGCZGRSnPawfNYKFxYdbmqz94O+5d/rJk8VDDLwECMgFg==" saltValue="uPyDsiPqaXNRCKhE6xOXlQ==" spinCount="100000" sheet="1" objects="1" scenarios="1"/>
  <phoneticPr fontId="6" type="noConversion"/>
  <conditionalFormatting sqref="D204:D419">
    <cfRule type="cellIs" dxfId="1" priority="1" stopIfTrue="1" operator="equal">
      <formula>59</formula>
    </cfRule>
    <cfRule type="cellIs" dxfId="0" priority="2" stopIfTrue="1" operator="equal">
      <formula>54</formula>
    </cfRule>
    <cfRule type="cellIs" priority="3" stopIfTrue="1" operator="equal">
      <formula>44</formula>
    </cfRule>
  </conditionalFormatting>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filterMode="1"/>
  <dimension ref="A3:O1053"/>
  <sheetViews>
    <sheetView zoomScale="70" zoomScaleNormal="70" workbookViewId="0">
      <pane xSplit="1" ySplit="3" topLeftCell="B767" activePane="bottomRight" state="frozen"/>
      <selection pane="topRight" activeCell="C1" sqref="C1"/>
      <selection pane="bottomLeft" activeCell="A4" sqref="A4"/>
      <selection pane="bottomRight" activeCell="H897" sqref="H897"/>
    </sheetView>
  </sheetViews>
  <sheetFormatPr defaultColWidth="8.75" defaultRowHeight="14.25"/>
  <cols>
    <col min="1" max="1" width="30.25" customWidth="1"/>
    <col min="2" max="3" width="13.25" style="10" customWidth="1"/>
    <col min="4" max="4" width="13.25" customWidth="1"/>
    <col min="5" max="6" width="16.25" customWidth="1"/>
    <col min="7" max="7" width="25.25" style="11" customWidth="1"/>
    <col min="8" max="8" width="39.5" bestFit="1" customWidth="1"/>
    <col min="9" max="9" width="9.5" style="8" customWidth="1"/>
  </cols>
  <sheetData>
    <row r="3" spans="1:15" ht="15">
      <c r="A3" s="2" t="s">
        <v>53</v>
      </c>
      <c r="B3" s="1" t="s">
        <v>125</v>
      </c>
      <c r="C3" s="1" t="s">
        <v>126</v>
      </c>
      <c r="D3" s="2" t="s">
        <v>130</v>
      </c>
      <c r="E3" s="2" t="s">
        <v>131</v>
      </c>
      <c r="F3" s="2" t="s">
        <v>174</v>
      </c>
      <c r="G3" s="55" t="s">
        <v>98</v>
      </c>
      <c r="H3" s="2" t="s">
        <v>614</v>
      </c>
      <c r="I3" s="7" t="s">
        <v>43</v>
      </c>
      <c r="M3" t="s">
        <v>809</v>
      </c>
    </row>
    <row r="4" spans="1:15" hidden="1">
      <c r="A4" s="12" t="s">
        <v>63</v>
      </c>
      <c r="B4" s="13">
        <v>12</v>
      </c>
      <c r="C4" s="14">
        <v>31</v>
      </c>
      <c r="D4" s="15" t="str">
        <f>IF(B4&lt;=Lists_Cats!$B$19,Lists_Cats!$C$19,IF(B4&lt;=Lists_Cats!$B$20,Lists_Cats!$C$20,IF(B4&lt;=Lists_Cats!$B$21,Lists_Cats!$C$21,IF(B4&lt;=Lists_Cats!$B$22,Lists_Cats!$C$22,IF(B4&lt;=Lists_Cats!$B$23,Lists_Cats!$C$23,IF(B4&lt;=Lists_Cats!$B$24,Lists_Cats!$C$24,IF(B4&lt;=Lists_Cats!$B$25,Lists_Cats!$C$25,IF(B4&lt;=Lists_Cats!$B$26,Lists_Cats!$C$26,IF(B4&lt;=Lists_Cats!$B$27,Lists_Cats!$C$27,IF(B4&lt;=Lists_Cats!$B$28,Lists_Cats!$C$28,Lists_Cats!$C$29))))))))))</f>
        <v>FT1</v>
      </c>
      <c r="E4" s="15" t="str">
        <f>IF(C4&lt;=Lists_Cats!$B$33,Lists_Cats!$C$33,IF(C4&lt;=Lists_Cats!$B$34,Lists_Cats!$C$34,IF(C4&lt;=Lists_Cats!$B$35,Lists_Cats!$C$35,IF(C4&lt;=Lists_Cats!$B$36,Lists_Cats!$C$36,IF(C4&lt;=Lists_Cats!$B$37,Lists_Cats!$C$37,IF(C4&lt;=Lists_Cats!$B$38,Lists_Cats!$C$38,IF(C4&lt;=Lists_Cats!$B$39,Lists_Cats!$C$39,IF(C4&lt;=Lists_Cats!$B$40,Lists_Cats!$C$40,IF(C4&lt;=Lists_Cats!$B$41,Lists_Cats!$C$41,IF(C4&lt;=Lists_Cats!$B$42,Lists_Cats!$C$42,IF(C4&lt;=Lists_Cats!$B$43,Lists_Cats!$C$43,IF(C4&lt;=Lists_Cats!$B$44,Lists_Cats!$C$44,IF(C4&lt;=Lists_Cats!$B$45,Lists_Cats!$C$45,IF(C4&lt;=Lists_Cats!$B$46,Lists_Cats!$C$46,Lists_Cats!$C$47))))))))))))))</f>
        <v>FW1</v>
      </c>
      <c r="F4" s="15"/>
      <c r="G4" s="56" t="s">
        <v>99</v>
      </c>
      <c r="H4" s="16" t="str">
        <f>D4&amp;"-"&amp;E4&amp;"-"&amp;G4</f>
        <v>FT1-FW1-Euro Oak</v>
      </c>
      <c r="I4" s="17">
        <v>15.5</v>
      </c>
      <c r="K4">
        <f t="shared" ref="K4:K67" si="0">COUNTIF($H$4:$H$873,H4)</f>
        <v>1</v>
      </c>
      <c r="M4" s="356">
        <v>0.02</v>
      </c>
      <c r="O4" s="361">
        <f>+ROUNDUP(I4*(1+M4),2)</f>
        <v>15.81</v>
      </c>
    </row>
    <row r="5" spans="1:15" hidden="1">
      <c r="A5" s="12" t="s">
        <v>64</v>
      </c>
      <c r="B5" s="13">
        <v>25</v>
      </c>
      <c r="C5" s="14">
        <v>31</v>
      </c>
      <c r="D5" s="15" t="str">
        <f>IF(B5&lt;=Lists_Cats!$B$19,Lists_Cats!$C$19,IF(B5&lt;=Lists_Cats!$B$20,Lists_Cats!$C$20,IF(B5&lt;=Lists_Cats!$B$21,Lists_Cats!$C$21,IF(B5&lt;=Lists_Cats!$B$22,Lists_Cats!$C$22,IF(B5&lt;=Lists_Cats!$B$23,Lists_Cats!$C$23,IF(B5&lt;=Lists_Cats!$B$24,Lists_Cats!$C$24,IF(B5&lt;=Lists_Cats!$B$25,Lists_Cats!$C$25,IF(B5&lt;=Lists_Cats!$B$26,Lists_Cats!$C$26,IF(B5&lt;=Lists_Cats!$B$27,Lists_Cats!$C$27,IF(B5&lt;=Lists_Cats!$B$28,Lists_Cats!$C$28,Lists_Cats!$C$29))))))))))</f>
        <v>FT5</v>
      </c>
      <c r="E5" s="15" t="str">
        <f>IF(C5&lt;=Lists_Cats!$B$33,Lists_Cats!$C$33,IF(C5&lt;=Lists_Cats!$B$34,Lists_Cats!$C$34,IF(C5&lt;=Lists_Cats!$B$35,Lists_Cats!$C$35,IF(C5&lt;=Lists_Cats!$B$36,Lists_Cats!$C$36,IF(C5&lt;=Lists_Cats!$B$37,Lists_Cats!$C$37,IF(C5&lt;=Lists_Cats!$B$38,Lists_Cats!$C$38,IF(C5&lt;=Lists_Cats!$B$39,Lists_Cats!$C$39,IF(C5&lt;=Lists_Cats!$B$40,Lists_Cats!$C$40,IF(C5&lt;=Lists_Cats!$B$41,Lists_Cats!$C$41,IF(C5&lt;=Lists_Cats!$B$42,Lists_Cats!$C$42,IF(C5&lt;=Lists_Cats!$B$43,Lists_Cats!$C$43,IF(C5&lt;=Lists_Cats!$B$44,Lists_Cats!$C$44,IF(C5&lt;=Lists_Cats!$B$45,Lists_Cats!$C$45,IF(C5&lt;=Lists_Cats!$B$46,Lists_Cats!$C$46,Lists_Cats!$C$47))))))))))))))</f>
        <v>FW1</v>
      </c>
      <c r="F5" s="15"/>
      <c r="G5" s="56" t="s">
        <v>99</v>
      </c>
      <c r="H5" s="16" t="str">
        <f t="shared" ref="H5:H68" si="1">D5&amp;"-"&amp;E5&amp;"-"&amp;G5</f>
        <v>FT5-FW1-Euro Oak</v>
      </c>
      <c r="I5" s="17">
        <v>26.430000000000003</v>
      </c>
      <c r="K5">
        <f t="shared" si="0"/>
        <v>1</v>
      </c>
      <c r="M5" s="356">
        <v>0.02</v>
      </c>
      <c r="O5" s="361">
        <f t="shared" ref="O5:O68" si="2">+ROUNDUP(I5*(1+M5),2)</f>
        <v>26.96</v>
      </c>
    </row>
    <row r="6" spans="1:15" hidden="1">
      <c r="A6" s="12" t="s">
        <v>65</v>
      </c>
      <c r="B6" s="13">
        <v>12</v>
      </c>
      <c r="C6" s="14">
        <v>45</v>
      </c>
      <c r="D6" s="15" t="str">
        <f>IF(B6&lt;=Lists_Cats!$B$19,Lists_Cats!$C$19,IF(B6&lt;=Lists_Cats!$B$20,Lists_Cats!$C$20,IF(B6&lt;=Lists_Cats!$B$21,Lists_Cats!$C$21,IF(B6&lt;=Lists_Cats!$B$22,Lists_Cats!$C$22,IF(B6&lt;=Lists_Cats!$B$23,Lists_Cats!$C$23,IF(B6&lt;=Lists_Cats!$B$24,Lists_Cats!$C$24,IF(B6&lt;=Lists_Cats!$B$25,Lists_Cats!$C$25,IF(B6&lt;=Lists_Cats!$B$26,Lists_Cats!$C$26,IF(B6&lt;=Lists_Cats!$B$27,Lists_Cats!$C$27,IF(B6&lt;=Lists_Cats!$B$28,Lists_Cats!$C$28,Lists_Cats!$C$29))))))))))</f>
        <v>FT1</v>
      </c>
      <c r="E6" s="15" t="str">
        <f>IF(C6&lt;=Lists_Cats!$B$33,Lists_Cats!$C$33,IF(C6&lt;=Lists_Cats!$B$34,Lists_Cats!$C$34,IF(C6&lt;=Lists_Cats!$B$35,Lists_Cats!$C$35,IF(C6&lt;=Lists_Cats!$B$36,Lists_Cats!$C$36,IF(C6&lt;=Lists_Cats!$B$37,Lists_Cats!$C$37,IF(C6&lt;=Lists_Cats!$B$38,Lists_Cats!$C$38,IF(C6&lt;=Lists_Cats!$B$39,Lists_Cats!$C$39,IF(C6&lt;=Lists_Cats!$B$40,Lists_Cats!$C$40,IF(C6&lt;=Lists_Cats!$B$41,Lists_Cats!$C$41,IF(C6&lt;=Lists_Cats!$B$42,Lists_Cats!$C$42,IF(C6&lt;=Lists_Cats!$B$43,Lists_Cats!$C$43,IF(C6&lt;=Lists_Cats!$B$44,Lists_Cats!$C$44,IF(C6&lt;=Lists_Cats!$B$45,Lists_Cats!$C$45,IF(C6&lt;=Lists_Cats!$B$46,Lists_Cats!$C$46,Lists_Cats!$C$47))))))))))))))</f>
        <v>FW2</v>
      </c>
      <c r="F6" s="15"/>
      <c r="G6" s="56" t="s">
        <v>99</v>
      </c>
      <c r="H6" s="16" t="str">
        <f t="shared" si="1"/>
        <v>FT1-FW2-Euro Oak</v>
      </c>
      <c r="I6" s="17">
        <v>19.87</v>
      </c>
      <c r="K6">
        <f t="shared" si="0"/>
        <v>1</v>
      </c>
      <c r="M6" s="356">
        <v>0.02</v>
      </c>
      <c r="O6" s="361">
        <f t="shared" si="2"/>
        <v>20.270000000000003</v>
      </c>
    </row>
    <row r="7" spans="1:15" hidden="1">
      <c r="A7" s="12" t="s">
        <v>66</v>
      </c>
      <c r="B7" s="13">
        <v>12</v>
      </c>
      <c r="C7" s="14">
        <v>60</v>
      </c>
      <c r="D7" s="15" t="str">
        <f>IF(B7&lt;=Lists_Cats!$B$19,Lists_Cats!$C$19,IF(B7&lt;=Lists_Cats!$B$20,Lists_Cats!$C$20,IF(B7&lt;=Lists_Cats!$B$21,Lists_Cats!$C$21,IF(B7&lt;=Lists_Cats!$B$22,Lists_Cats!$C$22,IF(B7&lt;=Lists_Cats!$B$23,Lists_Cats!$C$23,IF(B7&lt;=Lists_Cats!$B$24,Lists_Cats!$C$24,IF(B7&lt;=Lists_Cats!$B$25,Lists_Cats!$C$25,IF(B7&lt;=Lists_Cats!$B$26,Lists_Cats!$C$26,IF(B7&lt;=Lists_Cats!$B$27,Lists_Cats!$C$27,IF(B7&lt;=Lists_Cats!$B$28,Lists_Cats!$C$28,Lists_Cats!$C$29))))))))))</f>
        <v>FT1</v>
      </c>
      <c r="E7" s="15" t="str">
        <f>IF(C7&lt;=Lists_Cats!$B$33,Lists_Cats!$C$33,IF(C7&lt;=Lists_Cats!$B$34,Lists_Cats!$C$34,IF(C7&lt;=Lists_Cats!$B$35,Lists_Cats!$C$35,IF(C7&lt;=Lists_Cats!$B$36,Lists_Cats!$C$36,IF(C7&lt;=Lists_Cats!$B$37,Lists_Cats!$C$37,IF(C7&lt;=Lists_Cats!$B$38,Lists_Cats!$C$38,IF(C7&lt;=Lists_Cats!$B$39,Lists_Cats!$C$39,IF(C7&lt;=Lists_Cats!$B$40,Lists_Cats!$C$40,IF(C7&lt;=Lists_Cats!$B$41,Lists_Cats!$C$41,IF(C7&lt;=Lists_Cats!$B$42,Lists_Cats!$C$42,IF(C7&lt;=Lists_Cats!$B$43,Lists_Cats!$C$43,IF(C7&lt;=Lists_Cats!$B$44,Lists_Cats!$C$44,IF(C7&lt;=Lists_Cats!$B$45,Lists_Cats!$C$45,IF(C7&lt;=Lists_Cats!$B$46,Lists_Cats!$C$46,Lists_Cats!$C$47))))))))))))))</f>
        <v>FW3</v>
      </c>
      <c r="F7" s="15"/>
      <c r="G7" s="56" t="s">
        <v>99</v>
      </c>
      <c r="H7" s="16" t="str">
        <f t="shared" si="1"/>
        <v>FT1-FW3-Euro Oak</v>
      </c>
      <c r="I7" s="17">
        <v>25.700000000000003</v>
      </c>
      <c r="K7">
        <f t="shared" si="0"/>
        <v>1</v>
      </c>
      <c r="M7" s="356">
        <v>0.02</v>
      </c>
      <c r="O7" s="361">
        <f t="shared" si="2"/>
        <v>26.220000000000002</v>
      </c>
    </row>
    <row r="8" spans="1:15" hidden="1">
      <c r="A8" s="12" t="s">
        <v>67</v>
      </c>
      <c r="B8" s="13">
        <v>12</v>
      </c>
      <c r="C8" s="14">
        <v>75</v>
      </c>
      <c r="D8" s="15" t="str">
        <f>IF(B8&lt;=Lists_Cats!$B$19,Lists_Cats!$C$19,IF(B8&lt;=Lists_Cats!$B$20,Lists_Cats!$C$20,IF(B8&lt;=Lists_Cats!$B$21,Lists_Cats!$C$21,IF(B8&lt;=Lists_Cats!$B$22,Lists_Cats!$C$22,IF(B8&lt;=Lists_Cats!$B$23,Lists_Cats!$C$23,IF(B8&lt;=Lists_Cats!$B$24,Lists_Cats!$C$24,IF(B8&lt;=Lists_Cats!$B$25,Lists_Cats!$C$25,IF(B8&lt;=Lists_Cats!$B$26,Lists_Cats!$C$26,IF(B8&lt;=Lists_Cats!$B$27,Lists_Cats!$C$27,IF(B8&lt;=Lists_Cats!$B$28,Lists_Cats!$C$28,Lists_Cats!$C$29))))))))))</f>
        <v>FT1</v>
      </c>
      <c r="E8" s="15" t="str">
        <f>IF(C8&lt;=Lists_Cats!$B$33,Lists_Cats!$C$33,IF(C8&lt;=Lists_Cats!$B$34,Lists_Cats!$C$34,IF(C8&lt;=Lists_Cats!$B$35,Lists_Cats!$C$35,IF(C8&lt;=Lists_Cats!$B$36,Lists_Cats!$C$36,IF(C8&lt;=Lists_Cats!$B$37,Lists_Cats!$C$37,IF(C8&lt;=Lists_Cats!$B$38,Lists_Cats!$C$38,IF(C8&lt;=Lists_Cats!$B$39,Lists_Cats!$C$39,IF(C8&lt;=Lists_Cats!$B$40,Lists_Cats!$C$40,IF(C8&lt;=Lists_Cats!$B$41,Lists_Cats!$C$41,IF(C8&lt;=Lists_Cats!$B$42,Lists_Cats!$C$42,IF(C8&lt;=Lists_Cats!$B$43,Lists_Cats!$C$43,IF(C8&lt;=Lists_Cats!$B$44,Lists_Cats!$C$44,IF(C8&lt;=Lists_Cats!$B$45,Lists_Cats!$C$45,IF(C8&lt;=Lists_Cats!$B$46,Lists_Cats!$C$46,Lists_Cats!$C$47))))))))))))))</f>
        <v>FW4</v>
      </c>
      <c r="F8" s="15"/>
      <c r="G8" s="56" t="s">
        <v>99</v>
      </c>
      <c r="H8" s="16" t="str">
        <f t="shared" si="1"/>
        <v>FT1-FW4-Euro Oak</v>
      </c>
      <c r="I8" s="17">
        <v>30.69</v>
      </c>
      <c r="K8">
        <f t="shared" si="0"/>
        <v>1</v>
      </c>
      <c r="M8" s="356">
        <v>0.02</v>
      </c>
      <c r="O8" s="361">
        <f t="shared" si="2"/>
        <v>31.310000000000002</v>
      </c>
    </row>
    <row r="9" spans="1:15" hidden="1">
      <c r="A9" s="12" t="s">
        <v>68</v>
      </c>
      <c r="B9" s="13">
        <v>12</v>
      </c>
      <c r="C9" s="14">
        <v>82</v>
      </c>
      <c r="D9" s="15" t="str">
        <f>IF(B9&lt;=Lists_Cats!$B$19,Lists_Cats!$C$19,IF(B9&lt;=Lists_Cats!$B$20,Lists_Cats!$C$20,IF(B9&lt;=Lists_Cats!$B$21,Lists_Cats!$C$21,IF(B9&lt;=Lists_Cats!$B$22,Lists_Cats!$C$22,IF(B9&lt;=Lists_Cats!$B$23,Lists_Cats!$C$23,IF(B9&lt;=Lists_Cats!$B$24,Lists_Cats!$C$24,IF(B9&lt;=Lists_Cats!$B$25,Lists_Cats!$C$25,IF(B9&lt;=Lists_Cats!$B$26,Lists_Cats!$C$26,IF(B9&lt;=Lists_Cats!$B$27,Lists_Cats!$C$27,IF(B9&lt;=Lists_Cats!$B$28,Lists_Cats!$C$28,Lists_Cats!$C$29))))))))))</f>
        <v>FT1</v>
      </c>
      <c r="E9" s="15" t="str">
        <f>IF(C9&lt;=Lists_Cats!$B$33,Lists_Cats!$C$33,IF(C9&lt;=Lists_Cats!$B$34,Lists_Cats!$C$34,IF(C9&lt;=Lists_Cats!$B$35,Lists_Cats!$C$35,IF(C9&lt;=Lists_Cats!$B$36,Lists_Cats!$C$36,IF(C9&lt;=Lists_Cats!$B$37,Lists_Cats!$C$37,IF(C9&lt;=Lists_Cats!$B$38,Lists_Cats!$C$38,IF(C9&lt;=Lists_Cats!$B$39,Lists_Cats!$C$39,IF(C9&lt;=Lists_Cats!$B$40,Lists_Cats!$C$40,IF(C9&lt;=Lists_Cats!$B$41,Lists_Cats!$C$41,IF(C9&lt;=Lists_Cats!$B$42,Lists_Cats!$C$42,IF(C9&lt;=Lists_Cats!$B$43,Lists_Cats!$C$43,IF(C9&lt;=Lists_Cats!$B$44,Lists_Cats!$C$44,IF(C9&lt;=Lists_Cats!$B$45,Lists_Cats!$C$45,IF(C9&lt;=Lists_Cats!$B$46,Lists_Cats!$C$46,Lists_Cats!$C$47))))))))))))))</f>
        <v>FW6</v>
      </c>
      <c r="F9" s="15"/>
      <c r="G9" s="56" t="s">
        <v>99</v>
      </c>
      <c r="H9" s="16" t="str">
        <f t="shared" si="1"/>
        <v>FT1-FW6-Euro Oak</v>
      </c>
      <c r="I9" s="17">
        <v>32.989999999999995</v>
      </c>
      <c r="K9">
        <f t="shared" si="0"/>
        <v>1</v>
      </c>
      <c r="M9" s="356">
        <v>0.02</v>
      </c>
      <c r="O9" s="361">
        <f t="shared" si="2"/>
        <v>33.65</v>
      </c>
    </row>
    <row r="10" spans="1:15">
      <c r="A10" s="12" t="s">
        <v>69</v>
      </c>
      <c r="B10" s="13">
        <v>15</v>
      </c>
      <c r="C10" s="14">
        <v>45</v>
      </c>
      <c r="D10" s="15" t="str">
        <f>IF(B10&lt;=Lists_Cats!$B$19,Lists_Cats!$C$19,IF(B10&lt;=Lists_Cats!$B$20,Lists_Cats!$C$20,IF(B10&lt;=Lists_Cats!$B$21,Lists_Cats!$C$21,IF(B10&lt;=Lists_Cats!$B$22,Lists_Cats!$C$22,IF(B10&lt;=Lists_Cats!$B$23,Lists_Cats!$C$23,IF(B10&lt;=Lists_Cats!$B$24,Lists_Cats!$C$24,IF(B10&lt;=Lists_Cats!$B$25,Lists_Cats!$C$25,IF(B10&lt;=Lists_Cats!$B$26,Lists_Cats!$C$26,IF(B10&lt;=Lists_Cats!$B$27,Lists_Cats!$C$27,IF(B10&lt;=Lists_Cats!$B$28,Lists_Cats!$C$28,Lists_Cats!$C$29))))))))))</f>
        <v>FT2</v>
      </c>
      <c r="E10" s="15" t="str">
        <f>IF(C10&lt;=Lists_Cats!$B$33,Lists_Cats!$C$33,IF(C10&lt;=Lists_Cats!$B$34,Lists_Cats!$C$34,IF(C10&lt;=Lists_Cats!$B$35,Lists_Cats!$C$35,IF(C10&lt;=Lists_Cats!$B$36,Lists_Cats!$C$36,IF(C10&lt;=Lists_Cats!$B$37,Lists_Cats!$C$37,IF(C10&lt;=Lists_Cats!$B$38,Lists_Cats!$C$38,IF(C10&lt;=Lists_Cats!$B$39,Lists_Cats!$C$39,IF(C10&lt;=Lists_Cats!$B$40,Lists_Cats!$C$40,IF(C10&lt;=Lists_Cats!$B$41,Lists_Cats!$C$41,IF(C10&lt;=Lists_Cats!$B$42,Lists_Cats!$C$42,IF(C10&lt;=Lists_Cats!$B$43,Lists_Cats!$C$43,IF(C10&lt;=Lists_Cats!$B$44,Lists_Cats!$C$44,IF(C10&lt;=Lists_Cats!$B$45,Lists_Cats!$C$45,IF(C10&lt;=Lists_Cats!$B$46,Lists_Cats!$C$46,Lists_Cats!$C$47))))))))))))))</f>
        <v>FW2</v>
      </c>
      <c r="F10" s="15"/>
      <c r="G10" s="56" t="s">
        <v>99</v>
      </c>
      <c r="H10" s="16" t="str">
        <f t="shared" si="1"/>
        <v>FT2-FW2-Euro Oak</v>
      </c>
      <c r="I10" s="17">
        <v>23.380000000000003</v>
      </c>
      <c r="K10">
        <f t="shared" si="0"/>
        <v>1</v>
      </c>
      <c r="M10" s="356">
        <v>0.02</v>
      </c>
      <c r="O10" s="361">
        <f t="shared" si="2"/>
        <v>23.85</v>
      </c>
    </row>
    <row r="11" spans="1:15">
      <c r="A11" s="18" t="s">
        <v>70</v>
      </c>
      <c r="B11" s="13">
        <v>15</v>
      </c>
      <c r="C11" s="14">
        <v>60</v>
      </c>
      <c r="D11" s="15" t="str">
        <f>IF(B11&lt;=Lists_Cats!$B$19,Lists_Cats!$C$19,IF(B11&lt;=Lists_Cats!$B$20,Lists_Cats!$C$20,IF(B11&lt;=Lists_Cats!$B$21,Lists_Cats!$C$21,IF(B11&lt;=Lists_Cats!$B$22,Lists_Cats!$C$22,IF(B11&lt;=Lists_Cats!$B$23,Lists_Cats!$C$23,IF(B11&lt;=Lists_Cats!$B$24,Lists_Cats!$C$24,IF(B11&lt;=Lists_Cats!$B$25,Lists_Cats!$C$25,IF(B11&lt;=Lists_Cats!$B$26,Lists_Cats!$C$26,IF(B11&lt;=Lists_Cats!$B$27,Lists_Cats!$C$27,IF(B11&lt;=Lists_Cats!$B$28,Lists_Cats!$C$28,Lists_Cats!$C$29))))))))))</f>
        <v>FT2</v>
      </c>
      <c r="E11" s="15" t="str">
        <f>IF(C11&lt;=Lists_Cats!$B$33,Lists_Cats!$C$33,IF(C11&lt;=Lists_Cats!$B$34,Lists_Cats!$C$34,IF(C11&lt;=Lists_Cats!$B$35,Lists_Cats!$C$35,IF(C11&lt;=Lists_Cats!$B$36,Lists_Cats!$C$36,IF(C11&lt;=Lists_Cats!$B$37,Lists_Cats!$C$37,IF(C11&lt;=Lists_Cats!$B$38,Lists_Cats!$C$38,IF(C11&lt;=Lists_Cats!$B$39,Lists_Cats!$C$39,IF(C11&lt;=Lists_Cats!$B$40,Lists_Cats!$C$40,IF(C11&lt;=Lists_Cats!$B$41,Lists_Cats!$C$41,IF(C11&lt;=Lists_Cats!$B$42,Lists_Cats!$C$42,IF(C11&lt;=Lists_Cats!$B$43,Lists_Cats!$C$43,IF(C11&lt;=Lists_Cats!$B$44,Lists_Cats!$C$44,IF(C11&lt;=Lists_Cats!$B$45,Lists_Cats!$C$45,IF(C11&lt;=Lists_Cats!$B$46,Lists_Cats!$C$46,Lists_Cats!$C$47))))))))))))))</f>
        <v>FW3</v>
      </c>
      <c r="F11" s="15"/>
      <c r="G11" s="56" t="s">
        <v>99</v>
      </c>
      <c r="H11" s="16" t="str">
        <f t="shared" si="1"/>
        <v>FT2-FW3-Euro Oak</v>
      </c>
      <c r="I11" s="17">
        <v>29.110000000000003</v>
      </c>
      <c r="K11">
        <f t="shared" si="0"/>
        <v>1</v>
      </c>
      <c r="M11" s="356">
        <v>0.02</v>
      </c>
      <c r="O11" s="361">
        <f t="shared" si="2"/>
        <v>29.700000000000003</v>
      </c>
    </row>
    <row r="12" spans="1:15">
      <c r="A12" s="18" t="s">
        <v>71</v>
      </c>
      <c r="B12" s="13">
        <v>15</v>
      </c>
      <c r="C12" s="14">
        <v>75</v>
      </c>
      <c r="D12" s="15" t="str">
        <f>IF(B12&lt;=Lists_Cats!$B$19,Lists_Cats!$C$19,IF(B12&lt;=Lists_Cats!$B$20,Lists_Cats!$C$20,IF(B12&lt;=Lists_Cats!$B$21,Lists_Cats!$C$21,IF(B12&lt;=Lists_Cats!$B$22,Lists_Cats!$C$22,IF(B12&lt;=Lists_Cats!$B$23,Lists_Cats!$C$23,IF(B12&lt;=Lists_Cats!$B$24,Lists_Cats!$C$24,IF(B12&lt;=Lists_Cats!$B$25,Lists_Cats!$C$25,IF(B12&lt;=Lists_Cats!$B$26,Lists_Cats!$C$26,IF(B12&lt;=Lists_Cats!$B$27,Lists_Cats!$C$27,IF(B12&lt;=Lists_Cats!$B$28,Lists_Cats!$C$28,Lists_Cats!$C$29))))))))))</f>
        <v>FT2</v>
      </c>
      <c r="E12" s="15" t="str">
        <f>IF(C12&lt;=Lists_Cats!$B$33,Lists_Cats!$C$33,IF(C12&lt;=Lists_Cats!$B$34,Lists_Cats!$C$34,IF(C12&lt;=Lists_Cats!$B$35,Lists_Cats!$C$35,IF(C12&lt;=Lists_Cats!$B$36,Lists_Cats!$C$36,IF(C12&lt;=Lists_Cats!$B$37,Lists_Cats!$C$37,IF(C12&lt;=Lists_Cats!$B$38,Lists_Cats!$C$38,IF(C12&lt;=Lists_Cats!$B$39,Lists_Cats!$C$39,IF(C12&lt;=Lists_Cats!$B$40,Lists_Cats!$C$40,IF(C12&lt;=Lists_Cats!$B$41,Lists_Cats!$C$41,IF(C12&lt;=Lists_Cats!$B$42,Lists_Cats!$C$42,IF(C12&lt;=Lists_Cats!$B$43,Lists_Cats!$C$43,IF(C12&lt;=Lists_Cats!$B$44,Lists_Cats!$C$44,IF(C12&lt;=Lists_Cats!$B$45,Lists_Cats!$C$45,IF(C12&lt;=Lists_Cats!$B$46,Lists_Cats!$C$46,Lists_Cats!$C$47))))))))))))))</f>
        <v>FW4</v>
      </c>
      <c r="F12" s="15"/>
      <c r="G12" s="56" t="s">
        <v>99</v>
      </c>
      <c r="H12" s="16" t="str">
        <f t="shared" si="1"/>
        <v>FT2-FW4-Euro Oak</v>
      </c>
      <c r="I12" s="17">
        <v>34.949999999999996</v>
      </c>
      <c r="K12">
        <f t="shared" si="0"/>
        <v>1</v>
      </c>
      <c r="M12" s="356">
        <v>0.02</v>
      </c>
      <c r="O12" s="361">
        <f t="shared" si="2"/>
        <v>35.65</v>
      </c>
    </row>
    <row r="13" spans="1:15">
      <c r="A13" s="18" t="s">
        <v>72</v>
      </c>
      <c r="B13" s="13">
        <v>15</v>
      </c>
      <c r="C13" s="14">
        <v>82</v>
      </c>
      <c r="D13" s="15" t="str">
        <f>IF(B13&lt;=Lists_Cats!$B$19,Lists_Cats!$C$19,IF(B13&lt;=Lists_Cats!$B$20,Lists_Cats!$C$20,IF(B13&lt;=Lists_Cats!$B$21,Lists_Cats!$C$21,IF(B13&lt;=Lists_Cats!$B$22,Lists_Cats!$C$22,IF(B13&lt;=Lists_Cats!$B$23,Lists_Cats!$C$23,IF(B13&lt;=Lists_Cats!$B$24,Lists_Cats!$C$24,IF(B13&lt;=Lists_Cats!$B$25,Lists_Cats!$C$25,IF(B13&lt;=Lists_Cats!$B$26,Lists_Cats!$C$26,IF(B13&lt;=Lists_Cats!$B$27,Lists_Cats!$C$27,IF(B13&lt;=Lists_Cats!$B$28,Lists_Cats!$C$28,Lists_Cats!$C$29))))))))))</f>
        <v>FT2</v>
      </c>
      <c r="E13" s="15" t="str">
        <f>IF(C13&lt;=Lists_Cats!$B$33,Lists_Cats!$C$33,IF(C13&lt;=Lists_Cats!$B$34,Lists_Cats!$C$34,IF(C13&lt;=Lists_Cats!$B$35,Lists_Cats!$C$35,IF(C13&lt;=Lists_Cats!$B$36,Lists_Cats!$C$36,IF(C13&lt;=Lists_Cats!$B$37,Lists_Cats!$C$37,IF(C13&lt;=Lists_Cats!$B$38,Lists_Cats!$C$38,IF(C13&lt;=Lists_Cats!$B$39,Lists_Cats!$C$39,IF(C13&lt;=Lists_Cats!$B$40,Lists_Cats!$C$40,IF(C13&lt;=Lists_Cats!$B$41,Lists_Cats!$C$41,IF(C13&lt;=Lists_Cats!$B$42,Lists_Cats!$C$42,IF(C13&lt;=Lists_Cats!$B$43,Lists_Cats!$C$43,IF(C13&lt;=Lists_Cats!$B$44,Lists_Cats!$C$44,IF(C13&lt;=Lists_Cats!$B$45,Lists_Cats!$C$45,IF(C13&lt;=Lists_Cats!$B$46,Lists_Cats!$C$46,Lists_Cats!$C$47))))))))))))))</f>
        <v>FW6</v>
      </c>
      <c r="F13" s="15"/>
      <c r="G13" s="56" t="s">
        <v>99</v>
      </c>
      <c r="H13" s="16" t="str">
        <f t="shared" si="1"/>
        <v>FT2-FW6-Euro Oak</v>
      </c>
      <c r="I13" s="17">
        <v>37.659999999999997</v>
      </c>
      <c r="K13">
        <f t="shared" si="0"/>
        <v>1</v>
      </c>
      <c r="M13" s="356">
        <v>0.02</v>
      </c>
      <c r="O13" s="361">
        <f t="shared" si="2"/>
        <v>38.419999999999995</v>
      </c>
    </row>
    <row r="14" spans="1:15">
      <c r="A14" s="18" t="s">
        <v>73</v>
      </c>
      <c r="B14" s="13">
        <v>18</v>
      </c>
      <c r="C14" s="14">
        <v>45</v>
      </c>
      <c r="D14" s="15" t="str">
        <f>IF(B14&lt;=Lists_Cats!$B$19,Lists_Cats!$C$19,IF(B14&lt;=Lists_Cats!$B$20,Lists_Cats!$C$20,IF(B14&lt;=Lists_Cats!$B$21,Lists_Cats!$C$21,IF(B14&lt;=Lists_Cats!$B$22,Lists_Cats!$C$22,IF(B14&lt;=Lists_Cats!$B$23,Lists_Cats!$C$23,IF(B14&lt;=Lists_Cats!$B$24,Lists_Cats!$C$24,IF(B14&lt;=Lists_Cats!$B$25,Lists_Cats!$C$25,IF(B14&lt;=Lists_Cats!$B$26,Lists_Cats!$C$26,IF(B14&lt;=Lists_Cats!$B$27,Lists_Cats!$C$27,IF(B14&lt;=Lists_Cats!$B$28,Lists_Cats!$C$28,Lists_Cats!$C$29))))))))))</f>
        <v>FT3</v>
      </c>
      <c r="E14" s="15" t="str">
        <f>IF(C14&lt;=Lists_Cats!$B$33,Lists_Cats!$C$33,IF(C14&lt;=Lists_Cats!$B$34,Lists_Cats!$C$34,IF(C14&lt;=Lists_Cats!$B$35,Lists_Cats!$C$35,IF(C14&lt;=Lists_Cats!$B$36,Lists_Cats!$C$36,IF(C14&lt;=Lists_Cats!$B$37,Lists_Cats!$C$37,IF(C14&lt;=Lists_Cats!$B$38,Lists_Cats!$C$38,IF(C14&lt;=Lists_Cats!$B$39,Lists_Cats!$C$39,IF(C14&lt;=Lists_Cats!$B$40,Lists_Cats!$C$40,IF(C14&lt;=Lists_Cats!$B$41,Lists_Cats!$C$41,IF(C14&lt;=Lists_Cats!$B$42,Lists_Cats!$C$42,IF(C14&lt;=Lists_Cats!$B$43,Lists_Cats!$C$43,IF(C14&lt;=Lists_Cats!$B$44,Lists_Cats!$C$44,IF(C14&lt;=Lists_Cats!$B$45,Lists_Cats!$C$45,IF(C14&lt;=Lists_Cats!$B$46,Lists_Cats!$C$46,Lists_Cats!$C$47))))))))))))))</f>
        <v>FW2</v>
      </c>
      <c r="F14" s="15"/>
      <c r="G14" s="56" t="s">
        <v>99</v>
      </c>
      <c r="H14" s="16" t="str">
        <f t="shared" si="1"/>
        <v>FT3-FW2-Euro Oak</v>
      </c>
      <c r="I14" s="17">
        <v>28.12</v>
      </c>
      <c r="K14">
        <f t="shared" si="0"/>
        <v>1</v>
      </c>
      <c r="M14" s="356">
        <v>0.02</v>
      </c>
      <c r="O14" s="361">
        <f t="shared" si="2"/>
        <v>28.69</v>
      </c>
    </row>
    <row r="15" spans="1:15">
      <c r="A15" s="18" t="s">
        <v>74</v>
      </c>
      <c r="B15" s="13">
        <v>18</v>
      </c>
      <c r="C15" s="14">
        <v>60</v>
      </c>
      <c r="D15" s="15" t="str">
        <f>IF(B15&lt;=Lists_Cats!$B$19,Lists_Cats!$C$19,IF(B15&lt;=Lists_Cats!$B$20,Lists_Cats!$C$20,IF(B15&lt;=Lists_Cats!$B$21,Lists_Cats!$C$21,IF(B15&lt;=Lists_Cats!$B$22,Lists_Cats!$C$22,IF(B15&lt;=Lists_Cats!$B$23,Lists_Cats!$C$23,IF(B15&lt;=Lists_Cats!$B$24,Lists_Cats!$C$24,IF(B15&lt;=Lists_Cats!$B$25,Lists_Cats!$C$25,IF(B15&lt;=Lists_Cats!$B$26,Lists_Cats!$C$26,IF(B15&lt;=Lists_Cats!$B$27,Lists_Cats!$C$27,IF(B15&lt;=Lists_Cats!$B$28,Lists_Cats!$C$28,Lists_Cats!$C$29))))))))))</f>
        <v>FT3</v>
      </c>
      <c r="E15" s="15" t="str">
        <f>IF(C15&lt;=Lists_Cats!$B$33,Lists_Cats!$C$33,IF(C15&lt;=Lists_Cats!$B$34,Lists_Cats!$C$34,IF(C15&lt;=Lists_Cats!$B$35,Lists_Cats!$C$35,IF(C15&lt;=Lists_Cats!$B$36,Lists_Cats!$C$36,IF(C15&lt;=Lists_Cats!$B$37,Lists_Cats!$C$37,IF(C15&lt;=Lists_Cats!$B$38,Lists_Cats!$C$38,IF(C15&lt;=Lists_Cats!$B$39,Lists_Cats!$C$39,IF(C15&lt;=Lists_Cats!$B$40,Lists_Cats!$C$40,IF(C15&lt;=Lists_Cats!$B$41,Lists_Cats!$C$41,IF(C15&lt;=Lists_Cats!$B$42,Lists_Cats!$C$42,IF(C15&lt;=Lists_Cats!$B$43,Lists_Cats!$C$43,IF(C15&lt;=Lists_Cats!$B$44,Lists_Cats!$C$44,IF(C15&lt;=Lists_Cats!$B$45,Lists_Cats!$C$45,IF(C15&lt;=Lists_Cats!$B$46,Lists_Cats!$C$46,Lists_Cats!$C$47))))))))))))))</f>
        <v>FW3</v>
      </c>
      <c r="F15" s="15"/>
      <c r="G15" s="56" t="s">
        <v>99</v>
      </c>
      <c r="H15" s="16" t="str">
        <f t="shared" si="1"/>
        <v>FT3-FW3-Euro Oak</v>
      </c>
      <c r="I15" s="17">
        <v>35.44</v>
      </c>
      <c r="K15">
        <f t="shared" si="0"/>
        <v>1</v>
      </c>
      <c r="M15" s="356">
        <v>0.02</v>
      </c>
      <c r="O15" s="361">
        <f t="shared" si="2"/>
        <v>36.15</v>
      </c>
    </row>
    <row r="16" spans="1:15">
      <c r="A16" s="18" t="s">
        <v>75</v>
      </c>
      <c r="B16" s="13">
        <v>18</v>
      </c>
      <c r="C16" s="14">
        <v>75</v>
      </c>
      <c r="D16" s="15" t="str">
        <f>IF(B16&lt;=Lists_Cats!$B$19,Lists_Cats!$C$19,IF(B16&lt;=Lists_Cats!$B$20,Lists_Cats!$C$20,IF(B16&lt;=Lists_Cats!$B$21,Lists_Cats!$C$21,IF(B16&lt;=Lists_Cats!$B$22,Lists_Cats!$C$22,IF(B16&lt;=Lists_Cats!$B$23,Lists_Cats!$C$23,IF(B16&lt;=Lists_Cats!$B$24,Lists_Cats!$C$24,IF(B16&lt;=Lists_Cats!$B$25,Lists_Cats!$C$25,IF(B16&lt;=Lists_Cats!$B$26,Lists_Cats!$C$26,IF(B16&lt;=Lists_Cats!$B$27,Lists_Cats!$C$27,IF(B16&lt;=Lists_Cats!$B$28,Lists_Cats!$C$28,Lists_Cats!$C$29))))))))))</f>
        <v>FT3</v>
      </c>
      <c r="E16" s="15" t="str">
        <f>IF(C16&lt;=Lists_Cats!$B$33,Lists_Cats!$C$33,IF(C16&lt;=Lists_Cats!$B$34,Lists_Cats!$C$34,IF(C16&lt;=Lists_Cats!$B$35,Lists_Cats!$C$35,IF(C16&lt;=Lists_Cats!$B$36,Lists_Cats!$C$36,IF(C16&lt;=Lists_Cats!$B$37,Lists_Cats!$C$37,IF(C16&lt;=Lists_Cats!$B$38,Lists_Cats!$C$38,IF(C16&lt;=Lists_Cats!$B$39,Lists_Cats!$C$39,IF(C16&lt;=Lists_Cats!$B$40,Lists_Cats!$C$40,IF(C16&lt;=Lists_Cats!$B$41,Lists_Cats!$C$41,IF(C16&lt;=Lists_Cats!$B$42,Lists_Cats!$C$42,IF(C16&lt;=Lists_Cats!$B$43,Lists_Cats!$C$43,IF(C16&lt;=Lists_Cats!$B$44,Lists_Cats!$C$44,IF(C16&lt;=Lists_Cats!$B$45,Lists_Cats!$C$45,IF(C16&lt;=Lists_Cats!$B$46,Lists_Cats!$C$46,Lists_Cats!$C$47))))))))))))))</f>
        <v>FW4</v>
      </c>
      <c r="F16" s="15"/>
      <c r="G16" s="56" t="s">
        <v>99</v>
      </c>
      <c r="H16" s="16" t="str">
        <f t="shared" si="1"/>
        <v>FT3-FW4-Euro Oak</v>
      </c>
      <c r="I16" s="17">
        <v>42.51</v>
      </c>
      <c r="K16">
        <f t="shared" si="0"/>
        <v>1</v>
      </c>
      <c r="M16" s="356">
        <v>0.02</v>
      </c>
      <c r="O16" s="361">
        <f t="shared" si="2"/>
        <v>43.37</v>
      </c>
    </row>
    <row r="17" spans="1:15">
      <c r="A17" s="18" t="s">
        <v>76</v>
      </c>
      <c r="B17" s="13">
        <v>18</v>
      </c>
      <c r="C17" s="14">
        <v>82</v>
      </c>
      <c r="D17" s="15" t="str">
        <f>IF(B17&lt;=Lists_Cats!$B$19,Lists_Cats!$C$19,IF(B17&lt;=Lists_Cats!$B$20,Lists_Cats!$C$20,IF(B17&lt;=Lists_Cats!$B$21,Lists_Cats!$C$21,IF(B17&lt;=Lists_Cats!$B$22,Lists_Cats!$C$22,IF(B17&lt;=Lists_Cats!$B$23,Lists_Cats!$C$23,IF(B17&lt;=Lists_Cats!$B$24,Lists_Cats!$C$24,IF(B17&lt;=Lists_Cats!$B$25,Lists_Cats!$C$25,IF(B17&lt;=Lists_Cats!$B$26,Lists_Cats!$C$26,IF(B17&lt;=Lists_Cats!$B$27,Lists_Cats!$C$27,IF(B17&lt;=Lists_Cats!$B$28,Lists_Cats!$C$28,Lists_Cats!$C$29))))))))))</f>
        <v>FT3</v>
      </c>
      <c r="E17" s="15" t="str">
        <f>IF(C17&lt;=Lists_Cats!$B$33,Lists_Cats!$C$33,IF(C17&lt;=Lists_Cats!$B$34,Lists_Cats!$C$34,IF(C17&lt;=Lists_Cats!$B$35,Lists_Cats!$C$35,IF(C17&lt;=Lists_Cats!$B$36,Lists_Cats!$C$36,IF(C17&lt;=Lists_Cats!$B$37,Lists_Cats!$C$37,IF(C17&lt;=Lists_Cats!$B$38,Lists_Cats!$C$38,IF(C17&lt;=Lists_Cats!$B$39,Lists_Cats!$C$39,IF(C17&lt;=Lists_Cats!$B$40,Lists_Cats!$C$40,IF(C17&lt;=Lists_Cats!$B$41,Lists_Cats!$C$41,IF(C17&lt;=Lists_Cats!$B$42,Lists_Cats!$C$42,IF(C17&lt;=Lists_Cats!$B$43,Lists_Cats!$C$43,IF(C17&lt;=Lists_Cats!$B$44,Lists_Cats!$C$44,IF(C17&lt;=Lists_Cats!$B$45,Lists_Cats!$C$45,IF(C17&lt;=Lists_Cats!$B$46,Lists_Cats!$C$46,Lists_Cats!$C$47))))))))))))))</f>
        <v>FW6</v>
      </c>
      <c r="F17" s="15"/>
      <c r="G17" s="56" t="s">
        <v>99</v>
      </c>
      <c r="H17" s="16" t="str">
        <f t="shared" si="1"/>
        <v>FT3-FW6-Euro Oak</v>
      </c>
      <c r="I17" s="17">
        <v>46.03</v>
      </c>
      <c r="K17">
        <f t="shared" si="0"/>
        <v>1</v>
      </c>
      <c r="M17" s="356">
        <v>0.02</v>
      </c>
      <c r="O17" s="361">
        <f t="shared" si="2"/>
        <v>46.96</v>
      </c>
    </row>
    <row r="18" spans="1:15" hidden="1">
      <c r="A18" s="18" t="s">
        <v>77</v>
      </c>
      <c r="B18" s="13">
        <v>22</v>
      </c>
      <c r="C18" s="14">
        <v>45</v>
      </c>
      <c r="D18" s="15" t="str">
        <f>IF(B18&lt;=Lists_Cats!$B$19,Lists_Cats!$C$19,IF(B18&lt;=Lists_Cats!$B$20,Lists_Cats!$C$20,IF(B18&lt;=Lists_Cats!$B$21,Lists_Cats!$C$21,IF(B18&lt;=Lists_Cats!$B$22,Lists_Cats!$C$22,IF(B18&lt;=Lists_Cats!$B$23,Lists_Cats!$C$23,IF(B18&lt;=Lists_Cats!$B$24,Lists_Cats!$C$24,IF(B18&lt;=Lists_Cats!$B$25,Lists_Cats!$C$25,IF(B18&lt;=Lists_Cats!$B$26,Lists_Cats!$C$26,IF(B18&lt;=Lists_Cats!$B$27,Lists_Cats!$C$27,IF(B18&lt;=Lists_Cats!$B$28,Lists_Cats!$C$28,Lists_Cats!$C$29))))))))))</f>
        <v>FT4</v>
      </c>
      <c r="E18" s="15" t="str">
        <f>IF(C18&lt;=Lists_Cats!$B$33,Lists_Cats!$C$33,IF(C18&lt;=Lists_Cats!$B$34,Lists_Cats!$C$34,IF(C18&lt;=Lists_Cats!$B$35,Lists_Cats!$C$35,IF(C18&lt;=Lists_Cats!$B$36,Lists_Cats!$C$36,IF(C18&lt;=Lists_Cats!$B$37,Lists_Cats!$C$37,IF(C18&lt;=Lists_Cats!$B$38,Lists_Cats!$C$38,IF(C18&lt;=Lists_Cats!$B$39,Lists_Cats!$C$39,IF(C18&lt;=Lists_Cats!$B$40,Lists_Cats!$C$40,IF(C18&lt;=Lists_Cats!$B$41,Lists_Cats!$C$41,IF(C18&lt;=Lists_Cats!$B$42,Lists_Cats!$C$42,IF(C18&lt;=Lists_Cats!$B$43,Lists_Cats!$C$43,IF(C18&lt;=Lists_Cats!$B$44,Lists_Cats!$C$44,IF(C18&lt;=Lists_Cats!$B$45,Lists_Cats!$C$45,IF(C18&lt;=Lists_Cats!$B$46,Lists_Cats!$C$46,Lists_Cats!$C$47))))))))))))))</f>
        <v>FW2</v>
      </c>
      <c r="F18" s="15"/>
      <c r="G18" s="56" t="s">
        <v>99</v>
      </c>
      <c r="H18" s="16" t="str">
        <f t="shared" si="1"/>
        <v>FT4-FW2-Euro Oak</v>
      </c>
      <c r="I18" s="17">
        <v>36.53</v>
      </c>
      <c r="K18">
        <f t="shared" si="0"/>
        <v>1</v>
      </c>
      <c r="M18" s="356">
        <v>0.02</v>
      </c>
      <c r="O18" s="361">
        <f t="shared" si="2"/>
        <v>37.269999999999996</v>
      </c>
    </row>
    <row r="19" spans="1:15" hidden="1">
      <c r="A19" s="18" t="s">
        <v>78</v>
      </c>
      <c r="B19" s="13">
        <v>22</v>
      </c>
      <c r="C19" s="14">
        <v>60</v>
      </c>
      <c r="D19" s="15" t="str">
        <f>IF(B19&lt;=Lists_Cats!$B$19,Lists_Cats!$C$19,IF(B19&lt;=Lists_Cats!$B$20,Lists_Cats!$C$20,IF(B19&lt;=Lists_Cats!$B$21,Lists_Cats!$C$21,IF(B19&lt;=Lists_Cats!$B$22,Lists_Cats!$C$22,IF(B19&lt;=Lists_Cats!$B$23,Lists_Cats!$C$23,IF(B19&lt;=Lists_Cats!$B$24,Lists_Cats!$C$24,IF(B19&lt;=Lists_Cats!$B$25,Lists_Cats!$C$25,IF(B19&lt;=Lists_Cats!$B$26,Lists_Cats!$C$26,IF(B19&lt;=Lists_Cats!$B$27,Lists_Cats!$C$27,IF(B19&lt;=Lists_Cats!$B$28,Lists_Cats!$C$28,Lists_Cats!$C$29))))))))))</f>
        <v>FT4</v>
      </c>
      <c r="E19" s="15" t="str">
        <f>IF(C19&lt;=Lists_Cats!$B$33,Lists_Cats!$C$33,IF(C19&lt;=Lists_Cats!$B$34,Lists_Cats!$C$34,IF(C19&lt;=Lists_Cats!$B$35,Lists_Cats!$C$35,IF(C19&lt;=Lists_Cats!$B$36,Lists_Cats!$C$36,IF(C19&lt;=Lists_Cats!$B$37,Lists_Cats!$C$37,IF(C19&lt;=Lists_Cats!$B$38,Lists_Cats!$C$38,IF(C19&lt;=Lists_Cats!$B$39,Lists_Cats!$C$39,IF(C19&lt;=Lists_Cats!$B$40,Lists_Cats!$C$40,IF(C19&lt;=Lists_Cats!$B$41,Lists_Cats!$C$41,IF(C19&lt;=Lists_Cats!$B$42,Lists_Cats!$C$42,IF(C19&lt;=Lists_Cats!$B$43,Lists_Cats!$C$43,IF(C19&lt;=Lists_Cats!$B$44,Lists_Cats!$C$44,IF(C19&lt;=Lists_Cats!$B$45,Lists_Cats!$C$45,IF(C19&lt;=Lists_Cats!$B$46,Lists_Cats!$C$46,Lists_Cats!$C$47))))))))))))))</f>
        <v>FW3</v>
      </c>
      <c r="F19" s="15"/>
      <c r="G19" s="56" t="s">
        <v>99</v>
      </c>
      <c r="H19" s="16" t="str">
        <f t="shared" si="1"/>
        <v>FT4-FW3-Euro Oak</v>
      </c>
      <c r="I19" s="17">
        <v>46.36</v>
      </c>
      <c r="K19">
        <f t="shared" si="0"/>
        <v>1</v>
      </c>
      <c r="M19" s="356">
        <v>0.02</v>
      </c>
      <c r="O19" s="361">
        <f t="shared" si="2"/>
        <v>47.29</v>
      </c>
    </row>
    <row r="20" spans="1:15" hidden="1">
      <c r="A20" s="18" t="s">
        <v>79</v>
      </c>
      <c r="B20" s="13">
        <v>22</v>
      </c>
      <c r="C20" s="14">
        <v>75</v>
      </c>
      <c r="D20" s="15" t="str">
        <f>IF(B20&lt;=Lists_Cats!$B$19,Lists_Cats!$C$19,IF(B20&lt;=Lists_Cats!$B$20,Lists_Cats!$C$20,IF(B20&lt;=Lists_Cats!$B$21,Lists_Cats!$C$21,IF(B20&lt;=Lists_Cats!$B$22,Lists_Cats!$C$22,IF(B20&lt;=Lists_Cats!$B$23,Lists_Cats!$C$23,IF(B20&lt;=Lists_Cats!$B$24,Lists_Cats!$C$24,IF(B20&lt;=Lists_Cats!$B$25,Lists_Cats!$C$25,IF(B20&lt;=Lists_Cats!$B$26,Lists_Cats!$C$26,IF(B20&lt;=Lists_Cats!$B$27,Lists_Cats!$C$27,IF(B20&lt;=Lists_Cats!$B$28,Lists_Cats!$C$28,Lists_Cats!$C$29))))))))))</f>
        <v>FT4</v>
      </c>
      <c r="E20" s="15" t="str">
        <f>IF(C20&lt;=Lists_Cats!$B$33,Lists_Cats!$C$33,IF(C20&lt;=Lists_Cats!$B$34,Lists_Cats!$C$34,IF(C20&lt;=Lists_Cats!$B$35,Lists_Cats!$C$35,IF(C20&lt;=Lists_Cats!$B$36,Lists_Cats!$C$36,IF(C20&lt;=Lists_Cats!$B$37,Lists_Cats!$C$37,IF(C20&lt;=Lists_Cats!$B$38,Lists_Cats!$C$38,IF(C20&lt;=Lists_Cats!$B$39,Lists_Cats!$C$39,IF(C20&lt;=Lists_Cats!$B$40,Lists_Cats!$C$40,IF(C20&lt;=Lists_Cats!$B$41,Lists_Cats!$C$41,IF(C20&lt;=Lists_Cats!$B$42,Lists_Cats!$C$42,IF(C20&lt;=Lists_Cats!$B$43,Lists_Cats!$C$43,IF(C20&lt;=Lists_Cats!$B$44,Lists_Cats!$C$44,IF(C20&lt;=Lists_Cats!$B$45,Lists_Cats!$C$45,IF(C20&lt;=Lists_Cats!$B$46,Lists_Cats!$C$46,Lists_Cats!$C$47))))))))))))))</f>
        <v>FW4</v>
      </c>
      <c r="F20" s="15"/>
      <c r="G20" s="56" t="s">
        <v>99</v>
      </c>
      <c r="H20" s="16" t="str">
        <f t="shared" si="1"/>
        <v>FT4-FW4-Euro Oak</v>
      </c>
      <c r="I20" s="17">
        <v>56.47</v>
      </c>
      <c r="K20">
        <f t="shared" si="0"/>
        <v>1</v>
      </c>
      <c r="M20" s="356">
        <v>0.02</v>
      </c>
      <c r="O20" s="361">
        <f t="shared" si="2"/>
        <v>57.6</v>
      </c>
    </row>
    <row r="21" spans="1:15" hidden="1">
      <c r="A21" s="18" t="s">
        <v>80</v>
      </c>
      <c r="B21" s="13">
        <v>22</v>
      </c>
      <c r="C21" s="14">
        <v>82</v>
      </c>
      <c r="D21" s="15" t="str">
        <f>IF(B21&lt;=Lists_Cats!$B$19,Lists_Cats!$C$19,IF(B21&lt;=Lists_Cats!$B$20,Lists_Cats!$C$20,IF(B21&lt;=Lists_Cats!$B$21,Lists_Cats!$C$21,IF(B21&lt;=Lists_Cats!$B$22,Lists_Cats!$C$22,IF(B21&lt;=Lists_Cats!$B$23,Lists_Cats!$C$23,IF(B21&lt;=Lists_Cats!$B$24,Lists_Cats!$C$24,IF(B21&lt;=Lists_Cats!$B$25,Lists_Cats!$C$25,IF(B21&lt;=Lists_Cats!$B$26,Lists_Cats!$C$26,IF(B21&lt;=Lists_Cats!$B$27,Lists_Cats!$C$27,IF(B21&lt;=Lists_Cats!$B$28,Lists_Cats!$C$28,Lists_Cats!$C$29))))))))))</f>
        <v>FT4</v>
      </c>
      <c r="E21" s="15" t="str">
        <f>IF(C21&lt;=Lists_Cats!$B$33,Lists_Cats!$C$33,IF(C21&lt;=Lists_Cats!$B$34,Lists_Cats!$C$34,IF(C21&lt;=Lists_Cats!$B$35,Lists_Cats!$C$35,IF(C21&lt;=Lists_Cats!$B$36,Lists_Cats!$C$36,IF(C21&lt;=Lists_Cats!$B$37,Lists_Cats!$C$37,IF(C21&lt;=Lists_Cats!$B$38,Lists_Cats!$C$38,IF(C21&lt;=Lists_Cats!$B$39,Lists_Cats!$C$39,IF(C21&lt;=Lists_Cats!$B$40,Lists_Cats!$C$40,IF(C21&lt;=Lists_Cats!$B$41,Lists_Cats!$C$41,IF(C21&lt;=Lists_Cats!$B$42,Lists_Cats!$C$42,IF(C21&lt;=Lists_Cats!$B$43,Lists_Cats!$C$43,IF(C21&lt;=Lists_Cats!$B$44,Lists_Cats!$C$44,IF(C21&lt;=Lists_Cats!$B$45,Lists_Cats!$C$45,IF(C21&lt;=Lists_Cats!$B$46,Lists_Cats!$C$46,Lists_Cats!$C$47))))))))))))))</f>
        <v>FW6</v>
      </c>
      <c r="F21" s="15"/>
      <c r="G21" s="56" t="s">
        <v>99</v>
      </c>
      <c r="H21" s="16" t="str">
        <f t="shared" si="1"/>
        <v>FT4-FW6-Euro Oak</v>
      </c>
      <c r="I21" s="17">
        <v>60.739999999999995</v>
      </c>
      <c r="K21">
        <f t="shared" si="0"/>
        <v>1</v>
      </c>
      <c r="M21" s="356">
        <v>0.02</v>
      </c>
      <c r="O21" s="361">
        <f t="shared" si="2"/>
        <v>61.96</v>
      </c>
    </row>
    <row r="22" spans="1:15" hidden="1">
      <c r="A22" s="18" t="s">
        <v>81</v>
      </c>
      <c r="B22" s="13">
        <v>25</v>
      </c>
      <c r="C22" s="14">
        <v>45</v>
      </c>
      <c r="D22" s="15" t="str">
        <f>IF(B22&lt;=Lists_Cats!$B$19,Lists_Cats!$C$19,IF(B22&lt;=Lists_Cats!$B$20,Lists_Cats!$C$20,IF(B22&lt;=Lists_Cats!$B$21,Lists_Cats!$C$21,IF(B22&lt;=Lists_Cats!$B$22,Lists_Cats!$C$22,IF(B22&lt;=Lists_Cats!$B$23,Lists_Cats!$C$23,IF(B22&lt;=Lists_Cats!$B$24,Lists_Cats!$C$24,IF(B22&lt;=Lists_Cats!$B$25,Lists_Cats!$C$25,IF(B22&lt;=Lists_Cats!$B$26,Lists_Cats!$C$26,IF(B22&lt;=Lists_Cats!$B$27,Lists_Cats!$C$27,IF(B22&lt;=Lists_Cats!$B$28,Lists_Cats!$C$28,Lists_Cats!$C$29))))))))))</f>
        <v>FT5</v>
      </c>
      <c r="E22" s="15" t="str">
        <f>IF(C22&lt;=Lists_Cats!$B$33,Lists_Cats!$C$33,IF(C22&lt;=Lists_Cats!$B$34,Lists_Cats!$C$34,IF(C22&lt;=Lists_Cats!$B$35,Lists_Cats!$C$35,IF(C22&lt;=Lists_Cats!$B$36,Lists_Cats!$C$36,IF(C22&lt;=Lists_Cats!$B$37,Lists_Cats!$C$37,IF(C22&lt;=Lists_Cats!$B$38,Lists_Cats!$C$38,IF(C22&lt;=Lists_Cats!$B$39,Lists_Cats!$C$39,IF(C22&lt;=Lists_Cats!$B$40,Lists_Cats!$C$40,IF(C22&lt;=Lists_Cats!$B$41,Lists_Cats!$C$41,IF(C22&lt;=Lists_Cats!$B$42,Lists_Cats!$C$42,IF(C22&lt;=Lists_Cats!$B$43,Lists_Cats!$C$43,IF(C22&lt;=Lists_Cats!$B$44,Lists_Cats!$C$44,IF(C22&lt;=Lists_Cats!$B$45,Lists_Cats!$C$45,IF(C22&lt;=Lists_Cats!$B$46,Lists_Cats!$C$46,Lists_Cats!$C$47))))))))))))))</f>
        <v>FW2</v>
      </c>
      <c r="F22" s="15"/>
      <c r="G22" s="56" t="s">
        <v>99</v>
      </c>
      <c r="H22" s="16" t="str">
        <f t="shared" si="1"/>
        <v>FT5-FW2-Euro Oak</v>
      </c>
      <c r="I22" s="17">
        <v>36.53</v>
      </c>
      <c r="K22">
        <f t="shared" si="0"/>
        <v>1</v>
      </c>
      <c r="M22" s="356">
        <v>0.02</v>
      </c>
      <c r="O22" s="361">
        <f t="shared" si="2"/>
        <v>37.269999999999996</v>
      </c>
    </row>
    <row r="23" spans="1:15" hidden="1">
      <c r="A23" s="18" t="s">
        <v>82</v>
      </c>
      <c r="B23" s="13">
        <v>25</v>
      </c>
      <c r="C23" s="14">
        <v>60</v>
      </c>
      <c r="D23" s="15" t="str">
        <f>IF(B23&lt;=Lists_Cats!$B$19,Lists_Cats!$C$19,IF(B23&lt;=Lists_Cats!$B$20,Lists_Cats!$C$20,IF(B23&lt;=Lists_Cats!$B$21,Lists_Cats!$C$21,IF(B23&lt;=Lists_Cats!$B$22,Lists_Cats!$C$22,IF(B23&lt;=Lists_Cats!$B$23,Lists_Cats!$C$23,IF(B23&lt;=Lists_Cats!$B$24,Lists_Cats!$C$24,IF(B23&lt;=Lists_Cats!$B$25,Lists_Cats!$C$25,IF(B23&lt;=Lists_Cats!$B$26,Lists_Cats!$C$26,IF(B23&lt;=Lists_Cats!$B$27,Lists_Cats!$C$27,IF(B23&lt;=Lists_Cats!$B$28,Lists_Cats!$C$28,Lists_Cats!$C$29))))))))))</f>
        <v>FT5</v>
      </c>
      <c r="E23" s="15" t="str">
        <f>IF(C23&lt;=Lists_Cats!$B$33,Lists_Cats!$C$33,IF(C23&lt;=Lists_Cats!$B$34,Lists_Cats!$C$34,IF(C23&lt;=Lists_Cats!$B$35,Lists_Cats!$C$35,IF(C23&lt;=Lists_Cats!$B$36,Lists_Cats!$C$36,IF(C23&lt;=Lists_Cats!$B$37,Lists_Cats!$C$37,IF(C23&lt;=Lists_Cats!$B$38,Lists_Cats!$C$38,IF(C23&lt;=Lists_Cats!$B$39,Lists_Cats!$C$39,IF(C23&lt;=Lists_Cats!$B$40,Lists_Cats!$C$40,IF(C23&lt;=Lists_Cats!$B$41,Lists_Cats!$C$41,IF(C23&lt;=Lists_Cats!$B$42,Lists_Cats!$C$42,IF(C23&lt;=Lists_Cats!$B$43,Lists_Cats!$C$43,IF(C23&lt;=Lists_Cats!$B$44,Lists_Cats!$C$44,IF(C23&lt;=Lists_Cats!$B$45,Lists_Cats!$C$45,IF(C23&lt;=Lists_Cats!$B$46,Lists_Cats!$C$46,Lists_Cats!$C$47))))))))))))))</f>
        <v>FW3</v>
      </c>
      <c r="F23" s="15"/>
      <c r="G23" s="56" t="s">
        <v>99</v>
      </c>
      <c r="H23" s="16" t="str">
        <f t="shared" si="1"/>
        <v>FT5-FW3-Euro Oak</v>
      </c>
      <c r="I23" s="17">
        <v>46.36</v>
      </c>
      <c r="K23">
        <f t="shared" si="0"/>
        <v>1</v>
      </c>
      <c r="M23" s="356">
        <v>0.02</v>
      </c>
      <c r="O23" s="361">
        <f t="shared" si="2"/>
        <v>47.29</v>
      </c>
    </row>
    <row r="24" spans="1:15" hidden="1">
      <c r="A24" s="18" t="s">
        <v>83</v>
      </c>
      <c r="B24" s="13">
        <v>25</v>
      </c>
      <c r="C24" s="14">
        <v>75</v>
      </c>
      <c r="D24" s="15" t="str">
        <f>IF(B24&lt;=Lists_Cats!$B$19,Lists_Cats!$C$19,IF(B24&lt;=Lists_Cats!$B$20,Lists_Cats!$C$20,IF(B24&lt;=Lists_Cats!$B$21,Lists_Cats!$C$21,IF(B24&lt;=Lists_Cats!$B$22,Lists_Cats!$C$22,IF(B24&lt;=Lists_Cats!$B$23,Lists_Cats!$C$23,IF(B24&lt;=Lists_Cats!$B$24,Lists_Cats!$C$24,IF(B24&lt;=Lists_Cats!$B$25,Lists_Cats!$C$25,IF(B24&lt;=Lists_Cats!$B$26,Lists_Cats!$C$26,IF(B24&lt;=Lists_Cats!$B$27,Lists_Cats!$C$27,IF(B24&lt;=Lists_Cats!$B$28,Lists_Cats!$C$28,Lists_Cats!$C$29))))))))))</f>
        <v>FT5</v>
      </c>
      <c r="E24" s="15" t="str">
        <f>IF(C24&lt;=Lists_Cats!$B$33,Lists_Cats!$C$33,IF(C24&lt;=Lists_Cats!$B$34,Lists_Cats!$C$34,IF(C24&lt;=Lists_Cats!$B$35,Lists_Cats!$C$35,IF(C24&lt;=Lists_Cats!$B$36,Lists_Cats!$C$36,IF(C24&lt;=Lists_Cats!$B$37,Lists_Cats!$C$37,IF(C24&lt;=Lists_Cats!$B$38,Lists_Cats!$C$38,IF(C24&lt;=Lists_Cats!$B$39,Lists_Cats!$C$39,IF(C24&lt;=Lists_Cats!$B$40,Lists_Cats!$C$40,IF(C24&lt;=Lists_Cats!$B$41,Lists_Cats!$C$41,IF(C24&lt;=Lists_Cats!$B$42,Lists_Cats!$C$42,IF(C24&lt;=Lists_Cats!$B$43,Lists_Cats!$C$43,IF(C24&lt;=Lists_Cats!$B$44,Lists_Cats!$C$44,IF(C24&lt;=Lists_Cats!$B$45,Lists_Cats!$C$45,IF(C24&lt;=Lists_Cats!$B$46,Lists_Cats!$C$46,Lists_Cats!$C$47))))))))))))))</f>
        <v>FW4</v>
      </c>
      <c r="F24" s="15"/>
      <c r="G24" s="56" t="s">
        <v>99</v>
      </c>
      <c r="H24" s="16" t="str">
        <f t="shared" si="1"/>
        <v>FT5-FW4-Euro Oak</v>
      </c>
      <c r="I24" s="17">
        <v>56.47</v>
      </c>
      <c r="K24">
        <f t="shared" si="0"/>
        <v>1</v>
      </c>
      <c r="M24" s="356">
        <v>0.02</v>
      </c>
      <c r="O24" s="361">
        <f t="shared" si="2"/>
        <v>57.6</v>
      </c>
    </row>
    <row r="25" spans="1:15" hidden="1">
      <c r="A25" s="18" t="s">
        <v>84</v>
      </c>
      <c r="B25" s="13">
        <v>25</v>
      </c>
      <c r="C25" s="14">
        <v>82</v>
      </c>
      <c r="D25" s="15" t="str">
        <f>IF(B25&lt;=Lists_Cats!$B$19,Lists_Cats!$C$19,IF(B25&lt;=Lists_Cats!$B$20,Lists_Cats!$C$20,IF(B25&lt;=Lists_Cats!$B$21,Lists_Cats!$C$21,IF(B25&lt;=Lists_Cats!$B$22,Lists_Cats!$C$22,IF(B25&lt;=Lists_Cats!$B$23,Lists_Cats!$C$23,IF(B25&lt;=Lists_Cats!$B$24,Lists_Cats!$C$24,IF(B25&lt;=Lists_Cats!$B$25,Lists_Cats!$C$25,IF(B25&lt;=Lists_Cats!$B$26,Lists_Cats!$C$26,IF(B25&lt;=Lists_Cats!$B$27,Lists_Cats!$C$27,IF(B25&lt;=Lists_Cats!$B$28,Lists_Cats!$C$28,Lists_Cats!$C$29))))))))))</f>
        <v>FT5</v>
      </c>
      <c r="E25" s="15" t="str">
        <f>IF(C25&lt;=Lists_Cats!$B$33,Lists_Cats!$C$33,IF(C25&lt;=Lists_Cats!$B$34,Lists_Cats!$C$34,IF(C25&lt;=Lists_Cats!$B$35,Lists_Cats!$C$35,IF(C25&lt;=Lists_Cats!$B$36,Lists_Cats!$C$36,IF(C25&lt;=Lists_Cats!$B$37,Lists_Cats!$C$37,IF(C25&lt;=Lists_Cats!$B$38,Lists_Cats!$C$38,IF(C25&lt;=Lists_Cats!$B$39,Lists_Cats!$C$39,IF(C25&lt;=Lists_Cats!$B$40,Lists_Cats!$C$40,IF(C25&lt;=Lists_Cats!$B$41,Lists_Cats!$C$41,IF(C25&lt;=Lists_Cats!$B$42,Lists_Cats!$C$42,IF(C25&lt;=Lists_Cats!$B$43,Lists_Cats!$C$43,IF(C25&lt;=Lists_Cats!$B$44,Lists_Cats!$C$44,IF(C25&lt;=Lists_Cats!$B$45,Lists_Cats!$C$45,IF(C25&lt;=Lists_Cats!$B$46,Lists_Cats!$C$46,Lists_Cats!$C$47))))))))))))))</f>
        <v>FW6</v>
      </c>
      <c r="F25" s="15"/>
      <c r="G25" s="56" t="s">
        <v>99</v>
      </c>
      <c r="H25" s="16" t="str">
        <f t="shared" si="1"/>
        <v>FT5-FW6-Euro Oak</v>
      </c>
      <c r="I25" s="17">
        <v>60.739999999999995</v>
      </c>
      <c r="K25">
        <f t="shared" si="0"/>
        <v>1</v>
      </c>
      <c r="M25" s="356">
        <v>0.02</v>
      </c>
      <c r="O25" s="361">
        <f t="shared" si="2"/>
        <v>61.96</v>
      </c>
    </row>
    <row r="26" spans="1:15" hidden="1">
      <c r="A26" s="18" t="s">
        <v>85</v>
      </c>
      <c r="B26" s="13">
        <v>32</v>
      </c>
      <c r="C26" s="14">
        <v>82</v>
      </c>
      <c r="D26" s="15" t="str">
        <f>IF(B26&lt;=Lists_Cats!$B$19,Lists_Cats!$C$19,IF(B26&lt;=Lists_Cats!$B$20,Lists_Cats!$C$20,IF(B26&lt;=Lists_Cats!$B$21,Lists_Cats!$C$21,IF(B26&lt;=Lists_Cats!$B$22,Lists_Cats!$C$22,IF(B26&lt;=Lists_Cats!$B$23,Lists_Cats!$C$23,IF(B26&lt;=Lists_Cats!$B$24,Lists_Cats!$C$24,IF(B26&lt;=Lists_Cats!$B$25,Lists_Cats!$C$25,IF(B26&lt;=Lists_Cats!$B$26,Lists_Cats!$C$26,IF(B26&lt;=Lists_Cats!$B$27,Lists_Cats!$C$27,IF(B26&lt;=Lists_Cats!$B$28,Lists_Cats!$C$28,Lists_Cats!$C$29))))))))))</f>
        <v>FT6</v>
      </c>
      <c r="E26" s="15" t="str">
        <f>IF(C26&lt;=Lists_Cats!$B$33,Lists_Cats!$C$33,IF(C26&lt;=Lists_Cats!$B$34,Lists_Cats!$C$34,IF(C26&lt;=Lists_Cats!$B$35,Lists_Cats!$C$35,IF(C26&lt;=Lists_Cats!$B$36,Lists_Cats!$C$36,IF(C26&lt;=Lists_Cats!$B$37,Lists_Cats!$C$37,IF(C26&lt;=Lists_Cats!$B$38,Lists_Cats!$C$38,IF(C26&lt;=Lists_Cats!$B$39,Lists_Cats!$C$39,IF(C26&lt;=Lists_Cats!$B$40,Lists_Cats!$C$40,IF(C26&lt;=Lists_Cats!$B$41,Lists_Cats!$C$41,IF(C26&lt;=Lists_Cats!$B$42,Lists_Cats!$C$42,IF(C26&lt;=Lists_Cats!$B$43,Lists_Cats!$C$43,IF(C26&lt;=Lists_Cats!$B$44,Lists_Cats!$C$44,IF(C26&lt;=Lists_Cats!$B$45,Lists_Cats!$C$45,IF(C26&lt;=Lists_Cats!$B$46,Lists_Cats!$C$46,Lists_Cats!$C$47))))))))))))))</f>
        <v>FW6</v>
      </c>
      <c r="F26" s="15"/>
      <c r="G26" s="56" t="s">
        <v>99</v>
      </c>
      <c r="H26" s="16" t="str">
        <f t="shared" si="1"/>
        <v>FT6-FW6-Euro Oak</v>
      </c>
      <c r="I26" s="17">
        <v>77.760000000000005</v>
      </c>
      <c r="K26">
        <f t="shared" si="0"/>
        <v>1</v>
      </c>
      <c r="M26" s="356">
        <v>0.02</v>
      </c>
      <c r="O26" s="361">
        <f t="shared" si="2"/>
        <v>79.320000000000007</v>
      </c>
    </row>
    <row r="27" spans="1:15" hidden="1">
      <c r="A27" s="18" t="s">
        <v>90</v>
      </c>
      <c r="B27" s="13">
        <v>45</v>
      </c>
      <c r="C27" s="14">
        <v>82</v>
      </c>
      <c r="D27" s="15" t="str">
        <f>IF(B27&lt;=Lists_Cats!$B$19,Lists_Cats!$C$19,IF(B27&lt;=Lists_Cats!$B$20,Lists_Cats!$C$20,IF(B27&lt;=Lists_Cats!$B$21,Lists_Cats!$C$21,IF(B27&lt;=Lists_Cats!$B$22,Lists_Cats!$C$22,IF(B27&lt;=Lists_Cats!$B$23,Lists_Cats!$C$23,IF(B27&lt;=Lists_Cats!$B$24,Lists_Cats!$C$24,IF(B27&lt;=Lists_Cats!$B$25,Lists_Cats!$C$25,IF(B27&lt;=Lists_Cats!$B$26,Lists_Cats!$C$26,IF(B27&lt;=Lists_Cats!$B$27,Lists_Cats!$C$27,IF(B27&lt;=Lists_Cats!$B$28,Lists_Cats!$C$28,Lists_Cats!$C$29))))))))))</f>
        <v>FT7</v>
      </c>
      <c r="E27" s="15" t="str">
        <f>IF(C27&lt;=Lists_Cats!$B$33,Lists_Cats!$C$33,IF(C27&lt;=Lists_Cats!$B$34,Lists_Cats!$C$34,IF(C27&lt;=Lists_Cats!$B$35,Lists_Cats!$C$35,IF(C27&lt;=Lists_Cats!$B$36,Lists_Cats!$C$36,IF(C27&lt;=Lists_Cats!$B$37,Lists_Cats!$C$37,IF(C27&lt;=Lists_Cats!$B$38,Lists_Cats!$C$38,IF(C27&lt;=Lists_Cats!$B$39,Lists_Cats!$C$39,IF(C27&lt;=Lists_Cats!$B$40,Lists_Cats!$C$40,IF(C27&lt;=Lists_Cats!$B$41,Lists_Cats!$C$41,IF(C27&lt;=Lists_Cats!$B$42,Lists_Cats!$C$42,IF(C27&lt;=Lists_Cats!$B$43,Lists_Cats!$C$43,IF(C27&lt;=Lists_Cats!$B$44,Lists_Cats!$C$44,IF(C27&lt;=Lists_Cats!$B$45,Lists_Cats!$C$45,IF(C27&lt;=Lists_Cats!$B$46,Lists_Cats!$C$46,Lists_Cats!$C$47))))))))))))))</f>
        <v>FW6</v>
      </c>
      <c r="F27" s="15"/>
      <c r="G27" s="56" t="s">
        <v>99</v>
      </c>
      <c r="H27" s="16" t="str">
        <f t="shared" si="1"/>
        <v>FT7-FW6-Euro Oak</v>
      </c>
      <c r="I27" s="17">
        <v>101.75</v>
      </c>
      <c r="K27">
        <f t="shared" si="0"/>
        <v>1</v>
      </c>
      <c r="M27" s="356">
        <v>0.02</v>
      </c>
      <c r="O27" s="361">
        <f t="shared" si="2"/>
        <v>103.79</v>
      </c>
    </row>
    <row r="28" spans="1:15" hidden="1">
      <c r="A28" s="18" t="s">
        <v>107</v>
      </c>
      <c r="B28" s="13">
        <v>32</v>
      </c>
      <c r="C28" s="14">
        <v>79</v>
      </c>
      <c r="D28" s="15" t="str">
        <f>IF(B28&lt;=Lists_Cats!$B$19,Lists_Cats!$C$19,IF(B28&lt;=Lists_Cats!$B$20,Lists_Cats!$C$20,IF(B28&lt;=Lists_Cats!$B$21,Lists_Cats!$C$21,IF(B28&lt;=Lists_Cats!$B$22,Lists_Cats!$C$22,IF(B28&lt;=Lists_Cats!$B$23,Lists_Cats!$C$23,IF(B28&lt;=Lists_Cats!$B$24,Lists_Cats!$C$24,IF(B28&lt;=Lists_Cats!$B$25,Lists_Cats!$C$25,IF(B28&lt;=Lists_Cats!$B$26,Lists_Cats!$C$26,IF(B28&lt;=Lists_Cats!$B$27,Lists_Cats!$C$27,IF(B28&lt;=Lists_Cats!$B$28,Lists_Cats!$C$28,Lists_Cats!$C$29))))))))))</f>
        <v>FT6</v>
      </c>
      <c r="E28" s="15" t="str">
        <f>IF(C28&lt;=Lists_Cats!$B$33,Lists_Cats!$C$33,IF(C28&lt;=Lists_Cats!$B$34,Lists_Cats!$C$34,IF(C28&lt;=Lists_Cats!$B$35,Lists_Cats!$C$35,IF(C28&lt;=Lists_Cats!$B$36,Lists_Cats!$C$36,IF(C28&lt;=Lists_Cats!$B$37,Lists_Cats!$C$37,IF(C28&lt;=Lists_Cats!$B$38,Lists_Cats!$C$38,IF(C28&lt;=Lists_Cats!$B$39,Lists_Cats!$C$39,IF(C28&lt;=Lists_Cats!$B$40,Lists_Cats!$C$40,IF(C28&lt;=Lists_Cats!$B$41,Lists_Cats!$C$41,IF(C28&lt;=Lists_Cats!$B$42,Lists_Cats!$C$42,IF(C28&lt;=Lists_Cats!$B$43,Lists_Cats!$C$43,IF(C28&lt;=Lists_Cats!$B$44,Lists_Cats!$C$44,IF(C28&lt;=Lists_Cats!$B$45,Lists_Cats!$C$45,IF(C28&lt;=Lists_Cats!$B$46,Lists_Cats!$C$46,Lists_Cats!$C$47))))))))))))))</f>
        <v>FW5</v>
      </c>
      <c r="F28" s="15"/>
      <c r="G28" s="56" t="s">
        <v>99</v>
      </c>
      <c r="H28" s="16" t="str">
        <f t="shared" si="1"/>
        <v>FT6-FW5-Euro Oak</v>
      </c>
      <c r="I28" s="17">
        <v>68.930000000000007</v>
      </c>
      <c r="K28">
        <f t="shared" si="0"/>
        <v>1</v>
      </c>
      <c r="M28" s="356">
        <v>0.02</v>
      </c>
      <c r="O28" s="361">
        <f t="shared" si="2"/>
        <v>70.31</v>
      </c>
    </row>
    <row r="29" spans="1:15" hidden="1">
      <c r="A29" s="18" t="s">
        <v>85</v>
      </c>
      <c r="B29" s="13">
        <v>32</v>
      </c>
      <c r="C29" s="14">
        <v>91</v>
      </c>
      <c r="D29" s="15" t="str">
        <f>IF(B29&lt;=Lists_Cats!$B$19,Lists_Cats!$C$19,IF(B29&lt;=Lists_Cats!$B$20,Lists_Cats!$C$20,IF(B29&lt;=Lists_Cats!$B$21,Lists_Cats!$C$21,IF(B29&lt;=Lists_Cats!$B$22,Lists_Cats!$C$22,IF(B29&lt;=Lists_Cats!$B$23,Lists_Cats!$C$23,IF(B29&lt;=Lists_Cats!$B$24,Lists_Cats!$C$24,IF(B29&lt;=Lists_Cats!$B$25,Lists_Cats!$C$25,IF(B29&lt;=Lists_Cats!$B$26,Lists_Cats!$C$26,IF(B29&lt;=Lists_Cats!$B$27,Lists_Cats!$C$27,IF(B29&lt;=Lists_Cats!$B$28,Lists_Cats!$C$28,Lists_Cats!$C$29))))))))))</f>
        <v>FT6</v>
      </c>
      <c r="E29" s="15" t="str">
        <f>IF(C29&lt;=Lists_Cats!$B$33,Lists_Cats!$C$33,IF(C29&lt;=Lists_Cats!$B$34,Lists_Cats!$C$34,IF(C29&lt;=Lists_Cats!$B$35,Lists_Cats!$C$35,IF(C29&lt;=Lists_Cats!$B$36,Lists_Cats!$C$36,IF(C29&lt;=Lists_Cats!$B$37,Lists_Cats!$C$37,IF(C29&lt;=Lists_Cats!$B$38,Lists_Cats!$C$38,IF(C29&lt;=Lists_Cats!$B$39,Lists_Cats!$C$39,IF(C29&lt;=Lists_Cats!$B$40,Lists_Cats!$C$40,IF(C29&lt;=Lists_Cats!$B$41,Lists_Cats!$C$41,IF(C29&lt;=Lists_Cats!$B$42,Lists_Cats!$C$42,IF(C29&lt;=Lists_Cats!$B$43,Lists_Cats!$C$43,IF(C29&lt;=Lists_Cats!$B$44,Lists_Cats!$C$44,IF(C29&lt;=Lists_Cats!$B$45,Lists_Cats!$C$45,IF(C29&lt;=Lists_Cats!$B$46,Lists_Cats!$C$46,Lists_Cats!$C$47))))))))))))))</f>
        <v>FW7</v>
      </c>
      <c r="F29" s="15"/>
      <c r="G29" s="56" t="s">
        <v>99</v>
      </c>
      <c r="H29" s="16" t="str">
        <f t="shared" si="1"/>
        <v>FT6-FW7-Euro Oak</v>
      </c>
      <c r="I29" s="17">
        <v>77.760000000000005</v>
      </c>
      <c r="K29">
        <f t="shared" si="0"/>
        <v>1</v>
      </c>
      <c r="M29" s="356">
        <v>0.02</v>
      </c>
      <c r="O29" s="361">
        <f t="shared" si="2"/>
        <v>79.320000000000007</v>
      </c>
    </row>
    <row r="30" spans="1:15" hidden="1">
      <c r="A30" s="18" t="s">
        <v>108</v>
      </c>
      <c r="B30" s="13">
        <v>32</v>
      </c>
      <c r="C30" s="14">
        <v>104</v>
      </c>
      <c r="D30" s="15" t="str">
        <f>IF(B30&lt;=Lists_Cats!$B$19,Lists_Cats!$C$19,IF(B30&lt;=Lists_Cats!$B$20,Lists_Cats!$C$20,IF(B30&lt;=Lists_Cats!$B$21,Lists_Cats!$C$21,IF(B30&lt;=Lists_Cats!$B$22,Lists_Cats!$C$22,IF(B30&lt;=Lists_Cats!$B$23,Lists_Cats!$C$23,IF(B30&lt;=Lists_Cats!$B$24,Lists_Cats!$C$24,IF(B30&lt;=Lists_Cats!$B$25,Lists_Cats!$C$25,IF(B30&lt;=Lists_Cats!$B$26,Lists_Cats!$C$26,IF(B30&lt;=Lists_Cats!$B$27,Lists_Cats!$C$27,IF(B30&lt;=Lists_Cats!$B$28,Lists_Cats!$C$28,Lists_Cats!$C$29))))))))))</f>
        <v>FT6</v>
      </c>
      <c r="E30" s="15" t="str">
        <f>IF(C30&lt;=Lists_Cats!$B$33,Lists_Cats!$C$33,IF(C30&lt;=Lists_Cats!$B$34,Lists_Cats!$C$34,IF(C30&lt;=Lists_Cats!$B$35,Lists_Cats!$C$35,IF(C30&lt;=Lists_Cats!$B$36,Lists_Cats!$C$36,IF(C30&lt;=Lists_Cats!$B$37,Lists_Cats!$C$37,IF(C30&lt;=Lists_Cats!$B$38,Lists_Cats!$C$38,IF(C30&lt;=Lists_Cats!$B$39,Lists_Cats!$C$39,IF(C30&lt;=Lists_Cats!$B$40,Lists_Cats!$C$40,IF(C30&lt;=Lists_Cats!$B$41,Lists_Cats!$C$41,IF(C30&lt;=Lists_Cats!$B$42,Lists_Cats!$C$42,IF(C30&lt;=Lists_Cats!$B$43,Lists_Cats!$C$43,IF(C30&lt;=Lists_Cats!$B$44,Lists_Cats!$C$44,IF(C30&lt;=Lists_Cats!$B$45,Lists_Cats!$C$45,IF(C30&lt;=Lists_Cats!$B$46,Lists_Cats!$C$46,Lists_Cats!$C$47))))))))))))))</f>
        <v>FW8</v>
      </c>
      <c r="F30" s="15"/>
      <c r="G30" s="56" t="s">
        <v>99</v>
      </c>
      <c r="H30" s="16" t="str">
        <f t="shared" si="1"/>
        <v>FT6-FW8-Euro Oak</v>
      </c>
      <c r="I30" s="17">
        <v>87.83</v>
      </c>
      <c r="K30">
        <f t="shared" si="0"/>
        <v>1</v>
      </c>
      <c r="M30" s="356">
        <v>0.02</v>
      </c>
      <c r="O30" s="361">
        <f t="shared" si="2"/>
        <v>89.59</v>
      </c>
    </row>
    <row r="31" spans="1:15" hidden="1">
      <c r="A31" s="18" t="s">
        <v>86</v>
      </c>
      <c r="B31" s="13">
        <v>32</v>
      </c>
      <c r="C31" s="14">
        <v>115</v>
      </c>
      <c r="D31" s="15" t="str">
        <f>IF(B31&lt;=Lists_Cats!$B$19,Lists_Cats!$C$19,IF(B31&lt;=Lists_Cats!$B$20,Lists_Cats!$C$20,IF(B31&lt;=Lists_Cats!$B$21,Lists_Cats!$C$21,IF(B31&lt;=Lists_Cats!$B$22,Lists_Cats!$C$22,IF(B31&lt;=Lists_Cats!$B$23,Lists_Cats!$C$23,IF(B31&lt;=Lists_Cats!$B$24,Lists_Cats!$C$24,IF(B31&lt;=Lists_Cats!$B$25,Lists_Cats!$C$25,IF(B31&lt;=Lists_Cats!$B$26,Lists_Cats!$C$26,IF(B31&lt;=Lists_Cats!$B$27,Lists_Cats!$C$27,IF(B31&lt;=Lists_Cats!$B$28,Lists_Cats!$C$28,Lists_Cats!$C$29))))))))))</f>
        <v>FT6</v>
      </c>
      <c r="E31" s="15" t="str">
        <f>IF(C31&lt;=Lists_Cats!$B$33,Lists_Cats!$C$33,IF(C31&lt;=Lists_Cats!$B$34,Lists_Cats!$C$34,IF(C31&lt;=Lists_Cats!$B$35,Lists_Cats!$C$35,IF(C31&lt;=Lists_Cats!$B$36,Lists_Cats!$C$36,IF(C31&lt;=Lists_Cats!$B$37,Lists_Cats!$C$37,IF(C31&lt;=Lists_Cats!$B$38,Lists_Cats!$C$38,IF(C31&lt;=Lists_Cats!$B$39,Lists_Cats!$C$39,IF(C31&lt;=Lists_Cats!$B$40,Lists_Cats!$C$40,IF(C31&lt;=Lists_Cats!$B$41,Lists_Cats!$C$41,IF(C31&lt;=Lists_Cats!$B$42,Lists_Cats!$C$42,IF(C31&lt;=Lists_Cats!$B$43,Lists_Cats!$C$43,IF(C31&lt;=Lists_Cats!$B$44,Lists_Cats!$C$44,IF(C31&lt;=Lists_Cats!$B$45,Lists_Cats!$C$45,IF(C31&lt;=Lists_Cats!$B$46,Lists_Cats!$C$46,Lists_Cats!$C$47))))))))))))))</f>
        <v>FW9</v>
      </c>
      <c r="F31" s="15"/>
      <c r="G31" s="56" t="s">
        <v>99</v>
      </c>
      <c r="H31" s="16" t="str">
        <f t="shared" si="1"/>
        <v>FT6-FW9-Euro Oak</v>
      </c>
      <c r="I31" s="17">
        <v>96.5</v>
      </c>
      <c r="K31">
        <f t="shared" si="0"/>
        <v>1</v>
      </c>
      <c r="M31" s="356">
        <v>0.02</v>
      </c>
      <c r="O31" s="361">
        <f t="shared" si="2"/>
        <v>98.43</v>
      </c>
    </row>
    <row r="32" spans="1:15" hidden="1">
      <c r="A32" s="18" t="s">
        <v>106</v>
      </c>
      <c r="B32" s="13">
        <v>32</v>
      </c>
      <c r="C32" s="14">
        <v>125</v>
      </c>
      <c r="D32" s="15" t="str">
        <f>IF(B32&lt;=Lists_Cats!$B$19,Lists_Cats!$C$19,IF(B32&lt;=Lists_Cats!$B$20,Lists_Cats!$C$20,IF(B32&lt;=Lists_Cats!$B$21,Lists_Cats!$C$21,IF(B32&lt;=Lists_Cats!$B$22,Lists_Cats!$C$22,IF(B32&lt;=Lists_Cats!$B$23,Lists_Cats!$C$23,IF(B32&lt;=Lists_Cats!$B$24,Lists_Cats!$C$24,IF(B32&lt;=Lists_Cats!$B$25,Lists_Cats!$C$25,IF(B32&lt;=Lists_Cats!$B$26,Lists_Cats!$C$26,IF(B32&lt;=Lists_Cats!$B$27,Lists_Cats!$C$27,IF(B32&lt;=Lists_Cats!$B$28,Lists_Cats!$C$28,Lists_Cats!$C$29))))))))))</f>
        <v>FT6</v>
      </c>
      <c r="E32" s="15" t="str">
        <f>IF(C32&lt;=Lists_Cats!$B$33,Lists_Cats!$C$33,IF(C32&lt;=Lists_Cats!$B$34,Lists_Cats!$C$34,IF(C32&lt;=Lists_Cats!$B$35,Lists_Cats!$C$35,IF(C32&lt;=Lists_Cats!$B$36,Lists_Cats!$C$36,IF(C32&lt;=Lists_Cats!$B$37,Lists_Cats!$C$37,IF(C32&lt;=Lists_Cats!$B$38,Lists_Cats!$C$38,IF(C32&lt;=Lists_Cats!$B$39,Lists_Cats!$C$39,IF(C32&lt;=Lists_Cats!$B$40,Lists_Cats!$C$40,IF(C32&lt;=Lists_Cats!$B$41,Lists_Cats!$C$41,IF(C32&lt;=Lists_Cats!$B$42,Lists_Cats!$C$42,IF(C32&lt;=Lists_Cats!$B$43,Lists_Cats!$C$43,IF(C32&lt;=Lists_Cats!$B$44,Lists_Cats!$C$44,IF(C32&lt;=Lists_Cats!$B$45,Lists_Cats!$C$45,IF(C32&lt;=Lists_Cats!$B$46,Lists_Cats!$C$46,Lists_Cats!$C$47))))))))))))))</f>
        <v>FW10</v>
      </c>
      <c r="F32" s="15"/>
      <c r="G32" s="56" t="s">
        <v>99</v>
      </c>
      <c r="H32" s="16" t="str">
        <f t="shared" si="1"/>
        <v>FT6-FW10-Euro Oak</v>
      </c>
      <c r="I32" s="17">
        <v>104.14</v>
      </c>
      <c r="K32">
        <f t="shared" si="0"/>
        <v>1</v>
      </c>
      <c r="M32" s="356">
        <v>0.02</v>
      </c>
      <c r="O32" s="361">
        <f t="shared" si="2"/>
        <v>106.23</v>
      </c>
    </row>
    <row r="33" spans="1:15" hidden="1">
      <c r="A33" s="18" t="s">
        <v>87</v>
      </c>
      <c r="B33" s="13">
        <v>32</v>
      </c>
      <c r="C33" s="14">
        <v>138</v>
      </c>
      <c r="D33" s="15" t="str">
        <f>IF(B33&lt;=Lists_Cats!$B$19,Lists_Cats!$C$19,IF(B33&lt;=Lists_Cats!$B$20,Lists_Cats!$C$20,IF(B33&lt;=Lists_Cats!$B$21,Lists_Cats!$C$21,IF(B33&lt;=Lists_Cats!$B$22,Lists_Cats!$C$22,IF(B33&lt;=Lists_Cats!$B$23,Lists_Cats!$C$23,IF(B33&lt;=Lists_Cats!$B$24,Lists_Cats!$C$24,IF(B33&lt;=Lists_Cats!$B$25,Lists_Cats!$C$25,IF(B33&lt;=Lists_Cats!$B$26,Lists_Cats!$C$26,IF(B33&lt;=Lists_Cats!$B$27,Lists_Cats!$C$27,IF(B33&lt;=Lists_Cats!$B$28,Lists_Cats!$C$28,Lists_Cats!$C$29))))))))))</f>
        <v>FT6</v>
      </c>
      <c r="E33" s="15" t="str">
        <f>IF(C33&lt;=Lists_Cats!$B$33,Lists_Cats!$C$33,IF(C33&lt;=Lists_Cats!$B$34,Lists_Cats!$C$34,IF(C33&lt;=Lists_Cats!$B$35,Lists_Cats!$C$35,IF(C33&lt;=Lists_Cats!$B$36,Lists_Cats!$C$36,IF(C33&lt;=Lists_Cats!$B$37,Lists_Cats!$C$37,IF(C33&lt;=Lists_Cats!$B$38,Lists_Cats!$C$38,IF(C33&lt;=Lists_Cats!$B$39,Lists_Cats!$C$39,IF(C33&lt;=Lists_Cats!$B$40,Lists_Cats!$C$40,IF(C33&lt;=Lists_Cats!$B$41,Lists_Cats!$C$41,IF(C33&lt;=Lists_Cats!$B$42,Lists_Cats!$C$42,IF(C33&lt;=Lists_Cats!$B$43,Lists_Cats!$C$43,IF(C33&lt;=Lists_Cats!$B$44,Lists_Cats!$C$44,IF(C33&lt;=Lists_Cats!$B$45,Lists_Cats!$C$45,IF(C33&lt;=Lists_Cats!$B$46,Lists_Cats!$C$46,Lists_Cats!$C$47))))))))))))))</f>
        <v>FW11</v>
      </c>
      <c r="F33" s="15"/>
      <c r="G33" s="56" t="s">
        <v>99</v>
      </c>
      <c r="H33" s="16" t="str">
        <f t="shared" si="1"/>
        <v>FT6-FW11-Euro Oak</v>
      </c>
      <c r="I33" s="17">
        <v>113.84</v>
      </c>
      <c r="K33">
        <f t="shared" si="0"/>
        <v>1</v>
      </c>
      <c r="M33" s="356">
        <v>0.02</v>
      </c>
      <c r="O33" s="361">
        <f t="shared" si="2"/>
        <v>116.12</v>
      </c>
    </row>
    <row r="34" spans="1:15" hidden="1">
      <c r="A34" s="18" t="s">
        <v>109</v>
      </c>
      <c r="B34" s="13">
        <v>32</v>
      </c>
      <c r="C34" s="14">
        <v>152</v>
      </c>
      <c r="D34" s="15" t="str">
        <f>IF(B34&lt;=Lists_Cats!$B$19,Lists_Cats!$C$19,IF(B34&lt;=Lists_Cats!$B$20,Lists_Cats!$C$20,IF(B34&lt;=Lists_Cats!$B$21,Lists_Cats!$C$21,IF(B34&lt;=Lists_Cats!$B$22,Lists_Cats!$C$22,IF(B34&lt;=Lists_Cats!$B$23,Lists_Cats!$C$23,IF(B34&lt;=Lists_Cats!$B$24,Lists_Cats!$C$24,IF(B34&lt;=Lists_Cats!$B$25,Lists_Cats!$C$25,IF(B34&lt;=Lists_Cats!$B$26,Lists_Cats!$C$26,IF(B34&lt;=Lists_Cats!$B$27,Lists_Cats!$C$27,IF(B34&lt;=Lists_Cats!$B$28,Lists_Cats!$C$28,Lists_Cats!$C$29))))))))))</f>
        <v>FT6</v>
      </c>
      <c r="E34" s="15" t="str">
        <f>IF(C34&lt;=Lists_Cats!$B$33,Lists_Cats!$C$33,IF(C34&lt;=Lists_Cats!$B$34,Lists_Cats!$C$34,IF(C34&lt;=Lists_Cats!$B$35,Lists_Cats!$C$35,IF(C34&lt;=Lists_Cats!$B$36,Lists_Cats!$C$36,IF(C34&lt;=Lists_Cats!$B$37,Lists_Cats!$C$37,IF(C34&lt;=Lists_Cats!$B$38,Lists_Cats!$C$38,IF(C34&lt;=Lists_Cats!$B$39,Lists_Cats!$C$39,IF(C34&lt;=Lists_Cats!$B$40,Lists_Cats!$C$40,IF(C34&lt;=Lists_Cats!$B$41,Lists_Cats!$C$41,IF(C34&lt;=Lists_Cats!$B$42,Lists_Cats!$C$42,IF(C34&lt;=Lists_Cats!$B$43,Lists_Cats!$C$43,IF(C34&lt;=Lists_Cats!$B$44,Lists_Cats!$C$44,IF(C34&lt;=Lists_Cats!$B$45,Lists_Cats!$C$45,IF(C34&lt;=Lists_Cats!$B$46,Lists_Cats!$C$46,Lists_Cats!$C$47))))))))))))))</f>
        <v>FW12</v>
      </c>
      <c r="F34" s="15"/>
      <c r="G34" s="56" t="s">
        <v>99</v>
      </c>
      <c r="H34" s="16" t="str">
        <f t="shared" si="1"/>
        <v>FT6-FW12-Euro Oak</v>
      </c>
      <c r="I34" s="17">
        <v>123.99000000000001</v>
      </c>
      <c r="K34">
        <f t="shared" si="0"/>
        <v>1</v>
      </c>
      <c r="M34" s="356">
        <v>0.02</v>
      </c>
      <c r="O34" s="361">
        <f t="shared" si="2"/>
        <v>126.47</v>
      </c>
    </row>
    <row r="35" spans="1:15" hidden="1">
      <c r="A35" s="18" t="s">
        <v>88</v>
      </c>
      <c r="B35" s="13">
        <v>32</v>
      </c>
      <c r="C35" s="14">
        <v>175</v>
      </c>
      <c r="D35" s="15" t="str">
        <f>IF(B35&lt;=Lists_Cats!$B$19,Lists_Cats!$C$19,IF(B35&lt;=Lists_Cats!$B$20,Lists_Cats!$C$20,IF(B35&lt;=Lists_Cats!$B$21,Lists_Cats!$C$21,IF(B35&lt;=Lists_Cats!$B$22,Lists_Cats!$C$22,IF(B35&lt;=Lists_Cats!$B$23,Lists_Cats!$C$23,IF(B35&lt;=Lists_Cats!$B$24,Lists_Cats!$C$24,IF(B35&lt;=Lists_Cats!$B$25,Lists_Cats!$C$25,IF(B35&lt;=Lists_Cats!$B$26,Lists_Cats!$C$26,IF(B35&lt;=Lists_Cats!$B$27,Lists_Cats!$C$27,IF(B35&lt;=Lists_Cats!$B$28,Lists_Cats!$C$28,Lists_Cats!$C$29))))))))))</f>
        <v>FT6</v>
      </c>
      <c r="E35" s="15" t="str">
        <f>IF(C35&lt;=Lists_Cats!$B$33,Lists_Cats!$C$33,IF(C35&lt;=Lists_Cats!$B$34,Lists_Cats!$C$34,IF(C35&lt;=Lists_Cats!$B$35,Lists_Cats!$C$35,IF(C35&lt;=Lists_Cats!$B$36,Lists_Cats!$C$36,IF(C35&lt;=Lists_Cats!$B$37,Lists_Cats!$C$37,IF(C35&lt;=Lists_Cats!$B$38,Lists_Cats!$C$38,IF(C35&lt;=Lists_Cats!$B$39,Lists_Cats!$C$39,IF(C35&lt;=Lists_Cats!$B$40,Lists_Cats!$C$40,IF(C35&lt;=Lists_Cats!$B$41,Lists_Cats!$C$41,IF(C35&lt;=Lists_Cats!$B$42,Lists_Cats!$C$42,IF(C35&lt;=Lists_Cats!$B$43,Lists_Cats!$C$43,IF(C35&lt;=Lists_Cats!$B$44,Lists_Cats!$C$44,IF(C35&lt;=Lists_Cats!$B$45,Lists_Cats!$C$45,IF(C35&lt;=Lists_Cats!$B$46,Lists_Cats!$C$46,Lists_Cats!$C$47))))))))))))))</f>
        <v>FW13</v>
      </c>
      <c r="F35" s="15"/>
      <c r="G35" s="56" t="s">
        <v>99</v>
      </c>
      <c r="H35" s="16" t="str">
        <f t="shared" si="1"/>
        <v>FT6-FW13-Euro Oak</v>
      </c>
      <c r="I35" s="17">
        <v>142.32</v>
      </c>
      <c r="K35">
        <f t="shared" si="0"/>
        <v>1</v>
      </c>
      <c r="M35" s="356">
        <v>0.02</v>
      </c>
      <c r="O35" s="361">
        <f t="shared" si="2"/>
        <v>145.16999999999999</v>
      </c>
    </row>
    <row r="36" spans="1:15" hidden="1">
      <c r="A36" s="18" t="s">
        <v>89</v>
      </c>
      <c r="B36" s="13">
        <v>32</v>
      </c>
      <c r="C36" s="14">
        <v>205</v>
      </c>
      <c r="D36" s="15" t="str">
        <f>IF(B36&lt;=Lists_Cats!$B$19,Lists_Cats!$C$19,IF(B36&lt;=Lists_Cats!$B$20,Lists_Cats!$C$20,IF(B36&lt;=Lists_Cats!$B$21,Lists_Cats!$C$21,IF(B36&lt;=Lists_Cats!$B$22,Lists_Cats!$C$22,IF(B36&lt;=Lists_Cats!$B$23,Lists_Cats!$C$23,IF(B36&lt;=Lists_Cats!$B$24,Lists_Cats!$C$24,IF(B36&lt;=Lists_Cats!$B$25,Lists_Cats!$C$25,IF(B36&lt;=Lists_Cats!$B$26,Lists_Cats!$C$26,IF(B36&lt;=Lists_Cats!$B$27,Lists_Cats!$C$27,IF(B36&lt;=Lists_Cats!$B$28,Lists_Cats!$C$28,Lists_Cats!$C$29))))))))))</f>
        <v>FT6</v>
      </c>
      <c r="E36" s="15" t="str">
        <f>IF(C36&lt;=Lists_Cats!$B$33,Lists_Cats!$C$33,IF(C36&lt;=Lists_Cats!$B$34,Lists_Cats!$C$34,IF(C36&lt;=Lists_Cats!$B$35,Lists_Cats!$C$35,IF(C36&lt;=Lists_Cats!$B$36,Lists_Cats!$C$36,IF(C36&lt;=Lists_Cats!$B$37,Lists_Cats!$C$37,IF(C36&lt;=Lists_Cats!$B$38,Lists_Cats!$C$38,IF(C36&lt;=Lists_Cats!$B$39,Lists_Cats!$C$39,IF(C36&lt;=Lists_Cats!$B$40,Lists_Cats!$C$40,IF(C36&lt;=Lists_Cats!$B$41,Lists_Cats!$C$41,IF(C36&lt;=Lists_Cats!$B$42,Lists_Cats!$C$42,IF(C36&lt;=Lists_Cats!$B$43,Lists_Cats!$C$43,IF(C36&lt;=Lists_Cats!$B$44,Lists_Cats!$C$44,IF(C36&lt;=Lists_Cats!$B$45,Lists_Cats!$C$45,IF(C36&lt;=Lists_Cats!$B$46,Lists_Cats!$C$46,Lists_Cats!$C$47))))))))))))))</f>
        <v>FW14</v>
      </c>
      <c r="F36" s="15"/>
      <c r="G36" s="56" t="s">
        <v>99</v>
      </c>
      <c r="H36" s="16" t="str">
        <f t="shared" si="1"/>
        <v>FT6-FW14-Euro Oak</v>
      </c>
      <c r="I36" s="17">
        <v>173.51999999999998</v>
      </c>
      <c r="K36">
        <f t="shared" si="0"/>
        <v>1</v>
      </c>
      <c r="M36" s="356">
        <v>0.02</v>
      </c>
      <c r="O36" s="361">
        <f t="shared" si="2"/>
        <v>177</v>
      </c>
    </row>
    <row r="37" spans="1:15" hidden="1">
      <c r="A37" s="18" t="s">
        <v>110</v>
      </c>
      <c r="B37" s="13">
        <v>45</v>
      </c>
      <c r="C37" s="14">
        <v>79</v>
      </c>
      <c r="D37" s="15" t="str">
        <f>IF(B37&lt;=Lists_Cats!$B$19,Lists_Cats!$C$19,IF(B37&lt;=Lists_Cats!$B$20,Lists_Cats!$C$20,IF(B37&lt;=Lists_Cats!$B$21,Lists_Cats!$C$21,IF(B37&lt;=Lists_Cats!$B$22,Lists_Cats!$C$22,IF(B37&lt;=Lists_Cats!$B$23,Lists_Cats!$C$23,IF(B37&lt;=Lists_Cats!$B$24,Lists_Cats!$C$24,IF(B37&lt;=Lists_Cats!$B$25,Lists_Cats!$C$25,IF(B37&lt;=Lists_Cats!$B$26,Lists_Cats!$C$26,IF(B37&lt;=Lists_Cats!$B$27,Lists_Cats!$C$27,IF(B37&lt;=Lists_Cats!$B$28,Lists_Cats!$C$28,Lists_Cats!$C$29))))))))))</f>
        <v>FT7</v>
      </c>
      <c r="E37" s="15" t="str">
        <f>IF(C37&lt;=Lists_Cats!$B$33,Lists_Cats!$C$33,IF(C37&lt;=Lists_Cats!$B$34,Lists_Cats!$C$34,IF(C37&lt;=Lists_Cats!$B$35,Lists_Cats!$C$35,IF(C37&lt;=Lists_Cats!$B$36,Lists_Cats!$C$36,IF(C37&lt;=Lists_Cats!$B$37,Lists_Cats!$C$37,IF(C37&lt;=Lists_Cats!$B$38,Lists_Cats!$C$38,IF(C37&lt;=Lists_Cats!$B$39,Lists_Cats!$C$39,IF(C37&lt;=Lists_Cats!$B$40,Lists_Cats!$C$40,IF(C37&lt;=Lists_Cats!$B$41,Lists_Cats!$C$41,IF(C37&lt;=Lists_Cats!$B$42,Lists_Cats!$C$42,IF(C37&lt;=Lists_Cats!$B$43,Lists_Cats!$C$43,IF(C37&lt;=Lists_Cats!$B$44,Lists_Cats!$C$44,IF(C37&lt;=Lists_Cats!$B$45,Lists_Cats!$C$45,IF(C37&lt;=Lists_Cats!$B$46,Lists_Cats!$C$46,Lists_Cats!$C$47))))))))))))))</f>
        <v>FW5</v>
      </c>
      <c r="F37" s="15"/>
      <c r="G37" s="56" t="s">
        <v>99</v>
      </c>
      <c r="H37" s="16" t="str">
        <f t="shared" si="1"/>
        <v>FT7-FW5-Euro Oak</v>
      </c>
      <c r="I37" s="17">
        <v>90.26</v>
      </c>
      <c r="K37">
        <f t="shared" si="0"/>
        <v>1</v>
      </c>
      <c r="M37" s="356">
        <v>0.02</v>
      </c>
      <c r="O37" s="361">
        <f t="shared" si="2"/>
        <v>92.070000000000007</v>
      </c>
    </row>
    <row r="38" spans="1:15" hidden="1">
      <c r="A38" s="18" t="s">
        <v>90</v>
      </c>
      <c r="B38" s="13">
        <v>45</v>
      </c>
      <c r="C38" s="14">
        <v>91</v>
      </c>
      <c r="D38" s="15" t="str">
        <f>IF(B38&lt;=Lists_Cats!$B$19,Lists_Cats!$C$19,IF(B38&lt;=Lists_Cats!$B$20,Lists_Cats!$C$20,IF(B38&lt;=Lists_Cats!$B$21,Lists_Cats!$C$21,IF(B38&lt;=Lists_Cats!$B$22,Lists_Cats!$C$22,IF(B38&lt;=Lists_Cats!$B$23,Lists_Cats!$C$23,IF(B38&lt;=Lists_Cats!$B$24,Lists_Cats!$C$24,IF(B38&lt;=Lists_Cats!$B$25,Lists_Cats!$C$25,IF(B38&lt;=Lists_Cats!$B$26,Lists_Cats!$C$26,IF(B38&lt;=Lists_Cats!$B$27,Lists_Cats!$C$27,IF(B38&lt;=Lists_Cats!$B$28,Lists_Cats!$C$28,Lists_Cats!$C$29))))))))))</f>
        <v>FT7</v>
      </c>
      <c r="E38" s="15" t="str">
        <f>IF(C38&lt;=Lists_Cats!$B$33,Lists_Cats!$C$33,IF(C38&lt;=Lists_Cats!$B$34,Lists_Cats!$C$34,IF(C38&lt;=Lists_Cats!$B$35,Lists_Cats!$C$35,IF(C38&lt;=Lists_Cats!$B$36,Lists_Cats!$C$36,IF(C38&lt;=Lists_Cats!$B$37,Lists_Cats!$C$37,IF(C38&lt;=Lists_Cats!$B$38,Lists_Cats!$C$38,IF(C38&lt;=Lists_Cats!$B$39,Lists_Cats!$C$39,IF(C38&lt;=Lists_Cats!$B$40,Lists_Cats!$C$40,IF(C38&lt;=Lists_Cats!$B$41,Lists_Cats!$C$41,IF(C38&lt;=Lists_Cats!$B$42,Lists_Cats!$C$42,IF(C38&lt;=Lists_Cats!$B$43,Lists_Cats!$C$43,IF(C38&lt;=Lists_Cats!$B$44,Lists_Cats!$C$44,IF(C38&lt;=Lists_Cats!$B$45,Lists_Cats!$C$45,IF(C38&lt;=Lists_Cats!$B$46,Lists_Cats!$C$46,Lists_Cats!$C$47))))))))))))))</f>
        <v>FW7</v>
      </c>
      <c r="F38" s="15"/>
      <c r="G38" s="56" t="s">
        <v>99</v>
      </c>
      <c r="H38" s="16" t="str">
        <f t="shared" si="1"/>
        <v>FT7-FW7-Euro Oak</v>
      </c>
      <c r="I38" s="17">
        <v>101.75</v>
      </c>
      <c r="K38">
        <f t="shared" si="0"/>
        <v>1</v>
      </c>
      <c r="M38" s="356">
        <v>0.02</v>
      </c>
      <c r="O38" s="361">
        <f t="shared" si="2"/>
        <v>103.79</v>
      </c>
    </row>
    <row r="39" spans="1:15" hidden="1">
      <c r="A39" s="18" t="s">
        <v>111</v>
      </c>
      <c r="B39" s="13">
        <v>45</v>
      </c>
      <c r="C39" s="14">
        <v>104</v>
      </c>
      <c r="D39" s="15" t="str">
        <f>IF(B39&lt;=Lists_Cats!$B$19,Lists_Cats!$C$19,IF(B39&lt;=Lists_Cats!$B$20,Lists_Cats!$C$20,IF(B39&lt;=Lists_Cats!$B$21,Lists_Cats!$C$21,IF(B39&lt;=Lists_Cats!$B$22,Lists_Cats!$C$22,IF(B39&lt;=Lists_Cats!$B$23,Lists_Cats!$C$23,IF(B39&lt;=Lists_Cats!$B$24,Lists_Cats!$C$24,IF(B39&lt;=Lists_Cats!$B$25,Lists_Cats!$C$25,IF(B39&lt;=Lists_Cats!$B$26,Lists_Cats!$C$26,IF(B39&lt;=Lists_Cats!$B$27,Lists_Cats!$C$27,IF(B39&lt;=Lists_Cats!$B$28,Lists_Cats!$C$28,Lists_Cats!$C$29))))))))))</f>
        <v>FT7</v>
      </c>
      <c r="E39" s="15" t="str">
        <f>IF(C39&lt;=Lists_Cats!$B$33,Lists_Cats!$C$33,IF(C39&lt;=Lists_Cats!$B$34,Lists_Cats!$C$34,IF(C39&lt;=Lists_Cats!$B$35,Lists_Cats!$C$35,IF(C39&lt;=Lists_Cats!$B$36,Lists_Cats!$C$36,IF(C39&lt;=Lists_Cats!$B$37,Lists_Cats!$C$37,IF(C39&lt;=Lists_Cats!$B$38,Lists_Cats!$C$38,IF(C39&lt;=Lists_Cats!$B$39,Lists_Cats!$C$39,IF(C39&lt;=Lists_Cats!$B$40,Lists_Cats!$C$40,IF(C39&lt;=Lists_Cats!$B$41,Lists_Cats!$C$41,IF(C39&lt;=Lists_Cats!$B$42,Lists_Cats!$C$42,IF(C39&lt;=Lists_Cats!$B$43,Lists_Cats!$C$43,IF(C39&lt;=Lists_Cats!$B$44,Lists_Cats!$C$44,IF(C39&lt;=Lists_Cats!$B$45,Lists_Cats!$C$45,IF(C39&lt;=Lists_Cats!$B$46,Lists_Cats!$C$46,Lists_Cats!$C$47))))))))))))))</f>
        <v>FW8</v>
      </c>
      <c r="F39" s="15"/>
      <c r="G39" s="56" t="s">
        <v>99</v>
      </c>
      <c r="H39" s="16" t="str">
        <f t="shared" si="1"/>
        <v>FT7-FW8-Euro Oak</v>
      </c>
      <c r="I39" s="17">
        <v>115.64</v>
      </c>
      <c r="K39">
        <f t="shared" si="0"/>
        <v>1</v>
      </c>
      <c r="M39" s="356">
        <v>0.02</v>
      </c>
      <c r="O39" s="361">
        <f t="shared" si="2"/>
        <v>117.96000000000001</v>
      </c>
    </row>
    <row r="40" spans="1:15" hidden="1">
      <c r="A40" s="18" t="s">
        <v>91</v>
      </c>
      <c r="B40" s="13">
        <v>45</v>
      </c>
      <c r="C40" s="14">
        <v>115</v>
      </c>
      <c r="D40" s="15" t="str">
        <f>IF(B40&lt;=Lists_Cats!$B$19,Lists_Cats!$C$19,IF(B40&lt;=Lists_Cats!$B$20,Lists_Cats!$C$20,IF(B40&lt;=Lists_Cats!$B$21,Lists_Cats!$C$21,IF(B40&lt;=Lists_Cats!$B$22,Lists_Cats!$C$22,IF(B40&lt;=Lists_Cats!$B$23,Lists_Cats!$C$23,IF(B40&lt;=Lists_Cats!$B$24,Lists_Cats!$C$24,IF(B40&lt;=Lists_Cats!$B$25,Lists_Cats!$C$25,IF(B40&lt;=Lists_Cats!$B$26,Lists_Cats!$C$26,IF(B40&lt;=Lists_Cats!$B$27,Lists_Cats!$C$27,IF(B40&lt;=Lists_Cats!$B$28,Lists_Cats!$C$28,Lists_Cats!$C$29))))))))))</f>
        <v>FT7</v>
      </c>
      <c r="E40" s="15" t="str">
        <f>IF(C40&lt;=Lists_Cats!$B$33,Lists_Cats!$C$33,IF(C40&lt;=Lists_Cats!$B$34,Lists_Cats!$C$34,IF(C40&lt;=Lists_Cats!$B$35,Lists_Cats!$C$35,IF(C40&lt;=Lists_Cats!$B$36,Lists_Cats!$C$36,IF(C40&lt;=Lists_Cats!$B$37,Lists_Cats!$C$37,IF(C40&lt;=Lists_Cats!$B$38,Lists_Cats!$C$38,IF(C40&lt;=Lists_Cats!$B$39,Lists_Cats!$C$39,IF(C40&lt;=Lists_Cats!$B$40,Lists_Cats!$C$40,IF(C40&lt;=Lists_Cats!$B$41,Lists_Cats!$C$41,IF(C40&lt;=Lists_Cats!$B$42,Lists_Cats!$C$42,IF(C40&lt;=Lists_Cats!$B$43,Lists_Cats!$C$43,IF(C40&lt;=Lists_Cats!$B$44,Lists_Cats!$C$44,IF(C40&lt;=Lists_Cats!$B$45,Lists_Cats!$C$45,IF(C40&lt;=Lists_Cats!$B$46,Lists_Cats!$C$46,Lists_Cats!$C$47))))))))))))))</f>
        <v>FW9</v>
      </c>
      <c r="F40" s="15"/>
      <c r="G40" s="56" t="s">
        <v>99</v>
      </c>
      <c r="H40" s="16" t="str">
        <f t="shared" si="1"/>
        <v>FT7-FW9-Euro Oak</v>
      </c>
      <c r="I40" s="17">
        <v>126.28</v>
      </c>
      <c r="K40">
        <f t="shared" si="0"/>
        <v>1</v>
      </c>
      <c r="M40" s="356">
        <v>0.02</v>
      </c>
      <c r="O40" s="361">
        <f t="shared" si="2"/>
        <v>128.81</v>
      </c>
    </row>
    <row r="41" spans="1:15" hidden="1">
      <c r="A41" s="18" t="s">
        <v>112</v>
      </c>
      <c r="B41" s="13">
        <v>45</v>
      </c>
      <c r="C41" s="14">
        <v>125</v>
      </c>
      <c r="D41" s="15" t="str">
        <f>IF(B41&lt;=Lists_Cats!$B$19,Lists_Cats!$C$19,IF(B41&lt;=Lists_Cats!$B$20,Lists_Cats!$C$20,IF(B41&lt;=Lists_Cats!$B$21,Lists_Cats!$C$21,IF(B41&lt;=Lists_Cats!$B$22,Lists_Cats!$C$22,IF(B41&lt;=Lists_Cats!$B$23,Lists_Cats!$C$23,IF(B41&lt;=Lists_Cats!$B$24,Lists_Cats!$C$24,IF(B41&lt;=Lists_Cats!$B$25,Lists_Cats!$C$25,IF(B41&lt;=Lists_Cats!$B$26,Lists_Cats!$C$26,IF(B41&lt;=Lists_Cats!$B$27,Lists_Cats!$C$27,IF(B41&lt;=Lists_Cats!$B$28,Lists_Cats!$C$28,Lists_Cats!$C$29))))))))))</f>
        <v>FT7</v>
      </c>
      <c r="E41" s="15" t="str">
        <f>IF(C41&lt;=Lists_Cats!$B$33,Lists_Cats!$C$33,IF(C41&lt;=Lists_Cats!$B$34,Lists_Cats!$C$34,IF(C41&lt;=Lists_Cats!$B$35,Lists_Cats!$C$35,IF(C41&lt;=Lists_Cats!$B$36,Lists_Cats!$C$36,IF(C41&lt;=Lists_Cats!$B$37,Lists_Cats!$C$37,IF(C41&lt;=Lists_Cats!$B$38,Lists_Cats!$C$38,IF(C41&lt;=Lists_Cats!$B$39,Lists_Cats!$C$39,IF(C41&lt;=Lists_Cats!$B$40,Lists_Cats!$C$40,IF(C41&lt;=Lists_Cats!$B$41,Lists_Cats!$C$41,IF(C41&lt;=Lists_Cats!$B$42,Lists_Cats!$C$42,IF(C41&lt;=Lists_Cats!$B$43,Lists_Cats!$C$43,IF(C41&lt;=Lists_Cats!$B$44,Lists_Cats!$C$44,IF(C41&lt;=Lists_Cats!$B$45,Lists_Cats!$C$45,IF(C41&lt;=Lists_Cats!$B$46,Lists_Cats!$C$46,Lists_Cats!$C$47))))))))))))))</f>
        <v>FW10</v>
      </c>
      <c r="F41" s="15"/>
      <c r="G41" s="56" t="s">
        <v>99</v>
      </c>
      <c r="H41" s="16" t="str">
        <f t="shared" si="1"/>
        <v>FT7-FW10-Euro Oak</v>
      </c>
      <c r="I41" s="17">
        <v>136.41999999999999</v>
      </c>
      <c r="K41">
        <f t="shared" si="0"/>
        <v>1</v>
      </c>
      <c r="M41" s="356">
        <v>0.02</v>
      </c>
      <c r="O41" s="361">
        <f t="shared" si="2"/>
        <v>139.14999999999998</v>
      </c>
    </row>
    <row r="42" spans="1:15" hidden="1">
      <c r="A42" s="18" t="s">
        <v>92</v>
      </c>
      <c r="B42" s="13">
        <v>45</v>
      </c>
      <c r="C42" s="14">
        <v>138</v>
      </c>
      <c r="D42" s="15" t="str">
        <f>IF(B42&lt;=Lists_Cats!$B$19,Lists_Cats!$C$19,IF(B42&lt;=Lists_Cats!$B$20,Lists_Cats!$C$20,IF(B42&lt;=Lists_Cats!$B$21,Lists_Cats!$C$21,IF(B42&lt;=Lists_Cats!$B$22,Lists_Cats!$C$22,IF(B42&lt;=Lists_Cats!$B$23,Lists_Cats!$C$23,IF(B42&lt;=Lists_Cats!$B$24,Lists_Cats!$C$24,IF(B42&lt;=Lists_Cats!$B$25,Lists_Cats!$C$25,IF(B42&lt;=Lists_Cats!$B$26,Lists_Cats!$C$26,IF(B42&lt;=Lists_Cats!$B$27,Lists_Cats!$C$27,IF(B42&lt;=Lists_Cats!$B$28,Lists_Cats!$C$28,Lists_Cats!$C$29))))))))))</f>
        <v>FT7</v>
      </c>
      <c r="E42" s="15" t="str">
        <f>IF(C42&lt;=Lists_Cats!$B$33,Lists_Cats!$C$33,IF(C42&lt;=Lists_Cats!$B$34,Lists_Cats!$C$34,IF(C42&lt;=Lists_Cats!$B$35,Lists_Cats!$C$35,IF(C42&lt;=Lists_Cats!$B$36,Lists_Cats!$C$36,IF(C42&lt;=Lists_Cats!$B$37,Lists_Cats!$C$37,IF(C42&lt;=Lists_Cats!$B$38,Lists_Cats!$C$38,IF(C42&lt;=Lists_Cats!$B$39,Lists_Cats!$C$39,IF(C42&lt;=Lists_Cats!$B$40,Lists_Cats!$C$40,IF(C42&lt;=Lists_Cats!$B$41,Lists_Cats!$C$41,IF(C42&lt;=Lists_Cats!$B$42,Lists_Cats!$C$42,IF(C42&lt;=Lists_Cats!$B$43,Lists_Cats!$C$43,IF(C42&lt;=Lists_Cats!$B$44,Lists_Cats!$C$44,IF(C42&lt;=Lists_Cats!$B$45,Lists_Cats!$C$45,IF(C42&lt;=Lists_Cats!$B$46,Lists_Cats!$C$46,Lists_Cats!$C$47))))))))))))))</f>
        <v>FW11</v>
      </c>
      <c r="F42" s="15"/>
      <c r="G42" s="56" t="s">
        <v>99</v>
      </c>
      <c r="H42" s="16" t="str">
        <f t="shared" si="1"/>
        <v>FT7-FW11-Euro Oak</v>
      </c>
      <c r="I42" s="17">
        <v>149.41999999999999</v>
      </c>
      <c r="K42">
        <f t="shared" si="0"/>
        <v>1</v>
      </c>
      <c r="M42" s="356">
        <v>0.02</v>
      </c>
      <c r="O42" s="361">
        <f t="shared" si="2"/>
        <v>152.41</v>
      </c>
    </row>
    <row r="43" spans="1:15" hidden="1">
      <c r="A43" s="18" t="s">
        <v>113</v>
      </c>
      <c r="B43" s="13">
        <v>45</v>
      </c>
      <c r="C43" s="14">
        <v>152</v>
      </c>
      <c r="D43" s="15" t="str">
        <f>IF(B43&lt;=Lists_Cats!$B$19,Lists_Cats!$C$19,IF(B43&lt;=Lists_Cats!$B$20,Lists_Cats!$C$20,IF(B43&lt;=Lists_Cats!$B$21,Lists_Cats!$C$21,IF(B43&lt;=Lists_Cats!$B$22,Lists_Cats!$C$22,IF(B43&lt;=Lists_Cats!$B$23,Lists_Cats!$C$23,IF(B43&lt;=Lists_Cats!$B$24,Lists_Cats!$C$24,IF(B43&lt;=Lists_Cats!$B$25,Lists_Cats!$C$25,IF(B43&lt;=Lists_Cats!$B$26,Lists_Cats!$C$26,IF(B43&lt;=Lists_Cats!$B$27,Lists_Cats!$C$27,IF(B43&lt;=Lists_Cats!$B$28,Lists_Cats!$C$28,Lists_Cats!$C$29))))))))))</f>
        <v>FT7</v>
      </c>
      <c r="E43" s="15" t="str">
        <f>IF(C43&lt;=Lists_Cats!$B$33,Lists_Cats!$C$33,IF(C43&lt;=Lists_Cats!$B$34,Lists_Cats!$C$34,IF(C43&lt;=Lists_Cats!$B$35,Lists_Cats!$C$35,IF(C43&lt;=Lists_Cats!$B$36,Lists_Cats!$C$36,IF(C43&lt;=Lists_Cats!$B$37,Lists_Cats!$C$37,IF(C43&lt;=Lists_Cats!$B$38,Lists_Cats!$C$38,IF(C43&lt;=Lists_Cats!$B$39,Lists_Cats!$C$39,IF(C43&lt;=Lists_Cats!$B$40,Lists_Cats!$C$40,IF(C43&lt;=Lists_Cats!$B$41,Lists_Cats!$C$41,IF(C43&lt;=Lists_Cats!$B$42,Lists_Cats!$C$42,IF(C43&lt;=Lists_Cats!$B$43,Lists_Cats!$C$43,IF(C43&lt;=Lists_Cats!$B$44,Lists_Cats!$C$44,IF(C43&lt;=Lists_Cats!$B$45,Lists_Cats!$C$45,IF(C43&lt;=Lists_Cats!$B$46,Lists_Cats!$C$46,Lists_Cats!$C$47))))))))))))))</f>
        <v>FW12</v>
      </c>
      <c r="F43" s="15"/>
      <c r="G43" s="56" t="s">
        <v>99</v>
      </c>
      <c r="H43" s="16" t="str">
        <f t="shared" si="1"/>
        <v>FT7-FW12-Euro Oak</v>
      </c>
      <c r="I43" s="17">
        <v>163.85</v>
      </c>
      <c r="K43">
        <f t="shared" si="0"/>
        <v>1</v>
      </c>
      <c r="M43" s="356">
        <v>0.02</v>
      </c>
      <c r="O43" s="361">
        <f t="shared" si="2"/>
        <v>167.13</v>
      </c>
    </row>
    <row r="44" spans="1:15" hidden="1">
      <c r="A44" s="18" t="s">
        <v>93</v>
      </c>
      <c r="B44" s="13">
        <v>45</v>
      </c>
      <c r="C44" s="14">
        <v>175</v>
      </c>
      <c r="D44" s="15" t="str">
        <f>IF(B44&lt;=Lists_Cats!$B$19,Lists_Cats!$C$19,IF(B44&lt;=Lists_Cats!$B$20,Lists_Cats!$C$20,IF(B44&lt;=Lists_Cats!$B$21,Lists_Cats!$C$21,IF(B44&lt;=Lists_Cats!$B$22,Lists_Cats!$C$22,IF(B44&lt;=Lists_Cats!$B$23,Lists_Cats!$C$23,IF(B44&lt;=Lists_Cats!$B$24,Lists_Cats!$C$24,IF(B44&lt;=Lists_Cats!$B$25,Lists_Cats!$C$25,IF(B44&lt;=Lists_Cats!$B$26,Lists_Cats!$C$26,IF(B44&lt;=Lists_Cats!$B$27,Lists_Cats!$C$27,IF(B44&lt;=Lists_Cats!$B$28,Lists_Cats!$C$28,Lists_Cats!$C$29))))))))))</f>
        <v>FT7</v>
      </c>
      <c r="E44" s="15" t="str">
        <f>IF(C44&lt;=Lists_Cats!$B$33,Lists_Cats!$C$33,IF(C44&lt;=Lists_Cats!$B$34,Lists_Cats!$C$34,IF(C44&lt;=Lists_Cats!$B$35,Lists_Cats!$C$35,IF(C44&lt;=Lists_Cats!$B$36,Lists_Cats!$C$36,IF(C44&lt;=Lists_Cats!$B$37,Lists_Cats!$C$37,IF(C44&lt;=Lists_Cats!$B$38,Lists_Cats!$C$38,IF(C44&lt;=Lists_Cats!$B$39,Lists_Cats!$C$39,IF(C44&lt;=Lists_Cats!$B$40,Lists_Cats!$C$40,IF(C44&lt;=Lists_Cats!$B$41,Lists_Cats!$C$41,IF(C44&lt;=Lists_Cats!$B$42,Lists_Cats!$C$42,IF(C44&lt;=Lists_Cats!$B$43,Lists_Cats!$C$43,IF(C44&lt;=Lists_Cats!$B$44,Lists_Cats!$C$44,IF(C44&lt;=Lists_Cats!$B$45,Lists_Cats!$C$45,IF(C44&lt;=Lists_Cats!$B$46,Lists_Cats!$C$46,Lists_Cats!$C$47))))))))))))))</f>
        <v>FW13</v>
      </c>
      <c r="F44" s="15"/>
      <c r="G44" s="56" t="s">
        <v>99</v>
      </c>
      <c r="H44" s="16" t="str">
        <f t="shared" si="1"/>
        <v>FT7-FW13-Euro Oak</v>
      </c>
      <c r="I44" s="17">
        <v>187.03</v>
      </c>
      <c r="K44">
        <f t="shared" si="0"/>
        <v>1</v>
      </c>
      <c r="M44" s="356">
        <v>0.02</v>
      </c>
      <c r="O44" s="361">
        <f t="shared" si="2"/>
        <v>190.78</v>
      </c>
    </row>
    <row r="45" spans="1:15" hidden="1">
      <c r="A45" s="18" t="s">
        <v>94</v>
      </c>
      <c r="B45" s="13">
        <v>45</v>
      </c>
      <c r="C45" s="14">
        <v>205</v>
      </c>
      <c r="D45" s="15" t="str">
        <f>IF(B45&lt;=Lists_Cats!$B$19,Lists_Cats!$C$19,IF(B45&lt;=Lists_Cats!$B$20,Lists_Cats!$C$20,IF(B45&lt;=Lists_Cats!$B$21,Lists_Cats!$C$21,IF(B45&lt;=Lists_Cats!$B$22,Lists_Cats!$C$22,IF(B45&lt;=Lists_Cats!$B$23,Lists_Cats!$C$23,IF(B45&lt;=Lists_Cats!$B$24,Lists_Cats!$C$24,IF(B45&lt;=Lists_Cats!$B$25,Lists_Cats!$C$25,IF(B45&lt;=Lists_Cats!$B$26,Lists_Cats!$C$26,IF(B45&lt;=Lists_Cats!$B$27,Lists_Cats!$C$27,IF(B45&lt;=Lists_Cats!$B$28,Lists_Cats!$C$28,Lists_Cats!$C$29))))))))))</f>
        <v>FT7</v>
      </c>
      <c r="E45" s="15" t="str">
        <f>IF(C45&lt;=Lists_Cats!$B$33,Lists_Cats!$C$33,IF(C45&lt;=Lists_Cats!$B$34,Lists_Cats!$C$34,IF(C45&lt;=Lists_Cats!$B$35,Lists_Cats!$C$35,IF(C45&lt;=Lists_Cats!$B$36,Lists_Cats!$C$36,IF(C45&lt;=Lists_Cats!$B$37,Lists_Cats!$C$37,IF(C45&lt;=Lists_Cats!$B$38,Lists_Cats!$C$38,IF(C45&lt;=Lists_Cats!$B$39,Lists_Cats!$C$39,IF(C45&lt;=Lists_Cats!$B$40,Lists_Cats!$C$40,IF(C45&lt;=Lists_Cats!$B$41,Lists_Cats!$C$41,IF(C45&lt;=Lists_Cats!$B$42,Lists_Cats!$C$42,IF(C45&lt;=Lists_Cats!$B$43,Lists_Cats!$C$43,IF(C45&lt;=Lists_Cats!$B$44,Lists_Cats!$C$44,IF(C45&lt;=Lists_Cats!$B$45,Lists_Cats!$C$45,IF(C45&lt;=Lists_Cats!$B$46,Lists_Cats!$C$46,Lists_Cats!$C$47))))))))))))))</f>
        <v>FW14</v>
      </c>
      <c r="F45" s="15"/>
      <c r="G45" s="56" t="s">
        <v>99</v>
      </c>
      <c r="H45" s="16" t="str">
        <f t="shared" si="1"/>
        <v>FT7-FW14-Euro Oak</v>
      </c>
      <c r="I45" s="17">
        <v>227.35999999999999</v>
      </c>
      <c r="K45">
        <f t="shared" si="0"/>
        <v>1</v>
      </c>
      <c r="M45" s="356">
        <v>0.02</v>
      </c>
      <c r="O45" s="361">
        <f t="shared" si="2"/>
        <v>231.91</v>
      </c>
    </row>
    <row r="46" spans="1:15" hidden="1">
      <c r="A46" s="18" t="s">
        <v>114</v>
      </c>
      <c r="B46" s="13">
        <v>52</v>
      </c>
      <c r="C46" s="14">
        <v>79</v>
      </c>
      <c r="D46" s="15" t="str">
        <f>IF(B46&lt;=Lists_Cats!$B$19,Lists_Cats!$C$19,IF(B46&lt;=Lists_Cats!$B$20,Lists_Cats!$C$20,IF(B46&lt;=Lists_Cats!$B$21,Lists_Cats!$C$21,IF(B46&lt;=Lists_Cats!$B$22,Lists_Cats!$C$22,IF(B46&lt;=Lists_Cats!$B$23,Lists_Cats!$C$23,IF(B46&lt;=Lists_Cats!$B$24,Lists_Cats!$C$24,IF(B46&lt;=Lists_Cats!$B$25,Lists_Cats!$C$25,IF(B46&lt;=Lists_Cats!$B$26,Lists_Cats!$C$26,IF(B46&lt;=Lists_Cats!$B$27,Lists_Cats!$C$27,IF(B46&lt;=Lists_Cats!$B$28,Lists_Cats!$C$28,Lists_Cats!$C$29))))))))))</f>
        <v>FT8</v>
      </c>
      <c r="E46" s="15" t="str">
        <f>IF(C46&lt;=Lists_Cats!$B$33,Lists_Cats!$C$33,IF(C46&lt;=Lists_Cats!$B$34,Lists_Cats!$C$34,IF(C46&lt;=Lists_Cats!$B$35,Lists_Cats!$C$35,IF(C46&lt;=Lists_Cats!$B$36,Lists_Cats!$C$36,IF(C46&lt;=Lists_Cats!$B$37,Lists_Cats!$C$37,IF(C46&lt;=Lists_Cats!$B$38,Lists_Cats!$C$38,IF(C46&lt;=Lists_Cats!$B$39,Lists_Cats!$C$39,IF(C46&lt;=Lists_Cats!$B$40,Lists_Cats!$C$40,IF(C46&lt;=Lists_Cats!$B$41,Lists_Cats!$C$41,IF(C46&lt;=Lists_Cats!$B$42,Lists_Cats!$C$42,IF(C46&lt;=Lists_Cats!$B$43,Lists_Cats!$C$43,IF(C46&lt;=Lists_Cats!$B$44,Lists_Cats!$C$44,IF(C46&lt;=Lists_Cats!$B$45,Lists_Cats!$C$45,IF(C46&lt;=Lists_Cats!$B$46,Lists_Cats!$C$46,Lists_Cats!$C$47))))))))))))))</f>
        <v>FW5</v>
      </c>
      <c r="F46" s="15"/>
      <c r="G46" s="56" t="s">
        <v>99</v>
      </c>
      <c r="H46" s="16" t="str">
        <f t="shared" si="1"/>
        <v>FT8-FW5-Euro Oak</v>
      </c>
      <c r="I46" s="17">
        <v>132.94</v>
      </c>
      <c r="K46">
        <f t="shared" si="0"/>
        <v>1</v>
      </c>
      <c r="M46" s="356">
        <v>0.02</v>
      </c>
      <c r="O46" s="361">
        <f t="shared" si="2"/>
        <v>135.6</v>
      </c>
    </row>
    <row r="47" spans="1:15" hidden="1">
      <c r="A47" s="18" t="s">
        <v>95</v>
      </c>
      <c r="B47" s="13">
        <v>52</v>
      </c>
      <c r="C47" s="14">
        <v>91</v>
      </c>
      <c r="D47" s="15" t="str">
        <f>IF(B47&lt;=Lists_Cats!$B$19,Lists_Cats!$C$19,IF(B47&lt;=Lists_Cats!$B$20,Lists_Cats!$C$20,IF(B47&lt;=Lists_Cats!$B$21,Lists_Cats!$C$21,IF(B47&lt;=Lists_Cats!$B$22,Lists_Cats!$C$22,IF(B47&lt;=Lists_Cats!$B$23,Lists_Cats!$C$23,IF(B47&lt;=Lists_Cats!$B$24,Lists_Cats!$C$24,IF(B47&lt;=Lists_Cats!$B$25,Lists_Cats!$C$25,IF(B47&lt;=Lists_Cats!$B$26,Lists_Cats!$C$26,IF(B47&lt;=Lists_Cats!$B$27,Lists_Cats!$C$27,IF(B47&lt;=Lists_Cats!$B$28,Lists_Cats!$C$28,Lists_Cats!$C$29))))))))))</f>
        <v>FT8</v>
      </c>
      <c r="E47" s="15" t="str">
        <f>IF(C47&lt;=Lists_Cats!$B$33,Lists_Cats!$C$33,IF(C47&lt;=Lists_Cats!$B$34,Lists_Cats!$C$34,IF(C47&lt;=Lists_Cats!$B$35,Lists_Cats!$C$35,IF(C47&lt;=Lists_Cats!$B$36,Lists_Cats!$C$36,IF(C47&lt;=Lists_Cats!$B$37,Lists_Cats!$C$37,IF(C47&lt;=Lists_Cats!$B$38,Lists_Cats!$C$38,IF(C47&lt;=Lists_Cats!$B$39,Lists_Cats!$C$39,IF(C47&lt;=Lists_Cats!$B$40,Lists_Cats!$C$40,IF(C47&lt;=Lists_Cats!$B$41,Lists_Cats!$C$41,IF(C47&lt;=Lists_Cats!$B$42,Lists_Cats!$C$42,IF(C47&lt;=Lists_Cats!$B$43,Lists_Cats!$C$43,IF(C47&lt;=Lists_Cats!$B$44,Lists_Cats!$C$44,IF(C47&lt;=Lists_Cats!$B$45,Lists_Cats!$C$45,IF(C47&lt;=Lists_Cats!$B$46,Lists_Cats!$C$46,Lists_Cats!$C$47))))))))))))))</f>
        <v>FW7</v>
      </c>
      <c r="F47" s="15"/>
      <c r="G47" s="56" t="s">
        <v>99</v>
      </c>
      <c r="H47" s="16" t="str">
        <f t="shared" si="1"/>
        <v>FT8-FW7-Euro Oak</v>
      </c>
      <c r="I47" s="17">
        <v>150.44999999999999</v>
      </c>
      <c r="K47">
        <f t="shared" si="0"/>
        <v>1</v>
      </c>
      <c r="M47" s="356">
        <v>0.02</v>
      </c>
      <c r="O47" s="361">
        <f t="shared" si="2"/>
        <v>153.45999999999998</v>
      </c>
    </row>
    <row r="48" spans="1:15" hidden="1">
      <c r="A48" s="18" t="s">
        <v>115</v>
      </c>
      <c r="B48" s="13">
        <v>52</v>
      </c>
      <c r="C48" s="14">
        <v>104</v>
      </c>
      <c r="D48" s="15" t="str">
        <f>IF(B48&lt;=Lists_Cats!$B$19,Lists_Cats!$C$19,IF(B48&lt;=Lists_Cats!$B$20,Lists_Cats!$C$20,IF(B48&lt;=Lists_Cats!$B$21,Lists_Cats!$C$21,IF(B48&lt;=Lists_Cats!$B$22,Lists_Cats!$C$22,IF(B48&lt;=Lists_Cats!$B$23,Lists_Cats!$C$23,IF(B48&lt;=Lists_Cats!$B$24,Lists_Cats!$C$24,IF(B48&lt;=Lists_Cats!$B$25,Lists_Cats!$C$25,IF(B48&lt;=Lists_Cats!$B$26,Lists_Cats!$C$26,IF(B48&lt;=Lists_Cats!$B$27,Lists_Cats!$C$27,IF(B48&lt;=Lists_Cats!$B$28,Lists_Cats!$C$28,Lists_Cats!$C$29))))))))))</f>
        <v>FT8</v>
      </c>
      <c r="E48" s="15" t="str">
        <f>IF(C48&lt;=Lists_Cats!$B$33,Lists_Cats!$C$33,IF(C48&lt;=Lists_Cats!$B$34,Lists_Cats!$C$34,IF(C48&lt;=Lists_Cats!$B$35,Lists_Cats!$C$35,IF(C48&lt;=Lists_Cats!$B$36,Lists_Cats!$C$36,IF(C48&lt;=Lists_Cats!$B$37,Lists_Cats!$C$37,IF(C48&lt;=Lists_Cats!$B$38,Lists_Cats!$C$38,IF(C48&lt;=Lists_Cats!$B$39,Lists_Cats!$C$39,IF(C48&lt;=Lists_Cats!$B$40,Lists_Cats!$C$40,IF(C48&lt;=Lists_Cats!$B$41,Lists_Cats!$C$41,IF(C48&lt;=Lists_Cats!$B$42,Lists_Cats!$C$42,IF(C48&lt;=Lists_Cats!$B$43,Lists_Cats!$C$43,IF(C48&lt;=Lists_Cats!$B$44,Lists_Cats!$C$44,IF(C48&lt;=Lists_Cats!$B$45,Lists_Cats!$C$45,IF(C48&lt;=Lists_Cats!$B$46,Lists_Cats!$C$46,Lists_Cats!$C$47))))))))))))))</f>
        <v>FW8</v>
      </c>
      <c r="F48" s="15"/>
      <c r="G48" s="56" t="s">
        <v>99</v>
      </c>
      <c r="H48" s="16" t="str">
        <f t="shared" si="1"/>
        <v>FT8-FW8-Euro Oak</v>
      </c>
      <c r="I48" s="17">
        <v>170.97</v>
      </c>
      <c r="K48">
        <f t="shared" si="0"/>
        <v>1</v>
      </c>
      <c r="M48" s="356">
        <v>0.02</v>
      </c>
      <c r="O48" s="361">
        <f t="shared" si="2"/>
        <v>174.39</v>
      </c>
    </row>
    <row r="49" spans="1:15" hidden="1">
      <c r="A49" s="18" t="s">
        <v>96</v>
      </c>
      <c r="B49" s="13">
        <v>52</v>
      </c>
      <c r="C49" s="14">
        <v>115</v>
      </c>
      <c r="D49" s="15" t="str">
        <f>IF(B49&lt;=Lists_Cats!$B$19,Lists_Cats!$C$19,IF(B49&lt;=Lists_Cats!$B$20,Lists_Cats!$C$20,IF(B49&lt;=Lists_Cats!$B$21,Lists_Cats!$C$21,IF(B49&lt;=Lists_Cats!$B$22,Lists_Cats!$C$22,IF(B49&lt;=Lists_Cats!$B$23,Lists_Cats!$C$23,IF(B49&lt;=Lists_Cats!$B$24,Lists_Cats!$C$24,IF(B49&lt;=Lists_Cats!$B$25,Lists_Cats!$C$25,IF(B49&lt;=Lists_Cats!$B$26,Lists_Cats!$C$26,IF(B49&lt;=Lists_Cats!$B$27,Lists_Cats!$C$27,IF(B49&lt;=Lists_Cats!$B$28,Lists_Cats!$C$28,Lists_Cats!$C$29))))))))))</f>
        <v>FT8</v>
      </c>
      <c r="E49" s="15" t="str">
        <f>IF(C49&lt;=Lists_Cats!$B$33,Lists_Cats!$C$33,IF(C49&lt;=Lists_Cats!$B$34,Lists_Cats!$C$34,IF(C49&lt;=Lists_Cats!$B$35,Lists_Cats!$C$35,IF(C49&lt;=Lists_Cats!$B$36,Lists_Cats!$C$36,IF(C49&lt;=Lists_Cats!$B$37,Lists_Cats!$C$37,IF(C49&lt;=Lists_Cats!$B$38,Lists_Cats!$C$38,IF(C49&lt;=Lists_Cats!$B$39,Lists_Cats!$C$39,IF(C49&lt;=Lists_Cats!$B$40,Lists_Cats!$C$40,IF(C49&lt;=Lists_Cats!$B$41,Lists_Cats!$C$41,IF(C49&lt;=Lists_Cats!$B$42,Lists_Cats!$C$42,IF(C49&lt;=Lists_Cats!$B$43,Lists_Cats!$C$43,IF(C49&lt;=Lists_Cats!$B$44,Lists_Cats!$C$44,IF(C49&lt;=Lists_Cats!$B$45,Lists_Cats!$C$45,IF(C49&lt;=Lists_Cats!$B$46,Lists_Cats!$C$46,Lists_Cats!$C$47))))))))))))))</f>
        <v>FW9</v>
      </c>
      <c r="F49" s="15"/>
      <c r="G49" s="56" t="s">
        <v>99</v>
      </c>
      <c r="H49" s="16" t="str">
        <f t="shared" si="1"/>
        <v>FT8-FW9-Euro Oak</v>
      </c>
      <c r="I49" s="17">
        <v>187.22</v>
      </c>
      <c r="K49">
        <f t="shared" si="0"/>
        <v>1</v>
      </c>
      <c r="M49" s="356">
        <v>0.02</v>
      </c>
      <c r="O49" s="361">
        <f t="shared" si="2"/>
        <v>190.97</v>
      </c>
    </row>
    <row r="50" spans="1:15" hidden="1">
      <c r="A50" s="18" t="s">
        <v>116</v>
      </c>
      <c r="B50" s="13">
        <v>52</v>
      </c>
      <c r="C50" s="14">
        <v>125</v>
      </c>
      <c r="D50" s="15" t="str">
        <f>IF(B50&lt;=Lists_Cats!$B$19,Lists_Cats!$C$19,IF(B50&lt;=Lists_Cats!$B$20,Lists_Cats!$C$20,IF(B50&lt;=Lists_Cats!$B$21,Lists_Cats!$C$21,IF(B50&lt;=Lists_Cats!$B$22,Lists_Cats!$C$22,IF(B50&lt;=Lists_Cats!$B$23,Lists_Cats!$C$23,IF(B50&lt;=Lists_Cats!$B$24,Lists_Cats!$C$24,IF(B50&lt;=Lists_Cats!$B$25,Lists_Cats!$C$25,IF(B50&lt;=Lists_Cats!$B$26,Lists_Cats!$C$26,IF(B50&lt;=Lists_Cats!$B$27,Lists_Cats!$C$27,IF(B50&lt;=Lists_Cats!$B$28,Lists_Cats!$C$28,Lists_Cats!$C$29))))))))))</f>
        <v>FT8</v>
      </c>
      <c r="E50" s="15" t="str">
        <f>IF(C50&lt;=Lists_Cats!$B$33,Lists_Cats!$C$33,IF(C50&lt;=Lists_Cats!$B$34,Lists_Cats!$C$34,IF(C50&lt;=Lists_Cats!$B$35,Lists_Cats!$C$35,IF(C50&lt;=Lists_Cats!$B$36,Lists_Cats!$C$36,IF(C50&lt;=Lists_Cats!$B$37,Lists_Cats!$C$37,IF(C50&lt;=Lists_Cats!$B$38,Lists_Cats!$C$38,IF(C50&lt;=Lists_Cats!$B$39,Lists_Cats!$C$39,IF(C50&lt;=Lists_Cats!$B$40,Lists_Cats!$C$40,IF(C50&lt;=Lists_Cats!$B$41,Lists_Cats!$C$41,IF(C50&lt;=Lists_Cats!$B$42,Lists_Cats!$C$42,IF(C50&lt;=Lists_Cats!$B$43,Lists_Cats!$C$43,IF(C50&lt;=Lists_Cats!$B$44,Lists_Cats!$C$44,IF(C50&lt;=Lists_Cats!$B$45,Lists_Cats!$C$45,IF(C50&lt;=Lists_Cats!$B$46,Lists_Cats!$C$46,Lists_Cats!$C$47))))))))))))))</f>
        <v>FW10</v>
      </c>
      <c r="F50" s="15"/>
      <c r="G50" s="56" t="s">
        <v>99</v>
      </c>
      <c r="H50" s="16" t="str">
        <f t="shared" si="1"/>
        <v>FT8-FW10-Euro Oak</v>
      </c>
      <c r="I50" s="17">
        <v>202.41</v>
      </c>
      <c r="K50">
        <f t="shared" si="0"/>
        <v>1</v>
      </c>
      <c r="M50" s="356">
        <v>0.02</v>
      </c>
      <c r="O50" s="361">
        <f t="shared" si="2"/>
        <v>206.45999999999998</v>
      </c>
    </row>
    <row r="51" spans="1:15" hidden="1">
      <c r="A51" s="18" t="s">
        <v>97</v>
      </c>
      <c r="B51" s="13">
        <v>52</v>
      </c>
      <c r="C51" s="14">
        <v>138</v>
      </c>
      <c r="D51" s="15" t="str">
        <f>IF(B51&lt;=Lists_Cats!$B$19,Lists_Cats!$C$19,IF(B51&lt;=Lists_Cats!$B$20,Lists_Cats!$C$20,IF(B51&lt;=Lists_Cats!$B$21,Lists_Cats!$C$21,IF(B51&lt;=Lists_Cats!$B$22,Lists_Cats!$C$22,IF(B51&lt;=Lists_Cats!$B$23,Lists_Cats!$C$23,IF(B51&lt;=Lists_Cats!$B$24,Lists_Cats!$C$24,IF(B51&lt;=Lists_Cats!$B$25,Lists_Cats!$C$25,IF(B51&lt;=Lists_Cats!$B$26,Lists_Cats!$C$26,IF(B51&lt;=Lists_Cats!$B$27,Lists_Cats!$C$27,IF(B51&lt;=Lists_Cats!$B$28,Lists_Cats!$C$28,Lists_Cats!$C$29))))))))))</f>
        <v>FT8</v>
      </c>
      <c r="E51" s="15" t="str">
        <f>IF(C51&lt;=Lists_Cats!$B$33,Lists_Cats!$C$33,IF(C51&lt;=Lists_Cats!$B$34,Lists_Cats!$C$34,IF(C51&lt;=Lists_Cats!$B$35,Lists_Cats!$C$35,IF(C51&lt;=Lists_Cats!$B$36,Lists_Cats!$C$36,IF(C51&lt;=Lists_Cats!$B$37,Lists_Cats!$C$37,IF(C51&lt;=Lists_Cats!$B$38,Lists_Cats!$C$38,IF(C51&lt;=Lists_Cats!$B$39,Lists_Cats!$C$39,IF(C51&lt;=Lists_Cats!$B$40,Lists_Cats!$C$40,IF(C51&lt;=Lists_Cats!$B$41,Lists_Cats!$C$41,IF(C51&lt;=Lists_Cats!$B$42,Lists_Cats!$C$42,IF(C51&lt;=Lists_Cats!$B$43,Lists_Cats!$C$43,IF(C51&lt;=Lists_Cats!$B$44,Lists_Cats!$C$44,IF(C51&lt;=Lists_Cats!$B$45,Lists_Cats!$C$45,IF(C51&lt;=Lists_Cats!$B$46,Lists_Cats!$C$46,Lists_Cats!$C$47))))))))))))))</f>
        <v>FW11</v>
      </c>
      <c r="F51" s="15"/>
      <c r="G51" s="56" t="s">
        <v>99</v>
      </c>
      <c r="H51" s="16" t="str">
        <f t="shared" si="1"/>
        <v>FT8-FW11-Euro Oak</v>
      </c>
      <c r="I51" s="17">
        <v>221.97</v>
      </c>
      <c r="K51">
        <f t="shared" si="0"/>
        <v>1</v>
      </c>
      <c r="M51" s="356">
        <v>0.02</v>
      </c>
      <c r="O51" s="361">
        <f t="shared" si="2"/>
        <v>226.41</v>
      </c>
    </row>
    <row r="52" spans="1:15" hidden="1">
      <c r="A52" s="18" t="s">
        <v>117</v>
      </c>
      <c r="B52" s="13">
        <v>52</v>
      </c>
      <c r="C52" s="14">
        <v>152</v>
      </c>
      <c r="D52" s="15" t="str">
        <f>IF(B52&lt;=Lists_Cats!$B$19,Lists_Cats!$C$19,IF(B52&lt;=Lists_Cats!$B$20,Lists_Cats!$C$20,IF(B52&lt;=Lists_Cats!$B$21,Lists_Cats!$C$21,IF(B52&lt;=Lists_Cats!$B$22,Lists_Cats!$C$22,IF(B52&lt;=Lists_Cats!$B$23,Lists_Cats!$C$23,IF(B52&lt;=Lists_Cats!$B$24,Lists_Cats!$C$24,IF(B52&lt;=Lists_Cats!$B$25,Lists_Cats!$C$25,IF(B52&lt;=Lists_Cats!$B$26,Lists_Cats!$C$26,IF(B52&lt;=Lists_Cats!$B$27,Lists_Cats!$C$27,IF(B52&lt;=Lists_Cats!$B$28,Lists_Cats!$C$28,Lists_Cats!$C$29))))))))))</f>
        <v>FT8</v>
      </c>
      <c r="E52" s="15" t="str">
        <f>IF(C52&lt;=Lists_Cats!$B$33,Lists_Cats!$C$33,IF(C52&lt;=Lists_Cats!$B$34,Lists_Cats!$C$34,IF(C52&lt;=Lists_Cats!$B$35,Lists_Cats!$C$35,IF(C52&lt;=Lists_Cats!$B$36,Lists_Cats!$C$36,IF(C52&lt;=Lists_Cats!$B$37,Lists_Cats!$C$37,IF(C52&lt;=Lists_Cats!$B$38,Lists_Cats!$C$38,IF(C52&lt;=Lists_Cats!$B$39,Lists_Cats!$C$39,IF(C52&lt;=Lists_Cats!$B$40,Lists_Cats!$C$40,IF(C52&lt;=Lists_Cats!$B$41,Lists_Cats!$C$41,IF(C52&lt;=Lists_Cats!$B$42,Lists_Cats!$C$42,IF(C52&lt;=Lists_Cats!$B$43,Lists_Cats!$C$43,IF(C52&lt;=Lists_Cats!$B$44,Lists_Cats!$C$44,IF(C52&lt;=Lists_Cats!$B$45,Lists_Cats!$C$45,IF(C52&lt;=Lists_Cats!$B$46,Lists_Cats!$C$46,Lists_Cats!$C$47))))))))))))))</f>
        <v>FW12</v>
      </c>
      <c r="F52" s="15"/>
      <c r="G52" s="56" t="s">
        <v>99</v>
      </c>
      <c r="H52" s="16" t="str">
        <f t="shared" si="1"/>
        <v>FT8-FW12-Euro Oak</v>
      </c>
      <c r="I52" s="17">
        <v>243.48999999999998</v>
      </c>
      <c r="K52">
        <f t="shared" si="0"/>
        <v>1</v>
      </c>
      <c r="M52" s="356">
        <v>0.02</v>
      </c>
      <c r="O52" s="361">
        <f t="shared" si="2"/>
        <v>248.35999999999999</v>
      </c>
    </row>
    <row r="53" spans="1:15" hidden="1">
      <c r="A53" s="18" t="s">
        <v>118</v>
      </c>
      <c r="B53" s="13">
        <v>63</v>
      </c>
      <c r="C53" s="14">
        <v>79</v>
      </c>
      <c r="D53" s="15" t="str">
        <f>IF(B53&lt;=Lists_Cats!$B$19,Lists_Cats!$C$19,IF(B53&lt;=Lists_Cats!$B$20,Lists_Cats!$C$20,IF(B53&lt;=Lists_Cats!$B$21,Lists_Cats!$C$21,IF(B53&lt;=Lists_Cats!$B$22,Lists_Cats!$C$22,IF(B53&lt;=Lists_Cats!$B$23,Lists_Cats!$C$23,IF(B53&lt;=Lists_Cats!$B$24,Lists_Cats!$C$24,IF(B53&lt;=Lists_Cats!$B$25,Lists_Cats!$C$25,IF(B53&lt;=Lists_Cats!$B$26,Lists_Cats!$C$26,IF(B53&lt;=Lists_Cats!$B$27,Lists_Cats!$C$27,IF(B53&lt;=Lists_Cats!$B$28,Lists_Cats!$C$28,Lists_Cats!$C$29))))))))))</f>
        <v>FT9</v>
      </c>
      <c r="E53" s="15" t="str">
        <f>IF(C53&lt;=Lists_Cats!$B$33,Lists_Cats!$C$33,IF(C53&lt;=Lists_Cats!$B$34,Lists_Cats!$C$34,IF(C53&lt;=Lists_Cats!$B$35,Lists_Cats!$C$35,IF(C53&lt;=Lists_Cats!$B$36,Lists_Cats!$C$36,IF(C53&lt;=Lists_Cats!$B$37,Lists_Cats!$C$37,IF(C53&lt;=Lists_Cats!$B$38,Lists_Cats!$C$38,IF(C53&lt;=Lists_Cats!$B$39,Lists_Cats!$C$39,IF(C53&lt;=Lists_Cats!$B$40,Lists_Cats!$C$40,IF(C53&lt;=Lists_Cats!$B$41,Lists_Cats!$C$41,IF(C53&lt;=Lists_Cats!$B$42,Lists_Cats!$C$42,IF(C53&lt;=Lists_Cats!$B$43,Lists_Cats!$C$43,IF(C53&lt;=Lists_Cats!$B$44,Lists_Cats!$C$44,IF(C53&lt;=Lists_Cats!$B$45,Lists_Cats!$C$45,IF(C53&lt;=Lists_Cats!$B$46,Lists_Cats!$C$46,Lists_Cats!$C$47))))))))))))))</f>
        <v>FW5</v>
      </c>
      <c r="F53" s="15"/>
      <c r="G53" s="56" t="s">
        <v>99</v>
      </c>
      <c r="H53" s="16" t="str">
        <f t="shared" si="1"/>
        <v>FT9-FW5-Euro Oak</v>
      </c>
      <c r="I53" s="17">
        <v>123.93</v>
      </c>
      <c r="K53">
        <f t="shared" si="0"/>
        <v>1</v>
      </c>
      <c r="M53" s="356">
        <v>0.02</v>
      </c>
      <c r="O53" s="361">
        <f t="shared" si="2"/>
        <v>126.41000000000001</v>
      </c>
    </row>
    <row r="54" spans="1:15" hidden="1">
      <c r="A54" s="18" t="s">
        <v>119</v>
      </c>
      <c r="B54" s="13">
        <v>63</v>
      </c>
      <c r="C54" s="14">
        <v>91</v>
      </c>
      <c r="D54" s="15" t="str">
        <f>IF(B54&lt;=Lists_Cats!$B$19,Lists_Cats!$C$19,IF(B54&lt;=Lists_Cats!$B$20,Lists_Cats!$C$20,IF(B54&lt;=Lists_Cats!$B$21,Lists_Cats!$C$21,IF(B54&lt;=Lists_Cats!$B$22,Lists_Cats!$C$22,IF(B54&lt;=Lists_Cats!$B$23,Lists_Cats!$C$23,IF(B54&lt;=Lists_Cats!$B$24,Lists_Cats!$C$24,IF(B54&lt;=Lists_Cats!$B$25,Lists_Cats!$C$25,IF(B54&lt;=Lists_Cats!$B$26,Lists_Cats!$C$26,IF(B54&lt;=Lists_Cats!$B$27,Lists_Cats!$C$27,IF(B54&lt;=Lists_Cats!$B$28,Lists_Cats!$C$28,Lists_Cats!$C$29))))))))))</f>
        <v>FT9</v>
      </c>
      <c r="E54" s="15" t="str">
        <f>IF(C54&lt;=Lists_Cats!$B$33,Lists_Cats!$C$33,IF(C54&lt;=Lists_Cats!$B$34,Lists_Cats!$C$34,IF(C54&lt;=Lists_Cats!$B$35,Lists_Cats!$C$35,IF(C54&lt;=Lists_Cats!$B$36,Lists_Cats!$C$36,IF(C54&lt;=Lists_Cats!$B$37,Lists_Cats!$C$37,IF(C54&lt;=Lists_Cats!$B$38,Lists_Cats!$C$38,IF(C54&lt;=Lists_Cats!$B$39,Lists_Cats!$C$39,IF(C54&lt;=Lists_Cats!$B$40,Lists_Cats!$C$40,IF(C54&lt;=Lists_Cats!$B$41,Lists_Cats!$C$41,IF(C54&lt;=Lists_Cats!$B$42,Lists_Cats!$C$42,IF(C54&lt;=Lists_Cats!$B$43,Lists_Cats!$C$43,IF(C54&lt;=Lists_Cats!$B$44,Lists_Cats!$C$44,IF(C54&lt;=Lists_Cats!$B$45,Lists_Cats!$C$45,IF(C54&lt;=Lists_Cats!$B$46,Lists_Cats!$C$46,Lists_Cats!$C$47))))))))))))))</f>
        <v>FW7</v>
      </c>
      <c r="F54" s="15"/>
      <c r="G54" s="56" t="s">
        <v>99</v>
      </c>
      <c r="H54" s="16" t="str">
        <f t="shared" si="1"/>
        <v>FT9-FW7-Euro Oak</v>
      </c>
      <c r="I54" s="17">
        <v>140.35999999999999</v>
      </c>
      <c r="K54">
        <f t="shared" si="0"/>
        <v>1</v>
      </c>
      <c r="M54" s="356">
        <v>0.02</v>
      </c>
      <c r="O54" s="361">
        <f t="shared" si="2"/>
        <v>143.16999999999999</v>
      </c>
    </row>
    <row r="55" spans="1:15" hidden="1">
      <c r="A55" s="18" t="s">
        <v>120</v>
      </c>
      <c r="B55" s="13">
        <v>63</v>
      </c>
      <c r="C55" s="14">
        <v>104</v>
      </c>
      <c r="D55" s="15" t="str">
        <f>IF(B55&lt;=Lists_Cats!$B$19,Lists_Cats!$C$19,IF(B55&lt;=Lists_Cats!$B$20,Lists_Cats!$C$20,IF(B55&lt;=Lists_Cats!$B$21,Lists_Cats!$C$21,IF(B55&lt;=Lists_Cats!$B$22,Lists_Cats!$C$22,IF(B55&lt;=Lists_Cats!$B$23,Lists_Cats!$C$23,IF(B55&lt;=Lists_Cats!$B$24,Lists_Cats!$C$24,IF(B55&lt;=Lists_Cats!$B$25,Lists_Cats!$C$25,IF(B55&lt;=Lists_Cats!$B$26,Lists_Cats!$C$26,IF(B55&lt;=Lists_Cats!$B$27,Lists_Cats!$C$27,IF(B55&lt;=Lists_Cats!$B$28,Lists_Cats!$C$28,Lists_Cats!$C$29))))))))))</f>
        <v>FT9</v>
      </c>
      <c r="E55" s="15" t="str">
        <f>IF(C55&lt;=Lists_Cats!$B$33,Lists_Cats!$C$33,IF(C55&lt;=Lists_Cats!$B$34,Lists_Cats!$C$34,IF(C55&lt;=Lists_Cats!$B$35,Lists_Cats!$C$35,IF(C55&lt;=Lists_Cats!$B$36,Lists_Cats!$C$36,IF(C55&lt;=Lists_Cats!$B$37,Lists_Cats!$C$37,IF(C55&lt;=Lists_Cats!$B$38,Lists_Cats!$C$38,IF(C55&lt;=Lists_Cats!$B$39,Lists_Cats!$C$39,IF(C55&lt;=Lists_Cats!$B$40,Lists_Cats!$C$40,IF(C55&lt;=Lists_Cats!$B$41,Lists_Cats!$C$41,IF(C55&lt;=Lists_Cats!$B$42,Lists_Cats!$C$42,IF(C55&lt;=Lists_Cats!$B$43,Lists_Cats!$C$43,IF(C55&lt;=Lists_Cats!$B$44,Lists_Cats!$C$44,IF(C55&lt;=Lists_Cats!$B$45,Lists_Cats!$C$45,IF(C55&lt;=Lists_Cats!$B$46,Lists_Cats!$C$46,Lists_Cats!$C$47))))))))))))))</f>
        <v>FW8</v>
      </c>
      <c r="F55" s="15"/>
      <c r="G55" s="56" t="s">
        <v>99</v>
      </c>
      <c r="H55" s="16" t="str">
        <f t="shared" si="1"/>
        <v>FT9-FW8-Euro Oak</v>
      </c>
      <c r="I55" s="17">
        <v>159.76</v>
      </c>
      <c r="K55">
        <f t="shared" si="0"/>
        <v>1</v>
      </c>
      <c r="M55" s="356">
        <v>0.02</v>
      </c>
      <c r="O55" s="361">
        <f t="shared" si="2"/>
        <v>162.95999999999998</v>
      </c>
    </row>
    <row r="56" spans="1:15" hidden="1">
      <c r="A56" s="18" t="s">
        <v>121</v>
      </c>
      <c r="B56" s="13">
        <v>63</v>
      </c>
      <c r="C56" s="14">
        <v>115</v>
      </c>
      <c r="D56" s="15" t="str">
        <f>IF(B56&lt;=Lists_Cats!$B$19,Lists_Cats!$C$19,IF(B56&lt;=Lists_Cats!$B$20,Lists_Cats!$C$20,IF(B56&lt;=Lists_Cats!$B$21,Lists_Cats!$C$21,IF(B56&lt;=Lists_Cats!$B$22,Lists_Cats!$C$22,IF(B56&lt;=Lists_Cats!$B$23,Lists_Cats!$C$23,IF(B56&lt;=Lists_Cats!$B$24,Lists_Cats!$C$24,IF(B56&lt;=Lists_Cats!$B$25,Lists_Cats!$C$25,IF(B56&lt;=Lists_Cats!$B$26,Lists_Cats!$C$26,IF(B56&lt;=Lists_Cats!$B$27,Lists_Cats!$C$27,IF(B56&lt;=Lists_Cats!$B$28,Lists_Cats!$C$28,Lists_Cats!$C$29))))))))))</f>
        <v>FT9</v>
      </c>
      <c r="E56" s="15" t="str">
        <f>IF(C56&lt;=Lists_Cats!$B$33,Lists_Cats!$C$33,IF(C56&lt;=Lists_Cats!$B$34,Lists_Cats!$C$34,IF(C56&lt;=Lists_Cats!$B$35,Lists_Cats!$C$35,IF(C56&lt;=Lists_Cats!$B$36,Lists_Cats!$C$36,IF(C56&lt;=Lists_Cats!$B$37,Lists_Cats!$C$37,IF(C56&lt;=Lists_Cats!$B$38,Lists_Cats!$C$38,IF(C56&lt;=Lists_Cats!$B$39,Lists_Cats!$C$39,IF(C56&lt;=Lists_Cats!$B$40,Lists_Cats!$C$40,IF(C56&lt;=Lists_Cats!$B$41,Lists_Cats!$C$41,IF(C56&lt;=Lists_Cats!$B$42,Lists_Cats!$C$42,IF(C56&lt;=Lists_Cats!$B$43,Lists_Cats!$C$43,IF(C56&lt;=Lists_Cats!$B$44,Lists_Cats!$C$44,IF(C56&lt;=Lists_Cats!$B$45,Lists_Cats!$C$45,IF(C56&lt;=Lists_Cats!$B$46,Lists_Cats!$C$46,Lists_Cats!$C$47))))))))))))))</f>
        <v>FW9</v>
      </c>
      <c r="F56" s="15"/>
      <c r="G56" s="56" t="s">
        <v>99</v>
      </c>
      <c r="H56" s="16" t="str">
        <f t="shared" si="1"/>
        <v>FT9-FW9-Euro Oak</v>
      </c>
      <c r="I56" s="17">
        <v>175.13</v>
      </c>
      <c r="K56">
        <f t="shared" si="0"/>
        <v>1</v>
      </c>
      <c r="M56" s="356">
        <v>0.02</v>
      </c>
      <c r="O56" s="361">
        <f t="shared" si="2"/>
        <v>178.64</v>
      </c>
    </row>
    <row r="57" spans="1:15" hidden="1">
      <c r="A57" s="18" t="s">
        <v>122</v>
      </c>
      <c r="B57" s="13">
        <v>63</v>
      </c>
      <c r="C57" s="14">
        <v>125</v>
      </c>
      <c r="D57" s="15" t="str">
        <f>IF(B57&lt;=Lists_Cats!$B$19,Lists_Cats!$C$19,IF(B57&lt;=Lists_Cats!$B$20,Lists_Cats!$C$20,IF(B57&lt;=Lists_Cats!$B$21,Lists_Cats!$C$21,IF(B57&lt;=Lists_Cats!$B$22,Lists_Cats!$C$22,IF(B57&lt;=Lists_Cats!$B$23,Lists_Cats!$C$23,IF(B57&lt;=Lists_Cats!$B$24,Lists_Cats!$C$24,IF(B57&lt;=Lists_Cats!$B$25,Lists_Cats!$C$25,IF(B57&lt;=Lists_Cats!$B$26,Lists_Cats!$C$26,IF(B57&lt;=Lists_Cats!$B$27,Lists_Cats!$C$27,IF(B57&lt;=Lists_Cats!$B$28,Lists_Cats!$C$28,Lists_Cats!$C$29))))))))))</f>
        <v>FT9</v>
      </c>
      <c r="E57" s="15" t="str">
        <f>IF(C57&lt;=Lists_Cats!$B$33,Lists_Cats!$C$33,IF(C57&lt;=Lists_Cats!$B$34,Lists_Cats!$C$34,IF(C57&lt;=Lists_Cats!$B$35,Lists_Cats!$C$35,IF(C57&lt;=Lists_Cats!$B$36,Lists_Cats!$C$36,IF(C57&lt;=Lists_Cats!$B$37,Lists_Cats!$C$37,IF(C57&lt;=Lists_Cats!$B$38,Lists_Cats!$C$38,IF(C57&lt;=Lists_Cats!$B$39,Lists_Cats!$C$39,IF(C57&lt;=Lists_Cats!$B$40,Lists_Cats!$C$40,IF(C57&lt;=Lists_Cats!$B$41,Lists_Cats!$C$41,IF(C57&lt;=Lists_Cats!$B$42,Lists_Cats!$C$42,IF(C57&lt;=Lists_Cats!$B$43,Lists_Cats!$C$43,IF(C57&lt;=Lists_Cats!$B$44,Lists_Cats!$C$44,IF(C57&lt;=Lists_Cats!$B$45,Lists_Cats!$C$45,IF(C57&lt;=Lists_Cats!$B$46,Lists_Cats!$C$46,Lists_Cats!$C$47))))))))))))))</f>
        <v>FW10</v>
      </c>
      <c r="F57" s="15"/>
      <c r="G57" s="56" t="s">
        <v>99</v>
      </c>
      <c r="H57" s="16" t="str">
        <f t="shared" si="1"/>
        <v>FT9-FW10-Euro Oak</v>
      </c>
      <c r="I57" s="17">
        <v>189.48</v>
      </c>
      <c r="K57">
        <f t="shared" si="0"/>
        <v>1</v>
      </c>
      <c r="M57" s="356">
        <v>0.02</v>
      </c>
      <c r="O57" s="361">
        <f t="shared" si="2"/>
        <v>193.26999999999998</v>
      </c>
    </row>
    <row r="58" spans="1:15" hidden="1">
      <c r="A58" s="18" t="s">
        <v>123</v>
      </c>
      <c r="B58" s="13">
        <v>63</v>
      </c>
      <c r="C58" s="14">
        <v>138</v>
      </c>
      <c r="D58" s="15" t="str">
        <f>IF(B58&lt;=Lists_Cats!$B$19,Lists_Cats!$C$19,IF(B58&lt;=Lists_Cats!$B$20,Lists_Cats!$C$20,IF(B58&lt;=Lists_Cats!$B$21,Lists_Cats!$C$21,IF(B58&lt;=Lists_Cats!$B$22,Lists_Cats!$C$22,IF(B58&lt;=Lists_Cats!$B$23,Lists_Cats!$C$23,IF(B58&lt;=Lists_Cats!$B$24,Lists_Cats!$C$24,IF(B58&lt;=Lists_Cats!$B$25,Lists_Cats!$C$25,IF(B58&lt;=Lists_Cats!$B$26,Lists_Cats!$C$26,IF(B58&lt;=Lists_Cats!$B$27,Lists_Cats!$C$27,IF(B58&lt;=Lists_Cats!$B$28,Lists_Cats!$C$28,Lists_Cats!$C$29))))))))))</f>
        <v>FT9</v>
      </c>
      <c r="E58" s="15" t="str">
        <f>IF(C58&lt;=Lists_Cats!$B$33,Lists_Cats!$C$33,IF(C58&lt;=Lists_Cats!$B$34,Lists_Cats!$C$34,IF(C58&lt;=Lists_Cats!$B$35,Lists_Cats!$C$35,IF(C58&lt;=Lists_Cats!$B$36,Lists_Cats!$C$36,IF(C58&lt;=Lists_Cats!$B$37,Lists_Cats!$C$37,IF(C58&lt;=Lists_Cats!$B$38,Lists_Cats!$C$38,IF(C58&lt;=Lists_Cats!$B$39,Lists_Cats!$C$39,IF(C58&lt;=Lists_Cats!$B$40,Lists_Cats!$C$40,IF(C58&lt;=Lists_Cats!$B$41,Lists_Cats!$C$41,IF(C58&lt;=Lists_Cats!$B$42,Lists_Cats!$C$42,IF(C58&lt;=Lists_Cats!$B$43,Lists_Cats!$C$43,IF(C58&lt;=Lists_Cats!$B$44,Lists_Cats!$C$44,IF(C58&lt;=Lists_Cats!$B$45,Lists_Cats!$C$45,IF(C58&lt;=Lists_Cats!$B$46,Lists_Cats!$C$46,Lists_Cats!$C$47))))))))))))))</f>
        <v>FW11</v>
      </c>
      <c r="F58" s="15"/>
      <c r="G58" s="56" t="s">
        <v>99</v>
      </c>
      <c r="H58" s="16" t="str">
        <f t="shared" si="1"/>
        <v>FT9-FW11-Euro Oak</v>
      </c>
      <c r="I58" s="17">
        <v>207.89999999999998</v>
      </c>
      <c r="K58">
        <f t="shared" si="0"/>
        <v>1</v>
      </c>
      <c r="M58" s="356">
        <v>0.02</v>
      </c>
      <c r="O58" s="361">
        <f t="shared" si="2"/>
        <v>212.06</v>
      </c>
    </row>
    <row r="59" spans="1:15" hidden="1">
      <c r="A59" s="18" t="s">
        <v>124</v>
      </c>
      <c r="B59" s="13">
        <v>63</v>
      </c>
      <c r="C59" s="14">
        <v>152</v>
      </c>
      <c r="D59" s="15" t="str">
        <f>IF(B59&lt;=Lists_Cats!$B$19,Lists_Cats!$C$19,IF(B59&lt;=Lists_Cats!$B$20,Lists_Cats!$C$20,IF(B59&lt;=Lists_Cats!$B$21,Lists_Cats!$C$21,IF(B59&lt;=Lists_Cats!$B$22,Lists_Cats!$C$22,IF(B59&lt;=Lists_Cats!$B$23,Lists_Cats!$C$23,IF(B59&lt;=Lists_Cats!$B$24,Lists_Cats!$C$24,IF(B59&lt;=Lists_Cats!$B$25,Lists_Cats!$C$25,IF(B59&lt;=Lists_Cats!$B$26,Lists_Cats!$C$26,IF(B59&lt;=Lists_Cats!$B$27,Lists_Cats!$C$27,IF(B59&lt;=Lists_Cats!$B$28,Lists_Cats!$C$28,Lists_Cats!$C$29))))))))))</f>
        <v>FT9</v>
      </c>
      <c r="E59" s="15" t="str">
        <f>IF(C59&lt;=Lists_Cats!$B$33,Lists_Cats!$C$33,IF(C59&lt;=Lists_Cats!$B$34,Lists_Cats!$C$34,IF(C59&lt;=Lists_Cats!$B$35,Lists_Cats!$C$35,IF(C59&lt;=Lists_Cats!$B$36,Lists_Cats!$C$36,IF(C59&lt;=Lists_Cats!$B$37,Lists_Cats!$C$37,IF(C59&lt;=Lists_Cats!$B$38,Lists_Cats!$C$38,IF(C59&lt;=Lists_Cats!$B$39,Lists_Cats!$C$39,IF(C59&lt;=Lists_Cats!$B$40,Lists_Cats!$C$40,IF(C59&lt;=Lists_Cats!$B$41,Lists_Cats!$C$41,IF(C59&lt;=Lists_Cats!$B$42,Lists_Cats!$C$42,IF(C59&lt;=Lists_Cats!$B$43,Lists_Cats!$C$43,IF(C59&lt;=Lists_Cats!$B$44,Lists_Cats!$C$44,IF(C59&lt;=Lists_Cats!$B$45,Lists_Cats!$C$45,IF(C59&lt;=Lists_Cats!$B$46,Lists_Cats!$C$46,Lists_Cats!$C$47))))))))))))))</f>
        <v>FW12</v>
      </c>
      <c r="F59" s="15"/>
      <c r="G59" s="56" t="s">
        <v>99</v>
      </c>
      <c r="H59" s="16" t="str">
        <f t="shared" si="1"/>
        <v>FT9-FW12-Euro Oak</v>
      </c>
      <c r="I59" s="17">
        <v>228.35999999999999</v>
      </c>
      <c r="K59">
        <f t="shared" si="0"/>
        <v>1</v>
      </c>
      <c r="M59" s="356">
        <v>0.02</v>
      </c>
      <c r="O59" s="361">
        <f t="shared" si="2"/>
        <v>232.92999999999998</v>
      </c>
    </row>
    <row r="60" spans="1:15" hidden="1">
      <c r="A60" s="19" t="s">
        <v>63</v>
      </c>
      <c r="B60" s="20">
        <v>12</v>
      </c>
      <c r="C60" s="21">
        <v>31</v>
      </c>
      <c r="D60" s="15" t="str">
        <f>IF(B60&lt;=Lists_Cats!$B$19,Lists_Cats!$C$19,IF(B60&lt;=Lists_Cats!$B$20,Lists_Cats!$C$20,IF(B60&lt;=Lists_Cats!$B$21,Lists_Cats!$C$21,IF(B60&lt;=Lists_Cats!$B$22,Lists_Cats!$C$22,IF(B60&lt;=Lists_Cats!$B$23,Lists_Cats!$C$23,IF(B60&lt;=Lists_Cats!$B$24,Lists_Cats!$C$24,IF(B60&lt;=Lists_Cats!$B$25,Lists_Cats!$C$25,IF(B60&lt;=Lists_Cats!$B$26,Lists_Cats!$C$26,IF(B60&lt;=Lists_Cats!$B$27,Lists_Cats!$C$27,IF(B60&lt;=Lists_Cats!$B$28,Lists_Cats!$C$28,Lists_Cats!$C$29))))))))))</f>
        <v>FT1</v>
      </c>
      <c r="E60" s="22" t="str">
        <f>IF(C60&lt;=Lists_Cats!$B$33,Lists_Cats!$C$33,IF(C60&lt;=Lists_Cats!$B$34,Lists_Cats!$C$34,IF(C60&lt;=Lists_Cats!$B$35,Lists_Cats!$C$35,IF(C60&lt;=Lists_Cats!$B$36,Lists_Cats!$C$36,IF(C60&lt;=Lists_Cats!$B$37,Lists_Cats!$C$37,IF(C60&lt;=Lists_Cats!$B$38,Lists_Cats!$C$38,IF(C60&lt;=Lists_Cats!$B$39,Lists_Cats!$C$39,IF(C60&lt;=Lists_Cats!$B$40,Lists_Cats!$C$40,IF(C60&lt;=Lists_Cats!$B$41,Lists_Cats!$C$41,IF(C60&lt;=Lists_Cats!$B$42,Lists_Cats!$C$42,IF(C60&lt;=Lists_Cats!$B$43,Lists_Cats!$C$43,IF(C60&lt;=Lists_Cats!$B$44,Lists_Cats!$C$44,IF(C60&lt;=Lists_Cats!$B$45,Lists_Cats!$C$45,IF(C60&lt;=Lists_Cats!$B$46,Lists_Cats!$C$46,Lists_Cats!$C$47))))))))))))))</f>
        <v>FW1</v>
      </c>
      <c r="F60" s="22"/>
      <c r="G60" s="57" t="s">
        <v>100</v>
      </c>
      <c r="H60" s="23" t="str">
        <f t="shared" si="1"/>
        <v>FT1-FW1-Sapele</v>
      </c>
      <c r="I60" s="24">
        <v>8.31</v>
      </c>
      <c r="K60">
        <f t="shared" si="0"/>
        <v>1</v>
      </c>
      <c r="M60" s="356">
        <v>0.02</v>
      </c>
      <c r="O60" s="361">
        <f t="shared" si="2"/>
        <v>8.48</v>
      </c>
    </row>
    <row r="61" spans="1:15" hidden="1">
      <c r="A61" s="19" t="s">
        <v>64</v>
      </c>
      <c r="B61" s="20">
        <v>25</v>
      </c>
      <c r="C61" s="21">
        <v>31</v>
      </c>
      <c r="D61" s="15" t="str">
        <f>IF(B61&lt;=Lists_Cats!$B$19,Lists_Cats!$C$19,IF(B61&lt;=Lists_Cats!$B$20,Lists_Cats!$C$20,IF(B61&lt;=Lists_Cats!$B$21,Lists_Cats!$C$21,IF(B61&lt;=Lists_Cats!$B$22,Lists_Cats!$C$22,IF(B61&lt;=Lists_Cats!$B$23,Lists_Cats!$C$23,IF(B61&lt;=Lists_Cats!$B$24,Lists_Cats!$C$24,IF(B61&lt;=Lists_Cats!$B$25,Lists_Cats!$C$25,IF(B61&lt;=Lists_Cats!$B$26,Lists_Cats!$C$26,IF(B61&lt;=Lists_Cats!$B$27,Lists_Cats!$C$27,IF(B61&lt;=Lists_Cats!$B$28,Lists_Cats!$C$28,Lists_Cats!$C$29))))))))))</f>
        <v>FT5</v>
      </c>
      <c r="E61" s="22" t="str">
        <f>IF(C61&lt;=Lists_Cats!$B$33,Lists_Cats!$C$33,IF(C61&lt;=Lists_Cats!$B$34,Lists_Cats!$C$34,IF(C61&lt;=Lists_Cats!$B$35,Lists_Cats!$C$35,IF(C61&lt;=Lists_Cats!$B$36,Lists_Cats!$C$36,IF(C61&lt;=Lists_Cats!$B$37,Lists_Cats!$C$37,IF(C61&lt;=Lists_Cats!$B$38,Lists_Cats!$C$38,IF(C61&lt;=Lists_Cats!$B$39,Lists_Cats!$C$39,IF(C61&lt;=Lists_Cats!$B$40,Lists_Cats!$C$40,IF(C61&lt;=Lists_Cats!$B$41,Lists_Cats!$C$41,IF(C61&lt;=Lists_Cats!$B$42,Lists_Cats!$C$42,IF(C61&lt;=Lists_Cats!$B$43,Lists_Cats!$C$43,IF(C61&lt;=Lists_Cats!$B$44,Lists_Cats!$C$44,IF(C61&lt;=Lists_Cats!$B$45,Lists_Cats!$C$45,IF(C61&lt;=Lists_Cats!$B$46,Lists_Cats!$C$46,Lists_Cats!$C$47))))))))))))))</f>
        <v>FW1</v>
      </c>
      <c r="F61" s="22"/>
      <c r="G61" s="58" t="s">
        <v>100</v>
      </c>
      <c r="H61" s="23" t="str">
        <f t="shared" si="1"/>
        <v>FT5-FW1-Sapele</v>
      </c>
      <c r="I61" s="24">
        <v>13.03</v>
      </c>
      <c r="K61">
        <f t="shared" si="0"/>
        <v>1</v>
      </c>
      <c r="M61" s="356">
        <v>0.02</v>
      </c>
      <c r="O61" s="361">
        <f t="shared" si="2"/>
        <v>13.299999999999999</v>
      </c>
    </row>
    <row r="62" spans="1:15" hidden="1">
      <c r="A62" s="19" t="s">
        <v>65</v>
      </c>
      <c r="B62" s="20">
        <v>12</v>
      </c>
      <c r="C62" s="21">
        <v>45</v>
      </c>
      <c r="D62" s="15" t="str">
        <f>IF(B62&lt;=Lists_Cats!$B$19,Lists_Cats!$C$19,IF(B62&lt;=Lists_Cats!$B$20,Lists_Cats!$C$20,IF(B62&lt;=Lists_Cats!$B$21,Lists_Cats!$C$21,IF(B62&lt;=Lists_Cats!$B$22,Lists_Cats!$C$22,IF(B62&lt;=Lists_Cats!$B$23,Lists_Cats!$C$23,IF(B62&lt;=Lists_Cats!$B$24,Lists_Cats!$C$24,IF(B62&lt;=Lists_Cats!$B$25,Lists_Cats!$C$25,IF(B62&lt;=Lists_Cats!$B$26,Lists_Cats!$C$26,IF(B62&lt;=Lists_Cats!$B$27,Lists_Cats!$C$27,IF(B62&lt;=Lists_Cats!$B$28,Lists_Cats!$C$28,Lists_Cats!$C$29))))))))))</f>
        <v>FT1</v>
      </c>
      <c r="E62" s="22" t="str">
        <f>IF(C62&lt;=Lists_Cats!$B$33,Lists_Cats!$C$33,IF(C62&lt;=Lists_Cats!$B$34,Lists_Cats!$C$34,IF(C62&lt;=Lists_Cats!$B$35,Lists_Cats!$C$35,IF(C62&lt;=Lists_Cats!$B$36,Lists_Cats!$C$36,IF(C62&lt;=Lists_Cats!$B$37,Lists_Cats!$C$37,IF(C62&lt;=Lists_Cats!$B$38,Lists_Cats!$C$38,IF(C62&lt;=Lists_Cats!$B$39,Lists_Cats!$C$39,IF(C62&lt;=Lists_Cats!$B$40,Lists_Cats!$C$40,IF(C62&lt;=Lists_Cats!$B$41,Lists_Cats!$C$41,IF(C62&lt;=Lists_Cats!$B$42,Lists_Cats!$C$42,IF(C62&lt;=Lists_Cats!$B$43,Lists_Cats!$C$43,IF(C62&lt;=Lists_Cats!$B$44,Lists_Cats!$C$44,IF(C62&lt;=Lists_Cats!$B$45,Lists_Cats!$C$45,IF(C62&lt;=Lists_Cats!$B$46,Lists_Cats!$C$46,Lists_Cats!$C$47))))))))))))))</f>
        <v>FW2</v>
      </c>
      <c r="F62" s="22"/>
      <c r="G62" s="58" t="s">
        <v>100</v>
      </c>
      <c r="H62" s="23" t="str">
        <f t="shared" si="1"/>
        <v>FT1-FW2-Sapele</v>
      </c>
      <c r="I62" s="24">
        <v>10.81</v>
      </c>
      <c r="K62">
        <f t="shared" si="0"/>
        <v>1</v>
      </c>
      <c r="M62" s="356">
        <v>0.02</v>
      </c>
      <c r="O62" s="361">
        <f t="shared" si="2"/>
        <v>11.03</v>
      </c>
    </row>
    <row r="63" spans="1:15" hidden="1">
      <c r="A63" s="19" t="s">
        <v>66</v>
      </c>
      <c r="B63" s="20">
        <v>12</v>
      </c>
      <c r="C63" s="21">
        <v>60</v>
      </c>
      <c r="D63" s="15" t="str">
        <f>IF(B63&lt;=Lists_Cats!$B$19,Lists_Cats!$C$19,IF(B63&lt;=Lists_Cats!$B$20,Lists_Cats!$C$20,IF(B63&lt;=Lists_Cats!$B$21,Lists_Cats!$C$21,IF(B63&lt;=Lists_Cats!$B$22,Lists_Cats!$C$22,IF(B63&lt;=Lists_Cats!$B$23,Lists_Cats!$C$23,IF(B63&lt;=Lists_Cats!$B$24,Lists_Cats!$C$24,IF(B63&lt;=Lists_Cats!$B$25,Lists_Cats!$C$25,IF(B63&lt;=Lists_Cats!$B$26,Lists_Cats!$C$26,IF(B63&lt;=Lists_Cats!$B$27,Lists_Cats!$C$27,IF(B63&lt;=Lists_Cats!$B$28,Lists_Cats!$C$28,Lists_Cats!$C$29))))))))))</f>
        <v>FT1</v>
      </c>
      <c r="E63" s="22" t="str">
        <f>IF(C63&lt;=Lists_Cats!$B$33,Lists_Cats!$C$33,IF(C63&lt;=Lists_Cats!$B$34,Lists_Cats!$C$34,IF(C63&lt;=Lists_Cats!$B$35,Lists_Cats!$C$35,IF(C63&lt;=Lists_Cats!$B$36,Lists_Cats!$C$36,IF(C63&lt;=Lists_Cats!$B$37,Lists_Cats!$C$37,IF(C63&lt;=Lists_Cats!$B$38,Lists_Cats!$C$38,IF(C63&lt;=Lists_Cats!$B$39,Lists_Cats!$C$39,IF(C63&lt;=Lists_Cats!$B$40,Lists_Cats!$C$40,IF(C63&lt;=Lists_Cats!$B$41,Lists_Cats!$C$41,IF(C63&lt;=Lists_Cats!$B$42,Lists_Cats!$C$42,IF(C63&lt;=Lists_Cats!$B$43,Lists_Cats!$C$43,IF(C63&lt;=Lists_Cats!$B$44,Lists_Cats!$C$44,IF(C63&lt;=Lists_Cats!$B$45,Lists_Cats!$C$45,IF(C63&lt;=Lists_Cats!$B$46,Lists_Cats!$C$46,Lists_Cats!$C$47))))))))))))))</f>
        <v>FW3</v>
      </c>
      <c r="F63" s="22"/>
      <c r="G63" s="58" t="s">
        <v>100</v>
      </c>
      <c r="H63" s="23" t="str">
        <f t="shared" si="1"/>
        <v>FT1-FW3-Sapele</v>
      </c>
      <c r="I63" s="24">
        <v>13.52</v>
      </c>
      <c r="K63">
        <f t="shared" si="0"/>
        <v>1</v>
      </c>
      <c r="M63" s="356">
        <v>0.02</v>
      </c>
      <c r="O63" s="361">
        <f t="shared" si="2"/>
        <v>13.799999999999999</v>
      </c>
    </row>
    <row r="64" spans="1:15" hidden="1">
      <c r="A64" s="19" t="s">
        <v>67</v>
      </c>
      <c r="B64" s="20">
        <v>12</v>
      </c>
      <c r="C64" s="21">
        <v>75</v>
      </c>
      <c r="D64" s="15" t="str">
        <f>IF(B64&lt;=Lists_Cats!$B$19,Lists_Cats!$C$19,IF(B64&lt;=Lists_Cats!$B$20,Lists_Cats!$C$20,IF(B64&lt;=Lists_Cats!$B$21,Lists_Cats!$C$21,IF(B64&lt;=Lists_Cats!$B$22,Lists_Cats!$C$22,IF(B64&lt;=Lists_Cats!$B$23,Lists_Cats!$C$23,IF(B64&lt;=Lists_Cats!$B$24,Lists_Cats!$C$24,IF(B64&lt;=Lists_Cats!$B$25,Lists_Cats!$C$25,IF(B64&lt;=Lists_Cats!$B$26,Lists_Cats!$C$26,IF(B64&lt;=Lists_Cats!$B$27,Lists_Cats!$C$27,IF(B64&lt;=Lists_Cats!$B$28,Lists_Cats!$C$28,Lists_Cats!$C$29))))))))))</f>
        <v>FT1</v>
      </c>
      <c r="E64" s="22" t="str">
        <f>IF(C64&lt;=Lists_Cats!$B$33,Lists_Cats!$C$33,IF(C64&lt;=Lists_Cats!$B$34,Lists_Cats!$C$34,IF(C64&lt;=Lists_Cats!$B$35,Lists_Cats!$C$35,IF(C64&lt;=Lists_Cats!$B$36,Lists_Cats!$C$36,IF(C64&lt;=Lists_Cats!$B$37,Lists_Cats!$C$37,IF(C64&lt;=Lists_Cats!$B$38,Lists_Cats!$C$38,IF(C64&lt;=Lists_Cats!$B$39,Lists_Cats!$C$39,IF(C64&lt;=Lists_Cats!$B$40,Lists_Cats!$C$40,IF(C64&lt;=Lists_Cats!$B$41,Lists_Cats!$C$41,IF(C64&lt;=Lists_Cats!$B$42,Lists_Cats!$C$42,IF(C64&lt;=Lists_Cats!$B$43,Lists_Cats!$C$43,IF(C64&lt;=Lists_Cats!$B$44,Lists_Cats!$C$44,IF(C64&lt;=Lists_Cats!$B$45,Lists_Cats!$C$45,IF(C64&lt;=Lists_Cats!$B$46,Lists_Cats!$C$46,Lists_Cats!$C$47))))))))))))))</f>
        <v>FW4</v>
      </c>
      <c r="F64" s="22"/>
      <c r="G64" s="58" t="s">
        <v>100</v>
      </c>
      <c r="H64" s="23" t="str">
        <f t="shared" si="1"/>
        <v>FT1-FW4-Sapele</v>
      </c>
      <c r="I64" s="24">
        <v>16.23</v>
      </c>
      <c r="K64">
        <f t="shared" si="0"/>
        <v>1</v>
      </c>
      <c r="M64" s="356">
        <v>0.02</v>
      </c>
      <c r="O64" s="361">
        <f t="shared" si="2"/>
        <v>16.560000000000002</v>
      </c>
    </row>
    <row r="65" spans="1:15" hidden="1">
      <c r="A65" s="19" t="s">
        <v>68</v>
      </c>
      <c r="B65" s="20">
        <v>12</v>
      </c>
      <c r="C65" s="21">
        <v>82</v>
      </c>
      <c r="D65" s="15" t="str">
        <f>IF(B65&lt;=Lists_Cats!$B$19,Lists_Cats!$C$19,IF(B65&lt;=Lists_Cats!$B$20,Lists_Cats!$C$20,IF(B65&lt;=Lists_Cats!$B$21,Lists_Cats!$C$21,IF(B65&lt;=Lists_Cats!$B$22,Lists_Cats!$C$22,IF(B65&lt;=Lists_Cats!$B$23,Lists_Cats!$C$23,IF(B65&lt;=Lists_Cats!$B$24,Lists_Cats!$C$24,IF(B65&lt;=Lists_Cats!$B$25,Lists_Cats!$C$25,IF(B65&lt;=Lists_Cats!$B$26,Lists_Cats!$C$26,IF(B65&lt;=Lists_Cats!$B$27,Lists_Cats!$C$27,IF(B65&lt;=Lists_Cats!$B$28,Lists_Cats!$C$28,Lists_Cats!$C$29))))))))))</f>
        <v>FT1</v>
      </c>
      <c r="E65" s="22" t="str">
        <f>IF(C65&lt;=Lists_Cats!$B$33,Lists_Cats!$C$33,IF(C65&lt;=Lists_Cats!$B$34,Lists_Cats!$C$34,IF(C65&lt;=Lists_Cats!$B$35,Lists_Cats!$C$35,IF(C65&lt;=Lists_Cats!$B$36,Lists_Cats!$C$36,IF(C65&lt;=Lists_Cats!$B$37,Lists_Cats!$C$37,IF(C65&lt;=Lists_Cats!$B$38,Lists_Cats!$C$38,IF(C65&lt;=Lists_Cats!$B$39,Lists_Cats!$C$39,IF(C65&lt;=Lists_Cats!$B$40,Lists_Cats!$C$40,IF(C65&lt;=Lists_Cats!$B$41,Lists_Cats!$C$41,IF(C65&lt;=Lists_Cats!$B$42,Lists_Cats!$C$42,IF(C65&lt;=Lists_Cats!$B$43,Lists_Cats!$C$43,IF(C65&lt;=Lists_Cats!$B$44,Lists_Cats!$C$44,IF(C65&lt;=Lists_Cats!$B$45,Lists_Cats!$C$45,IF(C65&lt;=Lists_Cats!$B$46,Lists_Cats!$C$46,Lists_Cats!$C$47))))))))))))))</f>
        <v>FW6</v>
      </c>
      <c r="F65" s="22"/>
      <c r="G65" s="58" t="s">
        <v>100</v>
      </c>
      <c r="H65" s="23" t="str">
        <f t="shared" si="1"/>
        <v>FT1-FW6-Sapele</v>
      </c>
      <c r="I65" s="24">
        <v>17.53</v>
      </c>
      <c r="K65">
        <f t="shared" si="0"/>
        <v>1</v>
      </c>
      <c r="M65" s="356">
        <v>0.02</v>
      </c>
      <c r="O65" s="361">
        <f t="shared" si="2"/>
        <v>17.89</v>
      </c>
    </row>
    <row r="66" spans="1:15">
      <c r="A66" s="19" t="s">
        <v>69</v>
      </c>
      <c r="B66" s="20">
        <v>15</v>
      </c>
      <c r="C66" s="21">
        <v>45</v>
      </c>
      <c r="D66" s="15" t="str">
        <f>IF(B66&lt;=Lists_Cats!$B$19,Lists_Cats!$C$19,IF(B66&lt;=Lists_Cats!$B$20,Lists_Cats!$C$20,IF(B66&lt;=Lists_Cats!$B$21,Lists_Cats!$C$21,IF(B66&lt;=Lists_Cats!$B$22,Lists_Cats!$C$22,IF(B66&lt;=Lists_Cats!$B$23,Lists_Cats!$C$23,IF(B66&lt;=Lists_Cats!$B$24,Lists_Cats!$C$24,IF(B66&lt;=Lists_Cats!$B$25,Lists_Cats!$C$25,IF(B66&lt;=Lists_Cats!$B$26,Lists_Cats!$C$26,IF(B66&lt;=Lists_Cats!$B$27,Lists_Cats!$C$27,IF(B66&lt;=Lists_Cats!$B$28,Lists_Cats!$C$28,Lists_Cats!$C$29))))))))))</f>
        <v>FT2</v>
      </c>
      <c r="E66" s="22" t="str">
        <f>IF(C66&lt;=Lists_Cats!$B$33,Lists_Cats!$C$33,IF(C66&lt;=Lists_Cats!$B$34,Lists_Cats!$C$34,IF(C66&lt;=Lists_Cats!$B$35,Lists_Cats!$C$35,IF(C66&lt;=Lists_Cats!$B$36,Lists_Cats!$C$36,IF(C66&lt;=Lists_Cats!$B$37,Lists_Cats!$C$37,IF(C66&lt;=Lists_Cats!$B$38,Lists_Cats!$C$38,IF(C66&lt;=Lists_Cats!$B$39,Lists_Cats!$C$39,IF(C66&lt;=Lists_Cats!$B$40,Lists_Cats!$C$40,IF(C66&lt;=Lists_Cats!$B$41,Lists_Cats!$C$41,IF(C66&lt;=Lists_Cats!$B$42,Lists_Cats!$C$42,IF(C66&lt;=Lists_Cats!$B$43,Lists_Cats!$C$43,IF(C66&lt;=Lists_Cats!$B$44,Lists_Cats!$C$44,IF(C66&lt;=Lists_Cats!$B$45,Lists_Cats!$C$45,IF(C66&lt;=Lists_Cats!$B$46,Lists_Cats!$C$46,Lists_Cats!$C$47))))))))))))))</f>
        <v>FW2</v>
      </c>
      <c r="F66" s="22"/>
      <c r="G66" s="58" t="s">
        <v>100</v>
      </c>
      <c r="H66" s="23" t="str">
        <f t="shared" si="1"/>
        <v>FT2-FW2-Sapele</v>
      </c>
      <c r="I66" s="24">
        <v>11.459999999999999</v>
      </c>
      <c r="K66">
        <f t="shared" si="0"/>
        <v>1</v>
      </c>
      <c r="M66" s="356">
        <v>0.02</v>
      </c>
      <c r="O66" s="361">
        <f t="shared" si="2"/>
        <v>11.69</v>
      </c>
    </row>
    <row r="67" spans="1:15">
      <c r="A67" s="25" t="s">
        <v>70</v>
      </c>
      <c r="B67" s="20">
        <v>15</v>
      </c>
      <c r="C67" s="21">
        <v>60</v>
      </c>
      <c r="D67" s="15" t="str">
        <f>IF(B67&lt;=Lists_Cats!$B$19,Lists_Cats!$C$19,IF(B67&lt;=Lists_Cats!$B$20,Lists_Cats!$C$20,IF(B67&lt;=Lists_Cats!$B$21,Lists_Cats!$C$21,IF(B67&lt;=Lists_Cats!$B$22,Lists_Cats!$C$22,IF(B67&lt;=Lists_Cats!$B$23,Lists_Cats!$C$23,IF(B67&lt;=Lists_Cats!$B$24,Lists_Cats!$C$24,IF(B67&lt;=Lists_Cats!$B$25,Lists_Cats!$C$25,IF(B67&lt;=Lists_Cats!$B$26,Lists_Cats!$C$26,IF(B67&lt;=Lists_Cats!$B$27,Lists_Cats!$C$27,IF(B67&lt;=Lists_Cats!$B$28,Lists_Cats!$C$28,Lists_Cats!$C$29))))))))))</f>
        <v>FT2</v>
      </c>
      <c r="E67" s="22" t="str">
        <f>IF(C67&lt;=Lists_Cats!$B$33,Lists_Cats!$C$33,IF(C67&lt;=Lists_Cats!$B$34,Lists_Cats!$C$34,IF(C67&lt;=Lists_Cats!$B$35,Lists_Cats!$C$35,IF(C67&lt;=Lists_Cats!$B$36,Lists_Cats!$C$36,IF(C67&lt;=Lists_Cats!$B$37,Lists_Cats!$C$37,IF(C67&lt;=Lists_Cats!$B$38,Lists_Cats!$C$38,IF(C67&lt;=Lists_Cats!$B$39,Lists_Cats!$C$39,IF(C67&lt;=Lists_Cats!$B$40,Lists_Cats!$C$40,IF(C67&lt;=Lists_Cats!$B$41,Lists_Cats!$C$41,IF(C67&lt;=Lists_Cats!$B$42,Lists_Cats!$C$42,IF(C67&lt;=Lists_Cats!$B$43,Lists_Cats!$C$43,IF(C67&lt;=Lists_Cats!$B$44,Lists_Cats!$C$44,IF(C67&lt;=Lists_Cats!$B$45,Lists_Cats!$C$45,IF(C67&lt;=Lists_Cats!$B$46,Lists_Cats!$C$46,Lists_Cats!$C$47))))))))))))))</f>
        <v>FW3</v>
      </c>
      <c r="F67" s="22"/>
      <c r="G67" s="58" t="s">
        <v>100</v>
      </c>
      <c r="H67" s="23" t="str">
        <f t="shared" si="1"/>
        <v>FT2-FW3-Sapele</v>
      </c>
      <c r="I67" s="24">
        <v>13.73</v>
      </c>
      <c r="K67">
        <f t="shared" si="0"/>
        <v>1</v>
      </c>
      <c r="M67" s="356">
        <v>0.02</v>
      </c>
      <c r="O67" s="361">
        <f t="shared" si="2"/>
        <v>14.01</v>
      </c>
    </row>
    <row r="68" spans="1:15">
      <c r="A68" s="25" t="s">
        <v>71</v>
      </c>
      <c r="B68" s="20">
        <v>15</v>
      </c>
      <c r="C68" s="21">
        <v>75</v>
      </c>
      <c r="D68" s="15" t="str">
        <f>IF(B68&lt;=Lists_Cats!$B$19,Lists_Cats!$C$19,IF(B68&lt;=Lists_Cats!$B$20,Lists_Cats!$C$20,IF(B68&lt;=Lists_Cats!$B$21,Lists_Cats!$C$21,IF(B68&lt;=Lists_Cats!$B$22,Lists_Cats!$C$22,IF(B68&lt;=Lists_Cats!$B$23,Lists_Cats!$C$23,IF(B68&lt;=Lists_Cats!$B$24,Lists_Cats!$C$24,IF(B68&lt;=Lists_Cats!$B$25,Lists_Cats!$C$25,IF(B68&lt;=Lists_Cats!$B$26,Lists_Cats!$C$26,IF(B68&lt;=Lists_Cats!$B$27,Lists_Cats!$C$27,IF(B68&lt;=Lists_Cats!$B$28,Lists_Cats!$C$28,Lists_Cats!$C$29))))))))))</f>
        <v>FT2</v>
      </c>
      <c r="E68" s="22" t="str">
        <f>IF(C68&lt;=Lists_Cats!$B$33,Lists_Cats!$C$33,IF(C68&lt;=Lists_Cats!$B$34,Lists_Cats!$C$34,IF(C68&lt;=Lists_Cats!$B$35,Lists_Cats!$C$35,IF(C68&lt;=Lists_Cats!$B$36,Lists_Cats!$C$36,IF(C68&lt;=Lists_Cats!$B$37,Lists_Cats!$C$37,IF(C68&lt;=Lists_Cats!$B$38,Lists_Cats!$C$38,IF(C68&lt;=Lists_Cats!$B$39,Lists_Cats!$C$39,IF(C68&lt;=Lists_Cats!$B$40,Lists_Cats!$C$40,IF(C68&lt;=Lists_Cats!$B$41,Lists_Cats!$C$41,IF(C68&lt;=Lists_Cats!$B$42,Lists_Cats!$C$42,IF(C68&lt;=Lists_Cats!$B$43,Lists_Cats!$C$43,IF(C68&lt;=Lists_Cats!$B$44,Lists_Cats!$C$44,IF(C68&lt;=Lists_Cats!$B$45,Lists_Cats!$C$45,IF(C68&lt;=Lists_Cats!$B$46,Lists_Cats!$C$46,Lists_Cats!$C$47))))))))))))))</f>
        <v>FW4</v>
      </c>
      <c r="F68" s="22"/>
      <c r="G68" s="58" t="s">
        <v>100</v>
      </c>
      <c r="H68" s="23" t="str">
        <f t="shared" si="1"/>
        <v>FT2-FW4-Sapele</v>
      </c>
      <c r="I68" s="24">
        <v>16.07</v>
      </c>
      <c r="K68">
        <f t="shared" ref="K68:K131" si="3">COUNTIF($H$4:$H$873,H68)</f>
        <v>1</v>
      </c>
      <c r="M68" s="356">
        <v>0.02</v>
      </c>
      <c r="O68" s="361">
        <f t="shared" si="2"/>
        <v>16.400000000000002</v>
      </c>
    </row>
    <row r="69" spans="1:15">
      <c r="A69" s="25" t="s">
        <v>72</v>
      </c>
      <c r="B69" s="20">
        <v>15</v>
      </c>
      <c r="C69" s="21">
        <v>82</v>
      </c>
      <c r="D69" s="15" t="str">
        <f>IF(B69&lt;=Lists_Cats!$B$19,Lists_Cats!$C$19,IF(B69&lt;=Lists_Cats!$B$20,Lists_Cats!$C$20,IF(B69&lt;=Lists_Cats!$B$21,Lists_Cats!$C$21,IF(B69&lt;=Lists_Cats!$B$22,Lists_Cats!$C$22,IF(B69&lt;=Lists_Cats!$B$23,Lists_Cats!$C$23,IF(B69&lt;=Lists_Cats!$B$24,Lists_Cats!$C$24,IF(B69&lt;=Lists_Cats!$B$25,Lists_Cats!$C$25,IF(B69&lt;=Lists_Cats!$B$26,Lists_Cats!$C$26,IF(B69&lt;=Lists_Cats!$B$27,Lists_Cats!$C$27,IF(B69&lt;=Lists_Cats!$B$28,Lists_Cats!$C$28,Lists_Cats!$C$29))))))))))</f>
        <v>FT2</v>
      </c>
      <c r="E69" s="22" t="str">
        <f>IF(C69&lt;=Lists_Cats!$B$33,Lists_Cats!$C$33,IF(C69&lt;=Lists_Cats!$B$34,Lists_Cats!$C$34,IF(C69&lt;=Lists_Cats!$B$35,Lists_Cats!$C$35,IF(C69&lt;=Lists_Cats!$B$36,Lists_Cats!$C$36,IF(C69&lt;=Lists_Cats!$B$37,Lists_Cats!$C$37,IF(C69&lt;=Lists_Cats!$B$38,Lists_Cats!$C$38,IF(C69&lt;=Lists_Cats!$B$39,Lists_Cats!$C$39,IF(C69&lt;=Lists_Cats!$B$40,Lists_Cats!$C$40,IF(C69&lt;=Lists_Cats!$B$41,Lists_Cats!$C$41,IF(C69&lt;=Lists_Cats!$B$42,Lists_Cats!$C$42,IF(C69&lt;=Lists_Cats!$B$43,Lists_Cats!$C$43,IF(C69&lt;=Lists_Cats!$B$44,Lists_Cats!$C$44,IF(C69&lt;=Lists_Cats!$B$45,Lists_Cats!$C$45,IF(C69&lt;=Lists_Cats!$B$46,Lists_Cats!$C$46,Lists_Cats!$C$47))))))))))))))</f>
        <v>FW6</v>
      </c>
      <c r="F69" s="22"/>
      <c r="G69" s="58" t="s">
        <v>100</v>
      </c>
      <c r="H69" s="23" t="str">
        <f t="shared" ref="H69:H132" si="4">D69&amp;"-"&amp;E69&amp;"-"&amp;G69</f>
        <v>FT2-FW6-Sapele</v>
      </c>
      <c r="I69" s="24">
        <v>17.200000000000003</v>
      </c>
      <c r="K69">
        <f t="shared" si="3"/>
        <v>1</v>
      </c>
      <c r="M69" s="356">
        <v>0.02</v>
      </c>
      <c r="O69" s="361">
        <f t="shared" ref="O69:O132" si="5">+ROUNDUP(I69*(1+M69),2)</f>
        <v>17.55</v>
      </c>
    </row>
    <row r="70" spans="1:15">
      <c r="A70" s="25" t="s">
        <v>73</v>
      </c>
      <c r="B70" s="20">
        <v>18</v>
      </c>
      <c r="C70" s="21">
        <v>45</v>
      </c>
      <c r="D70" s="15" t="str">
        <f>IF(B70&lt;=Lists_Cats!$B$19,Lists_Cats!$C$19,IF(B70&lt;=Lists_Cats!$B$20,Lists_Cats!$C$20,IF(B70&lt;=Lists_Cats!$B$21,Lists_Cats!$C$21,IF(B70&lt;=Lists_Cats!$B$22,Lists_Cats!$C$22,IF(B70&lt;=Lists_Cats!$B$23,Lists_Cats!$C$23,IF(B70&lt;=Lists_Cats!$B$24,Lists_Cats!$C$24,IF(B70&lt;=Lists_Cats!$B$25,Lists_Cats!$C$25,IF(B70&lt;=Lists_Cats!$B$26,Lists_Cats!$C$26,IF(B70&lt;=Lists_Cats!$B$27,Lists_Cats!$C$27,IF(B70&lt;=Lists_Cats!$B$28,Lists_Cats!$C$28,Lists_Cats!$C$29))))))))))</f>
        <v>FT3</v>
      </c>
      <c r="E70" s="22" t="str">
        <f>IF(C70&lt;=Lists_Cats!$B$33,Lists_Cats!$C$33,IF(C70&lt;=Lists_Cats!$B$34,Lists_Cats!$C$34,IF(C70&lt;=Lists_Cats!$B$35,Lists_Cats!$C$35,IF(C70&lt;=Lists_Cats!$B$36,Lists_Cats!$C$36,IF(C70&lt;=Lists_Cats!$B$37,Lists_Cats!$C$37,IF(C70&lt;=Lists_Cats!$B$38,Lists_Cats!$C$38,IF(C70&lt;=Lists_Cats!$B$39,Lists_Cats!$C$39,IF(C70&lt;=Lists_Cats!$B$40,Lists_Cats!$C$40,IF(C70&lt;=Lists_Cats!$B$41,Lists_Cats!$C$41,IF(C70&lt;=Lists_Cats!$B$42,Lists_Cats!$C$42,IF(C70&lt;=Lists_Cats!$B$43,Lists_Cats!$C$43,IF(C70&lt;=Lists_Cats!$B$44,Lists_Cats!$C$44,IF(C70&lt;=Lists_Cats!$B$45,Lists_Cats!$C$45,IF(C70&lt;=Lists_Cats!$B$46,Lists_Cats!$C$46,Lists_Cats!$C$47))))))))))))))</f>
        <v>FW2</v>
      </c>
      <c r="F70" s="22"/>
      <c r="G70" s="58" t="s">
        <v>100</v>
      </c>
      <c r="H70" s="23" t="str">
        <f t="shared" si="4"/>
        <v>FT3-FW2-Sapele</v>
      </c>
      <c r="I70" s="24">
        <v>13.9</v>
      </c>
      <c r="K70">
        <f t="shared" si="3"/>
        <v>1</v>
      </c>
      <c r="M70" s="356">
        <v>0.02</v>
      </c>
      <c r="O70" s="361">
        <f t="shared" si="5"/>
        <v>14.18</v>
      </c>
    </row>
    <row r="71" spans="1:15">
      <c r="A71" s="25" t="s">
        <v>74</v>
      </c>
      <c r="B71" s="20">
        <v>18</v>
      </c>
      <c r="C71" s="21">
        <v>60</v>
      </c>
      <c r="D71" s="15" t="str">
        <f>IF(B71&lt;=Lists_Cats!$B$19,Lists_Cats!$C$19,IF(B71&lt;=Lists_Cats!$B$20,Lists_Cats!$C$20,IF(B71&lt;=Lists_Cats!$B$21,Lists_Cats!$C$21,IF(B71&lt;=Lists_Cats!$B$22,Lists_Cats!$C$22,IF(B71&lt;=Lists_Cats!$B$23,Lists_Cats!$C$23,IF(B71&lt;=Lists_Cats!$B$24,Lists_Cats!$C$24,IF(B71&lt;=Lists_Cats!$B$25,Lists_Cats!$C$25,IF(B71&lt;=Lists_Cats!$B$26,Lists_Cats!$C$26,IF(B71&lt;=Lists_Cats!$B$27,Lists_Cats!$C$27,IF(B71&lt;=Lists_Cats!$B$28,Lists_Cats!$C$28,Lists_Cats!$C$29))))))))))</f>
        <v>FT3</v>
      </c>
      <c r="E71" s="22" t="str">
        <f>IF(C71&lt;=Lists_Cats!$B$33,Lists_Cats!$C$33,IF(C71&lt;=Lists_Cats!$B$34,Lists_Cats!$C$34,IF(C71&lt;=Lists_Cats!$B$35,Lists_Cats!$C$35,IF(C71&lt;=Lists_Cats!$B$36,Lists_Cats!$C$36,IF(C71&lt;=Lists_Cats!$B$37,Lists_Cats!$C$37,IF(C71&lt;=Lists_Cats!$B$38,Lists_Cats!$C$38,IF(C71&lt;=Lists_Cats!$B$39,Lists_Cats!$C$39,IF(C71&lt;=Lists_Cats!$B$40,Lists_Cats!$C$40,IF(C71&lt;=Lists_Cats!$B$41,Lists_Cats!$C$41,IF(C71&lt;=Lists_Cats!$B$42,Lists_Cats!$C$42,IF(C71&lt;=Lists_Cats!$B$43,Lists_Cats!$C$43,IF(C71&lt;=Lists_Cats!$B$44,Lists_Cats!$C$44,IF(C71&lt;=Lists_Cats!$B$45,Lists_Cats!$C$45,IF(C71&lt;=Lists_Cats!$B$46,Lists_Cats!$C$46,Lists_Cats!$C$47))))))))))))))</f>
        <v>FW3</v>
      </c>
      <c r="F71" s="22"/>
      <c r="G71" s="58" t="s">
        <v>100</v>
      </c>
      <c r="H71" s="23" t="str">
        <f t="shared" si="4"/>
        <v>FT3-FW3-Sapele</v>
      </c>
      <c r="I71" s="24">
        <v>16.940000000000001</v>
      </c>
      <c r="K71">
        <f t="shared" si="3"/>
        <v>1</v>
      </c>
      <c r="M71" s="356">
        <v>0.02</v>
      </c>
      <c r="O71" s="361">
        <f t="shared" si="5"/>
        <v>17.28</v>
      </c>
    </row>
    <row r="72" spans="1:15">
      <c r="A72" s="25" t="s">
        <v>75</v>
      </c>
      <c r="B72" s="20">
        <v>18</v>
      </c>
      <c r="C72" s="21">
        <v>75</v>
      </c>
      <c r="D72" s="15" t="str">
        <f>IF(B72&lt;=Lists_Cats!$B$19,Lists_Cats!$C$19,IF(B72&lt;=Lists_Cats!$B$20,Lists_Cats!$C$20,IF(B72&lt;=Lists_Cats!$B$21,Lists_Cats!$C$21,IF(B72&lt;=Lists_Cats!$B$22,Lists_Cats!$C$22,IF(B72&lt;=Lists_Cats!$B$23,Lists_Cats!$C$23,IF(B72&lt;=Lists_Cats!$B$24,Lists_Cats!$C$24,IF(B72&lt;=Lists_Cats!$B$25,Lists_Cats!$C$25,IF(B72&lt;=Lists_Cats!$B$26,Lists_Cats!$C$26,IF(B72&lt;=Lists_Cats!$B$27,Lists_Cats!$C$27,IF(B72&lt;=Lists_Cats!$B$28,Lists_Cats!$C$28,Lists_Cats!$C$29))))))))))</f>
        <v>FT3</v>
      </c>
      <c r="E72" s="22" t="str">
        <f>IF(C72&lt;=Lists_Cats!$B$33,Lists_Cats!$C$33,IF(C72&lt;=Lists_Cats!$B$34,Lists_Cats!$C$34,IF(C72&lt;=Lists_Cats!$B$35,Lists_Cats!$C$35,IF(C72&lt;=Lists_Cats!$B$36,Lists_Cats!$C$36,IF(C72&lt;=Lists_Cats!$B$37,Lists_Cats!$C$37,IF(C72&lt;=Lists_Cats!$B$38,Lists_Cats!$C$38,IF(C72&lt;=Lists_Cats!$B$39,Lists_Cats!$C$39,IF(C72&lt;=Lists_Cats!$B$40,Lists_Cats!$C$40,IF(C72&lt;=Lists_Cats!$B$41,Lists_Cats!$C$41,IF(C72&lt;=Lists_Cats!$B$42,Lists_Cats!$C$42,IF(C72&lt;=Lists_Cats!$B$43,Lists_Cats!$C$43,IF(C72&lt;=Lists_Cats!$B$44,Lists_Cats!$C$44,IF(C72&lt;=Lists_Cats!$B$45,Lists_Cats!$C$45,IF(C72&lt;=Lists_Cats!$B$46,Lists_Cats!$C$46,Lists_Cats!$C$47))))))))))))))</f>
        <v>FW4</v>
      </c>
      <c r="F72" s="22"/>
      <c r="G72" s="58" t="s">
        <v>100</v>
      </c>
      <c r="H72" s="23" t="str">
        <f t="shared" si="4"/>
        <v>FT3-FW4-Sapele</v>
      </c>
      <c r="I72" s="24">
        <v>20.03</v>
      </c>
      <c r="K72">
        <f t="shared" si="3"/>
        <v>1</v>
      </c>
      <c r="M72" s="356">
        <v>0.02</v>
      </c>
      <c r="O72" s="361">
        <f t="shared" si="5"/>
        <v>20.440000000000001</v>
      </c>
    </row>
    <row r="73" spans="1:15">
      <c r="A73" s="25" t="s">
        <v>76</v>
      </c>
      <c r="B73" s="20">
        <v>18</v>
      </c>
      <c r="C73" s="21">
        <v>82</v>
      </c>
      <c r="D73" s="15" t="str">
        <f>IF(B73&lt;=Lists_Cats!$B$19,Lists_Cats!$C$19,IF(B73&lt;=Lists_Cats!$B$20,Lists_Cats!$C$20,IF(B73&lt;=Lists_Cats!$B$21,Lists_Cats!$C$21,IF(B73&lt;=Lists_Cats!$B$22,Lists_Cats!$C$22,IF(B73&lt;=Lists_Cats!$B$23,Lists_Cats!$C$23,IF(B73&lt;=Lists_Cats!$B$24,Lists_Cats!$C$24,IF(B73&lt;=Lists_Cats!$B$25,Lists_Cats!$C$25,IF(B73&lt;=Lists_Cats!$B$26,Lists_Cats!$C$26,IF(B73&lt;=Lists_Cats!$B$27,Lists_Cats!$C$27,IF(B73&lt;=Lists_Cats!$B$28,Lists_Cats!$C$28,Lists_Cats!$C$29))))))))))</f>
        <v>FT3</v>
      </c>
      <c r="E73" s="22" t="str">
        <f>IF(C73&lt;=Lists_Cats!$B$33,Lists_Cats!$C$33,IF(C73&lt;=Lists_Cats!$B$34,Lists_Cats!$C$34,IF(C73&lt;=Lists_Cats!$B$35,Lists_Cats!$C$35,IF(C73&lt;=Lists_Cats!$B$36,Lists_Cats!$C$36,IF(C73&lt;=Lists_Cats!$B$37,Lists_Cats!$C$37,IF(C73&lt;=Lists_Cats!$B$38,Lists_Cats!$C$38,IF(C73&lt;=Lists_Cats!$B$39,Lists_Cats!$C$39,IF(C73&lt;=Lists_Cats!$B$40,Lists_Cats!$C$40,IF(C73&lt;=Lists_Cats!$B$41,Lists_Cats!$C$41,IF(C73&lt;=Lists_Cats!$B$42,Lists_Cats!$C$42,IF(C73&lt;=Lists_Cats!$B$43,Lists_Cats!$C$43,IF(C73&lt;=Lists_Cats!$B$44,Lists_Cats!$C$44,IF(C73&lt;=Lists_Cats!$B$45,Lists_Cats!$C$45,IF(C73&lt;=Lists_Cats!$B$46,Lists_Cats!$C$46,Lists_Cats!$C$47))))))))))))))</f>
        <v>FW6</v>
      </c>
      <c r="F73" s="22"/>
      <c r="G73" s="58" t="s">
        <v>100</v>
      </c>
      <c r="H73" s="23" t="str">
        <f t="shared" si="4"/>
        <v>FT3-FW6-Sapele</v>
      </c>
      <c r="I73" s="24">
        <v>20.89</v>
      </c>
      <c r="K73">
        <f t="shared" si="3"/>
        <v>1</v>
      </c>
      <c r="M73" s="356">
        <v>0.02</v>
      </c>
      <c r="O73" s="361">
        <f t="shared" si="5"/>
        <v>21.310000000000002</v>
      </c>
    </row>
    <row r="74" spans="1:15" hidden="1">
      <c r="A74" s="25" t="s">
        <v>77</v>
      </c>
      <c r="B74" s="20">
        <v>22</v>
      </c>
      <c r="C74" s="21">
        <v>45</v>
      </c>
      <c r="D74" s="15" t="str">
        <f>IF(B74&lt;=Lists_Cats!$B$19,Lists_Cats!$C$19,IF(B74&lt;=Lists_Cats!$B$20,Lists_Cats!$C$20,IF(B74&lt;=Lists_Cats!$B$21,Lists_Cats!$C$21,IF(B74&lt;=Lists_Cats!$B$22,Lists_Cats!$C$22,IF(B74&lt;=Lists_Cats!$B$23,Lists_Cats!$C$23,IF(B74&lt;=Lists_Cats!$B$24,Lists_Cats!$C$24,IF(B74&lt;=Lists_Cats!$B$25,Lists_Cats!$C$25,IF(B74&lt;=Lists_Cats!$B$26,Lists_Cats!$C$26,IF(B74&lt;=Lists_Cats!$B$27,Lists_Cats!$C$27,IF(B74&lt;=Lists_Cats!$B$28,Lists_Cats!$C$28,Lists_Cats!$C$29))))))))))</f>
        <v>FT4</v>
      </c>
      <c r="E74" s="22" t="str">
        <f>IF(C74&lt;=Lists_Cats!$B$33,Lists_Cats!$C$33,IF(C74&lt;=Lists_Cats!$B$34,Lists_Cats!$C$34,IF(C74&lt;=Lists_Cats!$B$35,Lists_Cats!$C$35,IF(C74&lt;=Lists_Cats!$B$36,Lists_Cats!$C$36,IF(C74&lt;=Lists_Cats!$B$37,Lists_Cats!$C$37,IF(C74&lt;=Lists_Cats!$B$38,Lists_Cats!$C$38,IF(C74&lt;=Lists_Cats!$B$39,Lists_Cats!$C$39,IF(C74&lt;=Lists_Cats!$B$40,Lists_Cats!$C$40,IF(C74&lt;=Lists_Cats!$B$41,Lists_Cats!$C$41,IF(C74&lt;=Lists_Cats!$B$42,Lists_Cats!$C$42,IF(C74&lt;=Lists_Cats!$B$43,Lists_Cats!$C$43,IF(C74&lt;=Lists_Cats!$B$44,Lists_Cats!$C$44,IF(C74&lt;=Lists_Cats!$B$45,Lists_Cats!$C$45,IF(C74&lt;=Lists_Cats!$B$46,Lists_Cats!$C$46,Lists_Cats!$C$47))))))))))))))</f>
        <v>FW2</v>
      </c>
      <c r="F74" s="22"/>
      <c r="G74" s="58" t="s">
        <v>100</v>
      </c>
      <c r="H74" s="23" t="str">
        <f t="shared" si="4"/>
        <v>FT4-FW2-Sapele</v>
      </c>
      <c r="I74" s="24">
        <v>17.690000000000001</v>
      </c>
      <c r="K74">
        <f t="shared" si="3"/>
        <v>1</v>
      </c>
      <c r="M74" s="356">
        <v>0.02</v>
      </c>
      <c r="O74" s="361">
        <f t="shared" si="5"/>
        <v>18.05</v>
      </c>
    </row>
    <row r="75" spans="1:15" hidden="1">
      <c r="A75" s="25" t="s">
        <v>78</v>
      </c>
      <c r="B75" s="20">
        <v>22</v>
      </c>
      <c r="C75" s="21">
        <v>60</v>
      </c>
      <c r="D75" s="15" t="str">
        <f>IF(B75&lt;=Lists_Cats!$B$19,Lists_Cats!$C$19,IF(B75&lt;=Lists_Cats!$B$20,Lists_Cats!$C$20,IF(B75&lt;=Lists_Cats!$B$21,Lists_Cats!$C$21,IF(B75&lt;=Lists_Cats!$B$22,Lists_Cats!$C$22,IF(B75&lt;=Lists_Cats!$B$23,Lists_Cats!$C$23,IF(B75&lt;=Lists_Cats!$B$24,Lists_Cats!$C$24,IF(B75&lt;=Lists_Cats!$B$25,Lists_Cats!$C$25,IF(B75&lt;=Lists_Cats!$B$26,Lists_Cats!$C$26,IF(B75&lt;=Lists_Cats!$B$27,Lists_Cats!$C$27,IF(B75&lt;=Lists_Cats!$B$28,Lists_Cats!$C$28,Lists_Cats!$C$29))))))))))</f>
        <v>FT4</v>
      </c>
      <c r="E75" s="22" t="str">
        <f>IF(C75&lt;=Lists_Cats!$B$33,Lists_Cats!$C$33,IF(C75&lt;=Lists_Cats!$B$34,Lists_Cats!$C$34,IF(C75&lt;=Lists_Cats!$B$35,Lists_Cats!$C$35,IF(C75&lt;=Lists_Cats!$B$36,Lists_Cats!$C$36,IF(C75&lt;=Lists_Cats!$B$37,Lists_Cats!$C$37,IF(C75&lt;=Lists_Cats!$B$38,Lists_Cats!$C$38,IF(C75&lt;=Lists_Cats!$B$39,Lists_Cats!$C$39,IF(C75&lt;=Lists_Cats!$B$40,Lists_Cats!$C$40,IF(C75&lt;=Lists_Cats!$B$41,Lists_Cats!$C$41,IF(C75&lt;=Lists_Cats!$B$42,Lists_Cats!$C$42,IF(C75&lt;=Lists_Cats!$B$43,Lists_Cats!$C$43,IF(C75&lt;=Lists_Cats!$B$44,Lists_Cats!$C$44,IF(C75&lt;=Lists_Cats!$B$45,Lists_Cats!$C$45,IF(C75&lt;=Lists_Cats!$B$46,Lists_Cats!$C$46,Lists_Cats!$C$47))))))))))))))</f>
        <v>FW3</v>
      </c>
      <c r="F75" s="22"/>
      <c r="G75" s="58" t="s">
        <v>100</v>
      </c>
      <c r="H75" s="23" t="str">
        <f t="shared" si="4"/>
        <v>FT4-FW3-Sapele</v>
      </c>
      <c r="I75" s="24">
        <v>22.680000000000003</v>
      </c>
      <c r="K75">
        <f t="shared" si="3"/>
        <v>1</v>
      </c>
      <c r="M75" s="356">
        <v>0.02</v>
      </c>
      <c r="O75" s="361">
        <f t="shared" si="5"/>
        <v>23.14</v>
      </c>
    </row>
    <row r="76" spans="1:15" hidden="1">
      <c r="A76" s="25" t="s">
        <v>79</v>
      </c>
      <c r="B76" s="20">
        <v>22</v>
      </c>
      <c r="C76" s="21">
        <v>75</v>
      </c>
      <c r="D76" s="15" t="str">
        <f>IF(B76&lt;=Lists_Cats!$B$19,Lists_Cats!$C$19,IF(B76&lt;=Lists_Cats!$B$20,Lists_Cats!$C$20,IF(B76&lt;=Lists_Cats!$B$21,Lists_Cats!$C$21,IF(B76&lt;=Lists_Cats!$B$22,Lists_Cats!$C$22,IF(B76&lt;=Lists_Cats!$B$23,Lists_Cats!$C$23,IF(B76&lt;=Lists_Cats!$B$24,Lists_Cats!$C$24,IF(B76&lt;=Lists_Cats!$B$25,Lists_Cats!$C$25,IF(B76&lt;=Lists_Cats!$B$26,Lists_Cats!$C$26,IF(B76&lt;=Lists_Cats!$B$27,Lists_Cats!$C$27,IF(B76&lt;=Lists_Cats!$B$28,Lists_Cats!$C$28,Lists_Cats!$C$29))))))))))</f>
        <v>FT4</v>
      </c>
      <c r="E76" s="22" t="str">
        <f>IF(C76&lt;=Lists_Cats!$B$33,Lists_Cats!$C$33,IF(C76&lt;=Lists_Cats!$B$34,Lists_Cats!$C$34,IF(C76&lt;=Lists_Cats!$B$35,Lists_Cats!$C$35,IF(C76&lt;=Lists_Cats!$B$36,Lists_Cats!$C$36,IF(C76&lt;=Lists_Cats!$B$37,Lists_Cats!$C$37,IF(C76&lt;=Lists_Cats!$B$38,Lists_Cats!$C$38,IF(C76&lt;=Lists_Cats!$B$39,Lists_Cats!$C$39,IF(C76&lt;=Lists_Cats!$B$40,Lists_Cats!$C$40,IF(C76&lt;=Lists_Cats!$B$41,Lists_Cats!$C$41,IF(C76&lt;=Lists_Cats!$B$42,Lists_Cats!$C$42,IF(C76&lt;=Lists_Cats!$B$43,Lists_Cats!$C$43,IF(C76&lt;=Lists_Cats!$B$44,Lists_Cats!$C$44,IF(C76&lt;=Lists_Cats!$B$45,Lists_Cats!$C$45,IF(C76&lt;=Lists_Cats!$B$46,Lists_Cats!$C$46,Lists_Cats!$C$47))))))))))))))</f>
        <v>FW4</v>
      </c>
      <c r="F76" s="22"/>
      <c r="G76" s="58" t="s">
        <v>100</v>
      </c>
      <c r="H76" s="23" t="str">
        <f t="shared" si="4"/>
        <v>FT4-FW4-Sapele</v>
      </c>
      <c r="I76" s="24">
        <v>27.62</v>
      </c>
      <c r="K76">
        <f t="shared" si="3"/>
        <v>1</v>
      </c>
      <c r="M76" s="356">
        <v>0.02</v>
      </c>
      <c r="O76" s="361">
        <f t="shared" si="5"/>
        <v>28.180000000000003</v>
      </c>
    </row>
    <row r="77" spans="1:15" hidden="1">
      <c r="A77" s="25" t="s">
        <v>80</v>
      </c>
      <c r="B77" s="20">
        <v>22</v>
      </c>
      <c r="C77" s="21">
        <v>82</v>
      </c>
      <c r="D77" s="15" t="str">
        <f>IF(B77&lt;=Lists_Cats!$B$19,Lists_Cats!$C$19,IF(B77&lt;=Lists_Cats!$B$20,Lists_Cats!$C$20,IF(B77&lt;=Lists_Cats!$B$21,Lists_Cats!$C$21,IF(B77&lt;=Lists_Cats!$B$22,Lists_Cats!$C$22,IF(B77&lt;=Lists_Cats!$B$23,Lists_Cats!$C$23,IF(B77&lt;=Lists_Cats!$B$24,Lists_Cats!$C$24,IF(B77&lt;=Lists_Cats!$B$25,Lists_Cats!$C$25,IF(B77&lt;=Lists_Cats!$B$26,Lists_Cats!$C$26,IF(B77&lt;=Lists_Cats!$B$27,Lists_Cats!$C$27,IF(B77&lt;=Lists_Cats!$B$28,Lists_Cats!$C$28,Lists_Cats!$C$29))))))))))</f>
        <v>FT4</v>
      </c>
      <c r="E77" s="22" t="str">
        <f>IF(C77&lt;=Lists_Cats!$B$33,Lists_Cats!$C$33,IF(C77&lt;=Lists_Cats!$B$34,Lists_Cats!$C$34,IF(C77&lt;=Lists_Cats!$B$35,Lists_Cats!$C$35,IF(C77&lt;=Lists_Cats!$B$36,Lists_Cats!$C$36,IF(C77&lt;=Lists_Cats!$B$37,Lists_Cats!$C$37,IF(C77&lt;=Lists_Cats!$B$38,Lists_Cats!$C$38,IF(C77&lt;=Lists_Cats!$B$39,Lists_Cats!$C$39,IF(C77&lt;=Lists_Cats!$B$40,Lists_Cats!$C$40,IF(C77&lt;=Lists_Cats!$B$41,Lists_Cats!$C$41,IF(C77&lt;=Lists_Cats!$B$42,Lists_Cats!$C$42,IF(C77&lt;=Lists_Cats!$B$43,Lists_Cats!$C$43,IF(C77&lt;=Lists_Cats!$B$44,Lists_Cats!$C$44,IF(C77&lt;=Lists_Cats!$B$45,Lists_Cats!$C$45,IF(C77&lt;=Lists_Cats!$B$46,Lists_Cats!$C$46,Lists_Cats!$C$47))))))))))))))</f>
        <v>FW6</v>
      </c>
      <c r="F77" s="22"/>
      <c r="G77" s="58" t="s">
        <v>100</v>
      </c>
      <c r="H77" s="23" t="str">
        <f t="shared" si="4"/>
        <v>FT4-FW6-Sapele</v>
      </c>
      <c r="I77" s="24">
        <v>30</v>
      </c>
      <c r="K77">
        <f t="shared" si="3"/>
        <v>1</v>
      </c>
      <c r="M77" s="356">
        <v>0.02</v>
      </c>
      <c r="O77" s="361">
        <f t="shared" si="5"/>
        <v>30.6</v>
      </c>
    </row>
    <row r="78" spans="1:15" hidden="1">
      <c r="A78" s="25" t="s">
        <v>81</v>
      </c>
      <c r="B78" s="20">
        <v>25</v>
      </c>
      <c r="C78" s="21">
        <v>45</v>
      </c>
      <c r="D78" s="15" t="str">
        <f>IF(B78&lt;=Lists_Cats!$B$19,Lists_Cats!$C$19,IF(B78&lt;=Lists_Cats!$B$20,Lists_Cats!$C$20,IF(B78&lt;=Lists_Cats!$B$21,Lists_Cats!$C$21,IF(B78&lt;=Lists_Cats!$B$22,Lists_Cats!$C$22,IF(B78&lt;=Lists_Cats!$B$23,Lists_Cats!$C$23,IF(B78&lt;=Lists_Cats!$B$24,Lists_Cats!$C$24,IF(B78&lt;=Lists_Cats!$B$25,Lists_Cats!$C$25,IF(B78&lt;=Lists_Cats!$B$26,Lists_Cats!$C$26,IF(B78&lt;=Lists_Cats!$B$27,Lists_Cats!$C$27,IF(B78&lt;=Lists_Cats!$B$28,Lists_Cats!$C$28,Lists_Cats!$C$29))))))))))</f>
        <v>FT5</v>
      </c>
      <c r="E78" s="22" t="str">
        <f>IF(C78&lt;=Lists_Cats!$B$33,Lists_Cats!$C$33,IF(C78&lt;=Lists_Cats!$B$34,Lists_Cats!$C$34,IF(C78&lt;=Lists_Cats!$B$35,Lists_Cats!$C$35,IF(C78&lt;=Lists_Cats!$B$36,Lists_Cats!$C$36,IF(C78&lt;=Lists_Cats!$B$37,Lists_Cats!$C$37,IF(C78&lt;=Lists_Cats!$B$38,Lists_Cats!$C$38,IF(C78&lt;=Lists_Cats!$B$39,Lists_Cats!$C$39,IF(C78&lt;=Lists_Cats!$B$40,Lists_Cats!$C$40,IF(C78&lt;=Lists_Cats!$B$41,Lists_Cats!$C$41,IF(C78&lt;=Lists_Cats!$B$42,Lists_Cats!$C$42,IF(C78&lt;=Lists_Cats!$B$43,Lists_Cats!$C$43,IF(C78&lt;=Lists_Cats!$B$44,Lists_Cats!$C$44,IF(C78&lt;=Lists_Cats!$B$45,Lists_Cats!$C$45,IF(C78&lt;=Lists_Cats!$B$46,Lists_Cats!$C$46,Lists_Cats!$C$47))))))))))))))</f>
        <v>FW2</v>
      </c>
      <c r="F78" s="22"/>
      <c r="G78" s="58" t="s">
        <v>100</v>
      </c>
      <c r="H78" s="23" t="str">
        <f t="shared" si="4"/>
        <v>FT5-FW2-Sapele</v>
      </c>
      <c r="I78" s="24">
        <v>17.690000000000001</v>
      </c>
      <c r="K78">
        <f t="shared" si="3"/>
        <v>1</v>
      </c>
      <c r="M78" s="356">
        <v>0.02</v>
      </c>
      <c r="O78" s="361">
        <f t="shared" si="5"/>
        <v>18.05</v>
      </c>
    </row>
    <row r="79" spans="1:15" hidden="1">
      <c r="A79" s="25" t="s">
        <v>82</v>
      </c>
      <c r="B79" s="20">
        <v>25</v>
      </c>
      <c r="C79" s="21">
        <v>60</v>
      </c>
      <c r="D79" s="15" t="str">
        <f>IF(B79&lt;=Lists_Cats!$B$19,Lists_Cats!$C$19,IF(B79&lt;=Lists_Cats!$B$20,Lists_Cats!$C$20,IF(B79&lt;=Lists_Cats!$B$21,Lists_Cats!$C$21,IF(B79&lt;=Lists_Cats!$B$22,Lists_Cats!$C$22,IF(B79&lt;=Lists_Cats!$B$23,Lists_Cats!$C$23,IF(B79&lt;=Lists_Cats!$B$24,Lists_Cats!$C$24,IF(B79&lt;=Lists_Cats!$B$25,Lists_Cats!$C$25,IF(B79&lt;=Lists_Cats!$B$26,Lists_Cats!$C$26,IF(B79&lt;=Lists_Cats!$B$27,Lists_Cats!$C$27,IF(B79&lt;=Lists_Cats!$B$28,Lists_Cats!$C$28,Lists_Cats!$C$29))))))))))</f>
        <v>FT5</v>
      </c>
      <c r="E79" s="22" t="str">
        <f>IF(C79&lt;=Lists_Cats!$B$33,Lists_Cats!$C$33,IF(C79&lt;=Lists_Cats!$B$34,Lists_Cats!$C$34,IF(C79&lt;=Lists_Cats!$B$35,Lists_Cats!$C$35,IF(C79&lt;=Lists_Cats!$B$36,Lists_Cats!$C$36,IF(C79&lt;=Lists_Cats!$B$37,Lists_Cats!$C$37,IF(C79&lt;=Lists_Cats!$B$38,Lists_Cats!$C$38,IF(C79&lt;=Lists_Cats!$B$39,Lists_Cats!$C$39,IF(C79&lt;=Lists_Cats!$B$40,Lists_Cats!$C$40,IF(C79&lt;=Lists_Cats!$B$41,Lists_Cats!$C$41,IF(C79&lt;=Lists_Cats!$B$42,Lists_Cats!$C$42,IF(C79&lt;=Lists_Cats!$B$43,Lists_Cats!$C$43,IF(C79&lt;=Lists_Cats!$B$44,Lists_Cats!$C$44,IF(C79&lt;=Lists_Cats!$B$45,Lists_Cats!$C$45,IF(C79&lt;=Lists_Cats!$B$46,Lists_Cats!$C$46,Lists_Cats!$C$47))))))))))))))</f>
        <v>FW3</v>
      </c>
      <c r="F79" s="22"/>
      <c r="G79" s="58" t="s">
        <v>100</v>
      </c>
      <c r="H79" s="23" t="str">
        <f t="shared" si="4"/>
        <v>FT5-FW3-Sapele</v>
      </c>
      <c r="I79" s="24">
        <v>22.680000000000003</v>
      </c>
      <c r="K79">
        <f t="shared" si="3"/>
        <v>1</v>
      </c>
      <c r="M79" s="356">
        <v>0.02</v>
      </c>
      <c r="O79" s="361">
        <f t="shared" si="5"/>
        <v>23.14</v>
      </c>
    </row>
    <row r="80" spans="1:15" hidden="1">
      <c r="A80" s="25" t="s">
        <v>83</v>
      </c>
      <c r="B80" s="20">
        <v>25</v>
      </c>
      <c r="C80" s="21">
        <v>75</v>
      </c>
      <c r="D80" s="15" t="str">
        <f>IF(B80&lt;=Lists_Cats!$B$19,Lists_Cats!$C$19,IF(B80&lt;=Lists_Cats!$B$20,Lists_Cats!$C$20,IF(B80&lt;=Lists_Cats!$B$21,Lists_Cats!$C$21,IF(B80&lt;=Lists_Cats!$B$22,Lists_Cats!$C$22,IF(B80&lt;=Lists_Cats!$B$23,Lists_Cats!$C$23,IF(B80&lt;=Lists_Cats!$B$24,Lists_Cats!$C$24,IF(B80&lt;=Lists_Cats!$B$25,Lists_Cats!$C$25,IF(B80&lt;=Lists_Cats!$B$26,Lists_Cats!$C$26,IF(B80&lt;=Lists_Cats!$B$27,Lists_Cats!$C$27,IF(B80&lt;=Lists_Cats!$B$28,Lists_Cats!$C$28,Lists_Cats!$C$29))))))))))</f>
        <v>FT5</v>
      </c>
      <c r="E80" s="22" t="str">
        <f>IF(C80&lt;=Lists_Cats!$B$33,Lists_Cats!$C$33,IF(C80&lt;=Lists_Cats!$B$34,Lists_Cats!$C$34,IF(C80&lt;=Lists_Cats!$B$35,Lists_Cats!$C$35,IF(C80&lt;=Lists_Cats!$B$36,Lists_Cats!$C$36,IF(C80&lt;=Lists_Cats!$B$37,Lists_Cats!$C$37,IF(C80&lt;=Lists_Cats!$B$38,Lists_Cats!$C$38,IF(C80&lt;=Lists_Cats!$B$39,Lists_Cats!$C$39,IF(C80&lt;=Lists_Cats!$B$40,Lists_Cats!$C$40,IF(C80&lt;=Lists_Cats!$B$41,Lists_Cats!$C$41,IF(C80&lt;=Lists_Cats!$B$42,Lists_Cats!$C$42,IF(C80&lt;=Lists_Cats!$B$43,Lists_Cats!$C$43,IF(C80&lt;=Lists_Cats!$B$44,Lists_Cats!$C$44,IF(C80&lt;=Lists_Cats!$B$45,Lists_Cats!$C$45,IF(C80&lt;=Lists_Cats!$B$46,Lists_Cats!$C$46,Lists_Cats!$C$47))))))))))))))</f>
        <v>FW4</v>
      </c>
      <c r="F80" s="22"/>
      <c r="G80" s="58" t="s">
        <v>100</v>
      </c>
      <c r="H80" s="23" t="str">
        <f t="shared" si="4"/>
        <v>FT5-FW4-Sapele</v>
      </c>
      <c r="I80" s="24">
        <v>27.62</v>
      </c>
      <c r="K80">
        <f t="shared" si="3"/>
        <v>1</v>
      </c>
      <c r="M80" s="356">
        <v>0.02</v>
      </c>
      <c r="O80" s="361">
        <f t="shared" si="5"/>
        <v>28.180000000000003</v>
      </c>
    </row>
    <row r="81" spans="1:15" hidden="1">
      <c r="A81" s="25" t="s">
        <v>84</v>
      </c>
      <c r="B81" s="20">
        <v>25</v>
      </c>
      <c r="C81" s="21">
        <v>82</v>
      </c>
      <c r="D81" s="15" t="str">
        <f>IF(B81&lt;=Lists_Cats!$B$19,Lists_Cats!$C$19,IF(B81&lt;=Lists_Cats!$B$20,Lists_Cats!$C$20,IF(B81&lt;=Lists_Cats!$B$21,Lists_Cats!$C$21,IF(B81&lt;=Lists_Cats!$B$22,Lists_Cats!$C$22,IF(B81&lt;=Lists_Cats!$B$23,Lists_Cats!$C$23,IF(B81&lt;=Lists_Cats!$B$24,Lists_Cats!$C$24,IF(B81&lt;=Lists_Cats!$B$25,Lists_Cats!$C$25,IF(B81&lt;=Lists_Cats!$B$26,Lists_Cats!$C$26,IF(B81&lt;=Lists_Cats!$B$27,Lists_Cats!$C$27,IF(B81&lt;=Lists_Cats!$B$28,Lists_Cats!$C$28,Lists_Cats!$C$29))))))))))</f>
        <v>FT5</v>
      </c>
      <c r="E81" s="22" t="str">
        <f>IF(C81&lt;=Lists_Cats!$B$33,Lists_Cats!$C$33,IF(C81&lt;=Lists_Cats!$B$34,Lists_Cats!$C$34,IF(C81&lt;=Lists_Cats!$B$35,Lists_Cats!$C$35,IF(C81&lt;=Lists_Cats!$B$36,Lists_Cats!$C$36,IF(C81&lt;=Lists_Cats!$B$37,Lists_Cats!$C$37,IF(C81&lt;=Lists_Cats!$B$38,Lists_Cats!$C$38,IF(C81&lt;=Lists_Cats!$B$39,Lists_Cats!$C$39,IF(C81&lt;=Lists_Cats!$B$40,Lists_Cats!$C$40,IF(C81&lt;=Lists_Cats!$B$41,Lists_Cats!$C$41,IF(C81&lt;=Lists_Cats!$B$42,Lists_Cats!$C$42,IF(C81&lt;=Lists_Cats!$B$43,Lists_Cats!$C$43,IF(C81&lt;=Lists_Cats!$B$44,Lists_Cats!$C$44,IF(C81&lt;=Lists_Cats!$B$45,Lists_Cats!$C$45,IF(C81&lt;=Lists_Cats!$B$46,Lists_Cats!$C$46,Lists_Cats!$C$47))))))))))))))</f>
        <v>FW6</v>
      </c>
      <c r="F81" s="22"/>
      <c r="G81" s="58" t="s">
        <v>100</v>
      </c>
      <c r="H81" s="23" t="str">
        <f t="shared" si="4"/>
        <v>FT5-FW6-Sapele</v>
      </c>
      <c r="I81" s="24">
        <v>30</v>
      </c>
      <c r="K81">
        <f t="shared" si="3"/>
        <v>1</v>
      </c>
      <c r="M81" s="356">
        <v>0.02</v>
      </c>
      <c r="O81" s="361">
        <f t="shared" si="5"/>
        <v>30.6</v>
      </c>
    </row>
    <row r="82" spans="1:15" hidden="1">
      <c r="A82" s="25" t="s">
        <v>85</v>
      </c>
      <c r="B82" s="20">
        <v>32</v>
      </c>
      <c r="C82" s="21">
        <v>82</v>
      </c>
      <c r="D82" s="15" t="str">
        <f>IF(B82&lt;=Lists_Cats!$B$19,Lists_Cats!$C$19,IF(B82&lt;=Lists_Cats!$B$20,Lists_Cats!$C$20,IF(B82&lt;=Lists_Cats!$B$21,Lists_Cats!$C$21,IF(B82&lt;=Lists_Cats!$B$22,Lists_Cats!$C$22,IF(B82&lt;=Lists_Cats!$B$23,Lists_Cats!$C$23,IF(B82&lt;=Lists_Cats!$B$24,Lists_Cats!$C$24,IF(B82&lt;=Lists_Cats!$B$25,Lists_Cats!$C$25,IF(B82&lt;=Lists_Cats!$B$26,Lists_Cats!$C$26,IF(B82&lt;=Lists_Cats!$B$27,Lists_Cats!$C$27,IF(B82&lt;=Lists_Cats!$B$28,Lists_Cats!$C$28,Lists_Cats!$C$29))))))))))</f>
        <v>FT6</v>
      </c>
      <c r="E82" s="22" t="str">
        <f>IF(C82&lt;=Lists_Cats!$B$33,Lists_Cats!$C$33,IF(C82&lt;=Lists_Cats!$B$34,Lists_Cats!$C$34,IF(C82&lt;=Lists_Cats!$B$35,Lists_Cats!$C$35,IF(C82&lt;=Lists_Cats!$B$36,Lists_Cats!$C$36,IF(C82&lt;=Lists_Cats!$B$37,Lists_Cats!$C$37,IF(C82&lt;=Lists_Cats!$B$38,Lists_Cats!$C$38,IF(C82&lt;=Lists_Cats!$B$39,Lists_Cats!$C$39,IF(C82&lt;=Lists_Cats!$B$40,Lists_Cats!$C$40,IF(C82&lt;=Lists_Cats!$B$41,Lists_Cats!$C$41,IF(C82&lt;=Lists_Cats!$B$42,Lists_Cats!$C$42,IF(C82&lt;=Lists_Cats!$B$43,Lists_Cats!$C$43,IF(C82&lt;=Lists_Cats!$B$44,Lists_Cats!$C$44,IF(C82&lt;=Lists_Cats!$B$45,Lists_Cats!$C$45,IF(C82&lt;=Lists_Cats!$B$46,Lists_Cats!$C$46,Lists_Cats!$C$47))))))))))))))</f>
        <v>FW6</v>
      </c>
      <c r="F82" s="22"/>
      <c r="G82" s="58" t="s">
        <v>100</v>
      </c>
      <c r="H82" s="23" t="str">
        <f t="shared" si="4"/>
        <v>FT6-FW6-Sapele</v>
      </c>
      <c r="I82" s="24">
        <v>33.43</v>
      </c>
      <c r="K82">
        <f t="shared" si="3"/>
        <v>1</v>
      </c>
      <c r="M82" s="356">
        <v>0.02</v>
      </c>
      <c r="O82" s="361">
        <f t="shared" si="5"/>
        <v>34.1</v>
      </c>
    </row>
    <row r="83" spans="1:15" hidden="1">
      <c r="A83" s="25" t="s">
        <v>90</v>
      </c>
      <c r="B83" s="20">
        <v>45</v>
      </c>
      <c r="C83" s="21">
        <v>82</v>
      </c>
      <c r="D83" s="15" t="str">
        <f>IF(B83&lt;=Lists_Cats!$B$19,Lists_Cats!$C$19,IF(B83&lt;=Lists_Cats!$B$20,Lists_Cats!$C$20,IF(B83&lt;=Lists_Cats!$B$21,Lists_Cats!$C$21,IF(B83&lt;=Lists_Cats!$B$22,Lists_Cats!$C$22,IF(B83&lt;=Lists_Cats!$B$23,Lists_Cats!$C$23,IF(B83&lt;=Lists_Cats!$B$24,Lists_Cats!$C$24,IF(B83&lt;=Lists_Cats!$B$25,Lists_Cats!$C$25,IF(B83&lt;=Lists_Cats!$B$26,Lists_Cats!$C$26,IF(B83&lt;=Lists_Cats!$B$27,Lists_Cats!$C$27,IF(B83&lt;=Lists_Cats!$B$28,Lists_Cats!$C$28,Lists_Cats!$C$29))))))))))</f>
        <v>FT7</v>
      </c>
      <c r="E83" s="22" t="str">
        <f>IF(C83&lt;=Lists_Cats!$B$33,Lists_Cats!$C$33,IF(C83&lt;=Lists_Cats!$B$34,Lists_Cats!$C$34,IF(C83&lt;=Lists_Cats!$B$35,Lists_Cats!$C$35,IF(C83&lt;=Lists_Cats!$B$36,Lists_Cats!$C$36,IF(C83&lt;=Lists_Cats!$B$37,Lists_Cats!$C$37,IF(C83&lt;=Lists_Cats!$B$38,Lists_Cats!$C$38,IF(C83&lt;=Lists_Cats!$B$39,Lists_Cats!$C$39,IF(C83&lt;=Lists_Cats!$B$40,Lists_Cats!$C$40,IF(C83&lt;=Lists_Cats!$B$41,Lists_Cats!$C$41,IF(C83&lt;=Lists_Cats!$B$42,Lists_Cats!$C$42,IF(C83&lt;=Lists_Cats!$B$43,Lists_Cats!$C$43,IF(C83&lt;=Lists_Cats!$B$44,Lists_Cats!$C$44,IF(C83&lt;=Lists_Cats!$B$45,Lists_Cats!$C$45,IF(C83&lt;=Lists_Cats!$B$46,Lists_Cats!$C$46,Lists_Cats!$C$47))))))))))))))</f>
        <v>FW6</v>
      </c>
      <c r="F83" s="22"/>
      <c r="G83" s="58" t="s">
        <v>100</v>
      </c>
      <c r="H83" s="23" t="str">
        <f t="shared" si="4"/>
        <v>FT7-FW6-Sapele</v>
      </c>
      <c r="I83" s="24">
        <v>42.919999999999995</v>
      </c>
      <c r="K83">
        <f t="shared" si="3"/>
        <v>1</v>
      </c>
      <c r="M83" s="356">
        <v>0.02</v>
      </c>
      <c r="O83" s="361">
        <f t="shared" si="5"/>
        <v>43.78</v>
      </c>
    </row>
    <row r="84" spans="1:15" hidden="1">
      <c r="A84" s="25" t="s">
        <v>107</v>
      </c>
      <c r="B84" s="20">
        <v>32</v>
      </c>
      <c r="C84" s="21">
        <v>79</v>
      </c>
      <c r="D84" s="15" t="str">
        <f>IF(B84&lt;=Lists_Cats!$B$19,Lists_Cats!$C$19,IF(B84&lt;=Lists_Cats!$B$20,Lists_Cats!$C$20,IF(B84&lt;=Lists_Cats!$B$21,Lists_Cats!$C$21,IF(B84&lt;=Lists_Cats!$B$22,Lists_Cats!$C$22,IF(B84&lt;=Lists_Cats!$B$23,Lists_Cats!$C$23,IF(B84&lt;=Lists_Cats!$B$24,Lists_Cats!$C$24,IF(B84&lt;=Lists_Cats!$B$25,Lists_Cats!$C$25,IF(B84&lt;=Lists_Cats!$B$26,Lists_Cats!$C$26,IF(B84&lt;=Lists_Cats!$B$27,Lists_Cats!$C$27,IF(B84&lt;=Lists_Cats!$B$28,Lists_Cats!$C$28,Lists_Cats!$C$29))))))))))</f>
        <v>FT6</v>
      </c>
      <c r="E84" s="22" t="str">
        <f>IF(C84&lt;=Lists_Cats!$B$33,Lists_Cats!$C$33,IF(C84&lt;=Lists_Cats!$B$34,Lists_Cats!$C$34,IF(C84&lt;=Lists_Cats!$B$35,Lists_Cats!$C$35,IF(C84&lt;=Lists_Cats!$B$36,Lists_Cats!$C$36,IF(C84&lt;=Lists_Cats!$B$37,Lists_Cats!$C$37,IF(C84&lt;=Lists_Cats!$B$38,Lists_Cats!$C$38,IF(C84&lt;=Lists_Cats!$B$39,Lists_Cats!$C$39,IF(C84&lt;=Lists_Cats!$B$40,Lists_Cats!$C$40,IF(C84&lt;=Lists_Cats!$B$41,Lists_Cats!$C$41,IF(C84&lt;=Lists_Cats!$B$42,Lists_Cats!$C$42,IF(C84&lt;=Lists_Cats!$B$43,Lists_Cats!$C$43,IF(C84&lt;=Lists_Cats!$B$44,Lists_Cats!$C$44,IF(C84&lt;=Lists_Cats!$B$45,Lists_Cats!$C$45,IF(C84&lt;=Lists_Cats!$B$46,Lists_Cats!$C$46,Lists_Cats!$C$47))))))))))))))</f>
        <v>FW5</v>
      </c>
      <c r="F84" s="22"/>
      <c r="G84" s="58" t="s">
        <v>100</v>
      </c>
      <c r="H84" s="23" t="str">
        <f t="shared" si="4"/>
        <v>FT6-FW5-Sapele</v>
      </c>
      <c r="I84" s="24">
        <v>29.900000000000002</v>
      </c>
      <c r="K84">
        <f t="shared" si="3"/>
        <v>1</v>
      </c>
      <c r="M84" s="356">
        <v>0.02</v>
      </c>
      <c r="O84" s="361">
        <f t="shared" si="5"/>
        <v>30.5</v>
      </c>
    </row>
    <row r="85" spans="1:15" hidden="1">
      <c r="A85" s="25" t="s">
        <v>85</v>
      </c>
      <c r="B85" s="20">
        <v>32</v>
      </c>
      <c r="C85" s="21">
        <v>91</v>
      </c>
      <c r="D85" s="15" t="str">
        <f>IF(B85&lt;=Lists_Cats!$B$19,Lists_Cats!$C$19,IF(B85&lt;=Lists_Cats!$B$20,Lists_Cats!$C$20,IF(B85&lt;=Lists_Cats!$B$21,Lists_Cats!$C$21,IF(B85&lt;=Lists_Cats!$B$22,Lists_Cats!$C$22,IF(B85&lt;=Lists_Cats!$B$23,Lists_Cats!$C$23,IF(B85&lt;=Lists_Cats!$B$24,Lists_Cats!$C$24,IF(B85&lt;=Lists_Cats!$B$25,Lists_Cats!$C$25,IF(B85&lt;=Lists_Cats!$B$26,Lists_Cats!$C$26,IF(B85&lt;=Lists_Cats!$B$27,Lists_Cats!$C$27,IF(B85&lt;=Lists_Cats!$B$28,Lists_Cats!$C$28,Lists_Cats!$C$29))))))))))</f>
        <v>FT6</v>
      </c>
      <c r="E85" s="22" t="str">
        <f>IF(C85&lt;=Lists_Cats!$B$33,Lists_Cats!$C$33,IF(C85&lt;=Lists_Cats!$B$34,Lists_Cats!$C$34,IF(C85&lt;=Lists_Cats!$B$35,Lists_Cats!$C$35,IF(C85&lt;=Lists_Cats!$B$36,Lists_Cats!$C$36,IF(C85&lt;=Lists_Cats!$B$37,Lists_Cats!$C$37,IF(C85&lt;=Lists_Cats!$B$38,Lists_Cats!$C$38,IF(C85&lt;=Lists_Cats!$B$39,Lists_Cats!$C$39,IF(C85&lt;=Lists_Cats!$B$40,Lists_Cats!$C$40,IF(C85&lt;=Lists_Cats!$B$41,Lists_Cats!$C$41,IF(C85&lt;=Lists_Cats!$B$42,Lists_Cats!$C$42,IF(C85&lt;=Lists_Cats!$B$43,Lists_Cats!$C$43,IF(C85&lt;=Lists_Cats!$B$44,Lists_Cats!$C$44,IF(C85&lt;=Lists_Cats!$B$45,Lists_Cats!$C$45,IF(C85&lt;=Lists_Cats!$B$46,Lists_Cats!$C$46,Lists_Cats!$C$47))))))))))))))</f>
        <v>FW7</v>
      </c>
      <c r="F85" s="22"/>
      <c r="G85" s="58" t="s">
        <v>100</v>
      </c>
      <c r="H85" s="23" t="str">
        <f t="shared" si="4"/>
        <v>FT6-FW7-Sapele</v>
      </c>
      <c r="I85" s="24">
        <v>33.419999999999995</v>
      </c>
      <c r="K85">
        <f t="shared" si="3"/>
        <v>1</v>
      </c>
      <c r="M85" s="356">
        <v>0.02</v>
      </c>
      <c r="O85" s="361">
        <f t="shared" si="5"/>
        <v>34.089999999999996</v>
      </c>
    </row>
    <row r="86" spans="1:15" hidden="1">
      <c r="A86" s="25" t="s">
        <v>108</v>
      </c>
      <c r="B86" s="20">
        <v>32</v>
      </c>
      <c r="C86" s="21">
        <v>104</v>
      </c>
      <c r="D86" s="15" t="str">
        <f>IF(B86&lt;=Lists_Cats!$B$19,Lists_Cats!$C$19,IF(B86&lt;=Lists_Cats!$B$20,Lists_Cats!$C$20,IF(B86&lt;=Lists_Cats!$B$21,Lists_Cats!$C$21,IF(B86&lt;=Lists_Cats!$B$22,Lists_Cats!$C$22,IF(B86&lt;=Lists_Cats!$B$23,Lists_Cats!$C$23,IF(B86&lt;=Lists_Cats!$B$24,Lists_Cats!$C$24,IF(B86&lt;=Lists_Cats!$B$25,Lists_Cats!$C$25,IF(B86&lt;=Lists_Cats!$B$26,Lists_Cats!$C$26,IF(B86&lt;=Lists_Cats!$B$27,Lists_Cats!$C$27,IF(B86&lt;=Lists_Cats!$B$28,Lists_Cats!$C$28,Lists_Cats!$C$29))))))))))</f>
        <v>FT6</v>
      </c>
      <c r="E86" s="22" t="str">
        <f>IF(C86&lt;=Lists_Cats!$B$33,Lists_Cats!$C$33,IF(C86&lt;=Lists_Cats!$B$34,Lists_Cats!$C$34,IF(C86&lt;=Lists_Cats!$B$35,Lists_Cats!$C$35,IF(C86&lt;=Lists_Cats!$B$36,Lists_Cats!$C$36,IF(C86&lt;=Lists_Cats!$B$37,Lists_Cats!$C$37,IF(C86&lt;=Lists_Cats!$B$38,Lists_Cats!$C$38,IF(C86&lt;=Lists_Cats!$B$39,Lists_Cats!$C$39,IF(C86&lt;=Lists_Cats!$B$40,Lists_Cats!$C$40,IF(C86&lt;=Lists_Cats!$B$41,Lists_Cats!$C$41,IF(C86&lt;=Lists_Cats!$B$42,Lists_Cats!$C$42,IF(C86&lt;=Lists_Cats!$B$43,Lists_Cats!$C$43,IF(C86&lt;=Lists_Cats!$B$44,Lists_Cats!$C$44,IF(C86&lt;=Lists_Cats!$B$45,Lists_Cats!$C$45,IF(C86&lt;=Lists_Cats!$B$46,Lists_Cats!$C$46,Lists_Cats!$C$47))))))))))))))</f>
        <v>FW8</v>
      </c>
      <c r="F86" s="22"/>
      <c r="G86" s="58" t="s">
        <v>100</v>
      </c>
      <c r="H86" s="23" t="str">
        <f t="shared" si="4"/>
        <v>FT6-FW8-Sapele</v>
      </c>
      <c r="I86" s="24">
        <v>37.699999999999996</v>
      </c>
      <c r="K86">
        <f t="shared" si="3"/>
        <v>1</v>
      </c>
      <c r="M86" s="356">
        <v>0.02</v>
      </c>
      <c r="O86" s="361">
        <f t="shared" si="5"/>
        <v>38.46</v>
      </c>
    </row>
    <row r="87" spans="1:15" hidden="1">
      <c r="A87" s="25" t="s">
        <v>86</v>
      </c>
      <c r="B87" s="20">
        <v>32</v>
      </c>
      <c r="C87" s="21">
        <v>115</v>
      </c>
      <c r="D87" s="15" t="str">
        <f>IF(B87&lt;=Lists_Cats!$B$19,Lists_Cats!$C$19,IF(B87&lt;=Lists_Cats!$B$20,Lists_Cats!$C$20,IF(B87&lt;=Lists_Cats!$B$21,Lists_Cats!$C$21,IF(B87&lt;=Lists_Cats!$B$22,Lists_Cats!$C$22,IF(B87&lt;=Lists_Cats!$B$23,Lists_Cats!$C$23,IF(B87&lt;=Lists_Cats!$B$24,Lists_Cats!$C$24,IF(B87&lt;=Lists_Cats!$B$25,Lists_Cats!$C$25,IF(B87&lt;=Lists_Cats!$B$26,Lists_Cats!$C$26,IF(B87&lt;=Lists_Cats!$B$27,Lists_Cats!$C$27,IF(B87&lt;=Lists_Cats!$B$28,Lists_Cats!$C$28,Lists_Cats!$C$29))))))))))</f>
        <v>FT6</v>
      </c>
      <c r="E87" s="22" t="str">
        <f>IF(C87&lt;=Lists_Cats!$B$33,Lists_Cats!$C$33,IF(C87&lt;=Lists_Cats!$B$34,Lists_Cats!$C$34,IF(C87&lt;=Lists_Cats!$B$35,Lists_Cats!$C$35,IF(C87&lt;=Lists_Cats!$B$36,Lists_Cats!$C$36,IF(C87&lt;=Lists_Cats!$B$37,Lists_Cats!$C$37,IF(C87&lt;=Lists_Cats!$B$38,Lists_Cats!$C$38,IF(C87&lt;=Lists_Cats!$B$39,Lists_Cats!$C$39,IF(C87&lt;=Lists_Cats!$B$40,Lists_Cats!$C$40,IF(C87&lt;=Lists_Cats!$B$41,Lists_Cats!$C$41,IF(C87&lt;=Lists_Cats!$B$42,Lists_Cats!$C$42,IF(C87&lt;=Lists_Cats!$B$43,Lists_Cats!$C$43,IF(C87&lt;=Lists_Cats!$B$44,Lists_Cats!$C$44,IF(C87&lt;=Lists_Cats!$B$45,Lists_Cats!$C$45,IF(C87&lt;=Lists_Cats!$B$46,Lists_Cats!$C$46,Lists_Cats!$C$47))))))))))))))</f>
        <v>FW9</v>
      </c>
      <c r="F87" s="22"/>
      <c r="G87" s="58" t="s">
        <v>100</v>
      </c>
      <c r="H87" s="23" t="str">
        <f t="shared" si="4"/>
        <v>FT6-FW9-Sapele</v>
      </c>
      <c r="I87" s="24">
        <v>41.019999999999996</v>
      </c>
      <c r="K87">
        <f t="shared" si="3"/>
        <v>1</v>
      </c>
      <c r="M87" s="356">
        <v>0.02</v>
      </c>
      <c r="O87" s="361">
        <f t="shared" si="5"/>
        <v>41.85</v>
      </c>
    </row>
    <row r="88" spans="1:15" hidden="1">
      <c r="A88" s="25" t="s">
        <v>106</v>
      </c>
      <c r="B88" s="20">
        <v>32</v>
      </c>
      <c r="C88" s="21">
        <v>125</v>
      </c>
      <c r="D88" s="15" t="str">
        <f>IF(B88&lt;=Lists_Cats!$B$19,Lists_Cats!$C$19,IF(B88&lt;=Lists_Cats!$B$20,Lists_Cats!$C$20,IF(B88&lt;=Lists_Cats!$B$21,Lists_Cats!$C$21,IF(B88&lt;=Lists_Cats!$B$22,Lists_Cats!$C$22,IF(B88&lt;=Lists_Cats!$B$23,Lists_Cats!$C$23,IF(B88&lt;=Lists_Cats!$B$24,Lists_Cats!$C$24,IF(B88&lt;=Lists_Cats!$B$25,Lists_Cats!$C$25,IF(B88&lt;=Lists_Cats!$B$26,Lists_Cats!$C$26,IF(B88&lt;=Lists_Cats!$B$27,Lists_Cats!$C$27,IF(B88&lt;=Lists_Cats!$B$28,Lists_Cats!$C$28,Lists_Cats!$C$29))))))))))</f>
        <v>FT6</v>
      </c>
      <c r="E88" s="22" t="str">
        <f>IF(C88&lt;=Lists_Cats!$B$33,Lists_Cats!$C$33,IF(C88&lt;=Lists_Cats!$B$34,Lists_Cats!$C$34,IF(C88&lt;=Lists_Cats!$B$35,Lists_Cats!$C$35,IF(C88&lt;=Lists_Cats!$B$36,Lists_Cats!$C$36,IF(C88&lt;=Lists_Cats!$B$37,Lists_Cats!$C$37,IF(C88&lt;=Lists_Cats!$B$38,Lists_Cats!$C$38,IF(C88&lt;=Lists_Cats!$B$39,Lists_Cats!$C$39,IF(C88&lt;=Lists_Cats!$B$40,Lists_Cats!$C$40,IF(C88&lt;=Lists_Cats!$B$41,Lists_Cats!$C$41,IF(C88&lt;=Lists_Cats!$B$42,Lists_Cats!$C$42,IF(C88&lt;=Lists_Cats!$B$43,Lists_Cats!$C$43,IF(C88&lt;=Lists_Cats!$B$44,Lists_Cats!$C$44,IF(C88&lt;=Lists_Cats!$B$45,Lists_Cats!$C$45,IF(C88&lt;=Lists_Cats!$B$46,Lists_Cats!$C$46,Lists_Cats!$C$47))))))))))))))</f>
        <v>FW10</v>
      </c>
      <c r="F88" s="22"/>
      <c r="G88" s="58" t="s">
        <v>100</v>
      </c>
      <c r="H88" s="23" t="str">
        <f t="shared" si="4"/>
        <v>FT6-FW10-Sapele</v>
      </c>
      <c r="I88" s="24">
        <v>44.11</v>
      </c>
      <c r="K88">
        <f t="shared" si="3"/>
        <v>1</v>
      </c>
      <c r="M88" s="356">
        <v>0.02</v>
      </c>
      <c r="O88" s="361">
        <f t="shared" si="5"/>
        <v>45</v>
      </c>
    </row>
    <row r="89" spans="1:15" hidden="1">
      <c r="A89" s="25" t="s">
        <v>87</v>
      </c>
      <c r="B89" s="20">
        <v>32</v>
      </c>
      <c r="C89" s="21">
        <v>138</v>
      </c>
      <c r="D89" s="15" t="str">
        <f>IF(B89&lt;=Lists_Cats!$B$19,Lists_Cats!$C$19,IF(B89&lt;=Lists_Cats!$B$20,Lists_Cats!$C$20,IF(B89&lt;=Lists_Cats!$B$21,Lists_Cats!$C$21,IF(B89&lt;=Lists_Cats!$B$22,Lists_Cats!$C$22,IF(B89&lt;=Lists_Cats!$B$23,Lists_Cats!$C$23,IF(B89&lt;=Lists_Cats!$B$24,Lists_Cats!$C$24,IF(B89&lt;=Lists_Cats!$B$25,Lists_Cats!$C$25,IF(B89&lt;=Lists_Cats!$B$26,Lists_Cats!$C$26,IF(B89&lt;=Lists_Cats!$B$27,Lists_Cats!$C$27,IF(B89&lt;=Lists_Cats!$B$28,Lists_Cats!$C$28,Lists_Cats!$C$29))))))))))</f>
        <v>FT6</v>
      </c>
      <c r="E89" s="22" t="str">
        <f>IF(C89&lt;=Lists_Cats!$B$33,Lists_Cats!$C$33,IF(C89&lt;=Lists_Cats!$B$34,Lists_Cats!$C$34,IF(C89&lt;=Lists_Cats!$B$35,Lists_Cats!$C$35,IF(C89&lt;=Lists_Cats!$B$36,Lists_Cats!$C$36,IF(C89&lt;=Lists_Cats!$B$37,Lists_Cats!$C$37,IF(C89&lt;=Lists_Cats!$B$38,Lists_Cats!$C$38,IF(C89&lt;=Lists_Cats!$B$39,Lists_Cats!$C$39,IF(C89&lt;=Lists_Cats!$B$40,Lists_Cats!$C$40,IF(C89&lt;=Lists_Cats!$B$41,Lists_Cats!$C$41,IF(C89&lt;=Lists_Cats!$B$42,Lists_Cats!$C$42,IF(C89&lt;=Lists_Cats!$B$43,Lists_Cats!$C$43,IF(C89&lt;=Lists_Cats!$B$44,Lists_Cats!$C$44,IF(C89&lt;=Lists_Cats!$B$45,Lists_Cats!$C$45,IF(C89&lt;=Lists_Cats!$B$46,Lists_Cats!$C$46,Lists_Cats!$C$47))))))))))))))</f>
        <v>FW11</v>
      </c>
      <c r="F89" s="22"/>
      <c r="G89" s="58" t="s">
        <v>100</v>
      </c>
      <c r="H89" s="23" t="str">
        <f t="shared" si="4"/>
        <v>FT6-FW11-Sapele</v>
      </c>
      <c r="I89" s="24">
        <v>48.18</v>
      </c>
      <c r="K89">
        <f t="shared" si="3"/>
        <v>1</v>
      </c>
      <c r="M89" s="356">
        <v>0.02</v>
      </c>
      <c r="O89" s="361">
        <f t="shared" si="5"/>
        <v>49.15</v>
      </c>
    </row>
    <row r="90" spans="1:15" hidden="1">
      <c r="A90" s="25" t="s">
        <v>109</v>
      </c>
      <c r="B90" s="20">
        <v>32</v>
      </c>
      <c r="C90" s="21">
        <v>152</v>
      </c>
      <c r="D90" s="15" t="str">
        <f>IF(B90&lt;=Lists_Cats!$B$19,Lists_Cats!$C$19,IF(B90&lt;=Lists_Cats!$B$20,Lists_Cats!$C$20,IF(B90&lt;=Lists_Cats!$B$21,Lists_Cats!$C$21,IF(B90&lt;=Lists_Cats!$B$22,Lists_Cats!$C$22,IF(B90&lt;=Lists_Cats!$B$23,Lists_Cats!$C$23,IF(B90&lt;=Lists_Cats!$B$24,Lists_Cats!$C$24,IF(B90&lt;=Lists_Cats!$B$25,Lists_Cats!$C$25,IF(B90&lt;=Lists_Cats!$B$26,Lists_Cats!$C$26,IF(B90&lt;=Lists_Cats!$B$27,Lists_Cats!$C$27,IF(B90&lt;=Lists_Cats!$B$28,Lists_Cats!$C$28,Lists_Cats!$C$29))))))))))</f>
        <v>FT6</v>
      </c>
      <c r="E90" s="22" t="str">
        <f>IF(C90&lt;=Lists_Cats!$B$33,Lists_Cats!$C$33,IF(C90&lt;=Lists_Cats!$B$34,Lists_Cats!$C$34,IF(C90&lt;=Lists_Cats!$B$35,Lists_Cats!$C$35,IF(C90&lt;=Lists_Cats!$B$36,Lists_Cats!$C$36,IF(C90&lt;=Lists_Cats!$B$37,Lists_Cats!$C$37,IF(C90&lt;=Lists_Cats!$B$38,Lists_Cats!$C$38,IF(C90&lt;=Lists_Cats!$B$39,Lists_Cats!$C$39,IF(C90&lt;=Lists_Cats!$B$40,Lists_Cats!$C$40,IF(C90&lt;=Lists_Cats!$B$41,Lists_Cats!$C$41,IF(C90&lt;=Lists_Cats!$B$42,Lists_Cats!$C$42,IF(C90&lt;=Lists_Cats!$B$43,Lists_Cats!$C$43,IF(C90&lt;=Lists_Cats!$B$44,Lists_Cats!$C$44,IF(C90&lt;=Lists_Cats!$B$45,Lists_Cats!$C$45,IF(C90&lt;=Lists_Cats!$B$46,Lists_Cats!$C$46,Lists_Cats!$C$47))))))))))))))</f>
        <v>FW12</v>
      </c>
      <c r="F90" s="22"/>
      <c r="G90" s="58" t="s">
        <v>100</v>
      </c>
      <c r="H90" s="23" t="str">
        <f t="shared" si="4"/>
        <v>FT6-FW12-Sapele</v>
      </c>
      <c r="I90" s="24">
        <v>52.58</v>
      </c>
      <c r="K90">
        <f t="shared" si="3"/>
        <v>1</v>
      </c>
      <c r="M90" s="356">
        <v>0.02</v>
      </c>
      <c r="O90" s="361">
        <f t="shared" si="5"/>
        <v>53.64</v>
      </c>
    </row>
    <row r="91" spans="1:15" hidden="1">
      <c r="A91" s="25" t="s">
        <v>88</v>
      </c>
      <c r="B91" s="20">
        <v>32</v>
      </c>
      <c r="C91" s="21">
        <v>175</v>
      </c>
      <c r="D91" s="15" t="str">
        <f>IF(B91&lt;=Lists_Cats!$B$19,Lists_Cats!$C$19,IF(B91&lt;=Lists_Cats!$B$20,Lists_Cats!$C$20,IF(B91&lt;=Lists_Cats!$B$21,Lists_Cats!$C$21,IF(B91&lt;=Lists_Cats!$B$22,Lists_Cats!$C$22,IF(B91&lt;=Lists_Cats!$B$23,Lists_Cats!$C$23,IF(B91&lt;=Lists_Cats!$B$24,Lists_Cats!$C$24,IF(B91&lt;=Lists_Cats!$B$25,Lists_Cats!$C$25,IF(B91&lt;=Lists_Cats!$B$26,Lists_Cats!$C$26,IF(B91&lt;=Lists_Cats!$B$27,Lists_Cats!$C$27,IF(B91&lt;=Lists_Cats!$B$28,Lists_Cats!$C$28,Lists_Cats!$C$29))))))))))</f>
        <v>FT6</v>
      </c>
      <c r="E91" s="22" t="str">
        <f>IF(C91&lt;=Lists_Cats!$B$33,Lists_Cats!$C$33,IF(C91&lt;=Lists_Cats!$B$34,Lists_Cats!$C$34,IF(C91&lt;=Lists_Cats!$B$35,Lists_Cats!$C$35,IF(C91&lt;=Lists_Cats!$B$36,Lists_Cats!$C$36,IF(C91&lt;=Lists_Cats!$B$37,Lists_Cats!$C$37,IF(C91&lt;=Lists_Cats!$B$38,Lists_Cats!$C$38,IF(C91&lt;=Lists_Cats!$B$39,Lists_Cats!$C$39,IF(C91&lt;=Lists_Cats!$B$40,Lists_Cats!$C$40,IF(C91&lt;=Lists_Cats!$B$41,Lists_Cats!$C$41,IF(C91&lt;=Lists_Cats!$B$42,Lists_Cats!$C$42,IF(C91&lt;=Lists_Cats!$B$43,Lists_Cats!$C$43,IF(C91&lt;=Lists_Cats!$B$44,Lists_Cats!$C$44,IF(C91&lt;=Lists_Cats!$B$45,Lists_Cats!$C$45,IF(C91&lt;=Lists_Cats!$B$46,Lists_Cats!$C$46,Lists_Cats!$C$47))))))))))))))</f>
        <v>FW13</v>
      </c>
      <c r="F91" s="22"/>
      <c r="G91" s="58" t="s">
        <v>100</v>
      </c>
      <c r="H91" s="23" t="str">
        <f t="shared" si="4"/>
        <v>FT6-FW13-Sapele</v>
      </c>
      <c r="I91" s="24">
        <v>59.73</v>
      </c>
      <c r="K91">
        <f t="shared" si="3"/>
        <v>1</v>
      </c>
      <c r="M91" s="356">
        <v>0.02</v>
      </c>
      <c r="O91" s="361">
        <f t="shared" si="5"/>
        <v>60.93</v>
      </c>
    </row>
    <row r="92" spans="1:15" hidden="1">
      <c r="A92" s="25" t="s">
        <v>89</v>
      </c>
      <c r="B92" s="20">
        <v>32</v>
      </c>
      <c r="C92" s="21">
        <v>205</v>
      </c>
      <c r="D92" s="15" t="str">
        <f>IF(B92&lt;=Lists_Cats!$B$19,Lists_Cats!$C$19,IF(B92&lt;=Lists_Cats!$B$20,Lists_Cats!$C$20,IF(B92&lt;=Lists_Cats!$B$21,Lists_Cats!$C$21,IF(B92&lt;=Lists_Cats!$B$22,Lists_Cats!$C$22,IF(B92&lt;=Lists_Cats!$B$23,Lists_Cats!$C$23,IF(B92&lt;=Lists_Cats!$B$24,Lists_Cats!$C$24,IF(B92&lt;=Lists_Cats!$B$25,Lists_Cats!$C$25,IF(B92&lt;=Lists_Cats!$B$26,Lists_Cats!$C$26,IF(B92&lt;=Lists_Cats!$B$27,Lists_Cats!$C$27,IF(B92&lt;=Lists_Cats!$B$28,Lists_Cats!$C$28,Lists_Cats!$C$29))))))))))</f>
        <v>FT6</v>
      </c>
      <c r="E92" s="22" t="str">
        <f>IF(C92&lt;=Lists_Cats!$B$33,Lists_Cats!$C$33,IF(C92&lt;=Lists_Cats!$B$34,Lists_Cats!$C$34,IF(C92&lt;=Lists_Cats!$B$35,Lists_Cats!$C$35,IF(C92&lt;=Lists_Cats!$B$36,Lists_Cats!$C$36,IF(C92&lt;=Lists_Cats!$B$37,Lists_Cats!$C$37,IF(C92&lt;=Lists_Cats!$B$38,Lists_Cats!$C$38,IF(C92&lt;=Lists_Cats!$B$39,Lists_Cats!$C$39,IF(C92&lt;=Lists_Cats!$B$40,Lists_Cats!$C$40,IF(C92&lt;=Lists_Cats!$B$41,Lists_Cats!$C$41,IF(C92&lt;=Lists_Cats!$B$42,Lists_Cats!$C$42,IF(C92&lt;=Lists_Cats!$B$43,Lists_Cats!$C$43,IF(C92&lt;=Lists_Cats!$B$44,Lists_Cats!$C$44,IF(C92&lt;=Lists_Cats!$B$45,Lists_Cats!$C$45,IF(C92&lt;=Lists_Cats!$B$46,Lists_Cats!$C$46,Lists_Cats!$C$47))))))))))))))</f>
        <v>FW14</v>
      </c>
      <c r="F92" s="22"/>
      <c r="G92" s="58" t="s">
        <v>100</v>
      </c>
      <c r="H92" s="23" t="str">
        <f t="shared" si="4"/>
        <v>FT6-FW14-Sapele</v>
      </c>
      <c r="I92" s="24">
        <v>69.06</v>
      </c>
      <c r="K92">
        <f t="shared" si="3"/>
        <v>1</v>
      </c>
      <c r="M92" s="356">
        <v>0.02</v>
      </c>
      <c r="O92" s="361">
        <f t="shared" si="5"/>
        <v>70.45</v>
      </c>
    </row>
    <row r="93" spans="1:15" hidden="1">
      <c r="A93" s="25" t="s">
        <v>110</v>
      </c>
      <c r="B93" s="20">
        <v>45</v>
      </c>
      <c r="C93" s="21">
        <v>79</v>
      </c>
      <c r="D93" s="15" t="str">
        <f>IF(B93&lt;=Lists_Cats!$B$19,Lists_Cats!$C$19,IF(B93&lt;=Lists_Cats!$B$20,Lists_Cats!$C$20,IF(B93&lt;=Lists_Cats!$B$21,Lists_Cats!$C$21,IF(B93&lt;=Lists_Cats!$B$22,Lists_Cats!$C$22,IF(B93&lt;=Lists_Cats!$B$23,Lists_Cats!$C$23,IF(B93&lt;=Lists_Cats!$B$24,Lists_Cats!$C$24,IF(B93&lt;=Lists_Cats!$B$25,Lists_Cats!$C$25,IF(B93&lt;=Lists_Cats!$B$26,Lists_Cats!$C$26,IF(B93&lt;=Lists_Cats!$B$27,Lists_Cats!$C$27,IF(B93&lt;=Lists_Cats!$B$28,Lists_Cats!$C$28,Lists_Cats!$C$29))))))))))</f>
        <v>FT7</v>
      </c>
      <c r="E93" s="22" t="str">
        <f>IF(C93&lt;=Lists_Cats!$B$33,Lists_Cats!$C$33,IF(C93&lt;=Lists_Cats!$B$34,Lists_Cats!$C$34,IF(C93&lt;=Lists_Cats!$B$35,Lists_Cats!$C$35,IF(C93&lt;=Lists_Cats!$B$36,Lists_Cats!$C$36,IF(C93&lt;=Lists_Cats!$B$37,Lists_Cats!$C$37,IF(C93&lt;=Lists_Cats!$B$38,Lists_Cats!$C$38,IF(C93&lt;=Lists_Cats!$B$39,Lists_Cats!$C$39,IF(C93&lt;=Lists_Cats!$B$40,Lists_Cats!$C$40,IF(C93&lt;=Lists_Cats!$B$41,Lists_Cats!$C$41,IF(C93&lt;=Lists_Cats!$B$42,Lists_Cats!$C$42,IF(C93&lt;=Lists_Cats!$B$43,Lists_Cats!$C$43,IF(C93&lt;=Lists_Cats!$B$44,Lists_Cats!$C$44,IF(C93&lt;=Lists_Cats!$B$45,Lists_Cats!$C$45,IF(C93&lt;=Lists_Cats!$B$46,Lists_Cats!$C$46,Lists_Cats!$C$47))))))))))))))</f>
        <v>FW5</v>
      </c>
      <c r="F93" s="22"/>
      <c r="G93" s="58" t="s">
        <v>100</v>
      </c>
      <c r="H93" s="23" t="str">
        <f t="shared" si="4"/>
        <v>FT7-FW5-Sapele</v>
      </c>
      <c r="I93" s="24">
        <v>38.19</v>
      </c>
      <c r="K93">
        <f t="shared" si="3"/>
        <v>1</v>
      </c>
      <c r="M93" s="356">
        <v>0.02</v>
      </c>
      <c r="O93" s="361">
        <f t="shared" si="5"/>
        <v>38.96</v>
      </c>
    </row>
    <row r="94" spans="1:15" hidden="1">
      <c r="A94" s="25" t="s">
        <v>90</v>
      </c>
      <c r="B94" s="20">
        <v>45</v>
      </c>
      <c r="C94" s="21">
        <v>91</v>
      </c>
      <c r="D94" s="15" t="str">
        <f>IF(B94&lt;=Lists_Cats!$B$19,Lists_Cats!$C$19,IF(B94&lt;=Lists_Cats!$B$20,Lists_Cats!$C$20,IF(B94&lt;=Lists_Cats!$B$21,Lists_Cats!$C$21,IF(B94&lt;=Lists_Cats!$B$22,Lists_Cats!$C$22,IF(B94&lt;=Lists_Cats!$B$23,Lists_Cats!$C$23,IF(B94&lt;=Lists_Cats!$B$24,Lists_Cats!$C$24,IF(B94&lt;=Lists_Cats!$B$25,Lists_Cats!$C$25,IF(B94&lt;=Lists_Cats!$B$26,Lists_Cats!$C$26,IF(B94&lt;=Lists_Cats!$B$27,Lists_Cats!$C$27,IF(B94&lt;=Lists_Cats!$B$28,Lists_Cats!$C$28,Lists_Cats!$C$29))))))))))</f>
        <v>FT7</v>
      </c>
      <c r="E94" s="22" t="str">
        <f>IF(C94&lt;=Lists_Cats!$B$33,Lists_Cats!$C$33,IF(C94&lt;=Lists_Cats!$B$34,Lists_Cats!$C$34,IF(C94&lt;=Lists_Cats!$B$35,Lists_Cats!$C$35,IF(C94&lt;=Lists_Cats!$B$36,Lists_Cats!$C$36,IF(C94&lt;=Lists_Cats!$B$37,Lists_Cats!$C$37,IF(C94&lt;=Lists_Cats!$B$38,Lists_Cats!$C$38,IF(C94&lt;=Lists_Cats!$B$39,Lists_Cats!$C$39,IF(C94&lt;=Lists_Cats!$B$40,Lists_Cats!$C$40,IF(C94&lt;=Lists_Cats!$B$41,Lists_Cats!$C$41,IF(C94&lt;=Lists_Cats!$B$42,Lists_Cats!$C$42,IF(C94&lt;=Lists_Cats!$B$43,Lists_Cats!$C$43,IF(C94&lt;=Lists_Cats!$B$44,Lists_Cats!$C$44,IF(C94&lt;=Lists_Cats!$B$45,Lists_Cats!$C$45,IF(C94&lt;=Lists_Cats!$B$46,Lists_Cats!$C$46,Lists_Cats!$C$47))))))))))))))</f>
        <v>FW7</v>
      </c>
      <c r="F94" s="22"/>
      <c r="G94" s="58" t="s">
        <v>100</v>
      </c>
      <c r="H94" s="23" t="str">
        <f t="shared" si="4"/>
        <v>FT7-FW7-Sapele</v>
      </c>
      <c r="I94" s="24">
        <v>42.919999999999995</v>
      </c>
      <c r="K94">
        <f t="shared" si="3"/>
        <v>1</v>
      </c>
      <c r="M94" s="356">
        <v>0.02</v>
      </c>
      <c r="O94" s="361">
        <f t="shared" si="5"/>
        <v>43.78</v>
      </c>
    </row>
    <row r="95" spans="1:15" hidden="1">
      <c r="A95" s="25" t="s">
        <v>111</v>
      </c>
      <c r="B95" s="20">
        <v>45</v>
      </c>
      <c r="C95" s="21">
        <v>104</v>
      </c>
      <c r="D95" s="15" t="str">
        <f>IF(B95&lt;=Lists_Cats!$B$19,Lists_Cats!$C$19,IF(B95&lt;=Lists_Cats!$B$20,Lists_Cats!$C$20,IF(B95&lt;=Lists_Cats!$B$21,Lists_Cats!$C$21,IF(B95&lt;=Lists_Cats!$B$22,Lists_Cats!$C$22,IF(B95&lt;=Lists_Cats!$B$23,Lists_Cats!$C$23,IF(B95&lt;=Lists_Cats!$B$24,Lists_Cats!$C$24,IF(B95&lt;=Lists_Cats!$B$25,Lists_Cats!$C$25,IF(B95&lt;=Lists_Cats!$B$26,Lists_Cats!$C$26,IF(B95&lt;=Lists_Cats!$B$27,Lists_Cats!$C$27,IF(B95&lt;=Lists_Cats!$B$28,Lists_Cats!$C$28,Lists_Cats!$C$29))))))))))</f>
        <v>FT7</v>
      </c>
      <c r="E95" s="22" t="str">
        <f>IF(C95&lt;=Lists_Cats!$B$33,Lists_Cats!$C$33,IF(C95&lt;=Lists_Cats!$B$34,Lists_Cats!$C$34,IF(C95&lt;=Lists_Cats!$B$35,Lists_Cats!$C$35,IF(C95&lt;=Lists_Cats!$B$36,Lists_Cats!$C$36,IF(C95&lt;=Lists_Cats!$B$37,Lists_Cats!$C$37,IF(C95&lt;=Lists_Cats!$B$38,Lists_Cats!$C$38,IF(C95&lt;=Lists_Cats!$B$39,Lists_Cats!$C$39,IF(C95&lt;=Lists_Cats!$B$40,Lists_Cats!$C$40,IF(C95&lt;=Lists_Cats!$B$41,Lists_Cats!$C$41,IF(C95&lt;=Lists_Cats!$B$42,Lists_Cats!$C$42,IF(C95&lt;=Lists_Cats!$B$43,Lists_Cats!$C$43,IF(C95&lt;=Lists_Cats!$B$44,Lists_Cats!$C$44,IF(C95&lt;=Lists_Cats!$B$45,Lists_Cats!$C$45,IF(C95&lt;=Lists_Cats!$B$46,Lists_Cats!$C$46,Lists_Cats!$C$47))))))))))))))</f>
        <v>FW8</v>
      </c>
      <c r="F95" s="22"/>
      <c r="G95" s="58" t="s">
        <v>100</v>
      </c>
      <c r="H95" s="23" t="str">
        <f t="shared" si="4"/>
        <v>FT7-FW8-Sapele</v>
      </c>
      <c r="I95" s="24">
        <v>48.44</v>
      </c>
      <c r="K95">
        <f t="shared" si="3"/>
        <v>1</v>
      </c>
      <c r="M95" s="356">
        <v>0.02</v>
      </c>
      <c r="O95" s="361">
        <f t="shared" si="5"/>
        <v>49.41</v>
      </c>
    </row>
    <row r="96" spans="1:15" hidden="1">
      <c r="A96" s="25" t="s">
        <v>91</v>
      </c>
      <c r="B96" s="20">
        <v>45</v>
      </c>
      <c r="C96" s="21">
        <v>115</v>
      </c>
      <c r="D96" s="15" t="str">
        <f>IF(B96&lt;=Lists_Cats!$B$19,Lists_Cats!$C$19,IF(B96&lt;=Lists_Cats!$B$20,Lists_Cats!$C$20,IF(B96&lt;=Lists_Cats!$B$21,Lists_Cats!$C$21,IF(B96&lt;=Lists_Cats!$B$22,Lists_Cats!$C$22,IF(B96&lt;=Lists_Cats!$B$23,Lists_Cats!$C$23,IF(B96&lt;=Lists_Cats!$B$24,Lists_Cats!$C$24,IF(B96&lt;=Lists_Cats!$B$25,Lists_Cats!$C$25,IF(B96&lt;=Lists_Cats!$B$26,Lists_Cats!$C$26,IF(B96&lt;=Lists_Cats!$B$27,Lists_Cats!$C$27,IF(B96&lt;=Lists_Cats!$B$28,Lists_Cats!$C$28,Lists_Cats!$C$29))))))))))</f>
        <v>FT7</v>
      </c>
      <c r="E96" s="22" t="str">
        <f>IF(C96&lt;=Lists_Cats!$B$33,Lists_Cats!$C$33,IF(C96&lt;=Lists_Cats!$B$34,Lists_Cats!$C$34,IF(C96&lt;=Lists_Cats!$B$35,Lists_Cats!$C$35,IF(C96&lt;=Lists_Cats!$B$36,Lists_Cats!$C$36,IF(C96&lt;=Lists_Cats!$B$37,Lists_Cats!$C$37,IF(C96&lt;=Lists_Cats!$B$38,Lists_Cats!$C$38,IF(C96&lt;=Lists_Cats!$B$39,Lists_Cats!$C$39,IF(C96&lt;=Lists_Cats!$B$40,Lists_Cats!$C$40,IF(C96&lt;=Lists_Cats!$B$41,Lists_Cats!$C$41,IF(C96&lt;=Lists_Cats!$B$42,Lists_Cats!$C$42,IF(C96&lt;=Lists_Cats!$B$43,Lists_Cats!$C$43,IF(C96&lt;=Lists_Cats!$B$44,Lists_Cats!$C$44,IF(C96&lt;=Lists_Cats!$B$45,Lists_Cats!$C$45,IF(C96&lt;=Lists_Cats!$B$46,Lists_Cats!$C$46,Lists_Cats!$C$47))))))))))))))</f>
        <v>FW9</v>
      </c>
      <c r="F96" s="22"/>
      <c r="G96" s="58" t="s">
        <v>100</v>
      </c>
      <c r="H96" s="23" t="str">
        <f t="shared" si="4"/>
        <v>FT7-FW9-Sapele</v>
      </c>
      <c r="I96" s="24">
        <v>52.79</v>
      </c>
      <c r="K96">
        <f t="shared" si="3"/>
        <v>1</v>
      </c>
      <c r="M96" s="356">
        <v>0.02</v>
      </c>
      <c r="O96" s="361">
        <f t="shared" si="5"/>
        <v>53.85</v>
      </c>
    </row>
    <row r="97" spans="1:15" hidden="1">
      <c r="A97" s="25" t="s">
        <v>112</v>
      </c>
      <c r="B97" s="20">
        <v>45</v>
      </c>
      <c r="C97" s="21">
        <v>125</v>
      </c>
      <c r="D97" s="15" t="str">
        <f>IF(B97&lt;=Lists_Cats!$B$19,Lists_Cats!$C$19,IF(B97&lt;=Lists_Cats!$B$20,Lists_Cats!$C$20,IF(B97&lt;=Lists_Cats!$B$21,Lists_Cats!$C$21,IF(B97&lt;=Lists_Cats!$B$22,Lists_Cats!$C$22,IF(B97&lt;=Lists_Cats!$B$23,Lists_Cats!$C$23,IF(B97&lt;=Lists_Cats!$B$24,Lists_Cats!$C$24,IF(B97&lt;=Lists_Cats!$B$25,Lists_Cats!$C$25,IF(B97&lt;=Lists_Cats!$B$26,Lists_Cats!$C$26,IF(B97&lt;=Lists_Cats!$B$27,Lists_Cats!$C$27,IF(B97&lt;=Lists_Cats!$B$28,Lists_Cats!$C$28,Lists_Cats!$C$29))))))))))</f>
        <v>FT7</v>
      </c>
      <c r="E97" s="22" t="str">
        <f>IF(C97&lt;=Lists_Cats!$B$33,Lists_Cats!$C$33,IF(C97&lt;=Lists_Cats!$B$34,Lists_Cats!$C$34,IF(C97&lt;=Lists_Cats!$B$35,Lists_Cats!$C$35,IF(C97&lt;=Lists_Cats!$B$36,Lists_Cats!$C$36,IF(C97&lt;=Lists_Cats!$B$37,Lists_Cats!$C$37,IF(C97&lt;=Lists_Cats!$B$38,Lists_Cats!$C$38,IF(C97&lt;=Lists_Cats!$B$39,Lists_Cats!$C$39,IF(C97&lt;=Lists_Cats!$B$40,Lists_Cats!$C$40,IF(C97&lt;=Lists_Cats!$B$41,Lists_Cats!$C$41,IF(C97&lt;=Lists_Cats!$B$42,Lists_Cats!$C$42,IF(C97&lt;=Lists_Cats!$B$43,Lists_Cats!$C$43,IF(C97&lt;=Lists_Cats!$B$44,Lists_Cats!$C$44,IF(C97&lt;=Lists_Cats!$B$45,Lists_Cats!$C$45,IF(C97&lt;=Lists_Cats!$B$46,Lists_Cats!$C$46,Lists_Cats!$C$47))))))))))))))</f>
        <v>FW10</v>
      </c>
      <c r="F97" s="22"/>
      <c r="G97" s="58" t="s">
        <v>100</v>
      </c>
      <c r="H97" s="23" t="str">
        <f t="shared" si="4"/>
        <v>FT7-FW10-Sapele</v>
      </c>
      <c r="I97" s="24">
        <v>56.91</v>
      </c>
      <c r="K97">
        <f t="shared" si="3"/>
        <v>1</v>
      </c>
      <c r="M97" s="356">
        <v>0.02</v>
      </c>
      <c r="O97" s="361">
        <f t="shared" si="5"/>
        <v>58.05</v>
      </c>
    </row>
    <row r="98" spans="1:15" hidden="1">
      <c r="A98" s="25" t="s">
        <v>92</v>
      </c>
      <c r="B98" s="20">
        <v>45</v>
      </c>
      <c r="C98" s="21">
        <v>138</v>
      </c>
      <c r="D98" s="15" t="str">
        <f>IF(B98&lt;=Lists_Cats!$B$19,Lists_Cats!$C$19,IF(B98&lt;=Lists_Cats!$B$20,Lists_Cats!$C$20,IF(B98&lt;=Lists_Cats!$B$21,Lists_Cats!$C$21,IF(B98&lt;=Lists_Cats!$B$22,Lists_Cats!$C$22,IF(B98&lt;=Lists_Cats!$B$23,Lists_Cats!$C$23,IF(B98&lt;=Lists_Cats!$B$24,Lists_Cats!$C$24,IF(B98&lt;=Lists_Cats!$B$25,Lists_Cats!$C$25,IF(B98&lt;=Lists_Cats!$B$26,Lists_Cats!$C$26,IF(B98&lt;=Lists_Cats!$B$27,Lists_Cats!$C$27,IF(B98&lt;=Lists_Cats!$B$28,Lists_Cats!$C$28,Lists_Cats!$C$29))))))))))</f>
        <v>FT7</v>
      </c>
      <c r="E98" s="22" t="str">
        <f>IF(C98&lt;=Lists_Cats!$B$33,Lists_Cats!$C$33,IF(C98&lt;=Lists_Cats!$B$34,Lists_Cats!$C$34,IF(C98&lt;=Lists_Cats!$B$35,Lists_Cats!$C$35,IF(C98&lt;=Lists_Cats!$B$36,Lists_Cats!$C$36,IF(C98&lt;=Lists_Cats!$B$37,Lists_Cats!$C$37,IF(C98&lt;=Lists_Cats!$B$38,Lists_Cats!$C$38,IF(C98&lt;=Lists_Cats!$B$39,Lists_Cats!$C$39,IF(C98&lt;=Lists_Cats!$B$40,Lists_Cats!$C$40,IF(C98&lt;=Lists_Cats!$B$41,Lists_Cats!$C$41,IF(C98&lt;=Lists_Cats!$B$42,Lists_Cats!$C$42,IF(C98&lt;=Lists_Cats!$B$43,Lists_Cats!$C$43,IF(C98&lt;=Lists_Cats!$B$44,Lists_Cats!$C$44,IF(C98&lt;=Lists_Cats!$B$45,Lists_Cats!$C$45,IF(C98&lt;=Lists_Cats!$B$46,Lists_Cats!$C$46,Lists_Cats!$C$47))))))))))))))</f>
        <v>FW11</v>
      </c>
      <c r="F98" s="22"/>
      <c r="G98" s="58" t="s">
        <v>100</v>
      </c>
      <c r="H98" s="23" t="str">
        <f t="shared" si="4"/>
        <v>FT7-FW11-Sapele</v>
      </c>
      <c r="I98" s="24">
        <v>62.22</v>
      </c>
      <c r="K98">
        <f t="shared" si="3"/>
        <v>1</v>
      </c>
      <c r="M98" s="356">
        <v>0.02</v>
      </c>
      <c r="O98" s="361">
        <f t="shared" si="5"/>
        <v>63.47</v>
      </c>
    </row>
    <row r="99" spans="1:15" hidden="1">
      <c r="A99" s="25" t="s">
        <v>113</v>
      </c>
      <c r="B99" s="20">
        <v>45</v>
      </c>
      <c r="C99" s="21">
        <v>152</v>
      </c>
      <c r="D99" s="15" t="str">
        <f>IF(B99&lt;=Lists_Cats!$B$19,Lists_Cats!$C$19,IF(B99&lt;=Lists_Cats!$B$20,Lists_Cats!$C$20,IF(B99&lt;=Lists_Cats!$B$21,Lists_Cats!$C$21,IF(B99&lt;=Lists_Cats!$B$22,Lists_Cats!$C$22,IF(B99&lt;=Lists_Cats!$B$23,Lists_Cats!$C$23,IF(B99&lt;=Lists_Cats!$B$24,Lists_Cats!$C$24,IF(B99&lt;=Lists_Cats!$B$25,Lists_Cats!$C$25,IF(B99&lt;=Lists_Cats!$B$26,Lists_Cats!$C$26,IF(B99&lt;=Lists_Cats!$B$27,Lists_Cats!$C$27,IF(B99&lt;=Lists_Cats!$B$28,Lists_Cats!$C$28,Lists_Cats!$C$29))))))))))</f>
        <v>FT7</v>
      </c>
      <c r="E99" s="22" t="str">
        <f>IF(C99&lt;=Lists_Cats!$B$33,Lists_Cats!$C$33,IF(C99&lt;=Lists_Cats!$B$34,Lists_Cats!$C$34,IF(C99&lt;=Lists_Cats!$B$35,Lists_Cats!$C$35,IF(C99&lt;=Lists_Cats!$B$36,Lists_Cats!$C$36,IF(C99&lt;=Lists_Cats!$B$37,Lists_Cats!$C$37,IF(C99&lt;=Lists_Cats!$B$38,Lists_Cats!$C$38,IF(C99&lt;=Lists_Cats!$B$39,Lists_Cats!$C$39,IF(C99&lt;=Lists_Cats!$B$40,Lists_Cats!$C$40,IF(C99&lt;=Lists_Cats!$B$41,Lists_Cats!$C$41,IF(C99&lt;=Lists_Cats!$B$42,Lists_Cats!$C$42,IF(C99&lt;=Lists_Cats!$B$43,Lists_Cats!$C$43,IF(C99&lt;=Lists_Cats!$B$44,Lists_Cats!$C$44,IF(C99&lt;=Lists_Cats!$B$45,Lists_Cats!$C$45,IF(C99&lt;=Lists_Cats!$B$46,Lists_Cats!$C$46,Lists_Cats!$C$47))))))))))))))</f>
        <v>FW12</v>
      </c>
      <c r="F99" s="22"/>
      <c r="G99" s="58" t="s">
        <v>100</v>
      </c>
      <c r="H99" s="23" t="str">
        <f t="shared" si="4"/>
        <v>FT7-FW12-Sapele</v>
      </c>
      <c r="I99" s="24">
        <v>68.08</v>
      </c>
      <c r="K99">
        <f t="shared" si="3"/>
        <v>1</v>
      </c>
      <c r="M99" s="356">
        <v>0.02</v>
      </c>
      <c r="O99" s="361">
        <f t="shared" si="5"/>
        <v>69.45</v>
      </c>
    </row>
    <row r="100" spans="1:15" hidden="1">
      <c r="A100" s="25" t="s">
        <v>93</v>
      </c>
      <c r="B100" s="20">
        <v>45</v>
      </c>
      <c r="C100" s="21">
        <v>175</v>
      </c>
      <c r="D100" s="15" t="str">
        <f>IF(B100&lt;=Lists_Cats!$B$19,Lists_Cats!$C$19,IF(B100&lt;=Lists_Cats!$B$20,Lists_Cats!$C$20,IF(B100&lt;=Lists_Cats!$B$21,Lists_Cats!$C$21,IF(B100&lt;=Lists_Cats!$B$22,Lists_Cats!$C$22,IF(B100&lt;=Lists_Cats!$B$23,Lists_Cats!$C$23,IF(B100&lt;=Lists_Cats!$B$24,Lists_Cats!$C$24,IF(B100&lt;=Lists_Cats!$B$25,Lists_Cats!$C$25,IF(B100&lt;=Lists_Cats!$B$26,Lists_Cats!$C$26,IF(B100&lt;=Lists_Cats!$B$27,Lists_Cats!$C$27,IF(B100&lt;=Lists_Cats!$B$28,Lists_Cats!$C$28,Lists_Cats!$C$29))))))))))</f>
        <v>FT7</v>
      </c>
      <c r="E100" s="22" t="str">
        <f>IF(C100&lt;=Lists_Cats!$B$33,Lists_Cats!$C$33,IF(C100&lt;=Lists_Cats!$B$34,Lists_Cats!$C$34,IF(C100&lt;=Lists_Cats!$B$35,Lists_Cats!$C$35,IF(C100&lt;=Lists_Cats!$B$36,Lists_Cats!$C$36,IF(C100&lt;=Lists_Cats!$B$37,Lists_Cats!$C$37,IF(C100&lt;=Lists_Cats!$B$38,Lists_Cats!$C$38,IF(C100&lt;=Lists_Cats!$B$39,Lists_Cats!$C$39,IF(C100&lt;=Lists_Cats!$B$40,Lists_Cats!$C$40,IF(C100&lt;=Lists_Cats!$B$41,Lists_Cats!$C$41,IF(C100&lt;=Lists_Cats!$B$42,Lists_Cats!$C$42,IF(C100&lt;=Lists_Cats!$B$43,Lists_Cats!$C$43,IF(C100&lt;=Lists_Cats!$B$44,Lists_Cats!$C$44,IF(C100&lt;=Lists_Cats!$B$45,Lists_Cats!$C$45,IF(C100&lt;=Lists_Cats!$B$46,Lists_Cats!$C$46,Lists_Cats!$C$47))))))))))))))</f>
        <v>FW13</v>
      </c>
      <c r="F100" s="22"/>
      <c r="G100" s="58" t="s">
        <v>100</v>
      </c>
      <c r="H100" s="23" t="str">
        <f t="shared" si="4"/>
        <v>FT7-FW13-Sapele</v>
      </c>
      <c r="I100" s="24">
        <v>77.460000000000008</v>
      </c>
      <c r="K100">
        <f t="shared" si="3"/>
        <v>1</v>
      </c>
      <c r="M100" s="356">
        <v>0.02</v>
      </c>
      <c r="O100" s="361">
        <f t="shared" si="5"/>
        <v>79.010000000000005</v>
      </c>
    </row>
    <row r="101" spans="1:15" hidden="1">
      <c r="A101" s="25" t="s">
        <v>94</v>
      </c>
      <c r="B101" s="20">
        <v>45</v>
      </c>
      <c r="C101" s="21">
        <v>205</v>
      </c>
      <c r="D101" s="15" t="str">
        <f>IF(B101&lt;=Lists_Cats!$B$19,Lists_Cats!$C$19,IF(B101&lt;=Lists_Cats!$B$20,Lists_Cats!$C$20,IF(B101&lt;=Lists_Cats!$B$21,Lists_Cats!$C$21,IF(B101&lt;=Lists_Cats!$B$22,Lists_Cats!$C$22,IF(B101&lt;=Lists_Cats!$B$23,Lists_Cats!$C$23,IF(B101&lt;=Lists_Cats!$B$24,Lists_Cats!$C$24,IF(B101&lt;=Lists_Cats!$B$25,Lists_Cats!$C$25,IF(B101&lt;=Lists_Cats!$B$26,Lists_Cats!$C$26,IF(B101&lt;=Lists_Cats!$B$27,Lists_Cats!$C$27,IF(B101&lt;=Lists_Cats!$B$28,Lists_Cats!$C$28,Lists_Cats!$C$29))))))))))</f>
        <v>FT7</v>
      </c>
      <c r="E101" s="22" t="str">
        <f>IF(C101&lt;=Lists_Cats!$B$33,Lists_Cats!$C$33,IF(C101&lt;=Lists_Cats!$B$34,Lists_Cats!$C$34,IF(C101&lt;=Lists_Cats!$B$35,Lists_Cats!$C$35,IF(C101&lt;=Lists_Cats!$B$36,Lists_Cats!$C$36,IF(C101&lt;=Lists_Cats!$B$37,Lists_Cats!$C$37,IF(C101&lt;=Lists_Cats!$B$38,Lists_Cats!$C$38,IF(C101&lt;=Lists_Cats!$B$39,Lists_Cats!$C$39,IF(C101&lt;=Lists_Cats!$B$40,Lists_Cats!$C$40,IF(C101&lt;=Lists_Cats!$B$41,Lists_Cats!$C$41,IF(C101&lt;=Lists_Cats!$B$42,Lists_Cats!$C$42,IF(C101&lt;=Lists_Cats!$B$43,Lists_Cats!$C$43,IF(C101&lt;=Lists_Cats!$B$44,Lists_Cats!$C$44,IF(C101&lt;=Lists_Cats!$B$45,Lists_Cats!$C$45,IF(C101&lt;=Lists_Cats!$B$46,Lists_Cats!$C$46,Lists_Cats!$C$47))))))))))))))</f>
        <v>FW14</v>
      </c>
      <c r="F101" s="22"/>
      <c r="G101" s="58" t="s">
        <v>100</v>
      </c>
      <c r="H101" s="23" t="str">
        <f t="shared" si="4"/>
        <v>FT7-FW14-Sapele</v>
      </c>
      <c r="I101" s="24">
        <v>89.79</v>
      </c>
      <c r="K101">
        <f t="shared" si="3"/>
        <v>1</v>
      </c>
      <c r="M101" s="356">
        <v>0.02</v>
      </c>
      <c r="O101" s="361">
        <f t="shared" si="5"/>
        <v>91.59</v>
      </c>
    </row>
    <row r="102" spans="1:15" hidden="1">
      <c r="A102" s="25" t="s">
        <v>114</v>
      </c>
      <c r="B102" s="20">
        <v>52</v>
      </c>
      <c r="C102" s="21">
        <v>79</v>
      </c>
      <c r="D102" s="15" t="str">
        <f>IF(B102&lt;=Lists_Cats!$B$19,Lists_Cats!$C$19,IF(B102&lt;=Lists_Cats!$B$20,Lists_Cats!$C$20,IF(B102&lt;=Lists_Cats!$B$21,Lists_Cats!$C$21,IF(B102&lt;=Lists_Cats!$B$22,Lists_Cats!$C$22,IF(B102&lt;=Lists_Cats!$B$23,Lists_Cats!$C$23,IF(B102&lt;=Lists_Cats!$B$24,Lists_Cats!$C$24,IF(B102&lt;=Lists_Cats!$B$25,Lists_Cats!$C$25,IF(B102&lt;=Lists_Cats!$B$26,Lists_Cats!$C$26,IF(B102&lt;=Lists_Cats!$B$27,Lists_Cats!$C$27,IF(B102&lt;=Lists_Cats!$B$28,Lists_Cats!$C$28,Lists_Cats!$C$29))))))))))</f>
        <v>FT8</v>
      </c>
      <c r="E102" s="22" t="str">
        <f>IF(C102&lt;=Lists_Cats!$B$33,Lists_Cats!$C$33,IF(C102&lt;=Lists_Cats!$B$34,Lists_Cats!$C$34,IF(C102&lt;=Lists_Cats!$B$35,Lists_Cats!$C$35,IF(C102&lt;=Lists_Cats!$B$36,Lists_Cats!$C$36,IF(C102&lt;=Lists_Cats!$B$37,Lists_Cats!$C$37,IF(C102&lt;=Lists_Cats!$B$38,Lists_Cats!$C$38,IF(C102&lt;=Lists_Cats!$B$39,Lists_Cats!$C$39,IF(C102&lt;=Lists_Cats!$B$40,Lists_Cats!$C$40,IF(C102&lt;=Lists_Cats!$B$41,Lists_Cats!$C$41,IF(C102&lt;=Lists_Cats!$B$42,Lists_Cats!$C$42,IF(C102&lt;=Lists_Cats!$B$43,Lists_Cats!$C$43,IF(C102&lt;=Lists_Cats!$B$44,Lists_Cats!$C$44,IF(C102&lt;=Lists_Cats!$B$45,Lists_Cats!$C$45,IF(C102&lt;=Lists_Cats!$B$46,Lists_Cats!$C$46,Lists_Cats!$C$47))))))))))))))</f>
        <v>FW5</v>
      </c>
      <c r="F102" s="22"/>
      <c r="G102" s="58" t="s">
        <v>100</v>
      </c>
      <c r="H102" s="23" t="str">
        <f t="shared" si="4"/>
        <v>FT8-FW5-Sapele</v>
      </c>
      <c r="I102" s="24">
        <v>47.15</v>
      </c>
      <c r="K102">
        <f t="shared" si="3"/>
        <v>1</v>
      </c>
      <c r="M102" s="356">
        <v>0.02</v>
      </c>
      <c r="O102" s="361">
        <f t="shared" si="5"/>
        <v>48.1</v>
      </c>
    </row>
    <row r="103" spans="1:15" hidden="1">
      <c r="A103" s="25" t="s">
        <v>95</v>
      </c>
      <c r="B103" s="20">
        <v>52</v>
      </c>
      <c r="C103" s="21">
        <v>91</v>
      </c>
      <c r="D103" s="15" t="str">
        <f>IF(B103&lt;=Lists_Cats!$B$19,Lists_Cats!$C$19,IF(B103&lt;=Lists_Cats!$B$20,Lists_Cats!$C$20,IF(B103&lt;=Lists_Cats!$B$21,Lists_Cats!$C$21,IF(B103&lt;=Lists_Cats!$B$22,Lists_Cats!$C$22,IF(B103&lt;=Lists_Cats!$B$23,Lists_Cats!$C$23,IF(B103&lt;=Lists_Cats!$B$24,Lists_Cats!$C$24,IF(B103&lt;=Lists_Cats!$B$25,Lists_Cats!$C$25,IF(B103&lt;=Lists_Cats!$B$26,Lists_Cats!$C$26,IF(B103&lt;=Lists_Cats!$B$27,Lists_Cats!$C$27,IF(B103&lt;=Lists_Cats!$B$28,Lists_Cats!$C$28,Lists_Cats!$C$29))))))))))</f>
        <v>FT8</v>
      </c>
      <c r="E103" s="22" t="str">
        <f>IF(C103&lt;=Lists_Cats!$B$33,Lists_Cats!$C$33,IF(C103&lt;=Lists_Cats!$B$34,Lists_Cats!$C$34,IF(C103&lt;=Lists_Cats!$B$35,Lists_Cats!$C$35,IF(C103&lt;=Lists_Cats!$B$36,Lists_Cats!$C$36,IF(C103&lt;=Lists_Cats!$B$37,Lists_Cats!$C$37,IF(C103&lt;=Lists_Cats!$B$38,Lists_Cats!$C$38,IF(C103&lt;=Lists_Cats!$B$39,Lists_Cats!$C$39,IF(C103&lt;=Lists_Cats!$B$40,Lists_Cats!$C$40,IF(C103&lt;=Lists_Cats!$B$41,Lists_Cats!$C$41,IF(C103&lt;=Lists_Cats!$B$42,Lists_Cats!$C$42,IF(C103&lt;=Lists_Cats!$B$43,Lists_Cats!$C$43,IF(C103&lt;=Lists_Cats!$B$44,Lists_Cats!$C$44,IF(C103&lt;=Lists_Cats!$B$45,Lists_Cats!$C$45,IF(C103&lt;=Lists_Cats!$B$46,Lists_Cats!$C$46,Lists_Cats!$C$47))))))))))))))</f>
        <v>FW7</v>
      </c>
      <c r="F103" s="22"/>
      <c r="G103" s="58" t="s">
        <v>100</v>
      </c>
      <c r="H103" s="23" t="str">
        <f t="shared" si="4"/>
        <v>FT8-FW7-Sapele</v>
      </c>
      <c r="I103" s="24">
        <v>53.12</v>
      </c>
      <c r="K103">
        <f t="shared" si="3"/>
        <v>1</v>
      </c>
      <c r="M103" s="356">
        <v>0.02</v>
      </c>
      <c r="O103" s="361">
        <f t="shared" si="5"/>
        <v>54.19</v>
      </c>
    </row>
    <row r="104" spans="1:15" hidden="1">
      <c r="A104" s="25" t="s">
        <v>115</v>
      </c>
      <c r="B104" s="20">
        <v>52</v>
      </c>
      <c r="C104" s="21">
        <v>104</v>
      </c>
      <c r="D104" s="15" t="str">
        <f>IF(B104&lt;=Lists_Cats!$B$19,Lists_Cats!$C$19,IF(B104&lt;=Lists_Cats!$B$20,Lists_Cats!$C$20,IF(B104&lt;=Lists_Cats!$B$21,Lists_Cats!$C$21,IF(B104&lt;=Lists_Cats!$B$22,Lists_Cats!$C$22,IF(B104&lt;=Lists_Cats!$B$23,Lists_Cats!$C$23,IF(B104&lt;=Lists_Cats!$B$24,Lists_Cats!$C$24,IF(B104&lt;=Lists_Cats!$B$25,Lists_Cats!$C$25,IF(B104&lt;=Lists_Cats!$B$26,Lists_Cats!$C$26,IF(B104&lt;=Lists_Cats!$B$27,Lists_Cats!$C$27,IF(B104&lt;=Lists_Cats!$B$28,Lists_Cats!$C$28,Lists_Cats!$C$29))))))))))</f>
        <v>FT8</v>
      </c>
      <c r="E104" s="22" t="str">
        <f>IF(C104&lt;=Lists_Cats!$B$33,Lists_Cats!$C$33,IF(C104&lt;=Lists_Cats!$B$34,Lists_Cats!$C$34,IF(C104&lt;=Lists_Cats!$B$35,Lists_Cats!$C$35,IF(C104&lt;=Lists_Cats!$B$36,Lists_Cats!$C$36,IF(C104&lt;=Lists_Cats!$B$37,Lists_Cats!$C$37,IF(C104&lt;=Lists_Cats!$B$38,Lists_Cats!$C$38,IF(C104&lt;=Lists_Cats!$B$39,Lists_Cats!$C$39,IF(C104&lt;=Lists_Cats!$B$40,Lists_Cats!$C$40,IF(C104&lt;=Lists_Cats!$B$41,Lists_Cats!$C$41,IF(C104&lt;=Lists_Cats!$B$42,Lists_Cats!$C$42,IF(C104&lt;=Lists_Cats!$B$43,Lists_Cats!$C$43,IF(C104&lt;=Lists_Cats!$B$44,Lists_Cats!$C$44,IF(C104&lt;=Lists_Cats!$B$45,Lists_Cats!$C$45,IF(C104&lt;=Lists_Cats!$B$46,Lists_Cats!$C$46,Lists_Cats!$C$47))))))))))))))</f>
        <v>FW8</v>
      </c>
      <c r="F104" s="22"/>
      <c r="G104" s="58" t="s">
        <v>100</v>
      </c>
      <c r="H104" s="23" t="str">
        <f t="shared" si="4"/>
        <v>FT8-FW8-Sapele</v>
      </c>
      <c r="I104" s="24">
        <v>60.11</v>
      </c>
      <c r="K104">
        <f t="shared" si="3"/>
        <v>1</v>
      </c>
      <c r="M104" s="356">
        <v>0.02</v>
      </c>
      <c r="O104" s="361">
        <f t="shared" si="5"/>
        <v>61.32</v>
      </c>
    </row>
    <row r="105" spans="1:15" hidden="1">
      <c r="A105" s="25" t="s">
        <v>96</v>
      </c>
      <c r="B105" s="20">
        <v>52</v>
      </c>
      <c r="C105" s="21">
        <v>115</v>
      </c>
      <c r="D105" s="15" t="str">
        <f>IF(B105&lt;=Lists_Cats!$B$19,Lists_Cats!$C$19,IF(B105&lt;=Lists_Cats!$B$20,Lists_Cats!$C$20,IF(B105&lt;=Lists_Cats!$B$21,Lists_Cats!$C$21,IF(B105&lt;=Lists_Cats!$B$22,Lists_Cats!$C$22,IF(B105&lt;=Lists_Cats!$B$23,Lists_Cats!$C$23,IF(B105&lt;=Lists_Cats!$B$24,Lists_Cats!$C$24,IF(B105&lt;=Lists_Cats!$B$25,Lists_Cats!$C$25,IF(B105&lt;=Lists_Cats!$B$26,Lists_Cats!$C$26,IF(B105&lt;=Lists_Cats!$B$27,Lists_Cats!$C$27,IF(B105&lt;=Lists_Cats!$B$28,Lists_Cats!$C$28,Lists_Cats!$C$29))))))))))</f>
        <v>FT8</v>
      </c>
      <c r="E105" s="22" t="str">
        <f>IF(C105&lt;=Lists_Cats!$B$33,Lists_Cats!$C$33,IF(C105&lt;=Lists_Cats!$B$34,Lists_Cats!$C$34,IF(C105&lt;=Lists_Cats!$B$35,Lists_Cats!$C$35,IF(C105&lt;=Lists_Cats!$B$36,Lists_Cats!$C$36,IF(C105&lt;=Lists_Cats!$B$37,Lists_Cats!$C$37,IF(C105&lt;=Lists_Cats!$B$38,Lists_Cats!$C$38,IF(C105&lt;=Lists_Cats!$B$39,Lists_Cats!$C$39,IF(C105&lt;=Lists_Cats!$B$40,Lists_Cats!$C$40,IF(C105&lt;=Lists_Cats!$B$41,Lists_Cats!$C$41,IF(C105&lt;=Lists_Cats!$B$42,Lists_Cats!$C$42,IF(C105&lt;=Lists_Cats!$B$43,Lists_Cats!$C$43,IF(C105&lt;=Lists_Cats!$B$44,Lists_Cats!$C$44,IF(C105&lt;=Lists_Cats!$B$45,Lists_Cats!$C$45,IF(C105&lt;=Lists_Cats!$B$46,Lists_Cats!$C$46,Lists_Cats!$C$47))))))))))))))</f>
        <v>FW9</v>
      </c>
      <c r="F105" s="22"/>
      <c r="G105" s="58" t="s">
        <v>100</v>
      </c>
      <c r="H105" s="23" t="str">
        <f t="shared" si="4"/>
        <v>FT8-FW9-Sapele</v>
      </c>
      <c r="I105" s="24">
        <v>65.59</v>
      </c>
      <c r="K105">
        <f t="shared" si="3"/>
        <v>1</v>
      </c>
      <c r="M105" s="356">
        <v>0.02</v>
      </c>
      <c r="O105" s="361">
        <f t="shared" si="5"/>
        <v>66.910000000000011</v>
      </c>
    </row>
    <row r="106" spans="1:15" hidden="1">
      <c r="A106" s="25" t="s">
        <v>116</v>
      </c>
      <c r="B106" s="20">
        <v>52</v>
      </c>
      <c r="C106" s="21">
        <v>125</v>
      </c>
      <c r="D106" s="15" t="str">
        <f>IF(B106&lt;=Lists_Cats!$B$19,Lists_Cats!$C$19,IF(B106&lt;=Lists_Cats!$B$20,Lists_Cats!$C$20,IF(B106&lt;=Lists_Cats!$B$21,Lists_Cats!$C$21,IF(B106&lt;=Lists_Cats!$B$22,Lists_Cats!$C$22,IF(B106&lt;=Lists_Cats!$B$23,Lists_Cats!$C$23,IF(B106&lt;=Lists_Cats!$B$24,Lists_Cats!$C$24,IF(B106&lt;=Lists_Cats!$B$25,Lists_Cats!$C$25,IF(B106&lt;=Lists_Cats!$B$26,Lists_Cats!$C$26,IF(B106&lt;=Lists_Cats!$B$27,Lists_Cats!$C$27,IF(B106&lt;=Lists_Cats!$B$28,Lists_Cats!$C$28,Lists_Cats!$C$29))))))))))</f>
        <v>FT8</v>
      </c>
      <c r="E106" s="22" t="str">
        <f>IF(C106&lt;=Lists_Cats!$B$33,Lists_Cats!$C$33,IF(C106&lt;=Lists_Cats!$B$34,Lists_Cats!$C$34,IF(C106&lt;=Lists_Cats!$B$35,Lists_Cats!$C$35,IF(C106&lt;=Lists_Cats!$B$36,Lists_Cats!$C$36,IF(C106&lt;=Lists_Cats!$B$37,Lists_Cats!$C$37,IF(C106&lt;=Lists_Cats!$B$38,Lists_Cats!$C$38,IF(C106&lt;=Lists_Cats!$B$39,Lists_Cats!$C$39,IF(C106&lt;=Lists_Cats!$B$40,Lists_Cats!$C$40,IF(C106&lt;=Lists_Cats!$B$41,Lists_Cats!$C$41,IF(C106&lt;=Lists_Cats!$B$42,Lists_Cats!$C$42,IF(C106&lt;=Lists_Cats!$B$43,Lists_Cats!$C$43,IF(C106&lt;=Lists_Cats!$B$44,Lists_Cats!$C$44,IF(C106&lt;=Lists_Cats!$B$45,Lists_Cats!$C$45,IF(C106&lt;=Lists_Cats!$B$46,Lists_Cats!$C$46,Lists_Cats!$C$47))))))))))))))</f>
        <v>FW10</v>
      </c>
      <c r="F106" s="22"/>
      <c r="G106" s="58" t="s">
        <v>100</v>
      </c>
      <c r="H106" s="23" t="str">
        <f t="shared" si="4"/>
        <v>FT8-FW10-Sapele</v>
      </c>
      <c r="I106" s="24">
        <v>70.790000000000006</v>
      </c>
      <c r="K106">
        <f t="shared" si="3"/>
        <v>1</v>
      </c>
      <c r="M106" s="356">
        <v>0.02</v>
      </c>
      <c r="O106" s="361">
        <f t="shared" si="5"/>
        <v>72.210000000000008</v>
      </c>
    </row>
    <row r="107" spans="1:15" hidden="1">
      <c r="A107" s="25" t="s">
        <v>97</v>
      </c>
      <c r="B107" s="20">
        <v>52</v>
      </c>
      <c r="C107" s="21">
        <v>138</v>
      </c>
      <c r="D107" s="15" t="str">
        <f>IF(B107&lt;=Lists_Cats!$B$19,Lists_Cats!$C$19,IF(B107&lt;=Lists_Cats!$B$20,Lists_Cats!$C$20,IF(B107&lt;=Lists_Cats!$B$21,Lists_Cats!$C$21,IF(B107&lt;=Lists_Cats!$B$22,Lists_Cats!$C$22,IF(B107&lt;=Lists_Cats!$B$23,Lists_Cats!$C$23,IF(B107&lt;=Lists_Cats!$B$24,Lists_Cats!$C$24,IF(B107&lt;=Lists_Cats!$B$25,Lists_Cats!$C$25,IF(B107&lt;=Lists_Cats!$B$26,Lists_Cats!$C$26,IF(B107&lt;=Lists_Cats!$B$27,Lists_Cats!$C$27,IF(B107&lt;=Lists_Cats!$B$28,Lists_Cats!$C$28,Lists_Cats!$C$29))))))))))</f>
        <v>FT8</v>
      </c>
      <c r="E107" s="22" t="str">
        <f>IF(C107&lt;=Lists_Cats!$B$33,Lists_Cats!$C$33,IF(C107&lt;=Lists_Cats!$B$34,Lists_Cats!$C$34,IF(C107&lt;=Lists_Cats!$B$35,Lists_Cats!$C$35,IF(C107&lt;=Lists_Cats!$B$36,Lists_Cats!$C$36,IF(C107&lt;=Lists_Cats!$B$37,Lists_Cats!$C$37,IF(C107&lt;=Lists_Cats!$B$38,Lists_Cats!$C$38,IF(C107&lt;=Lists_Cats!$B$39,Lists_Cats!$C$39,IF(C107&lt;=Lists_Cats!$B$40,Lists_Cats!$C$40,IF(C107&lt;=Lists_Cats!$B$41,Lists_Cats!$C$41,IF(C107&lt;=Lists_Cats!$B$42,Lists_Cats!$C$42,IF(C107&lt;=Lists_Cats!$B$43,Lists_Cats!$C$43,IF(C107&lt;=Lists_Cats!$B$44,Lists_Cats!$C$44,IF(C107&lt;=Lists_Cats!$B$45,Lists_Cats!$C$45,IF(C107&lt;=Lists_Cats!$B$46,Lists_Cats!$C$46,Lists_Cats!$C$47))))))))))))))</f>
        <v>FW11</v>
      </c>
      <c r="F107" s="22"/>
      <c r="G107" s="58" t="s">
        <v>100</v>
      </c>
      <c r="H107" s="23" t="str">
        <f t="shared" si="4"/>
        <v>FT8-FW11-Sapele</v>
      </c>
      <c r="I107" s="24">
        <v>77.460000000000008</v>
      </c>
      <c r="K107">
        <f t="shared" si="3"/>
        <v>1</v>
      </c>
      <c r="M107" s="356">
        <v>0.02</v>
      </c>
      <c r="O107" s="361">
        <f t="shared" si="5"/>
        <v>79.010000000000005</v>
      </c>
    </row>
    <row r="108" spans="1:15" hidden="1">
      <c r="A108" s="25" t="s">
        <v>117</v>
      </c>
      <c r="B108" s="20">
        <v>52</v>
      </c>
      <c r="C108" s="21">
        <v>152</v>
      </c>
      <c r="D108" s="15" t="str">
        <f>IF(B108&lt;=Lists_Cats!$B$19,Lists_Cats!$C$19,IF(B108&lt;=Lists_Cats!$B$20,Lists_Cats!$C$20,IF(B108&lt;=Lists_Cats!$B$21,Lists_Cats!$C$21,IF(B108&lt;=Lists_Cats!$B$22,Lists_Cats!$C$22,IF(B108&lt;=Lists_Cats!$B$23,Lists_Cats!$C$23,IF(B108&lt;=Lists_Cats!$B$24,Lists_Cats!$C$24,IF(B108&lt;=Lists_Cats!$B$25,Lists_Cats!$C$25,IF(B108&lt;=Lists_Cats!$B$26,Lists_Cats!$C$26,IF(B108&lt;=Lists_Cats!$B$27,Lists_Cats!$C$27,IF(B108&lt;=Lists_Cats!$B$28,Lists_Cats!$C$28,Lists_Cats!$C$29))))))))))</f>
        <v>FT8</v>
      </c>
      <c r="E108" s="22" t="str">
        <f>IF(C108&lt;=Lists_Cats!$B$33,Lists_Cats!$C$33,IF(C108&lt;=Lists_Cats!$B$34,Lists_Cats!$C$34,IF(C108&lt;=Lists_Cats!$B$35,Lists_Cats!$C$35,IF(C108&lt;=Lists_Cats!$B$36,Lists_Cats!$C$36,IF(C108&lt;=Lists_Cats!$B$37,Lists_Cats!$C$37,IF(C108&lt;=Lists_Cats!$B$38,Lists_Cats!$C$38,IF(C108&lt;=Lists_Cats!$B$39,Lists_Cats!$C$39,IF(C108&lt;=Lists_Cats!$B$40,Lists_Cats!$C$40,IF(C108&lt;=Lists_Cats!$B$41,Lists_Cats!$C$41,IF(C108&lt;=Lists_Cats!$B$42,Lists_Cats!$C$42,IF(C108&lt;=Lists_Cats!$B$43,Lists_Cats!$C$43,IF(C108&lt;=Lists_Cats!$B$44,Lists_Cats!$C$44,IF(C108&lt;=Lists_Cats!$B$45,Lists_Cats!$C$45,IF(C108&lt;=Lists_Cats!$B$46,Lists_Cats!$C$46,Lists_Cats!$C$47))))))))))))))</f>
        <v>FW12</v>
      </c>
      <c r="F108" s="22"/>
      <c r="G108" s="58" t="s">
        <v>100</v>
      </c>
      <c r="H108" s="23" t="str">
        <f t="shared" si="4"/>
        <v>FT8-FW12-Sapele</v>
      </c>
      <c r="I108" s="24">
        <v>84.850000000000009</v>
      </c>
      <c r="K108">
        <f t="shared" si="3"/>
        <v>1</v>
      </c>
      <c r="M108" s="356">
        <v>0.02</v>
      </c>
      <c r="O108" s="361">
        <f t="shared" si="5"/>
        <v>86.550000000000011</v>
      </c>
    </row>
    <row r="109" spans="1:15" hidden="1">
      <c r="A109" s="25" t="s">
        <v>118</v>
      </c>
      <c r="B109" s="20">
        <v>63</v>
      </c>
      <c r="C109" s="21">
        <v>79</v>
      </c>
      <c r="D109" s="15" t="str">
        <f>IF(B109&lt;=Lists_Cats!$B$19,Lists_Cats!$C$19,IF(B109&lt;=Lists_Cats!$B$20,Lists_Cats!$C$20,IF(B109&lt;=Lists_Cats!$B$21,Lists_Cats!$C$21,IF(B109&lt;=Lists_Cats!$B$22,Lists_Cats!$C$22,IF(B109&lt;=Lists_Cats!$B$23,Lists_Cats!$C$23,IF(B109&lt;=Lists_Cats!$B$24,Lists_Cats!$C$24,IF(B109&lt;=Lists_Cats!$B$25,Lists_Cats!$C$25,IF(B109&lt;=Lists_Cats!$B$26,Lists_Cats!$C$26,IF(B109&lt;=Lists_Cats!$B$27,Lists_Cats!$C$27,IF(B109&lt;=Lists_Cats!$B$28,Lists_Cats!$C$28,Lists_Cats!$C$29))))))))))</f>
        <v>FT9</v>
      </c>
      <c r="E109" s="22" t="str">
        <f>IF(C109&lt;=Lists_Cats!$B$33,Lists_Cats!$C$33,IF(C109&lt;=Lists_Cats!$B$34,Lists_Cats!$C$34,IF(C109&lt;=Lists_Cats!$B$35,Lists_Cats!$C$35,IF(C109&lt;=Lists_Cats!$B$36,Lists_Cats!$C$36,IF(C109&lt;=Lists_Cats!$B$37,Lists_Cats!$C$37,IF(C109&lt;=Lists_Cats!$B$38,Lists_Cats!$C$38,IF(C109&lt;=Lists_Cats!$B$39,Lists_Cats!$C$39,IF(C109&lt;=Lists_Cats!$B$40,Lists_Cats!$C$40,IF(C109&lt;=Lists_Cats!$B$41,Lists_Cats!$C$41,IF(C109&lt;=Lists_Cats!$B$42,Lists_Cats!$C$42,IF(C109&lt;=Lists_Cats!$B$43,Lists_Cats!$C$43,IF(C109&lt;=Lists_Cats!$B$44,Lists_Cats!$C$44,IF(C109&lt;=Lists_Cats!$B$45,Lists_Cats!$C$45,IF(C109&lt;=Lists_Cats!$B$46,Lists_Cats!$C$46,Lists_Cats!$C$47))))))))))))))</f>
        <v>FW5</v>
      </c>
      <c r="F109" s="22"/>
      <c r="G109" s="58" t="s">
        <v>100</v>
      </c>
      <c r="H109" s="23" t="str">
        <f t="shared" si="4"/>
        <v>FT9-FW5-Sapele</v>
      </c>
      <c r="I109" s="24">
        <v>47.98</v>
      </c>
      <c r="K109">
        <f t="shared" si="3"/>
        <v>1</v>
      </c>
      <c r="M109" s="356">
        <v>0.02</v>
      </c>
      <c r="O109" s="361">
        <f t="shared" si="5"/>
        <v>48.94</v>
      </c>
    </row>
    <row r="110" spans="1:15" hidden="1">
      <c r="A110" s="25" t="s">
        <v>119</v>
      </c>
      <c r="B110" s="20">
        <v>63</v>
      </c>
      <c r="C110" s="21">
        <v>91</v>
      </c>
      <c r="D110" s="15" t="str">
        <f>IF(B110&lt;=Lists_Cats!$B$19,Lists_Cats!$C$19,IF(B110&lt;=Lists_Cats!$B$20,Lists_Cats!$C$20,IF(B110&lt;=Lists_Cats!$B$21,Lists_Cats!$C$21,IF(B110&lt;=Lists_Cats!$B$22,Lists_Cats!$C$22,IF(B110&lt;=Lists_Cats!$B$23,Lists_Cats!$C$23,IF(B110&lt;=Lists_Cats!$B$24,Lists_Cats!$C$24,IF(B110&lt;=Lists_Cats!$B$25,Lists_Cats!$C$25,IF(B110&lt;=Lists_Cats!$B$26,Lists_Cats!$C$26,IF(B110&lt;=Lists_Cats!$B$27,Lists_Cats!$C$27,IF(B110&lt;=Lists_Cats!$B$28,Lists_Cats!$C$28,Lists_Cats!$C$29))))))))))</f>
        <v>FT9</v>
      </c>
      <c r="E110" s="22" t="str">
        <f>IF(C110&lt;=Lists_Cats!$B$33,Lists_Cats!$C$33,IF(C110&lt;=Lists_Cats!$B$34,Lists_Cats!$C$34,IF(C110&lt;=Lists_Cats!$B$35,Lists_Cats!$C$35,IF(C110&lt;=Lists_Cats!$B$36,Lists_Cats!$C$36,IF(C110&lt;=Lists_Cats!$B$37,Lists_Cats!$C$37,IF(C110&lt;=Lists_Cats!$B$38,Lists_Cats!$C$38,IF(C110&lt;=Lists_Cats!$B$39,Lists_Cats!$C$39,IF(C110&lt;=Lists_Cats!$B$40,Lists_Cats!$C$40,IF(C110&lt;=Lists_Cats!$B$41,Lists_Cats!$C$41,IF(C110&lt;=Lists_Cats!$B$42,Lists_Cats!$C$42,IF(C110&lt;=Lists_Cats!$B$43,Lists_Cats!$C$43,IF(C110&lt;=Lists_Cats!$B$44,Lists_Cats!$C$44,IF(C110&lt;=Lists_Cats!$B$45,Lists_Cats!$C$45,IF(C110&lt;=Lists_Cats!$B$46,Lists_Cats!$C$46,Lists_Cats!$C$47))))))))))))))</f>
        <v>FW7</v>
      </c>
      <c r="F110" s="22"/>
      <c r="G110" s="58" t="s">
        <v>100</v>
      </c>
      <c r="H110" s="23" t="str">
        <f t="shared" si="4"/>
        <v>FT9-FW7-Sapele</v>
      </c>
      <c r="I110" s="24">
        <v>54.05</v>
      </c>
      <c r="K110">
        <f t="shared" si="3"/>
        <v>1</v>
      </c>
      <c r="M110" s="356">
        <v>0.02</v>
      </c>
      <c r="O110" s="361">
        <f t="shared" si="5"/>
        <v>55.14</v>
      </c>
    </row>
    <row r="111" spans="1:15" hidden="1">
      <c r="A111" s="25" t="s">
        <v>120</v>
      </c>
      <c r="B111" s="20">
        <v>63</v>
      </c>
      <c r="C111" s="21">
        <v>104</v>
      </c>
      <c r="D111" s="15" t="str">
        <f>IF(B111&lt;=Lists_Cats!$B$19,Lists_Cats!$C$19,IF(B111&lt;=Lists_Cats!$B$20,Lists_Cats!$C$20,IF(B111&lt;=Lists_Cats!$B$21,Lists_Cats!$C$21,IF(B111&lt;=Lists_Cats!$B$22,Lists_Cats!$C$22,IF(B111&lt;=Lists_Cats!$B$23,Lists_Cats!$C$23,IF(B111&lt;=Lists_Cats!$B$24,Lists_Cats!$C$24,IF(B111&lt;=Lists_Cats!$B$25,Lists_Cats!$C$25,IF(B111&lt;=Lists_Cats!$B$26,Lists_Cats!$C$26,IF(B111&lt;=Lists_Cats!$B$27,Lists_Cats!$C$27,IF(B111&lt;=Lists_Cats!$B$28,Lists_Cats!$C$28,Lists_Cats!$C$29))))))))))</f>
        <v>FT9</v>
      </c>
      <c r="E111" s="22" t="str">
        <f>IF(C111&lt;=Lists_Cats!$B$33,Lists_Cats!$C$33,IF(C111&lt;=Lists_Cats!$B$34,Lists_Cats!$C$34,IF(C111&lt;=Lists_Cats!$B$35,Lists_Cats!$C$35,IF(C111&lt;=Lists_Cats!$B$36,Lists_Cats!$C$36,IF(C111&lt;=Lists_Cats!$B$37,Lists_Cats!$C$37,IF(C111&lt;=Lists_Cats!$B$38,Lists_Cats!$C$38,IF(C111&lt;=Lists_Cats!$B$39,Lists_Cats!$C$39,IF(C111&lt;=Lists_Cats!$B$40,Lists_Cats!$C$40,IF(C111&lt;=Lists_Cats!$B$41,Lists_Cats!$C$41,IF(C111&lt;=Lists_Cats!$B$42,Lists_Cats!$C$42,IF(C111&lt;=Lists_Cats!$B$43,Lists_Cats!$C$43,IF(C111&lt;=Lists_Cats!$B$44,Lists_Cats!$C$44,IF(C111&lt;=Lists_Cats!$B$45,Lists_Cats!$C$45,IF(C111&lt;=Lists_Cats!$B$46,Lists_Cats!$C$46,Lists_Cats!$C$47))))))))))))))</f>
        <v>FW8</v>
      </c>
      <c r="F111" s="22"/>
      <c r="G111" s="58" t="s">
        <v>100</v>
      </c>
      <c r="H111" s="23" t="str">
        <f t="shared" si="4"/>
        <v>FT9-FW8-Sapele</v>
      </c>
      <c r="I111" s="24">
        <v>61.339999999999996</v>
      </c>
      <c r="K111">
        <f t="shared" si="3"/>
        <v>1</v>
      </c>
      <c r="M111" s="356">
        <v>0.02</v>
      </c>
      <c r="O111" s="361">
        <f t="shared" si="5"/>
        <v>62.57</v>
      </c>
    </row>
    <row r="112" spans="1:15" hidden="1">
      <c r="A112" s="25" t="s">
        <v>121</v>
      </c>
      <c r="B112" s="20">
        <v>63</v>
      </c>
      <c r="C112" s="21">
        <v>115</v>
      </c>
      <c r="D112" s="15" t="str">
        <f>IF(B112&lt;=Lists_Cats!$B$19,Lists_Cats!$C$19,IF(B112&lt;=Lists_Cats!$B$20,Lists_Cats!$C$20,IF(B112&lt;=Lists_Cats!$B$21,Lists_Cats!$C$21,IF(B112&lt;=Lists_Cats!$B$22,Lists_Cats!$C$22,IF(B112&lt;=Lists_Cats!$B$23,Lists_Cats!$C$23,IF(B112&lt;=Lists_Cats!$B$24,Lists_Cats!$C$24,IF(B112&lt;=Lists_Cats!$B$25,Lists_Cats!$C$25,IF(B112&lt;=Lists_Cats!$B$26,Lists_Cats!$C$26,IF(B112&lt;=Lists_Cats!$B$27,Lists_Cats!$C$27,IF(B112&lt;=Lists_Cats!$B$28,Lists_Cats!$C$28,Lists_Cats!$C$29))))))))))</f>
        <v>FT9</v>
      </c>
      <c r="E112" s="22" t="str">
        <f>IF(C112&lt;=Lists_Cats!$B$33,Lists_Cats!$C$33,IF(C112&lt;=Lists_Cats!$B$34,Lists_Cats!$C$34,IF(C112&lt;=Lists_Cats!$B$35,Lists_Cats!$C$35,IF(C112&lt;=Lists_Cats!$B$36,Lists_Cats!$C$36,IF(C112&lt;=Lists_Cats!$B$37,Lists_Cats!$C$37,IF(C112&lt;=Lists_Cats!$B$38,Lists_Cats!$C$38,IF(C112&lt;=Lists_Cats!$B$39,Lists_Cats!$C$39,IF(C112&lt;=Lists_Cats!$B$40,Lists_Cats!$C$40,IF(C112&lt;=Lists_Cats!$B$41,Lists_Cats!$C$41,IF(C112&lt;=Lists_Cats!$B$42,Lists_Cats!$C$42,IF(C112&lt;=Lists_Cats!$B$43,Lists_Cats!$C$43,IF(C112&lt;=Lists_Cats!$B$44,Lists_Cats!$C$44,IF(C112&lt;=Lists_Cats!$B$45,Lists_Cats!$C$45,IF(C112&lt;=Lists_Cats!$B$46,Lists_Cats!$C$46,Lists_Cats!$C$47))))))))))))))</f>
        <v>FW9</v>
      </c>
      <c r="F112" s="22"/>
      <c r="G112" s="59" t="s">
        <v>100</v>
      </c>
      <c r="H112" s="23" t="str">
        <f t="shared" si="4"/>
        <v>FT9-FW9-Sapele</v>
      </c>
      <c r="I112" s="24">
        <v>67.09</v>
      </c>
      <c r="K112">
        <f t="shared" si="3"/>
        <v>1</v>
      </c>
      <c r="M112" s="356">
        <v>0.02</v>
      </c>
      <c r="O112" s="361">
        <f t="shared" si="5"/>
        <v>68.440000000000012</v>
      </c>
    </row>
    <row r="113" spans="1:15" hidden="1">
      <c r="A113" s="25" t="s">
        <v>122</v>
      </c>
      <c r="B113" s="20">
        <v>63</v>
      </c>
      <c r="C113" s="21">
        <v>125</v>
      </c>
      <c r="D113" s="15" t="str">
        <f>IF(B113&lt;=Lists_Cats!$B$19,Lists_Cats!$C$19,IF(B113&lt;=Lists_Cats!$B$20,Lists_Cats!$C$20,IF(B113&lt;=Lists_Cats!$B$21,Lists_Cats!$C$21,IF(B113&lt;=Lists_Cats!$B$22,Lists_Cats!$C$22,IF(B113&lt;=Lists_Cats!$B$23,Lists_Cats!$C$23,IF(B113&lt;=Lists_Cats!$B$24,Lists_Cats!$C$24,IF(B113&lt;=Lists_Cats!$B$25,Lists_Cats!$C$25,IF(B113&lt;=Lists_Cats!$B$26,Lists_Cats!$C$26,IF(B113&lt;=Lists_Cats!$B$27,Lists_Cats!$C$27,IF(B113&lt;=Lists_Cats!$B$28,Lists_Cats!$C$28,Lists_Cats!$C$29))))))))))</f>
        <v>FT9</v>
      </c>
      <c r="E113" s="22" t="str">
        <f>IF(C113&lt;=Lists_Cats!$B$33,Lists_Cats!$C$33,IF(C113&lt;=Lists_Cats!$B$34,Lists_Cats!$C$34,IF(C113&lt;=Lists_Cats!$B$35,Lists_Cats!$C$35,IF(C113&lt;=Lists_Cats!$B$36,Lists_Cats!$C$36,IF(C113&lt;=Lists_Cats!$B$37,Lists_Cats!$C$37,IF(C113&lt;=Lists_Cats!$B$38,Lists_Cats!$C$38,IF(C113&lt;=Lists_Cats!$B$39,Lists_Cats!$C$39,IF(C113&lt;=Lists_Cats!$B$40,Lists_Cats!$C$40,IF(C113&lt;=Lists_Cats!$B$41,Lists_Cats!$C$41,IF(C113&lt;=Lists_Cats!$B$42,Lists_Cats!$C$42,IF(C113&lt;=Lists_Cats!$B$43,Lists_Cats!$C$43,IF(C113&lt;=Lists_Cats!$B$44,Lists_Cats!$C$44,IF(C113&lt;=Lists_Cats!$B$45,Lists_Cats!$C$45,IF(C113&lt;=Lists_Cats!$B$46,Lists_Cats!$C$46,Lists_Cats!$C$47))))))))))))))</f>
        <v>FW10</v>
      </c>
      <c r="F113" s="22"/>
      <c r="G113" s="59" t="s">
        <v>100</v>
      </c>
      <c r="H113" s="23" t="str">
        <f t="shared" si="4"/>
        <v>FT9-FW10-Sapele</v>
      </c>
      <c r="I113" s="24">
        <v>72.37</v>
      </c>
      <c r="K113">
        <f t="shared" si="3"/>
        <v>1</v>
      </c>
      <c r="M113" s="356">
        <v>0.02</v>
      </c>
      <c r="O113" s="361">
        <f t="shared" si="5"/>
        <v>73.820000000000007</v>
      </c>
    </row>
    <row r="114" spans="1:15" hidden="1">
      <c r="A114" s="25" t="s">
        <v>123</v>
      </c>
      <c r="B114" s="20">
        <v>63</v>
      </c>
      <c r="C114" s="21">
        <v>138</v>
      </c>
      <c r="D114" s="15" t="str">
        <f>IF(B114&lt;=Lists_Cats!$B$19,Lists_Cats!$C$19,IF(B114&lt;=Lists_Cats!$B$20,Lists_Cats!$C$20,IF(B114&lt;=Lists_Cats!$B$21,Lists_Cats!$C$21,IF(B114&lt;=Lists_Cats!$B$22,Lists_Cats!$C$22,IF(B114&lt;=Lists_Cats!$B$23,Lists_Cats!$C$23,IF(B114&lt;=Lists_Cats!$B$24,Lists_Cats!$C$24,IF(B114&lt;=Lists_Cats!$B$25,Lists_Cats!$C$25,IF(B114&lt;=Lists_Cats!$B$26,Lists_Cats!$C$26,IF(B114&lt;=Lists_Cats!$B$27,Lists_Cats!$C$27,IF(B114&lt;=Lists_Cats!$B$28,Lists_Cats!$C$28,Lists_Cats!$C$29))))))))))</f>
        <v>FT9</v>
      </c>
      <c r="E114" s="22" t="str">
        <f>IF(C114&lt;=Lists_Cats!$B$33,Lists_Cats!$C$33,IF(C114&lt;=Lists_Cats!$B$34,Lists_Cats!$C$34,IF(C114&lt;=Lists_Cats!$B$35,Lists_Cats!$C$35,IF(C114&lt;=Lists_Cats!$B$36,Lists_Cats!$C$36,IF(C114&lt;=Lists_Cats!$B$37,Lists_Cats!$C$37,IF(C114&lt;=Lists_Cats!$B$38,Lists_Cats!$C$38,IF(C114&lt;=Lists_Cats!$B$39,Lists_Cats!$C$39,IF(C114&lt;=Lists_Cats!$B$40,Lists_Cats!$C$40,IF(C114&lt;=Lists_Cats!$B$41,Lists_Cats!$C$41,IF(C114&lt;=Lists_Cats!$B$42,Lists_Cats!$C$42,IF(C114&lt;=Lists_Cats!$B$43,Lists_Cats!$C$43,IF(C114&lt;=Lists_Cats!$B$44,Lists_Cats!$C$44,IF(C114&lt;=Lists_Cats!$B$45,Lists_Cats!$C$45,IF(C114&lt;=Lists_Cats!$B$46,Lists_Cats!$C$46,Lists_Cats!$C$47))))))))))))))</f>
        <v>FW11</v>
      </c>
      <c r="F114" s="22"/>
      <c r="G114" s="59" t="s">
        <v>100</v>
      </c>
      <c r="H114" s="23" t="str">
        <f t="shared" si="4"/>
        <v>FT9-FW11-Sapele</v>
      </c>
      <c r="I114" s="24">
        <v>79.290000000000006</v>
      </c>
      <c r="K114">
        <f t="shared" si="3"/>
        <v>1</v>
      </c>
      <c r="M114" s="356">
        <v>0.02</v>
      </c>
      <c r="O114" s="361">
        <f t="shared" si="5"/>
        <v>80.88000000000001</v>
      </c>
    </row>
    <row r="115" spans="1:15" hidden="1">
      <c r="A115" s="25" t="s">
        <v>124</v>
      </c>
      <c r="B115" s="20">
        <v>63</v>
      </c>
      <c r="C115" s="21">
        <v>152</v>
      </c>
      <c r="D115" s="15" t="str">
        <f>IF(B115&lt;=Lists_Cats!$B$19,Lists_Cats!$C$19,IF(B115&lt;=Lists_Cats!$B$20,Lists_Cats!$C$20,IF(B115&lt;=Lists_Cats!$B$21,Lists_Cats!$C$21,IF(B115&lt;=Lists_Cats!$B$22,Lists_Cats!$C$22,IF(B115&lt;=Lists_Cats!$B$23,Lists_Cats!$C$23,IF(B115&lt;=Lists_Cats!$B$24,Lists_Cats!$C$24,IF(B115&lt;=Lists_Cats!$B$25,Lists_Cats!$C$25,IF(B115&lt;=Lists_Cats!$B$26,Lists_Cats!$C$26,IF(B115&lt;=Lists_Cats!$B$27,Lists_Cats!$C$27,IF(B115&lt;=Lists_Cats!$B$28,Lists_Cats!$C$28,Lists_Cats!$C$29))))))))))</f>
        <v>FT9</v>
      </c>
      <c r="E115" s="22" t="str">
        <f>IF(C115&lt;=Lists_Cats!$B$33,Lists_Cats!$C$33,IF(C115&lt;=Lists_Cats!$B$34,Lists_Cats!$C$34,IF(C115&lt;=Lists_Cats!$B$35,Lists_Cats!$C$35,IF(C115&lt;=Lists_Cats!$B$36,Lists_Cats!$C$36,IF(C115&lt;=Lists_Cats!$B$37,Lists_Cats!$C$37,IF(C115&lt;=Lists_Cats!$B$38,Lists_Cats!$C$38,IF(C115&lt;=Lists_Cats!$B$39,Lists_Cats!$C$39,IF(C115&lt;=Lists_Cats!$B$40,Lists_Cats!$C$40,IF(C115&lt;=Lists_Cats!$B$41,Lists_Cats!$C$41,IF(C115&lt;=Lists_Cats!$B$42,Lists_Cats!$C$42,IF(C115&lt;=Lists_Cats!$B$43,Lists_Cats!$C$43,IF(C115&lt;=Lists_Cats!$B$44,Lists_Cats!$C$44,IF(C115&lt;=Lists_Cats!$B$45,Lists_Cats!$C$45,IF(C115&lt;=Lists_Cats!$B$46,Lists_Cats!$C$46,Lists_Cats!$C$47))))))))))))))</f>
        <v>FW12</v>
      </c>
      <c r="F115" s="22"/>
      <c r="G115" s="59" t="s">
        <v>100</v>
      </c>
      <c r="H115" s="23" t="str">
        <f t="shared" si="4"/>
        <v>FT9-FW12-Sapele</v>
      </c>
      <c r="I115" s="24">
        <v>86.95</v>
      </c>
      <c r="K115">
        <f t="shared" si="3"/>
        <v>1</v>
      </c>
      <c r="M115" s="356">
        <v>0.02</v>
      </c>
      <c r="O115" s="361">
        <f t="shared" si="5"/>
        <v>88.690000000000012</v>
      </c>
    </row>
    <row r="116" spans="1:15" hidden="1">
      <c r="A116" s="26" t="s">
        <v>63</v>
      </c>
      <c r="B116" s="27">
        <v>12</v>
      </c>
      <c r="C116" s="28">
        <v>31</v>
      </c>
      <c r="D116" s="15" t="str">
        <f>IF(B116&lt;=Lists_Cats!$B$19,Lists_Cats!$C$19,IF(B116&lt;=Lists_Cats!$B$20,Lists_Cats!$C$20,IF(B116&lt;=Lists_Cats!$B$21,Lists_Cats!$C$21,IF(B116&lt;=Lists_Cats!$B$22,Lists_Cats!$C$22,IF(B116&lt;=Lists_Cats!$B$23,Lists_Cats!$C$23,IF(B116&lt;=Lists_Cats!$B$24,Lists_Cats!$C$24,IF(B116&lt;=Lists_Cats!$B$25,Lists_Cats!$C$25,IF(B116&lt;=Lists_Cats!$B$26,Lists_Cats!$C$26,IF(B116&lt;=Lists_Cats!$B$27,Lists_Cats!$C$27,IF(B116&lt;=Lists_Cats!$B$28,Lists_Cats!$C$28,Lists_Cats!$C$29))))))))))</f>
        <v>FT1</v>
      </c>
      <c r="E116" s="29" t="str">
        <f>IF(C116&lt;=Lists_Cats!$B$33,Lists_Cats!$C$33,IF(C116&lt;=Lists_Cats!$B$34,Lists_Cats!$C$34,IF(C116&lt;=Lists_Cats!$B$35,Lists_Cats!$C$35,IF(C116&lt;=Lists_Cats!$B$36,Lists_Cats!$C$36,IF(C116&lt;=Lists_Cats!$B$37,Lists_Cats!$C$37,IF(C116&lt;=Lists_Cats!$B$38,Lists_Cats!$C$38,IF(C116&lt;=Lists_Cats!$B$39,Lists_Cats!$C$39,IF(C116&lt;=Lists_Cats!$B$40,Lists_Cats!$C$40,IF(C116&lt;=Lists_Cats!$B$41,Lists_Cats!$C$41,IF(C116&lt;=Lists_Cats!$B$42,Lists_Cats!$C$42,IF(C116&lt;=Lists_Cats!$B$43,Lists_Cats!$C$43,IF(C116&lt;=Lists_Cats!$B$44,Lists_Cats!$C$44,IF(C116&lt;=Lists_Cats!$B$45,Lists_Cats!$C$45,IF(C116&lt;=Lists_Cats!$B$46,Lists_Cats!$C$46,Lists_Cats!$C$47))))))))))))))</f>
        <v>FW1</v>
      </c>
      <c r="F116" s="29"/>
      <c r="G116" s="60" t="s">
        <v>101</v>
      </c>
      <c r="H116" s="30" t="str">
        <f t="shared" si="4"/>
        <v>FT1-FW1-W.Oak</v>
      </c>
      <c r="I116" s="31">
        <v>8.7899999999999991</v>
      </c>
      <c r="K116">
        <f t="shared" si="3"/>
        <v>1</v>
      </c>
      <c r="M116" s="355">
        <v>5.5E-2</v>
      </c>
      <c r="O116" s="361">
        <f t="shared" si="5"/>
        <v>9.2799999999999994</v>
      </c>
    </row>
    <row r="117" spans="1:15" hidden="1">
      <c r="A117" s="26" t="s">
        <v>64</v>
      </c>
      <c r="B117" s="27">
        <v>25</v>
      </c>
      <c r="C117" s="28">
        <v>31</v>
      </c>
      <c r="D117" s="15" t="str">
        <f>IF(B117&lt;=Lists_Cats!$B$19,Lists_Cats!$C$19,IF(B117&lt;=Lists_Cats!$B$20,Lists_Cats!$C$20,IF(B117&lt;=Lists_Cats!$B$21,Lists_Cats!$C$21,IF(B117&lt;=Lists_Cats!$B$22,Lists_Cats!$C$22,IF(B117&lt;=Lists_Cats!$B$23,Lists_Cats!$C$23,IF(B117&lt;=Lists_Cats!$B$24,Lists_Cats!$C$24,IF(B117&lt;=Lists_Cats!$B$25,Lists_Cats!$C$25,IF(B117&lt;=Lists_Cats!$B$26,Lists_Cats!$C$26,IF(B117&lt;=Lists_Cats!$B$27,Lists_Cats!$C$27,IF(B117&lt;=Lists_Cats!$B$28,Lists_Cats!$C$28,Lists_Cats!$C$29))))))))))</f>
        <v>FT5</v>
      </c>
      <c r="E117" s="29" t="str">
        <f>IF(C117&lt;=Lists_Cats!$B$33,Lists_Cats!$C$33,IF(C117&lt;=Lists_Cats!$B$34,Lists_Cats!$C$34,IF(C117&lt;=Lists_Cats!$B$35,Lists_Cats!$C$35,IF(C117&lt;=Lists_Cats!$B$36,Lists_Cats!$C$36,IF(C117&lt;=Lists_Cats!$B$37,Lists_Cats!$C$37,IF(C117&lt;=Lists_Cats!$B$38,Lists_Cats!$C$38,IF(C117&lt;=Lists_Cats!$B$39,Lists_Cats!$C$39,IF(C117&lt;=Lists_Cats!$B$40,Lists_Cats!$C$40,IF(C117&lt;=Lists_Cats!$B$41,Lists_Cats!$C$41,IF(C117&lt;=Lists_Cats!$B$42,Lists_Cats!$C$42,IF(C117&lt;=Lists_Cats!$B$43,Lists_Cats!$C$43,IF(C117&lt;=Lists_Cats!$B$44,Lists_Cats!$C$44,IF(C117&lt;=Lists_Cats!$B$45,Lists_Cats!$C$45,IF(C117&lt;=Lists_Cats!$B$46,Lists_Cats!$C$46,Lists_Cats!$C$47))))))))))))))</f>
        <v>FW1</v>
      </c>
      <c r="F117" s="29"/>
      <c r="G117" s="61" t="s">
        <v>101</v>
      </c>
      <c r="H117" s="30" t="str">
        <f t="shared" si="4"/>
        <v>FT5-FW1-W.Oak</v>
      </c>
      <c r="I117" s="31">
        <v>13.98</v>
      </c>
      <c r="K117">
        <f t="shared" si="3"/>
        <v>1</v>
      </c>
      <c r="M117" s="355">
        <v>5.5E-2</v>
      </c>
      <c r="O117" s="361">
        <f t="shared" si="5"/>
        <v>14.75</v>
      </c>
    </row>
    <row r="118" spans="1:15" hidden="1">
      <c r="A118" s="26" t="s">
        <v>65</v>
      </c>
      <c r="B118" s="27">
        <v>12</v>
      </c>
      <c r="C118" s="28">
        <v>45</v>
      </c>
      <c r="D118" s="15" t="str">
        <f>IF(B118&lt;=Lists_Cats!$B$19,Lists_Cats!$C$19,IF(B118&lt;=Lists_Cats!$B$20,Lists_Cats!$C$20,IF(B118&lt;=Lists_Cats!$B$21,Lists_Cats!$C$21,IF(B118&lt;=Lists_Cats!$B$22,Lists_Cats!$C$22,IF(B118&lt;=Lists_Cats!$B$23,Lists_Cats!$C$23,IF(B118&lt;=Lists_Cats!$B$24,Lists_Cats!$C$24,IF(B118&lt;=Lists_Cats!$B$25,Lists_Cats!$C$25,IF(B118&lt;=Lists_Cats!$B$26,Lists_Cats!$C$26,IF(B118&lt;=Lists_Cats!$B$27,Lists_Cats!$C$27,IF(B118&lt;=Lists_Cats!$B$28,Lists_Cats!$C$28,Lists_Cats!$C$29))))))))))</f>
        <v>FT1</v>
      </c>
      <c r="E118" s="29" t="str">
        <f>IF(C118&lt;=Lists_Cats!$B$33,Lists_Cats!$C$33,IF(C118&lt;=Lists_Cats!$B$34,Lists_Cats!$C$34,IF(C118&lt;=Lists_Cats!$B$35,Lists_Cats!$C$35,IF(C118&lt;=Lists_Cats!$B$36,Lists_Cats!$C$36,IF(C118&lt;=Lists_Cats!$B$37,Lists_Cats!$C$37,IF(C118&lt;=Lists_Cats!$B$38,Lists_Cats!$C$38,IF(C118&lt;=Lists_Cats!$B$39,Lists_Cats!$C$39,IF(C118&lt;=Lists_Cats!$B$40,Lists_Cats!$C$40,IF(C118&lt;=Lists_Cats!$B$41,Lists_Cats!$C$41,IF(C118&lt;=Lists_Cats!$B$42,Lists_Cats!$C$42,IF(C118&lt;=Lists_Cats!$B$43,Lists_Cats!$C$43,IF(C118&lt;=Lists_Cats!$B$44,Lists_Cats!$C$44,IF(C118&lt;=Lists_Cats!$B$45,Lists_Cats!$C$45,IF(C118&lt;=Lists_Cats!$B$46,Lists_Cats!$C$46,Lists_Cats!$C$47))))))))))))))</f>
        <v>FW2</v>
      </c>
      <c r="F118" s="29"/>
      <c r="G118" s="61" t="s">
        <v>101</v>
      </c>
      <c r="H118" s="30" t="str">
        <f t="shared" si="4"/>
        <v>FT1-FW2-W.Oak</v>
      </c>
      <c r="I118" s="31">
        <v>11.75</v>
      </c>
      <c r="K118">
        <f t="shared" si="3"/>
        <v>1</v>
      </c>
      <c r="M118" s="355">
        <v>5.5E-2</v>
      </c>
      <c r="O118" s="361">
        <f t="shared" si="5"/>
        <v>12.4</v>
      </c>
    </row>
    <row r="119" spans="1:15" hidden="1">
      <c r="A119" s="26" t="s">
        <v>66</v>
      </c>
      <c r="B119" s="27">
        <v>12</v>
      </c>
      <c r="C119" s="28">
        <v>60</v>
      </c>
      <c r="D119" s="15" t="str">
        <f>IF(B119&lt;=Lists_Cats!$B$19,Lists_Cats!$C$19,IF(B119&lt;=Lists_Cats!$B$20,Lists_Cats!$C$20,IF(B119&lt;=Lists_Cats!$B$21,Lists_Cats!$C$21,IF(B119&lt;=Lists_Cats!$B$22,Lists_Cats!$C$22,IF(B119&lt;=Lists_Cats!$B$23,Lists_Cats!$C$23,IF(B119&lt;=Lists_Cats!$B$24,Lists_Cats!$C$24,IF(B119&lt;=Lists_Cats!$B$25,Lists_Cats!$C$25,IF(B119&lt;=Lists_Cats!$B$26,Lists_Cats!$C$26,IF(B119&lt;=Lists_Cats!$B$27,Lists_Cats!$C$27,IF(B119&lt;=Lists_Cats!$B$28,Lists_Cats!$C$28,Lists_Cats!$C$29))))))))))</f>
        <v>FT1</v>
      </c>
      <c r="E119" s="29" t="str">
        <f>IF(C119&lt;=Lists_Cats!$B$33,Lists_Cats!$C$33,IF(C119&lt;=Lists_Cats!$B$34,Lists_Cats!$C$34,IF(C119&lt;=Lists_Cats!$B$35,Lists_Cats!$C$35,IF(C119&lt;=Lists_Cats!$B$36,Lists_Cats!$C$36,IF(C119&lt;=Lists_Cats!$B$37,Lists_Cats!$C$37,IF(C119&lt;=Lists_Cats!$B$38,Lists_Cats!$C$38,IF(C119&lt;=Lists_Cats!$B$39,Lists_Cats!$C$39,IF(C119&lt;=Lists_Cats!$B$40,Lists_Cats!$C$40,IF(C119&lt;=Lists_Cats!$B$41,Lists_Cats!$C$41,IF(C119&lt;=Lists_Cats!$B$42,Lists_Cats!$C$42,IF(C119&lt;=Lists_Cats!$B$43,Lists_Cats!$C$43,IF(C119&lt;=Lists_Cats!$B$44,Lists_Cats!$C$44,IF(C119&lt;=Lists_Cats!$B$45,Lists_Cats!$C$45,IF(C119&lt;=Lists_Cats!$B$46,Lists_Cats!$C$46,Lists_Cats!$C$47))))))))))))))</f>
        <v>FW3</v>
      </c>
      <c r="F119" s="29"/>
      <c r="G119" s="61" t="s">
        <v>101</v>
      </c>
      <c r="H119" s="30" t="str">
        <f t="shared" si="4"/>
        <v>FT1-FW3-W.Oak</v>
      </c>
      <c r="I119" s="31">
        <v>14.69</v>
      </c>
      <c r="K119">
        <f t="shared" si="3"/>
        <v>1</v>
      </c>
      <c r="M119" s="355">
        <v>5.5E-2</v>
      </c>
      <c r="O119" s="361">
        <f t="shared" si="5"/>
        <v>15.5</v>
      </c>
    </row>
    <row r="120" spans="1:15" hidden="1">
      <c r="A120" s="26" t="s">
        <v>67</v>
      </c>
      <c r="B120" s="27">
        <v>12</v>
      </c>
      <c r="C120" s="28">
        <v>75</v>
      </c>
      <c r="D120" s="15" t="str">
        <f>IF(B120&lt;=Lists_Cats!$B$19,Lists_Cats!$C$19,IF(B120&lt;=Lists_Cats!$B$20,Lists_Cats!$C$20,IF(B120&lt;=Lists_Cats!$B$21,Lists_Cats!$C$21,IF(B120&lt;=Lists_Cats!$B$22,Lists_Cats!$C$22,IF(B120&lt;=Lists_Cats!$B$23,Lists_Cats!$C$23,IF(B120&lt;=Lists_Cats!$B$24,Lists_Cats!$C$24,IF(B120&lt;=Lists_Cats!$B$25,Lists_Cats!$C$25,IF(B120&lt;=Lists_Cats!$B$26,Lists_Cats!$C$26,IF(B120&lt;=Lists_Cats!$B$27,Lists_Cats!$C$27,IF(B120&lt;=Lists_Cats!$B$28,Lists_Cats!$C$28,Lists_Cats!$C$29))))))))))</f>
        <v>FT1</v>
      </c>
      <c r="E120" s="29" t="str">
        <f>IF(C120&lt;=Lists_Cats!$B$33,Lists_Cats!$C$33,IF(C120&lt;=Lists_Cats!$B$34,Lists_Cats!$C$34,IF(C120&lt;=Lists_Cats!$B$35,Lists_Cats!$C$35,IF(C120&lt;=Lists_Cats!$B$36,Lists_Cats!$C$36,IF(C120&lt;=Lists_Cats!$B$37,Lists_Cats!$C$37,IF(C120&lt;=Lists_Cats!$B$38,Lists_Cats!$C$38,IF(C120&lt;=Lists_Cats!$B$39,Lists_Cats!$C$39,IF(C120&lt;=Lists_Cats!$B$40,Lists_Cats!$C$40,IF(C120&lt;=Lists_Cats!$B$41,Lists_Cats!$C$41,IF(C120&lt;=Lists_Cats!$B$42,Lists_Cats!$C$42,IF(C120&lt;=Lists_Cats!$B$43,Lists_Cats!$C$43,IF(C120&lt;=Lists_Cats!$B$44,Lists_Cats!$C$44,IF(C120&lt;=Lists_Cats!$B$45,Lists_Cats!$C$45,IF(C120&lt;=Lists_Cats!$B$46,Lists_Cats!$C$46,Lists_Cats!$C$47))))))))))))))</f>
        <v>FW4</v>
      </c>
      <c r="F120" s="29"/>
      <c r="G120" s="61" t="s">
        <v>101</v>
      </c>
      <c r="H120" s="30" t="str">
        <f t="shared" si="4"/>
        <v>FT1-FW4-W.Oak</v>
      </c>
      <c r="I120" s="31">
        <v>17.75</v>
      </c>
      <c r="K120">
        <f t="shared" si="3"/>
        <v>1</v>
      </c>
      <c r="M120" s="355">
        <v>5.5E-2</v>
      </c>
      <c r="O120" s="361">
        <f t="shared" si="5"/>
        <v>18.73</v>
      </c>
    </row>
    <row r="121" spans="1:15" hidden="1">
      <c r="A121" s="26" t="s">
        <v>68</v>
      </c>
      <c r="B121" s="27">
        <v>12</v>
      </c>
      <c r="C121" s="28">
        <v>82</v>
      </c>
      <c r="D121" s="15" t="str">
        <f>IF(B121&lt;=Lists_Cats!$B$19,Lists_Cats!$C$19,IF(B121&lt;=Lists_Cats!$B$20,Lists_Cats!$C$20,IF(B121&lt;=Lists_Cats!$B$21,Lists_Cats!$C$21,IF(B121&lt;=Lists_Cats!$B$22,Lists_Cats!$C$22,IF(B121&lt;=Lists_Cats!$B$23,Lists_Cats!$C$23,IF(B121&lt;=Lists_Cats!$B$24,Lists_Cats!$C$24,IF(B121&lt;=Lists_Cats!$B$25,Lists_Cats!$C$25,IF(B121&lt;=Lists_Cats!$B$26,Lists_Cats!$C$26,IF(B121&lt;=Lists_Cats!$B$27,Lists_Cats!$C$27,IF(B121&lt;=Lists_Cats!$B$28,Lists_Cats!$C$28,Lists_Cats!$C$29))))))))))</f>
        <v>FT1</v>
      </c>
      <c r="E121" s="29" t="str">
        <f>IF(C121&lt;=Lists_Cats!$B$33,Lists_Cats!$C$33,IF(C121&lt;=Lists_Cats!$B$34,Lists_Cats!$C$34,IF(C121&lt;=Lists_Cats!$B$35,Lists_Cats!$C$35,IF(C121&lt;=Lists_Cats!$B$36,Lists_Cats!$C$36,IF(C121&lt;=Lists_Cats!$B$37,Lists_Cats!$C$37,IF(C121&lt;=Lists_Cats!$B$38,Lists_Cats!$C$38,IF(C121&lt;=Lists_Cats!$B$39,Lists_Cats!$C$39,IF(C121&lt;=Lists_Cats!$B$40,Lists_Cats!$C$40,IF(C121&lt;=Lists_Cats!$B$41,Lists_Cats!$C$41,IF(C121&lt;=Lists_Cats!$B$42,Lists_Cats!$C$42,IF(C121&lt;=Lists_Cats!$B$43,Lists_Cats!$C$43,IF(C121&lt;=Lists_Cats!$B$44,Lists_Cats!$C$44,IF(C121&lt;=Lists_Cats!$B$45,Lists_Cats!$C$45,IF(C121&lt;=Lists_Cats!$B$46,Lists_Cats!$C$46,Lists_Cats!$C$47))))))))))))))</f>
        <v>FW6</v>
      </c>
      <c r="F121" s="29"/>
      <c r="G121" s="61" t="s">
        <v>101</v>
      </c>
      <c r="H121" s="30" t="str">
        <f t="shared" si="4"/>
        <v>FT1-FW6-W.Oak</v>
      </c>
      <c r="I121" s="31">
        <v>19.16</v>
      </c>
      <c r="K121">
        <f t="shared" si="3"/>
        <v>1</v>
      </c>
      <c r="M121" s="355">
        <v>5.5E-2</v>
      </c>
      <c r="O121" s="361">
        <f t="shared" si="5"/>
        <v>20.220000000000002</v>
      </c>
    </row>
    <row r="122" spans="1:15">
      <c r="A122" s="26" t="s">
        <v>69</v>
      </c>
      <c r="B122" s="27">
        <v>15</v>
      </c>
      <c r="C122" s="28">
        <v>45</v>
      </c>
      <c r="D122" s="15" t="str">
        <f>IF(B122&lt;=Lists_Cats!$B$19,Lists_Cats!$C$19,IF(B122&lt;=Lists_Cats!$B$20,Lists_Cats!$C$20,IF(B122&lt;=Lists_Cats!$B$21,Lists_Cats!$C$21,IF(B122&lt;=Lists_Cats!$B$22,Lists_Cats!$C$22,IF(B122&lt;=Lists_Cats!$B$23,Lists_Cats!$C$23,IF(B122&lt;=Lists_Cats!$B$24,Lists_Cats!$C$24,IF(B122&lt;=Lists_Cats!$B$25,Lists_Cats!$C$25,IF(B122&lt;=Lists_Cats!$B$26,Lists_Cats!$C$26,IF(B122&lt;=Lists_Cats!$B$27,Lists_Cats!$C$27,IF(B122&lt;=Lists_Cats!$B$28,Lists_Cats!$C$28,Lists_Cats!$C$29))))))))))</f>
        <v>FT2</v>
      </c>
      <c r="E122" s="29" t="str">
        <f>IF(C122&lt;=Lists_Cats!$B$33,Lists_Cats!$C$33,IF(C122&lt;=Lists_Cats!$B$34,Lists_Cats!$C$34,IF(C122&lt;=Lists_Cats!$B$35,Lists_Cats!$C$35,IF(C122&lt;=Lists_Cats!$B$36,Lists_Cats!$C$36,IF(C122&lt;=Lists_Cats!$B$37,Lists_Cats!$C$37,IF(C122&lt;=Lists_Cats!$B$38,Lists_Cats!$C$38,IF(C122&lt;=Lists_Cats!$B$39,Lists_Cats!$C$39,IF(C122&lt;=Lists_Cats!$B$40,Lists_Cats!$C$40,IF(C122&lt;=Lists_Cats!$B$41,Lists_Cats!$C$41,IF(C122&lt;=Lists_Cats!$B$42,Lists_Cats!$C$42,IF(C122&lt;=Lists_Cats!$B$43,Lists_Cats!$C$43,IF(C122&lt;=Lists_Cats!$B$44,Lists_Cats!$C$44,IF(C122&lt;=Lists_Cats!$B$45,Lists_Cats!$C$45,IF(C122&lt;=Lists_Cats!$B$46,Lists_Cats!$C$46,Lists_Cats!$C$47))))))))))))))</f>
        <v>FW2</v>
      </c>
      <c r="F122" s="29"/>
      <c r="G122" s="61" t="s">
        <v>101</v>
      </c>
      <c r="H122" s="30" t="str">
        <f t="shared" si="4"/>
        <v>FT2-FW2-W.Oak</v>
      </c>
      <c r="I122" s="31">
        <v>13.81</v>
      </c>
      <c r="K122">
        <f t="shared" si="3"/>
        <v>1</v>
      </c>
      <c r="M122" s="355">
        <v>5.5E-2</v>
      </c>
      <c r="O122" s="361">
        <f t="shared" si="5"/>
        <v>14.57</v>
      </c>
    </row>
    <row r="123" spans="1:15">
      <c r="A123" s="32" t="s">
        <v>70</v>
      </c>
      <c r="B123" s="27">
        <v>15</v>
      </c>
      <c r="C123" s="28">
        <v>60</v>
      </c>
      <c r="D123" s="15" t="str">
        <f>IF(B123&lt;=Lists_Cats!$B$19,Lists_Cats!$C$19,IF(B123&lt;=Lists_Cats!$B$20,Lists_Cats!$C$20,IF(B123&lt;=Lists_Cats!$B$21,Lists_Cats!$C$21,IF(B123&lt;=Lists_Cats!$B$22,Lists_Cats!$C$22,IF(B123&lt;=Lists_Cats!$B$23,Lists_Cats!$C$23,IF(B123&lt;=Lists_Cats!$B$24,Lists_Cats!$C$24,IF(B123&lt;=Lists_Cats!$B$25,Lists_Cats!$C$25,IF(B123&lt;=Lists_Cats!$B$26,Lists_Cats!$C$26,IF(B123&lt;=Lists_Cats!$B$27,Lists_Cats!$C$27,IF(B123&lt;=Lists_Cats!$B$28,Lists_Cats!$C$28,Lists_Cats!$C$29))))))))))</f>
        <v>FT2</v>
      </c>
      <c r="E123" s="29" t="str">
        <f>IF(C123&lt;=Lists_Cats!$B$33,Lists_Cats!$C$33,IF(C123&lt;=Lists_Cats!$B$34,Lists_Cats!$C$34,IF(C123&lt;=Lists_Cats!$B$35,Lists_Cats!$C$35,IF(C123&lt;=Lists_Cats!$B$36,Lists_Cats!$C$36,IF(C123&lt;=Lists_Cats!$B$37,Lists_Cats!$C$37,IF(C123&lt;=Lists_Cats!$B$38,Lists_Cats!$C$38,IF(C123&lt;=Lists_Cats!$B$39,Lists_Cats!$C$39,IF(C123&lt;=Lists_Cats!$B$40,Lists_Cats!$C$40,IF(C123&lt;=Lists_Cats!$B$41,Lists_Cats!$C$41,IF(C123&lt;=Lists_Cats!$B$42,Lists_Cats!$C$42,IF(C123&lt;=Lists_Cats!$B$43,Lists_Cats!$C$43,IF(C123&lt;=Lists_Cats!$B$44,Lists_Cats!$C$44,IF(C123&lt;=Lists_Cats!$B$45,Lists_Cats!$C$45,IF(C123&lt;=Lists_Cats!$B$46,Lists_Cats!$C$46,Lists_Cats!$C$47))))))))))))))</f>
        <v>FW3</v>
      </c>
      <c r="F123" s="29"/>
      <c r="G123" s="61" t="s">
        <v>101</v>
      </c>
      <c r="H123" s="30" t="str">
        <f t="shared" si="4"/>
        <v>FT2-FW3-W.Oak</v>
      </c>
      <c r="I123" s="31">
        <v>16.87</v>
      </c>
      <c r="K123">
        <f t="shared" si="3"/>
        <v>1</v>
      </c>
      <c r="M123" s="355">
        <v>5.5E-2</v>
      </c>
      <c r="O123" s="361">
        <f t="shared" si="5"/>
        <v>17.8</v>
      </c>
    </row>
    <row r="124" spans="1:15">
      <c r="A124" s="32" t="s">
        <v>71</v>
      </c>
      <c r="B124" s="27">
        <v>15</v>
      </c>
      <c r="C124" s="28">
        <v>75</v>
      </c>
      <c r="D124" s="15" t="str">
        <f>IF(B124&lt;=Lists_Cats!$B$19,Lists_Cats!$C$19,IF(B124&lt;=Lists_Cats!$B$20,Lists_Cats!$C$20,IF(B124&lt;=Lists_Cats!$B$21,Lists_Cats!$C$21,IF(B124&lt;=Lists_Cats!$B$22,Lists_Cats!$C$22,IF(B124&lt;=Lists_Cats!$B$23,Lists_Cats!$C$23,IF(B124&lt;=Lists_Cats!$B$24,Lists_Cats!$C$24,IF(B124&lt;=Lists_Cats!$B$25,Lists_Cats!$C$25,IF(B124&lt;=Lists_Cats!$B$26,Lists_Cats!$C$26,IF(B124&lt;=Lists_Cats!$B$27,Lists_Cats!$C$27,IF(B124&lt;=Lists_Cats!$B$28,Lists_Cats!$C$28,Lists_Cats!$C$29))))))))))</f>
        <v>FT2</v>
      </c>
      <c r="E124" s="29" t="str">
        <f>IF(C124&lt;=Lists_Cats!$B$33,Lists_Cats!$C$33,IF(C124&lt;=Lists_Cats!$B$34,Lists_Cats!$C$34,IF(C124&lt;=Lists_Cats!$B$35,Lists_Cats!$C$35,IF(C124&lt;=Lists_Cats!$B$36,Lists_Cats!$C$36,IF(C124&lt;=Lists_Cats!$B$37,Lists_Cats!$C$37,IF(C124&lt;=Lists_Cats!$B$38,Lists_Cats!$C$38,IF(C124&lt;=Lists_Cats!$B$39,Lists_Cats!$C$39,IF(C124&lt;=Lists_Cats!$B$40,Lists_Cats!$C$40,IF(C124&lt;=Lists_Cats!$B$41,Lists_Cats!$C$41,IF(C124&lt;=Lists_Cats!$B$42,Lists_Cats!$C$42,IF(C124&lt;=Lists_Cats!$B$43,Lists_Cats!$C$43,IF(C124&lt;=Lists_Cats!$B$44,Lists_Cats!$C$44,IF(C124&lt;=Lists_Cats!$B$45,Lists_Cats!$C$45,IF(C124&lt;=Lists_Cats!$B$46,Lists_Cats!$C$46,Lists_Cats!$C$47))))))))))))))</f>
        <v>FW4</v>
      </c>
      <c r="F124" s="29"/>
      <c r="G124" s="61" t="s">
        <v>101</v>
      </c>
      <c r="H124" s="30" t="str">
        <f t="shared" si="4"/>
        <v>FT2-FW4-W.Oak</v>
      </c>
      <c r="I124" s="31">
        <v>19.87</v>
      </c>
      <c r="K124">
        <f t="shared" si="3"/>
        <v>1</v>
      </c>
      <c r="M124" s="355">
        <v>5.5E-2</v>
      </c>
      <c r="O124" s="361">
        <f t="shared" si="5"/>
        <v>20.970000000000002</v>
      </c>
    </row>
    <row r="125" spans="1:15">
      <c r="A125" s="32" t="s">
        <v>72</v>
      </c>
      <c r="B125" s="27">
        <v>15</v>
      </c>
      <c r="C125" s="28">
        <v>82</v>
      </c>
      <c r="D125" s="15" t="str">
        <f>IF(B125&lt;=Lists_Cats!$B$19,Lists_Cats!$C$19,IF(B125&lt;=Lists_Cats!$B$20,Lists_Cats!$C$20,IF(B125&lt;=Lists_Cats!$B$21,Lists_Cats!$C$21,IF(B125&lt;=Lists_Cats!$B$22,Lists_Cats!$C$22,IF(B125&lt;=Lists_Cats!$B$23,Lists_Cats!$C$23,IF(B125&lt;=Lists_Cats!$B$24,Lists_Cats!$C$24,IF(B125&lt;=Lists_Cats!$B$25,Lists_Cats!$C$25,IF(B125&lt;=Lists_Cats!$B$26,Lists_Cats!$C$26,IF(B125&lt;=Lists_Cats!$B$27,Lists_Cats!$C$27,IF(B125&lt;=Lists_Cats!$B$28,Lists_Cats!$C$28,Lists_Cats!$C$29))))))))))</f>
        <v>FT2</v>
      </c>
      <c r="E125" s="29" t="str">
        <f>IF(C125&lt;=Lists_Cats!$B$33,Lists_Cats!$C$33,IF(C125&lt;=Lists_Cats!$B$34,Lists_Cats!$C$34,IF(C125&lt;=Lists_Cats!$B$35,Lists_Cats!$C$35,IF(C125&lt;=Lists_Cats!$B$36,Lists_Cats!$C$36,IF(C125&lt;=Lists_Cats!$B$37,Lists_Cats!$C$37,IF(C125&lt;=Lists_Cats!$B$38,Lists_Cats!$C$38,IF(C125&lt;=Lists_Cats!$B$39,Lists_Cats!$C$39,IF(C125&lt;=Lists_Cats!$B$40,Lists_Cats!$C$40,IF(C125&lt;=Lists_Cats!$B$41,Lists_Cats!$C$41,IF(C125&lt;=Lists_Cats!$B$42,Lists_Cats!$C$42,IF(C125&lt;=Lists_Cats!$B$43,Lists_Cats!$C$43,IF(C125&lt;=Lists_Cats!$B$44,Lists_Cats!$C$44,IF(C125&lt;=Lists_Cats!$B$45,Lists_Cats!$C$45,IF(C125&lt;=Lists_Cats!$B$46,Lists_Cats!$C$46,Lists_Cats!$C$47))))))))))))))</f>
        <v>FW6</v>
      </c>
      <c r="F125" s="29"/>
      <c r="G125" s="61" t="s">
        <v>101</v>
      </c>
      <c r="H125" s="30" t="str">
        <f t="shared" si="4"/>
        <v>FT2-FW6-W.Oak</v>
      </c>
      <c r="I125" s="31">
        <v>21.35</v>
      </c>
      <c r="K125">
        <f t="shared" si="3"/>
        <v>1</v>
      </c>
      <c r="M125" s="355">
        <v>5.5E-2</v>
      </c>
      <c r="O125" s="361">
        <f t="shared" si="5"/>
        <v>22.53</v>
      </c>
    </row>
    <row r="126" spans="1:15">
      <c r="A126" s="32" t="s">
        <v>73</v>
      </c>
      <c r="B126" s="27">
        <v>18</v>
      </c>
      <c r="C126" s="28">
        <v>45</v>
      </c>
      <c r="D126" s="15" t="str">
        <f>IF(B126&lt;=Lists_Cats!$B$19,Lists_Cats!$C$19,IF(B126&lt;=Lists_Cats!$B$20,Lists_Cats!$C$20,IF(B126&lt;=Lists_Cats!$B$21,Lists_Cats!$C$21,IF(B126&lt;=Lists_Cats!$B$22,Lists_Cats!$C$22,IF(B126&lt;=Lists_Cats!$B$23,Lists_Cats!$C$23,IF(B126&lt;=Lists_Cats!$B$24,Lists_Cats!$C$24,IF(B126&lt;=Lists_Cats!$B$25,Lists_Cats!$C$25,IF(B126&lt;=Lists_Cats!$B$26,Lists_Cats!$C$26,IF(B126&lt;=Lists_Cats!$B$27,Lists_Cats!$C$27,IF(B126&lt;=Lists_Cats!$B$28,Lists_Cats!$C$28,Lists_Cats!$C$29))))))))))</f>
        <v>FT3</v>
      </c>
      <c r="E126" s="29" t="str">
        <f>IF(C126&lt;=Lists_Cats!$B$33,Lists_Cats!$C$33,IF(C126&lt;=Lists_Cats!$B$34,Lists_Cats!$C$34,IF(C126&lt;=Lists_Cats!$B$35,Lists_Cats!$C$35,IF(C126&lt;=Lists_Cats!$B$36,Lists_Cats!$C$36,IF(C126&lt;=Lists_Cats!$B$37,Lists_Cats!$C$37,IF(C126&lt;=Lists_Cats!$B$38,Lists_Cats!$C$38,IF(C126&lt;=Lists_Cats!$B$39,Lists_Cats!$C$39,IF(C126&lt;=Lists_Cats!$B$40,Lists_Cats!$C$40,IF(C126&lt;=Lists_Cats!$B$41,Lists_Cats!$C$41,IF(C126&lt;=Lists_Cats!$B$42,Lists_Cats!$C$42,IF(C126&lt;=Lists_Cats!$B$43,Lists_Cats!$C$43,IF(C126&lt;=Lists_Cats!$B$44,Lists_Cats!$C$44,IF(C126&lt;=Lists_Cats!$B$45,Lists_Cats!$C$45,IF(C126&lt;=Lists_Cats!$B$46,Lists_Cats!$C$46,Lists_Cats!$C$47))))))))))))))</f>
        <v>FW2</v>
      </c>
      <c r="F126" s="29"/>
      <c r="G126" s="61" t="s">
        <v>101</v>
      </c>
      <c r="H126" s="30" t="str">
        <f t="shared" si="4"/>
        <v>FT3-FW2-W.Oak</v>
      </c>
      <c r="I126" s="31">
        <v>14.04</v>
      </c>
      <c r="K126">
        <f t="shared" si="3"/>
        <v>1</v>
      </c>
      <c r="M126" s="355">
        <v>5.5E-2</v>
      </c>
      <c r="O126" s="361">
        <f t="shared" si="5"/>
        <v>14.82</v>
      </c>
    </row>
    <row r="127" spans="1:15">
      <c r="A127" s="32" t="s">
        <v>74</v>
      </c>
      <c r="B127" s="27">
        <v>18</v>
      </c>
      <c r="C127" s="28">
        <v>60</v>
      </c>
      <c r="D127" s="15" t="str">
        <f>IF(B127&lt;=Lists_Cats!$B$19,Lists_Cats!$C$19,IF(B127&lt;=Lists_Cats!$B$20,Lists_Cats!$C$20,IF(B127&lt;=Lists_Cats!$B$21,Lists_Cats!$C$21,IF(B127&lt;=Lists_Cats!$B$22,Lists_Cats!$C$22,IF(B127&lt;=Lists_Cats!$B$23,Lists_Cats!$C$23,IF(B127&lt;=Lists_Cats!$B$24,Lists_Cats!$C$24,IF(B127&lt;=Lists_Cats!$B$25,Lists_Cats!$C$25,IF(B127&lt;=Lists_Cats!$B$26,Lists_Cats!$C$26,IF(B127&lt;=Lists_Cats!$B$27,Lists_Cats!$C$27,IF(B127&lt;=Lists_Cats!$B$28,Lists_Cats!$C$28,Lists_Cats!$C$29))))))))))</f>
        <v>FT3</v>
      </c>
      <c r="E127" s="29" t="str">
        <f>IF(C127&lt;=Lists_Cats!$B$33,Lists_Cats!$C$33,IF(C127&lt;=Lists_Cats!$B$34,Lists_Cats!$C$34,IF(C127&lt;=Lists_Cats!$B$35,Lists_Cats!$C$35,IF(C127&lt;=Lists_Cats!$B$36,Lists_Cats!$C$36,IF(C127&lt;=Lists_Cats!$B$37,Lists_Cats!$C$37,IF(C127&lt;=Lists_Cats!$B$38,Lists_Cats!$C$38,IF(C127&lt;=Lists_Cats!$B$39,Lists_Cats!$C$39,IF(C127&lt;=Lists_Cats!$B$40,Lists_Cats!$C$40,IF(C127&lt;=Lists_Cats!$B$41,Lists_Cats!$C$41,IF(C127&lt;=Lists_Cats!$B$42,Lists_Cats!$C$42,IF(C127&lt;=Lists_Cats!$B$43,Lists_Cats!$C$43,IF(C127&lt;=Lists_Cats!$B$44,Lists_Cats!$C$44,IF(C127&lt;=Lists_Cats!$B$45,Lists_Cats!$C$45,IF(C127&lt;=Lists_Cats!$B$46,Lists_Cats!$C$46,Lists_Cats!$C$47))))))))))))))</f>
        <v>FW3</v>
      </c>
      <c r="F127" s="29"/>
      <c r="G127" s="61" t="s">
        <v>101</v>
      </c>
      <c r="H127" s="30" t="str">
        <f t="shared" si="4"/>
        <v>FT3-FW3-W.Oak</v>
      </c>
      <c r="I127" s="31">
        <v>17.200000000000003</v>
      </c>
      <c r="K127">
        <f t="shared" si="3"/>
        <v>1</v>
      </c>
      <c r="M127" s="355">
        <v>5.5E-2</v>
      </c>
      <c r="O127" s="361">
        <f t="shared" si="5"/>
        <v>18.150000000000002</v>
      </c>
    </row>
    <row r="128" spans="1:15">
      <c r="A128" s="32" t="s">
        <v>75</v>
      </c>
      <c r="B128" s="27">
        <v>18</v>
      </c>
      <c r="C128" s="28">
        <v>75</v>
      </c>
      <c r="D128" s="15" t="str">
        <f>IF(B128&lt;=Lists_Cats!$B$19,Lists_Cats!$C$19,IF(B128&lt;=Lists_Cats!$B$20,Lists_Cats!$C$20,IF(B128&lt;=Lists_Cats!$B$21,Lists_Cats!$C$21,IF(B128&lt;=Lists_Cats!$B$22,Lists_Cats!$C$22,IF(B128&lt;=Lists_Cats!$B$23,Lists_Cats!$C$23,IF(B128&lt;=Lists_Cats!$B$24,Lists_Cats!$C$24,IF(B128&lt;=Lists_Cats!$B$25,Lists_Cats!$C$25,IF(B128&lt;=Lists_Cats!$B$26,Lists_Cats!$C$26,IF(B128&lt;=Lists_Cats!$B$27,Lists_Cats!$C$27,IF(B128&lt;=Lists_Cats!$B$28,Lists_Cats!$C$28,Lists_Cats!$C$29))))))))))</f>
        <v>FT3</v>
      </c>
      <c r="E128" s="29" t="str">
        <f>IF(C128&lt;=Lists_Cats!$B$33,Lists_Cats!$C$33,IF(C128&lt;=Lists_Cats!$B$34,Lists_Cats!$C$34,IF(C128&lt;=Lists_Cats!$B$35,Lists_Cats!$C$35,IF(C128&lt;=Lists_Cats!$B$36,Lists_Cats!$C$36,IF(C128&lt;=Lists_Cats!$B$37,Lists_Cats!$C$37,IF(C128&lt;=Lists_Cats!$B$38,Lists_Cats!$C$38,IF(C128&lt;=Lists_Cats!$B$39,Lists_Cats!$C$39,IF(C128&lt;=Lists_Cats!$B$40,Lists_Cats!$C$40,IF(C128&lt;=Lists_Cats!$B$41,Lists_Cats!$C$41,IF(C128&lt;=Lists_Cats!$B$42,Lists_Cats!$C$42,IF(C128&lt;=Lists_Cats!$B$43,Lists_Cats!$C$43,IF(C128&lt;=Lists_Cats!$B$44,Lists_Cats!$C$44,IF(C128&lt;=Lists_Cats!$B$45,Lists_Cats!$C$45,IF(C128&lt;=Lists_Cats!$B$46,Lists_Cats!$C$46,Lists_Cats!$C$47))))))))))))))</f>
        <v>FW4</v>
      </c>
      <c r="F128" s="29"/>
      <c r="G128" s="61" t="s">
        <v>101</v>
      </c>
      <c r="H128" s="30" t="str">
        <f t="shared" si="4"/>
        <v>FT3-FW4-W.Oak</v>
      </c>
      <c r="I128" s="31">
        <v>20.310000000000002</v>
      </c>
      <c r="K128">
        <f t="shared" si="3"/>
        <v>1</v>
      </c>
      <c r="M128" s="355">
        <v>5.5E-2</v>
      </c>
      <c r="O128" s="361">
        <f t="shared" si="5"/>
        <v>21.430000000000003</v>
      </c>
    </row>
    <row r="129" spans="1:15">
      <c r="A129" s="32" t="s">
        <v>76</v>
      </c>
      <c r="B129" s="27">
        <v>18</v>
      </c>
      <c r="C129" s="28">
        <v>82</v>
      </c>
      <c r="D129" s="15" t="str">
        <f>IF(B129&lt;=Lists_Cats!$B$19,Lists_Cats!$C$19,IF(B129&lt;=Lists_Cats!$B$20,Lists_Cats!$C$20,IF(B129&lt;=Lists_Cats!$B$21,Lists_Cats!$C$21,IF(B129&lt;=Lists_Cats!$B$22,Lists_Cats!$C$22,IF(B129&lt;=Lists_Cats!$B$23,Lists_Cats!$C$23,IF(B129&lt;=Lists_Cats!$B$24,Lists_Cats!$C$24,IF(B129&lt;=Lists_Cats!$B$25,Lists_Cats!$C$25,IF(B129&lt;=Lists_Cats!$B$26,Lists_Cats!$C$26,IF(B129&lt;=Lists_Cats!$B$27,Lists_Cats!$C$27,IF(B129&lt;=Lists_Cats!$B$28,Lists_Cats!$C$28,Lists_Cats!$C$29))))))))))</f>
        <v>FT3</v>
      </c>
      <c r="E129" s="29" t="str">
        <f>IF(C129&lt;=Lists_Cats!$B$33,Lists_Cats!$C$33,IF(C129&lt;=Lists_Cats!$B$34,Lists_Cats!$C$34,IF(C129&lt;=Lists_Cats!$B$35,Lists_Cats!$C$35,IF(C129&lt;=Lists_Cats!$B$36,Lists_Cats!$C$36,IF(C129&lt;=Lists_Cats!$B$37,Lists_Cats!$C$37,IF(C129&lt;=Lists_Cats!$B$38,Lists_Cats!$C$38,IF(C129&lt;=Lists_Cats!$B$39,Lists_Cats!$C$39,IF(C129&lt;=Lists_Cats!$B$40,Lists_Cats!$C$40,IF(C129&lt;=Lists_Cats!$B$41,Lists_Cats!$C$41,IF(C129&lt;=Lists_Cats!$B$42,Lists_Cats!$C$42,IF(C129&lt;=Lists_Cats!$B$43,Lists_Cats!$C$43,IF(C129&lt;=Lists_Cats!$B$44,Lists_Cats!$C$44,IF(C129&lt;=Lists_Cats!$B$45,Lists_Cats!$C$45,IF(C129&lt;=Lists_Cats!$B$46,Lists_Cats!$C$46,Lists_Cats!$C$47))))))))))))))</f>
        <v>FW6</v>
      </c>
      <c r="F129" s="29"/>
      <c r="G129" s="61" t="s">
        <v>101</v>
      </c>
      <c r="H129" s="30" t="str">
        <f t="shared" si="4"/>
        <v>FT3-FW6-W.Oak</v>
      </c>
      <c r="I129" s="31">
        <v>21.830000000000002</v>
      </c>
      <c r="K129">
        <f t="shared" si="3"/>
        <v>1</v>
      </c>
      <c r="M129" s="355">
        <v>5.5E-2</v>
      </c>
      <c r="O129" s="361">
        <f t="shared" si="5"/>
        <v>23.040000000000003</v>
      </c>
    </row>
    <row r="130" spans="1:15" hidden="1">
      <c r="A130" s="32" t="s">
        <v>77</v>
      </c>
      <c r="B130" s="27">
        <v>22</v>
      </c>
      <c r="C130" s="28">
        <v>45</v>
      </c>
      <c r="D130" s="15" t="str">
        <f>IF(B130&lt;=Lists_Cats!$B$19,Lists_Cats!$C$19,IF(B130&lt;=Lists_Cats!$B$20,Lists_Cats!$C$20,IF(B130&lt;=Lists_Cats!$B$21,Lists_Cats!$C$21,IF(B130&lt;=Lists_Cats!$B$22,Lists_Cats!$C$22,IF(B130&lt;=Lists_Cats!$B$23,Lists_Cats!$C$23,IF(B130&lt;=Lists_Cats!$B$24,Lists_Cats!$C$24,IF(B130&lt;=Lists_Cats!$B$25,Lists_Cats!$C$25,IF(B130&lt;=Lists_Cats!$B$26,Lists_Cats!$C$26,IF(B130&lt;=Lists_Cats!$B$27,Lists_Cats!$C$27,IF(B130&lt;=Lists_Cats!$B$28,Lists_Cats!$C$28,Lists_Cats!$C$29))))))))))</f>
        <v>FT4</v>
      </c>
      <c r="E130" s="29" t="str">
        <f>IF(C130&lt;=Lists_Cats!$B$33,Lists_Cats!$C$33,IF(C130&lt;=Lists_Cats!$B$34,Lists_Cats!$C$34,IF(C130&lt;=Lists_Cats!$B$35,Lists_Cats!$C$35,IF(C130&lt;=Lists_Cats!$B$36,Lists_Cats!$C$36,IF(C130&lt;=Lists_Cats!$B$37,Lists_Cats!$C$37,IF(C130&lt;=Lists_Cats!$B$38,Lists_Cats!$C$38,IF(C130&lt;=Lists_Cats!$B$39,Lists_Cats!$C$39,IF(C130&lt;=Lists_Cats!$B$40,Lists_Cats!$C$40,IF(C130&lt;=Lists_Cats!$B$41,Lists_Cats!$C$41,IF(C130&lt;=Lists_Cats!$B$42,Lists_Cats!$C$42,IF(C130&lt;=Lists_Cats!$B$43,Lists_Cats!$C$43,IF(C130&lt;=Lists_Cats!$B$44,Lists_Cats!$C$44,IF(C130&lt;=Lists_Cats!$B$45,Lists_Cats!$C$45,IF(C130&lt;=Lists_Cats!$B$46,Lists_Cats!$C$46,Lists_Cats!$C$47))))))))))))))</f>
        <v>FW2</v>
      </c>
      <c r="F130" s="29"/>
      <c r="G130" s="61" t="s">
        <v>101</v>
      </c>
      <c r="H130" s="30" t="str">
        <f t="shared" si="4"/>
        <v>FT4-FW2-W.Oak</v>
      </c>
      <c r="I130" s="31">
        <v>19.270000000000003</v>
      </c>
      <c r="K130">
        <f t="shared" si="3"/>
        <v>1</v>
      </c>
      <c r="M130" s="355">
        <v>5.5E-2</v>
      </c>
      <c r="O130" s="361">
        <f t="shared" si="5"/>
        <v>20.330000000000002</v>
      </c>
    </row>
    <row r="131" spans="1:15" hidden="1">
      <c r="A131" s="32" t="s">
        <v>78</v>
      </c>
      <c r="B131" s="27">
        <v>22</v>
      </c>
      <c r="C131" s="28">
        <v>60</v>
      </c>
      <c r="D131" s="15" t="str">
        <f>IF(B131&lt;=Lists_Cats!$B$19,Lists_Cats!$C$19,IF(B131&lt;=Lists_Cats!$B$20,Lists_Cats!$C$20,IF(B131&lt;=Lists_Cats!$B$21,Lists_Cats!$C$21,IF(B131&lt;=Lists_Cats!$B$22,Lists_Cats!$C$22,IF(B131&lt;=Lists_Cats!$B$23,Lists_Cats!$C$23,IF(B131&lt;=Lists_Cats!$B$24,Lists_Cats!$C$24,IF(B131&lt;=Lists_Cats!$B$25,Lists_Cats!$C$25,IF(B131&lt;=Lists_Cats!$B$26,Lists_Cats!$C$26,IF(B131&lt;=Lists_Cats!$B$27,Lists_Cats!$C$27,IF(B131&lt;=Lists_Cats!$B$28,Lists_Cats!$C$28,Lists_Cats!$C$29))))))))))</f>
        <v>FT4</v>
      </c>
      <c r="E131" s="29" t="str">
        <f>IF(C131&lt;=Lists_Cats!$B$33,Lists_Cats!$C$33,IF(C131&lt;=Lists_Cats!$B$34,Lists_Cats!$C$34,IF(C131&lt;=Lists_Cats!$B$35,Lists_Cats!$C$35,IF(C131&lt;=Lists_Cats!$B$36,Lists_Cats!$C$36,IF(C131&lt;=Lists_Cats!$B$37,Lists_Cats!$C$37,IF(C131&lt;=Lists_Cats!$B$38,Lists_Cats!$C$38,IF(C131&lt;=Lists_Cats!$B$39,Lists_Cats!$C$39,IF(C131&lt;=Lists_Cats!$B$40,Lists_Cats!$C$40,IF(C131&lt;=Lists_Cats!$B$41,Lists_Cats!$C$41,IF(C131&lt;=Lists_Cats!$B$42,Lists_Cats!$C$42,IF(C131&lt;=Lists_Cats!$B$43,Lists_Cats!$C$43,IF(C131&lt;=Lists_Cats!$B$44,Lists_Cats!$C$44,IF(C131&lt;=Lists_Cats!$B$45,Lists_Cats!$C$45,IF(C131&lt;=Lists_Cats!$B$46,Lists_Cats!$C$46,Lists_Cats!$C$47))))))))))))))</f>
        <v>FW3</v>
      </c>
      <c r="F131" s="29"/>
      <c r="G131" s="61" t="s">
        <v>101</v>
      </c>
      <c r="H131" s="30" t="str">
        <f t="shared" si="4"/>
        <v>FT4-FW3-W.Oak</v>
      </c>
      <c r="I131" s="31">
        <v>24.790000000000003</v>
      </c>
      <c r="K131">
        <f t="shared" si="3"/>
        <v>1</v>
      </c>
      <c r="M131" s="355">
        <v>5.5E-2</v>
      </c>
      <c r="O131" s="361">
        <f t="shared" si="5"/>
        <v>26.16</v>
      </c>
    </row>
    <row r="132" spans="1:15" hidden="1">
      <c r="A132" s="32" t="s">
        <v>79</v>
      </c>
      <c r="B132" s="27">
        <v>22</v>
      </c>
      <c r="C132" s="28">
        <v>75</v>
      </c>
      <c r="D132" s="15" t="str">
        <f>IF(B132&lt;=Lists_Cats!$B$19,Lists_Cats!$C$19,IF(B132&lt;=Lists_Cats!$B$20,Lists_Cats!$C$20,IF(B132&lt;=Lists_Cats!$B$21,Lists_Cats!$C$21,IF(B132&lt;=Lists_Cats!$B$22,Lists_Cats!$C$22,IF(B132&lt;=Lists_Cats!$B$23,Lists_Cats!$C$23,IF(B132&lt;=Lists_Cats!$B$24,Lists_Cats!$C$24,IF(B132&lt;=Lists_Cats!$B$25,Lists_Cats!$C$25,IF(B132&lt;=Lists_Cats!$B$26,Lists_Cats!$C$26,IF(B132&lt;=Lists_Cats!$B$27,Lists_Cats!$C$27,IF(B132&lt;=Lists_Cats!$B$28,Lists_Cats!$C$28,Lists_Cats!$C$29))))))))))</f>
        <v>FT4</v>
      </c>
      <c r="E132" s="29" t="str">
        <f>IF(C132&lt;=Lists_Cats!$B$33,Lists_Cats!$C$33,IF(C132&lt;=Lists_Cats!$B$34,Lists_Cats!$C$34,IF(C132&lt;=Lists_Cats!$B$35,Lists_Cats!$C$35,IF(C132&lt;=Lists_Cats!$B$36,Lists_Cats!$C$36,IF(C132&lt;=Lists_Cats!$B$37,Lists_Cats!$C$37,IF(C132&lt;=Lists_Cats!$B$38,Lists_Cats!$C$38,IF(C132&lt;=Lists_Cats!$B$39,Lists_Cats!$C$39,IF(C132&lt;=Lists_Cats!$B$40,Lists_Cats!$C$40,IF(C132&lt;=Lists_Cats!$B$41,Lists_Cats!$C$41,IF(C132&lt;=Lists_Cats!$B$42,Lists_Cats!$C$42,IF(C132&lt;=Lists_Cats!$B$43,Lists_Cats!$C$43,IF(C132&lt;=Lists_Cats!$B$44,Lists_Cats!$C$44,IF(C132&lt;=Lists_Cats!$B$45,Lists_Cats!$C$45,IF(C132&lt;=Lists_Cats!$B$46,Lists_Cats!$C$46,Lists_Cats!$C$47))))))))))))))</f>
        <v>FW4</v>
      </c>
      <c r="F132" s="29"/>
      <c r="G132" s="61" t="s">
        <v>101</v>
      </c>
      <c r="H132" s="30" t="str">
        <f t="shared" si="4"/>
        <v>FT4-FW4-W.Oak</v>
      </c>
      <c r="I132" s="31">
        <v>30.290000000000003</v>
      </c>
      <c r="K132">
        <f t="shared" ref="K132:K195" si="6">COUNTIF($H$4:$H$873,H132)</f>
        <v>1</v>
      </c>
      <c r="M132" s="355">
        <v>5.5E-2</v>
      </c>
      <c r="O132" s="361">
        <f t="shared" si="5"/>
        <v>31.96</v>
      </c>
    </row>
    <row r="133" spans="1:15" hidden="1">
      <c r="A133" s="32" t="s">
        <v>80</v>
      </c>
      <c r="B133" s="27">
        <v>22</v>
      </c>
      <c r="C133" s="28">
        <v>82</v>
      </c>
      <c r="D133" s="15" t="str">
        <f>IF(B133&lt;=Lists_Cats!$B$19,Lists_Cats!$C$19,IF(B133&lt;=Lists_Cats!$B$20,Lists_Cats!$C$20,IF(B133&lt;=Lists_Cats!$B$21,Lists_Cats!$C$21,IF(B133&lt;=Lists_Cats!$B$22,Lists_Cats!$C$22,IF(B133&lt;=Lists_Cats!$B$23,Lists_Cats!$C$23,IF(B133&lt;=Lists_Cats!$B$24,Lists_Cats!$C$24,IF(B133&lt;=Lists_Cats!$B$25,Lists_Cats!$C$25,IF(B133&lt;=Lists_Cats!$B$26,Lists_Cats!$C$26,IF(B133&lt;=Lists_Cats!$B$27,Lists_Cats!$C$27,IF(B133&lt;=Lists_Cats!$B$28,Lists_Cats!$C$28,Lists_Cats!$C$29))))))))))</f>
        <v>FT4</v>
      </c>
      <c r="E133" s="29" t="str">
        <f>IF(C133&lt;=Lists_Cats!$B$33,Lists_Cats!$C$33,IF(C133&lt;=Lists_Cats!$B$34,Lists_Cats!$C$34,IF(C133&lt;=Lists_Cats!$B$35,Lists_Cats!$C$35,IF(C133&lt;=Lists_Cats!$B$36,Lists_Cats!$C$36,IF(C133&lt;=Lists_Cats!$B$37,Lists_Cats!$C$37,IF(C133&lt;=Lists_Cats!$B$38,Lists_Cats!$C$38,IF(C133&lt;=Lists_Cats!$B$39,Lists_Cats!$C$39,IF(C133&lt;=Lists_Cats!$B$40,Lists_Cats!$C$40,IF(C133&lt;=Lists_Cats!$B$41,Lists_Cats!$C$41,IF(C133&lt;=Lists_Cats!$B$42,Lists_Cats!$C$42,IF(C133&lt;=Lists_Cats!$B$43,Lists_Cats!$C$43,IF(C133&lt;=Lists_Cats!$B$44,Lists_Cats!$C$44,IF(C133&lt;=Lists_Cats!$B$45,Lists_Cats!$C$45,IF(C133&lt;=Lists_Cats!$B$46,Lists_Cats!$C$46,Lists_Cats!$C$47))))))))))))))</f>
        <v>FW6</v>
      </c>
      <c r="F133" s="29"/>
      <c r="G133" s="61" t="s">
        <v>101</v>
      </c>
      <c r="H133" s="30" t="str">
        <f t="shared" ref="H133:H196" si="7">D133&amp;"-"&amp;E133&amp;"-"&amp;G133</f>
        <v>FT4-FW6-W.Oak</v>
      </c>
      <c r="I133" s="31">
        <v>32.86</v>
      </c>
      <c r="K133">
        <f t="shared" si="6"/>
        <v>1</v>
      </c>
      <c r="M133" s="355">
        <v>5.5E-2</v>
      </c>
      <c r="O133" s="361">
        <f t="shared" ref="O133:O196" si="8">+ROUNDUP(I133*(1+M133),2)</f>
        <v>34.669999999999995</v>
      </c>
    </row>
    <row r="134" spans="1:15" hidden="1">
      <c r="A134" s="32" t="s">
        <v>81</v>
      </c>
      <c r="B134" s="27">
        <v>25</v>
      </c>
      <c r="C134" s="28">
        <v>45</v>
      </c>
      <c r="D134" s="15" t="str">
        <f>IF(B134&lt;=Lists_Cats!$B$19,Lists_Cats!$C$19,IF(B134&lt;=Lists_Cats!$B$20,Lists_Cats!$C$20,IF(B134&lt;=Lists_Cats!$B$21,Lists_Cats!$C$21,IF(B134&lt;=Lists_Cats!$B$22,Lists_Cats!$C$22,IF(B134&lt;=Lists_Cats!$B$23,Lists_Cats!$C$23,IF(B134&lt;=Lists_Cats!$B$24,Lists_Cats!$C$24,IF(B134&lt;=Lists_Cats!$B$25,Lists_Cats!$C$25,IF(B134&lt;=Lists_Cats!$B$26,Lists_Cats!$C$26,IF(B134&lt;=Lists_Cats!$B$27,Lists_Cats!$C$27,IF(B134&lt;=Lists_Cats!$B$28,Lists_Cats!$C$28,Lists_Cats!$C$29))))))))))</f>
        <v>FT5</v>
      </c>
      <c r="E134" s="29" t="str">
        <f>IF(C134&lt;=Lists_Cats!$B$33,Lists_Cats!$C$33,IF(C134&lt;=Lists_Cats!$B$34,Lists_Cats!$C$34,IF(C134&lt;=Lists_Cats!$B$35,Lists_Cats!$C$35,IF(C134&lt;=Lists_Cats!$B$36,Lists_Cats!$C$36,IF(C134&lt;=Lists_Cats!$B$37,Lists_Cats!$C$37,IF(C134&lt;=Lists_Cats!$B$38,Lists_Cats!$C$38,IF(C134&lt;=Lists_Cats!$B$39,Lists_Cats!$C$39,IF(C134&lt;=Lists_Cats!$B$40,Lists_Cats!$C$40,IF(C134&lt;=Lists_Cats!$B$41,Lists_Cats!$C$41,IF(C134&lt;=Lists_Cats!$B$42,Lists_Cats!$C$42,IF(C134&lt;=Lists_Cats!$B$43,Lists_Cats!$C$43,IF(C134&lt;=Lists_Cats!$B$44,Lists_Cats!$C$44,IF(C134&lt;=Lists_Cats!$B$45,Lists_Cats!$C$45,IF(C134&lt;=Lists_Cats!$B$46,Lists_Cats!$C$46,Lists_Cats!$C$47))))))))))))))</f>
        <v>FW2</v>
      </c>
      <c r="F134" s="29"/>
      <c r="G134" s="61" t="s">
        <v>101</v>
      </c>
      <c r="H134" s="30" t="str">
        <f t="shared" si="7"/>
        <v>FT5-FW2-W.Oak</v>
      </c>
      <c r="I134" s="31">
        <v>19.270000000000003</v>
      </c>
      <c r="K134">
        <f t="shared" si="6"/>
        <v>1</v>
      </c>
      <c r="M134" s="355">
        <v>5.5E-2</v>
      </c>
      <c r="O134" s="361">
        <f t="shared" si="8"/>
        <v>20.330000000000002</v>
      </c>
    </row>
    <row r="135" spans="1:15" hidden="1">
      <c r="A135" s="32" t="s">
        <v>82</v>
      </c>
      <c r="B135" s="27">
        <v>25</v>
      </c>
      <c r="C135" s="28">
        <v>60</v>
      </c>
      <c r="D135" s="15" t="str">
        <f>IF(B135&lt;=Lists_Cats!$B$19,Lists_Cats!$C$19,IF(B135&lt;=Lists_Cats!$B$20,Lists_Cats!$C$20,IF(B135&lt;=Lists_Cats!$B$21,Lists_Cats!$C$21,IF(B135&lt;=Lists_Cats!$B$22,Lists_Cats!$C$22,IF(B135&lt;=Lists_Cats!$B$23,Lists_Cats!$C$23,IF(B135&lt;=Lists_Cats!$B$24,Lists_Cats!$C$24,IF(B135&lt;=Lists_Cats!$B$25,Lists_Cats!$C$25,IF(B135&lt;=Lists_Cats!$B$26,Lists_Cats!$C$26,IF(B135&lt;=Lists_Cats!$B$27,Lists_Cats!$C$27,IF(B135&lt;=Lists_Cats!$B$28,Lists_Cats!$C$28,Lists_Cats!$C$29))))))))))</f>
        <v>FT5</v>
      </c>
      <c r="E135" s="29" t="str">
        <f>IF(C135&lt;=Lists_Cats!$B$33,Lists_Cats!$C$33,IF(C135&lt;=Lists_Cats!$B$34,Lists_Cats!$C$34,IF(C135&lt;=Lists_Cats!$B$35,Lists_Cats!$C$35,IF(C135&lt;=Lists_Cats!$B$36,Lists_Cats!$C$36,IF(C135&lt;=Lists_Cats!$B$37,Lists_Cats!$C$37,IF(C135&lt;=Lists_Cats!$B$38,Lists_Cats!$C$38,IF(C135&lt;=Lists_Cats!$B$39,Lists_Cats!$C$39,IF(C135&lt;=Lists_Cats!$B$40,Lists_Cats!$C$40,IF(C135&lt;=Lists_Cats!$B$41,Lists_Cats!$C$41,IF(C135&lt;=Lists_Cats!$B$42,Lists_Cats!$C$42,IF(C135&lt;=Lists_Cats!$B$43,Lists_Cats!$C$43,IF(C135&lt;=Lists_Cats!$B$44,Lists_Cats!$C$44,IF(C135&lt;=Lists_Cats!$B$45,Lists_Cats!$C$45,IF(C135&lt;=Lists_Cats!$B$46,Lists_Cats!$C$46,Lists_Cats!$C$47))))))))))))))</f>
        <v>FW3</v>
      </c>
      <c r="F135" s="29"/>
      <c r="G135" s="61" t="s">
        <v>101</v>
      </c>
      <c r="H135" s="30" t="str">
        <f t="shared" si="7"/>
        <v>FT5-FW3-W.Oak</v>
      </c>
      <c r="I135" s="31">
        <v>24.790000000000003</v>
      </c>
      <c r="K135">
        <f t="shared" si="6"/>
        <v>1</v>
      </c>
      <c r="M135" s="355">
        <v>5.5E-2</v>
      </c>
      <c r="O135" s="361">
        <f t="shared" si="8"/>
        <v>26.16</v>
      </c>
    </row>
    <row r="136" spans="1:15" hidden="1">
      <c r="A136" s="32" t="s">
        <v>83</v>
      </c>
      <c r="B136" s="27">
        <v>25</v>
      </c>
      <c r="C136" s="28">
        <v>75</v>
      </c>
      <c r="D136" s="15" t="str">
        <f>IF(B136&lt;=Lists_Cats!$B$19,Lists_Cats!$C$19,IF(B136&lt;=Lists_Cats!$B$20,Lists_Cats!$C$20,IF(B136&lt;=Lists_Cats!$B$21,Lists_Cats!$C$21,IF(B136&lt;=Lists_Cats!$B$22,Lists_Cats!$C$22,IF(B136&lt;=Lists_Cats!$B$23,Lists_Cats!$C$23,IF(B136&lt;=Lists_Cats!$B$24,Lists_Cats!$C$24,IF(B136&lt;=Lists_Cats!$B$25,Lists_Cats!$C$25,IF(B136&lt;=Lists_Cats!$B$26,Lists_Cats!$C$26,IF(B136&lt;=Lists_Cats!$B$27,Lists_Cats!$C$27,IF(B136&lt;=Lists_Cats!$B$28,Lists_Cats!$C$28,Lists_Cats!$C$29))))))))))</f>
        <v>FT5</v>
      </c>
      <c r="E136" s="29" t="str">
        <f>IF(C136&lt;=Lists_Cats!$B$33,Lists_Cats!$C$33,IF(C136&lt;=Lists_Cats!$B$34,Lists_Cats!$C$34,IF(C136&lt;=Lists_Cats!$B$35,Lists_Cats!$C$35,IF(C136&lt;=Lists_Cats!$B$36,Lists_Cats!$C$36,IF(C136&lt;=Lists_Cats!$B$37,Lists_Cats!$C$37,IF(C136&lt;=Lists_Cats!$B$38,Lists_Cats!$C$38,IF(C136&lt;=Lists_Cats!$B$39,Lists_Cats!$C$39,IF(C136&lt;=Lists_Cats!$B$40,Lists_Cats!$C$40,IF(C136&lt;=Lists_Cats!$B$41,Lists_Cats!$C$41,IF(C136&lt;=Lists_Cats!$B$42,Lists_Cats!$C$42,IF(C136&lt;=Lists_Cats!$B$43,Lists_Cats!$C$43,IF(C136&lt;=Lists_Cats!$B$44,Lists_Cats!$C$44,IF(C136&lt;=Lists_Cats!$B$45,Lists_Cats!$C$45,IF(C136&lt;=Lists_Cats!$B$46,Lists_Cats!$C$46,Lists_Cats!$C$47))))))))))))))</f>
        <v>FW4</v>
      </c>
      <c r="F136" s="29"/>
      <c r="G136" s="61" t="s">
        <v>101</v>
      </c>
      <c r="H136" s="30" t="str">
        <f t="shared" si="7"/>
        <v>FT5-FW4-W.Oak</v>
      </c>
      <c r="I136" s="31">
        <v>30.290000000000003</v>
      </c>
      <c r="K136">
        <f t="shared" si="6"/>
        <v>1</v>
      </c>
      <c r="M136" s="355">
        <v>5.5E-2</v>
      </c>
      <c r="O136" s="361">
        <f t="shared" si="8"/>
        <v>31.96</v>
      </c>
    </row>
    <row r="137" spans="1:15" hidden="1">
      <c r="A137" s="32" t="s">
        <v>84</v>
      </c>
      <c r="B137" s="27">
        <v>25</v>
      </c>
      <c r="C137" s="28">
        <v>82</v>
      </c>
      <c r="D137" s="15" t="str">
        <f>IF(B137&lt;=Lists_Cats!$B$19,Lists_Cats!$C$19,IF(B137&lt;=Lists_Cats!$B$20,Lists_Cats!$C$20,IF(B137&lt;=Lists_Cats!$B$21,Lists_Cats!$C$21,IF(B137&lt;=Lists_Cats!$B$22,Lists_Cats!$C$22,IF(B137&lt;=Lists_Cats!$B$23,Lists_Cats!$C$23,IF(B137&lt;=Lists_Cats!$B$24,Lists_Cats!$C$24,IF(B137&lt;=Lists_Cats!$B$25,Lists_Cats!$C$25,IF(B137&lt;=Lists_Cats!$B$26,Lists_Cats!$C$26,IF(B137&lt;=Lists_Cats!$B$27,Lists_Cats!$C$27,IF(B137&lt;=Lists_Cats!$B$28,Lists_Cats!$C$28,Lists_Cats!$C$29))))))))))</f>
        <v>FT5</v>
      </c>
      <c r="E137" s="29" t="str">
        <f>IF(C137&lt;=Lists_Cats!$B$33,Lists_Cats!$C$33,IF(C137&lt;=Lists_Cats!$B$34,Lists_Cats!$C$34,IF(C137&lt;=Lists_Cats!$B$35,Lists_Cats!$C$35,IF(C137&lt;=Lists_Cats!$B$36,Lists_Cats!$C$36,IF(C137&lt;=Lists_Cats!$B$37,Lists_Cats!$C$37,IF(C137&lt;=Lists_Cats!$B$38,Lists_Cats!$C$38,IF(C137&lt;=Lists_Cats!$B$39,Lists_Cats!$C$39,IF(C137&lt;=Lists_Cats!$B$40,Lists_Cats!$C$40,IF(C137&lt;=Lists_Cats!$B$41,Lists_Cats!$C$41,IF(C137&lt;=Lists_Cats!$B$42,Lists_Cats!$C$42,IF(C137&lt;=Lists_Cats!$B$43,Lists_Cats!$C$43,IF(C137&lt;=Lists_Cats!$B$44,Lists_Cats!$C$44,IF(C137&lt;=Lists_Cats!$B$45,Lists_Cats!$C$45,IF(C137&lt;=Lists_Cats!$B$46,Lists_Cats!$C$46,Lists_Cats!$C$47))))))))))))))</f>
        <v>FW6</v>
      </c>
      <c r="F137" s="29"/>
      <c r="G137" s="61" t="s">
        <v>101</v>
      </c>
      <c r="H137" s="30" t="str">
        <f t="shared" si="7"/>
        <v>FT5-FW6-W.Oak</v>
      </c>
      <c r="I137" s="31">
        <v>32.86</v>
      </c>
      <c r="K137">
        <f t="shared" si="6"/>
        <v>1</v>
      </c>
      <c r="M137" s="355">
        <v>5.5E-2</v>
      </c>
      <c r="O137" s="361">
        <f t="shared" si="8"/>
        <v>34.669999999999995</v>
      </c>
    </row>
    <row r="138" spans="1:15" hidden="1">
      <c r="A138" s="32" t="s">
        <v>85</v>
      </c>
      <c r="B138" s="27">
        <v>32</v>
      </c>
      <c r="C138" s="28">
        <v>82</v>
      </c>
      <c r="D138" s="15" t="str">
        <f>IF(B138&lt;=Lists_Cats!$B$19,Lists_Cats!$C$19,IF(B138&lt;=Lists_Cats!$B$20,Lists_Cats!$C$20,IF(B138&lt;=Lists_Cats!$B$21,Lists_Cats!$C$21,IF(B138&lt;=Lists_Cats!$B$22,Lists_Cats!$C$22,IF(B138&lt;=Lists_Cats!$B$23,Lists_Cats!$C$23,IF(B138&lt;=Lists_Cats!$B$24,Lists_Cats!$C$24,IF(B138&lt;=Lists_Cats!$B$25,Lists_Cats!$C$25,IF(B138&lt;=Lists_Cats!$B$26,Lists_Cats!$C$26,IF(B138&lt;=Lists_Cats!$B$27,Lists_Cats!$C$27,IF(B138&lt;=Lists_Cats!$B$28,Lists_Cats!$C$28,Lists_Cats!$C$29))))))))))</f>
        <v>FT6</v>
      </c>
      <c r="E138" s="29" t="str">
        <f>IF(C138&lt;=Lists_Cats!$B$33,Lists_Cats!$C$33,IF(C138&lt;=Lists_Cats!$B$34,Lists_Cats!$C$34,IF(C138&lt;=Lists_Cats!$B$35,Lists_Cats!$C$35,IF(C138&lt;=Lists_Cats!$B$36,Lists_Cats!$C$36,IF(C138&lt;=Lists_Cats!$B$37,Lists_Cats!$C$37,IF(C138&lt;=Lists_Cats!$B$38,Lists_Cats!$C$38,IF(C138&lt;=Lists_Cats!$B$39,Lists_Cats!$C$39,IF(C138&lt;=Lists_Cats!$B$40,Lists_Cats!$C$40,IF(C138&lt;=Lists_Cats!$B$41,Lists_Cats!$C$41,IF(C138&lt;=Lists_Cats!$B$42,Lists_Cats!$C$42,IF(C138&lt;=Lists_Cats!$B$43,Lists_Cats!$C$43,IF(C138&lt;=Lists_Cats!$B$44,Lists_Cats!$C$44,IF(C138&lt;=Lists_Cats!$B$45,Lists_Cats!$C$45,IF(C138&lt;=Lists_Cats!$B$46,Lists_Cats!$C$46,Lists_Cats!$C$47))))))))))))))</f>
        <v>FW6</v>
      </c>
      <c r="F138" s="29"/>
      <c r="G138" s="61" t="s">
        <v>101</v>
      </c>
      <c r="H138" s="30" t="str">
        <f t="shared" si="7"/>
        <v>FT6-FW6-W.Oak</v>
      </c>
      <c r="I138" s="31">
        <v>42.04</v>
      </c>
      <c r="K138">
        <f t="shared" si="6"/>
        <v>1</v>
      </c>
      <c r="M138" s="355">
        <v>5.5E-2</v>
      </c>
      <c r="O138" s="361">
        <f t="shared" si="8"/>
        <v>44.36</v>
      </c>
    </row>
    <row r="139" spans="1:15" hidden="1">
      <c r="A139" s="32" t="s">
        <v>90</v>
      </c>
      <c r="B139" s="27">
        <v>45</v>
      </c>
      <c r="C139" s="28">
        <v>82</v>
      </c>
      <c r="D139" s="15" t="str">
        <f>IF(B139&lt;=Lists_Cats!$B$19,Lists_Cats!$C$19,IF(B139&lt;=Lists_Cats!$B$20,Lists_Cats!$C$20,IF(B139&lt;=Lists_Cats!$B$21,Lists_Cats!$C$21,IF(B139&lt;=Lists_Cats!$B$22,Lists_Cats!$C$22,IF(B139&lt;=Lists_Cats!$B$23,Lists_Cats!$C$23,IF(B139&lt;=Lists_Cats!$B$24,Lists_Cats!$C$24,IF(B139&lt;=Lists_Cats!$B$25,Lists_Cats!$C$25,IF(B139&lt;=Lists_Cats!$B$26,Lists_Cats!$C$26,IF(B139&lt;=Lists_Cats!$B$27,Lists_Cats!$C$27,IF(B139&lt;=Lists_Cats!$B$28,Lists_Cats!$C$28,Lists_Cats!$C$29))))))))))</f>
        <v>FT7</v>
      </c>
      <c r="E139" s="29" t="str">
        <f>IF(C139&lt;=Lists_Cats!$B$33,Lists_Cats!$C$33,IF(C139&lt;=Lists_Cats!$B$34,Lists_Cats!$C$34,IF(C139&lt;=Lists_Cats!$B$35,Lists_Cats!$C$35,IF(C139&lt;=Lists_Cats!$B$36,Lists_Cats!$C$36,IF(C139&lt;=Lists_Cats!$B$37,Lists_Cats!$C$37,IF(C139&lt;=Lists_Cats!$B$38,Lists_Cats!$C$38,IF(C139&lt;=Lists_Cats!$B$39,Lists_Cats!$C$39,IF(C139&lt;=Lists_Cats!$B$40,Lists_Cats!$C$40,IF(C139&lt;=Lists_Cats!$B$41,Lists_Cats!$C$41,IF(C139&lt;=Lists_Cats!$B$42,Lists_Cats!$C$42,IF(C139&lt;=Lists_Cats!$B$43,Lists_Cats!$C$43,IF(C139&lt;=Lists_Cats!$B$44,Lists_Cats!$C$44,IF(C139&lt;=Lists_Cats!$B$45,Lists_Cats!$C$45,IF(C139&lt;=Lists_Cats!$B$46,Lists_Cats!$C$46,Lists_Cats!$C$47))))))))))))))</f>
        <v>FW6</v>
      </c>
      <c r="F139" s="29"/>
      <c r="G139" s="61" t="s">
        <v>101</v>
      </c>
      <c r="H139" s="30" t="str">
        <f t="shared" si="7"/>
        <v>FT7-FW6-W.Oak</v>
      </c>
      <c r="I139" s="31">
        <v>62.44</v>
      </c>
      <c r="K139">
        <f t="shared" si="6"/>
        <v>1</v>
      </c>
      <c r="M139" s="355">
        <v>5.5E-2</v>
      </c>
      <c r="O139" s="361">
        <f t="shared" si="8"/>
        <v>65.88000000000001</v>
      </c>
    </row>
    <row r="140" spans="1:15" hidden="1">
      <c r="A140" s="32" t="s">
        <v>107</v>
      </c>
      <c r="B140" s="27">
        <v>32</v>
      </c>
      <c r="C140" s="28">
        <v>79</v>
      </c>
      <c r="D140" s="15" t="str">
        <f>IF(B140&lt;=Lists_Cats!$B$19,Lists_Cats!$C$19,IF(B140&lt;=Lists_Cats!$B$20,Lists_Cats!$C$20,IF(B140&lt;=Lists_Cats!$B$21,Lists_Cats!$C$21,IF(B140&lt;=Lists_Cats!$B$22,Lists_Cats!$C$22,IF(B140&lt;=Lists_Cats!$B$23,Lists_Cats!$C$23,IF(B140&lt;=Lists_Cats!$B$24,Lists_Cats!$C$24,IF(B140&lt;=Lists_Cats!$B$25,Lists_Cats!$C$25,IF(B140&lt;=Lists_Cats!$B$26,Lists_Cats!$C$26,IF(B140&lt;=Lists_Cats!$B$27,Lists_Cats!$C$27,IF(B140&lt;=Lists_Cats!$B$28,Lists_Cats!$C$28,Lists_Cats!$C$29))))))))))</f>
        <v>FT6</v>
      </c>
      <c r="E140" s="29" t="str">
        <f>IF(C140&lt;=Lists_Cats!$B$33,Lists_Cats!$C$33,IF(C140&lt;=Lists_Cats!$B$34,Lists_Cats!$C$34,IF(C140&lt;=Lists_Cats!$B$35,Lists_Cats!$C$35,IF(C140&lt;=Lists_Cats!$B$36,Lists_Cats!$C$36,IF(C140&lt;=Lists_Cats!$B$37,Lists_Cats!$C$37,IF(C140&lt;=Lists_Cats!$B$38,Lists_Cats!$C$38,IF(C140&lt;=Lists_Cats!$B$39,Lists_Cats!$C$39,IF(C140&lt;=Lists_Cats!$B$40,Lists_Cats!$C$40,IF(C140&lt;=Lists_Cats!$B$41,Lists_Cats!$C$41,IF(C140&lt;=Lists_Cats!$B$42,Lists_Cats!$C$42,IF(C140&lt;=Lists_Cats!$B$43,Lists_Cats!$C$43,IF(C140&lt;=Lists_Cats!$B$44,Lists_Cats!$C$44,IF(C140&lt;=Lists_Cats!$B$45,Lists_Cats!$C$45,IF(C140&lt;=Lists_Cats!$B$46,Lists_Cats!$C$46,Lists_Cats!$C$47))))))))))))))</f>
        <v>FW5</v>
      </c>
      <c r="F140" s="29"/>
      <c r="G140" s="61" t="s">
        <v>101</v>
      </c>
      <c r="H140" s="30" t="str">
        <f t="shared" si="7"/>
        <v>FT6-FW5-W.Oak</v>
      </c>
      <c r="I140" s="31">
        <v>37.449999999999996</v>
      </c>
      <c r="K140">
        <f t="shared" si="6"/>
        <v>1</v>
      </c>
      <c r="M140" s="355">
        <v>5.5E-2</v>
      </c>
      <c r="O140" s="361">
        <f t="shared" si="8"/>
        <v>39.51</v>
      </c>
    </row>
    <row r="141" spans="1:15" hidden="1">
      <c r="A141" s="32" t="s">
        <v>85</v>
      </c>
      <c r="B141" s="27">
        <v>32</v>
      </c>
      <c r="C141" s="28">
        <v>91</v>
      </c>
      <c r="D141" s="15" t="str">
        <f>IF(B141&lt;=Lists_Cats!$B$19,Lists_Cats!$C$19,IF(B141&lt;=Lists_Cats!$B$20,Lists_Cats!$C$20,IF(B141&lt;=Lists_Cats!$B$21,Lists_Cats!$C$21,IF(B141&lt;=Lists_Cats!$B$22,Lists_Cats!$C$22,IF(B141&lt;=Lists_Cats!$B$23,Lists_Cats!$C$23,IF(B141&lt;=Lists_Cats!$B$24,Lists_Cats!$C$24,IF(B141&lt;=Lists_Cats!$B$25,Lists_Cats!$C$25,IF(B141&lt;=Lists_Cats!$B$26,Lists_Cats!$C$26,IF(B141&lt;=Lists_Cats!$B$27,Lists_Cats!$C$27,IF(B141&lt;=Lists_Cats!$B$28,Lists_Cats!$C$28,Lists_Cats!$C$29))))))))))</f>
        <v>FT6</v>
      </c>
      <c r="E141" s="29" t="str">
        <f>IF(C141&lt;=Lists_Cats!$B$33,Lists_Cats!$C$33,IF(C141&lt;=Lists_Cats!$B$34,Lists_Cats!$C$34,IF(C141&lt;=Lists_Cats!$B$35,Lists_Cats!$C$35,IF(C141&lt;=Lists_Cats!$B$36,Lists_Cats!$C$36,IF(C141&lt;=Lists_Cats!$B$37,Lists_Cats!$C$37,IF(C141&lt;=Lists_Cats!$B$38,Lists_Cats!$C$38,IF(C141&lt;=Lists_Cats!$B$39,Lists_Cats!$C$39,IF(C141&lt;=Lists_Cats!$B$40,Lists_Cats!$C$40,IF(C141&lt;=Lists_Cats!$B$41,Lists_Cats!$C$41,IF(C141&lt;=Lists_Cats!$B$42,Lists_Cats!$C$42,IF(C141&lt;=Lists_Cats!$B$43,Lists_Cats!$C$43,IF(C141&lt;=Lists_Cats!$B$44,Lists_Cats!$C$44,IF(C141&lt;=Lists_Cats!$B$45,Lists_Cats!$C$45,IF(C141&lt;=Lists_Cats!$B$46,Lists_Cats!$C$46,Lists_Cats!$C$47))))))))))))))</f>
        <v>FW7</v>
      </c>
      <c r="F141" s="29"/>
      <c r="G141" s="61" t="s">
        <v>101</v>
      </c>
      <c r="H141" s="30" t="str">
        <f t="shared" si="7"/>
        <v>FT6-FW7-W.Oak</v>
      </c>
      <c r="I141" s="31">
        <v>42.03</v>
      </c>
      <c r="K141">
        <f t="shared" si="6"/>
        <v>1</v>
      </c>
      <c r="M141" s="355">
        <v>5.5E-2</v>
      </c>
      <c r="O141" s="361">
        <f t="shared" si="8"/>
        <v>44.35</v>
      </c>
    </row>
    <row r="142" spans="1:15" hidden="1">
      <c r="A142" s="32" t="s">
        <v>108</v>
      </c>
      <c r="B142" s="27">
        <v>32</v>
      </c>
      <c r="C142" s="28">
        <v>104</v>
      </c>
      <c r="D142" s="15" t="str">
        <f>IF(B142&lt;=Lists_Cats!$B$19,Lists_Cats!$C$19,IF(B142&lt;=Lists_Cats!$B$20,Lists_Cats!$C$20,IF(B142&lt;=Lists_Cats!$B$21,Lists_Cats!$C$21,IF(B142&lt;=Lists_Cats!$B$22,Lists_Cats!$C$22,IF(B142&lt;=Lists_Cats!$B$23,Lists_Cats!$C$23,IF(B142&lt;=Lists_Cats!$B$24,Lists_Cats!$C$24,IF(B142&lt;=Lists_Cats!$B$25,Lists_Cats!$C$25,IF(B142&lt;=Lists_Cats!$B$26,Lists_Cats!$C$26,IF(B142&lt;=Lists_Cats!$B$27,Lists_Cats!$C$27,IF(B142&lt;=Lists_Cats!$B$28,Lists_Cats!$C$28,Lists_Cats!$C$29))))))))))</f>
        <v>FT6</v>
      </c>
      <c r="E142" s="29" t="str">
        <f>IF(C142&lt;=Lists_Cats!$B$33,Lists_Cats!$C$33,IF(C142&lt;=Lists_Cats!$B$34,Lists_Cats!$C$34,IF(C142&lt;=Lists_Cats!$B$35,Lists_Cats!$C$35,IF(C142&lt;=Lists_Cats!$B$36,Lists_Cats!$C$36,IF(C142&lt;=Lists_Cats!$B$37,Lists_Cats!$C$37,IF(C142&lt;=Lists_Cats!$B$38,Lists_Cats!$C$38,IF(C142&lt;=Lists_Cats!$B$39,Lists_Cats!$C$39,IF(C142&lt;=Lists_Cats!$B$40,Lists_Cats!$C$40,IF(C142&lt;=Lists_Cats!$B$41,Lists_Cats!$C$41,IF(C142&lt;=Lists_Cats!$B$42,Lists_Cats!$C$42,IF(C142&lt;=Lists_Cats!$B$43,Lists_Cats!$C$43,IF(C142&lt;=Lists_Cats!$B$44,Lists_Cats!$C$44,IF(C142&lt;=Lists_Cats!$B$45,Lists_Cats!$C$45,IF(C142&lt;=Lists_Cats!$B$46,Lists_Cats!$C$46,Lists_Cats!$C$47))))))))))))))</f>
        <v>FW8</v>
      </c>
      <c r="F142" s="29"/>
      <c r="G142" s="61" t="s">
        <v>101</v>
      </c>
      <c r="H142" s="30" t="str">
        <f t="shared" si="7"/>
        <v>FT6-FW8-W.Oak</v>
      </c>
      <c r="I142" s="31">
        <v>47.37</v>
      </c>
      <c r="K142">
        <f t="shared" si="6"/>
        <v>1</v>
      </c>
      <c r="M142" s="355">
        <v>5.5E-2</v>
      </c>
      <c r="O142" s="361">
        <f t="shared" si="8"/>
        <v>49.98</v>
      </c>
    </row>
    <row r="143" spans="1:15" hidden="1">
      <c r="A143" s="32" t="s">
        <v>86</v>
      </c>
      <c r="B143" s="27">
        <v>32</v>
      </c>
      <c r="C143" s="28">
        <v>115</v>
      </c>
      <c r="D143" s="15" t="str">
        <f>IF(B143&lt;=Lists_Cats!$B$19,Lists_Cats!$C$19,IF(B143&lt;=Lists_Cats!$B$20,Lists_Cats!$C$20,IF(B143&lt;=Lists_Cats!$B$21,Lists_Cats!$C$21,IF(B143&lt;=Lists_Cats!$B$22,Lists_Cats!$C$22,IF(B143&lt;=Lists_Cats!$B$23,Lists_Cats!$C$23,IF(B143&lt;=Lists_Cats!$B$24,Lists_Cats!$C$24,IF(B143&lt;=Lists_Cats!$B$25,Lists_Cats!$C$25,IF(B143&lt;=Lists_Cats!$B$26,Lists_Cats!$C$26,IF(B143&lt;=Lists_Cats!$B$27,Lists_Cats!$C$27,IF(B143&lt;=Lists_Cats!$B$28,Lists_Cats!$C$28,Lists_Cats!$C$29))))))))))</f>
        <v>FT6</v>
      </c>
      <c r="E143" s="29" t="str">
        <f>IF(C143&lt;=Lists_Cats!$B$33,Lists_Cats!$C$33,IF(C143&lt;=Lists_Cats!$B$34,Lists_Cats!$C$34,IF(C143&lt;=Lists_Cats!$B$35,Lists_Cats!$C$35,IF(C143&lt;=Lists_Cats!$B$36,Lists_Cats!$C$36,IF(C143&lt;=Lists_Cats!$B$37,Lists_Cats!$C$37,IF(C143&lt;=Lists_Cats!$B$38,Lists_Cats!$C$38,IF(C143&lt;=Lists_Cats!$B$39,Lists_Cats!$C$39,IF(C143&lt;=Lists_Cats!$B$40,Lists_Cats!$C$40,IF(C143&lt;=Lists_Cats!$B$41,Lists_Cats!$C$41,IF(C143&lt;=Lists_Cats!$B$42,Lists_Cats!$C$42,IF(C143&lt;=Lists_Cats!$B$43,Lists_Cats!$C$43,IF(C143&lt;=Lists_Cats!$B$44,Lists_Cats!$C$44,IF(C143&lt;=Lists_Cats!$B$45,Lists_Cats!$C$45,IF(C143&lt;=Lists_Cats!$B$46,Lists_Cats!$C$46,Lists_Cats!$C$47))))))))))))))</f>
        <v>FW9</v>
      </c>
      <c r="F143" s="29"/>
      <c r="G143" s="61" t="s">
        <v>101</v>
      </c>
      <c r="H143" s="30" t="str">
        <f t="shared" si="7"/>
        <v>FT6-FW9-W.Oak</v>
      </c>
      <c r="I143" s="31">
        <v>51.69</v>
      </c>
      <c r="K143">
        <f t="shared" si="6"/>
        <v>1</v>
      </c>
      <c r="M143" s="355">
        <v>5.5E-2</v>
      </c>
      <c r="O143" s="361">
        <f t="shared" si="8"/>
        <v>54.54</v>
      </c>
    </row>
    <row r="144" spans="1:15" hidden="1">
      <c r="A144" s="32" t="s">
        <v>106</v>
      </c>
      <c r="B144" s="27">
        <v>32</v>
      </c>
      <c r="C144" s="28">
        <v>125</v>
      </c>
      <c r="D144" s="15" t="str">
        <f>IF(B144&lt;=Lists_Cats!$B$19,Lists_Cats!$C$19,IF(B144&lt;=Lists_Cats!$B$20,Lists_Cats!$C$20,IF(B144&lt;=Lists_Cats!$B$21,Lists_Cats!$C$21,IF(B144&lt;=Lists_Cats!$B$22,Lists_Cats!$C$22,IF(B144&lt;=Lists_Cats!$B$23,Lists_Cats!$C$23,IF(B144&lt;=Lists_Cats!$B$24,Lists_Cats!$C$24,IF(B144&lt;=Lists_Cats!$B$25,Lists_Cats!$C$25,IF(B144&lt;=Lists_Cats!$B$26,Lists_Cats!$C$26,IF(B144&lt;=Lists_Cats!$B$27,Lists_Cats!$C$27,IF(B144&lt;=Lists_Cats!$B$28,Lists_Cats!$C$28,Lists_Cats!$C$29))))))))))</f>
        <v>FT6</v>
      </c>
      <c r="E144" s="29" t="str">
        <f>IF(C144&lt;=Lists_Cats!$B$33,Lists_Cats!$C$33,IF(C144&lt;=Lists_Cats!$B$34,Lists_Cats!$C$34,IF(C144&lt;=Lists_Cats!$B$35,Lists_Cats!$C$35,IF(C144&lt;=Lists_Cats!$B$36,Lists_Cats!$C$36,IF(C144&lt;=Lists_Cats!$B$37,Lists_Cats!$C$37,IF(C144&lt;=Lists_Cats!$B$38,Lists_Cats!$C$38,IF(C144&lt;=Lists_Cats!$B$39,Lists_Cats!$C$39,IF(C144&lt;=Lists_Cats!$B$40,Lists_Cats!$C$40,IF(C144&lt;=Lists_Cats!$B$41,Lists_Cats!$C$41,IF(C144&lt;=Lists_Cats!$B$42,Lists_Cats!$C$42,IF(C144&lt;=Lists_Cats!$B$43,Lists_Cats!$C$43,IF(C144&lt;=Lists_Cats!$B$44,Lists_Cats!$C$44,IF(C144&lt;=Lists_Cats!$B$45,Lists_Cats!$C$45,IF(C144&lt;=Lists_Cats!$B$46,Lists_Cats!$C$46,Lists_Cats!$C$47))))))))))))))</f>
        <v>FW10</v>
      </c>
      <c r="F144" s="29"/>
      <c r="G144" s="61" t="s">
        <v>101</v>
      </c>
      <c r="H144" s="30" t="str">
        <f t="shared" si="7"/>
        <v>FT6-FW10-W.Oak</v>
      </c>
      <c r="I144" s="31">
        <v>55.73</v>
      </c>
      <c r="K144">
        <f t="shared" si="6"/>
        <v>1</v>
      </c>
      <c r="M144" s="355">
        <v>5.5E-2</v>
      </c>
      <c r="O144" s="361">
        <f t="shared" si="8"/>
        <v>58.8</v>
      </c>
    </row>
    <row r="145" spans="1:15" hidden="1">
      <c r="A145" s="32" t="s">
        <v>87</v>
      </c>
      <c r="B145" s="27">
        <v>32</v>
      </c>
      <c r="C145" s="28">
        <v>138</v>
      </c>
      <c r="D145" s="15" t="str">
        <f>IF(B145&lt;=Lists_Cats!$B$19,Lists_Cats!$C$19,IF(B145&lt;=Lists_Cats!$B$20,Lists_Cats!$C$20,IF(B145&lt;=Lists_Cats!$B$21,Lists_Cats!$C$21,IF(B145&lt;=Lists_Cats!$B$22,Lists_Cats!$C$22,IF(B145&lt;=Lists_Cats!$B$23,Lists_Cats!$C$23,IF(B145&lt;=Lists_Cats!$B$24,Lists_Cats!$C$24,IF(B145&lt;=Lists_Cats!$B$25,Lists_Cats!$C$25,IF(B145&lt;=Lists_Cats!$B$26,Lists_Cats!$C$26,IF(B145&lt;=Lists_Cats!$B$27,Lists_Cats!$C$27,IF(B145&lt;=Lists_Cats!$B$28,Lists_Cats!$C$28,Lists_Cats!$C$29))))))))))</f>
        <v>FT6</v>
      </c>
      <c r="E145" s="29" t="str">
        <f>IF(C145&lt;=Lists_Cats!$B$33,Lists_Cats!$C$33,IF(C145&lt;=Lists_Cats!$B$34,Lists_Cats!$C$34,IF(C145&lt;=Lists_Cats!$B$35,Lists_Cats!$C$35,IF(C145&lt;=Lists_Cats!$B$36,Lists_Cats!$C$36,IF(C145&lt;=Lists_Cats!$B$37,Lists_Cats!$C$37,IF(C145&lt;=Lists_Cats!$B$38,Lists_Cats!$C$38,IF(C145&lt;=Lists_Cats!$B$39,Lists_Cats!$C$39,IF(C145&lt;=Lists_Cats!$B$40,Lists_Cats!$C$40,IF(C145&lt;=Lists_Cats!$B$41,Lists_Cats!$C$41,IF(C145&lt;=Lists_Cats!$B$42,Lists_Cats!$C$42,IF(C145&lt;=Lists_Cats!$B$43,Lists_Cats!$C$43,IF(C145&lt;=Lists_Cats!$B$44,Lists_Cats!$C$44,IF(C145&lt;=Lists_Cats!$B$45,Lists_Cats!$C$45,IF(C145&lt;=Lists_Cats!$B$46,Lists_Cats!$C$46,Lists_Cats!$C$47))))))))))))))</f>
        <v>FW11</v>
      </c>
      <c r="F145" s="29"/>
      <c r="G145" s="61" t="s">
        <v>101</v>
      </c>
      <c r="H145" s="30" t="str">
        <f t="shared" si="7"/>
        <v>FT6-FW11-W.Oak</v>
      </c>
      <c r="I145" s="31">
        <v>60.48</v>
      </c>
      <c r="K145">
        <f t="shared" si="6"/>
        <v>1</v>
      </c>
      <c r="M145" s="355">
        <v>5.5E-2</v>
      </c>
      <c r="O145" s="361">
        <f t="shared" si="8"/>
        <v>63.809999999999995</v>
      </c>
    </row>
    <row r="146" spans="1:15" hidden="1">
      <c r="A146" s="32" t="s">
        <v>109</v>
      </c>
      <c r="B146" s="27">
        <v>32</v>
      </c>
      <c r="C146" s="28">
        <v>152</v>
      </c>
      <c r="D146" s="15" t="str">
        <f>IF(B146&lt;=Lists_Cats!$B$19,Lists_Cats!$C$19,IF(B146&lt;=Lists_Cats!$B$20,Lists_Cats!$C$20,IF(B146&lt;=Lists_Cats!$B$21,Lists_Cats!$C$21,IF(B146&lt;=Lists_Cats!$B$22,Lists_Cats!$C$22,IF(B146&lt;=Lists_Cats!$B$23,Lists_Cats!$C$23,IF(B146&lt;=Lists_Cats!$B$24,Lists_Cats!$C$24,IF(B146&lt;=Lists_Cats!$B$25,Lists_Cats!$C$25,IF(B146&lt;=Lists_Cats!$B$26,Lists_Cats!$C$26,IF(B146&lt;=Lists_Cats!$B$27,Lists_Cats!$C$27,IF(B146&lt;=Lists_Cats!$B$28,Lists_Cats!$C$28,Lists_Cats!$C$29))))))))))</f>
        <v>FT6</v>
      </c>
      <c r="E146" s="29" t="str">
        <f>IF(C146&lt;=Lists_Cats!$B$33,Lists_Cats!$C$33,IF(C146&lt;=Lists_Cats!$B$34,Lists_Cats!$C$34,IF(C146&lt;=Lists_Cats!$B$35,Lists_Cats!$C$35,IF(C146&lt;=Lists_Cats!$B$36,Lists_Cats!$C$36,IF(C146&lt;=Lists_Cats!$B$37,Lists_Cats!$C$37,IF(C146&lt;=Lists_Cats!$B$38,Lists_Cats!$C$38,IF(C146&lt;=Lists_Cats!$B$39,Lists_Cats!$C$39,IF(C146&lt;=Lists_Cats!$B$40,Lists_Cats!$C$40,IF(C146&lt;=Lists_Cats!$B$41,Lists_Cats!$C$41,IF(C146&lt;=Lists_Cats!$B$42,Lists_Cats!$C$42,IF(C146&lt;=Lists_Cats!$B$43,Lists_Cats!$C$43,IF(C146&lt;=Lists_Cats!$B$44,Lists_Cats!$C$44,IF(C146&lt;=Lists_Cats!$B$45,Lists_Cats!$C$45,IF(C146&lt;=Lists_Cats!$B$46,Lists_Cats!$C$46,Lists_Cats!$C$47))))))))))))))</f>
        <v>FW12</v>
      </c>
      <c r="F146" s="29"/>
      <c r="G146" s="61" t="s">
        <v>101</v>
      </c>
      <c r="H146" s="30" t="str">
        <f t="shared" si="7"/>
        <v>FT6-FW12-W.Oak</v>
      </c>
      <c r="I146" s="31">
        <v>66.210000000000008</v>
      </c>
      <c r="K146">
        <f t="shared" si="6"/>
        <v>1</v>
      </c>
      <c r="M146" s="355">
        <v>5.5E-2</v>
      </c>
      <c r="O146" s="361">
        <f t="shared" si="8"/>
        <v>69.86</v>
      </c>
    </row>
    <row r="147" spans="1:15" hidden="1">
      <c r="A147" s="32" t="s">
        <v>88</v>
      </c>
      <c r="B147" s="27">
        <v>32</v>
      </c>
      <c r="C147" s="28">
        <v>175</v>
      </c>
      <c r="D147" s="15" t="str">
        <f>IF(B147&lt;=Lists_Cats!$B$19,Lists_Cats!$C$19,IF(B147&lt;=Lists_Cats!$B$20,Lists_Cats!$C$20,IF(B147&lt;=Lists_Cats!$B$21,Lists_Cats!$C$21,IF(B147&lt;=Lists_Cats!$B$22,Lists_Cats!$C$22,IF(B147&lt;=Lists_Cats!$B$23,Lists_Cats!$C$23,IF(B147&lt;=Lists_Cats!$B$24,Lists_Cats!$C$24,IF(B147&lt;=Lists_Cats!$B$25,Lists_Cats!$C$25,IF(B147&lt;=Lists_Cats!$B$26,Lists_Cats!$C$26,IF(B147&lt;=Lists_Cats!$B$27,Lists_Cats!$C$27,IF(B147&lt;=Lists_Cats!$B$28,Lists_Cats!$C$28,Lists_Cats!$C$29))))))))))</f>
        <v>FT6</v>
      </c>
      <c r="E147" s="29" t="str">
        <f>IF(C147&lt;=Lists_Cats!$B$33,Lists_Cats!$C$33,IF(C147&lt;=Lists_Cats!$B$34,Lists_Cats!$C$34,IF(C147&lt;=Lists_Cats!$B$35,Lists_Cats!$C$35,IF(C147&lt;=Lists_Cats!$B$36,Lists_Cats!$C$36,IF(C147&lt;=Lists_Cats!$B$37,Lists_Cats!$C$37,IF(C147&lt;=Lists_Cats!$B$38,Lists_Cats!$C$38,IF(C147&lt;=Lists_Cats!$B$39,Lists_Cats!$C$39,IF(C147&lt;=Lists_Cats!$B$40,Lists_Cats!$C$40,IF(C147&lt;=Lists_Cats!$B$41,Lists_Cats!$C$41,IF(C147&lt;=Lists_Cats!$B$42,Lists_Cats!$C$42,IF(C147&lt;=Lists_Cats!$B$43,Lists_Cats!$C$43,IF(C147&lt;=Lists_Cats!$B$44,Lists_Cats!$C$44,IF(C147&lt;=Lists_Cats!$B$45,Lists_Cats!$C$45,IF(C147&lt;=Lists_Cats!$B$46,Lists_Cats!$C$46,Lists_Cats!$C$47))))))))))))))</f>
        <v>FW13</v>
      </c>
      <c r="F147" s="29"/>
      <c r="G147" s="61" t="s">
        <v>101</v>
      </c>
      <c r="H147" s="30" t="str">
        <f t="shared" si="7"/>
        <v>FT6-FW13-W.Oak</v>
      </c>
      <c r="I147" s="31">
        <v>75.260000000000005</v>
      </c>
      <c r="K147">
        <f t="shared" si="6"/>
        <v>1</v>
      </c>
      <c r="M147" s="355">
        <v>5.5E-2</v>
      </c>
      <c r="O147" s="361">
        <f t="shared" si="8"/>
        <v>79.400000000000006</v>
      </c>
    </row>
    <row r="148" spans="1:15" hidden="1">
      <c r="A148" s="32" t="s">
        <v>89</v>
      </c>
      <c r="B148" s="27">
        <v>32</v>
      </c>
      <c r="C148" s="28">
        <v>205</v>
      </c>
      <c r="D148" s="15" t="str">
        <f>IF(B148&lt;=Lists_Cats!$B$19,Lists_Cats!$C$19,IF(B148&lt;=Lists_Cats!$B$20,Lists_Cats!$C$20,IF(B148&lt;=Lists_Cats!$B$21,Lists_Cats!$C$21,IF(B148&lt;=Lists_Cats!$B$22,Lists_Cats!$C$22,IF(B148&lt;=Lists_Cats!$B$23,Lists_Cats!$C$23,IF(B148&lt;=Lists_Cats!$B$24,Lists_Cats!$C$24,IF(B148&lt;=Lists_Cats!$B$25,Lists_Cats!$C$25,IF(B148&lt;=Lists_Cats!$B$26,Lists_Cats!$C$26,IF(B148&lt;=Lists_Cats!$B$27,Lists_Cats!$C$27,IF(B148&lt;=Lists_Cats!$B$28,Lists_Cats!$C$28,Lists_Cats!$C$29))))))))))</f>
        <v>FT6</v>
      </c>
      <c r="E148" s="29" t="str">
        <f>IF(C148&lt;=Lists_Cats!$B$33,Lists_Cats!$C$33,IF(C148&lt;=Lists_Cats!$B$34,Lists_Cats!$C$34,IF(C148&lt;=Lists_Cats!$B$35,Lists_Cats!$C$35,IF(C148&lt;=Lists_Cats!$B$36,Lists_Cats!$C$36,IF(C148&lt;=Lists_Cats!$B$37,Lists_Cats!$C$37,IF(C148&lt;=Lists_Cats!$B$38,Lists_Cats!$C$38,IF(C148&lt;=Lists_Cats!$B$39,Lists_Cats!$C$39,IF(C148&lt;=Lists_Cats!$B$40,Lists_Cats!$C$40,IF(C148&lt;=Lists_Cats!$B$41,Lists_Cats!$C$41,IF(C148&lt;=Lists_Cats!$B$42,Lists_Cats!$C$42,IF(C148&lt;=Lists_Cats!$B$43,Lists_Cats!$C$43,IF(C148&lt;=Lists_Cats!$B$44,Lists_Cats!$C$44,IF(C148&lt;=Lists_Cats!$B$45,Lists_Cats!$C$45,IF(C148&lt;=Lists_Cats!$B$46,Lists_Cats!$C$46,Lists_Cats!$C$47))))))))))))))</f>
        <v>FW14</v>
      </c>
      <c r="F148" s="29"/>
      <c r="G148" s="61" t="s">
        <v>101</v>
      </c>
      <c r="H148" s="30" t="str">
        <f t="shared" si="7"/>
        <v>FT6-FW14-W.Oak</v>
      </c>
      <c r="I148" s="31">
        <v>87.26</v>
      </c>
      <c r="K148">
        <f t="shared" si="6"/>
        <v>1</v>
      </c>
      <c r="M148" s="355">
        <v>5.5E-2</v>
      </c>
      <c r="O148" s="361">
        <f t="shared" si="8"/>
        <v>92.06</v>
      </c>
    </row>
    <row r="149" spans="1:15" hidden="1">
      <c r="A149" s="32" t="s">
        <v>110</v>
      </c>
      <c r="B149" s="27">
        <v>45</v>
      </c>
      <c r="C149" s="28">
        <v>79</v>
      </c>
      <c r="D149" s="15" t="str">
        <f>IF(B149&lt;=Lists_Cats!$B$19,Lists_Cats!$C$19,IF(B149&lt;=Lists_Cats!$B$20,Lists_Cats!$C$20,IF(B149&lt;=Lists_Cats!$B$21,Lists_Cats!$C$21,IF(B149&lt;=Lists_Cats!$B$22,Lists_Cats!$C$22,IF(B149&lt;=Lists_Cats!$B$23,Lists_Cats!$C$23,IF(B149&lt;=Lists_Cats!$B$24,Lists_Cats!$C$24,IF(B149&lt;=Lists_Cats!$B$25,Lists_Cats!$C$25,IF(B149&lt;=Lists_Cats!$B$26,Lists_Cats!$C$26,IF(B149&lt;=Lists_Cats!$B$27,Lists_Cats!$C$27,IF(B149&lt;=Lists_Cats!$B$28,Lists_Cats!$C$28,Lists_Cats!$C$29))))))))))</f>
        <v>FT7</v>
      </c>
      <c r="E149" s="29" t="str">
        <f>IF(C149&lt;=Lists_Cats!$B$33,Lists_Cats!$C$33,IF(C149&lt;=Lists_Cats!$B$34,Lists_Cats!$C$34,IF(C149&lt;=Lists_Cats!$B$35,Lists_Cats!$C$35,IF(C149&lt;=Lists_Cats!$B$36,Lists_Cats!$C$36,IF(C149&lt;=Lists_Cats!$B$37,Lists_Cats!$C$37,IF(C149&lt;=Lists_Cats!$B$38,Lists_Cats!$C$38,IF(C149&lt;=Lists_Cats!$B$39,Lists_Cats!$C$39,IF(C149&lt;=Lists_Cats!$B$40,Lists_Cats!$C$40,IF(C149&lt;=Lists_Cats!$B$41,Lists_Cats!$C$41,IF(C149&lt;=Lists_Cats!$B$42,Lists_Cats!$C$42,IF(C149&lt;=Lists_Cats!$B$43,Lists_Cats!$C$43,IF(C149&lt;=Lists_Cats!$B$44,Lists_Cats!$C$44,IF(C149&lt;=Lists_Cats!$B$45,Lists_Cats!$C$45,IF(C149&lt;=Lists_Cats!$B$46,Lists_Cats!$C$46,Lists_Cats!$C$47))))))))))))))</f>
        <v>FW5</v>
      </c>
      <c r="F149" s="29"/>
      <c r="G149" s="61" t="s">
        <v>101</v>
      </c>
      <c r="H149" s="30" t="str">
        <f t="shared" si="7"/>
        <v>FT7-FW5-W.Oak</v>
      </c>
      <c r="I149" s="31">
        <v>55.4</v>
      </c>
      <c r="K149">
        <f t="shared" si="6"/>
        <v>1</v>
      </c>
      <c r="M149" s="355">
        <v>5.5E-2</v>
      </c>
      <c r="O149" s="361">
        <f t="shared" si="8"/>
        <v>58.449999999999996</v>
      </c>
    </row>
    <row r="150" spans="1:15" hidden="1">
      <c r="A150" s="32" t="s">
        <v>90</v>
      </c>
      <c r="B150" s="27">
        <v>45</v>
      </c>
      <c r="C150" s="28">
        <v>91</v>
      </c>
      <c r="D150" s="15" t="str">
        <f>IF(B150&lt;=Lists_Cats!$B$19,Lists_Cats!$C$19,IF(B150&lt;=Lists_Cats!$B$20,Lists_Cats!$C$20,IF(B150&lt;=Lists_Cats!$B$21,Lists_Cats!$C$21,IF(B150&lt;=Lists_Cats!$B$22,Lists_Cats!$C$22,IF(B150&lt;=Lists_Cats!$B$23,Lists_Cats!$C$23,IF(B150&lt;=Lists_Cats!$B$24,Lists_Cats!$C$24,IF(B150&lt;=Lists_Cats!$B$25,Lists_Cats!$C$25,IF(B150&lt;=Lists_Cats!$B$26,Lists_Cats!$C$26,IF(B150&lt;=Lists_Cats!$B$27,Lists_Cats!$C$27,IF(B150&lt;=Lists_Cats!$B$28,Lists_Cats!$C$28,Lists_Cats!$C$29))))))))))</f>
        <v>FT7</v>
      </c>
      <c r="E150" s="29" t="str">
        <f>IF(C150&lt;=Lists_Cats!$B$33,Lists_Cats!$C$33,IF(C150&lt;=Lists_Cats!$B$34,Lists_Cats!$C$34,IF(C150&lt;=Lists_Cats!$B$35,Lists_Cats!$C$35,IF(C150&lt;=Lists_Cats!$B$36,Lists_Cats!$C$36,IF(C150&lt;=Lists_Cats!$B$37,Lists_Cats!$C$37,IF(C150&lt;=Lists_Cats!$B$38,Lists_Cats!$C$38,IF(C150&lt;=Lists_Cats!$B$39,Lists_Cats!$C$39,IF(C150&lt;=Lists_Cats!$B$40,Lists_Cats!$C$40,IF(C150&lt;=Lists_Cats!$B$41,Lists_Cats!$C$41,IF(C150&lt;=Lists_Cats!$B$42,Lists_Cats!$C$42,IF(C150&lt;=Lists_Cats!$B$43,Lists_Cats!$C$43,IF(C150&lt;=Lists_Cats!$B$44,Lists_Cats!$C$44,IF(C150&lt;=Lists_Cats!$B$45,Lists_Cats!$C$45,IF(C150&lt;=Lists_Cats!$B$46,Lists_Cats!$C$46,Lists_Cats!$C$47))))))))))))))</f>
        <v>FW7</v>
      </c>
      <c r="F150" s="29"/>
      <c r="G150" s="61" t="s">
        <v>101</v>
      </c>
      <c r="H150" s="30" t="str">
        <f t="shared" si="7"/>
        <v>FT7-FW7-W.Oak</v>
      </c>
      <c r="I150" s="31">
        <v>62.44</v>
      </c>
      <c r="K150">
        <f t="shared" si="6"/>
        <v>1</v>
      </c>
      <c r="M150" s="355">
        <v>5.5E-2</v>
      </c>
      <c r="O150" s="361">
        <f t="shared" si="8"/>
        <v>65.88000000000001</v>
      </c>
    </row>
    <row r="151" spans="1:15" hidden="1">
      <c r="A151" s="32" t="s">
        <v>111</v>
      </c>
      <c r="B151" s="27">
        <v>45</v>
      </c>
      <c r="C151" s="28">
        <v>104</v>
      </c>
      <c r="D151" s="15" t="str">
        <f>IF(B151&lt;=Lists_Cats!$B$19,Lists_Cats!$C$19,IF(B151&lt;=Lists_Cats!$B$20,Lists_Cats!$C$20,IF(B151&lt;=Lists_Cats!$B$21,Lists_Cats!$C$21,IF(B151&lt;=Lists_Cats!$B$22,Lists_Cats!$C$22,IF(B151&lt;=Lists_Cats!$B$23,Lists_Cats!$C$23,IF(B151&lt;=Lists_Cats!$B$24,Lists_Cats!$C$24,IF(B151&lt;=Lists_Cats!$B$25,Lists_Cats!$C$25,IF(B151&lt;=Lists_Cats!$B$26,Lists_Cats!$C$26,IF(B151&lt;=Lists_Cats!$B$27,Lists_Cats!$C$27,IF(B151&lt;=Lists_Cats!$B$28,Lists_Cats!$C$28,Lists_Cats!$C$29))))))))))</f>
        <v>FT7</v>
      </c>
      <c r="E151" s="29" t="str">
        <f>IF(C151&lt;=Lists_Cats!$B$33,Lists_Cats!$C$33,IF(C151&lt;=Lists_Cats!$B$34,Lists_Cats!$C$34,IF(C151&lt;=Lists_Cats!$B$35,Lists_Cats!$C$35,IF(C151&lt;=Lists_Cats!$B$36,Lists_Cats!$C$36,IF(C151&lt;=Lists_Cats!$B$37,Lists_Cats!$C$37,IF(C151&lt;=Lists_Cats!$B$38,Lists_Cats!$C$38,IF(C151&lt;=Lists_Cats!$B$39,Lists_Cats!$C$39,IF(C151&lt;=Lists_Cats!$B$40,Lists_Cats!$C$40,IF(C151&lt;=Lists_Cats!$B$41,Lists_Cats!$C$41,IF(C151&lt;=Lists_Cats!$B$42,Lists_Cats!$C$42,IF(C151&lt;=Lists_Cats!$B$43,Lists_Cats!$C$43,IF(C151&lt;=Lists_Cats!$B$44,Lists_Cats!$C$44,IF(C151&lt;=Lists_Cats!$B$45,Lists_Cats!$C$45,IF(C151&lt;=Lists_Cats!$B$46,Lists_Cats!$C$46,Lists_Cats!$C$47))))))))))))))</f>
        <v>FW8</v>
      </c>
      <c r="F151" s="29"/>
      <c r="G151" s="61" t="s">
        <v>101</v>
      </c>
      <c r="H151" s="30" t="str">
        <f t="shared" si="7"/>
        <v>FT7-FW8-W.Oak</v>
      </c>
      <c r="I151" s="31">
        <v>70.84</v>
      </c>
      <c r="K151">
        <f t="shared" si="6"/>
        <v>1</v>
      </c>
      <c r="M151" s="355">
        <v>5.5E-2</v>
      </c>
      <c r="O151" s="361">
        <f t="shared" si="8"/>
        <v>74.740000000000009</v>
      </c>
    </row>
    <row r="152" spans="1:15" hidden="1">
      <c r="A152" s="32" t="s">
        <v>91</v>
      </c>
      <c r="B152" s="27">
        <v>45</v>
      </c>
      <c r="C152" s="28">
        <v>115</v>
      </c>
      <c r="D152" s="15" t="str">
        <f>IF(B152&lt;=Lists_Cats!$B$19,Lists_Cats!$C$19,IF(B152&lt;=Lists_Cats!$B$20,Lists_Cats!$C$20,IF(B152&lt;=Lists_Cats!$B$21,Lists_Cats!$C$21,IF(B152&lt;=Lists_Cats!$B$22,Lists_Cats!$C$22,IF(B152&lt;=Lists_Cats!$B$23,Lists_Cats!$C$23,IF(B152&lt;=Lists_Cats!$B$24,Lists_Cats!$C$24,IF(B152&lt;=Lists_Cats!$B$25,Lists_Cats!$C$25,IF(B152&lt;=Lists_Cats!$B$26,Lists_Cats!$C$26,IF(B152&lt;=Lists_Cats!$B$27,Lists_Cats!$C$27,IF(B152&lt;=Lists_Cats!$B$28,Lists_Cats!$C$28,Lists_Cats!$C$29))))))))))</f>
        <v>FT7</v>
      </c>
      <c r="E152" s="29" t="str">
        <f>IF(C152&lt;=Lists_Cats!$B$33,Lists_Cats!$C$33,IF(C152&lt;=Lists_Cats!$B$34,Lists_Cats!$C$34,IF(C152&lt;=Lists_Cats!$B$35,Lists_Cats!$C$35,IF(C152&lt;=Lists_Cats!$B$36,Lists_Cats!$C$36,IF(C152&lt;=Lists_Cats!$B$37,Lists_Cats!$C$37,IF(C152&lt;=Lists_Cats!$B$38,Lists_Cats!$C$38,IF(C152&lt;=Lists_Cats!$B$39,Lists_Cats!$C$39,IF(C152&lt;=Lists_Cats!$B$40,Lists_Cats!$C$40,IF(C152&lt;=Lists_Cats!$B$41,Lists_Cats!$C$41,IF(C152&lt;=Lists_Cats!$B$42,Lists_Cats!$C$42,IF(C152&lt;=Lists_Cats!$B$43,Lists_Cats!$C$43,IF(C152&lt;=Lists_Cats!$B$44,Lists_Cats!$C$44,IF(C152&lt;=Lists_Cats!$B$45,Lists_Cats!$C$45,IF(C152&lt;=Lists_Cats!$B$46,Lists_Cats!$C$46,Lists_Cats!$C$47))))))))))))))</f>
        <v>FW9</v>
      </c>
      <c r="F152" s="29"/>
      <c r="G152" s="61" t="s">
        <v>101</v>
      </c>
      <c r="H152" s="30" t="str">
        <f t="shared" si="7"/>
        <v>FT7-FW9-W.Oak</v>
      </c>
      <c r="I152" s="31">
        <v>77.440000000000012</v>
      </c>
      <c r="K152">
        <f t="shared" si="6"/>
        <v>1</v>
      </c>
      <c r="M152" s="355">
        <v>5.5E-2</v>
      </c>
      <c r="O152" s="361">
        <f t="shared" si="8"/>
        <v>81.7</v>
      </c>
    </row>
    <row r="153" spans="1:15" hidden="1">
      <c r="A153" s="32" t="s">
        <v>112</v>
      </c>
      <c r="B153" s="27">
        <v>45</v>
      </c>
      <c r="C153" s="28">
        <v>125</v>
      </c>
      <c r="D153" s="15" t="str">
        <f>IF(B153&lt;=Lists_Cats!$B$19,Lists_Cats!$C$19,IF(B153&lt;=Lists_Cats!$B$20,Lists_Cats!$C$20,IF(B153&lt;=Lists_Cats!$B$21,Lists_Cats!$C$21,IF(B153&lt;=Lists_Cats!$B$22,Lists_Cats!$C$22,IF(B153&lt;=Lists_Cats!$B$23,Lists_Cats!$C$23,IF(B153&lt;=Lists_Cats!$B$24,Lists_Cats!$C$24,IF(B153&lt;=Lists_Cats!$B$25,Lists_Cats!$C$25,IF(B153&lt;=Lists_Cats!$B$26,Lists_Cats!$C$26,IF(B153&lt;=Lists_Cats!$B$27,Lists_Cats!$C$27,IF(B153&lt;=Lists_Cats!$B$28,Lists_Cats!$C$28,Lists_Cats!$C$29))))))))))</f>
        <v>FT7</v>
      </c>
      <c r="E153" s="29" t="str">
        <f>IF(C153&lt;=Lists_Cats!$B$33,Lists_Cats!$C$33,IF(C153&lt;=Lists_Cats!$B$34,Lists_Cats!$C$34,IF(C153&lt;=Lists_Cats!$B$35,Lists_Cats!$C$35,IF(C153&lt;=Lists_Cats!$B$36,Lists_Cats!$C$36,IF(C153&lt;=Lists_Cats!$B$37,Lists_Cats!$C$37,IF(C153&lt;=Lists_Cats!$B$38,Lists_Cats!$C$38,IF(C153&lt;=Lists_Cats!$B$39,Lists_Cats!$C$39,IF(C153&lt;=Lists_Cats!$B$40,Lists_Cats!$C$40,IF(C153&lt;=Lists_Cats!$B$41,Lists_Cats!$C$41,IF(C153&lt;=Lists_Cats!$B$42,Lists_Cats!$C$42,IF(C153&lt;=Lists_Cats!$B$43,Lists_Cats!$C$43,IF(C153&lt;=Lists_Cats!$B$44,Lists_Cats!$C$44,IF(C153&lt;=Lists_Cats!$B$45,Lists_Cats!$C$45,IF(C153&lt;=Lists_Cats!$B$46,Lists_Cats!$C$46,Lists_Cats!$C$47))))))))))))))</f>
        <v>FW10</v>
      </c>
      <c r="F153" s="29"/>
      <c r="G153" s="61" t="s">
        <v>101</v>
      </c>
      <c r="H153" s="30" t="str">
        <f t="shared" si="7"/>
        <v>FT7-FW10-W.Oak</v>
      </c>
      <c r="I153" s="31">
        <v>83.61</v>
      </c>
      <c r="K153">
        <f t="shared" si="6"/>
        <v>1</v>
      </c>
      <c r="M153" s="355">
        <v>5.5E-2</v>
      </c>
      <c r="O153" s="361">
        <f t="shared" si="8"/>
        <v>88.210000000000008</v>
      </c>
    </row>
    <row r="154" spans="1:15" hidden="1">
      <c r="A154" s="32" t="s">
        <v>92</v>
      </c>
      <c r="B154" s="27">
        <v>45</v>
      </c>
      <c r="C154" s="28">
        <v>138</v>
      </c>
      <c r="D154" s="15" t="str">
        <f>IF(B154&lt;=Lists_Cats!$B$19,Lists_Cats!$C$19,IF(B154&lt;=Lists_Cats!$B$20,Lists_Cats!$C$20,IF(B154&lt;=Lists_Cats!$B$21,Lists_Cats!$C$21,IF(B154&lt;=Lists_Cats!$B$22,Lists_Cats!$C$22,IF(B154&lt;=Lists_Cats!$B$23,Lists_Cats!$C$23,IF(B154&lt;=Lists_Cats!$B$24,Lists_Cats!$C$24,IF(B154&lt;=Lists_Cats!$B$25,Lists_Cats!$C$25,IF(B154&lt;=Lists_Cats!$B$26,Lists_Cats!$C$26,IF(B154&lt;=Lists_Cats!$B$27,Lists_Cats!$C$27,IF(B154&lt;=Lists_Cats!$B$28,Lists_Cats!$C$28,Lists_Cats!$C$29))))))))))</f>
        <v>FT7</v>
      </c>
      <c r="E154" s="29" t="str">
        <f>IF(C154&lt;=Lists_Cats!$B$33,Lists_Cats!$C$33,IF(C154&lt;=Lists_Cats!$B$34,Lists_Cats!$C$34,IF(C154&lt;=Lists_Cats!$B$35,Lists_Cats!$C$35,IF(C154&lt;=Lists_Cats!$B$36,Lists_Cats!$C$36,IF(C154&lt;=Lists_Cats!$B$37,Lists_Cats!$C$37,IF(C154&lt;=Lists_Cats!$B$38,Lists_Cats!$C$38,IF(C154&lt;=Lists_Cats!$B$39,Lists_Cats!$C$39,IF(C154&lt;=Lists_Cats!$B$40,Lists_Cats!$C$40,IF(C154&lt;=Lists_Cats!$B$41,Lists_Cats!$C$41,IF(C154&lt;=Lists_Cats!$B$42,Lists_Cats!$C$42,IF(C154&lt;=Lists_Cats!$B$43,Lists_Cats!$C$43,IF(C154&lt;=Lists_Cats!$B$44,Lists_Cats!$C$44,IF(C154&lt;=Lists_Cats!$B$45,Lists_Cats!$C$45,IF(C154&lt;=Lists_Cats!$B$46,Lists_Cats!$C$46,Lists_Cats!$C$47))))))))))))))</f>
        <v>FW11</v>
      </c>
      <c r="F154" s="29"/>
      <c r="G154" s="61" t="s">
        <v>101</v>
      </c>
      <c r="H154" s="30" t="str">
        <f t="shared" si="7"/>
        <v>FT7-FW11-W.Oak</v>
      </c>
      <c r="I154" s="31">
        <v>91.53</v>
      </c>
      <c r="K154">
        <f t="shared" si="6"/>
        <v>1</v>
      </c>
      <c r="M154" s="355">
        <v>5.5E-2</v>
      </c>
      <c r="O154" s="361">
        <f t="shared" si="8"/>
        <v>96.570000000000007</v>
      </c>
    </row>
    <row r="155" spans="1:15" hidden="1">
      <c r="A155" s="32" t="s">
        <v>113</v>
      </c>
      <c r="B155" s="27">
        <v>45</v>
      </c>
      <c r="C155" s="28">
        <v>152</v>
      </c>
      <c r="D155" s="15" t="str">
        <f>IF(B155&lt;=Lists_Cats!$B$19,Lists_Cats!$C$19,IF(B155&lt;=Lists_Cats!$B$20,Lists_Cats!$C$20,IF(B155&lt;=Lists_Cats!$B$21,Lists_Cats!$C$21,IF(B155&lt;=Lists_Cats!$B$22,Lists_Cats!$C$22,IF(B155&lt;=Lists_Cats!$B$23,Lists_Cats!$C$23,IF(B155&lt;=Lists_Cats!$B$24,Lists_Cats!$C$24,IF(B155&lt;=Lists_Cats!$B$25,Lists_Cats!$C$25,IF(B155&lt;=Lists_Cats!$B$26,Lists_Cats!$C$26,IF(B155&lt;=Lists_Cats!$B$27,Lists_Cats!$C$27,IF(B155&lt;=Lists_Cats!$B$28,Lists_Cats!$C$28,Lists_Cats!$C$29))))))))))</f>
        <v>FT7</v>
      </c>
      <c r="E155" s="29" t="str">
        <f>IF(C155&lt;=Lists_Cats!$B$33,Lists_Cats!$C$33,IF(C155&lt;=Lists_Cats!$B$34,Lists_Cats!$C$34,IF(C155&lt;=Lists_Cats!$B$35,Lists_Cats!$C$35,IF(C155&lt;=Lists_Cats!$B$36,Lists_Cats!$C$36,IF(C155&lt;=Lists_Cats!$B$37,Lists_Cats!$C$37,IF(C155&lt;=Lists_Cats!$B$38,Lists_Cats!$C$38,IF(C155&lt;=Lists_Cats!$B$39,Lists_Cats!$C$39,IF(C155&lt;=Lists_Cats!$B$40,Lists_Cats!$C$40,IF(C155&lt;=Lists_Cats!$B$41,Lists_Cats!$C$41,IF(C155&lt;=Lists_Cats!$B$42,Lists_Cats!$C$42,IF(C155&lt;=Lists_Cats!$B$43,Lists_Cats!$C$43,IF(C155&lt;=Lists_Cats!$B$44,Lists_Cats!$C$44,IF(C155&lt;=Lists_Cats!$B$45,Lists_Cats!$C$45,IF(C155&lt;=Lists_Cats!$B$46,Lists_Cats!$C$46,Lists_Cats!$C$47))))))))))))))</f>
        <v>FW12</v>
      </c>
      <c r="F155" s="29"/>
      <c r="G155" s="61" t="s">
        <v>101</v>
      </c>
      <c r="H155" s="30" t="str">
        <f t="shared" si="7"/>
        <v>FT7-FW12-W.Oak</v>
      </c>
      <c r="I155" s="31">
        <v>100.37</v>
      </c>
      <c r="K155">
        <f t="shared" si="6"/>
        <v>1</v>
      </c>
      <c r="M155" s="355">
        <v>5.5E-2</v>
      </c>
      <c r="O155" s="361">
        <f t="shared" si="8"/>
        <v>105.9</v>
      </c>
    </row>
    <row r="156" spans="1:15" hidden="1">
      <c r="A156" s="32" t="s">
        <v>93</v>
      </c>
      <c r="B156" s="27">
        <v>45</v>
      </c>
      <c r="C156" s="28">
        <v>175</v>
      </c>
      <c r="D156" s="15" t="str">
        <f>IF(B156&lt;=Lists_Cats!$B$19,Lists_Cats!$C$19,IF(B156&lt;=Lists_Cats!$B$20,Lists_Cats!$C$20,IF(B156&lt;=Lists_Cats!$B$21,Lists_Cats!$C$21,IF(B156&lt;=Lists_Cats!$B$22,Lists_Cats!$C$22,IF(B156&lt;=Lists_Cats!$B$23,Lists_Cats!$C$23,IF(B156&lt;=Lists_Cats!$B$24,Lists_Cats!$C$24,IF(B156&lt;=Lists_Cats!$B$25,Lists_Cats!$C$25,IF(B156&lt;=Lists_Cats!$B$26,Lists_Cats!$C$26,IF(B156&lt;=Lists_Cats!$B$27,Lists_Cats!$C$27,IF(B156&lt;=Lists_Cats!$B$28,Lists_Cats!$C$28,Lists_Cats!$C$29))))))))))</f>
        <v>FT7</v>
      </c>
      <c r="E156" s="29" t="str">
        <f>IF(C156&lt;=Lists_Cats!$B$33,Lists_Cats!$C$33,IF(C156&lt;=Lists_Cats!$B$34,Lists_Cats!$C$34,IF(C156&lt;=Lists_Cats!$B$35,Lists_Cats!$C$35,IF(C156&lt;=Lists_Cats!$B$36,Lists_Cats!$C$36,IF(C156&lt;=Lists_Cats!$B$37,Lists_Cats!$C$37,IF(C156&lt;=Lists_Cats!$B$38,Lists_Cats!$C$38,IF(C156&lt;=Lists_Cats!$B$39,Lists_Cats!$C$39,IF(C156&lt;=Lists_Cats!$B$40,Lists_Cats!$C$40,IF(C156&lt;=Lists_Cats!$B$41,Lists_Cats!$C$41,IF(C156&lt;=Lists_Cats!$B$42,Lists_Cats!$C$42,IF(C156&lt;=Lists_Cats!$B$43,Lists_Cats!$C$43,IF(C156&lt;=Lists_Cats!$B$44,Lists_Cats!$C$44,IF(C156&lt;=Lists_Cats!$B$45,Lists_Cats!$C$45,IF(C156&lt;=Lists_Cats!$B$46,Lists_Cats!$C$46,Lists_Cats!$C$47))))))))))))))</f>
        <v>FW13</v>
      </c>
      <c r="F156" s="29"/>
      <c r="G156" s="61" t="s">
        <v>101</v>
      </c>
      <c r="H156" s="30" t="str">
        <f t="shared" si="7"/>
        <v>FT7-FW13-W.Oak</v>
      </c>
      <c r="I156" s="31">
        <v>114.44000000000001</v>
      </c>
      <c r="K156">
        <f t="shared" si="6"/>
        <v>1</v>
      </c>
      <c r="M156" s="355">
        <v>5.5E-2</v>
      </c>
      <c r="O156" s="361">
        <f t="shared" si="8"/>
        <v>120.74000000000001</v>
      </c>
    </row>
    <row r="157" spans="1:15" hidden="1">
      <c r="A157" s="32" t="s">
        <v>94</v>
      </c>
      <c r="B157" s="27">
        <v>45</v>
      </c>
      <c r="C157" s="28">
        <v>205</v>
      </c>
      <c r="D157" s="15" t="str">
        <f>IF(B157&lt;=Lists_Cats!$B$19,Lists_Cats!$C$19,IF(B157&lt;=Lists_Cats!$B$20,Lists_Cats!$C$20,IF(B157&lt;=Lists_Cats!$B$21,Lists_Cats!$C$21,IF(B157&lt;=Lists_Cats!$B$22,Lists_Cats!$C$22,IF(B157&lt;=Lists_Cats!$B$23,Lists_Cats!$C$23,IF(B157&lt;=Lists_Cats!$B$24,Lists_Cats!$C$24,IF(B157&lt;=Lists_Cats!$B$25,Lists_Cats!$C$25,IF(B157&lt;=Lists_Cats!$B$26,Lists_Cats!$C$26,IF(B157&lt;=Lists_Cats!$B$27,Lists_Cats!$C$27,IF(B157&lt;=Lists_Cats!$B$28,Lists_Cats!$C$28,Lists_Cats!$C$29))))))))))</f>
        <v>FT7</v>
      </c>
      <c r="E157" s="29" t="str">
        <f>IF(C157&lt;=Lists_Cats!$B$33,Lists_Cats!$C$33,IF(C157&lt;=Lists_Cats!$B$34,Lists_Cats!$C$34,IF(C157&lt;=Lists_Cats!$B$35,Lists_Cats!$C$35,IF(C157&lt;=Lists_Cats!$B$36,Lists_Cats!$C$36,IF(C157&lt;=Lists_Cats!$B$37,Lists_Cats!$C$37,IF(C157&lt;=Lists_Cats!$B$38,Lists_Cats!$C$38,IF(C157&lt;=Lists_Cats!$B$39,Lists_Cats!$C$39,IF(C157&lt;=Lists_Cats!$B$40,Lists_Cats!$C$40,IF(C157&lt;=Lists_Cats!$B$41,Lists_Cats!$C$41,IF(C157&lt;=Lists_Cats!$B$42,Lists_Cats!$C$42,IF(C157&lt;=Lists_Cats!$B$43,Lists_Cats!$C$43,IF(C157&lt;=Lists_Cats!$B$44,Lists_Cats!$C$44,IF(C157&lt;=Lists_Cats!$B$45,Lists_Cats!$C$45,IF(C157&lt;=Lists_Cats!$B$46,Lists_Cats!$C$46,Lists_Cats!$C$47))))))))))))))</f>
        <v>FW14</v>
      </c>
      <c r="F157" s="29"/>
      <c r="G157" s="61" t="s">
        <v>101</v>
      </c>
      <c r="H157" s="30" t="str">
        <f t="shared" si="7"/>
        <v>FT7-FW14-W.Oak</v>
      </c>
      <c r="I157" s="31">
        <v>132.94999999999999</v>
      </c>
      <c r="K157">
        <f t="shared" si="6"/>
        <v>1</v>
      </c>
      <c r="M157" s="355">
        <v>5.5E-2</v>
      </c>
      <c r="O157" s="361">
        <f t="shared" si="8"/>
        <v>140.26999999999998</v>
      </c>
    </row>
    <row r="158" spans="1:15" hidden="1">
      <c r="A158" s="32" t="s">
        <v>114</v>
      </c>
      <c r="B158" s="27">
        <v>52</v>
      </c>
      <c r="C158" s="28">
        <v>79</v>
      </c>
      <c r="D158" s="15" t="str">
        <f>IF(B158&lt;=Lists_Cats!$B$19,Lists_Cats!$C$19,IF(B158&lt;=Lists_Cats!$B$20,Lists_Cats!$C$20,IF(B158&lt;=Lists_Cats!$B$21,Lists_Cats!$C$21,IF(B158&lt;=Lists_Cats!$B$22,Lists_Cats!$C$22,IF(B158&lt;=Lists_Cats!$B$23,Lists_Cats!$C$23,IF(B158&lt;=Lists_Cats!$B$24,Lists_Cats!$C$24,IF(B158&lt;=Lists_Cats!$B$25,Lists_Cats!$C$25,IF(B158&lt;=Lists_Cats!$B$26,Lists_Cats!$C$26,IF(B158&lt;=Lists_Cats!$B$27,Lists_Cats!$C$27,IF(B158&lt;=Lists_Cats!$B$28,Lists_Cats!$C$28,Lists_Cats!$C$29))))))))))</f>
        <v>FT8</v>
      </c>
      <c r="E158" s="29" t="str">
        <f>IF(C158&lt;=Lists_Cats!$B$33,Lists_Cats!$C$33,IF(C158&lt;=Lists_Cats!$B$34,Lists_Cats!$C$34,IF(C158&lt;=Lists_Cats!$B$35,Lists_Cats!$C$35,IF(C158&lt;=Lists_Cats!$B$36,Lists_Cats!$C$36,IF(C158&lt;=Lists_Cats!$B$37,Lists_Cats!$C$37,IF(C158&lt;=Lists_Cats!$B$38,Lists_Cats!$C$38,IF(C158&lt;=Lists_Cats!$B$39,Lists_Cats!$C$39,IF(C158&lt;=Lists_Cats!$B$40,Lists_Cats!$C$40,IF(C158&lt;=Lists_Cats!$B$41,Lists_Cats!$C$41,IF(C158&lt;=Lists_Cats!$B$42,Lists_Cats!$C$42,IF(C158&lt;=Lists_Cats!$B$43,Lists_Cats!$C$43,IF(C158&lt;=Lists_Cats!$B$44,Lists_Cats!$C$44,IF(C158&lt;=Lists_Cats!$B$45,Lists_Cats!$C$45,IF(C158&lt;=Lists_Cats!$B$46,Lists_Cats!$C$46,Lists_Cats!$C$47))))))))))))))</f>
        <v>FW5</v>
      </c>
      <c r="F158" s="29"/>
      <c r="G158" s="61" t="s">
        <v>101</v>
      </c>
      <c r="H158" s="30" t="str">
        <f t="shared" si="7"/>
        <v>FT8-FW5-W.Oak</v>
      </c>
      <c r="I158" s="31">
        <v>79.63000000000001</v>
      </c>
      <c r="K158">
        <f t="shared" si="6"/>
        <v>1</v>
      </c>
      <c r="M158" s="355">
        <v>5.5E-2</v>
      </c>
      <c r="O158" s="361">
        <f t="shared" si="8"/>
        <v>84.01</v>
      </c>
    </row>
    <row r="159" spans="1:15" hidden="1">
      <c r="A159" s="32" t="s">
        <v>95</v>
      </c>
      <c r="B159" s="27">
        <v>52</v>
      </c>
      <c r="C159" s="28">
        <v>91</v>
      </c>
      <c r="D159" s="15" t="str">
        <f>IF(B159&lt;=Lists_Cats!$B$19,Lists_Cats!$C$19,IF(B159&lt;=Lists_Cats!$B$20,Lists_Cats!$C$20,IF(B159&lt;=Lists_Cats!$B$21,Lists_Cats!$C$21,IF(B159&lt;=Lists_Cats!$B$22,Lists_Cats!$C$22,IF(B159&lt;=Lists_Cats!$B$23,Lists_Cats!$C$23,IF(B159&lt;=Lists_Cats!$B$24,Lists_Cats!$C$24,IF(B159&lt;=Lists_Cats!$B$25,Lists_Cats!$C$25,IF(B159&lt;=Lists_Cats!$B$26,Lists_Cats!$C$26,IF(B159&lt;=Lists_Cats!$B$27,Lists_Cats!$C$27,IF(B159&lt;=Lists_Cats!$B$28,Lists_Cats!$C$28,Lists_Cats!$C$29))))))))))</f>
        <v>FT8</v>
      </c>
      <c r="E159" s="29" t="str">
        <f>IF(C159&lt;=Lists_Cats!$B$33,Lists_Cats!$C$33,IF(C159&lt;=Lists_Cats!$B$34,Lists_Cats!$C$34,IF(C159&lt;=Lists_Cats!$B$35,Lists_Cats!$C$35,IF(C159&lt;=Lists_Cats!$B$36,Lists_Cats!$C$36,IF(C159&lt;=Lists_Cats!$B$37,Lists_Cats!$C$37,IF(C159&lt;=Lists_Cats!$B$38,Lists_Cats!$C$38,IF(C159&lt;=Lists_Cats!$B$39,Lists_Cats!$C$39,IF(C159&lt;=Lists_Cats!$B$40,Lists_Cats!$C$40,IF(C159&lt;=Lists_Cats!$B$41,Lists_Cats!$C$41,IF(C159&lt;=Lists_Cats!$B$42,Lists_Cats!$C$42,IF(C159&lt;=Lists_Cats!$B$43,Lists_Cats!$C$43,IF(C159&lt;=Lists_Cats!$B$44,Lists_Cats!$C$44,IF(C159&lt;=Lists_Cats!$B$45,Lists_Cats!$C$45,IF(C159&lt;=Lists_Cats!$B$46,Lists_Cats!$C$46,Lists_Cats!$C$47))))))))))))))</f>
        <v>FW7</v>
      </c>
      <c r="F159" s="29"/>
      <c r="G159" s="61" t="s">
        <v>101</v>
      </c>
      <c r="H159" s="30" t="str">
        <f t="shared" si="7"/>
        <v>FT8-FW7-W.Oak</v>
      </c>
      <c r="I159" s="31">
        <v>90</v>
      </c>
      <c r="K159">
        <f t="shared" si="6"/>
        <v>1</v>
      </c>
      <c r="M159" s="355">
        <v>5.5E-2</v>
      </c>
      <c r="O159" s="361">
        <f t="shared" si="8"/>
        <v>94.95</v>
      </c>
    </row>
    <row r="160" spans="1:15" hidden="1">
      <c r="A160" s="32" t="s">
        <v>115</v>
      </c>
      <c r="B160" s="27">
        <v>52</v>
      </c>
      <c r="C160" s="28">
        <v>104</v>
      </c>
      <c r="D160" s="15" t="str">
        <f>IF(B160&lt;=Lists_Cats!$B$19,Lists_Cats!$C$19,IF(B160&lt;=Lists_Cats!$B$20,Lists_Cats!$C$20,IF(B160&lt;=Lists_Cats!$B$21,Lists_Cats!$C$21,IF(B160&lt;=Lists_Cats!$B$22,Lists_Cats!$C$22,IF(B160&lt;=Lists_Cats!$B$23,Lists_Cats!$C$23,IF(B160&lt;=Lists_Cats!$B$24,Lists_Cats!$C$24,IF(B160&lt;=Lists_Cats!$B$25,Lists_Cats!$C$25,IF(B160&lt;=Lists_Cats!$B$26,Lists_Cats!$C$26,IF(B160&lt;=Lists_Cats!$B$27,Lists_Cats!$C$27,IF(B160&lt;=Lists_Cats!$B$28,Lists_Cats!$C$28,Lists_Cats!$C$29))))))))))</f>
        <v>FT8</v>
      </c>
      <c r="E160" s="29" t="str">
        <f>IF(C160&lt;=Lists_Cats!$B$33,Lists_Cats!$C$33,IF(C160&lt;=Lists_Cats!$B$34,Lists_Cats!$C$34,IF(C160&lt;=Lists_Cats!$B$35,Lists_Cats!$C$35,IF(C160&lt;=Lists_Cats!$B$36,Lists_Cats!$C$36,IF(C160&lt;=Lists_Cats!$B$37,Lists_Cats!$C$37,IF(C160&lt;=Lists_Cats!$B$38,Lists_Cats!$C$38,IF(C160&lt;=Lists_Cats!$B$39,Lists_Cats!$C$39,IF(C160&lt;=Lists_Cats!$B$40,Lists_Cats!$C$40,IF(C160&lt;=Lists_Cats!$B$41,Lists_Cats!$C$41,IF(C160&lt;=Lists_Cats!$B$42,Lists_Cats!$C$42,IF(C160&lt;=Lists_Cats!$B$43,Lists_Cats!$C$43,IF(C160&lt;=Lists_Cats!$B$44,Lists_Cats!$C$44,IF(C160&lt;=Lists_Cats!$B$45,Lists_Cats!$C$45,IF(C160&lt;=Lists_Cats!$B$46,Lists_Cats!$C$46,Lists_Cats!$C$47))))))))))))))</f>
        <v>FW8</v>
      </c>
      <c r="F160" s="29"/>
      <c r="G160" s="61" t="s">
        <v>101</v>
      </c>
      <c r="H160" s="30" t="str">
        <f t="shared" si="7"/>
        <v>FT8-FW8-W.Oak</v>
      </c>
      <c r="I160" s="31">
        <v>102.28</v>
      </c>
      <c r="K160">
        <f t="shared" si="6"/>
        <v>1</v>
      </c>
      <c r="M160" s="355">
        <v>5.5E-2</v>
      </c>
      <c r="O160" s="361">
        <f t="shared" si="8"/>
        <v>107.91000000000001</v>
      </c>
    </row>
    <row r="161" spans="1:15" hidden="1">
      <c r="A161" s="32" t="s">
        <v>96</v>
      </c>
      <c r="B161" s="27">
        <v>52</v>
      </c>
      <c r="C161" s="28">
        <v>115</v>
      </c>
      <c r="D161" s="15" t="str">
        <f>IF(B161&lt;=Lists_Cats!$B$19,Lists_Cats!$C$19,IF(B161&lt;=Lists_Cats!$B$20,Lists_Cats!$C$20,IF(B161&lt;=Lists_Cats!$B$21,Lists_Cats!$C$21,IF(B161&lt;=Lists_Cats!$B$22,Lists_Cats!$C$22,IF(B161&lt;=Lists_Cats!$B$23,Lists_Cats!$C$23,IF(B161&lt;=Lists_Cats!$B$24,Lists_Cats!$C$24,IF(B161&lt;=Lists_Cats!$B$25,Lists_Cats!$C$25,IF(B161&lt;=Lists_Cats!$B$26,Lists_Cats!$C$26,IF(B161&lt;=Lists_Cats!$B$27,Lists_Cats!$C$27,IF(B161&lt;=Lists_Cats!$B$28,Lists_Cats!$C$28,Lists_Cats!$C$29))))))))))</f>
        <v>FT8</v>
      </c>
      <c r="E161" s="29" t="str">
        <f>IF(C161&lt;=Lists_Cats!$B$33,Lists_Cats!$C$33,IF(C161&lt;=Lists_Cats!$B$34,Lists_Cats!$C$34,IF(C161&lt;=Lists_Cats!$B$35,Lists_Cats!$C$35,IF(C161&lt;=Lists_Cats!$B$36,Lists_Cats!$C$36,IF(C161&lt;=Lists_Cats!$B$37,Lists_Cats!$C$37,IF(C161&lt;=Lists_Cats!$B$38,Lists_Cats!$C$38,IF(C161&lt;=Lists_Cats!$B$39,Lists_Cats!$C$39,IF(C161&lt;=Lists_Cats!$B$40,Lists_Cats!$C$40,IF(C161&lt;=Lists_Cats!$B$41,Lists_Cats!$C$41,IF(C161&lt;=Lists_Cats!$B$42,Lists_Cats!$C$42,IF(C161&lt;=Lists_Cats!$B$43,Lists_Cats!$C$43,IF(C161&lt;=Lists_Cats!$B$44,Lists_Cats!$C$44,IF(C161&lt;=Lists_Cats!$B$45,Lists_Cats!$C$45,IF(C161&lt;=Lists_Cats!$B$46,Lists_Cats!$C$46,Lists_Cats!$C$47))))))))))))))</f>
        <v>FW9</v>
      </c>
      <c r="F161" s="29"/>
      <c r="G161" s="61" t="s">
        <v>101</v>
      </c>
      <c r="H161" s="30" t="str">
        <f t="shared" si="7"/>
        <v>FT8-FW9-W.Oak</v>
      </c>
      <c r="I161" s="31">
        <v>111.88000000000001</v>
      </c>
      <c r="K161">
        <f t="shared" si="6"/>
        <v>1</v>
      </c>
      <c r="M161" s="355">
        <v>5.5E-2</v>
      </c>
      <c r="O161" s="361">
        <f t="shared" si="8"/>
        <v>118.04</v>
      </c>
    </row>
    <row r="162" spans="1:15" hidden="1">
      <c r="A162" s="32" t="s">
        <v>116</v>
      </c>
      <c r="B162" s="27">
        <v>52</v>
      </c>
      <c r="C162" s="28">
        <v>125</v>
      </c>
      <c r="D162" s="15" t="str">
        <f>IF(B162&lt;=Lists_Cats!$B$19,Lists_Cats!$C$19,IF(B162&lt;=Lists_Cats!$B$20,Lists_Cats!$C$20,IF(B162&lt;=Lists_Cats!$B$21,Lists_Cats!$C$21,IF(B162&lt;=Lists_Cats!$B$22,Lists_Cats!$C$22,IF(B162&lt;=Lists_Cats!$B$23,Lists_Cats!$C$23,IF(B162&lt;=Lists_Cats!$B$24,Lists_Cats!$C$24,IF(B162&lt;=Lists_Cats!$B$25,Lists_Cats!$C$25,IF(B162&lt;=Lists_Cats!$B$26,Lists_Cats!$C$26,IF(B162&lt;=Lists_Cats!$B$27,Lists_Cats!$C$27,IF(B162&lt;=Lists_Cats!$B$28,Lists_Cats!$C$28,Lists_Cats!$C$29))))))))))</f>
        <v>FT8</v>
      </c>
      <c r="E162" s="29" t="str">
        <f>IF(C162&lt;=Lists_Cats!$B$33,Lists_Cats!$C$33,IF(C162&lt;=Lists_Cats!$B$34,Lists_Cats!$C$34,IF(C162&lt;=Lists_Cats!$B$35,Lists_Cats!$C$35,IF(C162&lt;=Lists_Cats!$B$36,Lists_Cats!$C$36,IF(C162&lt;=Lists_Cats!$B$37,Lists_Cats!$C$37,IF(C162&lt;=Lists_Cats!$B$38,Lists_Cats!$C$38,IF(C162&lt;=Lists_Cats!$B$39,Lists_Cats!$C$39,IF(C162&lt;=Lists_Cats!$B$40,Lists_Cats!$C$40,IF(C162&lt;=Lists_Cats!$B$41,Lists_Cats!$C$41,IF(C162&lt;=Lists_Cats!$B$42,Lists_Cats!$C$42,IF(C162&lt;=Lists_Cats!$B$43,Lists_Cats!$C$43,IF(C162&lt;=Lists_Cats!$B$44,Lists_Cats!$C$44,IF(C162&lt;=Lists_Cats!$B$45,Lists_Cats!$C$45,IF(C162&lt;=Lists_Cats!$B$46,Lists_Cats!$C$46,Lists_Cats!$C$47))))))))))))))</f>
        <v>FW10</v>
      </c>
      <c r="F162" s="29"/>
      <c r="G162" s="61" t="s">
        <v>101</v>
      </c>
      <c r="H162" s="30" t="str">
        <f t="shared" si="7"/>
        <v>FT8-FW10-W.Oak</v>
      </c>
      <c r="I162" s="31">
        <v>120.94000000000001</v>
      </c>
      <c r="K162">
        <f t="shared" si="6"/>
        <v>1</v>
      </c>
      <c r="M162" s="355">
        <v>5.5E-2</v>
      </c>
      <c r="O162" s="361">
        <f t="shared" si="8"/>
        <v>127.60000000000001</v>
      </c>
    </row>
    <row r="163" spans="1:15" hidden="1">
      <c r="A163" s="32" t="s">
        <v>97</v>
      </c>
      <c r="B163" s="27">
        <v>52</v>
      </c>
      <c r="C163" s="28">
        <v>138</v>
      </c>
      <c r="D163" s="15" t="str">
        <f>IF(B163&lt;=Lists_Cats!$B$19,Lists_Cats!$C$19,IF(B163&lt;=Lists_Cats!$B$20,Lists_Cats!$C$20,IF(B163&lt;=Lists_Cats!$B$21,Lists_Cats!$C$21,IF(B163&lt;=Lists_Cats!$B$22,Lists_Cats!$C$22,IF(B163&lt;=Lists_Cats!$B$23,Lists_Cats!$C$23,IF(B163&lt;=Lists_Cats!$B$24,Lists_Cats!$C$24,IF(B163&lt;=Lists_Cats!$B$25,Lists_Cats!$C$25,IF(B163&lt;=Lists_Cats!$B$26,Lists_Cats!$C$26,IF(B163&lt;=Lists_Cats!$B$27,Lists_Cats!$C$27,IF(B163&lt;=Lists_Cats!$B$28,Lists_Cats!$C$28,Lists_Cats!$C$29))))))))))</f>
        <v>FT8</v>
      </c>
      <c r="E163" s="29" t="str">
        <f>IF(C163&lt;=Lists_Cats!$B$33,Lists_Cats!$C$33,IF(C163&lt;=Lists_Cats!$B$34,Lists_Cats!$C$34,IF(C163&lt;=Lists_Cats!$B$35,Lists_Cats!$C$35,IF(C163&lt;=Lists_Cats!$B$36,Lists_Cats!$C$36,IF(C163&lt;=Lists_Cats!$B$37,Lists_Cats!$C$37,IF(C163&lt;=Lists_Cats!$B$38,Lists_Cats!$C$38,IF(C163&lt;=Lists_Cats!$B$39,Lists_Cats!$C$39,IF(C163&lt;=Lists_Cats!$B$40,Lists_Cats!$C$40,IF(C163&lt;=Lists_Cats!$B$41,Lists_Cats!$C$41,IF(C163&lt;=Lists_Cats!$B$42,Lists_Cats!$C$42,IF(C163&lt;=Lists_Cats!$B$43,Lists_Cats!$C$43,IF(C163&lt;=Lists_Cats!$B$44,Lists_Cats!$C$44,IF(C163&lt;=Lists_Cats!$B$45,Lists_Cats!$C$45,IF(C163&lt;=Lists_Cats!$B$46,Lists_Cats!$C$46,Lists_Cats!$C$47))))))))))))))</f>
        <v>FW11</v>
      </c>
      <c r="F163" s="29"/>
      <c r="G163" s="61" t="s">
        <v>101</v>
      </c>
      <c r="H163" s="30" t="str">
        <f t="shared" si="7"/>
        <v>FT8-FW11-W.Oak</v>
      </c>
      <c r="I163" s="31">
        <v>132.56</v>
      </c>
      <c r="K163">
        <f t="shared" si="6"/>
        <v>1</v>
      </c>
      <c r="M163" s="355">
        <v>5.5E-2</v>
      </c>
      <c r="O163" s="361">
        <f t="shared" si="8"/>
        <v>139.85999999999999</v>
      </c>
    </row>
    <row r="164" spans="1:15" hidden="1">
      <c r="A164" s="32" t="s">
        <v>117</v>
      </c>
      <c r="B164" s="27">
        <v>52</v>
      </c>
      <c r="C164" s="28">
        <v>152</v>
      </c>
      <c r="D164" s="15" t="str">
        <f>IF(B164&lt;=Lists_Cats!$B$19,Lists_Cats!$C$19,IF(B164&lt;=Lists_Cats!$B$20,Lists_Cats!$C$20,IF(B164&lt;=Lists_Cats!$B$21,Lists_Cats!$C$21,IF(B164&lt;=Lists_Cats!$B$22,Lists_Cats!$C$22,IF(B164&lt;=Lists_Cats!$B$23,Lists_Cats!$C$23,IF(B164&lt;=Lists_Cats!$B$24,Lists_Cats!$C$24,IF(B164&lt;=Lists_Cats!$B$25,Lists_Cats!$C$25,IF(B164&lt;=Lists_Cats!$B$26,Lists_Cats!$C$26,IF(B164&lt;=Lists_Cats!$B$27,Lists_Cats!$C$27,IF(B164&lt;=Lists_Cats!$B$28,Lists_Cats!$C$28,Lists_Cats!$C$29))))))))))</f>
        <v>FT8</v>
      </c>
      <c r="E164" s="29" t="str">
        <f>IF(C164&lt;=Lists_Cats!$B$33,Lists_Cats!$C$33,IF(C164&lt;=Lists_Cats!$B$34,Lists_Cats!$C$34,IF(C164&lt;=Lists_Cats!$B$35,Lists_Cats!$C$35,IF(C164&lt;=Lists_Cats!$B$36,Lists_Cats!$C$36,IF(C164&lt;=Lists_Cats!$B$37,Lists_Cats!$C$37,IF(C164&lt;=Lists_Cats!$B$38,Lists_Cats!$C$38,IF(C164&lt;=Lists_Cats!$B$39,Lists_Cats!$C$39,IF(C164&lt;=Lists_Cats!$B$40,Lists_Cats!$C$40,IF(C164&lt;=Lists_Cats!$B$41,Lists_Cats!$C$41,IF(C164&lt;=Lists_Cats!$B$42,Lists_Cats!$C$42,IF(C164&lt;=Lists_Cats!$B$43,Lists_Cats!$C$43,IF(C164&lt;=Lists_Cats!$B$44,Lists_Cats!$C$44,IF(C164&lt;=Lists_Cats!$B$45,Lists_Cats!$C$45,IF(C164&lt;=Lists_Cats!$B$46,Lists_Cats!$C$46,Lists_Cats!$C$47))))))))))))))</f>
        <v>FW12</v>
      </c>
      <c r="F164" s="29"/>
      <c r="G164" s="61" t="s">
        <v>101</v>
      </c>
      <c r="H164" s="30" t="str">
        <f t="shared" si="7"/>
        <v>FT8-FW12-W.Oak</v>
      </c>
      <c r="I164" s="31">
        <v>145.38</v>
      </c>
      <c r="K164">
        <f t="shared" si="6"/>
        <v>1</v>
      </c>
      <c r="M164" s="355">
        <v>5.5E-2</v>
      </c>
      <c r="O164" s="361">
        <f t="shared" si="8"/>
        <v>153.38</v>
      </c>
    </row>
    <row r="165" spans="1:15" hidden="1">
      <c r="A165" s="32" t="s">
        <v>118</v>
      </c>
      <c r="B165" s="27">
        <v>63</v>
      </c>
      <c r="C165" s="28">
        <v>79</v>
      </c>
      <c r="D165" s="15" t="str">
        <f>IF(B165&lt;=Lists_Cats!$B$19,Lists_Cats!$C$19,IF(B165&lt;=Lists_Cats!$B$20,Lists_Cats!$C$20,IF(B165&lt;=Lists_Cats!$B$21,Lists_Cats!$C$21,IF(B165&lt;=Lists_Cats!$B$22,Lists_Cats!$C$22,IF(B165&lt;=Lists_Cats!$B$23,Lists_Cats!$C$23,IF(B165&lt;=Lists_Cats!$B$24,Lists_Cats!$C$24,IF(B165&lt;=Lists_Cats!$B$25,Lists_Cats!$C$25,IF(B165&lt;=Lists_Cats!$B$26,Lists_Cats!$C$26,IF(B165&lt;=Lists_Cats!$B$27,Lists_Cats!$C$27,IF(B165&lt;=Lists_Cats!$B$28,Lists_Cats!$C$28,Lists_Cats!$C$29))))))))))</f>
        <v>FT9</v>
      </c>
      <c r="E165" s="29" t="str">
        <f>IF(C165&lt;=Lists_Cats!$B$33,Lists_Cats!$C$33,IF(C165&lt;=Lists_Cats!$B$34,Lists_Cats!$C$34,IF(C165&lt;=Lists_Cats!$B$35,Lists_Cats!$C$35,IF(C165&lt;=Lists_Cats!$B$36,Lists_Cats!$C$36,IF(C165&lt;=Lists_Cats!$B$37,Lists_Cats!$C$37,IF(C165&lt;=Lists_Cats!$B$38,Lists_Cats!$C$38,IF(C165&lt;=Lists_Cats!$B$39,Lists_Cats!$C$39,IF(C165&lt;=Lists_Cats!$B$40,Lists_Cats!$C$40,IF(C165&lt;=Lists_Cats!$B$41,Lists_Cats!$C$41,IF(C165&lt;=Lists_Cats!$B$42,Lists_Cats!$C$42,IF(C165&lt;=Lists_Cats!$B$43,Lists_Cats!$C$43,IF(C165&lt;=Lists_Cats!$B$44,Lists_Cats!$C$44,IF(C165&lt;=Lists_Cats!$B$45,Lists_Cats!$C$45,IF(C165&lt;=Lists_Cats!$B$46,Lists_Cats!$C$46,Lists_Cats!$C$47))))))))))))))</f>
        <v>FW5</v>
      </c>
      <c r="F165" s="29"/>
      <c r="G165" s="61" t="s">
        <v>101</v>
      </c>
      <c r="H165" s="30" t="str">
        <f t="shared" si="7"/>
        <v>FT9-FW5-W.Oak</v>
      </c>
      <c r="I165" s="31">
        <v>113.04</v>
      </c>
      <c r="K165">
        <f t="shared" si="6"/>
        <v>1</v>
      </c>
      <c r="M165" s="355">
        <v>5.5E-2</v>
      </c>
      <c r="O165" s="361">
        <f t="shared" si="8"/>
        <v>119.26</v>
      </c>
    </row>
    <row r="166" spans="1:15" hidden="1">
      <c r="A166" s="32" t="s">
        <v>119</v>
      </c>
      <c r="B166" s="27">
        <v>63</v>
      </c>
      <c r="C166" s="28">
        <v>91</v>
      </c>
      <c r="D166" s="15" t="str">
        <f>IF(B166&lt;=Lists_Cats!$B$19,Lists_Cats!$C$19,IF(B166&lt;=Lists_Cats!$B$20,Lists_Cats!$C$20,IF(B166&lt;=Lists_Cats!$B$21,Lists_Cats!$C$21,IF(B166&lt;=Lists_Cats!$B$22,Lists_Cats!$C$22,IF(B166&lt;=Lists_Cats!$B$23,Lists_Cats!$C$23,IF(B166&lt;=Lists_Cats!$B$24,Lists_Cats!$C$24,IF(B166&lt;=Lists_Cats!$B$25,Lists_Cats!$C$25,IF(B166&lt;=Lists_Cats!$B$26,Lists_Cats!$C$26,IF(B166&lt;=Lists_Cats!$B$27,Lists_Cats!$C$27,IF(B166&lt;=Lists_Cats!$B$28,Lists_Cats!$C$28,Lists_Cats!$C$29))))))))))</f>
        <v>FT9</v>
      </c>
      <c r="E166" s="29" t="str">
        <f>IF(C166&lt;=Lists_Cats!$B$33,Lists_Cats!$C$33,IF(C166&lt;=Lists_Cats!$B$34,Lists_Cats!$C$34,IF(C166&lt;=Lists_Cats!$B$35,Lists_Cats!$C$35,IF(C166&lt;=Lists_Cats!$B$36,Lists_Cats!$C$36,IF(C166&lt;=Lists_Cats!$B$37,Lists_Cats!$C$37,IF(C166&lt;=Lists_Cats!$B$38,Lists_Cats!$C$38,IF(C166&lt;=Lists_Cats!$B$39,Lists_Cats!$C$39,IF(C166&lt;=Lists_Cats!$B$40,Lists_Cats!$C$40,IF(C166&lt;=Lists_Cats!$B$41,Lists_Cats!$C$41,IF(C166&lt;=Lists_Cats!$B$42,Lists_Cats!$C$42,IF(C166&lt;=Lists_Cats!$B$43,Lists_Cats!$C$43,IF(C166&lt;=Lists_Cats!$B$44,Lists_Cats!$C$44,IF(C166&lt;=Lists_Cats!$B$45,Lists_Cats!$C$45,IF(C166&lt;=Lists_Cats!$B$46,Lists_Cats!$C$46,Lists_Cats!$C$47))))))))))))))</f>
        <v>FW7</v>
      </c>
      <c r="F166" s="29"/>
      <c r="G166" s="61" t="s">
        <v>101</v>
      </c>
      <c r="H166" s="30" t="str">
        <f t="shared" si="7"/>
        <v>FT9-FW7-W.Oak</v>
      </c>
      <c r="I166" s="31">
        <v>127.97</v>
      </c>
      <c r="K166">
        <f t="shared" si="6"/>
        <v>1</v>
      </c>
      <c r="M166" s="355">
        <v>5.5E-2</v>
      </c>
      <c r="O166" s="361">
        <f t="shared" si="8"/>
        <v>135.01</v>
      </c>
    </row>
    <row r="167" spans="1:15" hidden="1">
      <c r="A167" s="32" t="s">
        <v>120</v>
      </c>
      <c r="B167" s="27">
        <v>63</v>
      </c>
      <c r="C167" s="28">
        <v>104</v>
      </c>
      <c r="D167" s="15" t="str">
        <f>IF(B167&lt;=Lists_Cats!$B$19,Lists_Cats!$C$19,IF(B167&lt;=Lists_Cats!$B$20,Lists_Cats!$C$20,IF(B167&lt;=Lists_Cats!$B$21,Lists_Cats!$C$21,IF(B167&lt;=Lists_Cats!$B$22,Lists_Cats!$C$22,IF(B167&lt;=Lists_Cats!$B$23,Lists_Cats!$C$23,IF(B167&lt;=Lists_Cats!$B$24,Lists_Cats!$C$24,IF(B167&lt;=Lists_Cats!$B$25,Lists_Cats!$C$25,IF(B167&lt;=Lists_Cats!$B$26,Lists_Cats!$C$26,IF(B167&lt;=Lists_Cats!$B$27,Lists_Cats!$C$27,IF(B167&lt;=Lists_Cats!$B$28,Lists_Cats!$C$28,Lists_Cats!$C$29))))))))))</f>
        <v>FT9</v>
      </c>
      <c r="E167" s="29" t="str">
        <f>IF(C167&lt;=Lists_Cats!$B$33,Lists_Cats!$C$33,IF(C167&lt;=Lists_Cats!$B$34,Lists_Cats!$C$34,IF(C167&lt;=Lists_Cats!$B$35,Lists_Cats!$C$35,IF(C167&lt;=Lists_Cats!$B$36,Lists_Cats!$C$36,IF(C167&lt;=Lists_Cats!$B$37,Lists_Cats!$C$37,IF(C167&lt;=Lists_Cats!$B$38,Lists_Cats!$C$38,IF(C167&lt;=Lists_Cats!$B$39,Lists_Cats!$C$39,IF(C167&lt;=Lists_Cats!$B$40,Lists_Cats!$C$40,IF(C167&lt;=Lists_Cats!$B$41,Lists_Cats!$C$41,IF(C167&lt;=Lists_Cats!$B$42,Lists_Cats!$C$42,IF(C167&lt;=Lists_Cats!$B$43,Lists_Cats!$C$43,IF(C167&lt;=Lists_Cats!$B$44,Lists_Cats!$C$44,IF(C167&lt;=Lists_Cats!$B$45,Lists_Cats!$C$45,IF(C167&lt;=Lists_Cats!$B$46,Lists_Cats!$C$46,Lists_Cats!$C$47))))))))))))))</f>
        <v>FW8</v>
      </c>
      <c r="F167" s="29"/>
      <c r="G167" s="61" t="s">
        <v>101</v>
      </c>
      <c r="H167" s="30" t="str">
        <f t="shared" si="7"/>
        <v>FT9-FW8-W.Oak</v>
      </c>
      <c r="I167" s="31">
        <v>145.73999999999998</v>
      </c>
      <c r="K167">
        <f t="shared" si="6"/>
        <v>1</v>
      </c>
      <c r="M167" s="355">
        <v>5.5E-2</v>
      </c>
      <c r="O167" s="361">
        <f t="shared" si="8"/>
        <v>153.76</v>
      </c>
    </row>
    <row r="168" spans="1:15" hidden="1">
      <c r="A168" s="32" t="s">
        <v>121</v>
      </c>
      <c r="B168" s="27">
        <v>63</v>
      </c>
      <c r="C168" s="28">
        <v>115</v>
      </c>
      <c r="D168" s="15" t="str">
        <f>IF(B168&lt;=Lists_Cats!$B$19,Lists_Cats!$C$19,IF(B168&lt;=Lists_Cats!$B$20,Lists_Cats!$C$20,IF(B168&lt;=Lists_Cats!$B$21,Lists_Cats!$C$21,IF(B168&lt;=Lists_Cats!$B$22,Lists_Cats!$C$22,IF(B168&lt;=Lists_Cats!$B$23,Lists_Cats!$C$23,IF(B168&lt;=Lists_Cats!$B$24,Lists_Cats!$C$24,IF(B168&lt;=Lists_Cats!$B$25,Lists_Cats!$C$25,IF(B168&lt;=Lists_Cats!$B$26,Lists_Cats!$C$26,IF(B168&lt;=Lists_Cats!$B$27,Lists_Cats!$C$27,IF(B168&lt;=Lists_Cats!$B$28,Lists_Cats!$C$28,Lists_Cats!$C$29))))))))))</f>
        <v>FT9</v>
      </c>
      <c r="E168" s="29" t="str">
        <f>IF(C168&lt;=Lists_Cats!$B$33,Lists_Cats!$C$33,IF(C168&lt;=Lists_Cats!$B$34,Lists_Cats!$C$34,IF(C168&lt;=Lists_Cats!$B$35,Lists_Cats!$C$35,IF(C168&lt;=Lists_Cats!$B$36,Lists_Cats!$C$36,IF(C168&lt;=Lists_Cats!$B$37,Lists_Cats!$C$37,IF(C168&lt;=Lists_Cats!$B$38,Lists_Cats!$C$38,IF(C168&lt;=Lists_Cats!$B$39,Lists_Cats!$C$39,IF(C168&lt;=Lists_Cats!$B$40,Lists_Cats!$C$40,IF(C168&lt;=Lists_Cats!$B$41,Lists_Cats!$C$41,IF(C168&lt;=Lists_Cats!$B$42,Lists_Cats!$C$42,IF(C168&lt;=Lists_Cats!$B$43,Lists_Cats!$C$43,IF(C168&lt;=Lists_Cats!$B$44,Lists_Cats!$C$44,IF(C168&lt;=Lists_Cats!$B$45,Lists_Cats!$C$45,IF(C168&lt;=Lists_Cats!$B$46,Lists_Cats!$C$46,Lists_Cats!$C$47))))))))))))))</f>
        <v>FW9</v>
      </c>
      <c r="F168" s="29"/>
      <c r="G168" s="61" t="s">
        <v>101</v>
      </c>
      <c r="H168" s="30" t="str">
        <f t="shared" si="7"/>
        <v>FT9-FW9-W.Oak</v>
      </c>
      <c r="I168" s="31">
        <v>159.66999999999999</v>
      </c>
      <c r="K168">
        <f t="shared" si="6"/>
        <v>1</v>
      </c>
      <c r="M168" s="355">
        <v>5.5E-2</v>
      </c>
      <c r="O168" s="361">
        <f t="shared" si="8"/>
        <v>168.45999999999998</v>
      </c>
    </row>
    <row r="169" spans="1:15" hidden="1">
      <c r="A169" s="32" t="s">
        <v>122</v>
      </c>
      <c r="B169" s="27">
        <v>63</v>
      </c>
      <c r="C169" s="28">
        <v>125</v>
      </c>
      <c r="D169" s="15" t="str">
        <f>IF(B169&lt;=Lists_Cats!$B$19,Lists_Cats!$C$19,IF(B169&lt;=Lists_Cats!$B$20,Lists_Cats!$C$20,IF(B169&lt;=Lists_Cats!$B$21,Lists_Cats!$C$21,IF(B169&lt;=Lists_Cats!$B$22,Lists_Cats!$C$22,IF(B169&lt;=Lists_Cats!$B$23,Lists_Cats!$C$23,IF(B169&lt;=Lists_Cats!$B$24,Lists_Cats!$C$24,IF(B169&lt;=Lists_Cats!$B$25,Lists_Cats!$C$25,IF(B169&lt;=Lists_Cats!$B$26,Lists_Cats!$C$26,IF(B169&lt;=Lists_Cats!$B$27,Lists_Cats!$C$27,IF(B169&lt;=Lists_Cats!$B$28,Lists_Cats!$C$28,Lists_Cats!$C$29))))))))))</f>
        <v>FT9</v>
      </c>
      <c r="E169" s="29" t="str">
        <f>IF(C169&lt;=Lists_Cats!$B$33,Lists_Cats!$C$33,IF(C169&lt;=Lists_Cats!$B$34,Lists_Cats!$C$34,IF(C169&lt;=Lists_Cats!$B$35,Lists_Cats!$C$35,IF(C169&lt;=Lists_Cats!$B$36,Lists_Cats!$C$36,IF(C169&lt;=Lists_Cats!$B$37,Lists_Cats!$C$37,IF(C169&lt;=Lists_Cats!$B$38,Lists_Cats!$C$38,IF(C169&lt;=Lists_Cats!$B$39,Lists_Cats!$C$39,IF(C169&lt;=Lists_Cats!$B$40,Lists_Cats!$C$40,IF(C169&lt;=Lists_Cats!$B$41,Lists_Cats!$C$41,IF(C169&lt;=Lists_Cats!$B$42,Lists_Cats!$C$42,IF(C169&lt;=Lists_Cats!$B$43,Lists_Cats!$C$43,IF(C169&lt;=Lists_Cats!$B$44,Lists_Cats!$C$44,IF(C169&lt;=Lists_Cats!$B$45,Lists_Cats!$C$45,IF(C169&lt;=Lists_Cats!$B$46,Lists_Cats!$C$46,Lists_Cats!$C$47))))))))))))))</f>
        <v>FW10</v>
      </c>
      <c r="F169" s="29"/>
      <c r="G169" s="61" t="s">
        <v>101</v>
      </c>
      <c r="H169" s="30" t="str">
        <f t="shared" si="7"/>
        <v>FT9-FW10-W.Oak</v>
      </c>
      <c r="I169" s="31">
        <v>172.79</v>
      </c>
      <c r="K169">
        <f t="shared" si="6"/>
        <v>1</v>
      </c>
      <c r="M169" s="355">
        <v>5.5E-2</v>
      </c>
      <c r="O169" s="361">
        <f t="shared" si="8"/>
        <v>182.29999999999998</v>
      </c>
    </row>
    <row r="170" spans="1:15" hidden="1">
      <c r="A170" s="32" t="s">
        <v>123</v>
      </c>
      <c r="B170" s="27">
        <v>63</v>
      </c>
      <c r="C170" s="28">
        <v>138</v>
      </c>
      <c r="D170" s="15" t="str">
        <f>IF(B170&lt;=Lists_Cats!$B$19,Lists_Cats!$C$19,IF(B170&lt;=Lists_Cats!$B$20,Lists_Cats!$C$20,IF(B170&lt;=Lists_Cats!$B$21,Lists_Cats!$C$21,IF(B170&lt;=Lists_Cats!$B$22,Lists_Cats!$C$22,IF(B170&lt;=Lists_Cats!$B$23,Lists_Cats!$C$23,IF(B170&lt;=Lists_Cats!$B$24,Lists_Cats!$C$24,IF(B170&lt;=Lists_Cats!$B$25,Lists_Cats!$C$25,IF(B170&lt;=Lists_Cats!$B$26,Lists_Cats!$C$26,IF(B170&lt;=Lists_Cats!$B$27,Lists_Cats!$C$27,IF(B170&lt;=Lists_Cats!$B$28,Lists_Cats!$C$28,Lists_Cats!$C$29))))))))))</f>
        <v>FT9</v>
      </c>
      <c r="E170" s="29" t="str">
        <f>IF(C170&lt;=Lists_Cats!$B$33,Lists_Cats!$C$33,IF(C170&lt;=Lists_Cats!$B$34,Lists_Cats!$C$34,IF(C170&lt;=Lists_Cats!$B$35,Lists_Cats!$C$35,IF(C170&lt;=Lists_Cats!$B$36,Lists_Cats!$C$36,IF(C170&lt;=Lists_Cats!$B$37,Lists_Cats!$C$37,IF(C170&lt;=Lists_Cats!$B$38,Lists_Cats!$C$38,IF(C170&lt;=Lists_Cats!$B$39,Lists_Cats!$C$39,IF(C170&lt;=Lists_Cats!$B$40,Lists_Cats!$C$40,IF(C170&lt;=Lists_Cats!$B$41,Lists_Cats!$C$41,IF(C170&lt;=Lists_Cats!$B$42,Lists_Cats!$C$42,IF(C170&lt;=Lists_Cats!$B$43,Lists_Cats!$C$43,IF(C170&lt;=Lists_Cats!$B$44,Lists_Cats!$C$44,IF(C170&lt;=Lists_Cats!$B$45,Lists_Cats!$C$45,IF(C170&lt;=Lists_Cats!$B$46,Lists_Cats!$C$46,Lists_Cats!$C$47))))))))))))))</f>
        <v>FW11</v>
      </c>
      <c r="F170" s="29"/>
      <c r="G170" s="61" t="s">
        <v>101</v>
      </c>
      <c r="H170" s="30" t="str">
        <f t="shared" si="7"/>
        <v>FT9-FW11-W.Oak</v>
      </c>
      <c r="I170" s="31">
        <v>189.57</v>
      </c>
      <c r="K170">
        <f t="shared" si="6"/>
        <v>1</v>
      </c>
      <c r="M170" s="355">
        <v>5.5E-2</v>
      </c>
      <c r="O170" s="361">
        <f t="shared" si="8"/>
        <v>200</v>
      </c>
    </row>
    <row r="171" spans="1:15" hidden="1">
      <c r="A171" s="32" t="s">
        <v>124</v>
      </c>
      <c r="B171" s="27">
        <v>63</v>
      </c>
      <c r="C171" s="28">
        <v>152</v>
      </c>
      <c r="D171" s="15" t="str">
        <f>IF(B171&lt;=Lists_Cats!$B$19,Lists_Cats!$C$19,IF(B171&lt;=Lists_Cats!$B$20,Lists_Cats!$C$20,IF(B171&lt;=Lists_Cats!$B$21,Lists_Cats!$C$21,IF(B171&lt;=Lists_Cats!$B$22,Lists_Cats!$C$22,IF(B171&lt;=Lists_Cats!$B$23,Lists_Cats!$C$23,IF(B171&lt;=Lists_Cats!$B$24,Lists_Cats!$C$24,IF(B171&lt;=Lists_Cats!$B$25,Lists_Cats!$C$25,IF(B171&lt;=Lists_Cats!$B$26,Lists_Cats!$C$26,IF(B171&lt;=Lists_Cats!$B$27,Lists_Cats!$C$27,IF(B171&lt;=Lists_Cats!$B$28,Lists_Cats!$C$28,Lists_Cats!$C$29))))))))))</f>
        <v>FT9</v>
      </c>
      <c r="E171" s="29" t="str">
        <f>IF(C171&lt;=Lists_Cats!$B$33,Lists_Cats!$C$33,IF(C171&lt;=Lists_Cats!$B$34,Lists_Cats!$C$34,IF(C171&lt;=Lists_Cats!$B$35,Lists_Cats!$C$35,IF(C171&lt;=Lists_Cats!$B$36,Lists_Cats!$C$36,IF(C171&lt;=Lists_Cats!$B$37,Lists_Cats!$C$37,IF(C171&lt;=Lists_Cats!$B$38,Lists_Cats!$C$38,IF(C171&lt;=Lists_Cats!$B$39,Lists_Cats!$C$39,IF(C171&lt;=Lists_Cats!$B$40,Lists_Cats!$C$40,IF(C171&lt;=Lists_Cats!$B$41,Lists_Cats!$C$41,IF(C171&lt;=Lists_Cats!$B$42,Lists_Cats!$C$42,IF(C171&lt;=Lists_Cats!$B$43,Lists_Cats!$C$43,IF(C171&lt;=Lists_Cats!$B$44,Lists_Cats!$C$44,IF(C171&lt;=Lists_Cats!$B$45,Lists_Cats!$C$45,IF(C171&lt;=Lists_Cats!$B$46,Lists_Cats!$C$46,Lists_Cats!$C$47))))))))))))))</f>
        <v>FW12</v>
      </c>
      <c r="F171" s="29"/>
      <c r="G171" s="61" t="s">
        <v>101</v>
      </c>
      <c r="H171" s="30" t="str">
        <f t="shared" si="7"/>
        <v>FT9-FW12-W.Oak</v>
      </c>
      <c r="I171" s="31">
        <v>208.23</v>
      </c>
      <c r="K171">
        <f t="shared" si="6"/>
        <v>1</v>
      </c>
      <c r="M171" s="355">
        <v>5.5E-2</v>
      </c>
      <c r="O171" s="361">
        <f t="shared" si="8"/>
        <v>219.69</v>
      </c>
    </row>
    <row r="172" spans="1:15" hidden="1">
      <c r="A172" s="33" t="s">
        <v>63</v>
      </c>
      <c r="B172" s="34">
        <v>12</v>
      </c>
      <c r="C172" s="35">
        <v>31</v>
      </c>
      <c r="D172" s="15" t="str">
        <f>IF(B172&lt;=Lists_Cats!$B$19,Lists_Cats!$C$19,IF(B172&lt;=Lists_Cats!$B$20,Lists_Cats!$C$20,IF(B172&lt;=Lists_Cats!$B$21,Lists_Cats!$C$21,IF(B172&lt;=Lists_Cats!$B$22,Lists_Cats!$C$22,IF(B172&lt;=Lists_Cats!$B$23,Lists_Cats!$C$23,IF(B172&lt;=Lists_Cats!$B$24,Lists_Cats!$C$24,IF(B172&lt;=Lists_Cats!$B$25,Lists_Cats!$C$25,IF(B172&lt;=Lists_Cats!$B$26,Lists_Cats!$C$26,IF(B172&lt;=Lists_Cats!$B$27,Lists_Cats!$C$27,IF(B172&lt;=Lists_Cats!$B$28,Lists_Cats!$C$28,Lists_Cats!$C$29))))))))))</f>
        <v>FT1</v>
      </c>
      <c r="E172" s="36" t="str">
        <f>IF(C172&lt;=Lists_Cats!$B$33,Lists_Cats!$C$33,IF(C172&lt;=Lists_Cats!$B$34,Lists_Cats!$C$34,IF(C172&lt;=Lists_Cats!$B$35,Lists_Cats!$C$35,IF(C172&lt;=Lists_Cats!$B$36,Lists_Cats!$C$36,IF(C172&lt;=Lists_Cats!$B$37,Lists_Cats!$C$37,IF(C172&lt;=Lists_Cats!$B$38,Lists_Cats!$C$38,IF(C172&lt;=Lists_Cats!$B$39,Lists_Cats!$C$39,IF(C172&lt;=Lists_Cats!$B$40,Lists_Cats!$C$40,IF(C172&lt;=Lists_Cats!$B$41,Lists_Cats!$C$41,IF(C172&lt;=Lists_Cats!$B$42,Lists_Cats!$C$42,IF(C172&lt;=Lists_Cats!$B$43,Lists_Cats!$C$43,IF(C172&lt;=Lists_Cats!$B$44,Lists_Cats!$C$44,IF(C172&lt;=Lists_Cats!$B$45,Lists_Cats!$C$45,IF(C172&lt;=Lists_Cats!$B$46,Lists_Cats!$C$46,Lists_Cats!$C$47))))))))))))))</f>
        <v>FW1</v>
      </c>
      <c r="F172" s="36"/>
      <c r="G172" s="62" t="s">
        <v>102</v>
      </c>
      <c r="H172" s="37" t="str">
        <f t="shared" si="7"/>
        <v>FT1-FW1-Ash</v>
      </c>
      <c r="I172" s="38">
        <v>7.08</v>
      </c>
      <c r="K172">
        <f t="shared" si="6"/>
        <v>1</v>
      </c>
      <c r="M172" s="357">
        <v>0.04</v>
      </c>
      <c r="O172" s="361">
        <f t="shared" si="8"/>
        <v>7.37</v>
      </c>
    </row>
    <row r="173" spans="1:15" hidden="1">
      <c r="A173" s="33" t="s">
        <v>64</v>
      </c>
      <c r="B173" s="34">
        <v>25</v>
      </c>
      <c r="C173" s="35">
        <v>31</v>
      </c>
      <c r="D173" s="15" t="str">
        <f>IF(B173&lt;=Lists_Cats!$B$19,Lists_Cats!$C$19,IF(B173&lt;=Lists_Cats!$B$20,Lists_Cats!$C$20,IF(B173&lt;=Lists_Cats!$B$21,Lists_Cats!$C$21,IF(B173&lt;=Lists_Cats!$B$22,Lists_Cats!$C$22,IF(B173&lt;=Lists_Cats!$B$23,Lists_Cats!$C$23,IF(B173&lt;=Lists_Cats!$B$24,Lists_Cats!$C$24,IF(B173&lt;=Lists_Cats!$B$25,Lists_Cats!$C$25,IF(B173&lt;=Lists_Cats!$B$26,Lists_Cats!$C$26,IF(B173&lt;=Lists_Cats!$B$27,Lists_Cats!$C$27,IF(B173&lt;=Lists_Cats!$B$28,Lists_Cats!$C$28,Lists_Cats!$C$29))))))))))</f>
        <v>FT5</v>
      </c>
      <c r="E173" s="36" t="str">
        <f>IF(C173&lt;=Lists_Cats!$B$33,Lists_Cats!$C$33,IF(C173&lt;=Lists_Cats!$B$34,Lists_Cats!$C$34,IF(C173&lt;=Lists_Cats!$B$35,Lists_Cats!$C$35,IF(C173&lt;=Lists_Cats!$B$36,Lists_Cats!$C$36,IF(C173&lt;=Lists_Cats!$B$37,Lists_Cats!$C$37,IF(C173&lt;=Lists_Cats!$B$38,Lists_Cats!$C$38,IF(C173&lt;=Lists_Cats!$B$39,Lists_Cats!$C$39,IF(C173&lt;=Lists_Cats!$B$40,Lists_Cats!$C$40,IF(C173&lt;=Lists_Cats!$B$41,Lists_Cats!$C$41,IF(C173&lt;=Lists_Cats!$B$42,Lists_Cats!$C$42,IF(C173&lt;=Lists_Cats!$B$43,Lists_Cats!$C$43,IF(C173&lt;=Lists_Cats!$B$44,Lists_Cats!$C$44,IF(C173&lt;=Lists_Cats!$B$45,Lists_Cats!$C$45,IF(C173&lt;=Lists_Cats!$B$46,Lists_Cats!$C$46,Lists_Cats!$C$47))))))))))))))</f>
        <v>FW1</v>
      </c>
      <c r="F173" s="36"/>
      <c r="G173" s="63" t="s">
        <v>102</v>
      </c>
      <c r="H173" s="37" t="str">
        <f t="shared" si="7"/>
        <v>FT5-FW1-Ash</v>
      </c>
      <c r="I173" s="38">
        <v>10.72</v>
      </c>
      <c r="K173">
        <f t="shared" si="6"/>
        <v>1</v>
      </c>
      <c r="M173" s="357">
        <v>0.04</v>
      </c>
      <c r="O173" s="361">
        <f t="shared" si="8"/>
        <v>11.15</v>
      </c>
    </row>
    <row r="174" spans="1:15" hidden="1">
      <c r="A174" s="33" t="s">
        <v>65</v>
      </c>
      <c r="B174" s="34">
        <v>12</v>
      </c>
      <c r="C174" s="35">
        <v>45</v>
      </c>
      <c r="D174" s="15" t="str">
        <f>IF(B174&lt;=Lists_Cats!$B$19,Lists_Cats!$C$19,IF(B174&lt;=Lists_Cats!$B$20,Lists_Cats!$C$20,IF(B174&lt;=Lists_Cats!$B$21,Lists_Cats!$C$21,IF(B174&lt;=Lists_Cats!$B$22,Lists_Cats!$C$22,IF(B174&lt;=Lists_Cats!$B$23,Lists_Cats!$C$23,IF(B174&lt;=Lists_Cats!$B$24,Lists_Cats!$C$24,IF(B174&lt;=Lists_Cats!$B$25,Lists_Cats!$C$25,IF(B174&lt;=Lists_Cats!$B$26,Lists_Cats!$C$26,IF(B174&lt;=Lists_Cats!$B$27,Lists_Cats!$C$27,IF(B174&lt;=Lists_Cats!$B$28,Lists_Cats!$C$28,Lists_Cats!$C$29))))))))))</f>
        <v>FT1</v>
      </c>
      <c r="E174" s="36" t="str">
        <f>IF(C174&lt;=Lists_Cats!$B$33,Lists_Cats!$C$33,IF(C174&lt;=Lists_Cats!$B$34,Lists_Cats!$C$34,IF(C174&lt;=Lists_Cats!$B$35,Lists_Cats!$C$35,IF(C174&lt;=Lists_Cats!$B$36,Lists_Cats!$C$36,IF(C174&lt;=Lists_Cats!$B$37,Lists_Cats!$C$37,IF(C174&lt;=Lists_Cats!$B$38,Lists_Cats!$C$38,IF(C174&lt;=Lists_Cats!$B$39,Lists_Cats!$C$39,IF(C174&lt;=Lists_Cats!$B$40,Lists_Cats!$C$40,IF(C174&lt;=Lists_Cats!$B$41,Lists_Cats!$C$41,IF(C174&lt;=Lists_Cats!$B$42,Lists_Cats!$C$42,IF(C174&lt;=Lists_Cats!$B$43,Lists_Cats!$C$43,IF(C174&lt;=Lists_Cats!$B$44,Lists_Cats!$C$44,IF(C174&lt;=Lists_Cats!$B$45,Lists_Cats!$C$45,IF(C174&lt;=Lists_Cats!$B$46,Lists_Cats!$C$46,Lists_Cats!$C$47))))))))))))))</f>
        <v>FW2</v>
      </c>
      <c r="F174" s="36"/>
      <c r="G174" s="63" t="s">
        <v>102</v>
      </c>
      <c r="H174" s="37" t="str">
        <f t="shared" si="7"/>
        <v>FT1-FW2-Ash</v>
      </c>
      <c r="I174" s="38">
        <v>9.24</v>
      </c>
      <c r="K174">
        <f t="shared" si="6"/>
        <v>1</v>
      </c>
      <c r="M174" s="357">
        <v>0.04</v>
      </c>
      <c r="O174" s="361">
        <f t="shared" si="8"/>
        <v>9.61</v>
      </c>
    </row>
    <row r="175" spans="1:15" hidden="1">
      <c r="A175" s="33" t="s">
        <v>66</v>
      </c>
      <c r="B175" s="34">
        <v>12</v>
      </c>
      <c r="C175" s="35">
        <v>60</v>
      </c>
      <c r="D175" s="15" t="str">
        <f>IF(B175&lt;=Lists_Cats!$B$19,Lists_Cats!$C$19,IF(B175&lt;=Lists_Cats!$B$20,Lists_Cats!$C$20,IF(B175&lt;=Lists_Cats!$B$21,Lists_Cats!$C$21,IF(B175&lt;=Lists_Cats!$B$22,Lists_Cats!$C$22,IF(B175&lt;=Lists_Cats!$B$23,Lists_Cats!$C$23,IF(B175&lt;=Lists_Cats!$B$24,Lists_Cats!$C$24,IF(B175&lt;=Lists_Cats!$B$25,Lists_Cats!$C$25,IF(B175&lt;=Lists_Cats!$B$26,Lists_Cats!$C$26,IF(B175&lt;=Lists_Cats!$B$27,Lists_Cats!$C$27,IF(B175&lt;=Lists_Cats!$B$28,Lists_Cats!$C$28,Lists_Cats!$C$29))))))))))</f>
        <v>FT1</v>
      </c>
      <c r="E175" s="36" t="str">
        <f>IF(C175&lt;=Lists_Cats!$B$33,Lists_Cats!$C$33,IF(C175&lt;=Lists_Cats!$B$34,Lists_Cats!$C$34,IF(C175&lt;=Lists_Cats!$B$35,Lists_Cats!$C$35,IF(C175&lt;=Lists_Cats!$B$36,Lists_Cats!$C$36,IF(C175&lt;=Lists_Cats!$B$37,Lists_Cats!$C$37,IF(C175&lt;=Lists_Cats!$B$38,Lists_Cats!$C$38,IF(C175&lt;=Lists_Cats!$B$39,Lists_Cats!$C$39,IF(C175&lt;=Lists_Cats!$B$40,Lists_Cats!$C$40,IF(C175&lt;=Lists_Cats!$B$41,Lists_Cats!$C$41,IF(C175&lt;=Lists_Cats!$B$42,Lists_Cats!$C$42,IF(C175&lt;=Lists_Cats!$B$43,Lists_Cats!$C$43,IF(C175&lt;=Lists_Cats!$B$44,Lists_Cats!$C$44,IF(C175&lt;=Lists_Cats!$B$45,Lists_Cats!$C$45,IF(C175&lt;=Lists_Cats!$B$46,Lists_Cats!$C$46,Lists_Cats!$C$47))))))))))))))</f>
        <v>FW3</v>
      </c>
      <c r="F175" s="36"/>
      <c r="G175" s="63" t="s">
        <v>102</v>
      </c>
      <c r="H175" s="37" t="str">
        <f t="shared" si="7"/>
        <v>FT1-FW3-Ash</v>
      </c>
      <c r="I175" s="38">
        <v>11.459999999999999</v>
      </c>
      <c r="K175">
        <f t="shared" si="6"/>
        <v>1</v>
      </c>
      <c r="M175" s="357">
        <v>0.04</v>
      </c>
      <c r="O175" s="361">
        <f t="shared" si="8"/>
        <v>11.92</v>
      </c>
    </row>
    <row r="176" spans="1:15" hidden="1">
      <c r="A176" s="33" t="s">
        <v>67</v>
      </c>
      <c r="B176" s="34">
        <v>12</v>
      </c>
      <c r="C176" s="35">
        <v>75</v>
      </c>
      <c r="D176" s="15" t="str">
        <f>IF(B176&lt;=Lists_Cats!$B$19,Lists_Cats!$C$19,IF(B176&lt;=Lists_Cats!$B$20,Lists_Cats!$C$20,IF(B176&lt;=Lists_Cats!$B$21,Lists_Cats!$C$21,IF(B176&lt;=Lists_Cats!$B$22,Lists_Cats!$C$22,IF(B176&lt;=Lists_Cats!$B$23,Lists_Cats!$C$23,IF(B176&lt;=Lists_Cats!$B$24,Lists_Cats!$C$24,IF(B176&lt;=Lists_Cats!$B$25,Lists_Cats!$C$25,IF(B176&lt;=Lists_Cats!$B$26,Lists_Cats!$C$26,IF(B176&lt;=Lists_Cats!$B$27,Lists_Cats!$C$27,IF(B176&lt;=Lists_Cats!$B$28,Lists_Cats!$C$28,Lists_Cats!$C$29))))))))))</f>
        <v>FT1</v>
      </c>
      <c r="E176" s="36" t="str">
        <f>IF(C176&lt;=Lists_Cats!$B$33,Lists_Cats!$C$33,IF(C176&lt;=Lists_Cats!$B$34,Lists_Cats!$C$34,IF(C176&lt;=Lists_Cats!$B$35,Lists_Cats!$C$35,IF(C176&lt;=Lists_Cats!$B$36,Lists_Cats!$C$36,IF(C176&lt;=Lists_Cats!$B$37,Lists_Cats!$C$37,IF(C176&lt;=Lists_Cats!$B$38,Lists_Cats!$C$38,IF(C176&lt;=Lists_Cats!$B$39,Lists_Cats!$C$39,IF(C176&lt;=Lists_Cats!$B$40,Lists_Cats!$C$40,IF(C176&lt;=Lists_Cats!$B$41,Lists_Cats!$C$41,IF(C176&lt;=Lists_Cats!$B$42,Lists_Cats!$C$42,IF(C176&lt;=Lists_Cats!$B$43,Lists_Cats!$C$43,IF(C176&lt;=Lists_Cats!$B$44,Lists_Cats!$C$44,IF(C176&lt;=Lists_Cats!$B$45,Lists_Cats!$C$45,IF(C176&lt;=Lists_Cats!$B$46,Lists_Cats!$C$46,Lists_Cats!$C$47))))))))))))))</f>
        <v>FW4</v>
      </c>
      <c r="F176" s="36"/>
      <c r="G176" s="63" t="s">
        <v>102</v>
      </c>
      <c r="H176" s="37" t="str">
        <f t="shared" si="7"/>
        <v>FT1-FW4-Ash</v>
      </c>
      <c r="I176" s="38">
        <v>13.62</v>
      </c>
      <c r="K176">
        <f t="shared" si="6"/>
        <v>1</v>
      </c>
      <c r="M176" s="357">
        <v>0.04</v>
      </c>
      <c r="O176" s="361">
        <f t="shared" si="8"/>
        <v>14.17</v>
      </c>
    </row>
    <row r="177" spans="1:15" hidden="1">
      <c r="A177" s="33" t="s">
        <v>68</v>
      </c>
      <c r="B177" s="34">
        <v>12</v>
      </c>
      <c r="C177" s="35">
        <v>82</v>
      </c>
      <c r="D177" s="15" t="str">
        <f>IF(B177&lt;=Lists_Cats!$B$19,Lists_Cats!$C$19,IF(B177&lt;=Lists_Cats!$B$20,Lists_Cats!$C$20,IF(B177&lt;=Lists_Cats!$B$21,Lists_Cats!$C$21,IF(B177&lt;=Lists_Cats!$B$22,Lists_Cats!$C$22,IF(B177&lt;=Lists_Cats!$B$23,Lists_Cats!$C$23,IF(B177&lt;=Lists_Cats!$B$24,Lists_Cats!$C$24,IF(B177&lt;=Lists_Cats!$B$25,Lists_Cats!$C$25,IF(B177&lt;=Lists_Cats!$B$26,Lists_Cats!$C$26,IF(B177&lt;=Lists_Cats!$B$27,Lists_Cats!$C$27,IF(B177&lt;=Lists_Cats!$B$28,Lists_Cats!$C$28,Lists_Cats!$C$29))))))))))</f>
        <v>FT1</v>
      </c>
      <c r="E177" s="36" t="str">
        <f>IF(C177&lt;=Lists_Cats!$B$33,Lists_Cats!$C$33,IF(C177&lt;=Lists_Cats!$B$34,Lists_Cats!$C$34,IF(C177&lt;=Lists_Cats!$B$35,Lists_Cats!$C$35,IF(C177&lt;=Lists_Cats!$B$36,Lists_Cats!$C$36,IF(C177&lt;=Lists_Cats!$B$37,Lists_Cats!$C$37,IF(C177&lt;=Lists_Cats!$B$38,Lists_Cats!$C$38,IF(C177&lt;=Lists_Cats!$B$39,Lists_Cats!$C$39,IF(C177&lt;=Lists_Cats!$B$40,Lists_Cats!$C$40,IF(C177&lt;=Lists_Cats!$B$41,Lists_Cats!$C$41,IF(C177&lt;=Lists_Cats!$B$42,Lists_Cats!$C$42,IF(C177&lt;=Lists_Cats!$B$43,Lists_Cats!$C$43,IF(C177&lt;=Lists_Cats!$B$44,Lists_Cats!$C$44,IF(C177&lt;=Lists_Cats!$B$45,Lists_Cats!$C$45,IF(C177&lt;=Lists_Cats!$B$46,Lists_Cats!$C$46,Lists_Cats!$C$47))))))))))))))</f>
        <v>FW6</v>
      </c>
      <c r="F177" s="36"/>
      <c r="G177" s="63" t="s">
        <v>102</v>
      </c>
      <c r="H177" s="37" t="str">
        <f t="shared" si="7"/>
        <v>FT1-FW6-Ash</v>
      </c>
      <c r="I177" s="38">
        <v>14.68</v>
      </c>
      <c r="K177">
        <f t="shared" si="6"/>
        <v>1</v>
      </c>
      <c r="M177" s="357">
        <v>0.04</v>
      </c>
      <c r="O177" s="361">
        <f t="shared" si="8"/>
        <v>15.27</v>
      </c>
    </row>
    <row r="178" spans="1:15">
      <c r="A178" s="33" t="s">
        <v>69</v>
      </c>
      <c r="B178" s="34">
        <v>15</v>
      </c>
      <c r="C178" s="35">
        <v>45</v>
      </c>
      <c r="D178" s="15" t="str">
        <f>IF(B178&lt;=Lists_Cats!$B$19,Lists_Cats!$C$19,IF(B178&lt;=Lists_Cats!$B$20,Lists_Cats!$C$20,IF(B178&lt;=Lists_Cats!$B$21,Lists_Cats!$C$21,IF(B178&lt;=Lists_Cats!$B$22,Lists_Cats!$C$22,IF(B178&lt;=Lists_Cats!$B$23,Lists_Cats!$C$23,IF(B178&lt;=Lists_Cats!$B$24,Lists_Cats!$C$24,IF(B178&lt;=Lists_Cats!$B$25,Lists_Cats!$C$25,IF(B178&lt;=Lists_Cats!$B$26,Lists_Cats!$C$26,IF(B178&lt;=Lists_Cats!$B$27,Lists_Cats!$C$27,IF(B178&lt;=Lists_Cats!$B$28,Lists_Cats!$C$28,Lists_Cats!$C$29))))))))))</f>
        <v>FT2</v>
      </c>
      <c r="E178" s="36" t="str">
        <f>IF(C178&lt;=Lists_Cats!$B$33,Lists_Cats!$C$33,IF(C178&lt;=Lists_Cats!$B$34,Lists_Cats!$C$34,IF(C178&lt;=Lists_Cats!$B$35,Lists_Cats!$C$35,IF(C178&lt;=Lists_Cats!$B$36,Lists_Cats!$C$36,IF(C178&lt;=Lists_Cats!$B$37,Lists_Cats!$C$37,IF(C178&lt;=Lists_Cats!$B$38,Lists_Cats!$C$38,IF(C178&lt;=Lists_Cats!$B$39,Lists_Cats!$C$39,IF(C178&lt;=Lists_Cats!$B$40,Lists_Cats!$C$40,IF(C178&lt;=Lists_Cats!$B$41,Lists_Cats!$C$41,IF(C178&lt;=Lists_Cats!$B$42,Lists_Cats!$C$42,IF(C178&lt;=Lists_Cats!$B$43,Lists_Cats!$C$43,IF(C178&lt;=Lists_Cats!$B$44,Lists_Cats!$C$44,IF(C178&lt;=Lists_Cats!$B$45,Lists_Cats!$C$45,IF(C178&lt;=Lists_Cats!$B$46,Lists_Cats!$C$46,Lists_Cats!$C$47))))))))))))))</f>
        <v>FW2</v>
      </c>
      <c r="F178" s="36"/>
      <c r="G178" s="63" t="s">
        <v>102</v>
      </c>
      <c r="H178" s="37" t="str">
        <f t="shared" si="7"/>
        <v>FT2-FW2-Ash</v>
      </c>
      <c r="I178" s="38">
        <v>9.7200000000000006</v>
      </c>
      <c r="K178">
        <f t="shared" si="6"/>
        <v>1</v>
      </c>
      <c r="M178" s="357">
        <v>0.04</v>
      </c>
      <c r="O178" s="361">
        <f t="shared" si="8"/>
        <v>10.11</v>
      </c>
    </row>
    <row r="179" spans="1:15">
      <c r="A179" s="39" t="s">
        <v>70</v>
      </c>
      <c r="B179" s="34">
        <v>15</v>
      </c>
      <c r="C179" s="35">
        <v>60</v>
      </c>
      <c r="D179" s="15" t="str">
        <f>IF(B179&lt;=Lists_Cats!$B$19,Lists_Cats!$C$19,IF(B179&lt;=Lists_Cats!$B$20,Lists_Cats!$C$20,IF(B179&lt;=Lists_Cats!$B$21,Lists_Cats!$C$21,IF(B179&lt;=Lists_Cats!$B$22,Lists_Cats!$C$22,IF(B179&lt;=Lists_Cats!$B$23,Lists_Cats!$C$23,IF(B179&lt;=Lists_Cats!$B$24,Lists_Cats!$C$24,IF(B179&lt;=Lists_Cats!$B$25,Lists_Cats!$C$25,IF(B179&lt;=Lists_Cats!$B$26,Lists_Cats!$C$26,IF(B179&lt;=Lists_Cats!$B$27,Lists_Cats!$C$27,IF(B179&lt;=Lists_Cats!$B$28,Lists_Cats!$C$28,Lists_Cats!$C$29))))))))))</f>
        <v>FT2</v>
      </c>
      <c r="E179" s="36" t="str">
        <f>IF(C179&lt;=Lists_Cats!$B$33,Lists_Cats!$C$33,IF(C179&lt;=Lists_Cats!$B$34,Lists_Cats!$C$34,IF(C179&lt;=Lists_Cats!$B$35,Lists_Cats!$C$35,IF(C179&lt;=Lists_Cats!$B$36,Lists_Cats!$C$36,IF(C179&lt;=Lists_Cats!$B$37,Lists_Cats!$C$37,IF(C179&lt;=Lists_Cats!$B$38,Lists_Cats!$C$38,IF(C179&lt;=Lists_Cats!$B$39,Lists_Cats!$C$39,IF(C179&lt;=Lists_Cats!$B$40,Lists_Cats!$C$40,IF(C179&lt;=Lists_Cats!$B$41,Lists_Cats!$C$41,IF(C179&lt;=Lists_Cats!$B$42,Lists_Cats!$C$42,IF(C179&lt;=Lists_Cats!$B$43,Lists_Cats!$C$43,IF(C179&lt;=Lists_Cats!$B$44,Lists_Cats!$C$44,IF(C179&lt;=Lists_Cats!$B$45,Lists_Cats!$C$45,IF(C179&lt;=Lists_Cats!$B$46,Lists_Cats!$C$46,Lists_Cats!$C$47))))))))))))))</f>
        <v>FW3</v>
      </c>
      <c r="F179" s="36"/>
      <c r="G179" s="63" t="s">
        <v>102</v>
      </c>
      <c r="H179" s="37" t="str">
        <f t="shared" si="7"/>
        <v>FT2-FW3-Ash</v>
      </c>
      <c r="I179" s="38">
        <v>11.67</v>
      </c>
      <c r="K179">
        <f t="shared" si="6"/>
        <v>1</v>
      </c>
      <c r="M179" s="357">
        <v>0.04</v>
      </c>
      <c r="O179" s="361">
        <f t="shared" si="8"/>
        <v>12.14</v>
      </c>
    </row>
    <row r="180" spans="1:15">
      <c r="A180" s="39" t="s">
        <v>71</v>
      </c>
      <c r="B180" s="34">
        <v>15</v>
      </c>
      <c r="C180" s="35">
        <v>75</v>
      </c>
      <c r="D180" s="15" t="str">
        <f>IF(B180&lt;=Lists_Cats!$B$19,Lists_Cats!$C$19,IF(B180&lt;=Lists_Cats!$B$20,Lists_Cats!$C$20,IF(B180&lt;=Lists_Cats!$B$21,Lists_Cats!$C$21,IF(B180&lt;=Lists_Cats!$B$22,Lists_Cats!$C$22,IF(B180&lt;=Lists_Cats!$B$23,Lists_Cats!$C$23,IF(B180&lt;=Lists_Cats!$B$24,Lists_Cats!$C$24,IF(B180&lt;=Lists_Cats!$B$25,Lists_Cats!$C$25,IF(B180&lt;=Lists_Cats!$B$26,Lists_Cats!$C$26,IF(B180&lt;=Lists_Cats!$B$27,Lists_Cats!$C$27,IF(B180&lt;=Lists_Cats!$B$28,Lists_Cats!$C$28,Lists_Cats!$C$29))))))))))</f>
        <v>FT2</v>
      </c>
      <c r="E180" s="36" t="str">
        <f>IF(C180&lt;=Lists_Cats!$B$33,Lists_Cats!$C$33,IF(C180&lt;=Lists_Cats!$B$34,Lists_Cats!$C$34,IF(C180&lt;=Lists_Cats!$B$35,Lists_Cats!$C$35,IF(C180&lt;=Lists_Cats!$B$36,Lists_Cats!$C$36,IF(C180&lt;=Lists_Cats!$B$37,Lists_Cats!$C$37,IF(C180&lt;=Lists_Cats!$B$38,Lists_Cats!$C$38,IF(C180&lt;=Lists_Cats!$B$39,Lists_Cats!$C$39,IF(C180&lt;=Lists_Cats!$B$40,Lists_Cats!$C$40,IF(C180&lt;=Lists_Cats!$B$41,Lists_Cats!$C$41,IF(C180&lt;=Lists_Cats!$B$42,Lists_Cats!$C$42,IF(C180&lt;=Lists_Cats!$B$43,Lists_Cats!$C$43,IF(C180&lt;=Lists_Cats!$B$44,Lists_Cats!$C$44,IF(C180&lt;=Lists_Cats!$B$45,Lists_Cats!$C$45,IF(C180&lt;=Lists_Cats!$B$46,Lists_Cats!$C$46,Lists_Cats!$C$47))))))))))))))</f>
        <v>FW4</v>
      </c>
      <c r="F180" s="36"/>
      <c r="G180" s="63" t="s">
        <v>102</v>
      </c>
      <c r="H180" s="37" t="str">
        <f t="shared" si="7"/>
        <v>FT2-FW4-Ash</v>
      </c>
      <c r="I180" s="38">
        <v>13.57</v>
      </c>
      <c r="K180">
        <f t="shared" si="6"/>
        <v>1</v>
      </c>
      <c r="M180" s="357">
        <v>0.04</v>
      </c>
      <c r="O180" s="361">
        <f t="shared" si="8"/>
        <v>14.12</v>
      </c>
    </row>
    <row r="181" spans="1:15">
      <c r="A181" s="39" t="s">
        <v>72</v>
      </c>
      <c r="B181" s="34">
        <v>15</v>
      </c>
      <c r="C181" s="35">
        <v>82</v>
      </c>
      <c r="D181" s="15" t="str">
        <f>IF(B181&lt;=Lists_Cats!$B$19,Lists_Cats!$C$19,IF(B181&lt;=Lists_Cats!$B$20,Lists_Cats!$C$20,IF(B181&lt;=Lists_Cats!$B$21,Lists_Cats!$C$21,IF(B181&lt;=Lists_Cats!$B$22,Lists_Cats!$C$22,IF(B181&lt;=Lists_Cats!$B$23,Lists_Cats!$C$23,IF(B181&lt;=Lists_Cats!$B$24,Lists_Cats!$C$24,IF(B181&lt;=Lists_Cats!$B$25,Lists_Cats!$C$25,IF(B181&lt;=Lists_Cats!$B$26,Lists_Cats!$C$26,IF(B181&lt;=Lists_Cats!$B$27,Lists_Cats!$C$27,IF(B181&lt;=Lists_Cats!$B$28,Lists_Cats!$C$28,Lists_Cats!$C$29))))))))))</f>
        <v>FT2</v>
      </c>
      <c r="E181" s="36" t="str">
        <f>IF(C181&lt;=Lists_Cats!$B$33,Lists_Cats!$C$33,IF(C181&lt;=Lists_Cats!$B$34,Lists_Cats!$C$34,IF(C181&lt;=Lists_Cats!$B$35,Lists_Cats!$C$35,IF(C181&lt;=Lists_Cats!$B$36,Lists_Cats!$C$36,IF(C181&lt;=Lists_Cats!$B$37,Lists_Cats!$C$37,IF(C181&lt;=Lists_Cats!$B$38,Lists_Cats!$C$38,IF(C181&lt;=Lists_Cats!$B$39,Lists_Cats!$C$39,IF(C181&lt;=Lists_Cats!$B$40,Lists_Cats!$C$40,IF(C181&lt;=Lists_Cats!$B$41,Lists_Cats!$C$41,IF(C181&lt;=Lists_Cats!$B$42,Lists_Cats!$C$42,IF(C181&lt;=Lists_Cats!$B$43,Lists_Cats!$C$43,IF(C181&lt;=Lists_Cats!$B$44,Lists_Cats!$C$44,IF(C181&lt;=Lists_Cats!$B$45,Lists_Cats!$C$45,IF(C181&lt;=Lists_Cats!$B$46,Lists_Cats!$C$46,Lists_Cats!$C$47))))))))))))))</f>
        <v>FW6</v>
      </c>
      <c r="F181" s="36"/>
      <c r="G181" s="63" t="s">
        <v>102</v>
      </c>
      <c r="H181" s="37" t="str">
        <f t="shared" si="7"/>
        <v>FT2-FW6-Ash</v>
      </c>
      <c r="I181" s="38">
        <v>14.459999999999999</v>
      </c>
      <c r="K181">
        <f t="shared" si="6"/>
        <v>1</v>
      </c>
      <c r="M181" s="357">
        <v>0.04</v>
      </c>
      <c r="O181" s="361">
        <f t="shared" si="8"/>
        <v>15.04</v>
      </c>
    </row>
    <row r="182" spans="1:15">
      <c r="A182" s="39" t="s">
        <v>73</v>
      </c>
      <c r="B182" s="34">
        <v>18</v>
      </c>
      <c r="C182" s="35">
        <v>45</v>
      </c>
      <c r="D182" s="15" t="str">
        <f>IF(B182&lt;=Lists_Cats!$B$19,Lists_Cats!$C$19,IF(B182&lt;=Lists_Cats!$B$20,Lists_Cats!$C$20,IF(B182&lt;=Lists_Cats!$B$21,Lists_Cats!$C$21,IF(B182&lt;=Lists_Cats!$B$22,Lists_Cats!$C$22,IF(B182&lt;=Lists_Cats!$B$23,Lists_Cats!$C$23,IF(B182&lt;=Lists_Cats!$B$24,Lists_Cats!$C$24,IF(B182&lt;=Lists_Cats!$B$25,Lists_Cats!$C$25,IF(B182&lt;=Lists_Cats!$B$26,Lists_Cats!$C$26,IF(B182&lt;=Lists_Cats!$B$27,Lists_Cats!$C$27,IF(B182&lt;=Lists_Cats!$B$28,Lists_Cats!$C$28,Lists_Cats!$C$29))))))))))</f>
        <v>FT3</v>
      </c>
      <c r="E182" s="36" t="str">
        <f>IF(C182&lt;=Lists_Cats!$B$33,Lists_Cats!$C$33,IF(C182&lt;=Lists_Cats!$B$34,Lists_Cats!$C$34,IF(C182&lt;=Lists_Cats!$B$35,Lists_Cats!$C$35,IF(C182&lt;=Lists_Cats!$B$36,Lists_Cats!$C$36,IF(C182&lt;=Lists_Cats!$B$37,Lists_Cats!$C$37,IF(C182&lt;=Lists_Cats!$B$38,Lists_Cats!$C$38,IF(C182&lt;=Lists_Cats!$B$39,Lists_Cats!$C$39,IF(C182&lt;=Lists_Cats!$B$40,Lists_Cats!$C$40,IF(C182&lt;=Lists_Cats!$B$41,Lists_Cats!$C$41,IF(C182&lt;=Lists_Cats!$B$42,Lists_Cats!$C$42,IF(C182&lt;=Lists_Cats!$B$43,Lists_Cats!$C$43,IF(C182&lt;=Lists_Cats!$B$44,Lists_Cats!$C$44,IF(C182&lt;=Lists_Cats!$B$45,Lists_Cats!$C$45,IF(C182&lt;=Lists_Cats!$B$46,Lists_Cats!$C$46,Lists_Cats!$C$47))))))))))))))</f>
        <v>FW2</v>
      </c>
      <c r="F182" s="36"/>
      <c r="G182" s="63" t="s">
        <v>102</v>
      </c>
      <c r="H182" s="37" t="str">
        <f t="shared" si="7"/>
        <v>FT3-FW2-Ash</v>
      </c>
      <c r="I182" s="38">
        <v>11.04</v>
      </c>
      <c r="K182">
        <f t="shared" si="6"/>
        <v>1</v>
      </c>
      <c r="M182" s="357">
        <v>0.04</v>
      </c>
      <c r="O182" s="361">
        <f t="shared" si="8"/>
        <v>11.49</v>
      </c>
    </row>
    <row r="183" spans="1:15">
      <c r="A183" s="39" t="s">
        <v>74</v>
      </c>
      <c r="B183" s="34">
        <v>18</v>
      </c>
      <c r="C183" s="35">
        <v>60</v>
      </c>
      <c r="D183" s="15" t="str">
        <f>IF(B183&lt;=Lists_Cats!$B$19,Lists_Cats!$C$19,IF(B183&lt;=Lists_Cats!$B$20,Lists_Cats!$C$20,IF(B183&lt;=Lists_Cats!$B$21,Lists_Cats!$C$21,IF(B183&lt;=Lists_Cats!$B$22,Lists_Cats!$C$22,IF(B183&lt;=Lists_Cats!$B$23,Lists_Cats!$C$23,IF(B183&lt;=Lists_Cats!$B$24,Lists_Cats!$C$24,IF(B183&lt;=Lists_Cats!$B$25,Lists_Cats!$C$25,IF(B183&lt;=Lists_Cats!$B$26,Lists_Cats!$C$26,IF(B183&lt;=Lists_Cats!$B$27,Lists_Cats!$C$27,IF(B183&lt;=Lists_Cats!$B$28,Lists_Cats!$C$28,Lists_Cats!$C$29))))))))))</f>
        <v>FT3</v>
      </c>
      <c r="E183" s="36" t="str">
        <f>IF(C183&lt;=Lists_Cats!$B$33,Lists_Cats!$C$33,IF(C183&lt;=Lists_Cats!$B$34,Lists_Cats!$C$34,IF(C183&lt;=Lists_Cats!$B$35,Lists_Cats!$C$35,IF(C183&lt;=Lists_Cats!$B$36,Lists_Cats!$C$36,IF(C183&lt;=Lists_Cats!$B$37,Lists_Cats!$C$37,IF(C183&lt;=Lists_Cats!$B$38,Lists_Cats!$C$38,IF(C183&lt;=Lists_Cats!$B$39,Lists_Cats!$C$39,IF(C183&lt;=Lists_Cats!$B$40,Lists_Cats!$C$40,IF(C183&lt;=Lists_Cats!$B$41,Lists_Cats!$C$41,IF(C183&lt;=Lists_Cats!$B$42,Lists_Cats!$C$42,IF(C183&lt;=Lists_Cats!$B$43,Lists_Cats!$C$43,IF(C183&lt;=Lists_Cats!$B$44,Lists_Cats!$C$44,IF(C183&lt;=Lists_Cats!$B$45,Lists_Cats!$C$45,IF(C183&lt;=Lists_Cats!$B$46,Lists_Cats!$C$46,Lists_Cats!$C$47))))))))))))))</f>
        <v>FW3</v>
      </c>
      <c r="F183" s="36"/>
      <c r="G183" s="63" t="s">
        <v>102</v>
      </c>
      <c r="H183" s="37" t="str">
        <f t="shared" si="7"/>
        <v>FT3-FW3-Ash</v>
      </c>
      <c r="I183" s="38">
        <v>13.25</v>
      </c>
      <c r="K183">
        <f t="shared" si="6"/>
        <v>1</v>
      </c>
      <c r="M183" s="357">
        <v>0.04</v>
      </c>
      <c r="O183" s="361">
        <f t="shared" si="8"/>
        <v>13.78</v>
      </c>
    </row>
    <row r="184" spans="1:15">
      <c r="A184" s="39" t="s">
        <v>75</v>
      </c>
      <c r="B184" s="34">
        <v>18</v>
      </c>
      <c r="C184" s="35">
        <v>75</v>
      </c>
      <c r="D184" s="15" t="str">
        <f>IF(B184&lt;=Lists_Cats!$B$19,Lists_Cats!$C$19,IF(B184&lt;=Lists_Cats!$B$20,Lists_Cats!$C$20,IF(B184&lt;=Lists_Cats!$B$21,Lists_Cats!$C$21,IF(B184&lt;=Lists_Cats!$B$22,Lists_Cats!$C$22,IF(B184&lt;=Lists_Cats!$B$23,Lists_Cats!$C$23,IF(B184&lt;=Lists_Cats!$B$24,Lists_Cats!$C$24,IF(B184&lt;=Lists_Cats!$B$25,Lists_Cats!$C$25,IF(B184&lt;=Lists_Cats!$B$26,Lists_Cats!$C$26,IF(B184&lt;=Lists_Cats!$B$27,Lists_Cats!$C$27,IF(B184&lt;=Lists_Cats!$B$28,Lists_Cats!$C$28,Lists_Cats!$C$29))))))))))</f>
        <v>FT3</v>
      </c>
      <c r="E184" s="36" t="str">
        <f>IF(C184&lt;=Lists_Cats!$B$33,Lists_Cats!$C$33,IF(C184&lt;=Lists_Cats!$B$34,Lists_Cats!$C$34,IF(C184&lt;=Lists_Cats!$B$35,Lists_Cats!$C$35,IF(C184&lt;=Lists_Cats!$B$36,Lists_Cats!$C$36,IF(C184&lt;=Lists_Cats!$B$37,Lists_Cats!$C$37,IF(C184&lt;=Lists_Cats!$B$38,Lists_Cats!$C$38,IF(C184&lt;=Lists_Cats!$B$39,Lists_Cats!$C$39,IF(C184&lt;=Lists_Cats!$B$40,Lists_Cats!$C$40,IF(C184&lt;=Lists_Cats!$B$41,Lists_Cats!$C$41,IF(C184&lt;=Lists_Cats!$B$42,Lists_Cats!$C$42,IF(C184&lt;=Lists_Cats!$B$43,Lists_Cats!$C$43,IF(C184&lt;=Lists_Cats!$B$44,Lists_Cats!$C$44,IF(C184&lt;=Lists_Cats!$B$45,Lists_Cats!$C$45,IF(C184&lt;=Lists_Cats!$B$46,Lists_Cats!$C$46,Lists_Cats!$C$47))))))))))))))</f>
        <v>FW4</v>
      </c>
      <c r="F184" s="36"/>
      <c r="G184" s="63" t="s">
        <v>102</v>
      </c>
      <c r="H184" s="37" t="str">
        <f t="shared" si="7"/>
        <v>FT3-FW4-Ash</v>
      </c>
      <c r="I184" s="38">
        <v>15.57</v>
      </c>
      <c r="K184">
        <f t="shared" si="6"/>
        <v>1</v>
      </c>
      <c r="M184" s="357">
        <v>0.04</v>
      </c>
      <c r="O184" s="361">
        <f t="shared" si="8"/>
        <v>16.200000000000003</v>
      </c>
    </row>
    <row r="185" spans="1:15">
      <c r="A185" s="39" t="s">
        <v>76</v>
      </c>
      <c r="B185" s="34">
        <v>18</v>
      </c>
      <c r="C185" s="35">
        <v>82</v>
      </c>
      <c r="D185" s="15" t="str">
        <f>IF(B185&lt;=Lists_Cats!$B$19,Lists_Cats!$C$19,IF(B185&lt;=Lists_Cats!$B$20,Lists_Cats!$C$20,IF(B185&lt;=Lists_Cats!$B$21,Lists_Cats!$C$21,IF(B185&lt;=Lists_Cats!$B$22,Lists_Cats!$C$22,IF(B185&lt;=Lists_Cats!$B$23,Lists_Cats!$C$23,IF(B185&lt;=Lists_Cats!$B$24,Lists_Cats!$C$24,IF(B185&lt;=Lists_Cats!$B$25,Lists_Cats!$C$25,IF(B185&lt;=Lists_Cats!$B$26,Lists_Cats!$C$26,IF(B185&lt;=Lists_Cats!$B$27,Lists_Cats!$C$27,IF(B185&lt;=Lists_Cats!$B$28,Lists_Cats!$C$28,Lists_Cats!$C$29))))))))))</f>
        <v>FT3</v>
      </c>
      <c r="E185" s="36" t="str">
        <f>IF(C185&lt;=Lists_Cats!$B$33,Lists_Cats!$C$33,IF(C185&lt;=Lists_Cats!$B$34,Lists_Cats!$C$34,IF(C185&lt;=Lists_Cats!$B$35,Lists_Cats!$C$35,IF(C185&lt;=Lists_Cats!$B$36,Lists_Cats!$C$36,IF(C185&lt;=Lists_Cats!$B$37,Lists_Cats!$C$37,IF(C185&lt;=Lists_Cats!$B$38,Lists_Cats!$C$38,IF(C185&lt;=Lists_Cats!$B$39,Lists_Cats!$C$39,IF(C185&lt;=Lists_Cats!$B$40,Lists_Cats!$C$40,IF(C185&lt;=Lists_Cats!$B$41,Lists_Cats!$C$41,IF(C185&lt;=Lists_Cats!$B$42,Lists_Cats!$C$42,IF(C185&lt;=Lists_Cats!$B$43,Lists_Cats!$C$43,IF(C185&lt;=Lists_Cats!$B$44,Lists_Cats!$C$44,IF(C185&lt;=Lists_Cats!$B$45,Lists_Cats!$C$45,IF(C185&lt;=Lists_Cats!$B$46,Lists_Cats!$C$46,Lists_Cats!$C$47))))))))))))))</f>
        <v>FW6</v>
      </c>
      <c r="F185" s="36"/>
      <c r="G185" s="63" t="s">
        <v>102</v>
      </c>
      <c r="H185" s="37" t="str">
        <f t="shared" si="7"/>
        <v>FT3-FW6-Ash</v>
      </c>
      <c r="I185" s="38">
        <v>16.420000000000002</v>
      </c>
      <c r="K185">
        <f t="shared" si="6"/>
        <v>1</v>
      </c>
      <c r="M185" s="357">
        <v>0.04</v>
      </c>
      <c r="O185" s="361">
        <f t="shared" si="8"/>
        <v>17.080000000000002</v>
      </c>
    </row>
    <row r="186" spans="1:15" hidden="1">
      <c r="A186" s="39" t="s">
        <v>77</v>
      </c>
      <c r="B186" s="34">
        <v>22</v>
      </c>
      <c r="C186" s="35">
        <v>45</v>
      </c>
      <c r="D186" s="15" t="str">
        <f>IF(B186&lt;=Lists_Cats!$B$19,Lists_Cats!$C$19,IF(B186&lt;=Lists_Cats!$B$20,Lists_Cats!$C$20,IF(B186&lt;=Lists_Cats!$B$21,Lists_Cats!$C$21,IF(B186&lt;=Lists_Cats!$B$22,Lists_Cats!$C$22,IF(B186&lt;=Lists_Cats!$B$23,Lists_Cats!$C$23,IF(B186&lt;=Lists_Cats!$B$24,Lists_Cats!$C$24,IF(B186&lt;=Lists_Cats!$B$25,Lists_Cats!$C$25,IF(B186&lt;=Lists_Cats!$B$26,Lists_Cats!$C$26,IF(B186&lt;=Lists_Cats!$B$27,Lists_Cats!$C$27,IF(B186&lt;=Lists_Cats!$B$28,Lists_Cats!$C$28,Lists_Cats!$C$29))))))))))</f>
        <v>FT4</v>
      </c>
      <c r="E186" s="36" t="str">
        <f>IF(C186&lt;=Lists_Cats!$B$33,Lists_Cats!$C$33,IF(C186&lt;=Lists_Cats!$B$34,Lists_Cats!$C$34,IF(C186&lt;=Lists_Cats!$B$35,Lists_Cats!$C$35,IF(C186&lt;=Lists_Cats!$B$36,Lists_Cats!$C$36,IF(C186&lt;=Lists_Cats!$B$37,Lists_Cats!$C$37,IF(C186&lt;=Lists_Cats!$B$38,Lists_Cats!$C$38,IF(C186&lt;=Lists_Cats!$B$39,Lists_Cats!$C$39,IF(C186&lt;=Lists_Cats!$B$40,Lists_Cats!$C$40,IF(C186&lt;=Lists_Cats!$B$41,Lists_Cats!$C$41,IF(C186&lt;=Lists_Cats!$B$42,Lists_Cats!$C$42,IF(C186&lt;=Lists_Cats!$B$43,Lists_Cats!$C$43,IF(C186&lt;=Lists_Cats!$B$44,Lists_Cats!$C$44,IF(C186&lt;=Lists_Cats!$B$45,Lists_Cats!$C$45,IF(C186&lt;=Lists_Cats!$B$46,Lists_Cats!$C$46,Lists_Cats!$C$47))))))))))))))</f>
        <v>FW2</v>
      </c>
      <c r="F186" s="36"/>
      <c r="G186" s="63" t="s">
        <v>102</v>
      </c>
      <c r="H186" s="37" t="str">
        <f t="shared" si="7"/>
        <v>FT4-FW2-Ash</v>
      </c>
      <c r="I186" s="38">
        <v>14.52</v>
      </c>
      <c r="K186">
        <f t="shared" si="6"/>
        <v>1</v>
      </c>
      <c r="M186" s="357">
        <v>0.04</v>
      </c>
      <c r="O186" s="361">
        <f t="shared" si="8"/>
        <v>15.11</v>
      </c>
    </row>
    <row r="187" spans="1:15" hidden="1">
      <c r="A187" s="39" t="s">
        <v>78</v>
      </c>
      <c r="B187" s="34">
        <v>22</v>
      </c>
      <c r="C187" s="35">
        <v>60</v>
      </c>
      <c r="D187" s="15" t="str">
        <f>IF(B187&lt;=Lists_Cats!$B$19,Lists_Cats!$C$19,IF(B187&lt;=Lists_Cats!$B$20,Lists_Cats!$C$20,IF(B187&lt;=Lists_Cats!$B$21,Lists_Cats!$C$21,IF(B187&lt;=Lists_Cats!$B$22,Lists_Cats!$C$22,IF(B187&lt;=Lists_Cats!$B$23,Lists_Cats!$C$23,IF(B187&lt;=Lists_Cats!$B$24,Lists_Cats!$C$24,IF(B187&lt;=Lists_Cats!$B$25,Lists_Cats!$C$25,IF(B187&lt;=Lists_Cats!$B$26,Lists_Cats!$C$26,IF(B187&lt;=Lists_Cats!$B$27,Lists_Cats!$C$27,IF(B187&lt;=Lists_Cats!$B$28,Lists_Cats!$C$28,Lists_Cats!$C$29))))))))))</f>
        <v>FT4</v>
      </c>
      <c r="E187" s="36" t="str">
        <f>IF(C187&lt;=Lists_Cats!$B$33,Lists_Cats!$C$33,IF(C187&lt;=Lists_Cats!$B$34,Lists_Cats!$C$34,IF(C187&lt;=Lists_Cats!$B$35,Lists_Cats!$C$35,IF(C187&lt;=Lists_Cats!$B$36,Lists_Cats!$C$36,IF(C187&lt;=Lists_Cats!$B$37,Lists_Cats!$C$37,IF(C187&lt;=Lists_Cats!$B$38,Lists_Cats!$C$38,IF(C187&lt;=Lists_Cats!$B$39,Lists_Cats!$C$39,IF(C187&lt;=Lists_Cats!$B$40,Lists_Cats!$C$40,IF(C187&lt;=Lists_Cats!$B$41,Lists_Cats!$C$41,IF(C187&lt;=Lists_Cats!$B$42,Lists_Cats!$C$42,IF(C187&lt;=Lists_Cats!$B$43,Lists_Cats!$C$43,IF(C187&lt;=Lists_Cats!$B$44,Lists_Cats!$C$44,IF(C187&lt;=Lists_Cats!$B$45,Lists_Cats!$C$45,IF(C187&lt;=Lists_Cats!$B$46,Lists_Cats!$C$46,Lists_Cats!$C$47))))))))))))))</f>
        <v>FW3</v>
      </c>
      <c r="F187" s="36"/>
      <c r="G187" s="63" t="s">
        <v>102</v>
      </c>
      <c r="H187" s="37" t="str">
        <f t="shared" si="7"/>
        <v>FT4-FW3-Ash</v>
      </c>
      <c r="I187" s="38">
        <v>18.420000000000002</v>
      </c>
      <c r="K187">
        <f t="shared" si="6"/>
        <v>1</v>
      </c>
      <c r="M187" s="357">
        <v>0.04</v>
      </c>
      <c r="O187" s="361">
        <f t="shared" si="8"/>
        <v>19.16</v>
      </c>
    </row>
    <row r="188" spans="1:15" hidden="1">
      <c r="A188" s="39" t="s">
        <v>79</v>
      </c>
      <c r="B188" s="34">
        <v>22</v>
      </c>
      <c r="C188" s="35">
        <v>75</v>
      </c>
      <c r="D188" s="15" t="str">
        <f>IF(B188&lt;=Lists_Cats!$B$19,Lists_Cats!$C$19,IF(B188&lt;=Lists_Cats!$B$20,Lists_Cats!$C$20,IF(B188&lt;=Lists_Cats!$B$21,Lists_Cats!$C$21,IF(B188&lt;=Lists_Cats!$B$22,Lists_Cats!$C$22,IF(B188&lt;=Lists_Cats!$B$23,Lists_Cats!$C$23,IF(B188&lt;=Lists_Cats!$B$24,Lists_Cats!$C$24,IF(B188&lt;=Lists_Cats!$B$25,Lists_Cats!$C$25,IF(B188&lt;=Lists_Cats!$B$26,Lists_Cats!$C$26,IF(B188&lt;=Lists_Cats!$B$27,Lists_Cats!$C$27,IF(B188&lt;=Lists_Cats!$B$28,Lists_Cats!$C$28,Lists_Cats!$C$29))))))))))</f>
        <v>FT4</v>
      </c>
      <c r="E188" s="36" t="str">
        <f>IF(C188&lt;=Lists_Cats!$B$33,Lists_Cats!$C$33,IF(C188&lt;=Lists_Cats!$B$34,Lists_Cats!$C$34,IF(C188&lt;=Lists_Cats!$B$35,Lists_Cats!$C$35,IF(C188&lt;=Lists_Cats!$B$36,Lists_Cats!$C$36,IF(C188&lt;=Lists_Cats!$B$37,Lists_Cats!$C$37,IF(C188&lt;=Lists_Cats!$B$38,Lists_Cats!$C$38,IF(C188&lt;=Lists_Cats!$B$39,Lists_Cats!$C$39,IF(C188&lt;=Lists_Cats!$B$40,Lists_Cats!$C$40,IF(C188&lt;=Lists_Cats!$B$41,Lists_Cats!$C$41,IF(C188&lt;=Lists_Cats!$B$42,Lists_Cats!$C$42,IF(C188&lt;=Lists_Cats!$B$43,Lists_Cats!$C$43,IF(C188&lt;=Lists_Cats!$B$44,Lists_Cats!$C$44,IF(C188&lt;=Lists_Cats!$B$45,Lists_Cats!$C$45,IF(C188&lt;=Lists_Cats!$B$46,Lists_Cats!$C$46,Lists_Cats!$C$47))))))))))))))</f>
        <v>FW4</v>
      </c>
      <c r="F188" s="36"/>
      <c r="G188" s="63" t="s">
        <v>102</v>
      </c>
      <c r="H188" s="37" t="str">
        <f t="shared" si="7"/>
        <v>FT4-FW4-Ash</v>
      </c>
      <c r="I188" s="38">
        <v>22.44</v>
      </c>
      <c r="K188">
        <f t="shared" si="6"/>
        <v>1</v>
      </c>
      <c r="M188" s="357">
        <v>0.04</v>
      </c>
      <c r="O188" s="361">
        <f t="shared" si="8"/>
        <v>23.34</v>
      </c>
    </row>
    <row r="189" spans="1:15" hidden="1">
      <c r="A189" s="39" t="s">
        <v>80</v>
      </c>
      <c r="B189" s="34">
        <v>22</v>
      </c>
      <c r="C189" s="35">
        <v>82</v>
      </c>
      <c r="D189" s="15" t="str">
        <f>IF(B189&lt;=Lists_Cats!$B$19,Lists_Cats!$C$19,IF(B189&lt;=Lists_Cats!$B$20,Lists_Cats!$C$20,IF(B189&lt;=Lists_Cats!$B$21,Lists_Cats!$C$21,IF(B189&lt;=Lists_Cats!$B$22,Lists_Cats!$C$22,IF(B189&lt;=Lists_Cats!$B$23,Lists_Cats!$C$23,IF(B189&lt;=Lists_Cats!$B$24,Lists_Cats!$C$24,IF(B189&lt;=Lists_Cats!$B$25,Lists_Cats!$C$25,IF(B189&lt;=Lists_Cats!$B$26,Lists_Cats!$C$26,IF(B189&lt;=Lists_Cats!$B$27,Lists_Cats!$C$27,IF(B189&lt;=Lists_Cats!$B$28,Lists_Cats!$C$28,Lists_Cats!$C$29))))))))))</f>
        <v>FT4</v>
      </c>
      <c r="E189" s="36" t="str">
        <f>IF(C189&lt;=Lists_Cats!$B$33,Lists_Cats!$C$33,IF(C189&lt;=Lists_Cats!$B$34,Lists_Cats!$C$34,IF(C189&lt;=Lists_Cats!$B$35,Lists_Cats!$C$35,IF(C189&lt;=Lists_Cats!$B$36,Lists_Cats!$C$36,IF(C189&lt;=Lists_Cats!$B$37,Lists_Cats!$C$37,IF(C189&lt;=Lists_Cats!$B$38,Lists_Cats!$C$38,IF(C189&lt;=Lists_Cats!$B$39,Lists_Cats!$C$39,IF(C189&lt;=Lists_Cats!$B$40,Lists_Cats!$C$40,IF(C189&lt;=Lists_Cats!$B$41,Lists_Cats!$C$41,IF(C189&lt;=Lists_Cats!$B$42,Lists_Cats!$C$42,IF(C189&lt;=Lists_Cats!$B$43,Lists_Cats!$C$43,IF(C189&lt;=Lists_Cats!$B$44,Lists_Cats!$C$44,IF(C189&lt;=Lists_Cats!$B$45,Lists_Cats!$C$45,IF(C189&lt;=Lists_Cats!$B$46,Lists_Cats!$C$46,Lists_Cats!$C$47))))))))))))))</f>
        <v>FW6</v>
      </c>
      <c r="F189" s="36"/>
      <c r="G189" s="63" t="s">
        <v>102</v>
      </c>
      <c r="H189" s="37" t="str">
        <f t="shared" si="7"/>
        <v>FT4-FW6-Ash</v>
      </c>
      <c r="I189" s="38">
        <v>24.23</v>
      </c>
      <c r="K189">
        <f t="shared" si="6"/>
        <v>1</v>
      </c>
      <c r="M189" s="357">
        <v>0.04</v>
      </c>
      <c r="O189" s="361">
        <f t="shared" si="8"/>
        <v>25.200000000000003</v>
      </c>
    </row>
    <row r="190" spans="1:15" hidden="1">
      <c r="A190" s="39" t="s">
        <v>81</v>
      </c>
      <c r="B190" s="34">
        <v>25</v>
      </c>
      <c r="C190" s="35">
        <v>45</v>
      </c>
      <c r="D190" s="15" t="str">
        <f>IF(B190&lt;=Lists_Cats!$B$19,Lists_Cats!$C$19,IF(B190&lt;=Lists_Cats!$B$20,Lists_Cats!$C$20,IF(B190&lt;=Lists_Cats!$B$21,Lists_Cats!$C$21,IF(B190&lt;=Lists_Cats!$B$22,Lists_Cats!$C$22,IF(B190&lt;=Lists_Cats!$B$23,Lists_Cats!$C$23,IF(B190&lt;=Lists_Cats!$B$24,Lists_Cats!$C$24,IF(B190&lt;=Lists_Cats!$B$25,Lists_Cats!$C$25,IF(B190&lt;=Lists_Cats!$B$26,Lists_Cats!$C$26,IF(B190&lt;=Lists_Cats!$B$27,Lists_Cats!$C$27,IF(B190&lt;=Lists_Cats!$B$28,Lists_Cats!$C$28,Lists_Cats!$C$29))))))))))</f>
        <v>FT5</v>
      </c>
      <c r="E190" s="36" t="str">
        <f>IF(C190&lt;=Lists_Cats!$B$33,Lists_Cats!$C$33,IF(C190&lt;=Lists_Cats!$B$34,Lists_Cats!$C$34,IF(C190&lt;=Lists_Cats!$B$35,Lists_Cats!$C$35,IF(C190&lt;=Lists_Cats!$B$36,Lists_Cats!$C$36,IF(C190&lt;=Lists_Cats!$B$37,Lists_Cats!$C$37,IF(C190&lt;=Lists_Cats!$B$38,Lists_Cats!$C$38,IF(C190&lt;=Lists_Cats!$B$39,Lists_Cats!$C$39,IF(C190&lt;=Lists_Cats!$B$40,Lists_Cats!$C$40,IF(C190&lt;=Lists_Cats!$B$41,Lists_Cats!$C$41,IF(C190&lt;=Lists_Cats!$B$42,Lists_Cats!$C$42,IF(C190&lt;=Lists_Cats!$B$43,Lists_Cats!$C$43,IF(C190&lt;=Lists_Cats!$B$44,Lists_Cats!$C$44,IF(C190&lt;=Lists_Cats!$B$45,Lists_Cats!$C$45,IF(C190&lt;=Lists_Cats!$B$46,Lists_Cats!$C$46,Lists_Cats!$C$47))))))))))))))</f>
        <v>FW2</v>
      </c>
      <c r="F190" s="36"/>
      <c r="G190" s="63" t="s">
        <v>102</v>
      </c>
      <c r="H190" s="37" t="str">
        <f t="shared" si="7"/>
        <v>FT5-FW2-Ash</v>
      </c>
      <c r="I190" s="38">
        <v>14.52</v>
      </c>
      <c r="K190">
        <f t="shared" si="6"/>
        <v>1</v>
      </c>
      <c r="M190" s="357">
        <v>0.04</v>
      </c>
      <c r="O190" s="361">
        <f t="shared" si="8"/>
        <v>15.11</v>
      </c>
    </row>
    <row r="191" spans="1:15" hidden="1">
      <c r="A191" s="39" t="s">
        <v>82</v>
      </c>
      <c r="B191" s="34">
        <v>25</v>
      </c>
      <c r="C191" s="35">
        <v>60</v>
      </c>
      <c r="D191" s="15" t="str">
        <f>IF(B191&lt;=Lists_Cats!$B$19,Lists_Cats!$C$19,IF(B191&lt;=Lists_Cats!$B$20,Lists_Cats!$C$20,IF(B191&lt;=Lists_Cats!$B$21,Lists_Cats!$C$21,IF(B191&lt;=Lists_Cats!$B$22,Lists_Cats!$C$22,IF(B191&lt;=Lists_Cats!$B$23,Lists_Cats!$C$23,IF(B191&lt;=Lists_Cats!$B$24,Lists_Cats!$C$24,IF(B191&lt;=Lists_Cats!$B$25,Lists_Cats!$C$25,IF(B191&lt;=Lists_Cats!$B$26,Lists_Cats!$C$26,IF(B191&lt;=Lists_Cats!$B$27,Lists_Cats!$C$27,IF(B191&lt;=Lists_Cats!$B$28,Lists_Cats!$C$28,Lists_Cats!$C$29))))))))))</f>
        <v>FT5</v>
      </c>
      <c r="E191" s="36" t="str">
        <f>IF(C191&lt;=Lists_Cats!$B$33,Lists_Cats!$C$33,IF(C191&lt;=Lists_Cats!$B$34,Lists_Cats!$C$34,IF(C191&lt;=Lists_Cats!$B$35,Lists_Cats!$C$35,IF(C191&lt;=Lists_Cats!$B$36,Lists_Cats!$C$36,IF(C191&lt;=Lists_Cats!$B$37,Lists_Cats!$C$37,IF(C191&lt;=Lists_Cats!$B$38,Lists_Cats!$C$38,IF(C191&lt;=Lists_Cats!$B$39,Lists_Cats!$C$39,IF(C191&lt;=Lists_Cats!$B$40,Lists_Cats!$C$40,IF(C191&lt;=Lists_Cats!$B$41,Lists_Cats!$C$41,IF(C191&lt;=Lists_Cats!$B$42,Lists_Cats!$C$42,IF(C191&lt;=Lists_Cats!$B$43,Lists_Cats!$C$43,IF(C191&lt;=Lists_Cats!$B$44,Lists_Cats!$C$44,IF(C191&lt;=Lists_Cats!$B$45,Lists_Cats!$C$45,IF(C191&lt;=Lists_Cats!$B$46,Lists_Cats!$C$46,Lists_Cats!$C$47))))))))))))))</f>
        <v>FW3</v>
      </c>
      <c r="F191" s="36"/>
      <c r="G191" s="63" t="s">
        <v>102</v>
      </c>
      <c r="H191" s="37" t="str">
        <f t="shared" si="7"/>
        <v>FT5-FW3-Ash</v>
      </c>
      <c r="I191" s="38">
        <v>18.420000000000002</v>
      </c>
      <c r="K191">
        <f t="shared" si="6"/>
        <v>1</v>
      </c>
      <c r="M191" s="357">
        <v>0.04</v>
      </c>
      <c r="O191" s="361">
        <f t="shared" si="8"/>
        <v>19.16</v>
      </c>
    </row>
    <row r="192" spans="1:15" hidden="1">
      <c r="A192" s="39" t="s">
        <v>83</v>
      </c>
      <c r="B192" s="34">
        <v>25</v>
      </c>
      <c r="C192" s="35">
        <v>75</v>
      </c>
      <c r="D192" s="15" t="str">
        <f>IF(B192&lt;=Lists_Cats!$B$19,Lists_Cats!$C$19,IF(B192&lt;=Lists_Cats!$B$20,Lists_Cats!$C$20,IF(B192&lt;=Lists_Cats!$B$21,Lists_Cats!$C$21,IF(B192&lt;=Lists_Cats!$B$22,Lists_Cats!$C$22,IF(B192&lt;=Lists_Cats!$B$23,Lists_Cats!$C$23,IF(B192&lt;=Lists_Cats!$B$24,Lists_Cats!$C$24,IF(B192&lt;=Lists_Cats!$B$25,Lists_Cats!$C$25,IF(B192&lt;=Lists_Cats!$B$26,Lists_Cats!$C$26,IF(B192&lt;=Lists_Cats!$B$27,Lists_Cats!$C$27,IF(B192&lt;=Lists_Cats!$B$28,Lists_Cats!$C$28,Lists_Cats!$C$29))))))))))</f>
        <v>FT5</v>
      </c>
      <c r="E192" s="36" t="str">
        <f>IF(C192&lt;=Lists_Cats!$B$33,Lists_Cats!$C$33,IF(C192&lt;=Lists_Cats!$B$34,Lists_Cats!$C$34,IF(C192&lt;=Lists_Cats!$B$35,Lists_Cats!$C$35,IF(C192&lt;=Lists_Cats!$B$36,Lists_Cats!$C$36,IF(C192&lt;=Lists_Cats!$B$37,Lists_Cats!$C$37,IF(C192&lt;=Lists_Cats!$B$38,Lists_Cats!$C$38,IF(C192&lt;=Lists_Cats!$B$39,Lists_Cats!$C$39,IF(C192&lt;=Lists_Cats!$B$40,Lists_Cats!$C$40,IF(C192&lt;=Lists_Cats!$B$41,Lists_Cats!$C$41,IF(C192&lt;=Lists_Cats!$B$42,Lists_Cats!$C$42,IF(C192&lt;=Lists_Cats!$B$43,Lists_Cats!$C$43,IF(C192&lt;=Lists_Cats!$B$44,Lists_Cats!$C$44,IF(C192&lt;=Lists_Cats!$B$45,Lists_Cats!$C$45,IF(C192&lt;=Lists_Cats!$B$46,Lists_Cats!$C$46,Lists_Cats!$C$47))))))))))))))</f>
        <v>FW4</v>
      </c>
      <c r="F192" s="36"/>
      <c r="G192" s="63" t="s">
        <v>102</v>
      </c>
      <c r="H192" s="37" t="str">
        <f t="shared" si="7"/>
        <v>FT5-FW4-Ash</v>
      </c>
      <c r="I192" s="38">
        <v>22.44</v>
      </c>
      <c r="K192">
        <f t="shared" si="6"/>
        <v>1</v>
      </c>
      <c r="M192" s="357">
        <v>0.04</v>
      </c>
      <c r="O192" s="361">
        <f t="shared" si="8"/>
        <v>23.34</v>
      </c>
    </row>
    <row r="193" spans="1:15" hidden="1">
      <c r="A193" s="39" t="s">
        <v>84</v>
      </c>
      <c r="B193" s="34">
        <v>25</v>
      </c>
      <c r="C193" s="35">
        <v>82</v>
      </c>
      <c r="D193" s="15" t="str">
        <f>IF(B193&lt;=Lists_Cats!$B$19,Lists_Cats!$C$19,IF(B193&lt;=Lists_Cats!$B$20,Lists_Cats!$C$20,IF(B193&lt;=Lists_Cats!$B$21,Lists_Cats!$C$21,IF(B193&lt;=Lists_Cats!$B$22,Lists_Cats!$C$22,IF(B193&lt;=Lists_Cats!$B$23,Lists_Cats!$C$23,IF(B193&lt;=Lists_Cats!$B$24,Lists_Cats!$C$24,IF(B193&lt;=Lists_Cats!$B$25,Lists_Cats!$C$25,IF(B193&lt;=Lists_Cats!$B$26,Lists_Cats!$C$26,IF(B193&lt;=Lists_Cats!$B$27,Lists_Cats!$C$27,IF(B193&lt;=Lists_Cats!$B$28,Lists_Cats!$C$28,Lists_Cats!$C$29))))))))))</f>
        <v>FT5</v>
      </c>
      <c r="E193" s="36" t="str">
        <f>IF(C193&lt;=Lists_Cats!$B$33,Lists_Cats!$C$33,IF(C193&lt;=Lists_Cats!$B$34,Lists_Cats!$C$34,IF(C193&lt;=Lists_Cats!$B$35,Lists_Cats!$C$35,IF(C193&lt;=Lists_Cats!$B$36,Lists_Cats!$C$36,IF(C193&lt;=Lists_Cats!$B$37,Lists_Cats!$C$37,IF(C193&lt;=Lists_Cats!$B$38,Lists_Cats!$C$38,IF(C193&lt;=Lists_Cats!$B$39,Lists_Cats!$C$39,IF(C193&lt;=Lists_Cats!$B$40,Lists_Cats!$C$40,IF(C193&lt;=Lists_Cats!$B$41,Lists_Cats!$C$41,IF(C193&lt;=Lists_Cats!$B$42,Lists_Cats!$C$42,IF(C193&lt;=Lists_Cats!$B$43,Lists_Cats!$C$43,IF(C193&lt;=Lists_Cats!$B$44,Lists_Cats!$C$44,IF(C193&lt;=Lists_Cats!$B$45,Lists_Cats!$C$45,IF(C193&lt;=Lists_Cats!$B$46,Lists_Cats!$C$46,Lists_Cats!$C$47))))))))))))))</f>
        <v>FW6</v>
      </c>
      <c r="F193" s="36"/>
      <c r="G193" s="63" t="s">
        <v>102</v>
      </c>
      <c r="H193" s="37" t="str">
        <f t="shared" si="7"/>
        <v>FT5-FW6-Ash</v>
      </c>
      <c r="I193" s="38">
        <v>24.23</v>
      </c>
      <c r="K193">
        <f t="shared" si="6"/>
        <v>1</v>
      </c>
      <c r="M193" s="357">
        <v>0.04</v>
      </c>
      <c r="O193" s="361">
        <f t="shared" si="8"/>
        <v>25.200000000000003</v>
      </c>
    </row>
    <row r="194" spans="1:15" hidden="1">
      <c r="A194" s="39" t="s">
        <v>85</v>
      </c>
      <c r="B194" s="34">
        <v>32</v>
      </c>
      <c r="C194" s="35">
        <v>82</v>
      </c>
      <c r="D194" s="15" t="str">
        <f>IF(B194&lt;=Lists_Cats!$B$19,Lists_Cats!$C$19,IF(B194&lt;=Lists_Cats!$B$20,Lists_Cats!$C$20,IF(B194&lt;=Lists_Cats!$B$21,Lists_Cats!$C$21,IF(B194&lt;=Lists_Cats!$B$22,Lists_Cats!$C$22,IF(B194&lt;=Lists_Cats!$B$23,Lists_Cats!$C$23,IF(B194&lt;=Lists_Cats!$B$24,Lists_Cats!$C$24,IF(B194&lt;=Lists_Cats!$B$25,Lists_Cats!$C$25,IF(B194&lt;=Lists_Cats!$B$26,Lists_Cats!$C$26,IF(B194&lt;=Lists_Cats!$B$27,Lists_Cats!$C$27,IF(B194&lt;=Lists_Cats!$B$28,Lists_Cats!$C$28,Lists_Cats!$C$29))))))))))</f>
        <v>FT6</v>
      </c>
      <c r="E194" s="36" t="str">
        <f>IF(C194&lt;=Lists_Cats!$B$33,Lists_Cats!$C$33,IF(C194&lt;=Lists_Cats!$B$34,Lists_Cats!$C$34,IF(C194&lt;=Lists_Cats!$B$35,Lists_Cats!$C$35,IF(C194&lt;=Lists_Cats!$B$36,Lists_Cats!$C$36,IF(C194&lt;=Lists_Cats!$B$37,Lists_Cats!$C$37,IF(C194&lt;=Lists_Cats!$B$38,Lists_Cats!$C$38,IF(C194&lt;=Lists_Cats!$B$39,Lists_Cats!$C$39,IF(C194&lt;=Lists_Cats!$B$40,Lists_Cats!$C$40,IF(C194&lt;=Lists_Cats!$B$41,Lists_Cats!$C$41,IF(C194&lt;=Lists_Cats!$B$42,Lists_Cats!$C$42,IF(C194&lt;=Lists_Cats!$B$43,Lists_Cats!$C$43,IF(C194&lt;=Lists_Cats!$B$44,Lists_Cats!$C$44,IF(C194&lt;=Lists_Cats!$B$45,Lists_Cats!$C$45,IF(C194&lt;=Lists_Cats!$B$46,Lists_Cats!$C$46,Lists_Cats!$C$47))))))))))))))</f>
        <v>FW6</v>
      </c>
      <c r="F194" s="36"/>
      <c r="G194" s="63" t="s">
        <v>102</v>
      </c>
      <c r="H194" s="37" t="str">
        <f t="shared" si="7"/>
        <v>FT6-FW6-Ash</v>
      </c>
      <c r="I194" s="38">
        <v>27.490000000000002</v>
      </c>
      <c r="K194">
        <f t="shared" si="6"/>
        <v>1</v>
      </c>
      <c r="M194" s="357">
        <v>0.04</v>
      </c>
      <c r="O194" s="361">
        <f t="shared" si="8"/>
        <v>28.59</v>
      </c>
    </row>
    <row r="195" spans="1:15" hidden="1">
      <c r="A195" s="39" t="s">
        <v>90</v>
      </c>
      <c r="B195" s="34">
        <v>45</v>
      </c>
      <c r="C195" s="35">
        <v>82</v>
      </c>
      <c r="D195" s="15" t="str">
        <f>IF(B195&lt;=Lists_Cats!$B$19,Lists_Cats!$C$19,IF(B195&lt;=Lists_Cats!$B$20,Lists_Cats!$C$20,IF(B195&lt;=Lists_Cats!$B$21,Lists_Cats!$C$21,IF(B195&lt;=Lists_Cats!$B$22,Lists_Cats!$C$22,IF(B195&lt;=Lists_Cats!$B$23,Lists_Cats!$C$23,IF(B195&lt;=Lists_Cats!$B$24,Lists_Cats!$C$24,IF(B195&lt;=Lists_Cats!$B$25,Lists_Cats!$C$25,IF(B195&lt;=Lists_Cats!$B$26,Lists_Cats!$C$26,IF(B195&lt;=Lists_Cats!$B$27,Lists_Cats!$C$27,IF(B195&lt;=Lists_Cats!$B$28,Lists_Cats!$C$28,Lists_Cats!$C$29))))))))))</f>
        <v>FT7</v>
      </c>
      <c r="E195" s="36" t="str">
        <f>IF(C195&lt;=Lists_Cats!$B$33,Lists_Cats!$C$33,IF(C195&lt;=Lists_Cats!$B$34,Lists_Cats!$C$34,IF(C195&lt;=Lists_Cats!$B$35,Lists_Cats!$C$35,IF(C195&lt;=Lists_Cats!$B$36,Lists_Cats!$C$36,IF(C195&lt;=Lists_Cats!$B$37,Lists_Cats!$C$37,IF(C195&lt;=Lists_Cats!$B$38,Lists_Cats!$C$38,IF(C195&lt;=Lists_Cats!$B$39,Lists_Cats!$C$39,IF(C195&lt;=Lists_Cats!$B$40,Lists_Cats!$C$40,IF(C195&lt;=Lists_Cats!$B$41,Lists_Cats!$C$41,IF(C195&lt;=Lists_Cats!$B$42,Lists_Cats!$C$42,IF(C195&lt;=Lists_Cats!$B$43,Lists_Cats!$C$43,IF(C195&lt;=Lists_Cats!$B$44,Lists_Cats!$C$44,IF(C195&lt;=Lists_Cats!$B$45,Lists_Cats!$C$45,IF(C195&lt;=Lists_Cats!$B$46,Lists_Cats!$C$46,Lists_Cats!$C$47))))))))))))))</f>
        <v>FW6</v>
      </c>
      <c r="F195" s="36"/>
      <c r="G195" s="63" t="s">
        <v>102</v>
      </c>
      <c r="H195" s="37" t="str">
        <f t="shared" si="7"/>
        <v>FT7-FW6-Ash</v>
      </c>
      <c r="I195" s="38">
        <v>36.739999999999995</v>
      </c>
      <c r="K195">
        <f t="shared" si="6"/>
        <v>1</v>
      </c>
      <c r="M195" s="357">
        <v>0.04</v>
      </c>
      <c r="O195" s="361">
        <f t="shared" si="8"/>
        <v>38.21</v>
      </c>
    </row>
    <row r="196" spans="1:15" hidden="1">
      <c r="A196" s="39" t="s">
        <v>107</v>
      </c>
      <c r="B196" s="34">
        <v>32</v>
      </c>
      <c r="C196" s="35">
        <v>79</v>
      </c>
      <c r="D196" s="15" t="str">
        <f>IF(B196&lt;=Lists_Cats!$B$19,Lists_Cats!$C$19,IF(B196&lt;=Lists_Cats!$B$20,Lists_Cats!$C$20,IF(B196&lt;=Lists_Cats!$B$21,Lists_Cats!$C$21,IF(B196&lt;=Lists_Cats!$B$22,Lists_Cats!$C$22,IF(B196&lt;=Lists_Cats!$B$23,Lists_Cats!$C$23,IF(B196&lt;=Lists_Cats!$B$24,Lists_Cats!$C$24,IF(B196&lt;=Lists_Cats!$B$25,Lists_Cats!$C$25,IF(B196&lt;=Lists_Cats!$B$26,Lists_Cats!$C$26,IF(B196&lt;=Lists_Cats!$B$27,Lists_Cats!$C$27,IF(B196&lt;=Lists_Cats!$B$28,Lists_Cats!$C$28,Lists_Cats!$C$29))))))))))</f>
        <v>FT6</v>
      </c>
      <c r="E196" s="36" t="str">
        <f>IF(C196&lt;=Lists_Cats!$B$33,Lists_Cats!$C$33,IF(C196&lt;=Lists_Cats!$B$34,Lists_Cats!$C$34,IF(C196&lt;=Lists_Cats!$B$35,Lists_Cats!$C$35,IF(C196&lt;=Lists_Cats!$B$36,Lists_Cats!$C$36,IF(C196&lt;=Lists_Cats!$B$37,Lists_Cats!$C$37,IF(C196&lt;=Lists_Cats!$B$38,Lists_Cats!$C$38,IF(C196&lt;=Lists_Cats!$B$39,Lists_Cats!$C$39,IF(C196&lt;=Lists_Cats!$B$40,Lists_Cats!$C$40,IF(C196&lt;=Lists_Cats!$B$41,Lists_Cats!$C$41,IF(C196&lt;=Lists_Cats!$B$42,Lists_Cats!$C$42,IF(C196&lt;=Lists_Cats!$B$43,Lists_Cats!$C$43,IF(C196&lt;=Lists_Cats!$B$44,Lists_Cats!$C$44,IF(C196&lt;=Lists_Cats!$B$45,Lists_Cats!$C$45,IF(C196&lt;=Lists_Cats!$B$46,Lists_Cats!$C$46,Lists_Cats!$C$47))))))))))))))</f>
        <v>FW5</v>
      </c>
      <c r="F196" s="36"/>
      <c r="G196" s="63" t="s">
        <v>102</v>
      </c>
      <c r="H196" s="37" t="str">
        <f t="shared" si="7"/>
        <v>FT6-FW5-Ash</v>
      </c>
      <c r="I196" s="38">
        <v>24.650000000000002</v>
      </c>
      <c r="K196">
        <f t="shared" ref="K196:K259" si="9">COUNTIF($H$4:$H$873,H196)</f>
        <v>1</v>
      </c>
      <c r="M196" s="357">
        <v>0.04</v>
      </c>
      <c r="O196" s="361">
        <f t="shared" si="8"/>
        <v>25.64</v>
      </c>
    </row>
    <row r="197" spans="1:15" hidden="1">
      <c r="A197" s="39" t="s">
        <v>85</v>
      </c>
      <c r="B197" s="34">
        <v>32</v>
      </c>
      <c r="C197" s="35">
        <v>91</v>
      </c>
      <c r="D197" s="15" t="str">
        <f>IF(B197&lt;=Lists_Cats!$B$19,Lists_Cats!$C$19,IF(B197&lt;=Lists_Cats!$B$20,Lists_Cats!$C$20,IF(B197&lt;=Lists_Cats!$B$21,Lists_Cats!$C$21,IF(B197&lt;=Lists_Cats!$B$22,Lists_Cats!$C$22,IF(B197&lt;=Lists_Cats!$B$23,Lists_Cats!$C$23,IF(B197&lt;=Lists_Cats!$B$24,Lists_Cats!$C$24,IF(B197&lt;=Lists_Cats!$B$25,Lists_Cats!$C$25,IF(B197&lt;=Lists_Cats!$B$26,Lists_Cats!$C$26,IF(B197&lt;=Lists_Cats!$B$27,Lists_Cats!$C$27,IF(B197&lt;=Lists_Cats!$B$28,Lists_Cats!$C$28,Lists_Cats!$C$29))))))))))</f>
        <v>FT6</v>
      </c>
      <c r="E197" s="36" t="str">
        <f>IF(C197&lt;=Lists_Cats!$B$33,Lists_Cats!$C$33,IF(C197&lt;=Lists_Cats!$B$34,Lists_Cats!$C$34,IF(C197&lt;=Lists_Cats!$B$35,Lists_Cats!$C$35,IF(C197&lt;=Lists_Cats!$B$36,Lists_Cats!$C$36,IF(C197&lt;=Lists_Cats!$B$37,Lists_Cats!$C$37,IF(C197&lt;=Lists_Cats!$B$38,Lists_Cats!$C$38,IF(C197&lt;=Lists_Cats!$B$39,Lists_Cats!$C$39,IF(C197&lt;=Lists_Cats!$B$40,Lists_Cats!$C$40,IF(C197&lt;=Lists_Cats!$B$41,Lists_Cats!$C$41,IF(C197&lt;=Lists_Cats!$B$42,Lists_Cats!$C$42,IF(C197&lt;=Lists_Cats!$B$43,Lists_Cats!$C$43,IF(C197&lt;=Lists_Cats!$B$44,Lists_Cats!$C$44,IF(C197&lt;=Lists_Cats!$B$45,Lists_Cats!$C$45,IF(C197&lt;=Lists_Cats!$B$46,Lists_Cats!$C$46,Lists_Cats!$C$47))))))))))))))</f>
        <v>FW7</v>
      </c>
      <c r="F197" s="36"/>
      <c r="G197" s="63" t="s">
        <v>102</v>
      </c>
      <c r="H197" s="37" t="str">
        <f t="shared" ref="H197:H260" si="10">D197&amp;"-"&amp;E197&amp;"-"&amp;G197</f>
        <v>FT6-FW7-Ash</v>
      </c>
      <c r="I197" s="38">
        <v>27.5</v>
      </c>
      <c r="K197">
        <f t="shared" si="9"/>
        <v>1</v>
      </c>
      <c r="M197" s="357">
        <v>0.04</v>
      </c>
      <c r="O197" s="361">
        <f t="shared" ref="O197:O260" si="11">+ROUNDUP(I197*(1+M197),2)</f>
        <v>28.6</v>
      </c>
    </row>
    <row r="198" spans="1:15" hidden="1">
      <c r="A198" s="39" t="s">
        <v>108</v>
      </c>
      <c r="B198" s="34">
        <v>32</v>
      </c>
      <c r="C198" s="35">
        <v>104</v>
      </c>
      <c r="D198" s="15" t="str">
        <f>IF(B198&lt;=Lists_Cats!$B$19,Lists_Cats!$C$19,IF(B198&lt;=Lists_Cats!$B$20,Lists_Cats!$C$20,IF(B198&lt;=Lists_Cats!$B$21,Lists_Cats!$C$21,IF(B198&lt;=Lists_Cats!$B$22,Lists_Cats!$C$22,IF(B198&lt;=Lists_Cats!$B$23,Lists_Cats!$C$23,IF(B198&lt;=Lists_Cats!$B$24,Lists_Cats!$C$24,IF(B198&lt;=Lists_Cats!$B$25,Lists_Cats!$C$25,IF(B198&lt;=Lists_Cats!$B$26,Lists_Cats!$C$26,IF(B198&lt;=Lists_Cats!$B$27,Lists_Cats!$C$27,IF(B198&lt;=Lists_Cats!$B$28,Lists_Cats!$C$28,Lists_Cats!$C$29))))))))))</f>
        <v>FT6</v>
      </c>
      <c r="E198" s="36" t="str">
        <f>IF(C198&lt;=Lists_Cats!$B$33,Lists_Cats!$C$33,IF(C198&lt;=Lists_Cats!$B$34,Lists_Cats!$C$34,IF(C198&lt;=Lists_Cats!$B$35,Lists_Cats!$C$35,IF(C198&lt;=Lists_Cats!$B$36,Lists_Cats!$C$36,IF(C198&lt;=Lists_Cats!$B$37,Lists_Cats!$C$37,IF(C198&lt;=Lists_Cats!$B$38,Lists_Cats!$C$38,IF(C198&lt;=Lists_Cats!$B$39,Lists_Cats!$C$39,IF(C198&lt;=Lists_Cats!$B$40,Lists_Cats!$C$40,IF(C198&lt;=Lists_Cats!$B$41,Lists_Cats!$C$41,IF(C198&lt;=Lists_Cats!$B$42,Lists_Cats!$C$42,IF(C198&lt;=Lists_Cats!$B$43,Lists_Cats!$C$43,IF(C198&lt;=Lists_Cats!$B$44,Lists_Cats!$C$44,IF(C198&lt;=Lists_Cats!$B$45,Lists_Cats!$C$45,IF(C198&lt;=Lists_Cats!$B$46,Lists_Cats!$C$46,Lists_Cats!$C$47))))))))))))))</f>
        <v>FW8</v>
      </c>
      <c r="F198" s="36"/>
      <c r="G198" s="63" t="s">
        <v>102</v>
      </c>
      <c r="H198" s="37" t="str">
        <f t="shared" si="10"/>
        <v>FT6-FW8-Ash</v>
      </c>
      <c r="I198" s="38">
        <v>30.92</v>
      </c>
      <c r="K198">
        <f t="shared" si="9"/>
        <v>1</v>
      </c>
      <c r="M198" s="357">
        <v>0.04</v>
      </c>
      <c r="O198" s="361">
        <f t="shared" si="11"/>
        <v>32.159999999999997</v>
      </c>
    </row>
    <row r="199" spans="1:15" hidden="1">
      <c r="A199" s="39" t="s">
        <v>86</v>
      </c>
      <c r="B199" s="34">
        <v>32</v>
      </c>
      <c r="C199" s="35">
        <v>115</v>
      </c>
      <c r="D199" s="15" t="str">
        <f>IF(B199&lt;=Lists_Cats!$B$19,Lists_Cats!$C$19,IF(B199&lt;=Lists_Cats!$B$20,Lists_Cats!$C$20,IF(B199&lt;=Lists_Cats!$B$21,Lists_Cats!$C$21,IF(B199&lt;=Lists_Cats!$B$22,Lists_Cats!$C$22,IF(B199&lt;=Lists_Cats!$B$23,Lists_Cats!$C$23,IF(B199&lt;=Lists_Cats!$B$24,Lists_Cats!$C$24,IF(B199&lt;=Lists_Cats!$B$25,Lists_Cats!$C$25,IF(B199&lt;=Lists_Cats!$B$26,Lists_Cats!$C$26,IF(B199&lt;=Lists_Cats!$B$27,Lists_Cats!$C$27,IF(B199&lt;=Lists_Cats!$B$28,Lists_Cats!$C$28,Lists_Cats!$C$29))))))))))</f>
        <v>FT6</v>
      </c>
      <c r="E199" s="36" t="str">
        <f>IF(C199&lt;=Lists_Cats!$B$33,Lists_Cats!$C$33,IF(C199&lt;=Lists_Cats!$B$34,Lists_Cats!$C$34,IF(C199&lt;=Lists_Cats!$B$35,Lists_Cats!$C$35,IF(C199&lt;=Lists_Cats!$B$36,Lists_Cats!$C$36,IF(C199&lt;=Lists_Cats!$B$37,Lists_Cats!$C$37,IF(C199&lt;=Lists_Cats!$B$38,Lists_Cats!$C$38,IF(C199&lt;=Lists_Cats!$B$39,Lists_Cats!$C$39,IF(C199&lt;=Lists_Cats!$B$40,Lists_Cats!$C$40,IF(C199&lt;=Lists_Cats!$B$41,Lists_Cats!$C$41,IF(C199&lt;=Lists_Cats!$B$42,Lists_Cats!$C$42,IF(C199&lt;=Lists_Cats!$B$43,Lists_Cats!$C$43,IF(C199&lt;=Lists_Cats!$B$44,Lists_Cats!$C$44,IF(C199&lt;=Lists_Cats!$B$45,Lists_Cats!$C$45,IF(C199&lt;=Lists_Cats!$B$46,Lists_Cats!$C$46,Lists_Cats!$C$47))))))))))))))</f>
        <v>FW9</v>
      </c>
      <c r="F199" s="36"/>
      <c r="G199" s="63" t="s">
        <v>102</v>
      </c>
      <c r="H199" s="37" t="str">
        <f t="shared" si="10"/>
        <v>FT6-FW9-Ash</v>
      </c>
      <c r="I199" s="38">
        <v>33.619999999999997</v>
      </c>
      <c r="K199">
        <f t="shared" si="9"/>
        <v>1</v>
      </c>
      <c r="M199" s="357">
        <v>0.04</v>
      </c>
      <c r="O199" s="361">
        <f t="shared" si="11"/>
        <v>34.97</v>
      </c>
    </row>
    <row r="200" spans="1:15" hidden="1">
      <c r="A200" s="39" t="s">
        <v>106</v>
      </c>
      <c r="B200" s="34">
        <v>32</v>
      </c>
      <c r="C200" s="35">
        <v>125</v>
      </c>
      <c r="D200" s="15" t="str">
        <f>IF(B200&lt;=Lists_Cats!$B$19,Lists_Cats!$C$19,IF(B200&lt;=Lists_Cats!$B$20,Lists_Cats!$C$20,IF(B200&lt;=Lists_Cats!$B$21,Lists_Cats!$C$21,IF(B200&lt;=Lists_Cats!$B$22,Lists_Cats!$C$22,IF(B200&lt;=Lists_Cats!$B$23,Lists_Cats!$C$23,IF(B200&lt;=Lists_Cats!$B$24,Lists_Cats!$C$24,IF(B200&lt;=Lists_Cats!$B$25,Lists_Cats!$C$25,IF(B200&lt;=Lists_Cats!$B$26,Lists_Cats!$C$26,IF(B200&lt;=Lists_Cats!$B$27,Lists_Cats!$C$27,IF(B200&lt;=Lists_Cats!$B$28,Lists_Cats!$C$28,Lists_Cats!$C$29))))))))))</f>
        <v>FT6</v>
      </c>
      <c r="E200" s="36" t="str">
        <f>IF(C200&lt;=Lists_Cats!$B$33,Lists_Cats!$C$33,IF(C200&lt;=Lists_Cats!$B$34,Lists_Cats!$C$34,IF(C200&lt;=Lists_Cats!$B$35,Lists_Cats!$C$35,IF(C200&lt;=Lists_Cats!$B$36,Lists_Cats!$C$36,IF(C200&lt;=Lists_Cats!$B$37,Lists_Cats!$C$37,IF(C200&lt;=Lists_Cats!$B$38,Lists_Cats!$C$38,IF(C200&lt;=Lists_Cats!$B$39,Lists_Cats!$C$39,IF(C200&lt;=Lists_Cats!$B$40,Lists_Cats!$C$40,IF(C200&lt;=Lists_Cats!$B$41,Lists_Cats!$C$41,IF(C200&lt;=Lists_Cats!$B$42,Lists_Cats!$C$42,IF(C200&lt;=Lists_Cats!$B$43,Lists_Cats!$C$43,IF(C200&lt;=Lists_Cats!$B$44,Lists_Cats!$C$44,IF(C200&lt;=Lists_Cats!$B$45,Lists_Cats!$C$45,IF(C200&lt;=Lists_Cats!$B$46,Lists_Cats!$C$46,Lists_Cats!$C$47))))))))))))))</f>
        <v>FW10</v>
      </c>
      <c r="F200" s="36"/>
      <c r="G200" s="63" t="s">
        <v>102</v>
      </c>
      <c r="H200" s="37" t="str">
        <f t="shared" si="10"/>
        <v>FT6-FW10-Ash</v>
      </c>
      <c r="I200" s="38">
        <v>36.57</v>
      </c>
      <c r="K200">
        <f t="shared" si="9"/>
        <v>1</v>
      </c>
      <c r="M200" s="357">
        <v>0.04</v>
      </c>
      <c r="O200" s="361">
        <f t="shared" si="11"/>
        <v>38.04</v>
      </c>
    </row>
    <row r="201" spans="1:15" hidden="1">
      <c r="A201" s="39" t="s">
        <v>87</v>
      </c>
      <c r="B201" s="34">
        <v>32</v>
      </c>
      <c r="C201" s="35">
        <v>138</v>
      </c>
      <c r="D201" s="15" t="str">
        <f>IF(B201&lt;=Lists_Cats!$B$19,Lists_Cats!$C$19,IF(B201&lt;=Lists_Cats!$B$20,Lists_Cats!$C$20,IF(B201&lt;=Lists_Cats!$B$21,Lists_Cats!$C$21,IF(B201&lt;=Lists_Cats!$B$22,Lists_Cats!$C$22,IF(B201&lt;=Lists_Cats!$B$23,Lists_Cats!$C$23,IF(B201&lt;=Lists_Cats!$B$24,Lists_Cats!$C$24,IF(B201&lt;=Lists_Cats!$B$25,Lists_Cats!$C$25,IF(B201&lt;=Lists_Cats!$B$26,Lists_Cats!$C$26,IF(B201&lt;=Lists_Cats!$B$27,Lists_Cats!$C$27,IF(B201&lt;=Lists_Cats!$B$28,Lists_Cats!$C$28,Lists_Cats!$C$29))))))))))</f>
        <v>FT6</v>
      </c>
      <c r="E201" s="36" t="str">
        <f>IF(C201&lt;=Lists_Cats!$B$33,Lists_Cats!$C$33,IF(C201&lt;=Lists_Cats!$B$34,Lists_Cats!$C$34,IF(C201&lt;=Lists_Cats!$B$35,Lists_Cats!$C$35,IF(C201&lt;=Lists_Cats!$B$36,Lists_Cats!$C$36,IF(C201&lt;=Lists_Cats!$B$37,Lists_Cats!$C$37,IF(C201&lt;=Lists_Cats!$B$38,Lists_Cats!$C$38,IF(C201&lt;=Lists_Cats!$B$39,Lists_Cats!$C$39,IF(C201&lt;=Lists_Cats!$B$40,Lists_Cats!$C$40,IF(C201&lt;=Lists_Cats!$B$41,Lists_Cats!$C$41,IF(C201&lt;=Lists_Cats!$B$42,Lists_Cats!$C$42,IF(C201&lt;=Lists_Cats!$B$43,Lists_Cats!$C$43,IF(C201&lt;=Lists_Cats!$B$44,Lists_Cats!$C$44,IF(C201&lt;=Lists_Cats!$B$45,Lists_Cats!$C$45,IF(C201&lt;=Lists_Cats!$B$46,Lists_Cats!$C$46,Lists_Cats!$C$47))))))))))))))</f>
        <v>FW11</v>
      </c>
      <c r="F201" s="36"/>
      <c r="G201" s="63" t="s">
        <v>102</v>
      </c>
      <c r="H201" s="37" t="str">
        <f t="shared" si="10"/>
        <v>FT6-FW11-Ash</v>
      </c>
      <c r="I201" s="38">
        <v>39.369999999999997</v>
      </c>
      <c r="K201">
        <f t="shared" si="9"/>
        <v>1</v>
      </c>
      <c r="M201" s="357">
        <v>0.04</v>
      </c>
      <c r="O201" s="361">
        <f t="shared" si="11"/>
        <v>40.949999999999996</v>
      </c>
    </row>
    <row r="202" spans="1:15" hidden="1">
      <c r="A202" s="39" t="s">
        <v>109</v>
      </c>
      <c r="B202" s="34">
        <v>32</v>
      </c>
      <c r="C202" s="35">
        <v>152</v>
      </c>
      <c r="D202" s="15" t="str">
        <f>IF(B202&lt;=Lists_Cats!$B$19,Lists_Cats!$C$19,IF(B202&lt;=Lists_Cats!$B$20,Lists_Cats!$C$20,IF(B202&lt;=Lists_Cats!$B$21,Lists_Cats!$C$21,IF(B202&lt;=Lists_Cats!$B$22,Lists_Cats!$C$22,IF(B202&lt;=Lists_Cats!$B$23,Lists_Cats!$C$23,IF(B202&lt;=Lists_Cats!$B$24,Lists_Cats!$C$24,IF(B202&lt;=Lists_Cats!$B$25,Lists_Cats!$C$25,IF(B202&lt;=Lists_Cats!$B$26,Lists_Cats!$C$26,IF(B202&lt;=Lists_Cats!$B$27,Lists_Cats!$C$27,IF(B202&lt;=Lists_Cats!$B$28,Lists_Cats!$C$28,Lists_Cats!$C$29))))))))))</f>
        <v>FT6</v>
      </c>
      <c r="E202" s="36" t="str">
        <f>IF(C202&lt;=Lists_Cats!$B$33,Lists_Cats!$C$33,IF(C202&lt;=Lists_Cats!$B$34,Lists_Cats!$C$34,IF(C202&lt;=Lists_Cats!$B$35,Lists_Cats!$C$35,IF(C202&lt;=Lists_Cats!$B$36,Lists_Cats!$C$36,IF(C202&lt;=Lists_Cats!$B$37,Lists_Cats!$C$37,IF(C202&lt;=Lists_Cats!$B$38,Lists_Cats!$C$38,IF(C202&lt;=Lists_Cats!$B$39,Lists_Cats!$C$39,IF(C202&lt;=Lists_Cats!$B$40,Lists_Cats!$C$40,IF(C202&lt;=Lists_Cats!$B$41,Lists_Cats!$C$41,IF(C202&lt;=Lists_Cats!$B$42,Lists_Cats!$C$42,IF(C202&lt;=Lists_Cats!$B$43,Lists_Cats!$C$43,IF(C202&lt;=Lists_Cats!$B$44,Lists_Cats!$C$44,IF(C202&lt;=Lists_Cats!$B$45,Lists_Cats!$C$45,IF(C202&lt;=Lists_Cats!$B$46,Lists_Cats!$C$46,Lists_Cats!$C$47))))))))))))))</f>
        <v>FW12</v>
      </c>
      <c r="F202" s="36"/>
      <c r="G202" s="63" t="s">
        <v>102</v>
      </c>
      <c r="H202" s="37" t="str">
        <f t="shared" si="10"/>
        <v>FT6-FW12-Ash</v>
      </c>
      <c r="I202" s="38">
        <v>42.9</v>
      </c>
      <c r="K202">
        <f t="shared" si="9"/>
        <v>1</v>
      </c>
      <c r="M202" s="357">
        <v>0.04</v>
      </c>
      <c r="O202" s="361">
        <f t="shared" si="11"/>
        <v>44.62</v>
      </c>
    </row>
    <row r="203" spans="1:15" hidden="1">
      <c r="A203" s="39" t="s">
        <v>88</v>
      </c>
      <c r="B203" s="34">
        <v>32</v>
      </c>
      <c r="C203" s="35">
        <v>175</v>
      </c>
      <c r="D203" s="15" t="str">
        <f>IF(B203&lt;=Lists_Cats!$B$19,Lists_Cats!$C$19,IF(B203&lt;=Lists_Cats!$B$20,Lists_Cats!$C$20,IF(B203&lt;=Lists_Cats!$B$21,Lists_Cats!$C$21,IF(B203&lt;=Lists_Cats!$B$22,Lists_Cats!$C$22,IF(B203&lt;=Lists_Cats!$B$23,Lists_Cats!$C$23,IF(B203&lt;=Lists_Cats!$B$24,Lists_Cats!$C$24,IF(B203&lt;=Lists_Cats!$B$25,Lists_Cats!$C$25,IF(B203&lt;=Lists_Cats!$B$26,Lists_Cats!$C$26,IF(B203&lt;=Lists_Cats!$B$27,Lists_Cats!$C$27,IF(B203&lt;=Lists_Cats!$B$28,Lists_Cats!$C$28,Lists_Cats!$C$29))))))))))</f>
        <v>FT6</v>
      </c>
      <c r="E203" s="36" t="str">
        <f>IF(C203&lt;=Lists_Cats!$B$33,Lists_Cats!$C$33,IF(C203&lt;=Lists_Cats!$B$34,Lists_Cats!$C$34,IF(C203&lt;=Lists_Cats!$B$35,Lists_Cats!$C$35,IF(C203&lt;=Lists_Cats!$B$36,Lists_Cats!$C$36,IF(C203&lt;=Lists_Cats!$B$37,Lists_Cats!$C$37,IF(C203&lt;=Lists_Cats!$B$38,Lists_Cats!$C$38,IF(C203&lt;=Lists_Cats!$B$39,Lists_Cats!$C$39,IF(C203&lt;=Lists_Cats!$B$40,Lists_Cats!$C$40,IF(C203&lt;=Lists_Cats!$B$41,Lists_Cats!$C$41,IF(C203&lt;=Lists_Cats!$B$42,Lists_Cats!$C$42,IF(C203&lt;=Lists_Cats!$B$43,Lists_Cats!$C$43,IF(C203&lt;=Lists_Cats!$B$44,Lists_Cats!$C$44,IF(C203&lt;=Lists_Cats!$B$45,Lists_Cats!$C$45,IF(C203&lt;=Lists_Cats!$B$46,Lists_Cats!$C$46,Lists_Cats!$C$47))))))))))))))</f>
        <v>FW13</v>
      </c>
      <c r="F203" s="36"/>
      <c r="G203" s="63" t="s">
        <v>102</v>
      </c>
      <c r="H203" s="37" t="str">
        <f t="shared" si="10"/>
        <v>FT6-FW13-Ash</v>
      </c>
      <c r="I203" s="38">
        <v>48.66</v>
      </c>
      <c r="K203">
        <f t="shared" si="9"/>
        <v>1</v>
      </c>
      <c r="M203" s="357">
        <v>0.04</v>
      </c>
      <c r="O203" s="361">
        <f t="shared" si="11"/>
        <v>50.61</v>
      </c>
    </row>
    <row r="204" spans="1:15" hidden="1">
      <c r="A204" s="39" t="s">
        <v>89</v>
      </c>
      <c r="B204" s="34">
        <v>32</v>
      </c>
      <c r="C204" s="35">
        <v>205</v>
      </c>
      <c r="D204" s="15" t="str">
        <f>IF(B204&lt;=Lists_Cats!$B$19,Lists_Cats!$C$19,IF(B204&lt;=Lists_Cats!$B$20,Lists_Cats!$C$20,IF(B204&lt;=Lists_Cats!$B$21,Lists_Cats!$C$21,IF(B204&lt;=Lists_Cats!$B$22,Lists_Cats!$C$22,IF(B204&lt;=Lists_Cats!$B$23,Lists_Cats!$C$23,IF(B204&lt;=Lists_Cats!$B$24,Lists_Cats!$C$24,IF(B204&lt;=Lists_Cats!$B$25,Lists_Cats!$C$25,IF(B204&lt;=Lists_Cats!$B$26,Lists_Cats!$C$26,IF(B204&lt;=Lists_Cats!$B$27,Lists_Cats!$C$27,IF(B204&lt;=Lists_Cats!$B$28,Lists_Cats!$C$28,Lists_Cats!$C$29))))))))))</f>
        <v>FT6</v>
      </c>
      <c r="E204" s="36" t="str">
        <f>IF(C204&lt;=Lists_Cats!$B$33,Lists_Cats!$C$33,IF(C204&lt;=Lists_Cats!$B$34,Lists_Cats!$C$34,IF(C204&lt;=Lists_Cats!$B$35,Lists_Cats!$C$35,IF(C204&lt;=Lists_Cats!$B$36,Lists_Cats!$C$36,IF(C204&lt;=Lists_Cats!$B$37,Lists_Cats!$C$37,IF(C204&lt;=Lists_Cats!$B$38,Lists_Cats!$C$38,IF(C204&lt;=Lists_Cats!$B$39,Lists_Cats!$C$39,IF(C204&lt;=Lists_Cats!$B$40,Lists_Cats!$C$40,IF(C204&lt;=Lists_Cats!$B$41,Lists_Cats!$C$41,IF(C204&lt;=Lists_Cats!$B$42,Lists_Cats!$C$42,IF(C204&lt;=Lists_Cats!$B$43,Lists_Cats!$C$43,IF(C204&lt;=Lists_Cats!$B$44,Lists_Cats!$C$44,IF(C204&lt;=Lists_Cats!$B$45,Lists_Cats!$C$45,IF(C204&lt;=Lists_Cats!$B$46,Lists_Cats!$C$46,Lists_Cats!$C$47))))))))))))))</f>
        <v>FW14</v>
      </c>
      <c r="F204" s="36"/>
      <c r="G204" s="63" t="s">
        <v>102</v>
      </c>
      <c r="H204" s="37" t="str">
        <f t="shared" si="10"/>
        <v>FT6-FW14-Ash</v>
      </c>
      <c r="I204" s="38">
        <v>56.25</v>
      </c>
      <c r="K204">
        <f t="shared" si="9"/>
        <v>1</v>
      </c>
      <c r="M204" s="357">
        <v>0.04</v>
      </c>
      <c r="O204" s="361">
        <f t="shared" si="11"/>
        <v>58.5</v>
      </c>
    </row>
    <row r="205" spans="1:15" hidden="1">
      <c r="A205" s="39" t="s">
        <v>110</v>
      </c>
      <c r="B205" s="34">
        <v>45</v>
      </c>
      <c r="C205" s="35">
        <v>79</v>
      </c>
      <c r="D205" s="15" t="str">
        <f>IF(B205&lt;=Lists_Cats!$B$19,Lists_Cats!$C$19,IF(B205&lt;=Lists_Cats!$B$20,Lists_Cats!$C$20,IF(B205&lt;=Lists_Cats!$B$21,Lists_Cats!$C$21,IF(B205&lt;=Lists_Cats!$B$22,Lists_Cats!$C$22,IF(B205&lt;=Lists_Cats!$B$23,Lists_Cats!$C$23,IF(B205&lt;=Lists_Cats!$B$24,Lists_Cats!$C$24,IF(B205&lt;=Lists_Cats!$B$25,Lists_Cats!$C$25,IF(B205&lt;=Lists_Cats!$B$26,Lists_Cats!$C$26,IF(B205&lt;=Lists_Cats!$B$27,Lists_Cats!$C$27,IF(B205&lt;=Lists_Cats!$B$28,Lists_Cats!$C$28,Lists_Cats!$C$29))))))))))</f>
        <v>FT7</v>
      </c>
      <c r="E205" s="36" t="str">
        <f>IF(C205&lt;=Lists_Cats!$B$33,Lists_Cats!$C$33,IF(C205&lt;=Lists_Cats!$B$34,Lists_Cats!$C$34,IF(C205&lt;=Lists_Cats!$B$35,Lists_Cats!$C$35,IF(C205&lt;=Lists_Cats!$B$36,Lists_Cats!$C$36,IF(C205&lt;=Lists_Cats!$B$37,Lists_Cats!$C$37,IF(C205&lt;=Lists_Cats!$B$38,Lists_Cats!$C$38,IF(C205&lt;=Lists_Cats!$B$39,Lists_Cats!$C$39,IF(C205&lt;=Lists_Cats!$B$40,Lists_Cats!$C$40,IF(C205&lt;=Lists_Cats!$B$41,Lists_Cats!$C$41,IF(C205&lt;=Lists_Cats!$B$42,Lists_Cats!$C$42,IF(C205&lt;=Lists_Cats!$B$43,Lists_Cats!$C$43,IF(C205&lt;=Lists_Cats!$B$44,Lists_Cats!$C$44,IF(C205&lt;=Lists_Cats!$B$45,Lists_Cats!$C$45,IF(C205&lt;=Lists_Cats!$B$46,Lists_Cats!$C$46,Lists_Cats!$C$47))))))))))))))</f>
        <v>FW5</v>
      </c>
      <c r="F205" s="36"/>
      <c r="G205" s="63" t="s">
        <v>102</v>
      </c>
      <c r="H205" s="37" t="str">
        <f t="shared" si="10"/>
        <v>FT7-FW5-Ash</v>
      </c>
      <c r="I205" s="38">
        <v>32.78</v>
      </c>
      <c r="K205">
        <f t="shared" si="9"/>
        <v>1</v>
      </c>
      <c r="M205" s="357">
        <v>0.04</v>
      </c>
      <c r="O205" s="361">
        <f t="shared" si="11"/>
        <v>34.1</v>
      </c>
    </row>
    <row r="206" spans="1:15" hidden="1">
      <c r="A206" s="39" t="s">
        <v>90</v>
      </c>
      <c r="B206" s="34">
        <v>45</v>
      </c>
      <c r="C206" s="35">
        <v>91</v>
      </c>
      <c r="D206" s="15" t="str">
        <f>IF(B206&lt;=Lists_Cats!$B$19,Lists_Cats!$C$19,IF(B206&lt;=Lists_Cats!$B$20,Lists_Cats!$C$20,IF(B206&lt;=Lists_Cats!$B$21,Lists_Cats!$C$21,IF(B206&lt;=Lists_Cats!$B$22,Lists_Cats!$C$22,IF(B206&lt;=Lists_Cats!$B$23,Lists_Cats!$C$23,IF(B206&lt;=Lists_Cats!$B$24,Lists_Cats!$C$24,IF(B206&lt;=Lists_Cats!$B$25,Lists_Cats!$C$25,IF(B206&lt;=Lists_Cats!$B$26,Lists_Cats!$C$26,IF(B206&lt;=Lists_Cats!$B$27,Lists_Cats!$C$27,IF(B206&lt;=Lists_Cats!$B$28,Lists_Cats!$C$28,Lists_Cats!$C$29))))))))))</f>
        <v>FT7</v>
      </c>
      <c r="E206" s="36" t="str">
        <f>IF(C206&lt;=Lists_Cats!$B$33,Lists_Cats!$C$33,IF(C206&lt;=Lists_Cats!$B$34,Lists_Cats!$C$34,IF(C206&lt;=Lists_Cats!$B$35,Lists_Cats!$C$35,IF(C206&lt;=Lists_Cats!$B$36,Lists_Cats!$C$36,IF(C206&lt;=Lists_Cats!$B$37,Lists_Cats!$C$37,IF(C206&lt;=Lists_Cats!$B$38,Lists_Cats!$C$38,IF(C206&lt;=Lists_Cats!$B$39,Lists_Cats!$C$39,IF(C206&lt;=Lists_Cats!$B$40,Lists_Cats!$C$40,IF(C206&lt;=Lists_Cats!$B$41,Lists_Cats!$C$41,IF(C206&lt;=Lists_Cats!$B$42,Lists_Cats!$C$42,IF(C206&lt;=Lists_Cats!$B$43,Lists_Cats!$C$43,IF(C206&lt;=Lists_Cats!$B$44,Lists_Cats!$C$44,IF(C206&lt;=Lists_Cats!$B$45,Lists_Cats!$C$45,IF(C206&lt;=Lists_Cats!$B$46,Lists_Cats!$C$46,Lists_Cats!$C$47))))))))))))))</f>
        <v>FW7</v>
      </c>
      <c r="F206" s="36"/>
      <c r="G206" s="63" t="s">
        <v>102</v>
      </c>
      <c r="H206" s="37" t="str">
        <f t="shared" si="10"/>
        <v>FT7-FW7-Ash</v>
      </c>
      <c r="I206" s="38">
        <v>36.729999999999997</v>
      </c>
      <c r="K206">
        <f t="shared" si="9"/>
        <v>1</v>
      </c>
      <c r="M206" s="357">
        <v>0.04</v>
      </c>
      <c r="O206" s="361">
        <f t="shared" si="11"/>
        <v>38.199999999999996</v>
      </c>
    </row>
    <row r="207" spans="1:15" hidden="1">
      <c r="A207" s="39" t="s">
        <v>111</v>
      </c>
      <c r="B207" s="34">
        <v>45</v>
      </c>
      <c r="C207" s="35">
        <v>104</v>
      </c>
      <c r="D207" s="15" t="str">
        <f>IF(B207&lt;=Lists_Cats!$B$19,Lists_Cats!$C$19,IF(B207&lt;=Lists_Cats!$B$20,Lists_Cats!$C$20,IF(B207&lt;=Lists_Cats!$B$21,Lists_Cats!$C$21,IF(B207&lt;=Lists_Cats!$B$22,Lists_Cats!$C$22,IF(B207&lt;=Lists_Cats!$B$23,Lists_Cats!$C$23,IF(B207&lt;=Lists_Cats!$B$24,Lists_Cats!$C$24,IF(B207&lt;=Lists_Cats!$B$25,Lists_Cats!$C$25,IF(B207&lt;=Lists_Cats!$B$26,Lists_Cats!$C$26,IF(B207&lt;=Lists_Cats!$B$27,Lists_Cats!$C$27,IF(B207&lt;=Lists_Cats!$B$28,Lists_Cats!$C$28,Lists_Cats!$C$29))))))))))</f>
        <v>FT7</v>
      </c>
      <c r="E207" s="36" t="str">
        <f>IF(C207&lt;=Lists_Cats!$B$33,Lists_Cats!$C$33,IF(C207&lt;=Lists_Cats!$B$34,Lists_Cats!$C$34,IF(C207&lt;=Lists_Cats!$B$35,Lists_Cats!$C$35,IF(C207&lt;=Lists_Cats!$B$36,Lists_Cats!$C$36,IF(C207&lt;=Lists_Cats!$B$37,Lists_Cats!$C$37,IF(C207&lt;=Lists_Cats!$B$38,Lists_Cats!$C$38,IF(C207&lt;=Lists_Cats!$B$39,Lists_Cats!$C$39,IF(C207&lt;=Lists_Cats!$B$40,Lists_Cats!$C$40,IF(C207&lt;=Lists_Cats!$B$41,Lists_Cats!$C$41,IF(C207&lt;=Lists_Cats!$B$42,Lists_Cats!$C$42,IF(C207&lt;=Lists_Cats!$B$43,Lists_Cats!$C$43,IF(C207&lt;=Lists_Cats!$B$44,Lists_Cats!$C$44,IF(C207&lt;=Lists_Cats!$B$45,Lists_Cats!$C$45,IF(C207&lt;=Lists_Cats!$B$46,Lists_Cats!$C$46,Lists_Cats!$C$47))))))))))))))</f>
        <v>FW8</v>
      </c>
      <c r="F207" s="36"/>
      <c r="G207" s="63" t="s">
        <v>102</v>
      </c>
      <c r="H207" s="37" t="str">
        <f t="shared" si="10"/>
        <v>FT7-FW8-Ash</v>
      </c>
      <c r="I207" s="38">
        <v>41.48</v>
      </c>
      <c r="K207">
        <f t="shared" si="9"/>
        <v>1</v>
      </c>
      <c r="M207" s="357">
        <v>0.04</v>
      </c>
      <c r="O207" s="361">
        <f t="shared" si="11"/>
        <v>43.14</v>
      </c>
    </row>
    <row r="208" spans="1:15" hidden="1">
      <c r="A208" s="39" t="s">
        <v>91</v>
      </c>
      <c r="B208" s="34">
        <v>45</v>
      </c>
      <c r="C208" s="35">
        <v>115</v>
      </c>
      <c r="D208" s="15" t="str">
        <f>IF(B208&lt;=Lists_Cats!$B$19,Lists_Cats!$C$19,IF(B208&lt;=Lists_Cats!$B$20,Lists_Cats!$C$20,IF(B208&lt;=Lists_Cats!$B$21,Lists_Cats!$C$21,IF(B208&lt;=Lists_Cats!$B$22,Lists_Cats!$C$22,IF(B208&lt;=Lists_Cats!$B$23,Lists_Cats!$C$23,IF(B208&lt;=Lists_Cats!$B$24,Lists_Cats!$C$24,IF(B208&lt;=Lists_Cats!$B$25,Lists_Cats!$C$25,IF(B208&lt;=Lists_Cats!$B$26,Lists_Cats!$C$26,IF(B208&lt;=Lists_Cats!$B$27,Lists_Cats!$C$27,IF(B208&lt;=Lists_Cats!$B$28,Lists_Cats!$C$28,Lists_Cats!$C$29))))))))))</f>
        <v>FT7</v>
      </c>
      <c r="E208" s="36" t="str">
        <f>IF(C208&lt;=Lists_Cats!$B$33,Lists_Cats!$C$33,IF(C208&lt;=Lists_Cats!$B$34,Lists_Cats!$C$34,IF(C208&lt;=Lists_Cats!$B$35,Lists_Cats!$C$35,IF(C208&lt;=Lists_Cats!$B$36,Lists_Cats!$C$36,IF(C208&lt;=Lists_Cats!$B$37,Lists_Cats!$C$37,IF(C208&lt;=Lists_Cats!$B$38,Lists_Cats!$C$38,IF(C208&lt;=Lists_Cats!$B$39,Lists_Cats!$C$39,IF(C208&lt;=Lists_Cats!$B$40,Lists_Cats!$C$40,IF(C208&lt;=Lists_Cats!$B$41,Lists_Cats!$C$41,IF(C208&lt;=Lists_Cats!$B$42,Lists_Cats!$C$42,IF(C208&lt;=Lists_Cats!$B$43,Lists_Cats!$C$43,IF(C208&lt;=Lists_Cats!$B$44,Lists_Cats!$C$44,IF(C208&lt;=Lists_Cats!$B$45,Lists_Cats!$C$45,IF(C208&lt;=Lists_Cats!$B$46,Lists_Cats!$C$46,Lists_Cats!$C$47))))))))))))))</f>
        <v>FW9</v>
      </c>
      <c r="F208" s="36"/>
      <c r="G208" s="63" t="s">
        <v>102</v>
      </c>
      <c r="H208" s="37" t="str">
        <f t="shared" si="10"/>
        <v>FT7-FW9-Ash</v>
      </c>
      <c r="I208" s="38">
        <v>45.22</v>
      </c>
      <c r="K208">
        <f t="shared" si="9"/>
        <v>1</v>
      </c>
      <c r="M208" s="357">
        <v>0.04</v>
      </c>
      <c r="O208" s="361">
        <f t="shared" si="11"/>
        <v>47.03</v>
      </c>
    </row>
    <row r="209" spans="1:15" hidden="1">
      <c r="A209" s="39" t="s">
        <v>112</v>
      </c>
      <c r="B209" s="34">
        <v>45</v>
      </c>
      <c r="C209" s="35">
        <v>125</v>
      </c>
      <c r="D209" s="15" t="str">
        <f>IF(B209&lt;=Lists_Cats!$B$19,Lists_Cats!$C$19,IF(B209&lt;=Lists_Cats!$B$20,Lists_Cats!$C$20,IF(B209&lt;=Lists_Cats!$B$21,Lists_Cats!$C$21,IF(B209&lt;=Lists_Cats!$B$22,Lists_Cats!$C$22,IF(B209&lt;=Lists_Cats!$B$23,Lists_Cats!$C$23,IF(B209&lt;=Lists_Cats!$B$24,Lists_Cats!$C$24,IF(B209&lt;=Lists_Cats!$B$25,Lists_Cats!$C$25,IF(B209&lt;=Lists_Cats!$B$26,Lists_Cats!$C$26,IF(B209&lt;=Lists_Cats!$B$27,Lists_Cats!$C$27,IF(B209&lt;=Lists_Cats!$B$28,Lists_Cats!$C$28,Lists_Cats!$C$29))))))))))</f>
        <v>FT7</v>
      </c>
      <c r="E209" s="36" t="str">
        <f>IF(C209&lt;=Lists_Cats!$B$33,Lists_Cats!$C$33,IF(C209&lt;=Lists_Cats!$B$34,Lists_Cats!$C$34,IF(C209&lt;=Lists_Cats!$B$35,Lists_Cats!$C$35,IF(C209&lt;=Lists_Cats!$B$36,Lists_Cats!$C$36,IF(C209&lt;=Lists_Cats!$B$37,Lists_Cats!$C$37,IF(C209&lt;=Lists_Cats!$B$38,Lists_Cats!$C$38,IF(C209&lt;=Lists_Cats!$B$39,Lists_Cats!$C$39,IF(C209&lt;=Lists_Cats!$B$40,Lists_Cats!$C$40,IF(C209&lt;=Lists_Cats!$B$41,Lists_Cats!$C$41,IF(C209&lt;=Lists_Cats!$B$42,Lists_Cats!$C$42,IF(C209&lt;=Lists_Cats!$B$43,Lists_Cats!$C$43,IF(C209&lt;=Lists_Cats!$B$44,Lists_Cats!$C$44,IF(C209&lt;=Lists_Cats!$B$45,Lists_Cats!$C$45,IF(C209&lt;=Lists_Cats!$B$46,Lists_Cats!$C$46,Lists_Cats!$C$47))))))))))))))</f>
        <v>FW10</v>
      </c>
      <c r="F209" s="36"/>
      <c r="G209" s="63" t="s">
        <v>102</v>
      </c>
      <c r="H209" s="37" t="str">
        <f t="shared" si="10"/>
        <v>FT7-FW10-Ash</v>
      </c>
      <c r="I209" s="38">
        <v>48.66</v>
      </c>
      <c r="K209">
        <f t="shared" si="9"/>
        <v>1</v>
      </c>
      <c r="M209" s="357">
        <v>0.04</v>
      </c>
      <c r="O209" s="361">
        <f t="shared" si="11"/>
        <v>50.61</v>
      </c>
    </row>
    <row r="210" spans="1:15" hidden="1">
      <c r="A210" s="39" t="s">
        <v>92</v>
      </c>
      <c r="B210" s="34">
        <v>45</v>
      </c>
      <c r="C210" s="35">
        <v>138</v>
      </c>
      <c r="D210" s="15" t="str">
        <f>IF(B210&lt;=Lists_Cats!$B$19,Lists_Cats!$C$19,IF(B210&lt;=Lists_Cats!$B$20,Lists_Cats!$C$20,IF(B210&lt;=Lists_Cats!$B$21,Lists_Cats!$C$21,IF(B210&lt;=Lists_Cats!$B$22,Lists_Cats!$C$22,IF(B210&lt;=Lists_Cats!$B$23,Lists_Cats!$C$23,IF(B210&lt;=Lists_Cats!$B$24,Lists_Cats!$C$24,IF(B210&lt;=Lists_Cats!$B$25,Lists_Cats!$C$25,IF(B210&lt;=Lists_Cats!$B$26,Lists_Cats!$C$26,IF(B210&lt;=Lists_Cats!$B$27,Lists_Cats!$C$27,IF(B210&lt;=Lists_Cats!$B$28,Lists_Cats!$C$28,Lists_Cats!$C$29))))))))))</f>
        <v>FT7</v>
      </c>
      <c r="E210" s="36" t="str">
        <f>IF(C210&lt;=Lists_Cats!$B$33,Lists_Cats!$C$33,IF(C210&lt;=Lists_Cats!$B$34,Lists_Cats!$C$34,IF(C210&lt;=Lists_Cats!$B$35,Lists_Cats!$C$35,IF(C210&lt;=Lists_Cats!$B$36,Lists_Cats!$C$36,IF(C210&lt;=Lists_Cats!$B$37,Lists_Cats!$C$37,IF(C210&lt;=Lists_Cats!$B$38,Lists_Cats!$C$38,IF(C210&lt;=Lists_Cats!$B$39,Lists_Cats!$C$39,IF(C210&lt;=Lists_Cats!$B$40,Lists_Cats!$C$40,IF(C210&lt;=Lists_Cats!$B$41,Lists_Cats!$C$41,IF(C210&lt;=Lists_Cats!$B$42,Lists_Cats!$C$42,IF(C210&lt;=Lists_Cats!$B$43,Lists_Cats!$C$43,IF(C210&lt;=Lists_Cats!$B$44,Lists_Cats!$C$44,IF(C210&lt;=Lists_Cats!$B$45,Lists_Cats!$C$45,IF(C210&lt;=Lists_Cats!$B$46,Lists_Cats!$C$46,Lists_Cats!$C$47))))))))))))))</f>
        <v>FW11</v>
      </c>
      <c r="F210" s="36"/>
      <c r="G210" s="63" t="s">
        <v>102</v>
      </c>
      <c r="H210" s="37" t="str">
        <f t="shared" si="10"/>
        <v>FT7-FW11-Ash</v>
      </c>
      <c r="I210" s="38">
        <v>53.14</v>
      </c>
      <c r="K210">
        <f t="shared" si="9"/>
        <v>1</v>
      </c>
      <c r="M210" s="357">
        <v>0.04</v>
      </c>
      <c r="O210" s="361">
        <f t="shared" si="11"/>
        <v>55.269999999999996</v>
      </c>
    </row>
    <row r="211" spans="1:15" hidden="1">
      <c r="A211" s="39" t="s">
        <v>113</v>
      </c>
      <c r="B211" s="34">
        <v>45</v>
      </c>
      <c r="C211" s="35">
        <v>152</v>
      </c>
      <c r="D211" s="15" t="str">
        <f>IF(B211&lt;=Lists_Cats!$B$19,Lists_Cats!$C$19,IF(B211&lt;=Lists_Cats!$B$20,Lists_Cats!$C$20,IF(B211&lt;=Lists_Cats!$B$21,Lists_Cats!$C$21,IF(B211&lt;=Lists_Cats!$B$22,Lists_Cats!$C$22,IF(B211&lt;=Lists_Cats!$B$23,Lists_Cats!$C$23,IF(B211&lt;=Lists_Cats!$B$24,Lists_Cats!$C$24,IF(B211&lt;=Lists_Cats!$B$25,Lists_Cats!$C$25,IF(B211&lt;=Lists_Cats!$B$26,Lists_Cats!$C$26,IF(B211&lt;=Lists_Cats!$B$27,Lists_Cats!$C$27,IF(B211&lt;=Lists_Cats!$B$28,Lists_Cats!$C$28,Lists_Cats!$C$29))))))))))</f>
        <v>FT7</v>
      </c>
      <c r="E211" s="36" t="str">
        <f>IF(C211&lt;=Lists_Cats!$B$33,Lists_Cats!$C$33,IF(C211&lt;=Lists_Cats!$B$34,Lists_Cats!$C$34,IF(C211&lt;=Lists_Cats!$B$35,Lists_Cats!$C$35,IF(C211&lt;=Lists_Cats!$B$36,Lists_Cats!$C$36,IF(C211&lt;=Lists_Cats!$B$37,Lists_Cats!$C$37,IF(C211&lt;=Lists_Cats!$B$38,Lists_Cats!$C$38,IF(C211&lt;=Lists_Cats!$B$39,Lists_Cats!$C$39,IF(C211&lt;=Lists_Cats!$B$40,Lists_Cats!$C$40,IF(C211&lt;=Lists_Cats!$B$41,Lists_Cats!$C$41,IF(C211&lt;=Lists_Cats!$B$42,Lists_Cats!$C$42,IF(C211&lt;=Lists_Cats!$B$43,Lists_Cats!$C$43,IF(C211&lt;=Lists_Cats!$B$44,Lists_Cats!$C$44,IF(C211&lt;=Lists_Cats!$B$45,Lists_Cats!$C$45,IF(C211&lt;=Lists_Cats!$B$46,Lists_Cats!$C$46,Lists_Cats!$C$47))))))))))))))</f>
        <v>FW12</v>
      </c>
      <c r="F211" s="36"/>
      <c r="G211" s="63" t="s">
        <v>102</v>
      </c>
      <c r="H211" s="37" t="str">
        <f t="shared" si="10"/>
        <v>FT7-FW12-Ash</v>
      </c>
      <c r="I211" s="38">
        <v>58.1</v>
      </c>
      <c r="K211">
        <f t="shared" si="9"/>
        <v>1</v>
      </c>
      <c r="M211" s="357">
        <v>0.04</v>
      </c>
      <c r="O211" s="361">
        <f t="shared" si="11"/>
        <v>60.43</v>
      </c>
    </row>
    <row r="212" spans="1:15" hidden="1">
      <c r="A212" s="39" t="s">
        <v>93</v>
      </c>
      <c r="B212" s="34">
        <v>45</v>
      </c>
      <c r="C212" s="35">
        <v>175</v>
      </c>
      <c r="D212" s="15" t="str">
        <f>IF(B212&lt;=Lists_Cats!$B$19,Lists_Cats!$C$19,IF(B212&lt;=Lists_Cats!$B$20,Lists_Cats!$C$20,IF(B212&lt;=Lists_Cats!$B$21,Lists_Cats!$C$21,IF(B212&lt;=Lists_Cats!$B$22,Lists_Cats!$C$22,IF(B212&lt;=Lists_Cats!$B$23,Lists_Cats!$C$23,IF(B212&lt;=Lists_Cats!$B$24,Lists_Cats!$C$24,IF(B212&lt;=Lists_Cats!$B$25,Lists_Cats!$C$25,IF(B212&lt;=Lists_Cats!$B$26,Lists_Cats!$C$26,IF(B212&lt;=Lists_Cats!$B$27,Lists_Cats!$C$27,IF(B212&lt;=Lists_Cats!$B$28,Lists_Cats!$C$28,Lists_Cats!$C$29))))))))))</f>
        <v>FT7</v>
      </c>
      <c r="E212" s="36" t="str">
        <f>IF(C212&lt;=Lists_Cats!$B$33,Lists_Cats!$C$33,IF(C212&lt;=Lists_Cats!$B$34,Lists_Cats!$C$34,IF(C212&lt;=Lists_Cats!$B$35,Lists_Cats!$C$35,IF(C212&lt;=Lists_Cats!$B$36,Lists_Cats!$C$36,IF(C212&lt;=Lists_Cats!$B$37,Lists_Cats!$C$37,IF(C212&lt;=Lists_Cats!$B$38,Lists_Cats!$C$38,IF(C212&lt;=Lists_Cats!$B$39,Lists_Cats!$C$39,IF(C212&lt;=Lists_Cats!$B$40,Lists_Cats!$C$40,IF(C212&lt;=Lists_Cats!$B$41,Lists_Cats!$C$41,IF(C212&lt;=Lists_Cats!$B$42,Lists_Cats!$C$42,IF(C212&lt;=Lists_Cats!$B$43,Lists_Cats!$C$43,IF(C212&lt;=Lists_Cats!$B$44,Lists_Cats!$C$44,IF(C212&lt;=Lists_Cats!$B$45,Lists_Cats!$C$45,IF(C212&lt;=Lists_Cats!$B$46,Lists_Cats!$C$46,Lists_Cats!$C$47))))))))))))))</f>
        <v>FW13</v>
      </c>
      <c r="F212" s="36"/>
      <c r="G212" s="63" t="s">
        <v>102</v>
      </c>
      <c r="H212" s="37" t="str">
        <f t="shared" si="10"/>
        <v>FT7-FW13-Ash</v>
      </c>
      <c r="I212" s="38">
        <v>66.010000000000005</v>
      </c>
      <c r="K212">
        <f t="shared" si="9"/>
        <v>1</v>
      </c>
      <c r="M212" s="357">
        <v>0.04</v>
      </c>
      <c r="O212" s="361">
        <f t="shared" si="11"/>
        <v>68.660000000000011</v>
      </c>
    </row>
    <row r="213" spans="1:15" hidden="1">
      <c r="A213" s="39" t="s">
        <v>94</v>
      </c>
      <c r="B213" s="34">
        <v>45</v>
      </c>
      <c r="C213" s="35">
        <v>205</v>
      </c>
      <c r="D213" s="15" t="str">
        <f>IF(B213&lt;=Lists_Cats!$B$19,Lists_Cats!$C$19,IF(B213&lt;=Lists_Cats!$B$20,Lists_Cats!$C$20,IF(B213&lt;=Lists_Cats!$B$21,Lists_Cats!$C$21,IF(B213&lt;=Lists_Cats!$B$22,Lists_Cats!$C$22,IF(B213&lt;=Lists_Cats!$B$23,Lists_Cats!$C$23,IF(B213&lt;=Lists_Cats!$B$24,Lists_Cats!$C$24,IF(B213&lt;=Lists_Cats!$B$25,Lists_Cats!$C$25,IF(B213&lt;=Lists_Cats!$B$26,Lists_Cats!$C$26,IF(B213&lt;=Lists_Cats!$B$27,Lists_Cats!$C$27,IF(B213&lt;=Lists_Cats!$B$28,Lists_Cats!$C$28,Lists_Cats!$C$29))))))))))</f>
        <v>FT7</v>
      </c>
      <c r="E213" s="36" t="str">
        <f>IF(C213&lt;=Lists_Cats!$B$33,Lists_Cats!$C$33,IF(C213&lt;=Lists_Cats!$B$34,Lists_Cats!$C$34,IF(C213&lt;=Lists_Cats!$B$35,Lists_Cats!$C$35,IF(C213&lt;=Lists_Cats!$B$36,Lists_Cats!$C$36,IF(C213&lt;=Lists_Cats!$B$37,Lists_Cats!$C$37,IF(C213&lt;=Lists_Cats!$B$38,Lists_Cats!$C$38,IF(C213&lt;=Lists_Cats!$B$39,Lists_Cats!$C$39,IF(C213&lt;=Lists_Cats!$B$40,Lists_Cats!$C$40,IF(C213&lt;=Lists_Cats!$B$41,Lists_Cats!$C$41,IF(C213&lt;=Lists_Cats!$B$42,Lists_Cats!$C$42,IF(C213&lt;=Lists_Cats!$B$43,Lists_Cats!$C$43,IF(C213&lt;=Lists_Cats!$B$44,Lists_Cats!$C$44,IF(C213&lt;=Lists_Cats!$B$45,Lists_Cats!$C$45,IF(C213&lt;=Lists_Cats!$B$46,Lists_Cats!$C$46,Lists_Cats!$C$47))))))))))))))</f>
        <v>FW14</v>
      </c>
      <c r="F213" s="36"/>
      <c r="G213" s="63" t="s">
        <v>102</v>
      </c>
      <c r="H213" s="37" t="str">
        <f t="shared" si="10"/>
        <v>FT7-FW14-Ash</v>
      </c>
      <c r="I213" s="38">
        <v>76.460000000000008</v>
      </c>
      <c r="K213">
        <f t="shared" si="9"/>
        <v>1</v>
      </c>
      <c r="M213" s="357">
        <v>0.04</v>
      </c>
      <c r="O213" s="361">
        <f t="shared" si="11"/>
        <v>79.52000000000001</v>
      </c>
    </row>
    <row r="214" spans="1:15" hidden="1">
      <c r="A214" s="39" t="s">
        <v>114</v>
      </c>
      <c r="B214" s="34">
        <v>52</v>
      </c>
      <c r="C214" s="35">
        <v>79</v>
      </c>
      <c r="D214" s="15" t="str">
        <f>IF(B214&lt;=Lists_Cats!$B$19,Lists_Cats!$C$19,IF(B214&lt;=Lists_Cats!$B$20,Lists_Cats!$C$20,IF(B214&lt;=Lists_Cats!$B$21,Lists_Cats!$C$21,IF(B214&lt;=Lists_Cats!$B$22,Lists_Cats!$C$22,IF(B214&lt;=Lists_Cats!$B$23,Lists_Cats!$C$23,IF(B214&lt;=Lists_Cats!$B$24,Lists_Cats!$C$24,IF(B214&lt;=Lists_Cats!$B$25,Lists_Cats!$C$25,IF(B214&lt;=Lists_Cats!$B$26,Lists_Cats!$C$26,IF(B214&lt;=Lists_Cats!$B$27,Lists_Cats!$C$27,IF(B214&lt;=Lists_Cats!$B$28,Lists_Cats!$C$28,Lists_Cats!$C$29))))))))))</f>
        <v>FT8</v>
      </c>
      <c r="E214" s="36" t="str">
        <f>IF(C214&lt;=Lists_Cats!$B$33,Lists_Cats!$C$33,IF(C214&lt;=Lists_Cats!$B$34,Lists_Cats!$C$34,IF(C214&lt;=Lists_Cats!$B$35,Lists_Cats!$C$35,IF(C214&lt;=Lists_Cats!$B$36,Lists_Cats!$C$36,IF(C214&lt;=Lists_Cats!$B$37,Lists_Cats!$C$37,IF(C214&lt;=Lists_Cats!$B$38,Lists_Cats!$C$38,IF(C214&lt;=Lists_Cats!$B$39,Lists_Cats!$C$39,IF(C214&lt;=Lists_Cats!$B$40,Lists_Cats!$C$40,IF(C214&lt;=Lists_Cats!$B$41,Lists_Cats!$C$41,IF(C214&lt;=Lists_Cats!$B$42,Lists_Cats!$C$42,IF(C214&lt;=Lists_Cats!$B$43,Lists_Cats!$C$43,IF(C214&lt;=Lists_Cats!$B$44,Lists_Cats!$C$44,IF(C214&lt;=Lists_Cats!$B$45,Lists_Cats!$C$45,IF(C214&lt;=Lists_Cats!$B$46,Lists_Cats!$C$46,Lists_Cats!$C$47))))))))))))))</f>
        <v>FW5</v>
      </c>
      <c r="F214" s="36"/>
      <c r="G214" s="63" t="s">
        <v>102</v>
      </c>
      <c r="H214" s="37" t="str">
        <f t="shared" si="10"/>
        <v>FT8-FW5-Ash</v>
      </c>
      <c r="I214" s="38">
        <v>43.9</v>
      </c>
      <c r="K214">
        <f t="shared" si="9"/>
        <v>1</v>
      </c>
      <c r="M214" s="357">
        <v>0.04</v>
      </c>
      <c r="O214" s="361">
        <f t="shared" si="11"/>
        <v>45.66</v>
      </c>
    </row>
    <row r="215" spans="1:15" hidden="1">
      <c r="A215" s="39" t="s">
        <v>95</v>
      </c>
      <c r="B215" s="34">
        <v>52</v>
      </c>
      <c r="C215" s="35">
        <v>91</v>
      </c>
      <c r="D215" s="15" t="str">
        <f>IF(B215&lt;=Lists_Cats!$B$19,Lists_Cats!$C$19,IF(B215&lt;=Lists_Cats!$B$20,Lists_Cats!$C$20,IF(B215&lt;=Lists_Cats!$B$21,Lists_Cats!$C$21,IF(B215&lt;=Lists_Cats!$B$22,Lists_Cats!$C$22,IF(B215&lt;=Lists_Cats!$B$23,Lists_Cats!$C$23,IF(B215&lt;=Lists_Cats!$B$24,Lists_Cats!$C$24,IF(B215&lt;=Lists_Cats!$B$25,Lists_Cats!$C$25,IF(B215&lt;=Lists_Cats!$B$26,Lists_Cats!$C$26,IF(B215&lt;=Lists_Cats!$B$27,Lists_Cats!$C$27,IF(B215&lt;=Lists_Cats!$B$28,Lists_Cats!$C$28,Lists_Cats!$C$29))))))))))</f>
        <v>FT8</v>
      </c>
      <c r="E215" s="36" t="str">
        <f>IF(C215&lt;=Lists_Cats!$B$33,Lists_Cats!$C$33,IF(C215&lt;=Lists_Cats!$B$34,Lists_Cats!$C$34,IF(C215&lt;=Lists_Cats!$B$35,Lists_Cats!$C$35,IF(C215&lt;=Lists_Cats!$B$36,Lists_Cats!$C$36,IF(C215&lt;=Lists_Cats!$B$37,Lists_Cats!$C$37,IF(C215&lt;=Lists_Cats!$B$38,Lists_Cats!$C$38,IF(C215&lt;=Lists_Cats!$B$39,Lists_Cats!$C$39,IF(C215&lt;=Lists_Cats!$B$40,Lists_Cats!$C$40,IF(C215&lt;=Lists_Cats!$B$41,Lists_Cats!$C$41,IF(C215&lt;=Lists_Cats!$B$42,Lists_Cats!$C$42,IF(C215&lt;=Lists_Cats!$B$43,Lists_Cats!$C$43,IF(C215&lt;=Lists_Cats!$B$44,Lists_Cats!$C$44,IF(C215&lt;=Lists_Cats!$B$45,Lists_Cats!$C$45,IF(C215&lt;=Lists_Cats!$B$46,Lists_Cats!$C$46,Lists_Cats!$C$47))))))))))))))</f>
        <v>FW7</v>
      </c>
      <c r="F215" s="36"/>
      <c r="G215" s="63" t="s">
        <v>102</v>
      </c>
      <c r="H215" s="37" t="str">
        <f t="shared" si="10"/>
        <v>FT8-FW7-Ash</v>
      </c>
      <c r="I215" s="38">
        <v>49.39</v>
      </c>
      <c r="K215">
        <f t="shared" si="9"/>
        <v>1</v>
      </c>
      <c r="M215" s="357">
        <v>0.04</v>
      </c>
      <c r="O215" s="361">
        <f t="shared" si="11"/>
        <v>51.37</v>
      </c>
    </row>
    <row r="216" spans="1:15" hidden="1">
      <c r="A216" s="39" t="s">
        <v>115</v>
      </c>
      <c r="B216" s="34">
        <v>52</v>
      </c>
      <c r="C216" s="35">
        <v>104</v>
      </c>
      <c r="D216" s="15" t="str">
        <f>IF(B216&lt;=Lists_Cats!$B$19,Lists_Cats!$C$19,IF(B216&lt;=Lists_Cats!$B$20,Lists_Cats!$C$20,IF(B216&lt;=Lists_Cats!$B$21,Lists_Cats!$C$21,IF(B216&lt;=Lists_Cats!$B$22,Lists_Cats!$C$22,IF(B216&lt;=Lists_Cats!$B$23,Lists_Cats!$C$23,IF(B216&lt;=Lists_Cats!$B$24,Lists_Cats!$C$24,IF(B216&lt;=Lists_Cats!$B$25,Lists_Cats!$C$25,IF(B216&lt;=Lists_Cats!$B$26,Lists_Cats!$C$26,IF(B216&lt;=Lists_Cats!$B$27,Lists_Cats!$C$27,IF(B216&lt;=Lists_Cats!$B$28,Lists_Cats!$C$28,Lists_Cats!$C$29))))))))))</f>
        <v>FT8</v>
      </c>
      <c r="E216" s="36" t="str">
        <f>IF(C216&lt;=Lists_Cats!$B$33,Lists_Cats!$C$33,IF(C216&lt;=Lists_Cats!$B$34,Lists_Cats!$C$34,IF(C216&lt;=Lists_Cats!$B$35,Lists_Cats!$C$35,IF(C216&lt;=Lists_Cats!$B$36,Lists_Cats!$C$36,IF(C216&lt;=Lists_Cats!$B$37,Lists_Cats!$C$37,IF(C216&lt;=Lists_Cats!$B$38,Lists_Cats!$C$38,IF(C216&lt;=Lists_Cats!$B$39,Lists_Cats!$C$39,IF(C216&lt;=Lists_Cats!$B$40,Lists_Cats!$C$40,IF(C216&lt;=Lists_Cats!$B$41,Lists_Cats!$C$41,IF(C216&lt;=Lists_Cats!$B$42,Lists_Cats!$C$42,IF(C216&lt;=Lists_Cats!$B$43,Lists_Cats!$C$43,IF(C216&lt;=Lists_Cats!$B$44,Lists_Cats!$C$44,IF(C216&lt;=Lists_Cats!$B$45,Lists_Cats!$C$45,IF(C216&lt;=Lists_Cats!$B$46,Lists_Cats!$C$46,Lists_Cats!$C$47))))))))))))))</f>
        <v>FW8</v>
      </c>
      <c r="F216" s="36"/>
      <c r="G216" s="63" t="s">
        <v>102</v>
      </c>
      <c r="H216" s="37" t="str">
        <f t="shared" si="10"/>
        <v>FT8-FW8-Ash</v>
      </c>
      <c r="I216" s="38">
        <v>55.879999999999995</v>
      </c>
      <c r="K216">
        <f t="shared" si="9"/>
        <v>1</v>
      </c>
      <c r="M216" s="357">
        <v>0.04</v>
      </c>
      <c r="O216" s="361">
        <f t="shared" si="11"/>
        <v>58.12</v>
      </c>
    </row>
    <row r="217" spans="1:15" hidden="1">
      <c r="A217" s="39" t="s">
        <v>96</v>
      </c>
      <c r="B217" s="34">
        <v>52</v>
      </c>
      <c r="C217" s="35">
        <v>115</v>
      </c>
      <c r="D217" s="15" t="str">
        <f>IF(B217&lt;=Lists_Cats!$B$19,Lists_Cats!$C$19,IF(B217&lt;=Lists_Cats!$B$20,Lists_Cats!$C$20,IF(B217&lt;=Lists_Cats!$B$21,Lists_Cats!$C$21,IF(B217&lt;=Lists_Cats!$B$22,Lists_Cats!$C$22,IF(B217&lt;=Lists_Cats!$B$23,Lists_Cats!$C$23,IF(B217&lt;=Lists_Cats!$B$24,Lists_Cats!$C$24,IF(B217&lt;=Lists_Cats!$B$25,Lists_Cats!$C$25,IF(B217&lt;=Lists_Cats!$B$26,Lists_Cats!$C$26,IF(B217&lt;=Lists_Cats!$B$27,Lists_Cats!$C$27,IF(B217&lt;=Lists_Cats!$B$28,Lists_Cats!$C$28,Lists_Cats!$C$29))))))))))</f>
        <v>FT8</v>
      </c>
      <c r="E217" s="36" t="str">
        <f>IF(C217&lt;=Lists_Cats!$B$33,Lists_Cats!$C$33,IF(C217&lt;=Lists_Cats!$B$34,Lists_Cats!$C$34,IF(C217&lt;=Lists_Cats!$B$35,Lists_Cats!$C$35,IF(C217&lt;=Lists_Cats!$B$36,Lists_Cats!$C$36,IF(C217&lt;=Lists_Cats!$B$37,Lists_Cats!$C$37,IF(C217&lt;=Lists_Cats!$B$38,Lists_Cats!$C$38,IF(C217&lt;=Lists_Cats!$B$39,Lists_Cats!$C$39,IF(C217&lt;=Lists_Cats!$B$40,Lists_Cats!$C$40,IF(C217&lt;=Lists_Cats!$B$41,Lists_Cats!$C$41,IF(C217&lt;=Lists_Cats!$B$42,Lists_Cats!$C$42,IF(C217&lt;=Lists_Cats!$B$43,Lists_Cats!$C$43,IF(C217&lt;=Lists_Cats!$B$44,Lists_Cats!$C$44,IF(C217&lt;=Lists_Cats!$B$45,Lists_Cats!$C$45,IF(C217&lt;=Lists_Cats!$B$46,Lists_Cats!$C$46,Lists_Cats!$C$47))))))))))))))</f>
        <v>FW9</v>
      </c>
      <c r="F217" s="36"/>
      <c r="G217" s="63" t="s">
        <v>102</v>
      </c>
      <c r="H217" s="37" t="str">
        <f t="shared" si="10"/>
        <v>FT8-FW9-Ash</v>
      </c>
      <c r="I217" s="38">
        <v>61.05</v>
      </c>
      <c r="K217">
        <f t="shared" si="9"/>
        <v>1</v>
      </c>
      <c r="M217" s="357">
        <v>0.04</v>
      </c>
      <c r="O217" s="361">
        <f t="shared" si="11"/>
        <v>63.5</v>
      </c>
    </row>
    <row r="218" spans="1:15" hidden="1">
      <c r="A218" s="39" t="s">
        <v>116</v>
      </c>
      <c r="B218" s="34">
        <v>52</v>
      </c>
      <c r="C218" s="35">
        <v>125</v>
      </c>
      <c r="D218" s="15" t="str">
        <f>IF(B218&lt;=Lists_Cats!$B$19,Lists_Cats!$C$19,IF(B218&lt;=Lists_Cats!$B$20,Lists_Cats!$C$20,IF(B218&lt;=Lists_Cats!$B$21,Lists_Cats!$C$21,IF(B218&lt;=Lists_Cats!$B$22,Lists_Cats!$C$22,IF(B218&lt;=Lists_Cats!$B$23,Lists_Cats!$C$23,IF(B218&lt;=Lists_Cats!$B$24,Lists_Cats!$C$24,IF(B218&lt;=Lists_Cats!$B$25,Lists_Cats!$C$25,IF(B218&lt;=Lists_Cats!$B$26,Lists_Cats!$C$26,IF(B218&lt;=Lists_Cats!$B$27,Lists_Cats!$C$27,IF(B218&lt;=Lists_Cats!$B$28,Lists_Cats!$C$28,Lists_Cats!$C$29))))))))))</f>
        <v>FT8</v>
      </c>
      <c r="E218" s="36" t="str">
        <f>IF(C218&lt;=Lists_Cats!$B$33,Lists_Cats!$C$33,IF(C218&lt;=Lists_Cats!$B$34,Lists_Cats!$C$34,IF(C218&lt;=Lists_Cats!$B$35,Lists_Cats!$C$35,IF(C218&lt;=Lists_Cats!$B$36,Lists_Cats!$C$36,IF(C218&lt;=Lists_Cats!$B$37,Lists_Cats!$C$37,IF(C218&lt;=Lists_Cats!$B$38,Lists_Cats!$C$38,IF(C218&lt;=Lists_Cats!$B$39,Lists_Cats!$C$39,IF(C218&lt;=Lists_Cats!$B$40,Lists_Cats!$C$40,IF(C218&lt;=Lists_Cats!$B$41,Lists_Cats!$C$41,IF(C218&lt;=Lists_Cats!$B$42,Lists_Cats!$C$42,IF(C218&lt;=Lists_Cats!$B$43,Lists_Cats!$C$43,IF(C218&lt;=Lists_Cats!$B$44,Lists_Cats!$C$44,IF(C218&lt;=Lists_Cats!$B$45,Lists_Cats!$C$45,IF(C218&lt;=Lists_Cats!$B$46,Lists_Cats!$C$46,Lists_Cats!$C$47))))))))))))))</f>
        <v>FW10</v>
      </c>
      <c r="F218" s="36"/>
      <c r="G218" s="63" t="s">
        <v>102</v>
      </c>
      <c r="H218" s="37" t="str">
        <f t="shared" si="10"/>
        <v>FT8-FW10-Ash</v>
      </c>
      <c r="I218" s="38">
        <v>65.800000000000011</v>
      </c>
      <c r="K218">
        <f t="shared" si="9"/>
        <v>1</v>
      </c>
      <c r="M218" s="357">
        <v>0.04</v>
      </c>
      <c r="O218" s="361">
        <f t="shared" si="11"/>
        <v>68.440000000000012</v>
      </c>
    </row>
    <row r="219" spans="1:15" hidden="1">
      <c r="A219" s="39" t="s">
        <v>97</v>
      </c>
      <c r="B219" s="34">
        <v>52</v>
      </c>
      <c r="C219" s="35">
        <v>138</v>
      </c>
      <c r="D219" s="15" t="str">
        <f>IF(B219&lt;=Lists_Cats!$B$19,Lists_Cats!$C$19,IF(B219&lt;=Lists_Cats!$B$20,Lists_Cats!$C$20,IF(B219&lt;=Lists_Cats!$B$21,Lists_Cats!$C$21,IF(B219&lt;=Lists_Cats!$B$22,Lists_Cats!$C$22,IF(B219&lt;=Lists_Cats!$B$23,Lists_Cats!$C$23,IF(B219&lt;=Lists_Cats!$B$24,Lists_Cats!$C$24,IF(B219&lt;=Lists_Cats!$B$25,Lists_Cats!$C$25,IF(B219&lt;=Lists_Cats!$B$26,Lists_Cats!$C$26,IF(B219&lt;=Lists_Cats!$B$27,Lists_Cats!$C$27,IF(B219&lt;=Lists_Cats!$B$28,Lists_Cats!$C$28,Lists_Cats!$C$29))))))))))</f>
        <v>FT8</v>
      </c>
      <c r="E219" s="36" t="str">
        <f>IF(C219&lt;=Lists_Cats!$B$33,Lists_Cats!$C$33,IF(C219&lt;=Lists_Cats!$B$34,Lists_Cats!$C$34,IF(C219&lt;=Lists_Cats!$B$35,Lists_Cats!$C$35,IF(C219&lt;=Lists_Cats!$B$36,Lists_Cats!$C$36,IF(C219&lt;=Lists_Cats!$B$37,Lists_Cats!$C$37,IF(C219&lt;=Lists_Cats!$B$38,Lists_Cats!$C$38,IF(C219&lt;=Lists_Cats!$B$39,Lists_Cats!$C$39,IF(C219&lt;=Lists_Cats!$B$40,Lists_Cats!$C$40,IF(C219&lt;=Lists_Cats!$B$41,Lists_Cats!$C$41,IF(C219&lt;=Lists_Cats!$B$42,Lists_Cats!$C$42,IF(C219&lt;=Lists_Cats!$B$43,Lists_Cats!$C$43,IF(C219&lt;=Lists_Cats!$B$44,Lists_Cats!$C$44,IF(C219&lt;=Lists_Cats!$B$45,Lists_Cats!$C$45,IF(C219&lt;=Lists_Cats!$B$46,Lists_Cats!$C$46,Lists_Cats!$C$47))))))))))))))</f>
        <v>FW11</v>
      </c>
      <c r="F219" s="36"/>
      <c r="G219" s="63" t="s">
        <v>102</v>
      </c>
      <c r="H219" s="37" t="str">
        <f t="shared" si="10"/>
        <v>FT8-FW11-Ash</v>
      </c>
      <c r="I219" s="38">
        <v>71.97</v>
      </c>
      <c r="K219">
        <f t="shared" si="9"/>
        <v>1</v>
      </c>
      <c r="M219" s="357">
        <v>0.04</v>
      </c>
      <c r="O219" s="361">
        <f t="shared" si="11"/>
        <v>74.850000000000009</v>
      </c>
    </row>
    <row r="220" spans="1:15" hidden="1">
      <c r="A220" s="39" t="s">
        <v>117</v>
      </c>
      <c r="B220" s="34">
        <v>52</v>
      </c>
      <c r="C220" s="35">
        <v>152</v>
      </c>
      <c r="D220" s="15" t="str">
        <f>IF(B220&lt;=Lists_Cats!$B$19,Lists_Cats!$C$19,IF(B220&lt;=Lists_Cats!$B$20,Lists_Cats!$C$20,IF(B220&lt;=Lists_Cats!$B$21,Lists_Cats!$C$21,IF(B220&lt;=Lists_Cats!$B$22,Lists_Cats!$C$22,IF(B220&lt;=Lists_Cats!$B$23,Lists_Cats!$C$23,IF(B220&lt;=Lists_Cats!$B$24,Lists_Cats!$C$24,IF(B220&lt;=Lists_Cats!$B$25,Lists_Cats!$C$25,IF(B220&lt;=Lists_Cats!$B$26,Lists_Cats!$C$26,IF(B220&lt;=Lists_Cats!$B$27,Lists_Cats!$C$27,IF(B220&lt;=Lists_Cats!$B$28,Lists_Cats!$C$28,Lists_Cats!$C$29))))))))))</f>
        <v>FT8</v>
      </c>
      <c r="E220" s="36" t="str">
        <f>IF(C220&lt;=Lists_Cats!$B$33,Lists_Cats!$C$33,IF(C220&lt;=Lists_Cats!$B$34,Lists_Cats!$C$34,IF(C220&lt;=Lists_Cats!$B$35,Lists_Cats!$C$35,IF(C220&lt;=Lists_Cats!$B$36,Lists_Cats!$C$36,IF(C220&lt;=Lists_Cats!$B$37,Lists_Cats!$C$37,IF(C220&lt;=Lists_Cats!$B$38,Lists_Cats!$C$38,IF(C220&lt;=Lists_Cats!$B$39,Lists_Cats!$C$39,IF(C220&lt;=Lists_Cats!$B$40,Lists_Cats!$C$40,IF(C220&lt;=Lists_Cats!$B$41,Lists_Cats!$C$41,IF(C220&lt;=Lists_Cats!$B$42,Lists_Cats!$C$42,IF(C220&lt;=Lists_Cats!$B$43,Lists_Cats!$C$43,IF(C220&lt;=Lists_Cats!$B$44,Lists_Cats!$C$44,IF(C220&lt;=Lists_Cats!$B$45,Lists_Cats!$C$45,IF(C220&lt;=Lists_Cats!$B$46,Lists_Cats!$C$46,Lists_Cats!$C$47))))))))))))))</f>
        <v>FW12</v>
      </c>
      <c r="F220" s="36"/>
      <c r="G220" s="63" t="s">
        <v>102</v>
      </c>
      <c r="H220" s="37" t="str">
        <f t="shared" si="10"/>
        <v>FT8-FW12-Ash</v>
      </c>
      <c r="I220" s="38">
        <v>78.77000000000001</v>
      </c>
      <c r="K220">
        <f t="shared" si="9"/>
        <v>1</v>
      </c>
      <c r="M220" s="357">
        <v>0.04</v>
      </c>
      <c r="O220" s="361">
        <f t="shared" si="11"/>
        <v>81.93</v>
      </c>
    </row>
    <row r="221" spans="1:15" hidden="1">
      <c r="A221" s="39" t="s">
        <v>118</v>
      </c>
      <c r="B221" s="34">
        <v>63</v>
      </c>
      <c r="C221" s="35">
        <v>79</v>
      </c>
      <c r="D221" s="15" t="str">
        <f>IF(B221&lt;=Lists_Cats!$B$19,Lists_Cats!$C$19,IF(B221&lt;=Lists_Cats!$B$20,Lists_Cats!$C$20,IF(B221&lt;=Lists_Cats!$B$21,Lists_Cats!$C$21,IF(B221&lt;=Lists_Cats!$B$22,Lists_Cats!$C$22,IF(B221&lt;=Lists_Cats!$B$23,Lists_Cats!$C$23,IF(B221&lt;=Lists_Cats!$B$24,Lists_Cats!$C$24,IF(B221&lt;=Lists_Cats!$B$25,Lists_Cats!$C$25,IF(B221&lt;=Lists_Cats!$B$26,Lists_Cats!$C$26,IF(B221&lt;=Lists_Cats!$B$27,Lists_Cats!$C$27,IF(B221&lt;=Lists_Cats!$B$28,Lists_Cats!$C$28,Lists_Cats!$C$29))))))))))</f>
        <v>FT9</v>
      </c>
      <c r="E221" s="36" t="str">
        <f>IF(C221&lt;=Lists_Cats!$B$33,Lists_Cats!$C$33,IF(C221&lt;=Lists_Cats!$B$34,Lists_Cats!$C$34,IF(C221&lt;=Lists_Cats!$B$35,Lists_Cats!$C$35,IF(C221&lt;=Lists_Cats!$B$36,Lists_Cats!$C$36,IF(C221&lt;=Lists_Cats!$B$37,Lists_Cats!$C$37,IF(C221&lt;=Lists_Cats!$B$38,Lists_Cats!$C$38,IF(C221&lt;=Lists_Cats!$B$39,Lists_Cats!$C$39,IF(C221&lt;=Lists_Cats!$B$40,Lists_Cats!$C$40,IF(C221&lt;=Lists_Cats!$B$41,Lists_Cats!$C$41,IF(C221&lt;=Lists_Cats!$B$42,Lists_Cats!$C$42,IF(C221&lt;=Lists_Cats!$B$43,Lists_Cats!$C$43,IF(C221&lt;=Lists_Cats!$B$44,Lists_Cats!$C$44,IF(C221&lt;=Lists_Cats!$B$45,Lists_Cats!$C$45,IF(C221&lt;=Lists_Cats!$B$46,Lists_Cats!$C$46,Lists_Cats!$C$47))))))))))))))</f>
        <v>FW5</v>
      </c>
      <c r="F221" s="36"/>
      <c r="G221" s="63" t="s">
        <v>102</v>
      </c>
      <c r="H221" s="37" t="str">
        <f t="shared" si="10"/>
        <v>FT9-FW5-Ash</v>
      </c>
      <c r="I221" s="38">
        <v>98.63000000000001</v>
      </c>
      <c r="K221">
        <f t="shared" si="9"/>
        <v>1</v>
      </c>
      <c r="M221" s="357">
        <v>0.04</v>
      </c>
      <c r="O221" s="361">
        <f t="shared" si="11"/>
        <v>102.58</v>
      </c>
    </row>
    <row r="222" spans="1:15" hidden="1">
      <c r="A222" s="39" t="s">
        <v>119</v>
      </c>
      <c r="B222" s="34">
        <v>63</v>
      </c>
      <c r="C222" s="35">
        <v>91</v>
      </c>
      <c r="D222" s="15" t="str">
        <f>IF(B222&lt;=Lists_Cats!$B$19,Lists_Cats!$C$19,IF(B222&lt;=Lists_Cats!$B$20,Lists_Cats!$C$20,IF(B222&lt;=Lists_Cats!$B$21,Lists_Cats!$C$21,IF(B222&lt;=Lists_Cats!$B$22,Lists_Cats!$C$22,IF(B222&lt;=Lists_Cats!$B$23,Lists_Cats!$C$23,IF(B222&lt;=Lists_Cats!$B$24,Lists_Cats!$C$24,IF(B222&lt;=Lists_Cats!$B$25,Lists_Cats!$C$25,IF(B222&lt;=Lists_Cats!$B$26,Lists_Cats!$C$26,IF(B222&lt;=Lists_Cats!$B$27,Lists_Cats!$C$27,IF(B222&lt;=Lists_Cats!$B$28,Lists_Cats!$C$28,Lists_Cats!$C$29))))))))))</f>
        <v>FT9</v>
      </c>
      <c r="E222" s="36" t="str">
        <f>IF(C222&lt;=Lists_Cats!$B$33,Lists_Cats!$C$33,IF(C222&lt;=Lists_Cats!$B$34,Lists_Cats!$C$34,IF(C222&lt;=Lists_Cats!$B$35,Lists_Cats!$C$35,IF(C222&lt;=Lists_Cats!$B$36,Lists_Cats!$C$36,IF(C222&lt;=Lists_Cats!$B$37,Lists_Cats!$C$37,IF(C222&lt;=Lists_Cats!$B$38,Lists_Cats!$C$38,IF(C222&lt;=Lists_Cats!$B$39,Lists_Cats!$C$39,IF(C222&lt;=Lists_Cats!$B$40,Lists_Cats!$C$40,IF(C222&lt;=Lists_Cats!$B$41,Lists_Cats!$C$41,IF(C222&lt;=Lists_Cats!$B$42,Lists_Cats!$C$42,IF(C222&lt;=Lists_Cats!$B$43,Lists_Cats!$C$43,IF(C222&lt;=Lists_Cats!$B$44,Lists_Cats!$C$44,IF(C222&lt;=Lists_Cats!$B$45,Lists_Cats!$C$45,IF(C222&lt;=Lists_Cats!$B$46,Lists_Cats!$C$46,Lists_Cats!$C$47))))))))))))))</f>
        <v>FW7</v>
      </c>
      <c r="F222" s="36"/>
      <c r="G222" s="63" t="s">
        <v>102</v>
      </c>
      <c r="H222" s="37" t="str">
        <f t="shared" si="10"/>
        <v>FT9-FW7-Ash</v>
      </c>
      <c r="I222" s="38">
        <v>105.72</v>
      </c>
      <c r="K222">
        <f t="shared" si="9"/>
        <v>1</v>
      </c>
      <c r="M222" s="357">
        <v>0.04</v>
      </c>
      <c r="O222" s="361">
        <f t="shared" si="11"/>
        <v>109.95</v>
      </c>
    </row>
    <row r="223" spans="1:15" hidden="1">
      <c r="A223" s="39" t="s">
        <v>120</v>
      </c>
      <c r="B223" s="34">
        <v>63</v>
      </c>
      <c r="C223" s="35">
        <v>104</v>
      </c>
      <c r="D223" s="15" t="str">
        <f>IF(B223&lt;=Lists_Cats!$B$19,Lists_Cats!$C$19,IF(B223&lt;=Lists_Cats!$B$20,Lists_Cats!$C$20,IF(B223&lt;=Lists_Cats!$B$21,Lists_Cats!$C$21,IF(B223&lt;=Lists_Cats!$B$22,Lists_Cats!$C$22,IF(B223&lt;=Lists_Cats!$B$23,Lists_Cats!$C$23,IF(B223&lt;=Lists_Cats!$B$24,Lists_Cats!$C$24,IF(B223&lt;=Lists_Cats!$B$25,Lists_Cats!$C$25,IF(B223&lt;=Lists_Cats!$B$26,Lists_Cats!$C$26,IF(B223&lt;=Lists_Cats!$B$27,Lists_Cats!$C$27,IF(B223&lt;=Lists_Cats!$B$28,Lists_Cats!$C$28,Lists_Cats!$C$29))))))))))</f>
        <v>FT9</v>
      </c>
      <c r="E223" s="36" t="str">
        <f>IF(C223&lt;=Lists_Cats!$B$33,Lists_Cats!$C$33,IF(C223&lt;=Lists_Cats!$B$34,Lists_Cats!$C$34,IF(C223&lt;=Lists_Cats!$B$35,Lists_Cats!$C$35,IF(C223&lt;=Lists_Cats!$B$36,Lists_Cats!$C$36,IF(C223&lt;=Lists_Cats!$B$37,Lists_Cats!$C$37,IF(C223&lt;=Lists_Cats!$B$38,Lists_Cats!$C$38,IF(C223&lt;=Lists_Cats!$B$39,Lists_Cats!$C$39,IF(C223&lt;=Lists_Cats!$B$40,Lists_Cats!$C$40,IF(C223&lt;=Lists_Cats!$B$41,Lists_Cats!$C$41,IF(C223&lt;=Lists_Cats!$B$42,Lists_Cats!$C$42,IF(C223&lt;=Lists_Cats!$B$43,Lists_Cats!$C$43,IF(C223&lt;=Lists_Cats!$B$44,Lists_Cats!$C$44,IF(C223&lt;=Lists_Cats!$B$45,Lists_Cats!$C$45,IF(C223&lt;=Lists_Cats!$B$46,Lists_Cats!$C$46,Lists_Cats!$C$47))))))))))))))</f>
        <v>FW8</v>
      </c>
      <c r="F223" s="36"/>
      <c r="G223" s="63" t="s">
        <v>102</v>
      </c>
      <c r="H223" s="37" t="str">
        <f t="shared" si="10"/>
        <v>FT9-FW8-Ash</v>
      </c>
      <c r="I223" s="38">
        <v>114.17</v>
      </c>
      <c r="K223">
        <f t="shared" si="9"/>
        <v>1</v>
      </c>
      <c r="M223" s="357">
        <v>0.04</v>
      </c>
      <c r="O223" s="361">
        <f t="shared" si="11"/>
        <v>118.74000000000001</v>
      </c>
    </row>
    <row r="224" spans="1:15" hidden="1">
      <c r="A224" s="39" t="s">
        <v>121</v>
      </c>
      <c r="B224" s="34">
        <v>63</v>
      </c>
      <c r="C224" s="35">
        <v>115</v>
      </c>
      <c r="D224" s="15" t="str">
        <f>IF(B224&lt;=Lists_Cats!$B$19,Lists_Cats!$C$19,IF(B224&lt;=Lists_Cats!$B$20,Lists_Cats!$C$20,IF(B224&lt;=Lists_Cats!$B$21,Lists_Cats!$C$21,IF(B224&lt;=Lists_Cats!$B$22,Lists_Cats!$C$22,IF(B224&lt;=Lists_Cats!$B$23,Lists_Cats!$C$23,IF(B224&lt;=Lists_Cats!$B$24,Lists_Cats!$C$24,IF(B224&lt;=Lists_Cats!$B$25,Lists_Cats!$C$25,IF(B224&lt;=Lists_Cats!$B$26,Lists_Cats!$C$26,IF(B224&lt;=Lists_Cats!$B$27,Lists_Cats!$C$27,IF(B224&lt;=Lists_Cats!$B$28,Lists_Cats!$C$28,Lists_Cats!$C$29))))))))))</f>
        <v>FT9</v>
      </c>
      <c r="E224" s="36" t="str">
        <f>IF(C224&lt;=Lists_Cats!$B$33,Lists_Cats!$C$33,IF(C224&lt;=Lists_Cats!$B$34,Lists_Cats!$C$34,IF(C224&lt;=Lists_Cats!$B$35,Lists_Cats!$C$35,IF(C224&lt;=Lists_Cats!$B$36,Lists_Cats!$C$36,IF(C224&lt;=Lists_Cats!$B$37,Lists_Cats!$C$37,IF(C224&lt;=Lists_Cats!$B$38,Lists_Cats!$C$38,IF(C224&lt;=Lists_Cats!$B$39,Lists_Cats!$C$39,IF(C224&lt;=Lists_Cats!$B$40,Lists_Cats!$C$40,IF(C224&lt;=Lists_Cats!$B$41,Lists_Cats!$C$41,IF(C224&lt;=Lists_Cats!$B$42,Lists_Cats!$C$42,IF(C224&lt;=Lists_Cats!$B$43,Lists_Cats!$C$43,IF(C224&lt;=Lists_Cats!$B$44,Lists_Cats!$C$44,IF(C224&lt;=Lists_Cats!$B$45,Lists_Cats!$C$45,IF(C224&lt;=Lists_Cats!$B$46,Lists_Cats!$C$46,Lists_Cats!$C$47))))))))))))))</f>
        <v>FW9</v>
      </c>
      <c r="F224" s="36"/>
      <c r="G224" s="63" t="s">
        <v>102</v>
      </c>
      <c r="H224" s="37" t="str">
        <f t="shared" si="10"/>
        <v>FT9-FW9-Ash</v>
      </c>
      <c r="I224" s="38">
        <v>120.79</v>
      </c>
      <c r="K224">
        <f t="shared" si="9"/>
        <v>1</v>
      </c>
      <c r="M224" s="357">
        <v>0.04</v>
      </c>
      <c r="O224" s="361">
        <f t="shared" si="11"/>
        <v>125.63000000000001</v>
      </c>
    </row>
    <row r="225" spans="1:15" hidden="1">
      <c r="A225" s="39" t="s">
        <v>122</v>
      </c>
      <c r="B225" s="34">
        <v>63</v>
      </c>
      <c r="C225" s="35">
        <v>125</v>
      </c>
      <c r="D225" s="15" t="str">
        <f>IF(B225&lt;=Lists_Cats!$B$19,Lists_Cats!$C$19,IF(B225&lt;=Lists_Cats!$B$20,Lists_Cats!$C$20,IF(B225&lt;=Lists_Cats!$B$21,Lists_Cats!$C$21,IF(B225&lt;=Lists_Cats!$B$22,Lists_Cats!$C$22,IF(B225&lt;=Lists_Cats!$B$23,Lists_Cats!$C$23,IF(B225&lt;=Lists_Cats!$B$24,Lists_Cats!$C$24,IF(B225&lt;=Lists_Cats!$B$25,Lists_Cats!$C$25,IF(B225&lt;=Lists_Cats!$B$26,Lists_Cats!$C$26,IF(B225&lt;=Lists_Cats!$B$27,Lists_Cats!$C$27,IF(B225&lt;=Lists_Cats!$B$28,Lists_Cats!$C$28,Lists_Cats!$C$29))))))))))</f>
        <v>FT9</v>
      </c>
      <c r="E225" s="36" t="str">
        <f>IF(C225&lt;=Lists_Cats!$B$33,Lists_Cats!$C$33,IF(C225&lt;=Lists_Cats!$B$34,Lists_Cats!$C$34,IF(C225&lt;=Lists_Cats!$B$35,Lists_Cats!$C$35,IF(C225&lt;=Lists_Cats!$B$36,Lists_Cats!$C$36,IF(C225&lt;=Lists_Cats!$B$37,Lists_Cats!$C$37,IF(C225&lt;=Lists_Cats!$B$38,Lists_Cats!$C$38,IF(C225&lt;=Lists_Cats!$B$39,Lists_Cats!$C$39,IF(C225&lt;=Lists_Cats!$B$40,Lists_Cats!$C$40,IF(C225&lt;=Lists_Cats!$B$41,Lists_Cats!$C$41,IF(C225&lt;=Lists_Cats!$B$42,Lists_Cats!$C$42,IF(C225&lt;=Lists_Cats!$B$43,Lists_Cats!$C$43,IF(C225&lt;=Lists_Cats!$B$44,Lists_Cats!$C$44,IF(C225&lt;=Lists_Cats!$B$45,Lists_Cats!$C$45,IF(C225&lt;=Lists_Cats!$B$46,Lists_Cats!$C$46,Lists_Cats!$C$47))))))))))))))</f>
        <v>FW10</v>
      </c>
      <c r="F225" s="36"/>
      <c r="G225" s="63" t="s">
        <v>102</v>
      </c>
      <c r="H225" s="37" t="str">
        <f t="shared" si="10"/>
        <v>FT9-FW10-Ash</v>
      </c>
      <c r="I225" s="38">
        <v>127.03</v>
      </c>
      <c r="K225">
        <f t="shared" si="9"/>
        <v>1</v>
      </c>
      <c r="M225" s="357">
        <v>0.04</v>
      </c>
      <c r="O225" s="361">
        <f t="shared" si="11"/>
        <v>132.12</v>
      </c>
    </row>
    <row r="226" spans="1:15" hidden="1">
      <c r="A226" s="39" t="s">
        <v>123</v>
      </c>
      <c r="B226" s="34">
        <v>63</v>
      </c>
      <c r="C226" s="35">
        <v>138</v>
      </c>
      <c r="D226" s="15" t="str">
        <f>IF(B226&lt;=Lists_Cats!$B$19,Lists_Cats!$C$19,IF(B226&lt;=Lists_Cats!$B$20,Lists_Cats!$C$20,IF(B226&lt;=Lists_Cats!$B$21,Lists_Cats!$C$21,IF(B226&lt;=Lists_Cats!$B$22,Lists_Cats!$C$22,IF(B226&lt;=Lists_Cats!$B$23,Lists_Cats!$C$23,IF(B226&lt;=Lists_Cats!$B$24,Lists_Cats!$C$24,IF(B226&lt;=Lists_Cats!$B$25,Lists_Cats!$C$25,IF(B226&lt;=Lists_Cats!$B$26,Lists_Cats!$C$26,IF(B226&lt;=Lists_Cats!$B$27,Lists_Cats!$C$27,IF(B226&lt;=Lists_Cats!$B$28,Lists_Cats!$C$28,Lists_Cats!$C$29))))))))))</f>
        <v>FT9</v>
      </c>
      <c r="E226" s="36" t="str">
        <f>IF(C226&lt;=Lists_Cats!$B$33,Lists_Cats!$C$33,IF(C226&lt;=Lists_Cats!$B$34,Lists_Cats!$C$34,IF(C226&lt;=Lists_Cats!$B$35,Lists_Cats!$C$35,IF(C226&lt;=Lists_Cats!$B$36,Lists_Cats!$C$36,IF(C226&lt;=Lists_Cats!$B$37,Lists_Cats!$C$37,IF(C226&lt;=Lists_Cats!$B$38,Lists_Cats!$C$38,IF(C226&lt;=Lists_Cats!$B$39,Lists_Cats!$C$39,IF(C226&lt;=Lists_Cats!$B$40,Lists_Cats!$C$40,IF(C226&lt;=Lists_Cats!$B$41,Lists_Cats!$C$41,IF(C226&lt;=Lists_Cats!$B$42,Lists_Cats!$C$42,IF(C226&lt;=Lists_Cats!$B$43,Lists_Cats!$C$43,IF(C226&lt;=Lists_Cats!$B$44,Lists_Cats!$C$44,IF(C226&lt;=Lists_Cats!$B$45,Lists_Cats!$C$45,IF(C226&lt;=Lists_Cats!$B$46,Lists_Cats!$C$46,Lists_Cats!$C$47))))))))))))))</f>
        <v>FW11</v>
      </c>
      <c r="F226" s="36"/>
      <c r="G226" s="63" t="s">
        <v>102</v>
      </c>
      <c r="H226" s="37" t="str">
        <f t="shared" si="10"/>
        <v>FT9-FW11-Ash</v>
      </c>
      <c r="I226" s="38">
        <v>134.97</v>
      </c>
      <c r="K226">
        <f t="shared" si="9"/>
        <v>1</v>
      </c>
      <c r="M226" s="357">
        <v>0.04</v>
      </c>
      <c r="O226" s="361">
        <f t="shared" si="11"/>
        <v>140.37</v>
      </c>
    </row>
    <row r="227" spans="1:15" hidden="1">
      <c r="A227" s="39" t="s">
        <v>124</v>
      </c>
      <c r="B227" s="34">
        <v>63</v>
      </c>
      <c r="C227" s="35">
        <v>152</v>
      </c>
      <c r="D227" s="15" t="str">
        <f>IF(B227&lt;=Lists_Cats!$B$19,Lists_Cats!$C$19,IF(B227&lt;=Lists_Cats!$B$20,Lists_Cats!$C$20,IF(B227&lt;=Lists_Cats!$B$21,Lists_Cats!$C$21,IF(B227&lt;=Lists_Cats!$B$22,Lists_Cats!$C$22,IF(B227&lt;=Lists_Cats!$B$23,Lists_Cats!$C$23,IF(B227&lt;=Lists_Cats!$B$24,Lists_Cats!$C$24,IF(B227&lt;=Lists_Cats!$B$25,Lists_Cats!$C$25,IF(B227&lt;=Lists_Cats!$B$26,Lists_Cats!$C$26,IF(B227&lt;=Lists_Cats!$B$27,Lists_Cats!$C$27,IF(B227&lt;=Lists_Cats!$B$28,Lists_Cats!$C$28,Lists_Cats!$C$29))))))))))</f>
        <v>FT9</v>
      </c>
      <c r="E227" s="36" t="str">
        <f>IF(C227&lt;=Lists_Cats!$B$33,Lists_Cats!$C$33,IF(C227&lt;=Lists_Cats!$B$34,Lists_Cats!$C$34,IF(C227&lt;=Lists_Cats!$B$35,Lists_Cats!$C$35,IF(C227&lt;=Lists_Cats!$B$36,Lists_Cats!$C$36,IF(C227&lt;=Lists_Cats!$B$37,Lists_Cats!$C$37,IF(C227&lt;=Lists_Cats!$B$38,Lists_Cats!$C$38,IF(C227&lt;=Lists_Cats!$B$39,Lists_Cats!$C$39,IF(C227&lt;=Lists_Cats!$B$40,Lists_Cats!$C$40,IF(C227&lt;=Lists_Cats!$B$41,Lists_Cats!$C$41,IF(C227&lt;=Lists_Cats!$B$42,Lists_Cats!$C$42,IF(C227&lt;=Lists_Cats!$B$43,Lists_Cats!$C$43,IF(C227&lt;=Lists_Cats!$B$44,Lists_Cats!$C$44,IF(C227&lt;=Lists_Cats!$B$45,Lists_Cats!$C$45,IF(C227&lt;=Lists_Cats!$B$46,Lists_Cats!$C$46,Lists_Cats!$C$47))))))))))))))</f>
        <v>FW12</v>
      </c>
      <c r="F227" s="36"/>
      <c r="G227" s="63" t="s">
        <v>102</v>
      </c>
      <c r="H227" s="37" t="str">
        <f t="shared" si="10"/>
        <v>FT9-FW12-Ash</v>
      </c>
      <c r="I227" s="38">
        <v>143.88999999999999</v>
      </c>
      <c r="K227">
        <f t="shared" si="9"/>
        <v>1</v>
      </c>
      <c r="M227" s="357">
        <v>0.04</v>
      </c>
      <c r="O227" s="361">
        <f t="shared" si="11"/>
        <v>149.64999999999998</v>
      </c>
    </row>
    <row r="228" spans="1:15" hidden="1">
      <c r="A228" s="40" t="s">
        <v>63</v>
      </c>
      <c r="B228" s="41">
        <v>12</v>
      </c>
      <c r="C228" s="42">
        <v>31</v>
      </c>
      <c r="D228" s="15" t="str">
        <f>IF(B228&lt;=Lists_Cats!$B$19,Lists_Cats!$C$19,IF(B228&lt;=Lists_Cats!$B$20,Lists_Cats!$C$20,IF(B228&lt;=Lists_Cats!$B$21,Lists_Cats!$C$21,IF(B228&lt;=Lists_Cats!$B$22,Lists_Cats!$C$22,IF(B228&lt;=Lists_Cats!$B$23,Lists_Cats!$C$23,IF(B228&lt;=Lists_Cats!$B$24,Lists_Cats!$C$24,IF(B228&lt;=Lists_Cats!$B$25,Lists_Cats!$C$25,IF(B228&lt;=Lists_Cats!$B$26,Lists_Cats!$C$26,IF(B228&lt;=Lists_Cats!$B$27,Lists_Cats!$C$27,IF(B228&lt;=Lists_Cats!$B$28,Lists_Cats!$C$28,Lists_Cats!$C$29))))))))))</f>
        <v>FT1</v>
      </c>
      <c r="E228" s="43" t="str">
        <f>IF(C228&lt;=Lists_Cats!$B$33,Lists_Cats!$C$33,IF(C228&lt;=Lists_Cats!$B$34,Lists_Cats!$C$34,IF(C228&lt;=Lists_Cats!$B$35,Lists_Cats!$C$35,IF(C228&lt;=Lists_Cats!$B$36,Lists_Cats!$C$36,IF(C228&lt;=Lists_Cats!$B$37,Lists_Cats!$C$37,IF(C228&lt;=Lists_Cats!$B$38,Lists_Cats!$C$38,IF(C228&lt;=Lists_Cats!$B$39,Lists_Cats!$C$39,IF(C228&lt;=Lists_Cats!$B$40,Lists_Cats!$C$40,IF(C228&lt;=Lists_Cats!$B$41,Lists_Cats!$C$41,IF(C228&lt;=Lists_Cats!$B$42,Lists_Cats!$C$42,IF(C228&lt;=Lists_Cats!$B$43,Lists_Cats!$C$43,IF(C228&lt;=Lists_Cats!$B$44,Lists_Cats!$C$44,IF(C228&lt;=Lists_Cats!$B$45,Lists_Cats!$C$45,IF(C228&lt;=Lists_Cats!$B$46,Lists_Cats!$C$46,Lists_Cats!$C$47))))))))))))))</f>
        <v>FW1</v>
      </c>
      <c r="F228" s="43"/>
      <c r="G228" s="64" t="s">
        <v>103</v>
      </c>
      <c r="H228" s="44" t="str">
        <f t="shared" si="10"/>
        <v>FT1-FW1-Stmd Beech</v>
      </c>
      <c r="I228" s="45">
        <v>6.96</v>
      </c>
      <c r="K228">
        <f t="shared" si="9"/>
        <v>1</v>
      </c>
      <c r="M228" s="356">
        <v>0.02</v>
      </c>
      <c r="O228" s="361">
        <f t="shared" si="11"/>
        <v>7.1</v>
      </c>
    </row>
    <row r="229" spans="1:15" hidden="1">
      <c r="A229" s="40" t="s">
        <v>64</v>
      </c>
      <c r="B229" s="41">
        <v>25</v>
      </c>
      <c r="C229" s="42">
        <v>31</v>
      </c>
      <c r="D229" s="15" t="str">
        <f>IF(B229&lt;=Lists_Cats!$B$19,Lists_Cats!$C$19,IF(B229&lt;=Lists_Cats!$B$20,Lists_Cats!$C$20,IF(B229&lt;=Lists_Cats!$B$21,Lists_Cats!$C$21,IF(B229&lt;=Lists_Cats!$B$22,Lists_Cats!$C$22,IF(B229&lt;=Lists_Cats!$B$23,Lists_Cats!$C$23,IF(B229&lt;=Lists_Cats!$B$24,Lists_Cats!$C$24,IF(B229&lt;=Lists_Cats!$B$25,Lists_Cats!$C$25,IF(B229&lt;=Lists_Cats!$B$26,Lists_Cats!$C$26,IF(B229&lt;=Lists_Cats!$B$27,Lists_Cats!$C$27,IF(B229&lt;=Lists_Cats!$B$28,Lists_Cats!$C$28,Lists_Cats!$C$29))))))))))</f>
        <v>FT5</v>
      </c>
      <c r="E229" s="43" t="str">
        <f>IF(C229&lt;=Lists_Cats!$B$33,Lists_Cats!$C$33,IF(C229&lt;=Lists_Cats!$B$34,Lists_Cats!$C$34,IF(C229&lt;=Lists_Cats!$B$35,Lists_Cats!$C$35,IF(C229&lt;=Lists_Cats!$B$36,Lists_Cats!$C$36,IF(C229&lt;=Lists_Cats!$B$37,Lists_Cats!$C$37,IF(C229&lt;=Lists_Cats!$B$38,Lists_Cats!$C$38,IF(C229&lt;=Lists_Cats!$B$39,Lists_Cats!$C$39,IF(C229&lt;=Lists_Cats!$B$40,Lists_Cats!$C$40,IF(C229&lt;=Lists_Cats!$B$41,Lists_Cats!$C$41,IF(C229&lt;=Lists_Cats!$B$42,Lists_Cats!$C$42,IF(C229&lt;=Lists_Cats!$B$43,Lists_Cats!$C$43,IF(C229&lt;=Lists_Cats!$B$44,Lists_Cats!$C$44,IF(C229&lt;=Lists_Cats!$B$45,Lists_Cats!$C$45,IF(C229&lt;=Lists_Cats!$B$46,Lists_Cats!$C$46,Lists_Cats!$C$47))))))))))))))</f>
        <v>FW1</v>
      </c>
      <c r="F229" s="43"/>
      <c r="G229" s="65" t="s">
        <v>103</v>
      </c>
      <c r="H229" s="44" t="str">
        <f t="shared" si="10"/>
        <v>FT5-FW1-Stmd Beech</v>
      </c>
      <c r="I229" s="45">
        <v>10.16</v>
      </c>
      <c r="K229">
        <f t="shared" si="9"/>
        <v>1</v>
      </c>
      <c r="M229" s="356">
        <v>0.02</v>
      </c>
      <c r="O229" s="361">
        <f t="shared" si="11"/>
        <v>10.37</v>
      </c>
    </row>
    <row r="230" spans="1:15" hidden="1">
      <c r="A230" s="40" t="s">
        <v>65</v>
      </c>
      <c r="B230" s="41">
        <v>12</v>
      </c>
      <c r="C230" s="42">
        <v>45</v>
      </c>
      <c r="D230" s="15" t="str">
        <f>IF(B230&lt;=Lists_Cats!$B$19,Lists_Cats!$C$19,IF(B230&lt;=Lists_Cats!$B$20,Lists_Cats!$C$20,IF(B230&lt;=Lists_Cats!$B$21,Lists_Cats!$C$21,IF(B230&lt;=Lists_Cats!$B$22,Lists_Cats!$C$22,IF(B230&lt;=Lists_Cats!$B$23,Lists_Cats!$C$23,IF(B230&lt;=Lists_Cats!$B$24,Lists_Cats!$C$24,IF(B230&lt;=Lists_Cats!$B$25,Lists_Cats!$C$25,IF(B230&lt;=Lists_Cats!$B$26,Lists_Cats!$C$26,IF(B230&lt;=Lists_Cats!$B$27,Lists_Cats!$C$27,IF(B230&lt;=Lists_Cats!$B$28,Lists_Cats!$C$28,Lists_Cats!$C$29))))))))))</f>
        <v>FT1</v>
      </c>
      <c r="E230" s="43" t="str">
        <f>IF(C230&lt;=Lists_Cats!$B$33,Lists_Cats!$C$33,IF(C230&lt;=Lists_Cats!$B$34,Lists_Cats!$C$34,IF(C230&lt;=Lists_Cats!$B$35,Lists_Cats!$C$35,IF(C230&lt;=Lists_Cats!$B$36,Lists_Cats!$C$36,IF(C230&lt;=Lists_Cats!$B$37,Lists_Cats!$C$37,IF(C230&lt;=Lists_Cats!$B$38,Lists_Cats!$C$38,IF(C230&lt;=Lists_Cats!$B$39,Lists_Cats!$C$39,IF(C230&lt;=Lists_Cats!$B$40,Lists_Cats!$C$40,IF(C230&lt;=Lists_Cats!$B$41,Lists_Cats!$C$41,IF(C230&lt;=Lists_Cats!$B$42,Lists_Cats!$C$42,IF(C230&lt;=Lists_Cats!$B$43,Lists_Cats!$C$43,IF(C230&lt;=Lists_Cats!$B$44,Lists_Cats!$C$44,IF(C230&lt;=Lists_Cats!$B$45,Lists_Cats!$C$45,IF(C230&lt;=Lists_Cats!$B$46,Lists_Cats!$C$46,Lists_Cats!$C$47))))))))))))))</f>
        <v>FW2</v>
      </c>
      <c r="F230" s="43"/>
      <c r="G230" s="65" t="s">
        <v>103</v>
      </c>
      <c r="H230" s="44" t="str">
        <f t="shared" si="10"/>
        <v>FT1-FW2-Stmd Beech</v>
      </c>
      <c r="I230" s="45">
        <v>8.59</v>
      </c>
      <c r="K230">
        <f t="shared" si="9"/>
        <v>1</v>
      </c>
      <c r="M230" s="356">
        <v>0.02</v>
      </c>
      <c r="O230" s="361">
        <f t="shared" si="11"/>
        <v>8.77</v>
      </c>
    </row>
    <row r="231" spans="1:15" hidden="1">
      <c r="A231" s="40" t="s">
        <v>66</v>
      </c>
      <c r="B231" s="41">
        <v>12</v>
      </c>
      <c r="C231" s="42">
        <v>60</v>
      </c>
      <c r="D231" s="15" t="str">
        <f>IF(B231&lt;=Lists_Cats!$B$19,Lists_Cats!$C$19,IF(B231&lt;=Lists_Cats!$B$20,Lists_Cats!$C$20,IF(B231&lt;=Lists_Cats!$B$21,Lists_Cats!$C$21,IF(B231&lt;=Lists_Cats!$B$22,Lists_Cats!$C$22,IF(B231&lt;=Lists_Cats!$B$23,Lists_Cats!$C$23,IF(B231&lt;=Lists_Cats!$B$24,Lists_Cats!$C$24,IF(B231&lt;=Lists_Cats!$B$25,Lists_Cats!$C$25,IF(B231&lt;=Lists_Cats!$B$26,Lists_Cats!$C$26,IF(B231&lt;=Lists_Cats!$B$27,Lists_Cats!$C$27,IF(B231&lt;=Lists_Cats!$B$28,Lists_Cats!$C$28,Lists_Cats!$C$29))))))))))</f>
        <v>FT1</v>
      </c>
      <c r="E231" s="43" t="str">
        <f>IF(C231&lt;=Lists_Cats!$B$33,Lists_Cats!$C$33,IF(C231&lt;=Lists_Cats!$B$34,Lists_Cats!$C$34,IF(C231&lt;=Lists_Cats!$B$35,Lists_Cats!$C$35,IF(C231&lt;=Lists_Cats!$B$36,Lists_Cats!$C$36,IF(C231&lt;=Lists_Cats!$B$37,Lists_Cats!$C$37,IF(C231&lt;=Lists_Cats!$B$38,Lists_Cats!$C$38,IF(C231&lt;=Lists_Cats!$B$39,Lists_Cats!$C$39,IF(C231&lt;=Lists_Cats!$B$40,Lists_Cats!$C$40,IF(C231&lt;=Lists_Cats!$B$41,Lists_Cats!$C$41,IF(C231&lt;=Lists_Cats!$B$42,Lists_Cats!$C$42,IF(C231&lt;=Lists_Cats!$B$43,Lists_Cats!$C$43,IF(C231&lt;=Lists_Cats!$B$44,Lists_Cats!$C$44,IF(C231&lt;=Lists_Cats!$B$45,Lists_Cats!$C$45,IF(C231&lt;=Lists_Cats!$B$46,Lists_Cats!$C$46,Lists_Cats!$C$47))))))))))))))</f>
        <v>FW3</v>
      </c>
      <c r="F231" s="43"/>
      <c r="G231" s="65" t="s">
        <v>103</v>
      </c>
      <c r="H231" s="44" t="str">
        <f t="shared" si="10"/>
        <v>FT1-FW3-Stmd Beech</v>
      </c>
      <c r="I231" s="45">
        <v>10.59</v>
      </c>
      <c r="K231">
        <f t="shared" si="9"/>
        <v>1</v>
      </c>
      <c r="M231" s="356">
        <v>0.02</v>
      </c>
      <c r="O231" s="361">
        <f t="shared" si="11"/>
        <v>10.81</v>
      </c>
    </row>
    <row r="232" spans="1:15" hidden="1">
      <c r="A232" s="40" t="s">
        <v>67</v>
      </c>
      <c r="B232" s="41">
        <v>12</v>
      </c>
      <c r="C232" s="42">
        <v>75</v>
      </c>
      <c r="D232" s="15" t="str">
        <f>IF(B232&lt;=Lists_Cats!$B$19,Lists_Cats!$C$19,IF(B232&lt;=Lists_Cats!$B$20,Lists_Cats!$C$20,IF(B232&lt;=Lists_Cats!$B$21,Lists_Cats!$C$21,IF(B232&lt;=Lists_Cats!$B$22,Lists_Cats!$C$22,IF(B232&lt;=Lists_Cats!$B$23,Lists_Cats!$C$23,IF(B232&lt;=Lists_Cats!$B$24,Lists_Cats!$C$24,IF(B232&lt;=Lists_Cats!$B$25,Lists_Cats!$C$25,IF(B232&lt;=Lists_Cats!$B$26,Lists_Cats!$C$26,IF(B232&lt;=Lists_Cats!$B$27,Lists_Cats!$C$27,IF(B232&lt;=Lists_Cats!$B$28,Lists_Cats!$C$28,Lists_Cats!$C$29))))))))))</f>
        <v>FT1</v>
      </c>
      <c r="E232" s="43" t="str">
        <f>IF(C232&lt;=Lists_Cats!$B$33,Lists_Cats!$C$33,IF(C232&lt;=Lists_Cats!$B$34,Lists_Cats!$C$34,IF(C232&lt;=Lists_Cats!$B$35,Lists_Cats!$C$35,IF(C232&lt;=Lists_Cats!$B$36,Lists_Cats!$C$36,IF(C232&lt;=Lists_Cats!$B$37,Lists_Cats!$C$37,IF(C232&lt;=Lists_Cats!$B$38,Lists_Cats!$C$38,IF(C232&lt;=Lists_Cats!$B$39,Lists_Cats!$C$39,IF(C232&lt;=Lists_Cats!$B$40,Lists_Cats!$C$40,IF(C232&lt;=Lists_Cats!$B$41,Lists_Cats!$C$41,IF(C232&lt;=Lists_Cats!$B$42,Lists_Cats!$C$42,IF(C232&lt;=Lists_Cats!$B$43,Lists_Cats!$C$43,IF(C232&lt;=Lists_Cats!$B$44,Lists_Cats!$C$44,IF(C232&lt;=Lists_Cats!$B$45,Lists_Cats!$C$45,IF(C232&lt;=Lists_Cats!$B$46,Lists_Cats!$C$46,Lists_Cats!$C$47))))))))))))))</f>
        <v>FW4</v>
      </c>
      <c r="F232" s="43"/>
      <c r="G232" s="65" t="s">
        <v>103</v>
      </c>
      <c r="H232" s="44" t="str">
        <f t="shared" si="10"/>
        <v>FT1-FW4-Stmd Beech</v>
      </c>
      <c r="I232" s="45">
        <v>12.54</v>
      </c>
      <c r="K232">
        <f t="shared" si="9"/>
        <v>1</v>
      </c>
      <c r="M232" s="356">
        <v>0.02</v>
      </c>
      <c r="O232" s="361">
        <f t="shared" si="11"/>
        <v>12.799999999999999</v>
      </c>
    </row>
    <row r="233" spans="1:15" hidden="1">
      <c r="A233" s="40" t="s">
        <v>68</v>
      </c>
      <c r="B233" s="41">
        <v>12</v>
      </c>
      <c r="C233" s="42">
        <v>82</v>
      </c>
      <c r="D233" s="15" t="str">
        <f>IF(B233&lt;=Lists_Cats!$B$19,Lists_Cats!$C$19,IF(B233&lt;=Lists_Cats!$B$20,Lists_Cats!$C$20,IF(B233&lt;=Lists_Cats!$B$21,Lists_Cats!$C$21,IF(B233&lt;=Lists_Cats!$B$22,Lists_Cats!$C$22,IF(B233&lt;=Lists_Cats!$B$23,Lists_Cats!$C$23,IF(B233&lt;=Lists_Cats!$B$24,Lists_Cats!$C$24,IF(B233&lt;=Lists_Cats!$B$25,Lists_Cats!$C$25,IF(B233&lt;=Lists_Cats!$B$26,Lists_Cats!$C$26,IF(B233&lt;=Lists_Cats!$B$27,Lists_Cats!$C$27,IF(B233&lt;=Lists_Cats!$B$28,Lists_Cats!$C$28,Lists_Cats!$C$29))))))))))</f>
        <v>FT1</v>
      </c>
      <c r="E233" s="43" t="str">
        <f>IF(C233&lt;=Lists_Cats!$B$33,Lists_Cats!$C$33,IF(C233&lt;=Lists_Cats!$B$34,Lists_Cats!$C$34,IF(C233&lt;=Lists_Cats!$B$35,Lists_Cats!$C$35,IF(C233&lt;=Lists_Cats!$B$36,Lists_Cats!$C$36,IF(C233&lt;=Lists_Cats!$B$37,Lists_Cats!$C$37,IF(C233&lt;=Lists_Cats!$B$38,Lists_Cats!$C$38,IF(C233&lt;=Lists_Cats!$B$39,Lists_Cats!$C$39,IF(C233&lt;=Lists_Cats!$B$40,Lists_Cats!$C$40,IF(C233&lt;=Lists_Cats!$B$41,Lists_Cats!$C$41,IF(C233&lt;=Lists_Cats!$B$42,Lists_Cats!$C$42,IF(C233&lt;=Lists_Cats!$B$43,Lists_Cats!$C$43,IF(C233&lt;=Lists_Cats!$B$44,Lists_Cats!$C$44,IF(C233&lt;=Lists_Cats!$B$45,Lists_Cats!$C$45,IF(C233&lt;=Lists_Cats!$B$46,Lists_Cats!$C$46,Lists_Cats!$C$47))))))))))))))</f>
        <v>FW6</v>
      </c>
      <c r="F233" s="43"/>
      <c r="G233" s="65" t="s">
        <v>103</v>
      </c>
      <c r="H233" s="44" t="str">
        <f t="shared" si="10"/>
        <v>FT1-FW6-Stmd Beech</v>
      </c>
      <c r="I233" s="45">
        <v>13.49</v>
      </c>
      <c r="K233">
        <f t="shared" si="9"/>
        <v>1</v>
      </c>
      <c r="M233" s="356">
        <v>0.02</v>
      </c>
      <c r="O233" s="361">
        <f t="shared" si="11"/>
        <v>13.76</v>
      </c>
    </row>
    <row r="234" spans="1:15">
      <c r="A234" s="40" t="s">
        <v>69</v>
      </c>
      <c r="B234" s="41">
        <v>15</v>
      </c>
      <c r="C234" s="42">
        <v>45</v>
      </c>
      <c r="D234" s="15" t="str">
        <f>IF(B234&lt;=Lists_Cats!$B$19,Lists_Cats!$C$19,IF(B234&lt;=Lists_Cats!$B$20,Lists_Cats!$C$20,IF(B234&lt;=Lists_Cats!$B$21,Lists_Cats!$C$21,IF(B234&lt;=Lists_Cats!$B$22,Lists_Cats!$C$22,IF(B234&lt;=Lists_Cats!$B$23,Lists_Cats!$C$23,IF(B234&lt;=Lists_Cats!$B$24,Lists_Cats!$C$24,IF(B234&lt;=Lists_Cats!$B$25,Lists_Cats!$C$25,IF(B234&lt;=Lists_Cats!$B$26,Lists_Cats!$C$26,IF(B234&lt;=Lists_Cats!$B$27,Lists_Cats!$C$27,IF(B234&lt;=Lists_Cats!$B$28,Lists_Cats!$C$28,Lists_Cats!$C$29))))))))))</f>
        <v>FT2</v>
      </c>
      <c r="E234" s="43" t="str">
        <f>IF(C234&lt;=Lists_Cats!$B$33,Lists_Cats!$C$33,IF(C234&lt;=Lists_Cats!$B$34,Lists_Cats!$C$34,IF(C234&lt;=Lists_Cats!$B$35,Lists_Cats!$C$35,IF(C234&lt;=Lists_Cats!$B$36,Lists_Cats!$C$36,IF(C234&lt;=Lists_Cats!$B$37,Lists_Cats!$C$37,IF(C234&lt;=Lists_Cats!$B$38,Lists_Cats!$C$38,IF(C234&lt;=Lists_Cats!$B$39,Lists_Cats!$C$39,IF(C234&lt;=Lists_Cats!$B$40,Lists_Cats!$C$40,IF(C234&lt;=Lists_Cats!$B$41,Lists_Cats!$C$41,IF(C234&lt;=Lists_Cats!$B$42,Lists_Cats!$C$42,IF(C234&lt;=Lists_Cats!$B$43,Lists_Cats!$C$43,IF(C234&lt;=Lists_Cats!$B$44,Lists_Cats!$C$44,IF(C234&lt;=Lists_Cats!$B$45,Lists_Cats!$C$45,IF(C234&lt;=Lists_Cats!$B$46,Lists_Cats!$C$46,Lists_Cats!$C$47))))))))))))))</f>
        <v>FW2</v>
      </c>
      <c r="F234" s="43"/>
      <c r="G234" s="65" t="s">
        <v>103</v>
      </c>
      <c r="H234" s="44" t="str">
        <f t="shared" si="10"/>
        <v>FT2-FW2-Stmd Beech</v>
      </c>
      <c r="I234" s="45">
        <v>9.23</v>
      </c>
      <c r="K234">
        <f t="shared" si="9"/>
        <v>1</v>
      </c>
      <c r="M234" s="356">
        <v>0.02</v>
      </c>
      <c r="O234" s="361">
        <f t="shared" si="11"/>
        <v>9.42</v>
      </c>
    </row>
    <row r="235" spans="1:15">
      <c r="A235" s="46" t="s">
        <v>70</v>
      </c>
      <c r="B235" s="41">
        <v>15</v>
      </c>
      <c r="C235" s="42">
        <v>60</v>
      </c>
      <c r="D235" s="15" t="str">
        <f>IF(B235&lt;=Lists_Cats!$B$19,Lists_Cats!$C$19,IF(B235&lt;=Lists_Cats!$B$20,Lists_Cats!$C$20,IF(B235&lt;=Lists_Cats!$B$21,Lists_Cats!$C$21,IF(B235&lt;=Lists_Cats!$B$22,Lists_Cats!$C$22,IF(B235&lt;=Lists_Cats!$B$23,Lists_Cats!$C$23,IF(B235&lt;=Lists_Cats!$B$24,Lists_Cats!$C$24,IF(B235&lt;=Lists_Cats!$B$25,Lists_Cats!$C$25,IF(B235&lt;=Lists_Cats!$B$26,Lists_Cats!$C$26,IF(B235&lt;=Lists_Cats!$B$27,Lists_Cats!$C$27,IF(B235&lt;=Lists_Cats!$B$28,Lists_Cats!$C$28,Lists_Cats!$C$29))))))))))</f>
        <v>FT2</v>
      </c>
      <c r="E235" s="43" t="str">
        <f>IF(C235&lt;=Lists_Cats!$B$33,Lists_Cats!$C$33,IF(C235&lt;=Lists_Cats!$B$34,Lists_Cats!$C$34,IF(C235&lt;=Lists_Cats!$B$35,Lists_Cats!$C$35,IF(C235&lt;=Lists_Cats!$B$36,Lists_Cats!$C$36,IF(C235&lt;=Lists_Cats!$B$37,Lists_Cats!$C$37,IF(C235&lt;=Lists_Cats!$B$38,Lists_Cats!$C$38,IF(C235&lt;=Lists_Cats!$B$39,Lists_Cats!$C$39,IF(C235&lt;=Lists_Cats!$B$40,Lists_Cats!$C$40,IF(C235&lt;=Lists_Cats!$B$41,Lists_Cats!$C$41,IF(C235&lt;=Lists_Cats!$B$42,Lists_Cats!$C$42,IF(C235&lt;=Lists_Cats!$B$43,Lists_Cats!$C$43,IF(C235&lt;=Lists_Cats!$B$44,Lists_Cats!$C$44,IF(C235&lt;=Lists_Cats!$B$45,Lists_Cats!$C$45,IF(C235&lt;=Lists_Cats!$B$46,Lists_Cats!$C$46,Lists_Cats!$C$47))))))))))))))</f>
        <v>FW3</v>
      </c>
      <c r="F235" s="43"/>
      <c r="G235" s="65" t="s">
        <v>103</v>
      </c>
      <c r="H235" s="44" t="str">
        <f t="shared" si="10"/>
        <v>FT2-FW3-Stmd Beech</v>
      </c>
      <c r="I235" s="45">
        <v>10.959999999999999</v>
      </c>
      <c r="K235">
        <f t="shared" si="9"/>
        <v>1</v>
      </c>
      <c r="M235" s="356">
        <v>0.02</v>
      </c>
      <c r="O235" s="361">
        <f t="shared" si="11"/>
        <v>11.18</v>
      </c>
    </row>
    <row r="236" spans="1:15">
      <c r="A236" s="46" t="s">
        <v>71</v>
      </c>
      <c r="B236" s="41">
        <v>15</v>
      </c>
      <c r="C236" s="42">
        <v>75</v>
      </c>
      <c r="D236" s="15" t="str">
        <f>IF(B236&lt;=Lists_Cats!$B$19,Lists_Cats!$C$19,IF(B236&lt;=Lists_Cats!$B$20,Lists_Cats!$C$20,IF(B236&lt;=Lists_Cats!$B$21,Lists_Cats!$C$21,IF(B236&lt;=Lists_Cats!$B$22,Lists_Cats!$C$22,IF(B236&lt;=Lists_Cats!$B$23,Lists_Cats!$C$23,IF(B236&lt;=Lists_Cats!$B$24,Lists_Cats!$C$24,IF(B236&lt;=Lists_Cats!$B$25,Lists_Cats!$C$25,IF(B236&lt;=Lists_Cats!$B$26,Lists_Cats!$C$26,IF(B236&lt;=Lists_Cats!$B$27,Lists_Cats!$C$27,IF(B236&lt;=Lists_Cats!$B$28,Lists_Cats!$C$28,Lists_Cats!$C$29))))))))))</f>
        <v>FT2</v>
      </c>
      <c r="E236" s="43" t="str">
        <f>IF(C236&lt;=Lists_Cats!$B$33,Lists_Cats!$C$33,IF(C236&lt;=Lists_Cats!$B$34,Lists_Cats!$C$34,IF(C236&lt;=Lists_Cats!$B$35,Lists_Cats!$C$35,IF(C236&lt;=Lists_Cats!$B$36,Lists_Cats!$C$36,IF(C236&lt;=Lists_Cats!$B$37,Lists_Cats!$C$37,IF(C236&lt;=Lists_Cats!$B$38,Lists_Cats!$C$38,IF(C236&lt;=Lists_Cats!$B$39,Lists_Cats!$C$39,IF(C236&lt;=Lists_Cats!$B$40,Lists_Cats!$C$40,IF(C236&lt;=Lists_Cats!$B$41,Lists_Cats!$C$41,IF(C236&lt;=Lists_Cats!$B$42,Lists_Cats!$C$42,IF(C236&lt;=Lists_Cats!$B$43,Lists_Cats!$C$43,IF(C236&lt;=Lists_Cats!$B$44,Lists_Cats!$C$44,IF(C236&lt;=Lists_Cats!$B$45,Lists_Cats!$C$45,IF(C236&lt;=Lists_Cats!$B$46,Lists_Cats!$C$46,Lists_Cats!$C$47))))))))))))))</f>
        <v>FW4</v>
      </c>
      <c r="F236" s="43"/>
      <c r="G236" s="65" t="s">
        <v>103</v>
      </c>
      <c r="H236" s="44" t="str">
        <f t="shared" si="10"/>
        <v>FT2-FW4-Stmd Beech</v>
      </c>
      <c r="I236" s="45">
        <v>12.64</v>
      </c>
      <c r="K236">
        <f t="shared" si="9"/>
        <v>1</v>
      </c>
      <c r="M236" s="356">
        <v>0.02</v>
      </c>
      <c r="O236" s="361">
        <f t="shared" si="11"/>
        <v>12.9</v>
      </c>
    </row>
    <row r="237" spans="1:15">
      <c r="A237" s="46" t="s">
        <v>72</v>
      </c>
      <c r="B237" s="41">
        <v>15</v>
      </c>
      <c r="C237" s="42">
        <v>82</v>
      </c>
      <c r="D237" s="15" t="str">
        <f>IF(B237&lt;=Lists_Cats!$B$19,Lists_Cats!$C$19,IF(B237&lt;=Lists_Cats!$B$20,Lists_Cats!$C$20,IF(B237&lt;=Lists_Cats!$B$21,Lists_Cats!$C$21,IF(B237&lt;=Lists_Cats!$B$22,Lists_Cats!$C$22,IF(B237&lt;=Lists_Cats!$B$23,Lists_Cats!$C$23,IF(B237&lt;=Lists_Cats!$B$24,Lists_Cats!$C$24,IF(B237&lt;=Lists_Cats!$B$25,Lists_Cats!$C$25,IF(B237&lt;=Lists_Cats!$B$26,Lists_Cats!$C$26,IF(B237&lt;=Lists_Cats!$B$27,Lists_Cats!$C$27,IF(B237&lt;=Lists_Cats!$B$28,Lists_Cats!$C$28,Lists_Cats!$C$29))))))))))</f>
        <v>FT2</v>
      </c>
      <c r="E237" s="43" t="str">
        <f>IF(C237&lt;=Lists_Cats!$B$33,Lists_Cats!$C$33,IF(C237&lt;=Lists_Cats!$B$34,Lists_Cats!$C$34,IF(C237&lt;=Lists_Cats!$B$35,Lists_Cats!$C$35,IF(C237&lt;=Lists_Cats!$B$36,Lists_Cats!$C$36,IF(C237&lt;=Lists_Cats!$B$37,Lists_Cats!$C$37,IF(C237&lt;=Lists_Cats!$B$38,Lists_Cats!$C$38,IF(C237&lt;=Lists_Cats!$B$39,Lists_Cats!$C$39,IF(C237&lt;=Lists_Cats!$B$40,Lists_Cats!$C$40,IF(C237&lt;=Lists_Cats!$B$41,Lists_Cats!$C$41,IF(C237&lt;=Lists_Cats!$B$42,Lists_Cats!$C$42,IF(C237&lt;=Lists_Cats!$B$43,Lists_Cats!$C$43,IF(C237&lt;=Lists_Cats!$B$44,Lists_Cats!$C$44,IF(C237&lt;=Lists_Cats!$B$45,Lists_Cats!$C$45,IF(C237&lt;=Lists_Cats!$B$46,Lists_Cats!$C$46,Lists_Cats!$C$47))))))))))))))</f>
        <v>FW6</v>
      </c>
      <c r="F237" s="43"/>
      <c r="G237" s="65" t="s">
        <v>103</v>
      </c>
      <c r="H237" s="44" t="str">
        <f t="shared" si="10"/>
        <v>FT2-FW6-Stmd Beech</v>
      </c>
      <c r="I237" s="45">
        <v>13.49</v>
      </c>
      <c r="K237">
        <f t="shared" si="9"/>
        <v>1</v>
      </c>
      <c r="M237" s="356">
        <v>0.02</v>
      </c>
      <c r="O237" s="361">
        <f t="shared" si="11"/>
        <v>13.76</v>
      </c>
    </row>
    <row r="238" spans="1:15">
      <c r="A238" s="46" t="s">
        <v>73</v>
      </c>
      <c r="B238" s="41">
        <v>18</v>
      </c>
      <c r="C238" s="42">
        <v>45</v>
      </c>
      <c r="D238" s="15" t="str">
        <f>IF(B238&lt;=Lists_Cats!$B$19,Lists_Cats!$C$19,IF(B238&lt;=Lists_Cats!$B$20,Lists_Cats!$C$20,IF(B238&lt;=Lists_Cats!$B$21,Lists_Cats!$C$21,IF(B238&lt;=Lists_Cats!$B$22,Lists_Cats!$C$22,IF(B238&lt;=Lists_Cats!$B$23,Lists_Cats!$C$23,IF(B238&lt;=Lists_Cats!$B$24,Lists_Cats!$C$24,IF(B238&lt;=Lists_Cats!$B$25,Lists_Cats!$C$25,IF(B238&lt;=Lists_Cats!$B$26,Lists_Cats!$C$26,IF(B238&lt;=Lists_Cats!$B$27,Lists_Cats!$C$27,IF(B238&lt;=Lists_Cats!$B$28,Lists_Cats!$C$28,Lists_Cats!$C$29))))))))))</f>
        <v>FT3</v>
      </c>
      <c r="E238" s="43" t="str">
        <f>IF(C238&lt;=Lists_Cats!$B$33,Lists_Cats!$C$33,IF(C238&lt;=Lists_Cats!$B$34,Lists_Cats!$C$34,IF(C238&lt;=Lists_Cats!$B$35,Lists_Cats!$C$35,IF(C238&lt;=Lists_Cats!$B$36,Lists_Cats!$C$36,IF(C238&lt;=Lists_Cats!$B$37,Lists_Cats!$C$37,IF(C238&lt;=Lists_Cats!$B$38,Lists_Cats!$C$38,IF(C238&lt;=Lists_Cats!$B$39,Lists_Cats!$C$39,IF(C238&lt;=Lists_Cats!$B$40,Lists_Cats!$C$40,IF(C238&lt;=Lists_Cats!$B$41,Lists_Cats!$C$41,IF(C238&lt;=Lists_Cats!$B$42,Lists_Cats!$C$42,IF(C238&lt;=Lists_Cats!$B$43,Lists_Cats!$C$43,IF(C238&lt;=Lists_Cats!$B$44,Lists_Cats!$C$44,IF(C238&lt;=Lists_Cats!$B$45,Lists_Cats!$C$45,IF(C238&lt;=Lists_Cats!$B$46,Lists_Cats!$C$46,Lists_Cats!$C$47))))))))))))))</f>
        <v>FW2</v>
      </c>
      <c r="F238" s="43"/>
      <c r="G238" s="65" t="s">
        <v>103</v>
      </c>
      <c r="H238" s="44" t="str">
        <f t="shared" si="10"/>
        <v>FT3-FW2-Stmd Beech</v>
      </c>
      <c r="I238" s="45">
        <v>10.379999999999999</v>
      </c>
      <c r="K238">
        <f t="shared" si="9"/>
        <v>1</v>
      </c>
      <c r="M238" s="356">
        <v>0.02</v>
      </c>
      <c r="O238" s="361">
        <f t="shared" si="11"/>
        <v>10.59</v>
      </c>
    </row>
    <row r="239" spans="1:15">
      <c r="A239" s="46" t="s">
        <v>74</v>
      </c>
      <c r="B239" s="41">
        <v>18</v>
      </c>
      <c r="C239" s="42">
        <v>60</v>
      </c>
      <c r="D239" s="15" t="str">
        <f>IF(B239&lt;=Lists_Cats!$B$19,Lists_Cats!$C$19,IF(B239&lt;=Lists_Cats!$B$20,Lists_Cats!$C$20,IF(B239&lt;=Lists_Cats!$B$21,Lists_Cats!$C$21,IF(B239&lt;=Lists_Cats!$B$22,Lists_Cats!$C$22,IF(B239&lt;=Lists_Cats!$B$23,Lists_Cats!$C$23,IF(B239&lt;=Lists_Cats!$B$24,Lists_Cats!$C$24,IF(B239&lt;=Lists_Cats!$B$25,Lists_Cats!$C$25,IF(B239&lt;=Lists_Cats!$B$26,Lists_Cats!$C$26,IF(B239&lt;=Lists_Cats!$B$27,Lists_Cats!$C$27,IF(B239&lt;=Lists_Cats!$B$28,Lists_Cats!$C$28,Lists_Cats!$C$29))))))))))</f>
        <v>FT3</v>
      </c>
      <c r="E239" s="43" t="str">
        <f>IF(C239&lt;=Lists_Cats!$B$33,Lists_Cats!$C$33,IF(C239&lt;=Lists_Cats!$B$34,Lists_Cats!$C$34,IF(C239&lt;=Lists_Cats!$B$35,Lists_Cats!$C$35,IF(C239&lt;=Lists_Cats!$B$36,Lists_Cats!$C$36,IF(C239&lt;=Lists_Cats!$B$37,Lists_Cats!$C$37,IF(C239&lt;=Lists_Cats!$B$38,Lists_Cats!$C$38,IF(C239&lt;=Lists_Cats!$B$39,Lists_Cats!$C$39,IF(C239&lt;=Lists_Cats!$B$40,Lists_Cats!$C$40,IF(C239&lt;=Lists_Cats!$B$41,Lists_Cats!$C$41,IF(C239&lt;=Lists_Cats!$B$42,Lists_Cats!$C$42,IF(C239&lt;=Lists_Cats!$B$43,Lists_Cats!$C$43,IF(C239&lt;=Lists_Cats!$B$44,Lists_Cats!$C$44,IF(C239&lt;=Lists_Cats!$B$45,Lists_Cats!$C$45,IF(C239&lt;=Lists_Cats!$B$46,Lists_Cats!$C$46,Lists_Cats!$C$47))))))))))))))</f>
        <v>FW3</v>
      </c>
      <c r="F239" s="43"/>
      <c r="G239" s="65" t="s">
        <v>103</v>
      </c>
      <c r="H239" s="44" t="str">
        <f t="shared" si="10"/>
        <v>FT3-FW3-Stmd Beech</v>
      </c>
      <c r="I239" s="45">
        <v>12.43</v>
      </c>
      <c r="K239">
        <f t="shared" si="9"/>
        <v>1</v>
      </c>
      <c r="M239" s="356">
        <v>0.02</v>
      </c>
      <c r="O239" s="361">
        <f t="shared" si="11"/>
        <v>12.68</v>
      </c>
    </row>
    <row r="240" spans="1:15">
      <c r="A240" s="46" t="s">
        <v>75</v>
      </c>
      <c r="B240" s="41">
        <v>18</v>
      </c>
      <c r="C240" s="42">
        <v>75</v>
      </c>
      <c r="D240" s="15" t="str">
        <f>IF(B240&lt;=Lists_Cats!$B$19,Lists_Cats!$C$19,IF(B240&lt;=Lists_Cats!$B$20,Lists_Cats!$C$20,IF(B240&lt;=Lists_Cats!$B$21,Lists_Cats!$C$21,IF(B240&lt;=Lists_Cats!$B$22,Lists_Cats!$C$22,IF(B240&lt;=Lists_Cats!$B$23,Lists_Cats!$C$23,IF(B240&lt;=Lists_Cats!$B$24,Lists_Cats!$C$24,IF(B240&lt;=Lists_Cats!$B$25,Lists_Cats!$C$25,IF(B240&lt;=Lists_Cats!$B$26,Lists_Cats!$C$26,IF(B240&lt;=Lists_Cats!$B$27,Lists_Cats!$C$27,IF(B240&lt;=Lists_Cats!$B$28,Lists_Cats!$C$28,Lists_Cats!$C$29))))))))))</f>
        <v>FT3</v>
      </c>
      <c r="E240" s="43" t="str">
        <f>IF(C240&lt;=Lists_Cats!$B$33,Lists_Cats!$C$33,IF(C240&lt;=Lists_Cats!$B$34,Lists_Cats!$C$34,IF(C240&lt;=Lists_Cats!$B$35,Lists_Cats!$C$35,IF(C240&lt;=Lists_Cats!$B$36,Lists_Cats!$C$36,IF(C240&lt;=Lists_Cats!$B$37,Lists_Cats!$C$37,IF(C240&lt;=Lists_Cats!$B$38,Lists_Cats!$C$38,IF(C240&lt;=Lists_Cats!$B$39,Lists_Cats!$C$39,IF(C240&lt;=Lists_Cats!$B$40,Lists_Cats!$C$40,IF(C240&lt;=Lists_Cats!$B$41,Lists_Cats!$C$41,IF(C240&lt;=Lists_Cats!$B$42,Lists_Cats!$C$42,IF(C240&lt;=Lists_Cats!$B$43,Lists_Cats!$C$43,IF(C240&lt;=Lists_Cats!$B$44,Lists_Cats!$C$44,IF(C240&lt;=Lists_Cats!$B$45,Lists_Cats!$C$45,IF(C240&lt;=Lists_Cats!$B$46,Lists_Cats!$C$46,Lists_Cats!$C$47))))))))))))))</f>
        <v>FW4</v>
      </c>
      <c r="F240" s="43"/>
      <c r="G240" s="65" t="s">
        <v>103</v>
      </c>
      <c r="H240" s="44" t="str">
        <f t="shared" si="10"/>
        <v>FT3-FW4-Stmd Beech</v>
      </c>
      <c r="I240" s="45">
        <v>14.43</v>
      </c>
      <c r="K240">
        <f t="shared" si="9"/>
        <v>1</v>
      </c>
      <c r="M240" s="356">
        <v>0.02</v>
      </c>
      <c r="O240" s="361">
        <f t="shared" si="11"/>
        <v>14.72</v>
      </c>
    </row>
    <row r="241" spans="1:15">
      <c r="A241" s="46" t="s">
        <v>76</v>
      </c>
      <c r="B241" s="41">
        <v>18</v>
      </c>
      <c r="C241" s="42">
        <v>82</v>
      </c>
      <c r="D241" s="15" t="str">
        <f>IF(B241&lt;=Lists_Cats!$B$19,Lists_Cats!$C$19,IF(B241&lt;=Lists_Cats!$B$20,Lists_Cats!$C$20,IF(B241&lt;=Lists_Cats!$B$21,Lists_Cats!$C$21,IF(B241&lt;=Lists_Cats!$B$22,Lists_Cats!$C$22,IF(B241&lt;=Lists_Cats!$B$23,Lists_Cats!$C$23,IF(B241&lt;=Lists_Cats!$B$24,Lists_Cats!$C$24,IF(B241&lt;=Lists_Cats!$B$25,Lists_Cats!$C$25,IF(B241&lt;=Lists_Cats!$B$26,Lists_Cats!$C$26,IF(B241&lt;=Lists_Cats!$B$27,Lists_Cats!$C$27,IF(B241&lt;=Lists_Cats!$B$28,Lists_Cats!$C$28,Lists_Cats!$C$29))))))))))</f>
        <v>FT3</v>
      </c>
      <c r="E241" s="43" t="str">
        <f>IF(C241&lt;=Lists_Cats!$B$33,Lists_Cats!$C$33,IF(C241&lt;=Lists_Cats!$B$34,Lists_Cats!$C$34,IF(C241&lt;=Lists_Cats!$B$35,Lists_Cats!$C$35,IF(C241&lt;=Lists_Cats!$B$36,Lists_Cats!$C$36,IF(C241&lt;=Lists_Cats!$B$37,Lists_Cats!$C$37,IF(C241&lt;=Lists_Cats!$B$38,Lists_Cats!$C$38,IF(C241&lt;=Lists_Cats!$B$39,Lists_Cats!$C$39,IF(C241&lt;=Lists_Cats!$B$40,Lists_Cats!$C$40,IF(C241&lt;=Lists_Cats!$B$41,Lists_Cats!$C$41,IF(C241&lt;=Lists_Cats!$B$42,Lists_Cats!$C$42,IF(C241&lt;=Lists_Cats!$B$43,Lists_Cats!$C$43,IF(C241&lt;=Lists_Cats!$B$44,Lists_Cats!$C$44,IF(C241&lt;=Lists_Cats!$B$45,Lists_Cats!$C$45,IF(C241&lt;=Lists_Cats!$B$46,Lists_Cats!$C$46,Lists_Cats!$C$47))))))))))))))</f>
        <v>FW6</v>
      </c>
      <c r="F241" s="43"/>
      <c r="G241" s="65" t="s">
        <v>103</v>
      </c>
      <c r="H241" s="44" t="str">
        <f t="shared" si="10"/>
        <v>FT3-FW6-Stmd Beech</v>
      </c>
      <c r="I241" s="45">
        <v>14.59</v>
      </c>
      <c r="K241">
        <f t="shared" si="9"/>
        <v>1</v>
      </c>
      <c r="M241" s="356">
        <v>0.02</v>
      </c>
      <c r="O241" s="361">
        <f t="shared" si="11"/>
        <v>14.89</v>
      </c>
    </row>
    <row r="242" spans="1:15" hidden="1">
      <c r="A242" s="46" t="s">
        <v>77</v>
      </c>
      <c r="B242" s="41">
        <v>22</v>
      </c>
      <c r="C242" s="42">
        <v>45</v>
      </c>
      <c r="D242" s="15" t="str">
        <f>IF(B242&lt;=Lists_Cats!$B$19,Lists_Cats!$C$19,IF(B242&lt;=Lists_Cats!$B$20,Lists_Cats!$C$20,IF(B242&lt;=Lists_Cats!$B$21,Lists_Cats!$C$21,IF(B242&lt;=Lists_Cats!$B$22,Lists_Cats!$C$22,IF(B242&lt;=Lists_Cats!$B$23,Lists_Cats!$C$23,IF(B242&lt;=Lists_Cats!$B$24,Lists_Cats!$C$24,IF(B242&lt;=Lists_Cats!$B$25,Lists_Cats!$C$25,IF(B242&lt;=Lists_Cats!$B$26,Lists_Cats!$C$26,IF(B242&lt;=Lists_Cats!$B$27,Lists_Cats!$C$27,IF(B242&lt;=Lists_Cats!$B$28,Lists_Cats!$C$28,Lists_Cats!$C$29))))))))))</f>
        <v>FT4</v>
      </c>
      <c r="E242" s="43" t="str">
        <f>IF(C242&lt;=Lists_Cats!$B$33,Lists_Cats!$C$33,IF(C242&lt;=Lists_Cats!$B$34,Lists_Cats!$C$34,IF(C242&lt;=Lists_Cats!$B$35,Lists_Cats!$C$35,IF(C242&lt;=Lists_Cats!$B$36,Lists_Cats!$C$36,IF(C242&lt;=Lists_Cats!$B$37,Lists_Cats!$C$37,IF(C242&lt;=Lists_Cats!$B$38,Lists_Cats!$C$38,IF(C242&lt;=Lists_Cats!$B$39,Lists_Cats!$C$39,IF(C242&lt;=Lists_Cats!$B$40,Lists_Cats!$C$40,IF(C242&lt;=Lists_Cats!$B$41,Lists_Cats!$C$41,IF(C242&lt;=Lists_Cats!$B$42,Lists_Cats!$C$42,IF(C242&lt;=Lists_Cats!$B$43,Lists_Cats!$C$43,IF(C242&lt;=Lists_Cats!$B$44,Lists_Cats!$C$44,IF(C242&lt;=Lists_Cats!$B$45,Lists_Cats!$C$45,IF(C242&lt;=Lists_Cats!$B$46,Lists_Cats!$C$46,Lists_Cats!$C$47))))))))))))))</f>
        <v>FW2</v>
      </c>
      <c r="F242" s="43"/>
      <c r="G242" s="65" t="s">
        <v>103</v>
      </c>
      <c r="H242" s="44" t="str">
        <f t="shared" si="10"/>
        <v>FT4-FW2-Stmd Beech</v>
      </c>
      <c r="I242" s="45">
        <v>13.11</v>
      </c>
      <c r="K242">
        <f t="shared" si="9"/>
        <v>1</v>
      </c>
      <c r="M242" s="356">
        <v>0.02</v>
      </c>
      <c r="O242" s="361">
        <f t="shared" si="11"/>
        <v>13.379999999999999</v>
      </c>
    </row>
    <row r="243" spans="1:15" hidden="1">
      <c r="A243" s="46" t="s">
        <v>78</v>
      </c>
      <c r="B243" s="41">
        <v>22</v>
      </c>
      <c r="C243" s="42">
        <v>60</v>
      </c>
      <c r="D243" s="15" t="str">
        <f>IF(B243&lt;=Lists_Cats!$B$19,Lists_Cats!$C$19,IF(B243&lt;=Lists_Cats!$B$20,Lists_Cats!$C$20,IF(B243&lt;=Lists_Cats!$B$21,Lists_Cats!$C$21,IF(B243&lt;=Lists_Cats!$B$22,Lists_Cats!$C$22,IF(B243&lt;=Lists_Cats!$B$23,Lists_Cats!$C$23,IF(B243&lt;=Lists_Cats!$B$24,Lists_Cats!$C$24,IF(B243&lt;=Lists_Cats!$B$25,Lists_Cats!$C$25,IF(B243&lt;=Lists_Cats!$B$26,Lists_Cats!$C$26,IF(B243&lt;=Lists_Cats!$B$27,Lists_Cats!$C$27,IF(B243&lt;=Lists_Cats!$B$28,Lists_Cats!$C$28,Lists_Cats!$C$29))))))))))</f>
        <v>FT4</v>
      </c>
      <c r="E243" s="43" t="str">
        <f>IF(C243&lt;=Lists_Cats!$B$33,Lists_Cats!$C$33,IF(C243&lt;=Lists_Cats!$B$34,Lists_Cats!$C$34,IF(C243&lt;=Lists_Cats!$B$35,Lists_Cats!$C$35,IF(C243&lt;=Lists_Cats!$B$36,Lists_Cats!$C$36,IF(C243&lt;=Lists_Cats!$B$37,Lists_Cats!$C$37,IF(C243&lt;=Lists_Cats!$B$38,Lists_Cats!$C$38,IF(C243&lt;=Lists_Cats!$B$39,Lists_Cats!$C$39,IF(C243&lt;=Lists_Cats!$B$40,Lists_Cats!$C$40,IF(C243&lt;=Lists_Cats!$B$41,Lists_Cats!$C$41,IF(C243&lt;=Lists_Cats!$B$42,Lists_Cats!$C$42,IF(C243&lt;=Lists_Cats!$B$43,Lists_Cats!$C$43,IF(C243&lt;=Lists_Cats!$B$44,Lists_Cats!$C$44,IF(C243&lt;=Lists_Cats!$B$45,Lists_Cats!$C$45,IF(C243&lt;=Lists_Cats!$B$46,Lists_Cats!$C$46,Lists_Cats!$C$47))))))))))))))</f>
        <v>FW3</v>
      </c>
      <c r="F243" s="43"/>
      <c r="G243" s="65" t="s">
        <v>103</v>
      </c>
      <c r="H243" s="44" t="str">
        <f t="shared" si="10"/>
        <v>FT4-FW3-Stmd Beech</v>
      </c>
      <c r="I243" s="45">
        <v>16.690000000000001</v>
      </c>
      <c r="K243">
        <f t="shared" si="9"/>
        <v>1</v>
      </c>
      <c r="M243" s="356">
        <v>0.02</v>
      </c>
      <c r="O243" s="361">
        <f t="shared" si="11"/>
        <v>17.03</v>
      </c>
    </row>
    <row r="244" spans="1:15" hidden="1">
      <c r="A244" s="46" t="s">
        <v>79</v>
      </c>
      <c r="B244" s="41">
        <v>22</v>
      </c>
      <c r="C244" s="42">
        <v>75</v>
      </c>
      <c r="D244" s="15" t="str">
        <f>IF(B244&lt;=Lists_Cats!$B$19,Lists_Cats!$C$19,IF(B244&lt;=Lists_Cats!$B$20,Lists_Cats!$C$20,IF(B244&lt;=Lists_Cats!$B$21,Lists_Cats!$C$21,IF(B244&lt;=Lists_Cats!$B$22,Lists_Cats!$C$22,IF(B244&lt;=Lists_Cats!$B$23,Lists_Cats!$C$23,IF(B244&lt;=Lists_Cats!$B$24,Lists_Cats!$C$24,IF(B244&lt;=Lists_Cats!$B$25,Lists_Cats!$C$25,IF(B244&lt;=Lists_Cats!$B$26,Lists_Cats!$C$26,IF(B244&lt;=Lists_Cats!$B$27,Lists_Cats!$C$27,IF(B244&lt;=Lists_Cats!$B$28,Lists_Cats!$C$28,Lists_Cats!$C$29))))))))))</f>
        <v>FT4</v>
      </c>
      <c r="E244" s="43" t="str">
        <f>IF(C244&lt;=Lists_Cats!$B$33,Lists_Cats!$C$33,IF(C244&lt;=Lists_Cats!$B$34,Lists_Cats!$C$34,IF(C244&lt;=Lists_Cats!$B$35,Lists_Cats!$C$35,IF(C244&lt;=Lists_Cats!$B$36,Lists_Cats!$C$36,IF(C244&lt;=Lists_Cats!$B$37,Lists_Cats!$C$37,IF(C244&lt;=Lists_Cats!$B$38,Lists_Cats!$C$38,IF(C244&lt;=Lists_Cats!$B$39,Lists_Cats!$C$39,IF(C244&lt;=Lists_Cats!$B$40,Lists_Cats!$C$40,IF(C244&lt;=Lists_Cats!$B$41,Lists_Cats!$C$41,IF(C244&lt;=Lists_Cats!$B$42,Lists_Cats!$C$42,IF(C244&lt;=Lists_Cats!$B$43,Lists_Cats!$C$43,IF(C244&lt;=Lists_Cats!$B$44,Lists_Cats!$C$44,IF(C244&lt;=Lists_Cats!$B$45,Lists_Cats!$C$45,IF(C244&lt;=Lists_Cats!$B$46,Lists_Cats!$C$46,Lists_Cats!$C$47))))))))))))))</f>
        <v>FW4</v>
      </c>
      <c r="F244" s="43"/>
      <c r="G244" s="65" t="s">
        <v>103</v>
      </c>
      <c r="H244" s="44" t="str">
        <f t="shared" si="10"/>
        <v>FT4-FW4-Stmd Beech</v>
      </c>
      <c r="I244" s="45">
        <v>20.170000000000002</v>
      </c>
      <c r="K244">
        <f t="shared" si="9"/>
        <v>1</v>
      </c>
      <c r="M244" s="356">
        <v>0.02</v>
      </c>
      <c r="O244" s="361">
        <f t="shared" si="11"/>
        <v>20.580000000000002</v>
      </c>
    </row>
    <row r="245" spans="1:15" hidden="1">
      <c r="A245" s="46" t="s">
        <v>80</v>
      </c>
      <c r="B245" s="41">
        <v>22</v>
      </c>
      <c r="C245" s="42">
        <v>82</v>
      </c>
      <c r="D245" s="15" t="str">
        <f>IF(B245&lt;=Lists_Cats!$B$19,Lists_Cats!$C$19,IF(B245&lt;=Lists_Cats!$B$20,Lists_Cats!$C$20,IF(B245&lt;=Lists_Cats!$B$21,Lists_Cats!$C$21,IF(B245&lt;=Lists_Cats!$B$22,Lists_Cats!$C$22,IF(B245&lt;=Lists_Cats!$B$23,Lists_Cats!$C$23,IF(B245&lt;=Lists_Cats!$B$24,Lists_Cats!$C$24,IF(B245&lt;=Lists_Cats!$B$25,Lists_Cats!$C$25,IF(B245&lt;=Lists_Cats!$B$26,Lists_Cats!$C$26,IF(B245&lt;=Lists_Cats!$B$27,Lists_Cats!$C$27,IF(B245&lt;=Lists_Cats!$B$28,Lists_Cats!$C$28,Lists_Cats!$C$29))))))))))</f>
        <v>FT4</v>
      </c>
      <c r="E245" s="43" t="str">
        <f>IF(C245&lt;=Lists_Cats!$B$33,Lists_Cats!$C$33,IF(C245&lt;=Lists_Cats!$B$34,Lists_Cats!$C$34,IF(C245&lt;=Lists_Cats!$B$35,Lists_Cats!$C$35,IF(C245&lt;=Lists_Cats!$B$36,Lists_Cats!$C$36,IF(C245&lt;=Lists_Cats!$B$37,Lists_Cats!$C$37,IF(C245&lt;=Lists_Cats!$B$38,Lists_Cats!$C$38,IF(C245&lt;=Lists_Cats!$B$39,Lists_Cats!$C$39,IF(C245&lt;=Lists_Cats!$B$40,Lists_Cats!$C$40,IF(C245&lt;=Lists_Cats!$B$41,Lists_Cats!$C$41,IF(C245&lt;=Lists_Cats!$B$42,Lists_Cats!$C$42,IF(C245&lt;=Lists_Cats!$B$43,Lists_Cats!$C$43,IF(C245&lt;=Lists_Cats!$B$44,Lists_Cats!$C$44,IF(C245&lt;=Lists_Cats!$B$45,Lists_Cats!$C$45,IF(C245&lt;=Lists_Cats!$B$46,Lists_Cats!$C$46,Lists_Cats!$C$47))))))))))))))</f>
        <v>FW6</v>
      </c>
      <c r="F245" s="43"/>
      <c r="G245" s="65" t="s">
        <v>103</v>
      </c>
      <c r="H245" s="44" t="str">
        <f t="shared" si="10"/>
        <v>FT4-FW6-Stmd Beech</v>
      </c>
      <c r="I245" s="45">
        <v>21.8</v>
      </c>
      <c r="K245">
        <f t="shared" si="9"/>
        <v>1</v>
      </c>
      <c r="M245" s="356">
        <v>0.02</v>
      </c>
      <c r="O245" s="361">
        <f t="shared" si="11"/>
        <v>22.240000000000002</v>
      </c>
    </row>
    <row r="246" spans="1:15" hidden="1">
      <c r="A246" s="46" t="s">
        <v>81</v>
      </c>
      <c r="B246" s="41">
        <v>25</v>
      </c>
      <c r="C246" s="42">
        <v>45</v>
      </c>
      <c r="D246" s="15" t="str">
        <f>IF(B246&lt;=Lists_Cats!$B$19,Lists_Cats!$C$19,IF(B246&lt;=Lists_Cats!$B$20,Lists_Cats!$C$20,IF(B246&lt;=Lists_Cats!$B$21,Lists_Cats!$C$21,IF(B246&lt;=Lists_Cats!$B$22,Lists_Cats!$C$22,IF(B246&lt;=Lists_Cats!$B$23,Lists_Cats!$C$23,IF(B246&lt;=Lists_Cats!$B$24,Lists_Cats!$C$24,IF(B246&lt;=Lists_Cats!$B$25,Lists_Cats!$C$25,IF(B246&lt;=Lists_Cats!$B$26,Lists_Cats!$C$26,IF(B246&lt;=Lists_Cats!$B$27,Lists_Cats!$C$27,IF(B246&lt;=Lists_Cats!$B$28,Lists_Cats!$C$28,Lists_Cats!$C$29))))))))))</f>
        <v>FT5</v>
      </c>
      <c r="E246" s="43" t="str">
        <f>IF(C246&lt;=Lists_Cats!$B$33,Lists_Cats!$C$33,IF(C246&lt;=Lists_Cats!$B$34,Lists_Cats!$C$34,IF(C246&lt;=Lists_Cats!$B$35,Lists_Cats!$C$35,IF(C246&lt;=Lists_Cats!$B$36,Lists_Cats!$C$36,IF(C246&lt;=Lists_Cats!$B$37,Lists_Cats!$C$37,IF(C246&lt;=Lists_Cats!$B$38,Lists_Cats!$C$38,IF(C246&lt;=Lists_Cats!$B$39,Lists_Cats!$C$39,IF(C246&lt;=Lists_Cats!$B$40,Lists_Cats!$C$40,IF(C246&lt;=Lists_Cats!$B$41,Lists_Cats!$C$41,IF(C246&lt;=Lists_Cats!$B$42,Lists_Cats!$C$42,IF(C246&lt;=Lists_Cats!$B$43,Lists_Cats!$C$43,IF(C246&lt;=Lists_Cats!$B$44,Lists_Cats!$C$44,IF(C246&lt;=Lists_Cats!$B$45,Lists_Cats!$C$45,IF(C246&lt;=Lists_Cats!$B$46,Lists_Cats!$C$46,Lists_Cats!$C$47))))))))))))))</f>
        <v>FW2</v>
      </c>
      <c r="F246" s="43"/>
      <c r="G246" s="65" t="s">
        <v>103</v>
      </c>
      <c r="H246" s="44" t="str">
        <f t="shared" si="10"/>
        <v>FT5-FW2-Stmd Beech</v>
      </c>
      <c r="I246" s="45">
        <v>13.11</v>
      </c>
      <c r="K246">
        <f t="shared" si="9"/>
        <v>1</v>
      </c>
      <c r="M246" s="356">
        <v>0.02</v>
      </c>
      <c r="O246" s="361">
        <f t="shared" si="11"/>
        <v>13.379999999999999</v>
      </c>
    </row>
    <row r="247" spans="1:15" hidden="1">
      <c r="A247" s="46" t="s">
        <v>82</v>
      </c>
      <c r="B247" s="41">
        <v>25</v>
      </c>
      <c r="C247" s="42">
        <v>60</v>
      </c>
      <c r="D247" s="15" t="str">
        <f>IF(B247&lt;=Lists_Cats!$B$19,Lists_Cats!$C$19,IF(B247&lt;=Lists_Cats!$B$20,Lists_Cats!$C$20,IF(B247&lt;=Lists_Cats!$B$21,Lists_Cats!$C$21,IF(B247&lt;=Lists_Cats!$B$22,Lists_Cats!$C$22,IF(B247&lt;=Lists_Cats!$B$23,Lists_Cats!$C$23,IF(B247&lt;=Lists_Cats!$B$24,Lists_Cats!$C$24,IF(B247&lt;=Lists_Cats!$B$25,Lists_Cats!$C$25,IF(B247&lt;=Lists_Cats!$B$26,Lists_Cats!$C$26,IF(B247&lt;=Lists_Cats!$B$27,Lists_Cats!$C$27,IF(B247&lt;=Lists_Cats!$B$28,Lists_Cats!$C$28,Lists_Cats!$C$29))))))))))</f>
        <v>FT5</v>
      </c>
      <c r="E247" s="43" t="str">
        <f>IF(C247&lt;=Lists_Cats!$B$33,Lists_Cats!$C$33,IF(C247&lt;=Lists_Cats!$B$34,Lists_Cats!$C$34,IF(C247&lt;=Lists_Cats!$B$35,Lists_Cats!$C$35,IF(C247&lt;=Lists_Cats!$B$36,Lists_Cats!$C$36,IF(C247&lt;=Lists_Cats!$B$37,Lists_Cats!$C$37,IF(C247&lt;=Lists_Cats!$B$38,Lists_Cats!$C$38,IF(C247&lt;=Lists_Cats!$B$39,Lists_Cats!$C$39,IF(C247&lt;=Lists_Cats!$B$40,Lists_Cats!$C$40,IF(C247&lt;=Lists_Cats!$B$41,Lists_Cats!$C$41,IF(C247&lt;=Lists_Cats!$B$42,Lists_Cats!$C$42,IF(C247&lt;=Lists_Cats!$B$43,Lists_Cats!$C$43,IF(C247&lt;=Lists_Cats!$B$44,Lists_Cats!$C$44,IF(C247&lt;=Lists_Cats!$B$45,Lists_Cats!$C$45,IF(C247&lt;=Lists_Cats!$B$46,Lists_Cats!$C$46,Lists_Cats!$C$47))))))))))))))</f>
        <v>FW3</v>
      </c>
      <c r="F247" s="43"/>
      <c r="G247" s="65" t="s">
        <v>103</v>
      </c>
      <c r="H247" s="44" t="str">
        <f t="shared" si="10"/>
        <v>FT5-FW3-Stmd Beech</v>
      </c>
      <c r="I247" s="45">
        <v>16.690000000000001</v>
      </c>
      <c r="K247">
        <f t="shared" si="9"/>
        <v>1</v>
      </c>
      <c r="M247" s="356">
        <v>0.02</v>
      </c>
      <c r="O247" s="361">
        <f t="shared" si="11"/>
        <v>17.03</v>
      </c>
    </row>
    <row r="248" spans="1:15" hidden="1">
      <c r="A248" s="46" t="s">
        <v>83</v>
      </c>
      <c r="B248" s="41">
        <v>25</v>
      </c>
      <c r="C248" s="42">
        <v>75</v>
      </c>
      <c r="D248" s="15" t="str">
        <f>IF(B248&lt;=Lists_Cats!$B$19,Lists_Cats!$C$19,IF(B248&lt;=Lists_Cats!$B$20,Lists_Cats!$C$20,IF(B248&lt;=Lists_Cats!$B$21,Lists_Cats!$C$21,IF(B248&lt;=Lists_Cats!$B$22,Lists_Cats!$C$22,IF(B248&lt;=Lists_Cats!$B$23,Lists_Cats!$C$23,IF(B248&lt;=Lists_Cats!$B$24,Lists_Cats!$C$24,IF(B248&lt;=Lists_Cats!$B$25,Lists_Cats!$C$25,IF(B248&lt;=Lists_Cats!$B$26,Lists_Cats!$C$26,IF(B248&lt;=Lists_Cats!$B$27,Lists_Cats!$C$27,IF(B248&lt;=Lists_Cats!$B$28,Lists_Cats!$C$28,Lists_Cats!$C$29))))))))))</f>
        <v>FT5</v>
      </c>
      <c r="E248" s="43" t="str">
        <f>IF(C248&lt;=Lists_Cats!$B$33,Lists_Cats!$C$33,IF(C248&lt;=Lists_Cats!$B$34,Lists_Cats!$C$34,IF(C248&lt;=Lists_Cats!$B$35,Lists_Cats!$C$35,IF(C248&lt;=Lists_Cats!$B$36,Lists_Cats!$C$36,IF(C248&lt;=Lists_Cats!$B$37,Lists_Cats!$C$37,IF(C248&lt;=Lists_Cats!$B$38,Lists_Cats!$C$38,IF(C248&lt;=Lists_Cats!$B$39,Lists_Cats!$C$39,IF(C248&lt;=Lists_Cats!$B$40,Lists_Cats!$C$40,IF(C248&lt;=Lists_Cats!$B$41,Lists_Cats!$C$41,IF(C248&lt;=Lists_Cats!$B$42,Lists_Cats!$C$42,IF(C248&lt;=Lists_Cats!$B$43,Lists_Cats!$C$43,IF(C248&lt;=Lists_Cats!$B$44,Lists_Cats!$C$44,IF(C248&lt;=Lists_Cats!$B$45,Lists_Cats!$C$45,IF(C248&lt;=Lists_Cats!$B$46,Lists_Cats!$C$46,Lists_Cats!$C$47))))))))))))))</f>
        <v>FW4</v>
      </c>
      <c r="F248" s="43"/>
      <c r="G248" s="65" t="s">
        <v>103</v>
      </c>
      <c r="H248" s="44" t="str">
        <f t="shared" si="10"/>
        <v>FT5-FW4-Stmd Beech</v>
      </c>
      <c r="I248" s="45">
        <v>20.170000000000002</v>
      </c>
      <c r="K248">
        <f t="shared" si="9"/>
        <v>1</v>
      </c>
      <c r="M248" s="356">
        <v>0.02</v>
      </c>
      <c r="O248" s="361">
        <f t="shared" si="11"/>
        <v>20.580000000000002</v>
      </c>
    </row>
    <row r="249" spans="1:15" hidden="1">
      <c r="A249" s="46" t="s">
        <v>84</v>
      </c>
      <c r="B249" s="41">
        <v>25</v>
      </c>
      <c r="C249" s="42">
        <v>82</v>
      </c>
      <c r="D249" s="15" t="str">
        <f>IF(B249&lt;=Lists_Cats!$B$19,Lists_Cats!$C$19,IF(B249&lt;=Lists_Cats!$B$20,Lists_Cats!$C$20,IF(B249&lt;=Lists_Cats!$B$21,Lists_Cats!$C$21,IF(B249&lt;=Lists_Cats!$B$22,Lists_Cats!$C$22,IF(B249&lt;=Lists_Cats!$B$23,Lists_Cats!$C$23,IF(B249&lt;=Lists_Cats!$B$24,Lists_Cats!$C$24,IF(B249&lt;=Lists_Cats!$B$25,Lists_Cats!$C$25,IF(B249&lt;=Lists_Cats!$B$26,Lists_Cats!$C$26,IF(B249&lt;=Lists_Cats!$B$27,Lists_Cats!$C$27,IF(B249&lt;=Lists_Cats!$B$28,Lists_Cats!$C$28,Lists_Cats!$C$29))))))))))</f>
        <v>FT5</v>
      </c>
      <c r="E249" s="43" t="str">
        <f>IF(C249&lt;=Lists_Cats!$B$33,Lists_Cats!$C$33,IF(C249&lt;=Lists_Cats!$B$34,Lists_Cats!$C$34,IF(C249&lt;=Lists_Cats!$B$35,Lists_Cats!$C$35,IF(C249&lt;=Lists_Cats!$B$36,Lists_Cats!$C$36,IF(C249&lt;=Lists_Cats!$B$37,Lists_Cats!$C$37,IF(C249&lt;=Lists_Cats!$B$38,Lists_Cats!$C$38,IF(C249&lt;=Lists_Cats!$B$39,Lists_Cats!$C$39,IF(C249&lt;=Lists_Cats!$B$40,Lists_Cats!$C$40,IF(C249&lt;=Lists_Cats!$B$41,Lists_Cats!$C$41,IF(C249&lt;=Lists_Cats!$B$42,Lists_Cats!$C$42,IF(C249&lt;=Lists_Cats!$B$43,Lists_Cats!$C$43,IF(C249&lt;=Lists_Cats!$B$44,Lists_Cats!$C$44,IF(C249&lt;=Lists_Cats!$B$45,Lists_Cats!$C$45,IF(C249&lt;=Lists_Cats!$B$46,Lists_Cats!$C$46,Lists_Cats!$C$47))))))))))))))</f>
        <v>FW6</v>
      </c>
      <c r="F249" s="43"/>
      <c r="G249" s="65" t="s">
        <v>103</v>
      </c>
      <c r="H249" s="44" t="str">
        <f t="shared" si="10"/>
        <v>FT5-FW6-Stmd Beech</v>
      </c>
      <c r="I249" s="45">
        <v>21.8</v>
      </c>
      <c r="K249">
        <f t="shared" si="9"/>
        <v>1</v>
      </c>
      <c r="M249" s="356">
        <v>0.02</v>
      </c>
      <c r="O249" s="361">
        <f t="shared" si="11"/>
        <v>22.240000000000002</v>
      </c>
    </row>
    <row r="250" spans="1:15" hidden="1">
      <c r="A250" s="46" t="s">
        <v>85</v>
      </c>
      <c r="B250" s="41">
        <v>32</v>
      </c>
      <c r="C250" s="42">
        <v>82</v>
      </c>
      <c r="D250" s="15" t="str">
        <f>IF(B250&lt;=Lists_Cats!$B$19,Lists_Cats!$C$19,IF(B250&lt;=Lists_Cats!$B$20,Lists_Cats!$C$20,IF(B250&lt;=Lists_Cats!$B$21,Lists_Cats!$C$21,IF(B250&lt;=Lists_Cats!$B$22,Lists_Cats!$C$22,IF(B250&lt;=Lists_Cats!$B$23,Lists_Cats!$C$23,IF(B250&lt;=Lists_Cats!$B$24,Lists_Cats!$C$24,IF(B250&lt;=Lists_Cats!$B$25,Lists_Cats!$C$25,IF(B250&lt;=Lists_Cats!$B$26,Lists_Cats!$C$26,IF(B250&lt;=Lists_Cats!$B$27,Lists_Cats!$C$27,IF(B250&lt;=Lists_Cats!$B$28,Lists_Cats!$C$28,Lists_Cats!$C$29))))))))))</f>
        <v>FT6</v>
      </c>
      <c r="E250" s="43" t="str">
        <f>IF(C250&lt;=Lists_Cats!$B$33,Lists_Cats!$C$33,IF(C250&lt;=Lists_Cats!$B$34,Lists_Cats!$C$34,IF(C250&lt;=Lists_Cats!$B$35,Lists_Cats!$C$35,IF(C250&lt;=Lists_Cats!$B$36,Lists_Cats!$C$36,IF(C250&lt;=Lists_Cats!$B$37,Lists_Cats!$C$37,IF(C250&lt;=Lists_Cats!$B$38,Lists_Cats!$C$38,IF(C250&lt;=Lists_Cats!$B$39,Lists_Cats!$C$39,IF(C250&lt;=Lists_Cats!$B$40,Lists_Cats!$C$40,IF(C250&lt;=Lists_Cats!$B$41,Lists_Cats!$C$41,IF(C250&lt;=Lists_Cats!$B$42,Lists_Cats!$C$42,IF(C250&lt;=Lists_Cats!$B$43,Lists_Cats!$C$43,IF(C250&lt;=Lists_Cats!$B$44,Lists_Cats!$C$44,IF(C250&lt;=Lists_Cats!$B$45,Lists_Cats!$C$45,IF(C250&lt;=Lists_Cats!$B$46,Lists_Cats!$C$46,Lists_Cats!$C$47))))))))))))))</f>
        <v>FW6</v>
      </c>
      <c r="F250" s="43"/>
      <c r="G250" s="65" t="s">
        <v>103</v>
      </c>
      <c r="H250" s="44" t="str">
        <f t="shared" si="10"/>
        <v>FT6-FW6-Stmd Beech</v>
      </c>
      <c r="I250" s="45">
        <v>24.270000000000003</v>
      </c>
      <c r="K250">
        <f t="shared" si="9"/>
        <v>1</v>
      </c>
      <c r="M250" s="356">
        <v>0.02</v>
      </c>
      <c r="O250" s="361">
        <f t="shared" si="11"/>
        <v>24.76</v>
      </c>
    </row>
    <row r="251" spans="1:15" hidden="1">
      <c r="A251" s="46" t="s">
        <v>90</v>
      </c>
      <c r="B251" s="41">
        <v>45</v>
      </c>
      <c r="C251" s="42">
        <v>82</v>
      </c>
      <c r="D251" s="15" t="str">
        <f>IF(B251&lt;=Lists_Cats!$B$19,Lists_Cats!$C$19,IF(B251&lt;=Lists_Cats!$B$20,Lists_Cats!$C$20,IF(B251&lt;=Lists_Cats!$B$21,Lists_Cats!$C$21,IF(B251&lt;=Lists_Cats!$B$22,Lists_Cats!$C$22,IF(B251&lt;=Lists_Cats!$B$23,Lists_Cats!$C$23,IF(B251&lt;=Lists_Cats!$B$24,Lists_Cats!$C$24,IF(B251&lt;=Lists_Cats!$B$25,Lists_Cats!$C$25,IF(B251&lt;=Lists_Cats!$B$26,Lists_Cats!$C$26,IF(B251&lt;=Lists_Cats!$B$27,Lists_Cats!$C$27,IF(B251&lt;=Lists_Cats!$B$28,Lists_Cats!$C$28,Lists_Cats!$C$29))))))))))</f>
        <v>FT7</v>
      </c>
      <c r="E251" s="43" t="str">
        <f>IF(C251&lt;=Lists_Cats!$B$33,Lists_Cats!$C$33,IF(C251&lt;=Lists_Cats!$B$34,Lists_Cats!$C$34,IF(C251&lt;=Lists_Cats!$B$35,Lists_Cats!$C$35,IF(C251&lt;=Lists_Cats!$B$36,Lists_Cats!$C$36,IF(C251&lt;=Lists_Cats!$B$37,Lists_Cats!$C$37,IF(C251&lt;=Lists_Cats!$B$38,Lists_Cats!$C$38,IF(C251&lt;=Lists_Cats!$B$39,Lists_Cats!$C$39,IF(C251&lt;=Lists_Cats!$B$40,Lists_Cats!$C$40,IF(C251&lt;=Lists_Cats!$B$41,Lists_Cats!$C$41,IF(C251&lt;=Lists_Cats!$B$42,Lists_Cats!$C$42,IF(C251&lt;=Lists_Cats!$B$43,Lists_Cats!$C$43,IF(C251&lt;=Lists_Cats!$B$44,Lists_Cats!$C$44,IF(C251&lt;=Lists_Cats!$B$45,Lists_Cats!$C$45,IF(C251&lt;=Lists_Cats!$B$46,Lists_Cats!$C$46,Lists_Cats!$C$47))))))))))))))</f>
        <v>FW6</v>
      </c>
      <c r="F251" s="43"/>
      <c r="G251" s="65" t="s">
        <v>103</v>
      </c>
      <c r="H251" s="44" t="str">
        <f t="shared" si="10"/>
        <v>FT7-FW6-Stmd Beech</v>
      </c>
      <c r="I251" s="45">
        <v>32.909999999999997</v>
      </c>
      <c r="K251">
        <f t="shared" si="9"/>
        <v>1</v>
      </c>
      <c r="M251" s="356">
        <v>0.02</v>
      </c>
      <c r="O251" s="361">
        <f t="shared" si="11"/>
        <v>33.57</v>
      </c>
    </row>
    <row r="252" spans="1:15" hidden="1">
      <c r="A252" s="46" t="s">
        <v>107</v>
      </c>
      <c r="B252" s="41">
        <v>32</v>
      </c>
      <c r="C252" s="42">
        <v>79</v>
      </c>
      <c r="D252" s="15" t="str">
        <f>IF(B252&lt;=Lists_Cats!$B$19,Lists_Cats!$C$19,IF(B252&lt;=Lists_Cats!$B$20,Lists_Cats!$C$20,IF(B252&lt;=Lists_Cats!$B$21,Lists_Cats!$C$21,IF(B252&lt;=Lists_Cats!$B$22,Lists_Cats!$C$22,IF(B252&lt;=Lists_Cats!$B$23,Lists_Cats!$C$23,IF(B252&lt;=Lists_Cats!$B$24,Lists_Cats!$C$24,IF(B252&lt;=Lists_Cats!$B$25,Lists_Cats!$C$25,IF(B252&lt;=Lists_Cats!$B$26,Lists_Cats!$C$26,IF(B252&lt;=Lists_Cats!$B$27,Lists_Cats!$C$27,IF(B252&lt;=Lists_Cats!$B$28,Lists_Cats!$C$28,Lists_Cats!$C$29))))))))))</f>
        <v>FT6</v>
      </c>
      <c r="E252" s="43" t="str">
        <f>IF(C252&lt;=Lists_Cats!$B$33,Lists_Cats!$C$33,IF(C252&lt;=Lists_Cats!$B$34,Lists_Cats!$C$34,IF(C252&lt;=Lists_Cats!$B$35,Lists_Cats!$C$35,IF(C252&lt;=Lists_Cats!$B$36,Lists_Cats!$C$36,IF(C252&lt;=Lists_Cats!$B$37,Lists_Cats!$C$37,IF(C252&lt;=Lists_Cats!$B$38,Lists_Cats!$C$38,IF(C252&lt;=Lists_Cats!$B$39,Lists_Cats!$C$39,IF(C252&lt;=Lists_Cats!$B$40,Lists_Cats!$C$40,IF(C252&lt;=Lists_Cats!$B$41,Lists_Cats!$C$41,IF(C252&lt;=Lists_Cats!$B$42,Lists_Cats!$C$42,IF(C252&lt;=Lists_Cats!$B$43,Lists_Cats!$C$43,IF(C252&lt;=Lists_Cats!$B$44,Lists_Cats!$C$44,IF(C252&lt;=Lists_Cats!$B$45,Lists_Cats!$C$45,IF(C252&lt;=Lists_Cats!$B$46,Lists_Cats!$C$46,Lists_Cats!$C$47))))))))))))))</f>
        <v>FW5</v>
      </c>
      <c r="F252" s="43"/>
      <c r="G252" s="65" t="s">
        <v>103</v>
      </c>
      <c r="H252" s="44" t="str">
        <f t="shared" si="10"/>
        <v>FT6-FW5-Stmd Beech</v>
      </c>
      <c r="I252" s="45">
        <v>21.75</v>
      </c>
      <c r="K252">
        <f t="shared" si="9"/>
        <v>1</v>
      </c>
      <c r="M252" s="356">
        <v>0.02</v>
      </c>
      <c r="O252" s="361">
        <f t="shared" si="11"/>
        <v>22.19</v>
      </c>
    </row>
    <row r="253" spans="1:15" hidden="1">
      <c r="A253" s="46" t="s">
        <v>85</v>
      </c>
      <c r="B253" s="41">
        <v>32</v>
      </c>
      <c r="C253" s="42">
        <v>91</v>
      </c>
      <c r="D253" s="15" t="str">
        <f>IF(B253&lt;=Lists_Cats!$B$19,Lists_Cats!$C$19,IF(B253&lt;=Lists_Cats!$B$20,Lists_Cats!$C$20,IF(B253&lt;=Lists_Cats!$B$21,Lists_Cats!$C$21,IF(B253&lt;=Lists_Cats!$B$22,Lists_Cats!$C$22,IF(B253&lt;=Lists_Cats!$B$23,Lists_Cats!$C$23,IF(B253&lt;=Lists_Cats!$B$24,Lists_Cats!$C$24,IF(B253&lt;=Lists_Cats!$B$25,Lists_Cats!$C$25,IF(B253&lt;=Lists_Cats!$B$26,Lists_Cats!$C$26,IF(B253&lt;=Lists_Cats!$B$27,Lists_Cats!$C$27,IF(B253&lt;=Lists_Cats!$B$28,Lists_Cats!$C$28,Lists_Cats!$C$29))))))))))</f>
        <v>FT6</v>
      </c>
      <c r="E253" s="43" t="str">
        <f>IF(C253&lt;=Lists_Cats!$B$33,Lists_Cats!$C$33,IF(C253&lt;=Lists_Cats!$B$34,Lists_Cats!$C$34,IF(C253&lt;=Lists_Cats!$B$35,Lists_Cats!$C$35,IF(C253&lt;=Lists_Cats!$B$36,Lists_Cats!$C$36,IF(C253&lt;=Lists_Cats!$B$37,Lists_Cats!$C$37,IF(C253&lt;=Lists_Cats!$B$38,Lists_Cats!$C$38,IF(C253&lt;=Lists_Cats!$B$39,Lists_Cats!$C$39,IF(C253&lt;=Lists_Cats!$B$40,Lists_Cats!$C$40,IF(C253&lt;=Lists_Cats!$B$41,Lists_Cats!$C$41,IF(C253&lt;=Lists_Cats!$B$42,Lists_Cats!$C$42,IF(C253&lt;=Lists_Cats!$B$43,Lists_Cats!$C$43,IF(C253&lt;=Lists_Cats!$B$44,Lists_Cats!$C$44,IF(C253&lt;=Lists_Cats!$B$45,Lists_Cats!$C$45,IF(C253&lt;=Lists_Cats!$B$46,Lists_Cats!$C$46,Lists_Cats!$C$47))))))))))))))</f>
        <v>FW7</v>
      </c>
      <c r="F253" s="43"/>
      <c r="G253" s="65" t="s">
        <v>103</v>
      </c>
      <c r="H253" s="44" t="str">
        <f t="shared" si="10"/>
        <v>FT6-FW7-Stmd Beech</v>
      </c>
      <c r="I253" s="45">
        <v>24.270000000000003</v>
      </c>
      <c r="K253">
        <f t="shared" si="9"/>
        <v>1</v>
      </c>
      <c r="M253" s="356">
        <v>0.02</v>
      </c>
      <c r="O253" s="361">
        <f t="shared" si="11"/>
        <v>24.76</v>
      </c>
    </row>
    <row r="254" spans="1:15" hidden="1">
      <c r="A254" s="46" t="s">
        <v>108</v>
      </c>
      <c r="B254" s="41">
        <v>32</v>
      </c>
      <c r="C254" s="42">
        <v>104</v>
      </c>
      <c r="D254" s="15" t="str">
        <f>IF(B254&lt;=Lists_Cats!$B$19,Lists_Cats!$C$19,IF(B254&lt;=Lists_Cats!$B$20,Lists_Cats!$C$20,IF(B254&lt;=Lists_Cats!$B$21,Lists_Cats!$C$21,IF(B254&lt;=Lists_Cats!$B$22,Lists_Cats!$C$22,IF(B254&lt;=Lists_Cats!$B$23,Lists_Cats!$C$23,IF(B254&lt;=Lists_Cats!$B$24,Lists_Cats!$C$24,IF(B254&lt;=Lists_Cats!$B$25,Lists_Cats!$C$25,IF(B254&lt;=Lists_Cats!$B$26,Lists_Cats!$C$26,IF(B254&lt;=Lists_Cats!$B$27,Lists_Cats!$C$27,IF(B254&lt;=Lists_Cats!$B$28,Lists_Cats!$C$28,Lists_Cats!$C$29))))))))))</f>
        <v>FT6</v>
      </c>
      <c r="E254" s="43" t="str">
        <f>IF(C254&lt;=Lists_Cats!$B$33,Lists_Cats!$C$33,IF(C254&lt;=Lists_Cats!$B$34,Lists_Cats!$C$34,IF(C254&lt;=Lists_Cats!$B$35,Lists_Cats!$C$35,IF(C254&lt;=Lists_Cats!$B$36,Lists_Cats!$C$36,IF(C254&lt;=Lists_Cats!$B$37,Lists_Cats!$C$37,IF(C254&lt;=Lists_Cats!$B$38,Lists_Cats!$C$38,IF(C254&lt;=Lists_Cats!$B$39,Lists_Cats!$C$39,IF(C254&lt;=Lists_Cats!$B$40,Lists_Cats!$C$40,IF(C254&lt;=Lists_Cats!$B$41,Lists_Cats!$C$41,IF(C254&lt;=Lists_Cats!$B$42,Lists_Cats!$C$42,IF(C254&lt;=Lists_Cats!$B$43,Lists_Cats!$C$43,IF(C254&lt;=Lists_Cats!$B$44,Lists_Cats!$C$44,IF(C254&lt;=Lists_Cats!$B$45,Lists_Cats!$C$45,IF(C254&lt;=Lists_Cats!$B$46,Lists_Cats!$C$46,Lists_Cats!$C$47))))))))))))))</f>
        <v>FW8</v>
      </c>
      <c r="F254" s="43"/>
      <c r="G254" s="65" t="s">
        <v>103</v>
      </c>
      <c r="H254" s="44" t="str">
        <f t="shared" si="10"/>
        <v>FT6-FW8-Stmd Beech</v>
      </c>
      <c r="I254" s="45">
        <v>27.17</v>
      </c>
      <c r="K254">
        <f t="shared" si="9"/>
        <v>1</v>
      </c>
      <c r="M254" s="356">
        <v>0.02</v>
      </c>
      <c r="O254" s="361">
        <f t="shared" si="11"/>
        <v>27.720000000000002</v>
      </c>
    </row>
    <row r="255" spans="1:15" hidden="1">
      <c r="A255" s="46" t="s">
        <v>86</v>
      </c>
      <c r="B255" s="41">
        <v>32</v>
      </c>
      <c r="C255" s="42">
        <v>115</v>
      </c>
      <c r="D255" s="15" t="str">
        <f>IF(B255&lt;=Lists_Cats!$B$19,Lists_Cats!$C$19,IF(B255&lt;=Lists_Cats!$B$20,Lists_Cats!$C$20,IF(B255&lt;=Lists_Cats!$B$21,Lists_Cats!$C$21,IF(B255&lt;=Lists_Cats!$B$22,Lists_Cats!$C$22,IF(B255&lt;=Lists_Cats!$B$23,Lists_Cats!$C$23,IF(B255&lt;=Lists_Cats!$B$24,Lists_Cats!$C$24,IF(B255&lt;=Lists_Cats!$B$25,Lists_Cats!$C$25,IF(B255&lt;=Lists_Cats!$B$26,Lists_Cats!$C$26,IF(B255&lt;=Lists_Cats!$B$27,Lists_Cats!$C$27,IF(B255&lt;=Lists_Cats!$B$28,Lists_Cats!$C$28,Lists_Cats!$C$29))))))))))</f>
        <v>FT6</v>
      </c>
      <c r="E255" s="43" t="str">
        <f>IF(C255&lt;=Lists_Cats!$B$33,Lists_Cats!$C$33,IF(C255&lt;=Lists_Cats!$B$34,Lists_Cats!$C$34,IF(C255&lt;=Lists_Cats!$B$35,Lists_Cats!$C$35,IF(C255&lt;=Lists_Cats!$B$36,Lists_Cats!$C$36,IF(C255&lt;=Lists_Cats!$B$37,Lists_Cats!$C$37,IF(C255&lt;=Lists_Cats!$B$38,Lists_Cats!$C$38,IF(C255&lt;=Lists_Cats!$B$39,Lists_Cats!$C$39,IF(C255&lt;=Lists_Cats!$B$40,Lists_Cats!$C$40,IF(C255&lt;=Lists_Cats!$B$41,Lists_Cats!$C$41,IF(C255&lt;=Lists_Cats!$B$42,Lists_Cats!$C$42,IF(C255&lt;=Lists_Cats!$B$43,Lists_Cats!$C$43,IF(C255&lt;=Lists_Cats!$B$44,Lists_Cats!$C$44,IF(C255&lt;=Lists_Cats!$B$45,Lists_Cats!$C$45,IF(C255&lt;=Lists_Cats!$B$46,Lists_Cats!$C$46,Lists_Cats!$C$47))))))))))))))</f>
        <v>FW9</v>
      </c>
      <c r="F255" s="43"/>
      <c r="G255" s="65" t="s">
        <v>103</v>
      </c>
      <c r="H255" s="44" t="str">
        <f t="shared" si="10"/>
        <v>FT6-FW9-Stmd Beech</v>
      </c>
      <c r="I255" s="45">
        <v>29.540000000000003</v>
      </c>
      <c r="K255">
        <f t="shared" si="9"/>
        <v>1</v>
      </c>
      <c r="M255" s="356">
        <v>0.02</v>
      </c>
      <c r="O255" s="361">
        <f t="shared" si="11"/>
        <v>30.14</v>
      </c>
    </row>
    <row r="256" spans="1:15" hidden="1">
      <c r="A256" s="46" t="s">
        <v>106</v>
      </c>
      <c r="B256" s="41">
        <v>32</v>
      </c>
      <c r="C256" s="42">
        <v>125</v>
      </c>
      <c r="D256" s="15" t="str">
        <f>IF(B256&lt;=Lists_Cats!$B$19,Lists_Cats!$C$19,IF(B256&lt;=Lists_Cats!$B$20,Lists_Cats!$C$20,IF(B256&lt;=Lists_Cats!$B$21,Lists_Cats!$C$21,IF(B256&lt;=Lists_Cats!$B$22,Lists_Cats!$C$22,IF(B256&lt;=Lists_Cats!$B$23,Lists_Cats!$C$23,IF(B256&lt;=Lists_Cats!$B$24,Lists_Cats!$C$24,IF(B256&lt;=Lists_Cats!$B$25,Lists_Cats!$C$25,IF(B256&lt;=Lists_Cats!$B$26,Lists_Cats!$C$26,IF(B256&lt;=Lists_Cats!$B$27,Lists_Cats!$C$27,IF(B256&lt;=Lists_Cats!$B$28,Lists_Cats!$C$28,Lists_Cats!$C$29))))))))))</f>
        <v>FT6</v>
      </c>
      <c r="E256" s="43" t="str">
        <f>IF(C256&lt;=Lists_Cats!$B$33,Lists_Cats!$C$33,IF(C256&lt;=Lists_Cats!$B$34,Lists_Cats!$C$34,IF(C256&lt;=Lists_Cats!$B$35,Lists_Cats!$C$35,IF(C256&lt;=Lists_Cats!$B$36,Lists_Cats!$C$36,IF(C256&lt;=Lists_Cats!$B$37,Lists_Cats!$C$37,IF(C256&lt;=Lists_Cats!$B$38,Lists_Cats!$C$38,IF(C256&lt;=Lists_Cats!$B$39,Lists_Cats!$C$39,IF(C256&lt;=Lists_Cats!$B$40,Lists_Cats!$C$40,IF(C256&lt;=Lists_Cats!$B$41,Lists_Cats!$C$41,IF(C256&lt;=Lists_Cats!$B$42,Lists_Cats!$C$42,IF(C256&lt;=Lists_Cats!$B$43,Lists_Cats!$C$43,IF(C256&lt;=Lists_Cats!$B$44,Lists_Cats!$C$44,IF(C256&lt;=Lists_Cats!$B$45,Lists_Cats!$C$45,IF(C256&lt;=Lists_Cats!$B$46,Lists_Cats!$C$46,Lists_Cats!$C$47))))))))))))))</f>
        <v>FW10</v>
      </c>
      <c r="F256" s="43"/>
      <c r="G256" s="65" t="s">
        <v>103</v>
      </c>
      <c r="H256" s="44" t="str">
        <f t="shared" si="10"/>
        <v>FT6-FW10-Stmd Beech</v>
      </c>
      <c r="I256" s="45">
        <v>31.650000000000002</v>
      </c>
      <c r="K256">
        <f t="shared" si="9"/>
        <v>1</v>
      </c>
      <c r="M256" s="356">
        <v>0.02</v>
      </c>
      <c r="O256" s="361">
        <f t="shared" si="11"/>
        <v>32.29</v>
      </c>
    </row>
    <row r="257" spans="1:15" hidden="1">
      <c r="A257" s="46" t="s">
        <v>87</v>
      </c>
      <c r="B257" s="41">
        <v>32</v>
      </c>
      <c r="C257" s="42">
        <v>138</v>
      </c>
      <c r="D257" s="15" t="str">
        <f>IF(B257&lt;=Lists_Cats!$B$19,Lists_Cats!$C$19,IF(B257&lt;=Lists_Cats!$B$20,Lists_Cats!$C$20,IF(B257&lt;=Lists_Cats!$B$21,Lists_Cats!$C$21,IF(B257&lt;=Lists_Cats!$B$22,Lists_Cats!$C$22,IF(B257&lt;=Lists_Cats!$B$23,Lists_Cats!$C$23,IF(B257&lt;=Lists_Cats!$B$24,Lists_Cats!$C$24,IF(B257&lt;=Lists_Cats!$B$25,Lists_Cats!$C$25,IF(B257&lt;=Lists_Cats!$B$26,Lists_Cats!$C$26,IF(B257&lt;=Lists_Cats!$B$27,Lists_Cats!$C$27,IF(B257&lt;=Lists_Cats!$B$28,Lists_Cats!$C$28,Lists_Cats!$C$29))))))))))</f>
        <v>FT6</v>
      </c>
      <c r="E257" s="43" t="str">
        <f>IF(C257&lt;=Lists_Cats!$B$33,Lists_Cats!$C$33,IF(C257&lt;=Lists_Cats!$B$34,Lists_Cats!$C$34,IF(C257&lt;=Lists_Cats!$B$35,Lists_Cats!$C$35,IF(C257&lt;=Lists_Cats!$B$36,Lists_Cats!$C$36,IF(C257&lt;=Lists_Cats!$B$37,Lists_Cats!$C$37,IF(C257&lt;=Lists_Cats!$B$38,Lists_Cats!$C$38,IF(C257&lt;=Lists_Cats!$B$39,Lists_Cats!$C$39,IF(C257&lt;=Lists_Cats!$B$40,Lists_Cats!$C$40,IF(C257&lt;=Lists_Cats!$B$41,Lists_Cats!$C$41,IF(C257&lt;=Lists_Cats!$B$42,Lists_Cats!$C$42,IF(C257&lt;=Lists_Cats!$B$43,Lists_Cats!$C$43,IF(C257&lt;=Lists_Cats!$B$44,Lists_Cats!$C$44,IF(C257&lt;=Lists_Cats!$B$45,Lists_Cats!$C$45,IF(C257&lt;=Lists_Cats!$B$46,Lists_Cats!$C$46,Lists_Cats!$C$47))))))))))))))</f>
        <v>FW11</v>
      </c>
      <c r="F257" s="43"/>
      <c r="G257" s="65" t="s">
        <v>103</v>
      </c>
      <c r="H257" s="44" t="str">
        <f t="shared" si="10"/>
        <v>FT6-FW11-Stmd Beech</v>
      </c>
      <c r="I257" s="45">
        <v>34.489999999999995</v>
      </c>
      <c r="K257">
        <f t="shared" si="9"/>
        <v>1</v>
      </c>
      <c r="M257" s="356">
        <v>0.02</v>
      </c>
      <c r="O257" s="361">
        <f t="shared" si="11"/>
        <v>35.18</v>
      </c>
    </row>
    <row r="258" spans="1:15" hidden="1">
      <c r="A258" s="46" t="s">
        <v>109</v>
      </c>
      <c r="B258" s="41">
        <v>32</v>
      </c>
      <c r="C258" s="42">
        <v>152</v>
      </c>
      <c r="D258" s="15" t="str">
        <f>IF(B258&lt;=Lists_Cats!$B$19,Lists_Cats!$C$19,IF(B258&lt;=Lists_Cats!$B$20,Lists_Cats!$C$20,IF(B258&lt;=Lists_Cats!$B$21,Lists_Cats!$C$21,IF(B258&lt;=Lists_Cats!$B$22,Lists_Cats!$C$22,IF(B258&lt;=Lists_Cats!$B$23,Lists_Cats!$C$23,IF(B258&lt;=Lists_Cats!$B$24,Lists_Cats!$C$24,IF(B258&lt;=Lists_Cats!$B$25,Lists_Cats!$C$25,IF(B258&lt;=Lists_Cats!$B$26,Lists_Cats!$C$26,IF(B258&lt;=Lists_Cats!$B$27,Lists_Cats!$C$27,IF(B258&lt;=Lists_Cats!$B$28,Lists_Cats!$C$28,Lists_Cats!$C$29))))))))))</f>
        <v>FT6</v>
      </c>
      <c r="E258" s="43" t="str">
        <f>IF(C258&lt;=Lists_Cats!$B$33,Lists_Cats!$C$33,IF(C258&lt;=Lists_Cats!$B$34,Lists_Cats!$C$34,IF(C258&lt;=Lists_Cats!$B$35,Lists_Cats!$C$35,IF(C258&lt;=Lists_Cats!$B$36,Lists_Cats!$C$36,IF(C258&lt;=Lists_Cats!$B$37,Lists_Cats!$C$37,IF(C258&lt;=Lists_Cats!$B$38,Lists_Cats!$C$38,IF(C258&lt;=Lists_Cats!$B$39,Lists_Cats!$C$39,IF(C258&lt;=Lists_Cats!$B$40,Lists_Cats!$C$40,IF(C258&lt;=Lists_Cats!$B$41,Lists_Cats!$C$41,IF(C258&lt;=Lists_Cats!$B$42,Lists_Cats!$C$42,IF(C258&lt;=Lists_Cats!$B$43,Lists_Cats!$C$43,IF(C258&lt;=Lists_Cats!$B$44,Lists_Cats!$C$44,IF(C258&lt;=Lists_Cats!$B$45,Lists_Cats!$C$45,IF(C258&lt;=Lists_Cats!$B$46,Lists_Cats!$C$46,Lists_Cats!$C$47))))))))))))))</f>
        <v>FW12</v>
      </c>
      <c r="F258" s="43"/>
      <c r="G258" s="65" t="s">
        <v>103</v>
      </c>
      <c r="H258" s="44" t="str">
        <f t="shared" si="10"/>
        <v>FT6-FW12-Stmd Beech</v>
      </c>
      <c r="I258" s="45">
        <v>37.54</v>
      </c>
      <c r="K258">
        <f t="shared" si="9"/>
        <v>1</v>
      </c>
      <c r="M258" s="356">
        <v>0.02</v>
      </c>
      <c r="O258" s="361">
        <f t="shared" si="11"/>
        <v>38.299999999999997</v>
      </c>
    </row>
    <row r="259" spans="1:15" hidden="1">
      <c r="A259" s="46" t="s">
        <v>88</v>
      </c>
      <c r="B259" s="41">
        <v>32</v>
      </c>
      <c r="C259" s="42">
        <v>175</v>
      </c>
      <c r="D259" s="15" t="str">
        <f>IF(B259&lt;=Lists_Cats!$B$19,Lists_Cats!$C$19,IF(B259&lt;=Lists_Cats!$B$20,Lists_Cats!$C$20,IF(B259&lt;=Lists_Cats!$B$21,Lists_Cats!$C$21,IF(B259&lt;=Lists_Cats!$B$22,Lists_Cats!$C$22,IF(B259&lt;=Lists_Cats!$B$23,Lists_Cats!$C$23,IF(B259&lt;=Lists_Cats!$B$24,Lists_Cats!$C$24,IF(B259&lt;=Lists_Cats!$B$25,Lists_Cats!$C$25,IF(B259&lt;=Lists_Cats!$B$26,Lists_Cats!$C$26,IF(B259&lt;=Lists_Cats!$B$27,Lists_Cats!$C$27,IF(B259&lt;=Lists_Cats!$B$28,Lists_Cats!$C$28,Lists_Cats!$C$29))))))))))</f>
        <v>FT6</v>
      </c>
      <c r="E259" s="43" t="str">
        <f>IF(C259&lt;=Lists_Cats!$B$33,Lists_Cats!$C$33,IF(C259&lt;=Lists_Cats!$B$34,Lists_Cats!$C$34,IF(C259&lt;=Lists_Cats!$B$35,Lists_Cats!$C$35,IF(C259&lt;=Lists_Cats!$B$36,Lists_Cats!$C$36,IF(C259&lt;=Lists_Cats!$B$37,Lists_Cats!$C$37,IF(C259&lt;=Lists_Cats!$B$38,Lists_Cats!$C$38,IF(C259&lt;=Lists_Cats!$B$39,Lists_Cats!$C$39,IF(C259&lt;=Lists_Cats!$B$40,Lists_Cats!$C$40,IF(C259&lt;=Lists_Cats!$B$41,Lists_Cats!$C$41,IF(C259&lt;=Lists_Cats!$B$42,Lists_Cats!$C$42,IF(C259&lt;=Lists_Cats!$B$43,Lists_Cats!$C$43,IF(C259&lt;=Lists_Cats!$B$44,Lists_Cats!$C$44,IF(C259&lt;=Lists_Cats!$B$45,Lists_Cats!$C$45,IF(C259&lt;=Lists_Cats!$B$46,Lists_Cats!$C$46,Lists_Cats!$C$47))))))))))))))</f>
        <v>FW13</v>
      </c>
      <c r="F259" s="43"/>
      <c r="G259" s="65" t="s">
        <v>103</v>
      </c>
      <c r="H259" s="44" t="str">
        <f t="shared" si="10"/>
        <v>FT6-FW13-Stmd Beech</v>
      </c>
      <c r="I259" s="45">
        <v>42.54</v>
      </c>
      <c r="K259">
        <f t="shared" si="9"/>
        <v>1</v>
      </c>
      <c r="M259" s="356">
        <v>0.02</v>
      </c>
      <c r="O259" s="361">
        <f t="shared" si="11"/>
        <v>43.4</v>
      </c>
    </row>
    <row r="260" spans="1:15" hidden="1">
      <c r="A260" s="46" t="s">
        <v>89</v>
      </c>
      <c r="B260" s="41">
        <v>32</v>
      </c>
      <c r="C260" s="42">
        <v>205</v>
      </c>
      <c r="D260" s="15" t="str">
        <f>IF(B260&lt;=Lists_Cats!$B$19,Lists_Cats!$C$19,IF(B260&lt;=Lists_Cats!$B$20,Lists_Cats!$C$20,IF(B260&lt;=Lists_Cats!$B$21,Lists_Cats!$C$21,IF(B260&lt;=Lists_Cats!$B$22,Lists_Cats!$C$22,IF(B260&lt;=Lists_Cats!$B$23,Lists_Cats!$C$23,IF(B260&lt;=Lists_Cats!$B$24,Lists_Cats!$C$24,IF(B260&lt;=Lists_Cats!$B$25,Lists_Cats!$C$25,IF(B260&lt;=Lists_Cats!$B$26,Lists_Cats!$C$26,IF(B260&lt;=Lists_Cats!$B$27,Lists_Cats!$C$27,IF(B260&lt;=Lists_Cats!$B$28,Lists_Cats!$C$28,Lists_Cats!$C$29))))))))))</f>
        <v>FT6</v>
      </c>
      <c r="E260" s="43" t="str">
        <f>IF(C260&lt;=Lists_Cats!$B$33,Lists_Cats!$C$33,IF(C260&lt;=Lists_Cats!$B$34,Lists_Cats!$C$34,IF(C260&lt;=Lists_Cats!$B$35,Lists_Cats!$C$35,IF(C260&lt;=Lists_Cats!$B$36,Lists_Cats!$C$36,IF(C260&lt;=Lists_Cats!$B$37,Lists_Cats!$C$37,IF(C260&lt;=Lists_Cats!$B$38,Lists_Cats!$C$38,IF(C260&lt;=Lists_Cats!$B$39,Lists_Cats!$C$39,IF(C260&lt;=Lists_Cats!$B$40,Lists_Cats!$C$40,IF(C260&lt;=Lists_Cats!$B$41,Lists_Cats!$C$41,IF(C260&lt;=Lists_Cats!$B$42,Lists_Cats!$C$42,IF(C260&lt;=Lists_Cats!$B$43,Lists_Cats!$C$43,IF(C260&lt;=Lists_Cats!$B$44,Lists_Cats!$C$44,IF(C260&lt;=Lists_Cats!$B$45,Lists_Cats!$C$45,IF(C260&lt;=Lists_Cats!$B$46,Lists_Cats!$C$46,Lists_Cats!$C$47))))))))))))))</f>
        <v>FW14</v>
      </c>
      <c r="F260" s="43"/>
      <c r="G260" s="65" t="s">
        <v>103</v>
      </c>
      <c r="H260" s="44" t="str">
        <f t="shared" si="10"/>
        <v>FT6-FW14-Stmd Beech</v>
      </c>
      <c r="I260" s="45">
        <v>49.07</v>
      </c>
      <c r="K260">
        <f t="shared" ref="K260:K323" si="12">COUNTIF($H$4:$H$873,H260)</f>
        <v>1</v>
      </c>
      <c r="M260" s="356">
        <v>0.02</v>
      </c>
      <c r="O260" s="361">
        <f t="shared" si="11"/>
        <v>50.059999999999995</v>
      </c>
    </row>
    <row r="261" spans="1:15" hidden="1">
      <c r="A261" s="46" t="s">
        <v>110</v>
      </c>
      <c r="B261" s="41">
        <v>45</v>
      </c>
      <c r="C261" s="42">
        <v>79</v>
      </c>
      <c r="D261" s="15" t="str">
        <f>IF(B261&lt;=Lists_Cats!$B$19,Lists_Cats!$C$19,IF(B261&lt;=Lists_Cats!$B$20,Lists_Cats!$C$20,IF(B261&lt;=Lists_Cats!$B$21,Lists_Cats!$C$21,IF(B261&lt;=Lists_Cats!$B$22,Lists_Cats!$C$22,IF(B261&lt;=Lists_Cats!$B$23,Lists_Cats!$C$23,IF(B261&lt;=Lists_Cats!$B$24,Lists_Cats!$C$24,IF(B261&lt;=Lists_Cats!$B$25,Lists_Cats!$C$25,IF(B261&lt;=Lists_Cats!$B$26,Lists_Cats!$C$26,IF(B261&lt;=Lists_Cats!$B$27,Lists_Cats!$C$27,IF(B261&lt;=Lists_Cats!$B$28,Lists_Cats!$C$28,Lists_Cats!$C$29))))))))))</f>
        <v>FT7</v>
      </c>
      <c r="E261" s="43" t="str">
        <f>IF(C261&lt;=Lists_Cats!$B$33,Lists_Cats!$C$33,IF(C261&lt;=Lists_Cats!$B$34,Lists_Cats!$C$34,IF(C261&lt;=Lists_Cats!$B$35,Lists_Cats!$C$35,IF(C261&lt;=Lists_Cats!$B$36,Lists_Cats!$C$36,IF(C261&lt;=Lists_Cats!$B$37,Lists_Cats!$C$37,IF(C261&lt;=Lists_Cats!$B$38,Lists_Cats!$C$38,IF(C261&lt;=Lists_Cats!$B$39,Lists_Cats!$C$39,IF(C261&lt;=Lists_Cats!$B$40,Lists_Cats!$C$40,IF(C261&lt;=Lists_Cats!$B$41,Lists_Cats!$C$41,IF(C261&lt;=Lists_Cats!$B$42,Lists_Cats!$C$42,IF(C261&lt;=Lists_Cats!$B$43,Lists_Cats!$C$43,IF(C261&lt;=Lists_Cats!$B$44,Lists_Cats!$C$44,IF(C261&lt;=Lists_Cats!$B$45,Lists_Cats!$C$45,IF(C261&lt;=Lists_Cats!$B$46,Lists_Cats!$C$46,Lists_Cats!$C$47))))))))))))))</f>
        <v>FW5</v>
      </c>
      <c r="F261" s="43"/>
      <c r="G261" s="65" t="s">
        <v>103</v>
      </c>
      <c r="H261" s="44" t="str">
        <f t="shared" ref="H261:H324" si="13">D261&amp;"-"&amp;E261&amp;"-"&amp;G261</f>
        <v>FT7-FW5-Stmd Beech</v>
      </c>
      <c r="I261" s="45">
        <v>29.430000000000003</v>
      </c>
      <c r="K261">
        <f t="shared" si="12"/>
        <v>1</v>
      </c>
      <c r="M261" s="356">
        <v>0.02</v>
      </c>
      <c r="O261" s="361">
        <f t="shared" ref="O261:O324" si="14">+ROUNDUP(I261*(1+M261),2)</f>
        <v>30.020000000000003</v>
      </c>
    </row>
    <row r="262" spans="1:15" hidden="1">
      <c r="A262" s="46" t="s">
        <v>90</v>
      </c>
      <c r="B262" s="41">
        <v>45</v>
      </c>
      <c r="C262" s="42">
        <v>91</v>
      </c>
      <c r="D262" s="15" t="str">
        <f>IF(B262&lt;=Lists_Cats!$B$19,Lists_Cats!$C$19,IF(B262&lt;=Lists_Cats!$B$20,Lists_Cats!$C$20,IF(B262&lt;=Lists_Cats!$B$21,Lists_Cats!$C$21,IF(B262&lt;=Lists_Cats!$B$22,Lists_Cats!$C$22,IF(B262&lt;=Lists_Cats!$B$23,Lists_Cats!$C$23,IF(B262&lt;=Lists_Cats!$B$24,Lists_Cats!$C$24,IF(B262&lt;=Lists_Cats!$B$25,Lists_Cats!$C$25,IF(B262&lt;=Lists_Cats!$B$26,Lists_Cats!$C$26,IF(B262&lt;=Lists_Cats!$B$27,Lists_Cats!$C$27,IF(B262&lt;=Lists_Cats!$B$28,Lists_Cats!$C$28,Lists_Cats!$C$29))))))))))</f>
        <v>FT7</v>
      </c>
      <c r="E262" s="43" t="str">
        <f>IF(C262&lt;=Lists_Cats!$B$33,Lists_Cats!$C$33,IF(C262&lt;=Lists_Cats!$B$34,Lists_Cats!$C$34,IF(C262&lt;=Lists_Cats!$B$35,Lists_Cats!$C$35,IF(C262&lt;=Lists_Cats!$B$36,Lists_Cats!$C$36,IF(C262&lt;=Lists_Cats!$B$37,Lists_Cats!$C$37,IF(C262&lt;=Lists_Cats!$B$38,Lists_Cats!$C$38,IF(C262&lt;=Lists_Cats!$B$39,Lists_Cats!$C$39,IF(C262&lt;=Lists_Cats!$B$40,Lists_Cats!$C$40,IF(C262&lt;=Lists_Cats!$B$41,Lists_Cats!$C$41,IF(C262&lt;=Lists_Cats!$B$42,Lists_Cats!$C$42,IF(C262&lt;=Lists_Cats!$B$43,Lists_Cats!$C$43,IF(C262&lt;=Lists_Cats!$B$44,Lists_Cats!$C$44,IF(C262&lt;=Lists_Cats!$B$45,Lists_Cats!$C$45,IF(C262&lt;=Lists_Cats!$B$46,Lists_Cats!$C$46,Lists_Cats!$C$47))))))))))))))</f>
        <v>FW7</v>
      </c>
      <c r="F262" s="43"/>
      <c r="G262" s="65" t="s">
        <v>103</v>
      </c>
      <c r="H262" s="44" t="str">
        <f t="shared" si="13"/>
        <v>FT7-FW7-Stmd Beech</v>
      </c>
      <c r="I262" s="45">
        <v>32.909999999999997</v>
      </c>
      <c r="K262">
        <f t="shared" si="12"/>
        <v>1</v>
      </c>
      <c r="M262" s="356">
        <v>0.02</v>
      </c>
      <c r="O262" s="361">
        <f t="shared" si="14"/>
        <v>33.57</v>
      </c>
    </row>
    <row r="263" spans="1:15" hidden="1">
      <c r="A263" s="46" t="s">
        <v>111</v>
      </c>
      <c r="B263" s="41">
        <v>45</v>
      </c>
      <c r="C263" s="42">
        <v>104</v>
      </c>
      <c r="D263" s="15" t="str">
        <f>IF(B263&lt;=Lists_Cats!$B$19,Lists_Cats!$C$19,IF(B263&lt;=Lists_Cats!$B$20,Lists_Cats!$C$20,IF(B263&lt;=Lists_Cats!$B$21,Lists_Cats!$C$21,IF(B263&lt;=Lists_Cats!$B$22,Lists_Cats!$C$22,IF(B263&lt;=Lists_Cats!$B$23,Lists_Cats!$C$23,IF(B263&lt;=Lists_Cats!$B$24,Lists_Cats!$C$24,IF(B263&lt;=Lists_Cats!$B$25,Lists_Cats!$C$25,IF(B263&lt;=Lists_Cats!$B$26,Lists_Cats!$C$26,IF(B263&lt;=Lists_Cats!$B$27,Lists_Cats!$C$27,IF(B263&lt;=Lists_Cats!$B$28,Lists_Cats!$C$28,Lists_Cats!$C$29))))))))))</f>
        <v>FT7</v>
      </c>
      <c r="E263" s="43" t="str">
        <f>IF(C263&lt;=Lists_Cats!$B$33,Lists_Cats!$C$33,IF(C263&lt;=Lists_Cats!$B$34,Lists_Cats!$C$34,IF(C263&lt;=Lists_Cats!$B$35,Lists_Cats!$C$35,IF(C263&lt;=Lists_Cats!$B$36,Lists_Cats!$C$36,IF(C263&lt;=Lists_Cats!$B$37,Lists_Cats!$C$37,IF(C263&lt;=Lists_Cats!$B$38,Lists_Cats!$C$38,IF(C263&lt;=Lists_Cats!$B$39,Lists_Cats!$C$39,IF(C263&lt;=Lists_Cats!$B$40,Lists_Cats!$C$40,IF(C263&lt;=Lists_Cats!$B$41,Lists_Cats!$C$41,IF(C263&lt;=Lists_Cats!$B$42,Lists_Cats!$C$42,IF(C263&lt;=Lists_Cats!$B$43,Lists_Cats!$C$43,IF(C263&lt;=Lists_Cats!$B$44,Lists_Cats!$C$44,IF(C263&lt;=Lists_Cats!$B$45,Lists_Cats!$C$45,IF(C263&lt;=Lists_Cats!$B$46,Lists_Cats!$C$46,Lists_Cats!$C$47))))))))))))))</f>
        <v>FW8</v>
      </c>
      <c r="F263" s="43"/>
      <c r="G263" s="65" t="s">
        <v>103</v>
      </c>
      <c r="H263" s="44" t="str">
        <f t="shared" si="13"/>
        <v>FT7-FW8-Stmd Beech</v>
      </c>
      <c r="I263" s="45">
        <v>37.059999999999995</v>
      </c>
      <c r="K263">
        <f t="shared" si="12"/>
        <v>1</v>
      </c>
      <c r="M263" s="356">
        <v>0.02</v>
      </c>
      <c r="O263" s="361">
        <f t="shared" si="14"/>
        <v>37.809999999999995</v>
      </c>
    </row>
    <row r="264" spans="1:15" hidden="1">
      <c r="A264" s="46" t="s">
        <v>91</v>
      </c>
      <c r="B264" s="41">
        <v>45</v>
      </c>
      <c r="C264" s="42">
        <v>115</v>
      </c>
      <c r="D264" s="15" t="str">
        <f>IF(B264&lt;=Lists_Cats!$B$19,Lists_Cats!$C$19,IF(B264&lt;=Lists_Cats!$B$20,Lists_Cats!$C$20,IF(B264&lt;=Lists_Cats!$B$21,Lists_Cats!$C$21,IF(B264&lt;=Lists_Cats!$B$22,Lists_Cats!$C$22,IF(B264&lt;=Lists_Cats!$B$23,Lists_Cats!$C$23,IF(B264&lt;=Lists_Cats!$B$24,Lists_Cats!$C$24,IF(B264&lt;=Lists_Cats!$B$25,Lists_Cats!$C$25,IF(B264&lt;=Lists_Cats!$B$26,Lists_Cats!$C$26,IF(B264&lt;=Lists_Cats!$B$27,Lists_Cats!$C$27,IF(B264&lt;=Lists_Cats!$B$28,Lists_Cats!$C$28,Lists_Cats!$C$29))))))))))</f>
        <v>FT7</v>
      </c>
      <c r="E264" s="43" t="str">
        <f>IF(C264&lt;=Lists_Cats!$B$33,Lists_Cats!$C$33,IF(C264&lt;=Lists_Cats!$B$34,Lists_Cats!$C$34,IF(C264&lt;=Lists_Cats!$B$35,Lists_Cats!$C$35,IF(C264&lt;=Lists_Cats!$B$36,Lists_Cats!$C$36,IF(C264&lt;=Lists_Cats!$B$37,Lists_Cats!$C$37,IF(C264&lt;=Lists_Cats!$B$38,Lists_Cats!$C$38,IF(C264&lt;=Lists_Cats!$B$39,Lists_Cats!$C$39,IF(C264&lt;=Lists_Cats!$B$40,Lists_Cats!$C$40,IF(C264&lt;=Lists_Cats!$B$41,Lists_Cats!$C$41,IF(C264&lt;=Lists_Cats!$B$42,Lists_Cats!$C$42,IF(C264&lt;=Lists_Cats!$B$43,Lists_Cats!$C$43,IF(C264&lt;=Lists_Cats!$B$44,Lists_Cats!$C$44,IF(C264&lt;=Lists_Cats!$B$45,Lists_Cats!$C$45,IF(C264&lt;=Lists_Cats!$B$46,Lists_Cats!$C$46,Lists_Cats!$C$47))))))))))))))</f>
        <v>FW9</v>
      </c>
      <c r="F264" s="43"/>
      <c r="G264" s="65" t="s">
        <v>103</v>
      </c>
      <c r="H264" s="44" t="str">
        <f t="shared" si="13"/>
        <v>FT7-FW9-Stmd Beech</v>
      </c>
      <c r="I264" s="45">
        <v>40.39</v>
      </c>
      <c r="K264">
        <f t="shared" si="12"/>
        <v>1</v>
      </c>
      <c r="M264" s="356">
        <v>0.02</v>
      </c>
      <c r="O264" s="361">
        <f t="shared" si="14"/>
        <v>41.199999999999996</v>
      </c>
    </row>
    <row r="265" spans="1:15" hidden="1">
      <c r="A265" s="46" t="s">
        <v>112</v>
      </c>
      <c r="B265" s="41">
        <v>45</v>
      </c>
      <c r="C265" s="42">
        <v>125</v>
      </c>
      <c r="D265" s="15" t="str">
        <f>IF(B265&lt;=Lists_Cats!$B$19,Lists_Cats!$C$19,IF(B265&lt;=Lists_Cats!$B$20,Lists_Cats!$C$20,IF(B265&lt;=Lists_Cats!$B$21,Lists_Cats!$C$21,IF(B265&lt;=Lists_Cats!$B$22,Lists_Cats!$C$22,IF(B265&lt;=Lists_Cats!$B$23,Lists_Cats!$C$23,IF(B265&lt;=Lists_Cats!$B$24,Lists_Cats!$C$24,IF(B265&lt;=Lists_Cats!$B$25,Lists_Cats!$C$25,IF(B265&lt;=Lists_Cats!$B$26,Lists_Cats!$C$26,IF(B265&lt;=Lists_Cats!$B$27,Lists_Cats!$C$27,IF(B265&lt;=Lists_Cats!$B$28,Lists_Cats!$C$28,Lists_Cats!$C$29))))))))))</f>
        <v>FT7</v>
      </c>
      <c r="E265" s="43" t="str">
        <f>IF(C265&lt;=Lists_Cats!$B$33,Lists_Cats!$C$33,IF(C265&lt;=Lists_Cats!$B$34,Lists_Cats!$C$34,IF(C265&lt;=Lists_Cats!$B$35,Lists_Cats!$C$35,IF(C265&lt;=Lists_Cats!$B$36,Lists_Cats!$C$36,IF(C265&lt;=Lists_Cats!$B$37,Lists_Cats!$C$37,IF(C265&lt;=Lists_Cats!$B$38,Lists_Cats!$C$38,IF(C265&lt;=Lists_Cats!$B$39,Lists_Cats!$C$39,IF(C265&lt;=Lists_Cats!$B$40,Lists_Cats!$C$40,IF(C265&lt;=Lists_Cats!$B$41,Lists_Cats!$C$41,IF(C265&lt;=Lists_Cats!$B$42,Lists_Cats!$C$42,IF(C265&lt;=Lists_Cats!$B$43,Lists_Cats!$C$43,IF(C265&lt;=Lists_Cats!$B$44,Lists_Cats!$C$44,IF(C265&lt;=Lists_Cats!$B$45,Lists_Cats!$C$45,IF(C265&lt;=Lists_Cats!$B$46,Lists_Cats!$C$46,Lists_Cats!$C$47))))))))))))))</f>
        <v>FW10</v>
      </c>
      <c r="F265" s="43"/>
      <c r="G265" s="65" t="s">
        <v>103</v>
      </c>
      <c r="H265" s="44" t="str">
        <f t="shared" si="13"/>
        <v>FT7-FW10-Stmd Beech</v>
      </c>
      <c r="I265" s="45">
        <v>43.44</v>
      </c>
      <c r="K265">
        <f t="shared" si="12"/>
        <v>1</v>
      </c>
      <c r="M265" s="356">
        <v>0.02</v>
      </c>
      <c r="O265" s="361">
        <f t="shared" si="14"/>
        <v>44.309999999999995</v>
      </c>
    </row>
    <row r="266" spans="1:15" hidden="1">
      <c r="A266" s="46" t="s">
        <v>92</v>
      </c>
      <c r="B266" s="41">
        <v>45</v>
      </c>
      <c r="C266" s="42">
        <v>138</v>
      </c>
      <c r="D266" s="15" t="str">
        <f>IF(B266&lt;=Lists_Cats!$B$19,Lists_Cats!$C$19,IF(B266&lt;=Lists_Cats!$B$20,Lists_Cats!$C$20,IF(B266&lt;=Lists_Cats!$B$21,Lists_Cats!$C$21,IF(B266&lt;=Lists_Cats!$B$22,Lists_Cats!$C$22,IF(B266&lt;=Lists_Cats!$B$23,Lists_Cats!$C$23,IF(B266&lt;=Lists_Cats!$B$24,Lists_Cats!$C$24,IF(B266&lt;=Lists_Cats!$B$25,Lists_Cats!$C$25,IF(B266&lt;=Lists_Cats!$B$26,Lists_Cats!$C$26,IF(B266&lt;=Lists_Cats!$B$27,Lists_Cats!$C$27,IF(B266&lt;=Lists_Cats!$B$28,Lists_Cats!$C$28,Lists_Cats!$C$29))))))))))</f>
        <v>FT7</v>
      </c>
      <c r="E266" s="43" t="str">
        <f>IF(C266&lt;=Lists_Cats!$B$33,Lists_Cats!$C$33,IF(C266&lt;=Lists_Cats!$B$34,Lists_Cats!$C$34,IF(C266&lt;=Lists_Cats!$B$35,Lists_Cats!$C$35,IF(C266&lt;=Lists_Cats!$B$36,Lists_Cats!$C$36,IF(C266&lt;=Lists_Cats!$B$37,Lists_Cats!$C$37,IF(C266&lt;=Lists_Cats!$B$38,Lists_Cats!$C$38,IF(C266&lt;=Lists_Cats!$B$39,Lists_Cats!$C$39,IF(C266&lt;=Lists_Cats!$B$40,Lists_Cats!$C$40,IF(C266&lt;=Lists_Cats!$B$41,Lists_Cats!$C$41,IF(C266&lt;=Lists_Cats!$B$42,Lists_Cats!$C$42,IF(C266&lt;=Lists_Cats!$B$43,Lists_Cats!$C$43,IF(C266&lt;=Lists_Cats!$B$44,Lists_Cats!$C$44,IF(C266&lt;=Lists_Cats!$B$45,Lists_Cats!$C$45,IF(C266&lt;=Lists_Cats!$B$46,Lists_Cats!$C$46,Lists_Cats!$C$47))))))))))))))</f>
        <v>FW11</v>
      </c>
      <c r="F266" s="43"/>
      <c r="G266" s="65" t="s">
        <v>103</v>
      </c>
      <c r="H266" s="44" t="str">
        <f t="shared" si="13"/>
        <v>FT7-FW11-Stmd Beech</v>
      </c>
      <c r="I266" s="45">
        <v>47.379999999999995</v>
      </c>
      <c r="K266">
        <f t="shared" si="12"/>
        <v>1</v>
      </c>
      <c r="M266" s="356">
        <v>0.02</v>
      </c>
      <c r="O266" s="361">
        <f t="shared" si="14"/>
        <v>48.33</v>
      </c>
    </row>
    <row r="267" spans="1:15" hidden="1">
      <c r="A267" s="46" t="s">
        <v>113</v>
      </c>
      <c r="B267" s="41">
        <v>45</v>
      </c>
      <c r="C267" s="42">
        <v>152</v>
      </c>
      <c r="D267" s="15" t="str">
        <f>IF(B267&lt;=Lists_Cats!$B$19,Lists_Cats!$C$19,IF(B267&lt;=Lists_Cats!$B$20,Lists_Cats!$C$20,IF(B267&lt;=Lists_Cats!$B$21,Lists_Cats!$C$21,IF(B267&lt;=Lists_Cats!$B$22,Lists_Cats!$C$22,IF(B267&lt;=Lists_Cats!$B$23,Lists_Cats!$C$23,IF(B267&lt;=Lists_Cats!$B$24,Lists_Cats!$C$24,IF(B267&lt;=Lists_Cats!$B$25,Lists_Cats!$C$25,IF(B267&lt;=Lists_Cats!$B$26,Lists_Cats!$C$26,IF(B267&lt;=Lists_Cats!$B$27,Lists_Cats!$C$27,IF(B267&lt;=Lists_Cats!$B$28,Lists_Cats!$C$28,Lists_Cats!$C$29))))))))))</f>
        <v>FT7</v>
      </c>
      <c r="E267" s="43" t="str">
        <f>IF(C267&lt;=Lists_Cats!$B$33,Lists_Cats!$C$33,IF(C267&lt;=Lists_Cats!$B$34,Lists_Cats!$C$34,IF(C267&lt;=Lists_Cats!$B$35,Lists_Cats!$C$35,IF(C267&lt;=Lists_Cats!$B$36,Lists_Cats!$C$36,IF(C267&lt;=Lists_Cats!$B$37,Lists_Cats!$C$37,IF(C267&lt;=Lists_Cats!$B$38,Lists_Cats!$C$38,IF(C267&lt;=Lists_Cats!$B$39,Lists_Cats!$C$39,IF(C267&lt;=Lists_Cats!$B$40,Lists_Cats!$C$40,IF(C267&lt;=Lists_Cats!$B$41,Lists_Cats!$C$41,IF(C267&lt;=Lists_Cats!$B$42,Lists_Cats!$C$42,IF(C267&lt;=Lists_Cats!$B$43,Lists_Cats!$C$43,IF(C267&lt;=Lists_Cats!$B$44,Lists_Cats!$C$44,IF(C267&lt;=Lists_Cats!$B$45,Lists_Cats!$C$45,IF(C267&lt;=Lists_Cats!$B$46,Lists_Cats!$C$46,Lists_Cats!$C$47))))))))))))))</f>
        <v>FW12</v>
      </c>
      <c r="F267" s="43"/>
      <c r="G267" s="65" t="s">
        <v>103</v>
      </c>
      <c r="H267" s="44" t="str">
        <f t="shared" si="13"/>
        <v>FT7-FW12-Stmd Beech</v>
      </c>
      <c r="I267" s="45">
        <v>51.8</v>
      </c>
      <c r="K267">
        <f t="shared" si="12"/>
        <v>1</v>
      </c>
      <c r="M267" s="356">
        <v>0.02</v>
      </c>
      <c r="O267" s="361">
        <f t="shared" si="14"/>
        <v>52.839999999999996</v>
      </c>
    </row>
    <row r="268" spans="1:15" hidden="1">
      <c r="A268" s="46" t="s">
        <v>93</v>
      </c>
      <c r="B268" s="41">
        <v>45</v>
      </c>
      <c r="C268" s="42">
        <v>175</v>
      </c>
      <c r="D268" s="15" t="str">
        <f>IF(B268&lt;=Lists_Cats!$B$19,Lists_Cats!$C$19,IF(B268&lt;=Lists_Cats!$B$20,Lists_Cats!$C$20,IF(B268&lt;=Lists_Cats!$B$21,Lists_Cats!$C$21,IF(B268&lt;=Lists_Cats!$B$22,Lists_Cats!$C$22,IF(B268&lt;=Lists_Cats!$B$23,Lists_Cats!$C$23,IF(B268&lt;=Lists_Cats!$B$24,Lists_Cats!$C$24,IF(B268&lt;=Lists_Cats!$B$25,Lists_Cats!$C$25,IF(B268&lt;=Lists_Cats!$B$26,Lists_Cats!$C$26,IF(B268&lt;=Lists_Cats!$B$27,Lists_Cats!$C$27,IF(B268&lt;=Lists_Cats!$B$28,Lists_Cats!$C$28,Lists_Cats!$C$29))))))))))</f>
        <v>FT7</v>
      </c>
      <c r="E268" s="43" t="str">
        <f>IF(C268&lt;=Lists_Cats!$B$33,Lists_Cats!$C$33,IF(C268&lt;=Lists_Cats!$B$34,Lists_Cats!$C$34,IF(C268&lt;=Lists_Cats!$B$35,Lists_Cats!$C$35,IF(C268&lt;=Lists_Cats!$B$36,Lists_Cats!$C$36,IF(C268&lt;=Lists_Cats!$B$37,Lists_Cats!$C$37,IF(C268&lt;=Lists_Cats!$B$38,Lists_Cats!$C$38,IF(C268&lt;=Lists_Cats!$B$39,Lists_Cats!$C$39,IF(C268&lt;=Lists_Cats!$B$40,Lists_Cats!$C$40,IF(C268&lt;=Lists_Cats!$B$41,Lists_Cats!$C$41,IF(C268&lt;=Lists_Cats!$B$42,Lists_Cats!$C$42,IF(C268&lt;=Lists_Cats!$B$43,Lists_Cats!$C$43,IF(C268&lt;=Lists_Cats!$B$44,Lists_Cats!$C$44,IF(C268&lt;=Lists_Cats!$B$45,Lists_Cats!$C$45,IF(C268&lt;=Lists_Cats!$B$46,Lists_Cats!$C$46,Lists_Cats!$C$47))))))))))))))</f>
        <v>FW13</v>
      </c>
      <c r="F268" s="43"/>
      <c r="G268" s="65" t="s">
        <v>103</v>
      </c>
      <c r="H268" s="44" t="str">
        <f t="shared" si="13"/>
        <v>FT7-FW13-Stmd Beech</v>
      </c>
      <c r="I268" s="45">
        <v>58.809999999999995</v>
      </c>
      <c r="K268">
        <f t="shared" si="12"/>
        <v>1</v>
      </c>
      <c r="M268" s="356">
        <v>0.02</v>
      </c>
      <c r="O268" s="361">
        <f t="shared" si="14"/>
        <v>59.989999999999995</v>
      </c>
    </row>
    <row r="269" spans="1:15" hidden="1">
      <c r="A269" s="46" t="s">
        <v>94</v>
      </c>
      <c r="B269" s="41">
        <v>45</v>
      </c>
      <c r="C269" s="42">
        <v>205</v>
      </c>
      <c r="D269" s="15" t="str">
        <f>IF(B269&lt;=Lists_Cats!$B$19,Lists_Cats!$C$19,IF(B269&lt;=Lists_Cats!$B$20,Lists_Cats!$C$20,IF(B269&lt;=Lists_Cats!$B$21,Lists_Cats!$C$21,IF(B269&lt;=Lists_Cats!$B$22,Lists_Cats!$C$22,IF(B269&lt;=Lists_Cats!$B$23,Lists_Cats!$C$23,IF(B269&lt;=Lists_Cats!$B$24,Lists_Cats!$C$24,IF(B269&lt;=Lists_Cats!$B$25,Lists_Cats!$C$25,IF(B269&lt;=Lists_Cats!$B$26,Lists_Cats!$C$26,IF(B269&lt;=Lists_Cats!$B$27,Lists_Cats!$C$27,IF(B269&lt;=Lists_Cats!$B$28,Lists_Cats!$C$28,Lists_Cats!$C$29))))))))))</f>
        <v>FT7</v>
      </c>
      <c r="E269" s="43" t="str">
        <f>IF(C269&lt;=Lists_Cats!$B$33,Lists_Cats!$C$33,IF(C269&lt;=Lists_Cats!$B$34,Lists_Cats!$C$34,IF(C269&lt;=Lists_Cats!$B$35,Lists_Cats!$C$35,IF(C269&lt;=Lists_Cats!$B$36,Lists_Cats!$C$36,IF(C269&lt;=Lists_Cats!$B$37,Lists_Cats!$C$37,IF(C269&lt;=Lists_Cats!$B$38,Lists_Cats!$C$38,IF(C269&lt;=Lists_Cats!$B$39,Lists_Cats!$C$39,IF(C269&lt;=Lists_Cats!$B$40,Lists_Cats!$C$40,IF(C269&lt;=Lists_Cats!$B$41,Lists_Cats!$C$41,IF(C269&lt;=Lists_Cats!$B$42,Lists_Cats!$C$42,IF(C269&lt;=Lists_Cats!$B$43,Lists_Cats!$C$43,IF(C269&lt;=Lists_Cats!$B$44,Lists_Cats!$C$44,IF(C269&lt;=Lists_Cats!$B$45,Lists_Cats!$C$45,IF(C269&lt;=Lists_Cats!$B$46,Lists_Cats!$C$46,Lists_Cats!$C$47))))))))))))))</f>
        <v>FW14</v>
      </c>
      <c r="F269" s="43"/>
      <c r="G269" s="65" t="s">
        <v>103</v>
      </c>
      <c r="H269" s="44" t="str">
        <f t="shared" si="13"/>
        <v>FT7-FW14-Stmd Beech</v>
      </c>
      <c r="I269" s="45">
        <v>68.02000000000001</v>
      </c>
      <c r="K269">
        <f t="shared" si="12"/>
        <v>1</v>
      </c>
      <c r="M269" s="356">
        <v>0.02</v>
      </c>
      <c r="O269" s="361">
        <f t="shared" si="14"/>
        <v>69.39</v>
      </c>
    </row>
    <row r="270" spans="1:15" hidden="1">
      <c r="A270" s="46" t="s">
        <v>114</v>
      </c>
      <c r="B270" s="41">
        <v>52</v>
      </c>
      <c r="C270" s="42">
        <v>79</v>
      </c>
      <c r="D270" s="15" t="str">
        <f>IF(B270&lt;=Lists_Cats!$B$19,Lists_Cats!$C$19,IF(B270&lt;=Lists_Cats!$B$20,Lists_Cats!$C$20,IF(B270&lt;=Lists_Cats!$B$21,Lists_Cats!$C$21,IF(B270&lt;=Lists_Cats!$B$22,Lists_Cats!$C$22,IF(B270&lt;=Lists_Cats!$B$23,Lists_Cats!$C$23,IF(B270&lt;=Lists_Cats!$B$24,Lists_Cats!$C$24,IF(B270&lt;=Lists_Cats!$B$25,Lists_Cats!$C$25,IF(B270&lt;=Lists_Cats!$B$26,Lists_Cats!$C$26,IF(B270&lt;=Lists_Cats!$B$27,Lists_Cats!$C$27,IF(B270&lt;=Lists_Cats!$B$28,Lists_Cats!$C$28,Lists_Cats!$C$29))))))))))</f>
        <v>FT8</v>
      </c>
      <c r="E270" s="43" t="str">
        <f>IF(C270&lt;=Lists_Cats!$B$33,Lists_Cats!$C$33,IF(C270&lt;=Lists_Cats!$B$34,Lists_Cats!$C$34,IF(C270&lt;=Lists_Cats!$B$35,Lists_Cats!$C$35,IF(C270&lt;=Lists_Cats!$B$36,Lists_Cats!$C$36,IF(C270&lt;=Lists_Cats!$B$37,Lists_Cats!$C$37,IF(C270&lt;=Lists_Cats!$B$38,Lists_Cats!$C$38,IF(C270&lt;=Lists_Cats!$B$39,Lists_Cats!$C$39,IF(C270&lt;=Lists_Cats!$B$40,Lists_Cats!$C$40,IF(C270&lt;=Lists_Cats!$B$41,Lists_Cats!$C$41,IF(C270&lt;=Lists_Cats!$B$42,Lists_Cats!$C$42,IF(C270&lt;=Lists_Cats!$B$43,Lists_Cats!$C$43,IF(C270&lt;=Lists_Cats!$B$44,Lists_Cats!$C$44,IF(C270&lt;=Lists_Cats!$B$45,Lists_Cats!$C$45,IF(C270&lt;=Lists_Cats!$B$46,Lists_Cats!$C$46,Lists_Cats!$C$47))))))))))))))</f>
        <v>FW5</v>
      </c>
      <c r="F270" s="43"/>
      <c r="G270" s="65" t="s">
        <v>103</v>
      </c>
      <c r="H270" s="44" t="str">
        <f t="shared" si="13"/>
        <v>FT8-FW5-Stmd Beech</v>
      </c>
      <c r="I270" s="45">
        <v>46.54</v>
      </c>
      <c r="K270">
        <f t="shared" si="12"/>
        <v>1</v>
      </c>
      <c r="M270" s="356">
        <v>0.02</v>
      </c>
      <c r="O270" s="361">
        <f t="shared" si="14"/>
        <v>47.48</v>
      </c>
    </row>
    <row r="271" spans="1:15" hidden="1">
      <c r="A271" s="46" t="s">
        <v>95</v>
      </c>
      <c r="B271" s="41">
        <v>52</v>
      </c>
      <c r="C271" s="42">
        <v>91</v>
      </c>
      <c r="D271" s="15" t="str">
        <f>IF(B271&lt;=Lists_Cats!$B$19,Lists_Cats!$C$19,IF(B271&lt;=Lists_Cats!$B$20,Lists_Cats!$C$20,IF(B271&lt;=Lists_Cats!$B$21,Lists_Cats!$C$21,IF(B271&lt;=Lists_Cats!$B$22,Lists_Cats!$C$22,IF(B271&lt;=Lists_Cats!$B$23,Lists_Cats!$C$23,IF(B271&lt;=Lists_Cats!$B$24,Lists_Cats!$C$24,IF(B271&lt;=Lists_Cats!$B$25,Lists_Cats!$C$25,IF(B271&lt;=Lists_Cats!$B$26,Lists_Cats!$C$26,IF(B271&lt;=Lists_Cats!$B$27,Lists_Cats!$C$27,IF(B271&lt;=Lists_Cats!$B$28,Lists_Cats!$C$28,Lists_Cats!$C$29))))))))))</f>
        <v>FT8</v>
      </c>
      <c r="E271" s="43" t="str">
        <f>IF(C271&lt;=Lists_Cats!$B$33,Lists_Cats!$C$33,IF(C271&lt;=Lists_Cats!$B$34,Lists_Cats!$C$34,IF(C271&lt;=Lists_Cats!$B$35,Lists_Cats!$C$35,IF(C271&lt;=Lists_Cats!$B$36,Lists_Cats!$C$36,IF(C271&lt;=Lists_Cats!$B$37,Lists_Cats!$C$37,IF(C271&lt;=Lists_Cats!$B$38,Lists_Cats!$C$38,IF(C271&lt;=Lists_Cats!$B$39,Lists_Cats!$C$39,IF(C271&lt;=Lists_Cats!$B$40,Lists_Cats!$C$40,IF(C271&lt;=Lists_Cats!$B$41,Lists_Cats!$C$41,IF(C271&lt;=Lists_Cats!$B$42,Lists_Cats!$C$42,IF(C271&lt;=Lists_Cats!$B$43,Lists_Cats!$C$43,IF(C271&lt;=Lists_Cats!$B$44,Lists_Cats!$C$44,IF(C271&lt;=Lists_Cats!$B$45,Lists_Cats!$C$45,IF(C271&lt;=Lists_Cats!$B$46,Lists_Cats!$C$46,Lists_Cats!$C$47))))))))))))))</f>
        <v>FW7</v>
      </c>
      <c r="F271" s="43"/>
      <c r="G271" s="65" t="s">
        <v>103</v>
      </c>
      <c r="H271" s="44" t="str">
        <f t="shared" si="13"/>
        <v>FT8-FW7-Stmd Beech</v>
      </c>
      <c r="I271" s="45">
        <v>52.379999999999995</v>
      </c>
      <c r="K271">
        <f t="shared" si="12"/>
        <v>1</v>
      </c>
      <c r="M271" s="356">
        <v>0.02</v>
      </c>
      <c r="O271" s="361">
        <f t="shared" si="14"/>
        <v>53.43</v>
      </c>
    </row>
    <row r="272" spans="1:15" hidden="1">
      <c r="A272" s="46" t="s">
        <v>115</v>
      </c>
      <c r="B272" s="41">
        <v>52</v>
      </c>
      <c r="C272" s="42">
        <v>104</v>
      </c>
      <c r="D272" s="15" t="str">
        <f>IF(B272&lt;=Lists_Cats!$B$19,Lists_Cats!$C$19,IF(B272&lt;=Lists_Cats!$B$20,Lists_Cats!$C$20,IF(B272&lt;=Lists_Cats!$B$21,Lists_Cats!$C$21,IF(B272&lt;=Lists_Cats!$B$22,Lists_Cats!$C$22,IF(B272&lt;=Lists_Cats!$B$23,Lists_Cats!$C$23,IF(B272&lt;=Lists_Cats!$B$24,Lists_Cats!$C$24,IF(B272&lt;=Lists_Cats!$B$25,Lists_Cats!$C$25,IF(B272&lt;=Lists_Cats!$B$26,Lists_Cats!$C$26,IF(B272&lt;=Lists_Cats!$B$27,Lists_Cats!$C$27,IF(B272&lt;=Lists_Cats!$B$28,Lists_Cats!$C$28,Lists_Cats!$C$29))))))))))</f>
        <v>FT8</v>
      </c>
      <c r="E272" s="43" t="str">
        <f>IF(C272&lt;=Lists_Cats!$B$33,Lists_Cats!$C$33,IF(C272&lt;=Lists_Cats!$B$34,Lists_Cats!$C$34,IF(C272&lt;=Lists_Cats!$B$35,Lists_Cats!$C$35,IF(C272&lt;=Lists_Cats!$B$36,Lists_Cats!$C$36,IF(C272&lt;=Lists_Cats!$B$37,Lists_Cats!$C$37,IF(C272&lt;=Lists_Cats!$B$38,Lists_Cats!$C$38,IF(C272&lt;=Lists_Cats!$B$39,Lists_Cats!$C$39,IF(C272&lt;=Lists_Cats!$B$40,Lists_Cats!$C$40,IF(C272&lt;=Lists_Cats!$B$41,Lists_Cats!$C$41,IF(C272&lt;=Lists_Cats!$B$42,Lists_Cats!$C$42,IF(C272&lt;=Lists_Cats!$B$43,Lists_Cats!$C$43,IF(C272&lt;=Lists_Cats!$B$44,Lists_Cats!$C$44,IF(C272&lt;=Lists_Cats!$B$45,Lists_Cats!$C$45,IF(C272&lt;=Lists_Cats!$B$46,Lists_Cats!$C$46,Lists_Cats!$C$47))))))))))))))</f>
        <v>FW8</v>
      </c>
      <c r="F272" s="43"/>
      <c r="G272" s="65" t="s">
        <v>103</v>
      </c>
      <c r="H272" s="44" t="str">
        <f t="shared" si="13"/>
        <v>FT8-FW8-Stmd Beech</v>
      </c>
      <c r="I272" s="45">
        <v>59.28</v>
      </c>
      <c r="K272">
        <f t="shared" si="12"/>
        <v>1</v>
      </c>
      <c r="M272" s="356">
        <v>0.02</v>
      </c>
      <c r="O272" s="361">
        <f t="shared" si="14"/>
        <v>60.47</v>
      </c>
    </row>
    <row r="273" spans="1:15" hidden="1">
      <c r="A273" s="46" t="s">
        <v>96</v>
      </c>
      <c r="B273" s="41">
        <v>52</v>
      </c>
      <c r="C273" s="42">
        <v>115</v>
      </c>
      <c r="D273" s="15" t="str">
        <f>IF(B273&lt;=Lists_Cats!$B$19,Lists_Cats!$C$19,IF(B273&lt;=Lists_Cats!$B$20,Lists_Cats!$C$20,IF(B273&lt;=Lists_Cats!$B$21,Lists_Cats!$C$21,IF(B273&lt;=Lists_Cats!$B$22,Lists_Cats!$C$22,IF(B273&lt;=Lists_Cats!$B$23,Lists_Cats!$C$23,IF(B273&lt;=Lists_Cats!$B$24,Lists_Cats!$C$24,IF(B273&lt;=Lists_Cats!$B$25,Lists_Cats!$C$25,IF(B273&lt;=Lists_Cats!$B$26,Lists_Cats!$C$26,IF(B273&lt;=Lists_Cats!$B$27,Lists_Cats!$C$27,IF(B273&lt;=Lists_Cats!$B$28,Lists_Cats!$C$28,Lists_Cats!$C$29))))))))))</f>
        <v>FT8</v>
      </c>
      <c r="E273" s="43" t="str">
        <f>IF(C273&lt;=Lists_Cats!$B$33,Lists_Cats!$C$33,IF(C273&lt;=Lists_Cats!$B$34,Lists_Cats!$C$34,IF(C273&lt;=Lists_Cats!$B$35,Lists_Cats!$C$35,IF(C273&lt;=Lists_Cats!$B$36,Lists_Cats!$C$36,IF(C273&lt;=Lists_Cats!$B$37,Lists_Cats!$C$37,IF(C273&lt;=Lists_Cats!$B$38,Lists_Cats!$C$38,IF(C273&lt;=Lists_Cats!$B$39,Lists_Cats!$C$39,IF(C273&lt;=Lists_Cats!$B$40,Lists_Cats!$C$40,IF(C273&lt;=Lists_Cats!$B$41,Lists_Cats!$C$41,IF(C273&lt;=Lists_Cats!$B$42,Lists_Cats!$C$42,IF(C273&lt;=Lists_Cats!$B$43,Lists_Cats!$C$43,IF(C273&lt;=Lists_Cats!$B$44,Lists_Cats!$C$44,IF(C273&lt;=Lists_Cats!$B$45,Lists_Cats!$C$45,IF(C273&lt;=Lists_Cats!$B$46,Lists_Cats!$C$46,Lists_Cats!$C$47))))))))))))))</f>
        <v>FW9</v>
      </c>
      <c r="F273" s="43"/>
      <c r="G273" s="65" t="s">
        <v>103</v>
      </c>
      <c r="H273" s="44" t="str">
        <f t="shared" si="13"/>
        <v>FT8-FW9-Stmd Beech</v>
      </c>
      <c r="I273" s="45">
        <v>64.75</v>
      </c>
      <c r="K273">
        <f t="shared" si="12"/>
        <v>1</v>
      </c>
      <c r="M273" s="356">
        <v>0.02</v>
      </c>
      <c r="O273" s="361">
        <f t="shared" si="14"/>
        <v>66.050000000000011</v>
      </c>
    </row>
    <row r="274" spans="1:15" hidden="1">
      <c r="A274" s="46" t="s">
        <v>116</v>
      </c>
      <c r="B274" s="41">
        <v>52</v>
      </c>
      <c r="C274" s="42">
        <v>125</v>
      </c>
      <c r="D274" s="15" t="str">
        <f>IF(B274&lt;=Lists_Cats!$B$19,Lists_Cats!$C$19,IF(B274&lt;=Lists_Cats!$B$20,Lists_Cats!$C$20,IF(B274&lt;=Lists_Cats!$B$21,Lists_Cats!$C$21,IF(B274&lt;=Lists_Cats!$B$22,Lists_Cats!$C$22,IF(B274&lt;=Lists_Cats!$B$23,Lists_Cats!$C$23,IF(B274&lt;=Lists_Cats!$B$24,Lists_Cats!$C$24,IF(B274&lt;=Lists_Cats!$B$25,Lists_Cats!$C$25,IF(B274&lt;=Lists_Cats!$B$26,Lists_Cats!$C$26,IF(B274&lt;=Lists_Cats!$B$27,Lists_Cats!$C$27,IF(B274&lt;=Lists_Cats!$B$28,Lists_Cats!$C$28,Lists_Cats!$C$29))))))))))</f>
        <v>FT8</v>
      </c>
      <c r="E274" s="43" t="str">
        <f>IF(C274&lt;=Lists_Cats!$B$33,Lists_Cats!$C$33,IF(C274&lt;=Lists_Cats!$B$34,Lists_Cats!$C$34,IF(C274&lt;=Lists_Cats!$B$35,Lists_Cats!$C$35,IF(C274&lt;=Lists_Cats!$B$36,Lists_Cats!$C$36,IF(C274&lt;=Lists_Cats!$B$37,Lists_Cats!$C$37,IF(C274&lt;=Lists_Cats!$B$38,Lists_Cats!$C$38,IF(C274&lt;=Lists_Cats!$B$39,Lists_Cats!$C$39,IF(C274&lt;=Lists_Cats!$B$40,Lists_Cats!$C$40,IF(C274&lt;=Lists_Cats!$B$41,Lists_Cats!$C$41,IF(C274&lt;=Lists_Cats!$B$42,Lists_Cats!$C$42,IF(C274&lt;=Lists_Cats!$B$43,Lists_Cats!$C$43,IF(C274&lt;=Lists_Cats!$B$44,Lists_Cats!$C$44,IF(C274&lt;=Lists_Cats!$B$45,Lists_Cats!$C$45,IF(C274&lt;=Lists_Cats!$B$46,Lists_Cats!$C$46,Lists_Cats!$C$47))))))))))))))</f>
        <v>FW10</v>
      </c>
      <c r="F274" s="43"/>
      <c r="G274" s="65" t="s">
        <v>103</v>
      </c>
      <c r="H274" s="44" t="str">
        <f t="shared" si="13"/>
        <v>FT8-FW10-Stmd Beech</v>
      </c>
      <c r="I274" s="45">
        <v>69.800000000000011</v>
      </c>
      <c r="K274">
        <f t="shared" si="12"/>
        <v>1</v>
      </c>
      <c r="M274" s="356">
        <v>0.02</v>
      </c>
      <c r="O274" s="361">
        <f t="shared" si="14"/>
        <v>71.2</v>
      </c>
    </row>
    <row r="275" spans="1:15" hidden="1">
      <c r="A275" s="46" t="s">
        <v>97</v>
      </c>
      <c r="B275" s="41">
        <v>52</v>
      </c>
      <c r="C275" s="42">
        <v>138</v>
      </c>
      <c r="D275" s="15" t="str">
        <f>IF(B275&lt;=Lists_Cats!$B$19,Lists_Cats!$C$19,IF(B275&lt;=Lists_Cats!$B$20,Lists_Cats!$C$20,IF(B275&lt;=Lists_Cats!$B$21,Lists_Cats!$C$21,IF(B275&lt;=Lists_Cats!$B$22,Lists_Cats!$C$22,IF(B275&lt;=Lists_Cats!$B$23,Lists_Cats!$C$23,IF(B275&lt;=Lists_Cats!$B$24,Lists_Cats!$C$24,IF(B275&lt;=Lists_Cats!$B$25,Lists_Cats!$C$25,IF(B275&lt;=Lists_Cats!$B$26,Lists_Cats!$C$26,IF(B275&lt;=Lists_Cats!$B$27,Lists_Cats!$C$27,IF(B275&lt;=Lists_Cats!$B$28,Lists_Cats!$C$28,Lists_Cats!$C$29))))))))))</f>
        <v>FT8</v>
      </c>
      <c r="E275" s="43" t="str">
        <f>IF(C275&lt;=Lists_Cats!$B$33,Lists_Cats!$C$33,IF(C275&lt;=Lists_Cats!$B$34,Lists_Cats!$C$34,IF(C275&lt;=Lists_Cats!$B$35,Lists_Cats!$C$35,IF(C275&lt;=Lists_Cats!$B$36,Lists_Cats!$C$36,IF(C275&lt;=Lists_Cats!$B$37,Lists_Cats!$C$37,IF(C275&lt;=Lists_Cats!$B$38,Lists_Cats!$C$38,IF(C275&lt;=Lists_Cats!$B$39,Lists_Cats!$C$39,IF(C275&lt;=Lists_Cats!$B$40,Lists_Cats!$C$40,IF(C275&lt;=Lists_Cats!$B$41,Lists_Cats!$C$41,IF(C275&lt;=Lists_Cats!$B$42,Lists_Cats!$C$42,IF(C275&lt;=Lists_Cats!$B$43,Lists_Cats!$C$43,IF(C275&lt;=Lists_Cats!$B$44,Lists_Cats!$C$44,IF(C275&lt;=Lists_Cats!$B$45,Lists_Cats!$C$45,IF(C275&lt;=Lists_Cats!$B$46,Lists_Cats!$C$46,Lists_Cats!$C$47))))))))))))))</f>
        <v>FW11</v>
      </c>
      <c r="F275" s="43"/>
      <c r="G275" s="65" t="s">
        <v>103</v>
      </c>
      <c r="H275" s="44" t="str">
        <f t="shared" si="13"/>
        <v>FT8-FW11-Stmd Beech</v>
      </c>
      <c r="I275" s="45">
        <v>76.38000000000001</v>
      </c>
      <c r="K275">
        <f t="shared" si="12"/>
        <v>1</v>
      </c>
      <c r="M275" s="356">
        <v>0.02</v>
      </c>
      <c r="O275" s="361">
        <f t="shared" si="14"/>
        <v>77.910000000000011</v>
      </c>
    </row>
    <row r="276" spans="1:15" hidden="1">
      <c r="A276" s="46" t="s">
        <v>117</v>
      </c>
      <c r="B276" s="41">
        <v>52</v>
      </c>
      <c r="C276" s="42">
        <v>152</v>
      </c>
      <c r="D276" s="15" t="str">
        <f>IF(B276&lt;=Lists_Cats!$B$19,Lists_Cats!$C$19,IF(B276&lt;=Lists_Cats!$B$20,Lists_Cats!$C$20,IF(B276&lt;=Lists_Cats!$B$21,Lists_Cats!$C$21,IF(B276&lt;=Lists_Cats!$B$22,Lists_Cats!$C$22,IF(B276&lt;=Lists_Cats!$B$23,Lists_Cats!$C$23,IF(B276&lt;=Lists_Cats!$B$24,Lists_Cats!$C$24,IF(B276&lt;=Lists_Cats!$B$25,Lists_Cats!$C$25,IF(B276&lt;=Lists_Cats!$B$26,Lists_Cats!$C$26,IF(B276&lt;=Lists_Cats!$B$27,Lists_Cats!$C$27,IF(B276&lt;=Lists_Cats!$B$28,Lists_Cats!$C$28,Lists_Cats!$C$29))))))))))</f>
        <v>FT8</v>
      </c>
      <c r="E276" s="43" t="str">
        <f>IF(C276&lt;=Lists_Cats!$B$33,Lists_Cats!$C$33,IF(C276&lt;=Lists_Cats!$B$34,Lists_Cats!$C$34,IF(C276&lt;=Lists_Cats!$B$35,Lists_Cats!$C$35,IF(C276&lt;=Lists_Cats!$B$36,Lists_Cats!$C$36,IF(C276&lt;=Lists_Cats!$B$37,Lists_Cats!$C$37,IF(C276&lt;=Lists_Cats!$B$38,Lists_Cats!$C$38,IF(C276&lt;=Lists_Cats!$B$39,Lists_Cats!$C$39,IF(C276&lt;=Lists_Cats!$B$40,Lists_Cats!$C$40,IF(C276&lt;=Lists_Cats!$B$41,Lists_Cats!$C$41,IF(C276&lt;=Lists_Cats!$B$42,Lists_Cats!$C$42,IF(C276&lt;=Lists_Cats!$B$43,Lists_Cats!$C$43,IF(C276&lt;=Lists_Cats!$B$44,Lists_Cats!$C$44,IF(C276&lt;=Lists_Cats!$B$45,Lists_Cats!$C$45,IF(C276&lt;=Lists_Cats!$B$46,Lists_Cats!$C$46,Lists_Cats!$C$47))))))))))))))</f>
        <v>FW12</v>
      </c>
      <c r="F276" s="43"/>
      <c r="G276" s="65" t="s">
        <v>103</v>
      </c>
      <c r="H276" s="44" t="str">
        <f t="shared" si="13"/>
        <v>FT8-FW12-Stmd Beech</v>
      </c>
      <c r="I276" s="45">
        <v>83.64</v>
      </c>
      <c r="K276">
        <f t="shared" si="12"/>
        <v>1</v>
      </c>
      <c r="M276" s="356">
        <v>0.02</v>
      </c>
      <c r="O276" s="361">
        <f t="shared" si="14"/>
        <v>85.320000000000007</v>
      </c>
    </row>
    <row r="277" spans="1:15" hidden="1">
      <c r="A277" s="46" t="s">
        <v>118</v>
      </c>
      <c r="B277" s="41">
        <v>63</v>
      </c>
      <c r="C277" s="42">
        <v>79</v>
      </c>
      <c r="D277" s="15" t="str">
        <f>IF(B277&lt;=Lists_Cats!$B$19,Lists_Cats!$C$19,IF(B277&lt;=Lists_Cats!$B$20,Lists_Cats!$C$20,IF(B277&lt;=Lists_Cats!$B$21,Lists_Cats!$C$21,IF(B277&lt;=Lists_Cats!$B$22,Lists_Cats!$C$22,IF(B277&lt;=Lists_Cats!$B$23,Lists_Cats!$C$23,IF(B277&lt;=Lists_Cats!$B$24,Lists_Cats!$C$24,IF(B277&lt;=Lists_Cats!$B$25,Lists_Cats!$C$25,IF(B277&lt;=Lists_Cats!$B$26,Lists_Cats!$C$26,IF(B277&lt;=Lists_Cats!$B$27,Lists_Cats!$C$27,IF(B277&lt;=Lists_Cats!$B$28,Lists_Cats!$C$28,Lists_Cats!$C$29))))))))))</f>
        <v>FT9</v>
      </c>
      <c r="E277" s="43" t="str">
        <f>IF(C277&lt;=Lists_Cats!$B$33,Lists_Cats!$C$33,IF(C277&lt;=Lists_Cats!$B$34,Lists_Cats!$C$34,IF(C277&lt;=Lists_Cats!$B$35,Lists_Cats!$C$35,IF(C277&lt;=Lists_Cats!$B$36,Lists_Cats!$C$36,IF(C277&lt;=Lists_Cats!$B$37,Lists_Cats!$C$37,IF(C277&lt;=Lists_Cats!$B$38,Lists_Cats!$C$38,IF(C277&lt;=Lists_Cats!$B$39,Lists_Cats!$C$39,IF(C277&lt;=Lists_Cats!$B$40,Lists_Cats!$C$40,IF(C277&lt;=Lists_Cats!$B$41,Lists_Cats!$C$41,IF(C277&lt;=Lists_Cats!$B$42,Lists_Cats!$C$42,IF(C277&lt;=Lists_Cats!$B$43,Lists_Cats!$C$43,IF(C277&lt;=Lists_Cats!$B$44,Lists_Cats!$C$44,IF(C277&lt;=Lists_Cats!$B$45,Lists_Cats!$C$45,IF(C277&lt;=Lists_Cats!$B$46,Lists_Cats!$C$46,Lists_Cats!$C$47))))))))))))))</f>
        <v>FW5</v>
      </c>
      <c r="F277" s="43"/>
      <c r="G277" s="65" t="s">
        <v>103</v>
      </c>
      <c r="H277" s="44" t="str">
        <f t="shared" si="13"/>
        <v>FT9-FW5-Stmd Beech</v>
      </c>
      <c r="I277" s="45">
        <v>88.990000000000009</v>
      </c>
      <c r="K277">
        <f t="shared" si="12"/>
        <v>1</v>
      </c>
      <c r="M277" s="356">
        <v>0.02</v>
      </c>
      <c r="O277" s="361">
        <f t="shared" si="14"/>
        <v>90.77000000000001</v>
      </c>
    </row>
    <row r="278" spans="1:15" hidden="1">
      <c r="A278" s="46" t="s">
        <v>119</v>
      </c>
      <c r="B278" s="41">
        <v>63</v>
      </c>
      <c r="C278" s="42">
        <v>91</v>
      </c>
      <c r="D278" s="15" t="str">
        <f>IF(B278&lt;=Lists_Cats!$B$19,Lists_Cats!$C$19,IF(B278&lt;=Lists_Cats!$B$20,Lists_Cats!$C$20,IF(B278&lt;=Lists_Cats!$B$21,Lists_Cats!$C$21,IF(B278&lt;=Lists_Cats!$B$22,Lists_Cats!$C$22,IF(B278&lt;=Lists_Cats!$B$23,Lists_Cats!$C$23,IF(B278&lt;=Lists_Cats!$B$24,Lists_Cats!$C$24,IF(B278&lt;=Lists_Cats!$B$25,Lists_Cats!$C$25,IF(B278&lt;=Lists_Cats!$B$26,Lists_Cats!$C$26,IF(B278&lt;=Lists_Cats!$B$27,Lists_Cats!$C$27,IF(B278&lt;=Lists_Cats!$B$28,Lists_Cats!$C$28,Lists_Cats!$C$29))))))))))</f>
        <v>FT9</v>
      </c>
      <c r="E278" s="43" t="str">
        <f>IF(C278&lt;=Lists_Cats!$B$33,Lists_Cats!$C$33,IF(C278&lt;=Lists_Cats!$B$34,Lists_Cats!$C$34,IF(C278&lt;=Lists_Cats!$B$35,Lists_Cats!$C$35,IF(C278&lt;=Lists_Cats!$B$36,Lists_Cats!$C$36,IF(C278&lt;=Lists_Cats!$B$37,Lists_Cats!$C$37,IF(C278&lt;=Lists_Cats!$B$38,Lists_Cats!$C$38,IF(C278&lt;=Lists_Cats!$B$39,Lists_Cats!$C$39,IF(C278&lt;=Lists_Cats!$B$40,Lists_Cats!$C$40,IF(C278&lt;=Lists_Cats!$B$41,Lists_Cats!$C$41,IF(C278&lt;=Lists_Cats!$B$42,Lists_Cats!$C$42,IF(C278&lt;=Lists_Cats!$B$43,Lists_Cats!$C$43,IF(C278&lt;=Lists_Cats!$B$44,Lists_Cats!$C$44,IF(C278&lt;=Lists_Cats!$B$45,Lists_Cats!$C$45,IF(C278&lt;=Lists_Cats!$B$46,Lists_Cats!$C$46,Lists_Cats!$C$47))))))))))))))</f>
        <v>FW7</v>
      </c>
      <c r="F278" s="43"/>
      <c r="G278" s="65" t="s">
        <v>103</v>
      </c>
      <c r="H278" s="44" t="str">
        <f t="shared" si="13"/>
        <v>FT9-FW7-Stmd Beech</v>
      </c>
      <c r="I278" s="45">
        <v>94.490000000000009</v>
      </c>
      <c r="K278">
        <f t="shared" si="12"/>
        <v>1</v>
      </c>
      <c r="M278" s="356">
        <v>0.02</v>
      </c>
      <c r="O278" s="361">
        <f t="shared" si="14"/>
        <v>96.38000000000001</v>
      </c>
    </row>
    <row r="279" spans="1:15" hidden="1">
      <c r="A279" s="46" t="s">
        <v>120</v>
      </c>
      <c r="B279" s="41">
        <v>63</v>
      </c>
      <c r="C279" s="42">
        <v>104</v>
      </c>
      <c r="D279" s="15" t="str">
        <f>IF(B279&lt;=Lists_Cats!$B$19,Lists_Cats!$C$19,IF(B279&lt;=Lists_Cats!$B$20,Lists_Cats!$C$20,IF(B279&lt;=Lists_Cats!$B$21,Lists_Cats!$C$21,IF(B279&lt;=Lists_Cats!$B$22,Lists_Cats!$C$22,IF(B279&lt;=Lists_Cats!$B$23,Lists_Cats!$C$23,IF(B279&lt;=Lists_Cats!$B$24,Lists_Cats!$C$24,IF(B279&lt;=Lists_Cats!$B$25,Lists_Cats!$C$25,IF(B279&lt;=Lists_Cats!$B$26,Lists_Cats!$C$26,IF(B279&lt;=Lists_Cats!$B$27,Lists_Cats!$C$27,IF(B279&lt;=Lists_Cats!$B$28,Lists_Cats!$C$28,Lists_Cats!$C$29))))))))))</f>
        <v>FT9</v>
      </c>
      <c r="E279" s="43" t="str">
        <f>IF(C279&lt;=Lists_Cats!$B$33,Lists_Cats!$C$33,IF(C279&lt;=Lists_Cats!$B$34,Lists_Cats!$C$34,IF(C279&lt;=Lists_Cats!$B$35,Lists_Cats!$C$35,IF(C279&lt;=Lists_Cats!$B$36,Lists_Cats!$C$36,IF(C279&lt;=Lists_Cats!$B$37,Lists_Cats!$C$37,IF(C279&lt;=Lists_Cats!$B$38,Lists_Cats!$C$38,IF(C279&lt;=Lists_Cats!$B$39,Lists_Cats!$C$39,IF(C279&lt;=Lists_Cats!$B$40,Lists_Cats!$C$40,IF(C279&lt;=Lists_Cats!$B$41,Lists_Cats!$C$41,IF(C279&lt;=Lists_Cats!$B$42,Lists_Cats!$C$42,IF(C279&lt;=Lists_Cats!$B$43,Lists_Cats!$C$43,IF(C279&lt;=Lists_Cats!$B$44,Lists_Cats!$C$44,IF(C279&lt;=Lists_Cats!$B$45,Lists_Cats!$C$45,IF(C279&lt;=Lists_Cats!$B$46,Lists_Cats!$C$46,Lists_Cats!$C$47))))))))))))))</f>
        <v>FW8</v>
      </c>
      <c r="F279" s="43"/>
      <c r="G279" s="65" t="s">
        <v>103</v>
      </c>
      <c r="H279" s="44" t="str">
        <f t="shared" si="13"/>
        <v>FT9-FW8-Stmd Beech</v>
      </c>
      <c r="I279" s="45">
        <v>100.97</v>
      </c>
      <c r="K279">
        <f t="shared" si="12"/>
        <v>1</v>
      </c>
      <c r="M279" s="356">
        <v>0.02</v>
      </c>
      <c r="O279" s="361">
        <f t="shared" si="14"/>
        <v>102.99000000000001</v>
      </c>
    </row>
    <row r="280" spans="1:15" hidden="1">
      <c r="A280" s="46" t="s">
        <v>121</v>
      </c>
      <c r="B280" s="41">
        <v>63</v>
      </c>
      <c r="C280" s="42">
        <v>115</v>
      </c>
      <c r="D280" s="15" t="str">
        <f>IF(B280&lt;=Lists_Cats!$B$19,Lists_Cats!$C$19,IF(B280&lt;=Lists_Cats!$B$20,Lists_Cats!$C$20,IF(B280&lt;=Lists_Cats!$B$21,Lists_Cats!$C$21,IF(B280&lt;=Lists_Cats!$B$22,Lists_Cats!$C$22,IF(B280&lt;=Lists_Cats!$B$23,Lists_Cats!$C$23,IF(B280&lt;=Lists_Cats!$B$24,Lists_Cats!$C$24,IF(B280&lt;=Lists_Cats!$B$25,Lists_Cats!$C$25,IF(B280&lt;=Lists_Cats!$B$26,Lists_Cats!$C$26,IF(B280&lt;=Lists_Cats!$B$27,Lists_Cats!$C$27,IF(B280&lt;=Lists_Cats!$B$28,Lists_Cats!$C$28,Lists_Cats!$C$29))))))))))</f>
        <v>FT9</v>
      </c>
      <c r="E280" s="43" t="str">
        <f>IF(C280&lt;=Lists_Cats!$B$33,Lists_Cats!$C$33,IF(C280&lt;=Lists_Cats!$B$34,Lists_Cats!$C$34,IF(C280&lt;=Lists_Cats!$B$35,Lists_Cats!$C$35,IF(C280&lt;=Lists_Cats!$B$36,Lists_Cats!$C$36,IF(C280&lt;=Lists_Cats!$B$37,Lists_Cats!$C$37,IF(C280&lt;=Lists_Cats!$B$38,Lists_Cats!$C$38,IF(C280&lt;=Lists_Cats!$B$39,Lists_Cats!$C$39,IF(C280&lt;=Lists_Cats!$B$40,Lists_Cats!$C$40,IF(C280&lt;=Lists_Cats!$B$41,Lists_Cats!$C$41,IF(C280&lt;=Lists_Cats!$B$42,Lists_Cats!$C$42,IF(C280&lt;=Lists_Cats!$B$43,Lists_Cats!$C$43,IF(C280&lt;=Lists_Cats!$B$44,Lists_Cats!$C$44,IF(C280&lt;=Lists_Cats!$B$45,Lists_Cats!$C$45,IF(C280&lt;=Lists_Cats!$B$46,Lists_Cats!$C$46,Lists_Cats!$C$47))))))))))))))</f>
        <v>FW9</v>
      </c>
      <c r="F280" s="43"/>
      <c r="G280" s="65" t="s">
        <v>103</v>
      </c>
      <c r="H280" s="44" t="str">
        <f t="shared" si="13"/>
        <v>FT9-FW9-Stmd Beech</v>
      </c>
      <c r="I280" s="45">
        <v>106.05000000000001</v>
      </c>
      <c r="K280">
        <f t="shared" si="12"/>
        <v>1</v>
      </c>
      <c r="M280" s="356">
        <v>0.02</v>
      </c>
      <c r="O280" s="361">
        <f t="shared" si="14"/>
        <v>108.18</v>
      </c>
    </row>
    <row r="281" spans="1:15" hidden="1">
      <c r="A281" s="46" t="s">
        <v>122</v>
      </c>
      <c r="B281" s="41">
        <v>63</v>
      </c>
      <c r="C281" s="42">
        <v>125</v>
      </c>
      <c r="D281" s="15" t="str">
        <f>IF(B281&lt;=Lists_Cats!$B$19,Lists_Cats!$C$19,IF(B281&lt;=Lists_Cats!$B$20,Lists_Cats!$C$20,IF(B281&lt;=Lists_Cats!$B$21,Lists_Cats!$C$21,IF(B281&lt;=Lists_Cats!$B$22,Lists_Cats!$C$22,IF(B281&lt;=Lists_Cats!$B$23,Lists_Cats!$C$23,IF(B281&lt;=Lists_Cats!$B$24,Lists_Cats!$C$24,IF(B281&lt;=Lists_Cats!$B$25,Lists_Cats!$C$25,IF(B281&lt;=Lists_Cats!$B$26,Lists_Cats!$C$26,IF(B281&lt;=Lists_Cats!$B$27,Lists_Cats!$C$27,IF(B281&lt;=Lists_Cats!$B$28,Lists_Cats!$C$28,Lists_Cats!$C$29))))))))))</f>
        <v>FT9</v>
      </c>
      <c r="E281" s="43" t="str">
        <f>IF(C281&lt;=Lists_Cats!$B$33,Lists_Cats!$C$33,IF(C281&lt;=Lists_Cats!$B$34,Lists_Cats!$C$34,IF(C281&lt;=Lists_Cats!$B$35,Lists_Cats!$C$35,IF(C281&lt;=Lists_Cats!$B$36,Lists_Cats!$C$36,IF(C281&lt;=Lists_Cats!$B$37,Lists_Cats!$C$37,IF(C281&lt;=Lists_Cats!$B$38,Lists_Cats!$C$38,IF(C281&lt;=Lists_Cats!$B$39,Lists_Cats!$C$39,IF(C281&lt;=Lists_Cats!$B$40,Lists_Cats!$C$40,IF(C281&lt;=Lists_Cats!$B$41,Lists_Cats!$C$41,IF(C281&lt;=Lists_Cats!$B$42,Lists_Cats!$C$42,IF(C281&lt;=Lists_Cats!$B$43,Lists_Cats!$C$43,IF(C281&lt;=Lists_Cats!$B$44,Lists_Cats!$C$44,IF(C281&lt;=Lists_Cats!$B$45,Lists_Cats!$C$45,IF(C281&lt;=Lists_Cats!$B$46,Lists_Cats!$C$46,Lists_Cats!$C$47))))))))))))))</f>
        <v>FW10</v>
      </c>
      <c r="F281" s="43"/>
      <c r="G281" s="65" t="s">
        <v>103</v>
      </c>
      <c r="H281" s="44" t="str">
        <f t="shared" si="13"/>
        <v>FT9-FW10-Stmd Beech</v>
      </c>
      <c r="I281" s="45">
        <v>110.89</v>
      </c>
      <c r="K281">
        <f t="shared" si="12"/>
        <v>1</v>
      </c>
      <c r="M281" s="356">
        <v>0.02</v>
      </c>
      <c r="O281" s="361">
        <f t="shared" si="14"/>
        <v>113.11</v>
      </c>
    </row>
    <row r="282" spans="1:15" hidden="1">
      <c r="A282" s="46" t="s">
        <v>123</v>
      </c>
      <c r="B282" s="41">
        <v>63</v>
      </c>
      <c r="C282" s="42">
        <v>138</v>
      </c>
      <c r="D282" s="15" t="str">
        <f>IF(B282&lt;=Lists_Cats!$B$19,Lists_Cats!$C$19,IF(B282&lt;=Lists_Cats!$B$20,Lists_Cats!$C$20,IF(B282&lt;=Lists_Cats!$B$21,Lists_Cats!$C$21,IF(B282&lt;=Lists_Cats!$B$22,Lists_Cats!$C$22,IF(B282&lt;=Lists_Cats!$B$23,Lists_Cats!$C$23,IF(B282&lt;=Lists_Cats!$B$24,Lists_Cats!$C$24,IF(B282&lt;=Lists_Cats!$B$25,Lists_Cats!$C$25,IF(B282&lt;=Lists_Cats!$B$26,Lists_Cats!$C$26,IF(B282&lt;=Lists_Cats!$B$27,Lists_Cats!$C$27,IF(B282&lt;=Lists_Cats!$B$28,Lists_Cats!$C$28,Lists_Cats!$C$29))))))))))</f>
        <v>FT9</v>
      </c>
      <c r="E282" s="43" t="str">
        <f>IF(C282&lt;=Lists_Cats!$B$33,Lists_Cats!$C$33,IF(C282&lt;=Lists_Cats!$B$34,Lists_Cats!$C$34,IF(C282&lt;=Lists_Cats!$B$35,Lists_Cats!$C$35,IF(C282&lt;=Lists_Cats!$B$36,Lists_Cats!$C$36,IF(C282&lt;=Lists_Cats!$B$37,Lists_Cats!$C$37,IF(C282&lt;=Lists_Cats!$B$38,Lists_Cats!$C$38,IF(C282&lt;=Lists_Cats!$B$39,Lists_Cats!$C$39,IF(C282&lt;=Lists_Cats!$B$40,Lists_Cats!$C$40,IF(C282&lt;=Lists_Cats!$B$41,Lists_Cats!$C$41,IF(C282&lt;=Lists_Cats!$B$42,Lists_Cats!$C$42,IF(C282&lt;=Lists_Cats!$B$43,Lists_Cats!$C$43,IF(C282&lt;=Lists_Cats!$B$44,Lists_Cats!$C$44,IF(C282&lt;=Lists_Cats!$B$45,Lists_Cats!$C$45,IF(C282&lt;=Lists_Cats!$B$46,Lists_Cats!$C$46,Lists_Cats!$C$47))))))))))))))</f>
        <v>FW11</v>
      </c>
      <c r="F282" s="43"/>
      <c r="G282" s="65" t="s">
        <v>103</v>
      </c>
      <c r="H282" s="44" t="str">
        <f t="shared" si="13"/>
        <v>FT9-FW11-Stmd Beech</v>
      </c>
      <c r="I282" s="45">
        <v>117.01</v>
      </c>
      <c r="K282">
        <f t="shared" si="12"/>
        <v>1</v>
      </c>
      <c r="M282" s="356">
        <v>0.02</v>
      </c>
      <c r="O282" s="361">
        <f t="shared" si="14"/>
        <v>119.36</v>
      </c>
    </row>
    <row r="283" spans="1:15" hidden="1">
      <c r="A283" s="46" t="s">
        <v>124</v>
      </c>
      <c r="B283" s="41">
        <v>63</v>
      </c>
      <c r="C283" s="42">
        <v>152</v>
      </c>
      <c r="D283" s="15" t="str">
        <f>IF(B283&lt;=Lists_Cats!$B$19,Lists_Cats!$C$19,IF(B283&lt;=Lists_Cats!$B$20,Lists_Cats!$C$20,IF(B283&lt;=Lists_Cats!$B$21,Lists_Cats!$C$21,IF(B283&lt;=Lists_Cats!$B$22,Lists_Cats!$C$22,IF(B283&lt;=Lists_Cats!$B$23,Lists_Cats!$C$23,IF(B283&lt;=Lists_Cats!$B$24,Lists_Cats!$C$24,IF(B283&lt;=Lists_Cats!$B$25,Lists_Cats!$C$25,IF(B283&lt;=Lists_Cats!$B$26,Lists_Cats!$C$26,IF(B283&lt;=Lists_Cats!$B$27,Lists_Cats!$C$27,IF(B283&lt;=Lists_Cats!$B$28,Lists_Cats!$C$28,Lists_Cats!$C$29))))))))))</f>
        <v>FT9</v>
      </c>
      <c r="E283" s="43" t="str">
        <f>IF(C283&lt;=Lists_Cats!$B$33,Lists_Cats!$C$33,IF(C283&lt;=Lists_Cats!$B$34,Lists_Cats!$C$34,IF(C283&lt;=Lists_Cats!$B$35,Lists_Cats!$C$35,IF(C283&lt;=Lists_Cats!$B$36,Lists_Cats!$C$36,IF(C283&lt;=Lists_Cats!$B$37,Lists_Cats!$C$37,IF(C283&lt;=Lists_Cats!$B$38,Lists_Cats!$C$38,IF(C283&lt;=Lists_Cats!$B$39,Lists_Cats!$C$39,IF(C283&lt;=Lists_Cats!$B$40,Lists_Cats!$C$40,IF(C283&lt;=Lists_Cats!$B$41,Lists_Cats!$C$41,IF(C283&lt;=Lists_Cats!$B$42,Lists_Cats!$C$42,IF(C283&lt;=Lists_Cats!$B$43,Lists_Cats!$C$43,IF(C283&lt;=Lists_Cats!$B$44,Lists_Cats!$C$44,IF(C283&lt;=Lists_Cats!$B$45,Lists_Cats!$C$45,IF(C283&lt;=Lists_Cats!$B$46,Lists_Cats!$C$46,Lists_Cats!$C$47))))))))))))))</f>
        <v>FW12</v>
      </c>
      <c r="F283" s="43"/>
      <c r="G283" s="65" t="s">
        <v>103</v>
      </c>
      <c r="H283" s="44" t="str">
        <f t="shared" si="13"/>
        <v>FT9-FW12-Stmd Beech</v>
      </c>
      <c r="I283" s="45">
        <v>123.88000000000001</v>
      </c>
      <c r="K283">
        <f t="shared" si="12"/>
        <v>1</v>
      </c>
      <c r="M283" s="356">
        <v>0.02</v>
      </c>
      <c r="O283" s="361">
        <f t="shared" si="14"/>
        <v>126.36</v>
      </c>
    </row>
    <row r="284" spans="1:15" hidden="1">
      <c r="A284" s="47" t="s">
        <v>63</v>
      </c>
      <c r="B284" s="48">
        <v>12</v>
      </c>
      <c r="C284" s="49">
        <v>31</v>
      </c>
      <c r="D284" s="15" t="str">
        <f>IF(B284&lt;=Lists_Cats!$B$19,Lists_Cats!$C$19,IF(B284&lt;=Lists_Cats!$B$20,Lists_Cats!$C$20,IF(B284&lt;=Lists_Cats!$B$21,Lists_Cats!$C$21,IF(B284&lt;=Lists_Cats!$B$22,Lists_Cats!$C$22,IF(B284&lt;=Lists_Cats!$B$23,Lists_Cats!$C$23,IF(B284&lt;=Lists_Cats!$B$24,Lists_Cats!$C$24,IF(B284&lt;=Lists_Cats!$B$25,Lists_Cats!$C$25,IF(B284&lt;=Lists_Cats!$B$26,Lists_Cats!$C$26,IF(B284&lt;=Lists_Cats!$B$27,Lists_Cats!$C$27,IF(B284&lt;=Lists_Cats!$B$28,Lists_Cats!$C$28,Lists_Cats!$C$29))))))))))</f>
        <v>FT1</v>
      </c>
      <c r="E284" s="50" t="str">
        <f>IF(C284&lt;=Lists_Cats!$B$33,Lists_Cats!$C$33,IF(C284&lt;=Lists_Cats!$B$34,Lists_Cats!$C$34,IF(C284&lt;=Lists_Cats!$B$35,Lists_Cats!$C$35,IF(C284&lt;=Lists_Cats!$B$36,Lists_Cats!$C$36,IF(C284&lt;=Lists_Cats!$B$37,Lists_Cats!$C$37,IF(C284&lt;=Lists_Cats!$B$38,Lists_Cats!$C$38,IF(C284&lt;=Lists_Cats!$B$39,Lists_Cats!$C$39,IF(C284&lt;=Lists_Cats!$B$40,Lists_Cats!$C$40,IF(C284&lt;=Lists_Cats!$B$41,Lists_Cats!$C$41,IF(C284&lt;=Lists_Cats!$B$42,Lists_Cats!$C$42,IF(C284&lt;=Lists_Cats!$B$43,Lists_Cats!$C$43,IF(C284&lt;=Lists_Cats!$B$44,Lists_Cats!$C$44,IF(C284&lt;=Lists_Cats!$B$45,Lists_Cats!$C$45,IF(C284&lt;=Lists_Cats!$B$46,Lists_Cats!$C$46,Lists_Cats!$C$47))))))))))))))</f>
        <v>FW1</v>
      </c>
      <c r="F284" s="50"/>
      <c r="G284" s="66" t="s">
        <v>20</v>
      </c>
      <c r="H284" s="51" t="str">
        <f t="shared" si="13"/>
        <v>FT1-FW1-Walnut</v>
      </c>
      <c r="I284" s="52">
        <v>14.129999999999999</v>
      </c>
      <c r="K284">
        <f t="shared" si="12"/>
        <v>1</v>
      </c>
      <c r="M284" s="355">
        <v>7.4999999999999997E-2</v>
      </c>
      <c r="O284" s="361">
        <f t="shared" si="14"/>
        <v>15.19</v>
      </c>
    </row>
    <row r="285" spans="1:15" hidden="1">
      <c r="A285" s="47" t="s">
        <v>64</v>
      </c>
      <c r="B285" s="48">
        <v>25</v>
      </c>
      <c r="C285" s="49">
        <v>31</v>
      </c>
      <c r="D285" s="15" t="str">
        <f>IF(B285&lt;=Lists_Cats!$B$19,Lists_Cats!$C$19,IF(B285&lt;=Lists_Cats!$B$20,Lists_Cats!$C$20,IF(B285&lt;=Lists_Cats!$B$21,Lists_Cats!$C$21,IF(B285&lt;=Lists_Cats!$B$22,Lists_Cats!$C$22,IF(B285&lt;=Lists_Cats!$B$23,Lists_Cats!$C$23,IF(B285&lt;=Lists_Cats!$B$24,Lists_Cats!$C$24,IF(B285&lt;=Lists_Cats!$B$25,Lists_Cats!$C$25,IF(B285&lt;=Lists_Cats!$B$26,Lists_Cats!$C$26,IF(B285&lt;=Lists_Cats!$B$27,Lists_Cats!$C$27,IF(B285&lt;=Lists_Cats!$B$28,Lists_Cats!$C$28,Lists_Cats!$C$29))))))))))</f>
        <v>FT5</v>
      </c>
      <c r="E285" s="50" t="str">
        <f>IF(C285&lt;=Lists_Cats!$B$33,Lists_Cats!$C$33,IF(C285&lt;=Lists_Cats!$B$34,Lists_Cats!$C$34,IF(C285&lt;=Lists_Cats!$B$35,Lists_Cats!$C$35,IF(C285&lt;=Lists_Cats!$B$36,Lists_Cats!$C$36,IF(C285&lt;=Lists_Cats!$B$37,Lists_Cats!$C$37,IF(C285&lt;=Lists_Cats!$B$38,Lists_Cats!$C$38,IF(C285&lt;=Lists_Cats!$B$39,Lists_Cats!$C$39,IF(C285&lt;=Lists_Cats!$B$40,Lists_Cats!$C$40,IF(C285&lt;=Lists_Cats!$B$41,Lists_Cats!$C$41,IF(C285&lt;=Lists_Cats!$B$42,Lists_Cats!$C$42,IF(C285&lt;=Lists_Cats!$B$43,Lists_Cats!$C$43,IF(C285&lt;=Lists_Cats!$B$44,Lists_Cats!$C$44,IF(C285&lt;=Lists_Cats!$B$45,Lists_Cats!$C$45,IF(C285&lt;=Lists_Cats!$B$46,Lists_Cats!$C$46,Lists_Cats!$C$47))))))))))))))</f>
        <v>FW1</v>
      </c>
      <c r="F285" s="50"/>
      <c r="G285" s="67" t="s">
        <v>20</v>
      </c>
      <c r="H285" s="51" t="str">
        <f t="shared" si="13"/>
        <v>FT5-FW1-Walnut</v>
      </c>
      <c r="I285" s="52">
        <v>24.39</v>
      </c>
      <c r="K285">
        <f t="shared" si="12"/>
        <v>1</v>
      </c>
      <c r="M285" s="355">
        <v>7.4999999999999997E-2</v>
      </c>
      <c r="O285" s="361">
        <f t="shared" si="14"/>
        <v>26.220000000000002</v>
      </c>
    </row>
    <row r="286" spans="1:15" hidden="1">
      <c r="A286" s="47" t="s">
        <v>65</v>
      </c>
      <c r="B286" s="48">
        <v>12</v>
      </c>
      <c r="C286" s="49">
        <v>45</v>
      </c>
      <c r="D286" s="15" t="str">
        <f>IF(B286&lt;=Lists_Cats!$B$19,Lists_Cats!$C$19,IF(B286&lt;=Lists_Cats!$B$20,Lists_Cats!$C$20,IF(B286&lt;=Lists_Cats!$B$21,Lists_Cats!$C$21,IF(B286&lt;=Lists_Cats!$B$22,Lists_Cats!$C$22,IF(B286&lt;=Lists_Cats!$B$23,Lists_Cats!$C$23,IF(B286&lt;=Lists_Cats!$B$24,Lists_Cats!$C$24,IF(B286&lt;=Lists_Cats!$B$25,Lists_Cats!$C$25,IF(B286&lt;=Lists_Cats!$B$26,Lists_Cats!$C$26,IF(B286&lt;=Lists_Cats!$B$27,Lists_Cats!$C$27,IF(B286&lt;=Lists_Cats!$B$28,Lists_Cats!$C$28,Lists_Cats!$C$29))))))))))</f>
        <v>FT1</v>
      </c>
      <c r="E286" s="50" t="str">
        <f>IF(C286&lt;=Lists_Cats!$B$33,Lists_Cats!$C$33,IF(C286&lt;=Lists_Cats!$B$34,Lists_Cats!$C$34,IF(C286&lt;=Lists_Cats!$B$35,Lists_Cats!$C$35,IF(C286&lt;=Lists_Cats!$B$36,Lists_Cats!$C$36,IF(C286&lt;=Lists_Cats!$B$37,Lists_Cats!$C$37,IF(C286&lt;=Lists_Cats!$B$38,Lists_Cats!$C$38,IF(C286&lt;=Lists_Cats!$B$39,Lists_Cats!$C$39,IF(C286&lt;=Lists_Cats!$B$40,Lists_Cats!$C$40,IF(C286&lt;=Lists_Cats!$B$41,Lists_Cats!$C$41,IF(C286&lt;=Lists_Cats!$B$42,Lists_Cats!$C$42,IF(C286&lt;=Lists_Cats!$B$43,Lists_Cats!$C$43,IF(C286&lt;=Lists_Cats!$B$44,Lists_Cats!$C$44,IF(C286&lt;=Lists_Cats!$B$45,Lists_Cats!$C$45,IF(C286&lt;=Lists_Cats!$B$46,Lists_Cats!$C$46,Lists_Cats!$C$47))))))))))))))</f>
        <v>FW2</v>
      </c>
      <c r="F286" s="50"/>
      <c r="G286" s="67" t="s">
        <v>20</v>
      </c>
      <c r="H286" s="51" t="str">
        <f t="shared" si="13"/>
        <v>FT1-FW2-Walnut</v>
      </c>
      <c r="I286" s="52">
        <v>19.260000000000002</v>
      </c>
      <c r="K286">
        <f t="shared" si="12"/>
        <v>1</v>
      </c>
      <c r="M286" s="355">
        <v>7.4999999999999997E-2</v>
      </c>
      <c r="O286" s="361">
        <f t="shared" si="14"/>
        <v>20.71</v>
      </c>
    </row>
    <row r="287" spans="1:15" hidden="1">
      <c r="A287" s="47" t="s">
        <v>66</v>
      </c>
      <c r="B287" s="48">
        <v>12</v>
      </c>
      <c r="C287" s="49">
        <v>60</v>
      </c>
      <c r="D287" s="15" t="str">
        <f>IF(B287&lt;=Lists_Cats!$B$19,Lists_Cats!$C$19,IF(B287&lt;=Lists_Cats!$B$20,Lists_Cats!$C$20,IF(B287&lt;=Lists_Cats!$B$21,Lists_Cats!$C$21,IF(B287&lt;=Lists_Cats!$B$22,Lists_Cats!$C$22,IF(B287&lt;=Lists_Cats!$B$23,Lists_Cats!$C$23,IF(B287&lt;=Lists_Cats!$B$24,Lists_Cats!$C$24,IF(B287&lt;=Lists_Cats!$B$25,Lists_Cats!$C$25,IF(B287&lt;=Lists_Cats!$B$26,Lists_Cats!$C$26,IF(B287&lt;=Lists_Cats!$B$27,Lists_Cats!$C$27,IF(B287&lt;=Lists_Cats!$B$28,Lists_Cats!$C$28,Lists_Cats!$C$29))))))))))</f>
        <v>FT1</v>
      </c>
      <c r="E287" s="50" t="str">
        <f>IF(C287&lt;=Lists_Cats!$B$33,Lists_Cats!$C$33,IF(C287&lt;=Lists_Cats!$B$34,Lists_Cats!$C$34,IF(C287&lt;=Lists_Cats!$B$35,Lists_Cats!$C$35,IF(C287&lt;=Lists_Cats!$B$36,Lists_Cats!$C$36,IF(C287&lt;=Lists_Cats!$B$37,Lists_Cats!$C$37,IF(C287&lt;=Lists_Cats!$B$38,Lists_Cats!$C$38,IF(C287&lt;=Lists_Cats!$B$39,Lists_Cats!$C$39,IF(C287&lt;=Lists_Cats!$B$40,Lists_Cats!$C$40,IF(C287&lt;=Lists_Cats!$B$41,Lists_Cats!$C$41,IF(C287&lt;=Lists_Cats!$B$42,Lists_Cats!$C$42,IF(C287&lt;=Lists_Cats!$B$43,Lists_Cats!$C$43,IF(C287&lt;=Lists_Cats!$B$44,Lists_Cats!$C$44,IF(C287&lt;=Lists_Cats!$B$45,Lists_Cats!$C$45,IF(C287&lt;=Lists_Cats!$B$46,Lists_Cats!$C$46,Lists_Cats!$C$47))))))))))))))</f>
        <v>FW3</v>
      </c>
      <c r="F287" s="50"/>
      <c r="G287" s="67" t="s">
        <v>20</v>
      </c>
      <c r="H287" s="51" t="str">
        <f t="shared" si="13"/>
        <v>FT1-FW3-Walnut</v>
      </c>
      <c r="I287" s="52">
        <v>24.770000000000003</v>
      </c>
      <c r="K287">
        <f t="shared" si="12"/>
        <v>1</v>
      </c>
      <c r="M287" s="355">
        <v>7.4999999999999997E-2</v>
      </c>
      <c r="O287" s="361">
        <f t="shared" si="14"/>
        <v>26.630000000000003</v>
      </c>
    </row>
    <row r="288" spans="1:15" hidden="1">
      <c r="A288" s="47" t="s">
        <v>67</v>
      </c>
      <c r="B288" s="48">
        <v>12</v>
      </c>
      <c r="C288" s="49">
        <v>75</v>
      </c>
      <c r="D288" s="15" t="str">
        <f>IF(B288&lt;=Lists_Cats!$B$19,Lists_Cats!$C$19,IF(B288&lt;=Lists_Cats!$B$20,Lists_Cats!$C$20,IF(B288&lt;=Lists_Cats!$B$21,Lists_Cats!$C$21,IF(B288&lt;=Lists_Cats!$B$22,Lists_Cats!$C$22,IF(B288&lt;=Lists_Cats!$B$23,Lists_Cats!$C$23,IF(B288&lt;=Lists_Cats!$B$24,Lists_Cats!$C$24,IF(B288&lt;=Lists_Cats!$B$25,Lists_Cats!$C$25,IF(B288&lt;=Lists_Cats!$B$26,Lists_Cats!$C$26,IF(B288&lt;=Lists_Cats!$B$27,Lists_Cats!$C$27,IF(B288&lt;=Lists_Cats!$B$28,Lists_Cats!$C$28,Lists_Cats!$C$29))))))))))</f>
        <v>FT1</v>
      </c>
      <c r="E288" s="50" t="str">
        <f>IF(C288&lt;=Lists_Cats!$B$33,Lists_Cats!$C$33,IF(C288&lt;=Lists_Cats!$B$34,Lists_Cats!$C$34,IF(C288&lt;=Lists_Cats!$B$35,Lists_Cats!$C$35,IF(C288&lt;=Lists_Cats!$B$36,Lists_Cats!$C$36,IF(C288&lt;=Lists_Cats!$B$37,Lists_Cats!$C$37,IF(C288&lt;=Lists_Cats!$B$38,Lists_Cats!$C$38,IF(C288&lt;=Lists_Cats!$B$39,Lists_Cats!$C$39,IF(C288&lt;=Lists_Cats!$B$40,Lists_Cats!$C$40,IF(C288&lt;=Lists_Cats!$B$41,Lists_Cats!$C$41,IF(C288&lt;=Lists_Cats!$B$42,Lists_Cats!$C$42,IF(C288&lt;=Lists_Cats!$B$43,Lists_Cats!$C$43,IF(C288&lt;=Lists_Cats!$B$44,Lists_Cats!$C$44,IF(C288&lt;=Lists_Cats!$B$45,Lists_Cats!$C$45,IF(C288&lt;=Lists_Cats!$B$46,Lists_Cats!$C$46,Lists_Cats!$C$47))))))))))))))</f>
        <v>FW4</v>
      </c>
      <c r="F288" s="50"/>
      <c r="G288" s="67" t="s">
        <v>20</v>
      </c>
      <c r="H288" s="51" t="str">
        <f t="shared" si="13"/>
        <v>FT1-FW4-Walnut</v>
      </c>
      <c r="I288" s="52">
        <v>30.28</v>
      </c>
      <c r="K288">
        <f t="shared" si="12"/>
        <v>1</v>
      </c>
      <c r="M288" s="355">
        <v>7.4999999999999997E-2</v>
      </c>
      <c r="O288" s="361">
        <f t="shared" si="14"/>
        <v>32.559999999999995</v>
      </c>
    </row>
    <row r="289" spans="1:15" hidden="1">
      <c r="A289" s="47" t="s">
        <v>68</v>
      </c>
      <c r="B289" s="48">
        <v>12</v>
      </c>
      <c r="C289" s="49">
        <v>82</v>
      </c>
      <c r="D289" s="15" t="str">
        <f>IF(B289&lt;=Lists_Cats!$B$19,Lists_Cats!$C$19,IF(B289&lt;=Lists_Cats!$B$20,Lists_Cats!$C$20,IF(B289&lt;=Lists_Cats!$B$21,Lists_Cats!$C$21,IF(B289&lt;=Lists_Cats!$B$22,Lists_Cats!$C$22,IF(B289&lt;=Lists_Cats!$B$23,Lists_Cats!$C$23,IF(B289&lt;=Lists_Cats!$B$24,Lists_Cats!$C$24,IF(B289&lt;=Lists_Cats!$B$25,Lists_Cats!$C$25,IF(B289&lt;=Lists_Cats!$B$26,Lists_Cats!$C$26,IF(B289&lt;=Lists_Cats!$B$27,Lists_Cats!$C$27,IF(B289&lt;=Lists_Cats!$B$28,Lists_Cats!$C$28,Lists_Cats!$C$29))))))))))</f>
        <v>FT1</v>
      </c>
      <c r="E289" s="50" t="str">
        <f>IF(C289&lt;=Lists_Cats!$B$33,Lists_Cats!$C$33,IF(C289&lt;=Lists_Cats!$B$34,Lists_Cats!$C$34,IF(C289&lt;=Lists_Cats!$B$35,Lists_Cats!$C$35,IF(C289&lt;=Lists_Cats!$B$36,Lists_Cats!$C$36,IF(C289&lt;=Lists_Cats!$B$37,Lists_Cats!$C$37,IF(C289&lt;=Lists_Cats!$B$38,Lists_Cats!$C$38,IF(C289&lt;=Lists_Cats!$B$39,Lists_Cats!$C$39,IF(C289&lt;=Lists_Cats!$B$40,Lists_Cats!$C$40,IF(C289&lt;=Lists_Cats!$B$41,Lists_Cats!$C$41,IF(C289&lt;=Lists_Cats!$B$42,Lists_Cats!$C$42,IF(C289&lt;=Lists_Cats!$B$43,Lists_Cats!$C$43,IF(C289&lt;=Lists_Cats!$B$44,Lists_Cats!$C$44,IF(C289&lt;=Lists_Cats!$B$45,Lists_Cats!$C$45,IF(C289&lt;=Lists_Cats!$B$46,Lists_Cats!$C$46,Lists_Cats!$C$47))))))))))))))</f>
        <v>FW6</v>
      </c>
      <c r="F289" s="50"/>
      <c r="G289" s="67" t="s">
        <v>20</v>
      </c>
      <c r="H289" s="51" t="str">
        <f t="shared" si="13"/>
        <v>FT1-FW6-Walnut</v>
      </c>
      <c r="I289" s="52">
        <v>32.839999999999996</v>
      </c>
      <c r="K289">
        <f t="shared" si="12"/>
        <v>1</v>
      </c>
      <c r="M289" s="355">
        <v>7.4999999999999997E-2</v>
      </c>
      <c r="O289" s="361">
        <f t="shared" si="14"/>
        <v>35.309999999999995</v>
      </c>
    </row>
    <row r="290" spans="1:15">
      <c r="A290" s="47" t="s">
        <v>69</v>
      </c>
      <c r="B290" s="48">
        <v>15</v>
      </c>
      <c r="C290" s="49">
        <v>45</v>
      </c>
      <c r="D290" s="15" t="str">
        <f>IF(B290&lt;=Lists_Cats!$B$19,Lists_Cats!$C$19,IF(B290&lt;=Lists_Cats!$B$20,Lists_Cats!$C$20,IF(B290&lt;=Lists_Cats!$B$21,Lists_Cats!$C$21,IF(B290&lt;=Lists_Cats!$B$22,Lists_Cats!$C$22,IF(B290&lt;=Lists_Cats!$B$23,Lists_Cats!$C$23,IF(B290&lt;=Lists_Cats!$B$24,Lists_Cats!$C$24,IF(B290&lt;=Lists_Cats!$B$25,Lists_Cats!$C$25,IF(B290&lt;=Lists_Cats!$B$26,Lists_Cats!$C$26,IF(B290&lt;=Lists_Cats!$B$27,Lists_Cats!$C$27,IF(B290&lt;=Lists_Cats!$B$28,Lists_Cats!$C$28,Lists_Cats!$C$29))))))))))</f>
        <v>FT2</v>
      </c>
      <c r="E290" s="50" t="str">
        <f>IF(C290&lt;=Lists_Cats!$B$33,Lists_Cats!$C$33,IF(C290&lt;=Lists_Cats!$B$34,Lists_Cats!$C$34,IF(C290&lt;=Lists_Cats!$B$35,Lists_Cats!$C$35,IF(C290&lt;=Lists_Cats!$B$36,Lists_Cats!$C$36,IF(C290&lt;=Lists_Cats!$B$37,Lists_Cats!$C$37,IF(C290&lt;=Lists_Cats!$B$38,Lists_Cats!$C$38,IF(C290&lt;=Lists_Cats!$B$39,Lists_Cats!$C$39,IF(C290&lt;=Lists_Cats!$B$40,Lists_Cats!$C$40,IF(C290&lt;=Lists_Cats!$B$41,Lists_Cats!$C$41,IF(C290&lt;=Lists_Cats!$B$42,Lists_Cats!$C$42,IF(C290&lt;=Lists_Cats!$B$43,Lists_Cats!$C$43,IF(C290&lt;=Lists_Cats!$B$44,Lists_Cats!$C$44,IF(C290&lt;=Lists_Cats!$B$45,Lists_Cats!$C$45,IF(C290&lt;=Lists_Cats!$B$46,Lists_Cats!$C$46,Lists_Cats!$C$47))))))))))))))</f>
        <v>FW2</v>
      </c>
      <c r="F290" s="50"/>
      <c r="G290" s="67" t="s">
        <v>20</v>
      </c>
      <c r="H290" s="51" t="str">
        <f t="shared" si="13"/>
        <v>FT2-FW2-Walnut</v>
      </c>
      <c r="I290" s="52">
        <v>21.28</v>
      </c>
      <c r="K290">
        <f t="shared" si="12"/>
        <v>1</v>
      </c>
      <c r="M290" s="355">
        <v>7.4999999999999997E-2</v>
      </c>
      <c r="O290" s="361">
        <f t="shared" si="14"/>
        <v>22.880000000000003</v>
      </c>
    </row>
    <row r="291" spans="1:15">
      <c r="A291" s="53" t="s">
        <v>70</v>
      </c>
      <c r="B291" s="48">
        <v>15</v>
      </c>
      <c r="C291" s="49">
        <v>60</v>
      </c>
      <c r="D291" s="15" t="str">
        <f>IF(B291&lt;=Lists_Cats!$B$19,Lists_Cats!$C$19,IF(B291&lt;=Lists_Cats!$B$20,Lists_Cats!$C$20,IF(B291&lt;=Lists_Cats!$B$21,Lists_Cats!$C$21,IF(B291&lt;=Lists_Cats!$B$22,Lists_Cats!$C$22,IF(B291&lt;=Lists_Cats!$B$23,Lists_Cats!$C$23,IF(B291&lt;=Lists_Cats!$B$24,Lists_Cats!$C$24,IF(B291&lt;=Lists_Cats!$B$25,Lists_Cats!$C$25,IF(B291&lt;=Lists_Cats!$B$26,Lists_Cats!$C$26,IF(B291&lt;=Lists_Cats!$B$27,Lists_Cats!$C$27,IF(B291&lt;=Lists_Cats!$B$28,Lists_Cats!$C$28,Lists_Cats!$C$29))))))))))</f>
        <v>FT2</v>
      </c>
      <c r="E291" s="50" t="str">
        <f>IF(C291&lt;=Lists_Cats!$B$33,Lists_Cats!$C$33,IF(C291&lt;=Lists_Cats!$B$34,Lists_Cats!$C$34,IF(C291&lt;=Lists_Cats!$B$35,Lists_Cats!$C$35,IF(C291&lt;=Lists_Cats!$B$36,Lists_Cats!$C$36,IF(C291&lt;=Lists_Cats!$B$37,Lists_Cats!$C$37,IF(C291&lt;=Lists_Cats!$B$38,Lists_Cats!$C$38,IF(C291&lt;=Lists_Cats!$B$39,Lists_Cats!$C$39,IF(C291&lt;=Lists_Cats!$B$40,Lists_Cats!$C$40,IF(C291&lt;=Lists_Cats!$B$41,Lists_Cats!$C$41,IF(C291&lt;=Lists_Cats!$B$42,Lists_Cats!$C$42,IF(C291&lt;=Lists_Cats!$B$43,Lists_Cats!$C$43,IF(C291&lt;=Lists_Cats!$B$44,Lists_Cats!$C$44,IF(C291&lt;=Lists_Cats!$B$45,Lists_Cats!$C$45,IF(C291&lt;=Lists_Cats!$B$46,Lists_Cats!$C$46,Lists_Cats!$C$47))))))))))))))</f>
        <v>FW3</v>
      </c>
      <c r="F291" s="50"/>
      <c r="G291" s="67" t="s">
        <v>20</v>
      </c>
      <c r="H291" s="51" t="str">
        <f t="shared" si="13"/>
        <v>FT2-FW3-Walnut</v>
      </c>
      <c r="I291" s="52">
        <v>26.51</v>
      </c>
      <c r="K291">
        <f t="shared" si="12"/>
        <v>1</v>
      </c>
      <c r="M291" s="355">
        <v>7.4999999999999997E-2</v>
      </c>
      <c r="O291" s="361">
        <f t="shared" si="14"/>
        <v>28.5</v>
      </c>
    </row>
    <row r="292" spans="1:15">
      <c r="A292" s="53" t="s">
        <v>71</v>
      </c>
      <c r="B292" s="48">
        <v>15</v>
      </c>
      <c r="C292" s="49">
        <v>75</v>
      </c>
      <c r="D292" s="15" t="str">
        <f>IF(B292&lt;=Lists_Cats!$B$19,Lists_Cats!$C$19,IF(B292&lt;=Lists_Cats!$B$20,Lists_Cats!$C$20,IF(B292&lt;=Lists_Cats!$B$21,Lists_Cats!$C$21,IF(B292&lt;=Lists_Cats!$B$22,Lists_Cats!$C$22,IF(B292&lt;=Lists_Cats!$B$23,Lists_Cats!$C$23,IF(B292&lt;=Lists_Cats!$B$24,Lists_Cats!$C$24,IF(B292&lt;=Lists_Cats!$B$25,Lists_Cats!$C$25,IF(B292&lt;=Lists_Cats!$B$26,Lists_Cats!$C$26,IF(B292&lt;=Lists_Cats!$B$27,Lists_Cats!$C$27,IF(B292&lt;=Lists_Cats!$B$28,Lists_Cats!$C$28,Lists_Cats!$C$29))))))))))</f>
        <v>FT2</v>
      </c>
      <c r="E292" s="50" t="str">
        <f>IF(C292&lt;=Lists_Cats!$B$33,Lists_Cats!$C$33,IF(C292&lt;=Lists_Cats!$B$34,Lists_Cats!$C$34,IF(C292&lt;=Lists_Cats!$B$35,Lists_Cats!$C$35,IF(C292&lt;=Lists_Cats!$B$36,Lists_Cats!$C$36,IF(C292&lt;=Lists_Cats!$B$37,Lists_Cats!$C$37,IF(C292&lt;=Lists_Cats!$B$38,Lists_Cats!$C$38,IF(C292&lt;=Lists_Cats!$B$39,Lists_Cats!$C$39,IF(C292&lt;=Lists_Cats!$B$40,Lists_Cats!$C$40,IF(C292&lt;=Lists_Cats!$B$41,Lists_Cats!$C$41,IF(C292&lt;=Lists_Cats!$B$42,Lists_Cats!$C$42,IF(C292&lt;=Lists_Cats!$B$43,Lists_Cats!$C$43,IF(C292&lt;=Lists_Cats!$B$44,Lists_Cats!$C$44,IF(C292&lt;=Lists_Cats!$B$45,Lists_Cats!$C$45,IF(C292&lt;=Lists_Cats!$B$46,Lists_Cats!$C$46,Lists_Cats!$C$47))))))))))))))</f>
        <v>FW4</v>
      </c>
      <c r="F292" s="50"/>
      <c r="G292" s="67" t="s">
        <v>20</v>
      </c>
      <c r="H292" s="51" t="str">
        <f t="shared" si="13"/>
        <v>FT2-FW4-Walnut</v>
      </c>
      <c r="I292" s="52">
        <v>31.700000000000003</v>
      </c>
      <c r="K292">
        <f t="shared" si="12"/>
        <v>1</v>
      </c>
      <c r="M292" s="355">
        <v>7.4999999999999997E-2</v>
      </c>
      <c r="O292" s="361">
        <f t="shared" si="14"/>
        <v>34.08</v>
      </c>
    </row>
    <row r="293" spans="1:15">
      <c r="A293" s="53" t="s">
        <v>72</v>
      </c>
      <c r="B293" s="48">
        <v>15</v>
      </c>
      <c r="C293" s="49">
        <v>82</v>
      </c>
      <c r="D293" s="15" t="str">
        <f>IF(B293&lt;=Lists_Cats!$B$19,Lists_Cats!$C$19,IF(B293&lt;=Lists_Cats!$B$20,Lists_Cats!$C$20,IF(B293&lt;=Lists_Cats!$B$21,Lists_Cats!$C$21,IF(B293&lt;=Lists_Cats!$B$22,Lists_Cats!$C$22,IF(B293&lt;=Lists_Cats!$B$23,Lists_Cats!$C$23,IF(B293&lt;=Lists_Cats!$B$24,Lists_Cats!$C$24,IF(B293&lt;=Lists_Cats!$B$25,Lists_Cats!$C$25,IF(B293&lt;=Lists_Cats!$B$26,Lists_Cats!$C$26,IF(B293&lt;=Lists_Cats!$B$27,Lists_Cats!$C$27,IF(B293&lt;=Lists_Cats!$B$28,Lists_Cats!$C$28,Lists_Cats!$C$29))))))))))</f>
        <v>FT2</v>
      </c>
      <c r="E293" s="50" t="str">
        <f>IF(C293&lt;=Lists_Cats!$B$33,Lists_Cats!$C$33,IF(C293&lt;=Lists_Cats!$B$34,Lists_Cats!$C$34,IF(C293&lt;=Lists_Cats!$B$35,Lists_Cats!$C$35,IF(C293&lt;=Lists_Cats!$B$36,Lists_Cats!$C$36,IF(C293&lt;=Lists_Cats!$B$37,Lists_Cats!$C$37,IF(C293&lt;=Lists_Cats!$B$38,Lists_Cats!$C$38,IF(C293&lt;=Lists_Cats!$B$39,Lists_Cats!$C$39,IF(C293&lt;=Lists_Cats!$B$40,Lists_Cats!$C$40,IF(C293&lt;=Lists_Cats!$B$41,Lists_Cats!$C$41,IF(C293&lt;=Lists_Cats!$B$42,Lists_Cats!$C$42,IF(C293&lt;=Lists_Cats!$B$43,Lists_Cats!$C$43,IF(C293&lt;=Lists_Cats!$B$44,Lists_Cats!$C$44,IF(C293&lt;=Lists_Cats!$B$45,Lists_Cats!$C$45,IF(C293&lt;=Lists_Cats!$B$46,Lists_Cats!$C$46,Lists_Cats!$C$47))))))))))))))</f>
        <v>FW6</v>
      </c>
      <c r="F293" s="50"/>
      <c r="G293" s="67" t="s">
        <v>20</v>
      </c>
      <c r="H293" s="51" t="str">
        <f t="shared" si="13"/>
        <v>FT2-FW6-Walnut</v>
      </c>
      <c r="I293" s="52">
        <v>34.15</v>
      </c>
      <c r="K293">
        <f t="shared" si="12"/>
        <v>1</v>
      </c>
      <c r="M293" s="355">
        <v>7.4999999999999997E-2</v>
      </c>
      <c r="O293" s="361">
        <f t="shared" si="14"/>
        <v>36.72</v>
      </c>
    </row>
    <row r="294" spans="1:15">
      <c r="A294" s="53" t="s">
        <v>73</v>
      </c>
      <c r="B294" s="48">
        <v>18</v>
      </c>
      <c r="C294" s="49">
        <v>45</v>
      </c>
      <c r="D294" s="15" t="str">
        <f>IF(B294&lt;=Lists_Cats!$B$19,Lists_Cats!$C$19,IF(B294&lt;=Lists_Cats!$B$20,Lists_Cats!$C$20,IF(B294&lt;=Lists_Cats!$B$21,Lists_Cats!$C$21,IF(B294&lt;=Lists_Cats!$B$22,Lists_Cats!$C$22,IF(B294&lt;=Lists_Cats!$B$23,Lists_Cats!$C$23,IF(B294&lt;=Lists_Cats!$B$24,Lists_Cats!$C$24,IF(B294&lt;=Lists_Cats!$B$25,Lists_Cats!$C$25,IF(B294&lt;=Lists_Cats!$B$26,Lists_Cats!$C$26,IF(B294&lt;=Lists_Cats!$B$27,Lists_Cats!$C$27,IF(B294&lt;=Lists_Cats!$B$28,Lists_Cats!$C$28,Lists_Cats!$C$29))))))))))</f>
        <v>FT3</v>
      </c>
      <c r="E294" s="50" t="str">
        <f>IF(C294&lt;=Lists_Cats!$B$33,Lists_Cats!$C$33,IF(C294&lt;=Lists_Cats!$B$34,Lists_Cats!$C$34,IF(C294&lt;=Lists_Cats!$B$35,Lists_Cats!$C$35,IF(C294&lt;=Lists_Cats!$B$36,Lists_Cats!$C$36,IF(C294&lt;=Lists_Cats!$B$37,Lists_Cats!$C$37,IF(C294&lt;=Lists_Cats!$B$38,Lists_Cats!$C$38,IF(C294&lt;=Lists_Cats!$B$39,Lists_Cats!$C$39,IF(C294&lt;=Lists_Cats!$B$40,Lists_Cats!$C$40,IF(C294&lt;=Lists_Cats!$B$41,Lists_Cats!$C$41,IF(C294&lt;=Lists_Cats!$B$42,Lists_Cats!$C$42,IF(C294&lt;=Lists_Cats!$B$43,Lists_Cats!$C$43,IF(C294&lt;=Lists_Cats!$B$44,Lists_Cats!$C$44,IF(C294&lt;=Lists_Cats!$B$45,Lists_Cats!$C$45,IF(C294&lt;=Lists_Cats!$B$46,Lists_Cats!$C$46,Lists_Cats!$C$47))))))))))))))</f>
        <v>FW2</v>
      </c>
      <c r="F294" s="50"/>
      <c r="G294" s="67" t="s">
        <v>20</v>
      </c>
      <c r="H294" s="51" t="str">
        <f t="shared" si="13"/>
        <v>FT3-FW2-Walnut</v>
      </c>
      <c r="I294" s="52">
        <v>24.060000000000002</v>
      </c>
      <c r="K294">
        <f t="shared" si="12"/>
        <v>1</v>
      </c>
      <c r="M294" s="355">
        <v>7.4999999999999997E-2</v>
      </c>
      <c r="O294" s="361">
        <f t="shared" si="14"/>
        <v>25.87</v>
      </c>
    </row>
    <row r="295" spans="1:15">
      <c r="A295" s="53" t="s">
        <v>74</v>
      </c>
      <c r="B295" s="48">
        <v>18</v>
      </c>
      <c r="C295" s="49">
        <v>60</v>
      </c>
      <c r="D295" s="15" t="str">
        <f>IF(B295&lt;=Lists_Cats!$B$19,Lists_Cats!$C$19,IF(B295&lt;=Lists_Cats!$B$20,Lists_Cats!$C$20,IF(B295&lt;=Lists_Cats!$B$21,Lists_Cats!$C$21,IF(B295&lt;=Lists_Cats!$B$22,Lists_Cats!$C$22,IF(B295&lt;=Lists_Cats!$B$23,Lists_Cats!$C$23,IF(B295&lt;=Lists_Cats!$B$24,Lists_Cats!$C$24,IF(B295&lt;=Lists_Cats!$B$25,Lists_Cats!$C$25,IF(B295&lt;=Lists_Cats!$B$26,Lists_Cats!$C$26,IF(B295&lt;=Lists_Cats!$B$27,Lists_Cats!$C$27,IF(B295&lt;=Lists_Cats!$B$28,Lists_Cats!$C$28,Lists_Cats!$C$29))))))))))</f>
        <v>FT3</v>
      </c>
      <c r="E295" s="50" t="str">
        <f>IF(C295&lt;=Lists_Cats!$B$33,Lists_Cats!$C$33,IF(C295&lt;=Lists_Cats!$B$34,Lists_Cats!$C$34,IF(C295&lt;=Lists_Cats!$B$35,Lists_Cats!$C$35,IF(C295&lt;=Lists_Cats!$B$36,Lists_Cats!$C$36,IF(C295&lt;=Lists_Cats!$B$37,Lists_Cats!$C$37,IF(C295&lt;=Lists_Cats!$B$38,Lists_Cats!$C$38,IF(C295&lt;=Lists_Cats!$B$39,Lists_Cats!$C$39,IF(C295&lt;=Lists_Cats!$B$40,Lists_Cats!$C$40,IF(C295&lt;=Lists_Cats!$B$41,Lists_Cats!$C$41,IF(C295&lt;=Lists_Cats!$B$42,Lists_Cats!$C$42,IF(C295&lt;=Lists_Cats!$B$43,Lists_Cats!$C$43,IF(C295&lt;=Lists_Cats!$B$44,Lists_Cats!$C$44,IF(C295&lt;=Lists_Cats!$B$45,Lists_Cats!$C$45,IF(C295&lt;=Lists_Cats!$B$46,Lists_Cats!$C$46,Lists_Cats!$C$47))))))))))))))</f>
        <v>FW3</v>
      </c>
      <c r="F295" s="50"/>
      <c r="G295" s="67" t="s">
        <v>20</v>
      </c>
      <c r="H295" s="51" t="str">
        <f t="shared" si="13"/>
        <v>FT3-FW3-Walnut</v>
      </c>
      <c r="I295" s="52">
        <v>30.17</v>
      </c>
      <c r="K295">
        <f t="shared" si="12"/>
        <v>1</v>
      </c>
      <c r="M295" s="355">
        <v>7.4999999999999997E-2</v>
      </c>
      <c r="O295" s="361">
        <f t="shared" si="14"/>
        <v>32.44</v>
      </c>
    </row>
    <row r="296" spans="1:15">
      <c r="A296" s="53" t="s">
        <v>75</v>
      </c>
      <c r="B296" s="48">
        <v>18</v>
      </c>
      <c r="C296" s="49">
        <v>75</v>
      </c>
      <c r="D296" s="15" t="str">
        <f>IF(B296&lt;=Lists_Cats!$B$19,Lists_Cats!$C$19,IF(B296&lt;=Lists_Cats!$B$20,Lists_Cats!$C$20,IF(B296&lt;=Lists_Cats!$B$21,Lists_Cats!$C$21,IF(B296&lt;=Lists_Cats!$B$22,Lists_Cats!$C$22,IF(B296&lt;=Lists_Cats!$B$23,Lists_Cats!$C$23,IF(B296&lt;=Lists_Cats!$B$24,Lists_Cats!$C$24,IF(B296&lt;=Lists_Cats!$B$25,Lists_Cats!$C$25,IF(B296&lt;=Lists_Cats!$B$26,Lists_Cats!$C$26,IF(B296&lt;=Lists_Cats!$B$27,Lists_Cats!$C$27,IF(B296&lt;=Lists_Cats!$B$28,Lists_Cats!$C$28,Lists_Cats!$C$29))))))))))</f>
        <v>FT3</v>
      </c>
      <c r="E296" s="50" t="str">
        <f>IF(C296&lt;=Lists_Cats!$B$33,Lists_Cats!$C$33,IF(C296&lt;=Lists_Cats!$B$34,Lists_Cats!$C$34,IF(C296&lt;=Lists_Cats!$B$35,Lists_Cats!$C$35,IF(C296&lt;=Lists_Cats!$B$36,Lists_Cats!$C$36,IF(C296&lt;=Lists_Cats!$B$37,Lists_Cats!$C$37,IF(C296&lt;=Lists_Cats!$B$38,Lists_Cats!$C$38,IF(C296&lt;=Lists_Cats!$B$39,Lists_Cats!$C$39,IF(C296&lt;=Lists_Cats!$B$40,Lists_Cats!$C$40,IF(C296&lt;=Lists_Cats!$B$41,Lists_Cats!$C$41,IF(C296&lt;=Lists_Cats!$B$42,Lists_Cats!$C$42,IF(C296&lt;=Lists_Cats!$B$43,Lists_Cats!$C$43,IF(C296&lt;=Lists_Cats!$B$44,Lists_Cats!$C$44,IF(C296&lt;=Lists_Cats!$B$45,Lists_Cats!$C$45,IF(C296&lt;=Lists_Cats!$B$46,Lists_Cats!$C$46,Lists_Cats!$C$47))))))))))))))</f>
        <v>FW4</v>
      </c>
      <c r="F296" s="50"/>
      <c r="G296" s="67" t="s">
        <v>20</v>
      </c>
      <c r="H296" s="51" t="str">
        <f t="shared" si="13"/>
        <v>FT3-FW4-Walnut</v>
      </c>
      <c r="I296" s="52">
        <v>36.169999999999995</v>
      </c>
      <c r="K296">
        <f t="shared" si="12"/>
        <v>1</v>
      </c>
      <c r="M296" s="355">
        <v>7.4999999999999997E-2</v>
      </c>
      <c r="O296" s="361">
        <f t="shared" si="14"/>
        <v>38.89</v>
      </c>
    </row>
    <row r="297" spans="1:15">
      <c r="A297" s="53" t="s">
        <v>76</v>
      </c>
      <c r="B297" s="48">
        <v>18</v>
      </c>
      <c r="C297" s="49">
        <v>82</v>
      </c>
      <c r="D297" s="15" t="str">
        <f>IF(B297&lt;=Lists_Cats!$B$19,Lists_Cats!$C$19,IF(B297&lt;=Lists_Cats!$B$20,Lists_Cats!$C$20,IF(B297&lt;=Lists_Cats!$B$21,Lists_Cats!$C$21,IF(B297&lt;=Lists_Cats!$B$22,Lists_Cats!$C$22,IF(B297&lt;=Lists_Cats!$B$23,Lists_Cats!$C$23,IF(B297&lt;=Lists_Cats!$B$24,Lists_Cats!$C$24,IF(B297&lt;=Lists_Cats!$B$25,Lists_Cats!$C$25,IF(B297&lt;=Lists_Cats!$B$26,Lists_Cats!$C$26,IF(B297&lt;=Lists_Cats!$B$27,Lists_Cats!$C$27,IF(B297&lt;=Lists_Cats!$B$28,Lists_Cats!$C$28,Lists_Cats!$C$29))))))))))</f>
        <v>FT3</v>
      </c>
      <c r="E297" s="50" t="str">
        <f>IF(C297&lt;=Lists_Cats!$B$33,Lists_Cats!$C$33,IF(C297&lt;=Lists_Cats!$B$34,Lists_Cats!$C$34,IF(C297&lt;=Lists_Cats!$B$35,Lists_Cats!$C$35,IF(C297&lt;=Lists_Cats!$B$36,Lists_Cats!$C$36,IF(C297&lt;=Lists_Cats!$B$37,Lists_Cats!$C$37,IF(C297&lt;=Lists_Cats!$B$38,Lists_Cats!$C$38,IF(C297&lt;=Lists_Cats!$B$39,Lists_Cats!$C$39,IF(C297&lt;=Lists_Cats!$B$40,Lists_Cats!$C$40,IF(C297&lt;=Lists_Cats!$B$41,Lists_Cats!$C$41,IF(C297&lt;=Lists_Cats!$B$42,Lists_Cats!$C$42,IF(C297&lt;=Lists_Cats!$B$43,Lists_Cats!$C$43,IF(C297&lt;=Lists_Cats!$B$44,Lists_Cats!$C$44,IF(C297&lt;=Lists_Cats!$B$45,Lists_Cats!$C$45,IF(C297&lt;=Lists_Cats!$B$46,Lists_Cats!$C$46,Lists_Cats!$C$47))))))))))))))</f>
        <v>FW6</v>
      </c>
      <c r="F297" s="50"/>
      <c r="G297" s="67" t="s">
        <v>20</v>
      </c>
      <c r="H297" s="51" t="str">
        <f t="shared" si="13"/>
        <v>FT3-FW6-Walnut</v>
      </c>
      <c r="I297" s="52">
        <v>36.93</v>
      </c>
      <c r="K297">
        <f t="shared" si="12"/>
        <v>1</v>
      </c>
      <c r="M297" s="355">
        <v>7.4999999999999997E-2</v>
      </c>
      <c r="O297" s="361">
        <f t="shared" si="14"/>
        <v>39.699999999999996</v>
      </c>
    </row>
    <row r="298" spans="1:15" hidden="1">
      <c r="A298" s="53" t="s">
        <v>77</v>
      </c>
      <c r="B298" s="48">
        <v>22</v>
      </c>
      <c r="C298" s="49">
        <v>45</v>
      </c>
      <c r="D298" s="15" t="str">
        <f>IF(B298&lt;=Lists_Cats!$B$19,Lists_Cats!$C$19,IF(B298&lt;=Lists_Cats!$B$20,Lists_Cats!$C$20,IF(B298&lt;=Lists_Cats!$B$21,Lists_Cats!$C$21,IF(B298&lt;=Lists_Cats!$B$22,Lists_Cats!$C$22,IF(B298&lt;=Lists_Cats!$B$23,Lists_Cats!$C$23,IF(B298&lt;=Lists_Cats!$B$24,Lists_Cats!$C$24,IF(B298&lt;=Lists_Cats!$B$25,Lists_Cats!$C$25,IF(B298&lt;=Lists_Cats!$B$26,Lists_Cats!$C$26,IF(B298&lt;=Lists_Cats!$B$27,Lists_Cats!$C$27,IF(B298&lt;=Lists_Cats!$B$28,Lists_Cats!$C$28,Lists_Cats!$C$29))))))))))</f>
        <v>FT4</v>
      </c>
      <c r="E298" s="50" t="str">
        <f>IF(C298&lt;=Lists_Cats!$B$33,Lists_Cats!$C$33,IF(C298&lt;=Lists_Cats!$B$34,Lists_Cats!$C$34,IF(C298&lt;=Lists_Cats!$B$35,Lists_Cats!$C$35,IF(C298&lt;=Lists_Cats!$B$36,Lists_Cats!$C$36,IF(C298&lt;=Lists_Cats!$B$37,Lists_Cats!$C$37,IF(C298&lt;=Lists_Cats!$B$38,Lists_Cats!$C$38,IF(C298&lt;=Lists_Cats!$B$39,Lists_Cats!$C$39,IF(C298&lt;=Lists_Cats!$B$40,Lists_Cats!$C$40,IF(C298&lt;=Lists_Cats!$B$41,Lists_Cats!$C$41,IF(C298&lt;=Lists_Cats!$B$42,Lists_Cats!$C$42,IF(C298&lt;=Lists_Cats!$B$43,Lists_Cats!$C$43,IF(C298&lt;=Lists_Cats!$B$44,Lists_Cats!$C$44,IF(C298&lt;=Lists_Cats!$B$45,Lists_Cats!$C$45,IF(C298&lt;=Lists_Cats!$B$46,Lists_Cats!$C$46,Lists_Cats!$C$47))))))))))))))</f>
        <v>FW2</v>
      </c>
      <c r="F298" s="50"/>
      <c r="G298" s="67" t="s">
        <v>20</v>
      </c>
      <c r="H298" s="51" t="str">
        <f t="shared" si="13"/>
        <v>FT4-FW2-Walnut</v>
      </c>
      <c r="I298" s="52">
        <v>34.15</v>
      </c>
      <c r="K298">
        <f t="shared" si="12"/>
        <v>1</v>
      </c>
      <c r="M298" s="355">
        <v>7.4999999999999997E-2</v>
      </c>
      <c r="O298" s="361">
        <f t="shared" si="14"/>
        <v>36.72</v>
      </c>
    </row>
    <row r="299" spans="1:15" hidden="1">
      <c r="A299" s="53" t="s">
        <v>78</v>
      </c>
      <c r="B299" s="48">
        <v>22</v>
      </c>
      <c r="C299" s="49">
        <v>60</v>
      </c>
      <c r="D299" s="15" t="str">
        <f>IF(B299&lt;=Lists_Cats!$B$19,Lists_Cats!$C$19,IF(B299&lt;=Lists_Cats!$B$20,Lists_Cats!$C$20,IF(B299&lt;=Lists_Cats!$B$21,Lists_Cats!$C$21,IF(B299&lt;=Lists_Cats!$B$22,Lists_Cats!$C$22,IF(B299&lt;=Lists_Cats!$B$23,Lists_Cats!$C$23,IF(B299&lt;=Lists_Cats!$B$24,Lists_Cats!$C$24,IF(B299&lt;=Lists_Cats!$B$25,Lists_Cats!$C$25,IF(B299&lt;=Lists_Cats!$B$26,Lists_Cats!$C$26,IF(B299&lt;=Lists_Cats!$B$27,Lists_Cats!$C$27,IF(B299&lt;=Lists_Cats!$B$28,Lists_Cats!$C$28,Lists_Cats!$C$29))))))))))</f>
        <v>FT4</v>
      </c>
      <c r="E299" s="50" t="str">
        <f>IF(C299&lt;=Lists_Cats!$B$33,Lists_Cats!$C$33,IF(C299&lt;=Lists_Cats!$B$34,Lists_Cats!$C$34,IF(C299&lt;=Lists_Cats!$B$35,Lists_Cats!$C$35,IF(C299&lt;=Lists_Cats!$B$36,Lists_Cats!$C$36,IF(C299&lt;=Lists_Cats!$B$37,Lists_Cats!$C$37,IF(C299&lt;=Lists_Cats!$B$38,Lists_Cats!$C$38,IF(C299&lt;=Lists_Cats!$B$39,Lists_Cats!$C$39,IF(C299&lt;=Lists_Cats!$B$40,Lists_Cats!$C$40,IF(C299&lt;=Lists_Cats!$B$41,Lists_Cats!$C$41,IF(C299&lt;=Lists_Cats!$B$42,Lists_Cats!$C$42,IF(C299&lt;=Lists_Cats!$B$43,Lists_Cats!$C$43,IF(C299&lt;=Lists_Cats!$B$44,Lists_Cats!$C$44,IF(C299&lt;=Lists_Cats!$B$45,Lists_Cats!$C$45,IF(C299&lt;=Lists_Cats!$B$46,Lists_Cats!$C$46,Lists_Cats!$C$47))))))))))))))</f>
        <v>FW3</v>
      </c>
      <c r="F299" s="50"/>
      <c r="G299" s="67" t="s">
        <v>20</v>
      </c>
      <c r="H299" s="51" t="str">
        <f t="shared" si="13"/>
        <v>FT4-FW3-Walnut</v>
      </c>
      <c r="I299" s="52">
        <v>44.62</v>
      </c>
      <c r="K299">
        <f t="shared" si="12"/>
        <v>1</v>
      </c>
      <c r="M299" s="355">
        <v>7.4999999999999997E-2</v>
      </c>
      <c r="O299" s="361">
        <f t="shared" si="14"/>
        <v>47.97</v>
      </c>
    </row>
    <row r="300" spans="1:15" hidden="1">
      <c r="A300" s="53" t="s">
        <v>79</v>
      </c>
      <c r="B300" s="48">
        <v>22</v>
      </c>
      <c r="C300" s="49">
        <v>75</v>
      </c>
      <c r="D300" s="15" t="str">
        <f>IF(B300&lt;=Lists_Cats!$B$19,Lists_Cats!$C$19,IF(B300&lt;=Lists_Cats!$B$20,Lists_Cats!$C$20,IF(B300&lt;=Lists_Cats!$B$21,Lists_Cats!$C$21,IF(B300&lt;=Lists_Cats!$B$22,Lists_Cats!$C$22,IF(B300&lt;=Lists_Cats!$B$23,Lists_Cats!$C$23,IF(B300&lt;=Lists_Cats!$B$24,Lists_Cats!$C$24,IF(B300&lt;=Lists_Cats!$B$25,Lists_Cats!$C$25,IF(B300&lt;=Lists_Cats!$B$26,Lists_Cats!$C$26,IF(B300&lt;=Lists_Cats!$B$27,Lists_Cats!$C$27,IF(B300&lt;=Lists_Cats!$B$28,Lists_Cats!$C$28,Lists_Cats!$C$29))))))))))</f>
        <v>FT4</v>
      </c>
      <c r="E300" s="50" t="str">
        <f>IF(C300&lt;=Lists_Cats!$B$33,Lists_Cats!$C$33,IF(C300&lt;=Lists_Cats!$B$34,Lists_Cats!$C$34,IF(C300&lt;=Lists_Cats!$B$35,Lists_Cats!$C$35,IF(C300&lt;=Lists_Cats!$B$36,Lists_Cats!$C$36,IF(C300&lt;=Lists_Cats!$B$37,Lists_Cats!$C$37,IF(C300&lt;=Lists_Cats!$B$38,Lists_Cats!$C$38,IF(C300&lt;=Lists_Cats!$B$39,Lists_Cats!$C$39,IF(C300&lt;=Lists_Cats!$B$40,Lists_Cats!$C$40,IF(C300&lt;=Lists_Cats!$B$41,Lists_Cats!$C$41,IF(C300&lt;=Lists_Cats!$B$42,Lists_Cats!$C$42,IF(C300&lt;=Lists_Cats!$B$43,Lists_Cats!$C$43,IF(C300&lt;=Lists_Cats!$B$44,Lists_Cats!$C$44,IF(C300&lt;=Lists_Cats!$B$45,Lists_Cats!$C$45,IF(C300&lt;=Lists_Cats!$B$46,Lists_Cats!$C$46,Lists_Cats!$C$47))))))))))))))</f>
        <v>FW4</v>
      </c>
      <c r="F300" s="50"/>
      <c r="G300" s="67" t="s">
        <v>20</v>
      </c>
      <c r="H300" s="51" t="str">
        <f t="shared" si="13"/>
        <v>FT4-FW4-Walnut</v>
      </c>
      <c r="I300" s="52">
        <v>55.089999999999996</v>
      </c>
      <c r="K300">
        <f t="shared" si="12"/>
        <v>1</v>
      </c>
      <c r="M300" s="355">
        <v>7.4999999999999997E-2</v>
      </c>
      <c r="O300" s="361">
        <f t="shared" si="14"/>
        <v>59.23</v>
      </c>
    </row>
    <row r="301" spans="1:15" hidden="1">
      <c r="A301" s="53" t="s">
        <v>80</v>
      </c>
      <c r="B301" s="48">
        <v>22</v>
      </c>
      <c r="C301" s="49">
        <v>82</v>
      </c>
      <c r="D301" s="15" t="str">
        <f>IF(B301&lt;=Lists_Cats!$B$19,Lists_Cats!$C$19,IF(B301&lt;=Lists_Cats!$B$20,Lists_Cats!$C$20,IF(B301&lt;=Lists_Cats!$B$21,Lists_Cats!$C$21,IF(B301&lt;=Lists_Cats!$B$22,Lists_Cats!$C$22,IF(B301&lt;=Lists_Cats!$B$23,Lists_Cats!$C$23,IF(B301&lt;=Lists_Cats!$B$24,Lists_Cats!$C$24,IF(B301&lt;=Lists_Cats!$B$25,Lists_Cats!$C$25,IF(B301&lt;=Lists_Cats!$B$26,Lists_Cats!$C$26,IF(B301&lt;=Lists_Cats!$B$27,Lists_Cats!$C$27,IF(B301&lt;=Lists_Cats!$B$28,Lists_Cats!$C$28,Lists_Cats!$C$29))))))))))</f>
        <v>FT4</v>
      </c>
      <c r="E301" s="50" t="str">
        <f>IF(C301&lt;=Lists_Cats!$B$33,Lists_Cats!$C$33,IF(C301&lt;=Lists_Cats!$B$34,Lists_Cats!$C$34,IF(C301&lt;=Lists_Cats!$B$35,Lists_Cats!$C$35,IF(C301&lt;=Lists_Cats!$B$36,Lists_Cats!$C$36,IF(C301&lt;=Lists_Cats!$B$37,Lists_Cats!$C$37,IF(C301&lt;=Lists_Cats!$B$38,Lists_Cats!$C$38,IF(C301&lt;=Lists_Cats!$B$39,Lists_Cats!$C$39,IF(C301&lt;=Lists_Cats!$B$40,Lists_Cats!$C$40,IF(C301&lt;=Lists_Cats!$B$41,Lists_Cats!$C$41,IF(C301&lt;=Lists_Cats!$B$42,Lists_Cats!$C$42,IF(C301&lt;=Lists_Cats!$B$43,Lists_Cats!$C$43,IF(C301&lt;=Lists_Cats!$B$44,Lists_Cats!$C$44,IF(C301&lt;=Lists_Cats!$B$45,Lists_Cats!$C$45,IF(C301&lt;=Lists_Cats!$B$46,Lists_Cats!$C$46,Lists_Cats!$C$47))))))))))))))</f>
        <v>FW6</v>
      </c>
      <c r="F301" s="50"/>
      <c r="G301" s="67" t="s">
        <v>20</v>
      </c>
      <c r="H301" s="51" t="str">
        <f t="shared" si="13"/>
        <v>FT4-FW6-Walnut</v>
      </c>
      <c r="I301" s="52">
        <v>59.949999999999996</v>
      </c>
      <c r="K301">
        <f t="shared" si="12"/>
        <v>1</v>
      </c>
      <c r="M301" s="355">
        <v>7.4999999999999997E-2</v>
      </c>
      <c r="O301" s="361">
        <f t="shared" si="14"/>
        <v>64.45</v>
      </c>
    </row>
    <row r="302" spans="1:15" hidden="1">
      <c r="A302" s="53" t="s">
        <v>81</v>
      </c>
      <c r="B302" s="48">
        <v>25</v>
      </c>
      <c r="C302" s="49">
        <v>45</v>
      </c>
      <c r="D302" s="15" t="str">
        <f>IF(B302&lt;=Lists_Cats!$B$19,Lists_Cats!$C$19,IF(B302&lt;=Lists_Cats!$B$20,Lists_Cats!$C$20,IF(B302&lt;=Lists_Cats!$B$21,Lists_Cats!$C$21,IF(B302&lt;=Lists_Cats!$B$22,Lists_Cats!$C$22,IF(B302&lt;=Lists_Cats!$B$23,Lists_Cats!$C$23,IF(B302&lt;=Lists_Cats!$B$24,Lists_Cats!$C$24,IF(B302&lt;=Lists_Cats!$B$25,Lists_Cats!$C$25,IF(B302&lt;=Lists_Cats!$B$26,Lists_Cats!$C$26,IF(B302&lt;=Lists_Cats!$B$27,Lists_Cats!$C$27,IF(B302&lt;=Lists_Cats!$B$28,Lists_Cats!$C$28,Lists_Cats!$C$29))))))))))</f>
        <v>FT5</v>
      </c>
      <c r="E302" s="50" t="str">
        <f>IF(C302&lt;=Lists_Cats!$B$33,Lists_Cats!$C$33,IF(C302&lt;=Lists_Cats!$B$34,Lists_Cats!$C$34,IF(C302&lt;=Lists_Cats!$B$35,Lists_Cats!$C$35,IF(C302&lt;=Lists_Cats!$B$36,Lists_Cats!$C$36,IF(C302&lt;=Lists_Cats!$B$37,Lists_Cats!$C$37,IF(C302&lt;=Lists_Cats!$B$38,Lists_Cats!$C$38,IF(C302&lt;=Lists_Cats!$B$39,Lists_Cats!$C$39,IF(C302&lt;=Lists_Cats!$B$40,Lists_Cats!$C$40,IF(C302&lt;=Lists_Cats!$B$41,Lists_Cats!$C$41,IF(C302&lt;=Lists_Cats!$B$42,Lists_Cats!$C$42,IF(C302&lt;=Lists_Cats!$B$43,Lists_Cats!$C$43,IF(C302&lt;=Lists_Cats!$B$44,Lists_Cats!$C$44,IF(C302&lt;=Lists_Cats!$B$45,Lists_Cats!$C$45,IF(C302&lt;=Lists_Cats!$B$46,Lists_Cats!$C$46,Lists_Cats!$C$47))))))))))))))</f>
        <v>FW2</v>
      </c>
      <c r="F302" s="50"/>
      <c r="G302" s="67" t="s">
        <v>20</v>
      </c>
      <c r="H302" s="51" t="str">
        <f t="shared" si="13"/>
        <v>FT5-FW2-Walnut</v>
      </c>
      <c r="I302" s="52">
        <v>34.15</v>
      </c>
      <c r="K302">
        <f t="shared" si="12"/>
        <v>1</v>
      </c>
      <c r="M302" s="355">
        <v>7.4999999999999997E-2</v>
      </c>
      <c r="O302" s="361">
        <f t="shared" si="14"/>
        <v>36.72</v>
      </c>
    </row>
    <row r="303" spans="1:15" hidden="1">
      <c r="A303" s="53" t="s">
        <v>82</v>
      </c>
      <c r="B303" s="48">
        <v>25</v>
      </c>
      <c r="C303" s="49">
        <v>60</v>
      </c>
      <c r="D303" s="15" t="str">
        <f>IF(B303&lt;=Lists_Cats!$B$19,Lists_Cats!$C$19,IF(B303&lt;=Lists_Cats!$B$20,Lists_Cats!$C$20,IF(B303&lt;=Lists_Cats!$B$21,Lists_Cats!$C$21,IF(B303&lt;=Lists_Cats!$B$22,Lists_Cats!$C$22,IF(B303&lt;=Lists_Cats!$B$23,Lists_Cats!$C$23,IF(B303&lt;=Lists_Cats!$B$24,Lists_Cats!$C$24,IF(B303&lt;=Lists_Cats!$B$25,Lists_Cats!$C$25,IF(B303&lt;=Lists_Cats!$B$26,Lists_Cats!$C$26,IF(B303&lt;=Lists_Cats!$B$27,Lists_Cats!$C$27,IF(B303&lt;=Lists_Cats!$B$28,Lists_Cats!$C$28,Lists_Cats!$C$29))))))))))</f>
        <v>FT5</v>
      </c>
      <c r="E303" s="50" t="str">
        <f>IF(C303&lt;=Lists_Cats!$B$33,Lists_Cats!$C$33,IF(C303&lt;=Lists_Cats!$B$34,Lists_Cats!$C$34,IF(C303&lt;=Lists_Cats!$B$35,Lists_Cats!$C$35,IF(C303&lt;=Lists_Cats!$B$36,Lists_Cats!$C$36,IF(C303&lt;=Lists_Cats!$B$37,Lists_Cats!$C$37,IF(C303&lt;=Lists_Cats!$B$38,Lists_Cats!$C$38,IF(C303&lt;=Lists_Cats!$B$39,Lists_Cats!$C$39,IF(C303&lt;=Lists_Cats!$B$40,Lists_Cats!$C$40,IF(C303&lt;=Lists_Cats!$B$41,Lists_Cats!$C$41,IF(C303&lt;=Lists_Cats!$B$42,Lists_Cats!$C$42,IF(C303&lt;=Lists_Cats!$B$43,Lists_Cats!$C$43,IF(C303&lt;=Lists_Cats!$B$44,Lists_Cats!$C$44,IF(C303&lt;=Lists_Cats!$B$45,Lists_Cats!$C$45,IF(C303&lt;=Lists_Cats!$B$46,Lists_Cats!$C$46,Lists_Cats!$C$47))))))))))))))</f>
        <v>FW3</v>
      </c>
      <c r="F303" s="50"/>
      <c r="G303" s="67" t="s">
        <v>20</v>
      </c>
      <c r="H303" s="51" t="str">
        <f t="shared" si="13"/>
        <v>FT5-FW3-Walnut</v>
      </c>
      <c r="I303" s="52">
        <v>44.62</v>
      </c>
      <c r="K303">
        <f t="shared" si="12"/>
        <v>1</v>
      </c>
      <c r="M303" s="355">
        <v>7.4999999999999997E-2</v>
      </c>
      <c r="O303" s="361">
        <f t="shared" si="14"/>
        <v>47.97</v>
      </c>
    </row>
    <row r="304" spans="1:15" hidden="1">
      <c r="A304" s="53" t="s">
        <v>83</v>
      </c>
      <c r="B304" s="48">
        <v>25</v>
      </c>
      <c r="C304" s="49">
        <v>75</v>
      </c>
      <c r="D304" s="15" t="str">
        <f>IF(B304&lt;=Lists_Cats!$B$19,Lists_Cats!$C$19,IF(B304&lt;=Lists_Cats!$B$20,Lists_Cats!$C$20,IF(B304&lt;=Lists_Cats!$B$21,Lists_Cats!$C$21,IF(B304&lt;=Lists_Cats!$B$22,Lists_Cats!$C$22,IF(B304&lt;=Lists_Cats!$B$23,Lists_Cats!$C$23,IF(B304&lt;=Lists_Cats!$B$24,Lists_Cats!$C$24,IF(B304&lt;=Lists_Cats!$B$25,Lists_Cats!$C$25,IF(B304&lt;=Lists_Cats!$B$26,Lists_Cats!$C$26,IF(B304&lt;=Lists_Cats!$B$27,Lists_Cats!$C$27,IF(B304&lt;=Lists_Cats!$B$28,Lists_Cats!$C$28,Lists_Cats!$C$29))))))))))</f>
        <v>FT5</v>
      </c>
      <c r="E304" s="50" t="str">
        <f>IF(C304&lt;=Lists_Cats!$B$33,Lists_Cats!$C$33,IF(C304&lt;=Lists_Cats!$B$34,Lists_Cats!$C$34,IF(C304&lt;=Lists_Cats!$B$35,Lists_Cats!$C$35,IF(C304&lt;=Lists_Cats!$B$36,Lists_Cats!$C$36,IF(C304&lt;=Lists_Cats!$B$37,Lists_Cats!$C$37,IF(C304&lt;=Lists_Cats!$B$38,Lists_Cats!$C$38,IF(C304&lt;=Lists_Cats!$B$39,Lists_Cats!$C$39,IF(C304&lt;=Lists_Cats!$B$40,Lists_Cats!$C$40,IF(C304&lt;=Lists_Cats!$B$41,Lists_Cats!$C$41,IF(C304&lt;=Lists_Cats!$B$42,Lists_Cats!$C$42,IF(C304&lt;=Lists_Cats!$B$43,Lists_Cats!$C$43,IF(C304&lt;=Lists_Cats!$B$44,Lists_Cats!$C$44,IF(C304&lt;=Lists_Cats!$B$45,Lists_Cats!$C$45,IF(C304&lt;=Lists_Cats!$B$46,Lists_Cats!$C$46,Lists_Cats!$C$47))))))))))))))</f>
        <v>FW4</v>
      </c>
      <c r="F304" s="50"/>
      <c r="G304" s="67" t="s">
        <v>20</v>
      </c>
      <c r="H304" s="51" t="str">
        <f t="shared" si="13"/>
        <v>FT5-FW4-Walnut</v>
      </c>
      <c r="I304" s="52">
        <v>55.089999999999996</v>
      </c>
      <c r="K304">
        <f t="shared" si="12"/>
        <v>1</v>
      </c>
      <c r="M304" s="355">
        <v>7.4999999999999997E-2</v>
      </c>
      <c r="O304" s="361">
        <f t="shared" si="14"/>
        <v>59.23</v>
      </c>
    </row>
    <row r="305" spans="1:15" hidden="1">
      <c r="A305" s="53" t="s">
        <v>84</v>
      </c>
      <c r="B305" s="48">
        <v>25</v>
      </c>
      <c r="C305" s="49">
        <v>82</v>
      </c>
      <c r="D305" s="15" t="str">
        <f>IF(B305&lt;=Lists_Cats!$B$19,Lists_Cats!$C$19,IF(B305&lt;=Lists_Cats!$B$20,Lists_Cats!$C$20,IF(B305&lt;=Lists_Cats!$B$21,Lists_Cats!$C$21,IF(B305&lt;=Lists_Cats!$B$22,Lists_Cats!$C$22,IF(B305&lt;=Lists_Cats!$B$23,Lists_Cats!$C$23,IF(B305&lt;=Lists_Cats!$B$24,Lists_Cats!$C$24,IF(B305&lt;=Lists_Cats!$B$25,Lists_Cats!$C$25,IF(B305&lt;=Lists_Cats!$B$26,Lists_Cats!$C$26,IF(B305&lt;=Lists_Cats!$B$27,Lists_Cats!$C$27,IF(B305&lt;=Lists_Cats!$B$28,Lists_Cats!$C$28,Lists_Cats!$C$29))))))))))</f>
        <v>FT5</v>
      </c>
      <c r="E305" s="50" t="str">
        <f>IF(C305&lt;=Lists_Cats!$B$33,Lists_Cats!$C$33,IF(C305&lt;=Lists_Cats!$B$34,Lists_Cats!$C$34,IF(C305&lt;=Lists_Cats!$B$35,Lists_Cats!$C$35,IF(C305&lt;=Lists_Cats!$B$36,Lists_Cats!$C$36,IF(C305&lt;=Lists_Cats!$B$37,Lists_Cats!$C$37,IF(C305&lt;=Lists_Cats!$B$38,Lists_Cats!$C$38,IF(C305&lt;=Lists_Cats!$B$39,Lists_Cats!$C$39,IF(C305&lt;=Lists_Cats!$B$40,Lists_Cats!$C$40,IF(C305&lt;=Lists_Cats!$B$41,Lists_Cats!$C$41,IF(C305&lt;=Lists_Cats!$B$42,Lists_Cats!$C$42,IF(C305&lt;=Lists_Cats!$B$43,Lists_Cats!$C$43,IF(C305&lt;=Lists_Cats!$B$44,Lists_Cats!$C$44,IF(C305&lt;=Lists_Cats!$B$45,Lists_Cats!$C$45,IF(C305&lt;=Lists_Cats!$B$46,Lists_Cats!$C$46,Lists_Cats!$C$47))))))))))))))</f>
        <v>FW6</v>
      </c>
      <c r="F305" s="50"/>
      <c r="G305" s="67" t="s">
        <v>20</v>
      </c>
      <c r="H305" s="51" t="str">
        <f t="shared" si="13"/>
        <v>FT5-FW6-Walnut</v>
      </c>
      <c r="I305" s="52">
        <v>59.949999999999996</v>
      </c>
      <c r="K305">
        <f t="shared" si="12"/>
        <v>1</v>
      </c>
      <c r="M305" s="355">
        <v>7.4999999999999997E-2</v>
      </c>
      <c r="O305" s="361">
        <f t="shared" si="14"/>
        <v>64.45</v>
      </c>
    </row>
    <row r="306" spans="1:15" hidden="1">
      <c r="A306" s="53" t="s">
        <v>85</v>
      </c>
      <c r="B306" s="48">
        <v>32</v>
      </c>
      <c r="C306" s="49">
        <v>82</v>
      </c>
      <c r="D306" s="15" t="str">
        <f>IF(B306&lt;=Lists_Cats!$B$19,Lists_Cats!$C$19,IF(B306&lt;=Lists_Cats!$B$20,Lists_Cats!$C$20,IF(B306&lt;=Lists_Cats!$B$21,Lists_Cats!$C$21,IF(B306&lt;=Lists_Cats!$B$22,Lists_Cats!$C$22,IF(B306&lt;=Lists_Cats!$B$23,Lists_Cats!$C$23,IF(B306&lt;=Lists_Cats!$B$24,Lists_Cats!$C$24,IF(B306&lt;=Lists_Cats!$B$25,Lists_Cats!$C$25,IF(B306&lt;=Lists_Cats!$B$26,Lists_Cats!$C$26,IF(B306&lt;=Lists_Cats!$B$27,Lists_Cats!$C$27,IF(B306&lt;=Lists_Cats!$B$28,Lists_Cats!$C$28,Lists_Cats!$C$29))))))))))</f>
        <v>FT6</v>
      </c>
      <c r="E306" s="50" t="str">
        <f>IF(C306&lt;=Lists_Cats!$B$33,Lists_Cats!$C$33,IF(C306&lt;=Lists_Cats!$B$34,Lists_Cats!$C$34,IF(C306&lt;=Lists_Cats!$B$35,Lists_Cats!$C$35,IF(C306&lt;=Lists_Cats!$B$36,Lists_Cats!$C$36,IF(C306&lt;=Lists_Cats!$B$37,Lists_Cats!$C$37,IF(C306&lt;=Lists_Cats!$B$38,Lists_Cats!$C$38,IF(C306&lt;=Lists_Cats!$B$39,Lists_Cats!$C$39,IF(C306&lt;=Lists_Cats!$B$40,Lists_Cats!$C$40,IF(C306&lt;=Lists_Cats!$B$41,Lists_Cats!$C$41,IF(C306&lt;=Lists_Cats!$B$42,Lists_Cats!$C$42,IF(C306&lt;=Lists_Cats!$B$43,Lists_Cats!$C$43,IF(C306&lt;=Lists_Cats!$B$44,Lists_Cats!$C$44,IF(C306&lt;=Lists_Cats!$B$45,Lists_Cats!$C$45,IF(C306&lt;=Lists_Cats!$B$46,Lists_Cats!$C$46,Lists_Cats!$C$47))))))))))))))</f>
        <v>FW6</v>
      </c>
      <c r="F306" s="50"/>
      <c r="G306" s="67" t="s">
        <v>20</v>
      </c>
      <c r="H306" s="51" t="str">
        <f t="shared" si="13"/>
        <v>FT6-FW6-Walnut</v>
      </c>
      <c r="I306" s="52">
        <v>70.36</v>
      </c>
      <c r="K306">
        <f t="shared" si="12"/>
        <v>1</v>
      </c>
      <c r="M306" s="355">
        <v>7.4999999999999997E-2</v>
      </c>
      <c r="O306" s="361">
        <f t="shared" si="14"/>
        <v>75.64</v>
      </c>
    </row>
    <row r="307" spans="1:15" hidden="1">
      <c r="A307" s="53" t="s">
        <v>90</v>
      </c>
      <c r="B307" s="48">
        <v>45</v>
      </c>
      <c r="C307" s="49">
        <v>82</v>
      </c>
      <c r="D307" s="15" t="str">
        <f>IF(B307&lt;=Lists_Cats!$B$19,Lists_Cats!$C$19,IF(B307&lt;=Lists_Cats!$B$20,Lists_Cats!$C$20,IF(B307&lt;=Lists_Cats!$B$21,Lists_Cats!$C$21,IF(B307&lt;=Lists_Cats!$B$22,Lists_Cats!$C$22,IF(B307&lt;=Lists_Cats!$B$23,Lists_Cats!$C$23,IF(B307&lt;=Lists_Cats!$B$24,Lists_Cats!$C$24,IF(B307&lt;=Lists_Cats!$B$25,Lists_Cats!$C$25,IF(B307&lt;=Lists_Cats!$B$26,Lists_Cats!$C$26,IF(B307&lt;=Lists_Cats!$B$27,Lists_Cats!$C$27,IF(B307&lt;=Lists_Cats!$B$28,Lists_Cats!$C$28,Lists_Cats!$C$29))))))))))</f>
        <v>FT7</v>
      </c>
      <c r="E307" s="50" t="str">
        <f>IF(C307&lt;=Lists_Cats!$B$33,Lists_Cats!$C$33,IF(C307&lt;=Lists_Cats!$B$34,Lists_Cats!$C$34,IF(C307&lt;=Lists_Cats!$B$35,Lists_Cats!$C$35,IF(C307&lt;=Lists_Cats!$B$36,Lists_Cats!$C$36,IF(C307&lt;=Lists_Cats!$B$37,Lists_Cats!$C$37,IF(C307&lt;=Lists_Cats!$B$38,Lists_Cats!$C$38,IF(C307&lt;=Lists_Cats!$B$39,Lists_Cats!$C$39,IF(C307&lt;=Lists_Cats!$B$40,Lists_Cats!$C$40,IF(C307&lt;=Lists_Cats!$B$41,Lists_Cats!$C$41,IF(C307&lt;=Lists_Cats!$B$42,Lists_Cats!$C$42,IF(C307&lt;=Lists_Cats!$B$43,Lists_Cats!$C$43,IF(C307&lt;=Lists_Cats!$B$44,Lists_Cats!$C$44,IF(C307&lt;=Lists_Cats!$B$45,Lists_Cats!$C$45,IF(C307&lt;=Lists_Cats!$B$46,Lists_Cats!$C$46,Lists_Cats!$C$47))))))))))))))</f>
        <v>FW6</v>
      </c>
      <c r="F307" s="50"/>
      <c r="G307" s="67" t="s">
        <v>20</v>
      </c>
      <c r="H307" s="51" t="str">
        <f t="shared" si="13"/>
        <v>FT7-FW6-Walnut</v>
      </c>
      <c r="I307" s="52">
        <v>98.88000000000001</v>
      </c>
      <c r="K307">
        <f t="shared" si="12"/>
        <v>1</v>
      </c>
      <c r="M307" s="355">
        <v>7.4999999999999997E-2</v>
      </c>
      <c r="O307" s="361">
        <f t="shared" si="14"/>
        <v>106.30000000000001</v>
      </c>
    </row>
    <row r="308" spans="1:15" hidden="1">
      <c r="A308" s="53" t="s">
        <v>107</v>
      </c>
      <c r="B308" s="48">
        <v>32</v>
      </c>
      <c r="C308" s="49">
        <v>79</v>
      </c>
      <c r="D308" s="15" t="str">
        <f>IF(B308&lt;=Lists_Cats!$B$19,Lists_Cats!$C$19,IF(B308&lt;=Lists_Cats!$B$20,Lists_Cats!$C$20,IF(B308&lt;=Lists_Cats!$B$21,Lists_Cats!$C$21,IF(B308&lt;=Lists_Cats!$B$22,Lists_Cats!$C$22,IF(B308&lt;=Lists_Cats!$B$23,Lists_Cats!$C$23,IF(B308&lt;=Lists_Cats!$B$24,Lists_Cats!$C$24,IF(B308&lt;=Lists_Cats!$B$25,Lists_Cats!$C$25,IF(B308&lt;=Lists_Cats!$B$26,Lists_Cats!$C$26,IF(B308&lt;=Lists_Cats!$B$27,Lists_Cats!$C$27,IF(B308&lt;=Lists_Cats!$B$28,Lists_Cats!$C$28,Lists_Cats!$C$29))))))))))</f>
        <v>FT6</v>
      </c>
      <c r="E308" s="50" t="str">
        <f>IF(C308&lt;=Lists_Cats!$B$33,Lists_Cats!$C$33,IF(C308&lt;=Lists_Cats!$B$34,Lists_Cats!$C$34,IF(C308&lt;=Lists_Cats!$B$35,Lists_Cats!$C$35,IF(C308&lt;=Lists_Cats!$B$36,Lists_Cats!$C$36,IF(C308&lt;=Lists_Cats!$B$37,Lists_Cats!$C$37,IF(C308&lt;=Lists_Cats!$B$38,Lists_Cats!$C$38,IF(C308&lt;=Lists_Cats!$B$39,Lists_Cats!$C$39,IF(C308&lt;=Lists_Cats!$B$40,Lists_Cats!$C$40,IF(C308&lt;=Lists_Cats!$B$41,Lists_Cats!$C$41,IF(C308&lt;=Lists_Cats!$B$42,Lists_Cats!$C$42,IF(C308&lt;=Lists_Cats!$B$43,Lists_Cats!$C$43,IF(C308&lt;=Lists_Cats!$B$44,Lists_Cats!$C$44,IF(C308&lt;=Lists_Cats!$B$45,Lists_Cats!$C$45,IF(C308&lt;=Lists_Cats!$B$46,Lists_Cats!$C$46,Lists_Cats!$C$47))))))))))))))</f>
        <v>FW5</v>
      </c>
      <c r="F308" s="50"/>
      <c r="G308" s="67" t="s">
        <v>20</v>
      </c>
      <c r="H308" s="51" t="str">
        <f t="shared" si="13"/>
        <v>FT6-FW5-Walnut</v>
      </c>
      <c r="I308" s="52">
        <v>62.51</v>
      </c>
      <c r="K308">
        <f t="shared" si="12"/>
        <v>1</v>
      </c>
      <c r="M308" s="355">
        <v>7.4999999999999997E-2</v>
      </c>
      <c r="O308" s="361">
        <f t="shared" si="14"/>
        <v>67.2</v>
      </c>
    </row>
    <row r="309" spans="1:15" hidden="1">
      <c r="A309" s="53" t="s">
        <v>85</v>
      </c>
      <c r="B309" s="48">
        <v>32</v>
      </c>
      <c r="C309" s="49">
        <v>91</v>
      </c>
      <c r="D309" s="15" t="str">
        <f>IF(B309&lt;=Lists_Cats!$B$19,Lists_Cats!$C$19,IF(B309&lt;=Lists_Cats!$B$20,Lists_Cats!$C$20,IF(B309&lt;=Lists_Cats!$B$21,Lists_Cats!$C$21,IF(B309&lt;=Lists_Cats!$B$22,Lists_Cats!$C$22,IF(B309&lt;=Lists_Cats!$B$23,Lists_Cats!$C$23,IF(B309&lt;=Lists_Cats!$B$24,Lists_Cats!$C$24,IF(B309&lt;=Lists_Cats!$B$25,Lists_Cats!$C$25,IF(B309&lt;=Lists_Cats!$B$26,Lists_Cats!$C$26,IF(B309&lt;=Lists_Cats!$B$27,Lists_Cats!$C$27,IF(B309&lt;=Lists_Cats!$B$28,Lists_Cats!$C$28,Lists_Cats!$C$29))))))))))</f>
        <v>FT6</v>
      </c>
      <c r="E309" s="50" t="str">
        <f>IF(C309&lt;=Lists_Cats!$B$33,Lists_Cats!$C$33,IF(C309&lt;=Lists_Cats!$B$34,Lists_Cats!$C$34,IF(C309&lt;=Lists_Cats!$B$35,Lists_Cats!$C$35,IF(C309&lt;=Lists_Cats!$B$36,Lists_Cats!$C$36,IF(C309&lt;=Lists_Cats!$B$37,Lists_Cats!$C$37,IF(C309&lt;=Lists_Cats!$B$38,Lists_Cats!$C$38,IF(C309&lt;=Lists_Cats!$B$39,Lists_Cats!$C$39,IF(C309&lt;=Lists_Cats!$B$40,Lists_Cats!$C$40,IF(C309&lt;=Lists_Cats!$B$41,Lists_Cats!$C$41,IF(C309&lt;=Lists_Cats!$B$42,Lists_Cats!$C$42,IF(C309&lt;=Lists_Cats!$B$43,Lists_Cats!$C$43,IF(C309&lt;=Lists_Cats!$B$44,Lists_Cats!$C$44,IF(C309&lt;=Lists_Cats!$B$45,Lists_Cats!$C$45,IF(C309&lt;=Lists_Cats!$B$46,Lists_Cats!$C$46,Lists_Cats!$C$47))))))))))))))</f>
        <v>FW7</v>
      </c>
      <c r="F309" s="50"/>
      <c r="G309" s="67" t="s">
        <v>20</v>
      </c>
      <c r="H309" s="51" t="str">
        <f t="shared" si="13"/>
        <v>FT6-FW7-Walnut</v>
      </c>
      <c r="I309" s="52">
        <v>70.36</v>
      </c>
      <c r="K309">
        <f t="shared" si="12"/>
        <v>1</v>
      </c>
      <c r="M309" s="355">
        <v>7.4999999999999997E-2</v>
      </c>
      <c r="O309" s="361">
        <f t="shared" si="14"/>
        <v>75.64</v>
      </c>
    </row>
    <row r="310" spans="1:15" hidden="1">
      <c r="A310" s="53" t="s">
        <v>108</v>
      </c>
      <c r="B310" s="48">
        <v>32</v>
      </c>
      <c r="C310" s="49">
        <v>104</v>
      </c>
      <c r="D310" s="15" t="str">
        <f>IF(B310&lt;=Lists_Cats!$B$19,Lists_Cats!$C$19,IF(B310&lt;=Lists_Cats!$B$20,Lists_Cats!$C$20,IF(B310&lt;=Lists_Cats!$B$21,Lists_Cats!$C$21,IF(B310&lt;=Lists_Cats!$B$22,Lists_Cats!$C$22,IF(B310&lt;=Lists_Cats!$B$23,Lists_Cats!$C$23,IF(B310&lt;=Lists_Cats!$B$24,Lists_Cats!$C$24,IF(B310&lt;=Lists_Cats!$B$25,Lists_Cats!$C$25,IF(B310&lt;=Lists_Cats!$B$26,Lists_Cats!$C$26,IF(B310&lt;=Lists_Cats!$B$27,Lists_Cats!$C$27,IF(B310&lt;=Lists_Cats!$B$28,Lists_Cats!$C$28,Lists_Cats!$C$29))))))))))</f>
        <v>FT6</v>
      </c>
      <c r="E310" s="50" t="str">
        <f>IF(C310&lt;=Lists_Cats!$B$33,Lists_Cats!$C$33,IF(C310&lt;=Lists_Cats!$B$34,Lists_Cats!$C$34,IF(C310&lt;=Lists_Cats!$B$35,Lists_Cats!$C$35,IF(C310&lt;=Lists_Cats!$B$36,Lists_Cats!$C$36,IF(C310&lt;=Lists_Cats!$B$37,Lists_Cats!$C$37,IF(C310&lt;=Lists_Cats!$B$38,Lists_Cats!$C$38,IF(C310&lt;=Lists_Cats!$B$39,Lists_Cats!$C$39,IF(C310&lt;=Lists_Cats!$B$40,Lists_Cats!$C$40,IF(C310&lt;=Lists_Cats!$B$41,Lists_Cats!$C$41,IF(C310&lt;=Lists_Cats!$B$42,Lists_Cats!$C$42,IF(C310&lt;=Lists_Cats!$B$43,Lists_Cats!$C$43,IF(C310&lt;=Lists_Cats!$B$44,Lists_Cats!$C$44,IF(C310&lt;=Lists_Cats!$B$45,Lists_Cats!$C$45,IF(C310&lt;=Lists_Cats!$B$46,Lists_Cats!$C$46,Lists_Cats!$C$47))))))))))))))</f>
        <v>FW8</v>
      </c>
      <c r="F310" s="50"/>
      <c r="G310" s="67" t="s">
        <v>20</v>
      </c>
      <c r="H310" s="51" t="str">
        <f t="shared" si="13"/>
        <v>FT6-FW8-Walnut</v>
      </c>
      <c r="I310" s="52">
        <v>79.790000000000006</v>
      </c>
      <c r="K310">
        <f t="shared" si="12"/>
        <v>1</v>
      </c>
      <c r="M310" s="355">
        <v>7.4999999999999997E-2</v>
      </c>
      <c r="O310" s="361">
        <f t="shared" si="14"/>
        <v>85.78</v>
      </c>
    </row>
    <row r="311" spans="1:15" hidden="1">
      <c r="A311" s="53" t="s">
        <v>86</v>
      </c>
      <c r="B311" s="48">
        <v>32</v>
      </c>
      <c r="C311" s="49">
        <v>115</v>
      </c>
      <c r="D311" s="15" t="str">
        <f>IF(B311&lt;=Lists_Cats!$B$19,Lists_Cats!$C$19,IF(B311&lt;=Lists_Cats!$B$20,Lists_Cats!$C$20,IF(B311&lt;=Lists_Cats!$B$21,Lists_Cats!$C$21,IF(B311&lt;=Lists_Cats!$B$22,Lists_Cats!$C$22,IF(B311&lt;=Lists_Cats!$B$23,Lists_Cats!$C$23,IF(B311&lt;=Lists_Cats!$B$24,Lists_Cats!$C$24,IF(B311&lt;=Lists_Cats!$B$25,Lists_Cats!$C$25,IF(B311&lt;=Lists_Cats!$B$26,Lists_Cats!$C$26,IF(B311&lt;=Lists_Cats!$B$27,Lists_Cats!$C$27,IF(B311&lt;=Lists_Cats!$B$28,Lists_Cats!$C$28,Lists_Cats!$C$29))))))))))</f>
        <v>FT6</v>
      </c>
      <c r="E311" s="50" t="str">
        <f>IF(C311&lt;=Lists_Cats!$B$33,Lists_Cats!$C$33,IF(C311&lt;=Lists_Cats!$B$34,Lists_Cats!$C$34,IF(C311&lt;=Lists_Cats!$B$35,Lists_Cats!$C$35,IF(C311&lt;=Lists_Cats!$B$36,Lists_Cats!$C$36,IF(C311&lt;=Lists_Cats!$B$37,Lists_Cats!$C$37,IF(C311&lt;=Lists_Cats!$B$38,Lists_Cats!$C$38,IF(C311&lt;=Lists_Cats!$B$39,Lists_Cats!$C$39,IF(C311&lt;=Lists_Cats!$B$40,Lists_Cats!$C$40,IF(C311&lt;=Lists_Cats!$B$41,Lists_Cats!$C$41,IF(C311&lt;=Lists_Cats!$B$42,Lists_Cats!$C$42,IF(C311&lt;=Lists_Cats!$B$43,Lists_Cats!$C$43,IF(C311&lt;=Lists_Cats!$B$44,Lists_Cats!$C$44,IF(C311&lt;=Lists_Cats!$B$45,Lists_Cats!$C$45,IF(C311&lt;=Lists_Cats!$B$46,Lists_Cats!$C$46,Lists_Cats!$C$47))))))))))))))</f>
        <v>FW9</v>
      </c>
      <c r="F311" s="50"/>
      <c r="G311" s="67" t="s">
        <v>20</v>
      </c>
      <c r="H311" s="51" t="str">
        <f t="shared" si="13"/>
        <v>FT6-FW9-Walnut</v>
      </c>
      <c r="I311" s="52">
        <v>87.26</v>
      </c>
      <c r="K311">
        <f t="shared" si="12"/>
        <v>1</v>
      </c>
      <c r="M311" s="355">
        <v>7.4999999999999997E-2</v>
      </c>
      <c r="O311" s="361">
        <f t="shared" si="14"/>
        <v>93.81</v>
      </c>
    </row>
    <row r="312" spans="1:15" hidden="1">
      <c r="A312" s="53" t="s">
        <v>106</v>
      </c>
      <c r="B312" s="48">
        <v>32</v>
      </c>
      <c r="C312" s="49">
        <v>125</v>
      </c>
      <c r="D312" s="15" t="str">
        <f>IF(B312&lt;=Lists_Cats!$B$19,Lists_Cats!$C$19,IF(B312&lt;=Lists_Cats!$B$20,Lists_Cats!$C$20,IF(B312&lt;=Lists_Cats!$B$21,Lists_Cats!$C$21,IF(B312&lt;=Lists_Cats!$B$22,Lists_Cats!$C$22,IF(B312&lt;=Lists_Cats!$B$23,Lists_Cats!$C$23,IF(B312&lt;=Lists_Cats!$B$24,Lists_Cats!$C$24,IF(B312&lt;=Lists_Cats!$B$25,Lists_Cats!$C$25,IF(B312&lt;=Lists_Cats!$B$26,Lists_Cats!$C$26,IF(B312&lt;=Lists_Cats!$B$27,Lists_Cats!$C$27,IF(B312&lt;=Lists_Cats!$B$28,Lists_Cats!$C$28,Lists_Cats!$C$29))))))))))</f>
        <v>FT6</v>
      </c>
      <c r="E312" s="50" t="str">
        <f>IF(C312&lt;=Lists_Cats!$B$33,Lists_Cats!$C$33,IF(C312&lt;=Lists_Cats!$B$34,Lists_Cats!$C$34,IF(C312&lt;=Lists_Cats!$B$35,Lists_Cats!$C$35,IF(C312&lt;=Lists_Cats!$B$36,Lists_Cats!$C$36,IF(C312&lt;=Lists_Cats!$B$37,Lists_Cats!$C$37,IF(C312&lt;=Lists_Cats!$B$38,Lists_Cats!$C$38,IF(C312&lt;=Lists_Cats!$B$39,Lists_Cats!$C$39,IF(C312&lt;=Lists_Cats!$B$40,Lists_Cats!$C$40,IF(C312&lt;=Lists_Cats!$B$41,Lists_Cats!$C$41,IF(C312&lt;=Lists_Cats!$B$42,Lists_Cats!$C$42,IF(C312&lt;=Lists_Cats!$B$43,Lists_Cats!$C$43,IF(C312&lt;=Lists_Cats!$B$44,Lists_Cats!$C$44,IF(C312&lt;=Lists_Cats!$B$45,Lists_Cats!$C$45,IF(C312&lt;=Lists_Cats!$B$46,Lists_Cats!$C$46,Lists_Cats!$C$47))))))))))))))</f>
        <v>FW10</v>
      </c>
      <c r="F312" s="50"/>
      <c r="G312" s="67" t="s">
        <v>20</v>
      </c>
      <c r="H312" s="51" t="str">
        <f t="shared" si="13"/>
        <v>FT6-FW10-Walnut</v>
      </c>
      <c r="I312" s="52">
        <v>94.2</v>
      </c>
      <c r="K312">
        <f t="shared" si="12"/>
        <v>1</v>
      </c>
      <c r="M312" s="355">
        <v>7.4999999999999997E-2</v>
      </c>
      <c r="O312" s="361">
        <f t="shared" si="14"/>
        <v>101.27000000000001</v>
      </c>
    </row>
    <row r="313" spans="1:15" hidden="1">
      <c r="A313" s="53" t="s">
        <v>87</v>
      </c>
      <c r="B313" s="48">
        <v>32</v>
      </c>
      <c r="C313" s="49">
        <v>138</v>
      </c>
      <c r="D313" s="15" t="str">
        <f>IF(B313&lt;=Lists_Cats!$B$19,Lists_Cats!$C$19,IF(B313&lt;=Lists_Cats!$B$20,Lists_Cats!$C$20,IF(B313&lt;=Lists_Cats!$B$21,Lists_Cats!$C$21,IF(B313&lt;=Lists_Cats!$B$22,Lists_Cats!$C$22,IF(B313&lt;=Lists_Cats!$B$23,Lists_Cats!$C$23,IF(B313&lt;=Lists_Cats!$B$24,Lists_Cats!$C$24,IF(B313&lt;=Lists_Cats!$B$25,Lists_Cats!$C$25,IF(B313&lt;=Lists_Cats!$B$26,Lists_Cats!$C$26,IF(B313&lt;=Lists_Cats!$B$27,Lists_Cats!$C$27,IF(B313&lt;=Lists_Cats!$B$28,Lists_Cats!$C$28,Lists_Cats!$C$29))))))))))</f>
        <v>FT6</v>
      </c>
      <c r="E313" s="50" t="str">
        <f>IF(C313&lt;=Lists_Cats!$B$33,Lists_Cats!$C$33,IF(C313&lt;=Lists_Cats!$B$34,Lists_Cats!$C$34,IF(C313&lt;=Lists_Cats!$B$35,Lists_Cats!$C$35,IF(C313&lt;=Lists_Cats!$B$36,Lists_Cats!$C$36,IF(C313&lt;=Lists_Cats!$B$37,Lists_Cats!$C$37,IF(C313&lt;=Lists_Cats!$B$38,Lists_Cats!$C$38,IF(C313&lt;=Lists_Cats!$B$39,Lists_Cats!$C$39,IF(C313&lt;=Lists_Cats!$B$40,Lists_Cats!$C$40,IF(C313&lt;=Lists_Cats!$B$41,Lists_Cats!$C$41,IF(C313&lt;=Lists_Cats!$B$42,Lists_Cats!$C$42,IF(C313&lt;=Lists_Cats!$B$43,Lists_Cats!$C$43,IF(C313&lt;=Lists_Cats!$B$44,Lists_Cats!$C$44,IF(C313&lt;=Lists_Cats!$B$45,Lists_Cats!$C$45,IF(C313&lt;=Lists_Cats!$B$46,Lists_Cats!$C$46,Lists_Cats!$C$47))))))))))))))</f>
        <v>FW11</v>
      </c>
      <c r="F313" s="50"/>
      <c r="G313" s="67" t="s">
        <v>20</v>
      </c>
      <c r="H313" s="51" t="str">
        <f t="shared" si="13"/>
        <v>FT6-FW11-Walnut</v>
      </c>
      <c r="I313" s="52">
        <v>103.13000000000001</v>
      </c>
      <c r="K313">
        <f t="shared" si="12"/>
        <v>1</v>
      </c>
      <c r="M313" s="355">
        <v>7.4999999999999997E-2</v>
      </c>
      <c r="O313" s="361">
        <f t="shared" si="14"/>
        <v>110.87</v>
      </c>
    </row>
    <row r="314" spans="1:15" hidden="1">
      <c r="A314" s="53" t="s">
        <v>109</v>
      </c>
      <c r="B314" s="48">
        <v>32</v>
      </c>
      <c r="C314" s="49">
        <v>152</v>
      </c>
      <c r="D314" s="15" t="str">
        <f>IF(B314&lt;=Lists_Cats!$B$19,Lists_Cats!$C$19,IF(B314&lt;=Lists_Cats!$B$20,Lists_Cats!$C$20,IF(B314&lt;=Lists_Cats!$B$21,Lists_Cats!$C$21,IF(B314&lt;=Lists_Cats!$B$22,Lists_Cats!$C$22,IF(B314&lt;=Lists_Cats!$B$23,Lists_Cats!$C$23,IF(B314&lt;=Lists_Cats!$B$24,Lists_Cats!$C$24,IF(B314&lt;=Lists_Cats!$B$25,Lists_Cats!$C$25,IF(B314&lt;=Lists_Cats!$B$26,Lists_Cats!$C$26,IF(B314&lt;=Lists_Cats!$B$27,Lists_Cats!$C$27,IF(B314&lt;=Lists_Cats!$B$28,Lists_Cats!$C$28,Lists_Cats!$C$29))))))))))</f>
        <v>FT6</v>
      </c>
      <c r="E314" s="50" t="str">
        <f>IF(C314&lt;=Lists_Cats!$B$33,Lists_Cats!$C$33,IF(C314&lt;=Lists_Cats!$B$34,Lists_Cats!$C$34,IF(C314&lt;=Lists_Cats!$B$35,Lists_Cats!$C$35,IF(C314&lt;=Lists_Cats!$B$36,Lists_Cats!$C$36,IF(C314&lt;=Lists_Cats!$B$37,Lists_Cats!$C$37,IF(C314&lt;=Lists_Cats!$B$38,Lists_Cats!$C$38,IF(C314&lt;=Lists_Cats!$B$39,Lists_Cats!$C$39,IF(C314&lt;=Lists_Cats!$B$40,Lists_Cats!$C$40,IF(C314&lt;=Lists_Cats!$B$41,Lists_Cats!$C$41,IF(C314&lt;=Lists_Cats!$B$42,Lists_Cats!$C$42,IF(C314&lt;=Lists_Cats!$B$43,Lists_Cats!$C$43,IF(C314&lt;=Lists_Cats!$B$44,Lists_Cats!$C$44,IF(C314&lt;=Lists_Cats!$B$45,Lists_Cats!$C$45,IF(C314&lt;=Lists_Cats!$B$46,Lists_Cats!$C$46,Lists_Cats!$C$47))))))))))))))</f>
        <v>FW12</v>
      </c>
      <c r="F314" s="50"/>
      <c r="G314" s="67" t="s">
        <v>20</v>
      </c>
      <c r="H314" s="51" t="str">
        <f t="shared" si="13"/>
        <v>FT6-FW12-Walnut</v>
      </c>
      <c r="I314" s="52">
        <v>113.06</v>
      </c>
      <c r="K314">
        <f t="shared" si="12"/>
        <v>1</v>
      </c>
      <c r="M314" s="355">
        <v>7.4999999999999997E-2</v>
      </c>
      <c r="O314" s="361">
        <f t="shared" si="14"/>
        <v>121.54</v>
      </c>
    </row>
    <row r="315" spans="1:15" hidden="1">
      <c r="A315" s="53" t="s">
        <v>88</v>
      </c>
      <c r="B315" s="48">
        <v>32</v>
      </c>
      <c r="C315" s="49">
        <v>175</v>
      </c>
      <c r="D315" s="15" t="str">
        <f>IF(B315&lt;=Lists_Cats!$B$19,Lists_Cats!$C$19,IF(B315&lt;=Lists_Cats!$B$20,Lists_Cats!$C$20,IF(B315&lt;=Lists_Cats!$B$21,Lists_Cats!$C$21,IF(B315&lt;=Lists_Cats!$B$22,Lists_Cats!$C$22,IF(B315&lt;=Lists_Cats!$B$23,Lists_Cats!$C$23,IF(B315&lt;=Lists_Cats!$B$24,Lists_Cats!$C$24,IF(B315&lt;=Lists_Cats!$B$25,Lists_Cats!$C$25,IF(B315&lt;=Lists_Cats!$B$26,Lists_Cats!$C$26,IF(B315&lt;=Lists_Cats!$B$27,Lists_Cats!$C$27,IF(B315&lt;=Lists_Cats!$B$28,Lists_Cats!$C$28,Lists_Cats!$C$29))))))))))</f>
        <v>FT6</v>
      </c>
      <c r="E315" s="50" t="str">
        <f>IF(C315&lt;=Lists_Cats!$B$33,Lists_Cats!$C$33,IF(C315&lt;=Lists_Cats!$B$34,Lists_Cats!$C$34,IF(C315&lt;=Lists_Cats!$B$35,Lists_Cats!$C$35,IF(C315&lt;=Lists_Cats!$B$36,Lists_Cats!$C$36,IF(C315&lt;=Lists_Cats!$B$37,Lists_Cats!$C$37,IF(C315&lt;=Lists_Cats!$B$38,Lists_Cats!$C$38,IF(C315&lt;=Lists_Cats!$B$39,Lists_Cats!$C$39,IF(C315&lt;=Lists_Cats!$B$40,Lists_Cats!$C$40,IF(C315&lt;=Lists_Cats!$B$41,Lists_Cats!$C$41,IF(C315&lt;=Lists_Cats!$B$42,Lists_Cats!$C$42,IF(C315&lt;=Lists_Cats!$B$43,Lists_Cats!$C$43,IF(C315&lt;=Lists_Cats!$B$44,Lists_Cats!$C$44,IF(C315&lt;=Lists_Cats!$B$45,Lists_Cats!$C$45,IF(C315&lt;=Lists_Cats!$B$46,Lists_Cats!$C$46,Lists_Cats!$C$47))))))))))))))</f>
        <v>FW13</v>
      </c>
      <c r="F315" s="50"/>
      <c r="G315" s="67" t="s">
        <v>20</v>
      </c>
      <c r="H315" s="51" t="str">
        <f t="shared" si="13"/>
        <v>FT6-FW13-Walnut</v>
      </c>
      <c r="I315" s="52">
        <v>128.92999999999998</v>
      </c>
      <c r="K315">
        <f t="shared" si="12"/>
        <v>1</v>
      </c>
      <c r="M315" s="355">
        <v>7.4999999999999997E-2</v>
      </c>
      <c r="O315" s="361">
        <f t="shared" si="14"/>
        <v>138.6</v>
      </c>
    </row>
    <row r="316" spans="1:15" hidden="1">
      <c r="A316" s="53" t="s">
        <v>89</v>
      </c>
      <c r="B316" s="48">
        <v>32</v>
      </c>
      <c r="C316" s="49">
        <v>205</v>
      </c>
      <c r="D316" s="15" t="str">
        <f>IF(B316&lt;=Lists_Cats!$B$19,Lists_Cats!$C$19,IF(B316&lt;=Lists_Cats!$B$20,Lists_Cats!$C$20,IF(B316&lt;=Lists_Cats!$B$21,Lists_Cats!$C$21,IF(B316&lt;=Lists_Cats!$B$22,Lists_Cats!$C$22,IF(B316&lt;=Lists_Cats!$B$23,Lists_Cats!$C$23,IF(B316&lt;=Lists_Cats!$B$24,Lists_Cats!$C$24,IF(B316&lt;=Lists_Cats!$B$25,Lists_Cats!$C$25,IF(B316&lt;=Lists_Cats!$B$26,Lists_Cats!$C$26,IF(B316&lt;=Lists_Cats!$B$27,Lists_Cats!$C$27,IF(B316&lt;=Lists_Cats!$B$28,Lists_Cats!$C$28,Lists_Cats!$C$29))))))))))</f>
        <v>FT6</v>
      </c>
      <c r="E316" s="50" t="str">
        <f>IF(C316&lt;=Lists_Cats!$B$33,Lists_Cats!$C$33,IF(C316&lt;=Lists_Cats!$B$34,Lists_Cats!$C$34,IF(C316&lt;=Lists_Cats!$B$35,Lists_Cats!$C$35,IF(C316&lt;=Lists_Cats!$B$36,Lists_Cats!$C$36,IF(C316&lt;=Lists_Cats!$B$37,Lists_Cats!$C$37,IF(C316&lt;=Lists_Cats!$B$38,Lists_Cats!$C$38,IF(C316&lt;=Lists_Cats!$B$39,Lists_Cats!$C$39,IF(C316&lt;=Lists_Cats!$B$40,Lists_Cats!$C$40,IF(C316&lt;=Lists_Cats!$B$41,Lists_Cats!$C$41,IF(C316&lt;=Lists_Cats!$B$42,Lists_Cats!$C$42,IF(C316&lt;=Lists_Cats!$B$43,Lists_Cats!$C$43,IF(C316&lt;=Lists_Cats!$B$44,Lists_Cats!$C$44,IF(C316&lt;=Lists_Cats!$B$45,Lists_Cats!$C$45,IF(C316&lt;=Lists_Cats!$B$46,Lists_Cats!$C$46,Lists_Cats!$C$47))))))))))))))</f>
        <v>FW14</v>
      </c>
      <c r="F316" s="50"/>
      <c r="G316" s="67" t="s">
        <v>20</v>
      </c>
      <c r="H316" s="51" t="str">
        <f t="shared" si="13"/>
        <v>FT6-FW14-Walnut</v>
      </c>
      <c r="I316" s="52">
        <v>149.76</v>
      </c>
      <c r="K316">
        <f t="shared" si="12"/>
        <v>1</v>
      </c>
      <c r="M316" s="355">
        <v>7.4999999999999997E-2</v>
      </c>
      <c r="O316" s="361">
        <f t="shared" si="14"/>
        <v>161</v>
      </c>
    </row>
    <row r="317" spans="1:15" hidden="1">
      <c r="A317" s="53" t="s">
        <v>110</v>
      </c>
      <c r="B317" s="48">
        <v>45</v>
      </c>
      <c r="C317" s="49">
        <v>79</v>
      </c>
      <c r="D317" s="15" t="str">
        <f>IF(B317&lt;=Lists_Cats!$B$19,Lists_Cats!$C$19,IF(B317&lt;=Lists_Cats!$B$20,Lists_Cats!$C$20,IF(B317&lt;=Lists_Cats!$B$21,Lists_Cats!$C$21,IF(B317&lt;=Lists_Cats!$B$22,Lists_Cats!$C$22,IF(B317&lt;=Lists_Cats!$B$23,Lists_Cats!$C$23,IF(B317&lt;=Lists_Cats!$B$24,Lists_Cats!$C$24,IF(B317&lt;=Lists_Cats!$B$25,Lists_Cats!$C$25,IF(B317&lt;=Lists_Cats!$B$26,Lists_Cats!$C$26,IF(B317&lt;=Lists_Cats!$B$27,Lists_Cats!$C$27,IF(B317&lt;=Lists_Cats!$B$28,Lists_Cats!$C$28,Lists_Cats!$C$29))))))))))</f>
        <v>FT7</v>
      </c>
      <c r="E317" s="50" t="str">
        <f>IF(C317&lt;=Lists_Cats!$B$33,Lists_Cats!$C$33,IF(C317&lt;=Lists_Cats!$B$34,Lists_Cats!$C$34,IF(C317&lt;=Lists_Cats!$B$35,Lists_Cats!$C$35,IF(C317&lt;=Lists_Cats!$B$36,Lists_Cats!$C$36,IF(C317&lt;=Lists_Cats!$B$37,Lists_Cats!$C$37,IF(C317&lt;=Lists_Cats!$B$38,Lists_Cats!$C$38,IF(C317&lt;=Lists_Cats!$B$39,Lists_Cats!$C$39,IF(C317&lt;=Lists_Cats!$B$40,Lists_Cats!$C$40,IF(C317&lt;=Lists_Cats!$B$41,Lists_Cats!$C$41,IF(C317&lt;=Lists_Cats!$B$42,Lists_Cats!$C$42,IF(C317&lt;=Lists_Cats!$B$43,Lists_Cats!$C$43,IF(C317&lt;=Lists_Cats!$B$44,Lists_Cats!$C$44,IF(C317&lt;=Lists_Cats!$B$45,Lists_Cats!$C$45,IF(C317&lt;=Lists_Cats!$B$46,Lists_Cats!$C$46,Lists_Cats!$C$47))))))))))))))</f>
        <v>FW5</v>
      </c>
      <c r="F317" s="50"/>
      <c r="G317" s="67" t="s">
        <v>20</v>
      </c>
      <c r="H317" s="51" t="str">
        <f t="shared" si="13"/>
        <v>FT7-FW5-Walnut</v>
      </c>
      <c r="I317" s="52">
        <v>87.600000000000009</v>
      </c>
      <c r="K317">
        <f t="shared" si="12"/>
        <v>1</v>
      </c>
      <c r="M317" s="355">
        <v>7.4999999999999997E-2</v>
      </c>
      <c r="O317" s="361">
        <f t="shared" si="14"/>
        <v>94.17</v>
      </c>
    </row>
    <row r="318" spans="1:15" hidden="1">
      <c r="A318" s="53" t="s">
        <v>90</v>
      </c>
      <c r="B318" s="48">
        <v>45</v>
      </c>
      <c r="C318" s="49">
        <v>91</v>
      </c>
      <c r="D318" s="15" t="str">
        <f>IF(B318&lt;=Lists_Cats!$B$19,Lists_Cats!$C$19,IF(B318&lt;=Lists_Cats!$B$20,Lists_Cats!$C$20,IF(B318&lt;=Lists_Cats!$B$21,Lists_Cats!$C$21,IF(B318&lt;=Lists_Cats!$B$22,Lists_Cats!$C$22,IF(B318&lt;=Lists_Cats!$B$23,Lists_Cats!$C$23,IF(B318&lt;=Lists_Cats!$B$24,Lists_Cats!$C$24,IF(B318&lt;=Lists_Cats!$B$25,Lists_Cats!$C$25,IF(B318&lt;=Lists_Cats!$B$26,Lists_Cats!$C$26,IF(B318&lt;=Lists_Cats!$B$27,Lists_Cats!$C$27,IF(B318&lt;=Lists_Cats!$B$28,Lists_Cats!$C$28,Lists_Cats!$C$29))))))))))</f>
        <v>FT7</v>
      </c>
      <c r="E318" s="50" t="str">
        <f>IF(C318&lt;=Lists_Cats!$B$33,Lists_Cats!$C$33,IF(C318&lt;=Lists_Cats!$B$34,Lists_Cats!$C$34,IF(C318&lt;=Lists_Cats!$B$35,Lists_Cats!$C$35,IF(C318&lt;=Lists_Cats!$B$36,Lists_Cats!$C$36,IF(C318&lt;=Lists_Cats!$B$37,Lists_Cats!$C$37,IF(C318&lt;=Lists_Cats!$B$38,Lists_Cats!$C$38,IF(C318&lt;=Lists_Cats!$B$39,Lists_Cats!$C$39,IF(C318&lt;=Lists_Cats!$B$40,Lists_Cats!$C$40,IF(C318&lt;=Lists_Cats!$B$41,Lists_Cats!$C$41,IF(C318&lt;=Lists_Cats!$B$42,Lists_Cats!$C$42,IF(C318&lt;=Lists_Cats!$B$43,Lists_Cats!$C$43,IF(C318&lt;=Lists_Cats!$B$44,Lists_Cats!$C$44,IF(C318&lt;=Lists_Cats!$B$45,Lists_Cats!$C$45,IF(C318&lt;=Lists_Cats!$B$46,Lists_Cats!$C$46,Lists_Cats!$C$47))))))))))))))</f>
        <v>FW7</v>
      </c>
      <c r="F318" s="50"/>
      <c r="G318" s="67" t="s">
        <v>20</v>
      </c>
      <c r="H318" s="51" t="str">
        <f t="shared" si="13"/>
        <v>FT7-FW7-Walnut</v>
      </c>
      <c r="I318" s="52">
        <v>98.88000000000001</v>
      </c>
      <c r="K318">
        <f t="shared" si="12"/>
        <v>1</v>
      </c>
      <c r="M318" s="355">
        <v>7.4999999999999997E-2</v>
      </c>
      <c r="O318" s="361">
        <f t="shared" si="14"/>
        <v>106.30000000000001</v>
      </c>
    </row>
    <row r="319" spans="1:15" hidden="1">
      <c r="A319" s="53" t="s">
        <v>111</v>
      </c>
      <c r="B319" s="48">
        <v>45</v>
      </c>
      <c r="C319" s="49">
        <v>104</v>
      </c>
      <c r="D319" s="15" t="str">
        <f>IF(B319&lt;=Lists_Cats!$B$19,Lists_Cats!$C$19,IF(B319&lt;=Lists_Cats!$B$20,Lists_Cats!$C$20,IF(B319&lt;=Lists_Cats!$B$21,Lists_Cats!$C$21,IF(B319&lt;=Lists_Cats!$B$22,Lists_Cats!$C$22,IF(B319&lt;=Lists_Cats!$B$23,Lists_Cats!$C$23,IF(B319&lt;=Lists_Cats!$B$24,Lists_Cats!$C$24,IF(B319&lt;=Lists_Cats!$B$25,Lists_Cats!$C$25,IF(B319&lt;=Lists_Cats!$B$26,Lists_Cats!$C$26,IF(B319&lt;=Lists_Cats!$B$27,Lists_Cats!$C$27,IF(B319&lt;=Lists_Cats!$B$28,Lists_Cats!$C$28,Lists_Cats!$C$29))))))))))</f>
        <v>FT7</v>
      </c>
      <c r="E319" s="50" t="str">
        <f>IF(C319&lt;=Lists_Cats!$B$33,Lists_Cats!$C$33,IF(C319&lt;=Lists_Cats!$B$34,Lists_Cats!$C$34,IF(C319&lt;=Lists_Cats!$B$35,Lists_Cats!$C$35,IF(C319&lt;=Lists_Cats!$B$36,Lists_Cats!$C$36,IF(C319&lt;=Lists_Cats!$B$37,Lists_Cats!$C$37,IF(C319&lt;=Lists_Cats!$B$38,Lists_Cats!$C$38,IF(C319&lt;=Lists_Cats!$B$39,Lists_Cats!$C$39,IF(C319&lt;=Lists_Cats!$B$40,Lists_Cats!$C$40,IF(C319&lt;=Lists_Cats!$B$41,Lists_Cats!$C$41,IF(C319&lt;=Lists_Cats!$B$42,Lists_Cats!$C$42,IF(C319&lt;=Lists_Cats!$B$43,Lists_Cats!$C$43,IF(C319&lt;=Lists_Cats!$B$44,Lists_Cats!$C$44,IF(C319&lt;=Lists_Cats!$B$45,Lists_Cats!$C$45,IF(C319&lt;=Lists_Cats!$B$46,Lists_Cats!$C$46,Lists_Cats!$C$47))))))))))))))</f>
        <v>FW8</v>
      </c>
      <c r="F319" s="50"/>
      <c r="G319" s="67" t="s">
        <v>20</v>
      </c>
      <c r="H319" s="51" t="str">
        <f t="shared" si="13"/>
        <v>FT7-FW8-Walnut</v>
      </c>
      <c r="I319" s="52">
        <v>112.35000000000001</v>
      </c>
      <c r="K319">
        <f t="shared" si="12"/>
        <v>1</v>
      </c>
      <c r="M319" s="355">
        <v>7.4999999999999997E-2</v>
      </c>
      <c r="O319" s="361">
        <f t="shared" si="14"/>
        <v>120.78</v>
      </c>
    </row>
    <row r="320" spans="1:15" hidden="1">
      <c r="A320" s="53" t="s">
        <v>91</v>
      </c>
      <c r="B320" s="48">
        <v>45</v>
      </c>
      <c r="C320" s="49">
        <v>115</v>
      </c>
      <c r="D320" s="15" t="str">
        <f>IF(B320&lt;=Lists_Cats!$B$19,Lists_Cats!$C$19,IF(B320&lt;=Lists_Cats!$B$20,Lists_Cats!$C$20,IF(B320&lt;=Lists_Cats!$B$21,Lists_Cats!$C$21,IF(B320&lt;=Lists_Cats!$B$22,Lists_Cats!$C$22,IF(B320&lt;=Lists_Cats!$B$23,Lists_Cats!$C$23,IF(B320&lt;=Lists_Cats!$B$24,Lists_Cats!$C$24,IF(B320&lt;=Lists_Cats!$B$25,Lists_Cats!$C$25,IF(B320&lt;=Lists_Cats!$B$26,Lists_Cats!$C$26,IF(B320&lt;=Lists_Cats!$B$27,Lists_Cats!$C$27,IF(B320&lt;=Lists_Cats!$B$28,Lists_Cats!$C$28,Lists_Cats!$C$29))))))))))</f>
        <v>FT7</v>
      </c>
      <c r="E320" s="50" t="str">
        <f>IF(C320&lt;=Lists_Cats!$B$33,Lists_Cats!$C$33,IF(C320&lt;=Lists_Cats!$B$34,Lists_Cats!$C$34,IF(C320&lt;=Lists_Cats!$B$35,Lists_Cats!$C$35,IF(C320&lt;=Lists_Cats!$B$36,Lists_Cats!$C$36,IF(C320&lt;=Lists_Cats!$B$37,Lists_Cats!$C$37,IF(C320&lt;=Lists_Cats!$B$38,Lists_Cats!$C$38,IF(C320&lt;=Lists_Cats!$B$39,Lists_Cats!$C$39,IF(C320&lt;=Lists_Cats!$B$40,Lists_Cats!$C$40,IF(C320&lt;=Lists_Cats!$B$41,Lists_Cats!$C$41,IF(C320&lt;=Lists_Cats!$B$42,Lists_Cats!$C$42,IF(C320&lt;=Lists_Cats!$B$43,Lists_Cats!$C$43,IF(C320&lt;=Lists_Cats!$B$44,Lists_Cats!$C$44,IF(C320&lt;=Lists_Cats!$B$45,Lists_Cats!$C$45,IF(C320&lt;=Lists_Cats!$B$46,Lists_Cats!$C$46,Lists_Cats!$C$47))))))))))))))</f>
        <v>FW9</v>
      </c>
      <c r="F320" s="50"/>
      <c r="G320" s="67" t="s">
        <v>20</v>
      </c>
      <c r="H320" s="51" t="str">
        <f t="shared" si="13"/>
        <v>FT7-FW9-Walnut</v>
      </c>
      <c r="I320" s="52">
        <v>123.04</v>
      </c>
      <c r="K320">
        <f t="shared" si="12"/>
        <v>1</v>
      </c>
      <c r="M320" s="355">
        <v>7.4999999999999997E-2</v>
      </c>
      <c r="O320" s="361">
        <f t="shared" si="14"/>
        <v>132.26999999999998</v>
      </c>
    </row>
    <row r="321" spans="1:15" hidden="1">
      <c r="A321" s="53" t="s">
        <v>112</v>
      </c>
      <c r="B321" s="48">
        <v>45</v>
      </c>
      <c r="C321" s="49">
        <v>125</v>
      </c>
      <c r="D321" s="15" t="str">
        <f>IF(B321&lt;=Lists_Cats!$B$19,Lists_Cats!$C$19,IF(B321&lt;=Lists_Cats!$B$20,Lists_Cats!$C$20,IF(B321&lt;=Lists_Cats!$B$21,Lists_Cats!$C$21,IF(B321&lt;=Lists_Cats!$B$22,Lists_Cats!$C$22,IF(B321&lt;=Lists_Cats!$B$23,Lists_Cats!$C$23,IF(B321&lt;=Lists_Cats!$B$24,Lists_Cats!$C$24,IF(B321&lt;=Lists_Cats!$B$25,Lists_Cats!$C$25,IF(B321&lt;=Lists_Cats!$B$26,Lists_Cats!$C$26,IF(B321&lt;=Lists_Cats!$B$27,Lists_Cats!$C$27,IF(B321&lt;=Lists_Cats!$B$28,Lists_Cats!$C$28,Lists_Cats!$C$29))))))))))</f>
        <v>FT7</v>
      </c>
      <c r="E321" s="50" t="str">
        <f>IF(C321&lt;=Lists_Cats!$B$33,Lists_Cats!$C$33,IF(C321&lt;=Lists_Cats!$B$34,Lists_Cats!$C$34,IF(C321&lt;=Lists_Cats!$B$35,Lists_Cats!$C$35,IF(C321&lt;=Lists_Cats!$B$36,Lists_Cats!$C$36,IF(C321&lt;=Lists_Cats!$B$37,Lists_Cats!$C$37,IF(C321&lt;=Lists_Cats!$B$38,Lists_Cats!$C$38,IF(C321&lt;=Lists_Cats!$B$39,Lists_Cats!$C$39,IF(C321&lt;=Lists_Cats!$B$40,Lists_Cats!$C$40,IF(C321&lt;=Lists_Cats!$B$41,Lists_Cats!$C$41,IF(C321&lt;=Lists_Cats!$B$42,Lists_Cats!$C$42,IF(C321&lt;=Lists_Cats!$B$43,Lists_Cats!$C$43,IF(C321&lt;=Lists_Cats!$B$44,Lists_Cats!$C$44,IF(C321&lt;=Lists_Cats!$B$45,Lists_Cats!$C$45,IF(C321&lt;=Lists_Cats!$B$46,Lists_Cats!$C$46,Lists_Cats!$C$47))))))))))))))</f>
        <v>FW10</v>
      </c>
      <c r="F321" s="50"/>
      <c r="G321" s="67" t="s">
        <v>20</v>
      </c>
      <c r="H321" s="51" t="str">
        <f t="shared" si="13"/>
        <v>FT7-FW10-Walnut</v>
      </c>
      <c r="I321" s="52">
        <v>132.91</v>
      </c>
      <c r="K321">
        <f t="shared" si="12"/>
        <v>1</v>
      </c>
      <c r="M321" s="355">
        <v>7.4999999999999997E-2</v>
      </c>
      <c r="O321" s="361">
        <f t="shared" si="14"/>
        <v>142.88</v>
      </c>
    </row>
    <row r="322" spans="1:15" hidden="1">
      <c r="A322" s="53" t="s">
        <v>92</v>
      </c>
      <c r="B322" s="48">
        <v>45</v>
      </c>
      <c r="C322" s="49">
        <v>138</v>
      </c>
      <c r="D322" s="15" t="str">
        <f>IF(B322&lt;=Lists_Cats!$B$19,Lists_Cats!$C$19,IF(B322&lt;=Lists_Cats!$B$20,Lists_Cats!$C$20,IF(B322&lt;=Lists_Cats!$B$21,Lists_Cats!$C$21,IF(B322&lt;=Lists_Cats!$B$22,Lists_Cats!$C$22,IF(B322&lt;=Lists_Cats!$B$23,Lists_Cats!$C$23,IF(B322&lt;=Lists_Cats!$B$24,Lists_Cats!$C$24,IF(B322&lt;=Lists_Cats!$B$25,Lists_Cats!$C$25,IF(B322&lt;=Lists_Cats!$B$26,Lists_Cats!$C$26,IF(B322&lt;=Lists_Cats!$B$27,Lists_Cats!$C$27,IF(B322&lt;=Lists_Cats!$B$28,Lists_Cats!$C$28,Lists_Cats!$C$29))))))))))</f>
        <v>FT7</v>
      </c>
      <c r="E322" s="50" t="str">
        <f>IF(C322&lt;=Lists_Cats!$B$33,Lists_Cats!$C$33,IF(C322&lt;=Lists_Cats!$B$34,Lists_Cats!$C$34,IF(C322&lt;=Lists_Cats!$B$35,Lists_Cats!$C$35,IF(C322&lt;=Lists_Cats!$B$36,Lists_Cats!$C$36,IF(C322&lt;=Lists_Cats!$B$37,Lists_Cats!$C$37,IF(C322&lt;=Lists_Cats!$B$38,Lists_Cats!$C$38,IF(C322&lt;=Lists_Cats!$B$39,Lists_Cats!$C$39,IF(C322&lt;=Lists_Cats!$B$40,Lists_Cats!$C$40,IF(C322&lt;=Lists_Cats!$B$41,Lists_Cats!$C$41,IF(C322&lt;=Lists_Cats!$B$42,Lists_Cats!$C$42,IF(C322&lt;=Lists_Cats!$B$43,Lists_Cats!$C$43,IF(C322&lt;=Lists_Cats!$B$44,Lists_Cats!$C$44,IF(C322&lt;=Lists_Cats!$B$45,Lists_Cats!$C$45,IF(C322&lt;=Lists_Cats!$B$46,Lists_Cats!$C$46,Lists_Cats!$C$47))))))))))))))</f>
        <v>FW11</v>
      </c>
      <c r="F322" s="50"/>
      <c r="G322" s="67" t="s">
        <v>20</v>
      </c>
      <c r="H322" s="51" t="str">
        <f t="shared" si="13"/>
        <v>FT7-FW11-Walnut</v>
      </c>
      <c r="I322" s="52">
        <v>145.66999999999999</v>
      </c>
      <c r="K322">
        <f t="shared" si="12"/>
        <v>1</v>
      </c>
      <c r="M322" s="355">
        <v>7.4999999999999997E-2</v>
      </c>
      <c r="O322" s="361">
        <f t="shared" si="14"/>
        <v>156.6</v>
      </c>
    </row>
    <row r="323" spans="1:15" hidden="1">
      <c r="A323" s="53" t="s">
        <v>113</v>
      </c>
      <c r="B323" s="48">
        <v>45</v>
      </c>
      <c r="C323" s="49">
        <v>152</v>
      </c>
      <c r="D323" s="15" t="str">
        <f>IF(B323&lt;=Lists_Cats!$B$19,Lists_Cats!$C$19,IF(B323&lt;=Lists_Cats!$B$20,Lists_Cats!$C$20,IF(B323&lt;=Lists_Cats!$B$21,Lists_Cats!$C$21,IF(B323&lt;=Lists_Cats!$B$22,Lists_Cats!$C$22,IF(B323&lt;=Lists_Cats!$B$23,Lists_Cats!$C$23,IF(B323&lt;=Lists_Cats!$B$24,Lists_Cats!$C$24,IF(B323&lt;=Lists_Cats!$B$25,Lists_Cats!$C$25,IF(B323&lt;=Lists_Cats!$B$26,Lists_Cats!$C$26,IF(B323&lt;=Lists_Cats!$B$27,Lists_Cats!$C$27,IF(B323&lt;=Lists_Cats!$B$28,Lists_Cats!$C$28,Lists_Cats!$C$29))))))))))</f>
        <v>FT7</v>
      </c>
      <c r="E323" s="50" t="str">
        <f>IF(C323&lt;=Lists_Cats!$B$33,Lists_Cats!$C$33,IF(C323&lt;=Lists_Cats!$B$34,Lists_Cats!$C$34,IF(C323&lt;=Lists_Cats!$B$35,Lists_Cats!$C$35,IF(C323&lt;=Lists_Cats!$B$36,Lists_Cats!$C$36,IF(C323&lt;=Lists_Cats!$B$37,Lists_Cats!$C$37,IF(C323&lt;=Lists_Cats!$B$38,Lists_Cats!$C$38,IF(C323&lt;=Lists_Cats!$B$39,Lists_Cats!$C$39,IF(C323&lt;=Lists_Cats!$B$40,Lists_Cats!$C$40,IF(C323&lt;=Lists_Cats!$B$41,Lists_Cats!$C$41,IF(C323&lt;=Lists_Cats!$B$42,Lists_Cats!$C$42,IF(C323&lt;=Lists_Cats!$B$43,Lists_Cats!$C$43,IF(C323&lt;=Lists_Cats!$B$44,Lists_Cats!$C$44,IF(C323&lt;=Lists_Cats!$B$45,Lists_Cats!$C$45,IF(C323&lt;=Lists_Cats!$B$46,Lists_Cats!$C$46,Lists_Cats!$C$47))))))))))))))</f>
        <v>FW12</v>
      </c>
      <c r="F323" s="50"/>
      <c r="G323" s="67" t="s">
        <v>20</v>
      </c>
      <c r="H323" s="51" t="str">
        <f t="shared" si="13"/>
        <v>FT7-FW12-Walnut</v>
      </c>
      <c r="I323" s="52">
        <v>159.85</v>
      </c>
      <c r="K323">
        <f t="shared" si="12"/>
        <v>1</v>
      </c>
      <c r="M323" s="355">
        <v>7.4999999999999997E-2</v>
      </c>
      <c r="O323" s="361">
        <f t="shared" si="14"/>
        <v>171.84</v>
      </c>
    </row>
    <row r="324" spans="1:15" hidden="1">
      <c r="A324" s="53" t="s">
        <v>93</v>
      </c>
      <c r="B324" s="48">
        <v>45</v>
      </c>
      <c r="C324" s="49">
        <v>175</v>
      </c>
      <c r="D324" s="15" t="str">
        <f>IF(B324&lt;=Lists_Cats!$B$19,Lists_Cats!$C$19,IF(B324&lt;=Lists_Cats!$B$20,Lists_Cats!$C$20,IF(B324&lt;=Lists_Cats!$B$21,Lists_Cats!$C$21,IF(B324&lt;=Lists_Cats!$B$22,Lists_Cats!$C$22,IF(B324&lt;=Lists_Cats!$B$23,Lists_Cats!$C$23,IF(B324&lt;=Lists_Cats!$B$24,Lists_Cats!$C$24,IF(B324&lt;=Lists_Cats!$B$25,Lists_Cats!$C$25,IF(B324&lt;=Lists_Cats!$B$26,Lists_Cats!$C$26,IF(B324&lt;=Lists_Cats!$B$27,Lists_Cats!$C$27,IF(B324&lt;=Lists_Cats!$B$28,Lists_Cats!$C$28,Lists_Cats!$C$29))))))))))</f>
        <v>FT7</v>
      </c>
      <c r="E324" s="50" t="str">
        <f>IF(C324&lt;=Lists_Cats!$B$33,Lists_Cats!$C$33,IF(C324&lt;=Lists_Cats!$B$34,Lists_Cats!$C$34,IF(C324&lt;=Lists_Cats!$B$35,Lists_Cats!$C$35,IF(C324&lt;=Lists_Cats!$B$36,Lists_Cats!$C$36,IF(C324&lt;=Lists_Cats!$B$37,Lists_Cats!$C$37,IF(C324&lt;=Lists_Cats!$B$38,Lists_Cats!$C$38,IF(C324&lt;=Lists_Cats!$B$39,Lists_Cats!$C$39,IF(C324&lt;=Lists_Cats!$B$40,Lists_Cats!$C$40,IF(C324&lt;=Lists_Cats!$B$41,Lists_Cats!$C$41,IF(C324&lt;=Lists_Cats!$B$42,Lists_Cats!$C$42,IF(C324&lt;=Lists_Cats!$B$43,Lists_Cats!$C$43,IF(C324&lt;=Lists_Cats!$B$44,Lists_Cats!$C$44,IF(C324&lt;=Lists_Cats!$B$45,Lists_Cats!$C$45,IF(C324&lt;=Lists_Cats!$B$46,Lists_Cats!$C$46,Lists_Cats!$C$47))))))))))))))</f>
        <v>FW13</v>
      </c>
      <c r="F324" s="50"/>
      <c r="G324" s="67" t="s">
        <v>20</v>
      </c>
      <c r="H324" s="51" t="str">
        <f t="shared" si="13"/>
        <v>FT7-FW13-Walnut</v>
      </c>
      <c r="I324" s="52">
        <v>182.54</v>
      </c>
      <c r="K324">
        <f t="shared" ref="K324:K387" si="15">COUNTIF($H$4:$H$873,H324)</f>
        <v>1</v>
      </c>
      <c r="M324" s="355">
        <v>7.4999999999999997E-2</v>
      </c>
      <c r="O324" s="361">
        <f t="shared" si="14"/>
        <v>196.23999999999998</v>
      </c>
    </row>
    <row r="325" spans="1:15" hidden="1">
      <c r="A325" s="53" t="s">
        <v>94</v>
      </c>
      <c r="B325" s="48">
        <v>45</v>
      </c>
      <c r="C325" s="49">
        <v>205</v>
      </c>
      <c r="D325" s="15" t="str">
        <f>IF(B325&lt;=Lists_Cats!$B$19,Lists_Cats!$C$19,IF(B325&lt;=Lists_Cats!$B$20,Lists_Cats!$C$20,IF(B325&lt;=Lists_Cats!$B$21,Lists_Cats!$C$21,IF(B325&lt;=Lists_Cats!$B$22,Lists_Cats!$C$22,IF(B325&lt;=Lists_Cats!$B$23,Lists_Cats!$C$23,IF(B325&lt;=Lists_Cats!$B$24,Lists_Cats!$C$24,IF(B325&lt;=Lists_Cats!$B$25,Lists_Cats!$C$25,IF(B325&lt;=Lists_Cats!$B$26,Lists_Cats!$C$26,IF(B325&lt;=Lists_Cats!$B$27,Lists_Cats!$C$27,IF(B325&lt;=Lists_Cats!$B$28,Lists_Cats!$C$28,Lists_Cats!$C$29))))))))))</f>
        <v>FT7</v>
      </c>
      <c r="E325" s="50" t="str">
        <f>IF(C325&lt;=Lists_Cats!$B$33,Lists_Cats!$C$33,IF(C325&lt;=Lists_Cats!$B$34,Lists_Cats!$C$34,IF(C325&lt;=Lists_Cats!$B$35,Lists_Cats!$C$35,IF(C325&lt;=Lists_Cats!$B$36,Lists_Cats!$C$36,IF(C325&lt;=Lists_Cats!$B$37,Lists_Cats!$C$37,IF(C325&lt;=Lists_Cats!$B$38,Lists_Cats!$C$38,IF(C325&lt;=Lists_Cats!$B$39,Lists_Cats!$C$39,IF(C325&lt;=Lists_Cats!$B$40,Lists_Cats!$C$40,IF(C325&lt;=Lists_Cats!$B$41,Lists_Cats!$C$41,IF(C325&lt;=Lists_Cats!$B$42,Lists_Cats!$C$42,IF(C325&lt;=Lists_Cats!$B$43,Lists_Cats!$C$43,IF(C325&lt;=Lists_Cats!$B$44,Lists_Cats!$C$44,IF(C325&lt;=Lists_Cats!$B$45,Lists_Cats!$C$45,IF(C325&lt;=Lists_Cats!$B$46,Lists_Cats!$C$46,Lists_Cats!$C$47))))))))))))))</f>
        <v>FW14</v>
      </c>
      <c r="F325" s="50"/>
      <c r="G325" s="67" t="s">
        <v>20</v>
      </c>
      <c r="H325" s="51" t="str">
        <f t="shared" ref="H325:H388" si="16">D325&amp;"-"&amp;E325&amp;"-"&amp;G325</f>
        <v>FT7-FW14-Walnut</v>
      </c>
      <c r="I325" s="52">
        <v>212.32</v>
      </c>
      <c r="K325">
        <f t="shared" si="15"/>
        <v>1</v>
      </c>
      <c r="M325" s="355">
        <v>7.4999999999999997E-2</v>
      </c>
      <c r="O325" s="361">
        <f t="shared" ref="O325:O388" si="17">+ROUNDUP(I325*(1+M325),2)</f>
        <v>228.25</v>
      </c>
    </row>
    <row r="326" spans="1:15" hidden="1">
      <c r="A326" s="53" t="s">
        <v>114</v>
      </c>
      <c r="B326" s="48">
        <v>52</v>
      </c>
      <c r="C326" s="49">
        <v>79</v>
      </c>
      <c r="D326" s="15" t="str">
        <f>IF(B326&lt;=Lists_Cats!$B$19,Lists_Cats!$C$19,IF(B326&lt;=Lists_Cats!$B$20,Lists_Cats!$C$20,IF(B326&lt;=Lists_Cats!$B$21,Lists_Cats!$C$21,IF(B326&lt;=Lists_Cats!$B$22,Lists_Cats!$C$22,IF(B326&lt;=Lists_Cats!$B$23,Lists_Cats!$C$23,IF(B326&lt;=Lists_Cats!$B$24,Lists_Cats!$C$24,IF(B326&lt;=Lists_Cats!$B$25,Lists_Cats!$C$25,IF(B326&lt;=Lists_Cats!$B$26,Lists_Cats!$C$26,IF(B326&lt;=Lists_Cats!$B$27,Lists_Cats!$C$27,IF(B326&lt;=Lists_Cats!$B$28,Lists_Cats!$C$28,Lists_Cats!$C$29))))))))))</f>
        <v>FT8</v>
      </c>
      <c r="E326" s="50" t="str">
        <f>IF(C326&lt;=Lists_Cats!$B$33,Lists_Cats!$C$33,IF(C326&lt;=Lists_Cats!$B$34,Lists_Cats!$C$34,IF(C326&lt;=Lists_Cats!$B$35,Lists_Cats!$C$35,IF(C326&lt;=Lists_Cats!$B$36,Lists_Cats!$C$36,IF(C326&lt;=Lists_Cats!$B$37,Lists_Cats!$C$37,IF(C326&lt;=Lists_Cats!$B$38,Lists_Cats!$C$38,IF(C326&lt;=Lists_Cats!$B$39,Lists_Cats!$C$39,IF(C326&lt;=Lists_Cats!$B$40,Lists_Cats!$C$40,IF(C326&lt;=Lists_Cats!$B$41,Lists_Cats!$C$41,IF(C326&lt;=Lists_Cats!$B$42,Lists_Cats!$C$42,IF(C326&lt;=Lists_Cats!$B$43,Lists_Cats!$C$43,IF(C326&lt;=Lists_Cats!$B$44,Lists_Cats!$C$44,IF(C326&lt;=Lists_Cats!$B$45,Lists_Cats!$C$45,IF(C326&lt;=Lists_Cats!$B$46,Lists_Cats!$C$46,Lists_Cats!$C$47))))))))))))))</f>
        <v>FW5</v>
      </c>
      <c r="F326" s="50"/>
      <c r="G326" s="67" t="s">
        <v>20</v>
      </c>
      <c r="H326" s="51" t="str">
        <f t="shared" si="16"/>
        <v>FT8-FW5-Walnut</v>
      </c>
      <c r="I326" s="52">
        <v>117.43</v>
      </c>
      <c r="K326">
        <f t="shared" si="15"/>
        <v>1</v>
      </c>
      <c r="M326" s="355">
        <v>7.4999999999999997E-2</v>
      </c>
      <c r="O326" s="361">
        <f t="shared" si="17"/>
        <v>126.24000000000001</v>
      </c>
    </row>
    <row r="327" spans="1:15" hidden="1">
      <c r="A327" s="53" t="s">
        <v>95</v>
      </c>
      <c r="B327" s="48">
        <v>52</v>
      </c>
      <c r="C327" s="49">
        <v>91</v>
      </c>
      <c r="D327" s="15" t="str">
        <f>IF(B327&lt;=Lists_Cats!$B$19,Lists_Cats!$C$19,IF(B327&lt;=Lists_Cats!$B$20,Lists_Cats!$C$20,IF(B327&lt;=Lists_Cats!$B$21,Lists_Cats!$C$21,IF(B327&lt;=Lists_Cats!$B$22,Lists_Cats!$C$22,IF(B327&lt;=Lists_Cats!$B$23,Lists_Cats!$C$23,IF(B327&lt;=Lists_Cats!$B$24,Lists_Cats!$C$24,IF(B327&lt;=Lists_Cats!$B$25,Lists_Cats!$C$25,IF(B327&lt;=Lists_Cats!$B$26,Lists_Cats!$C$26,IF(B327&lt;=Lists_Cats!$B$27,Lists_Cats!$C$27,IF(B327&lt;=Lists_Cats!$B$28,Lists_Cats!$C$28,Lists_Cats!$C$29))))))))))</f>
        <v>FT8</v>
      </c>
      <c r="E327" s="50" t="str">
        <f>IF(C327&lt;=Lists_Cats!$B$33,Lists_Cats!$C$33,IF(C327&lt;=Lists_Cats!$B$34,Lists_Cats!$C$34,IF(C327&lt;=Lists_Cats!$B$35,Lists_Cats!$C$35,IF(C327&lt;=Lists_Cats!$B$36,Lists_Cats!$C$36,IF(C327&lt;=Lists_Cats!$B$37,Lists_Cats!$C$37,IF(C327&lt;=Lists_Cats!$B$38,Lists_Cats!$C$38,IF(C327&lt;=Lists_Cats!$B$39,Lists_Cats!$C$39,IF(C327&lt;=Lists_Cats!$B$40,Lists_Cats!$C$40,IF(C327&lt;=Lists_Cats!$B$41,Lists_Cats!$C$41,IF(C327&lt;=Lists_Cats!$B$42,Lists_Cats!$C$42,IF(C327&lt;=Lists_Cats!$B$43,Lists_Cats!$C$43,IF(C327&lt;=Lists_Cats!$B$44,Lists_Cats!$C$44,IF(C327&lt;=Lists_Cats!$B$45,Lists_Cats!$C$45,IF(C327&lt;=Lists_Cats!$B$46,Lists_Cats!$C$46,Lists_Cats!$C$47))))))))))))))</f>
        <v>FW7</v>
      </c>
      <c r="F327" s="50"/>
      <c r="G327" s="67" t="s">
        <v>20</v>
      </c>
      <c r="H327" s="51" t="str">
        <f t="shared" si="16"/>
        <v>FT8-FW7-Walnut</v>
      </c>
      <c r="I327" s="52">
        <v>132.85</v>
      </c>
      <c r="K327">
        <f t="shared" si="15"/>
        <v>1</v>
      </c>
      <c r="M327" s="355">
        <v>7.4999999999999997E-2</v>
      </c>
      <c r="O327" s="361">
        <f t="shared" si="17"/>
        <v>142.82</v>
      </c>
    </row>
    <row r="328" spans="1:15" hidden="1">
      <c r="A328" s="53" t="s">
        <v>115</v>
      </c>
      <c r="B328" s="48">
        <v>52</v>
      </c>
      <c r="C328" s="49">
        <v>104</v>
      </c>
      <c r="D328" s="15" t="str">
        <f>IF(B328&lt;=Lists_Cats!$B$19,Lists_Cats!$C$19,IF(B328&lt;=Lists_Cats!$B$20,Lists_Cats!$C$20,IF(B328&lt;=Lists_Cats!$B$21,Lists_Cats!$C$21,IF(B328&lt;=Lists_Cats!$B$22,Lists_Cats!$C$22,IF(B328&lt;=Lists_Cats!$B$23,Lists_Cats!$C$23,IF(B328&lt;=Lists_Cats!$B$24,Lists_Cats!$C$24,IF(B328&lt;=Lists_Cats!$B$25,Lists_Cats!$C$25,IF(B328&lt;=Lists_Cats!$B$26,Lists_Cats!$C$26,IF(B328&lt;=Lists_Cats!$B$27,Lists_Cats!$C$27,IF(B328&lt;=Lists_Cats!$B$28,Lists_Cats!$C$28,Lists_Cats!$C$29))))))))))</f>
        <v>FT8</v>
      </c>
      <c r="E328" s="50" t="str">
        <f>IF(C328&lt;=Lists_Cats!$B$33,Lists_Cats!$C$33,IF(C328&lt;=Lists_Cats!$B$34,Lists_Cats!$C$34,IF(C328&lt;=Lists_Cats!$B$35,Lists_Cats!$C$35,IF(C328&lt;=Lists_Cats!$B$36,Lists_Cats!$C$36,IF(C328&lt;=Lists_Cats!$B$37,Lists_Cats!$C$37,IF(C328&lt;=Lists_Cats!$B$38,Lists_Cats!$C$38,IF(C328&lt;=Lists_Cats!$B$39,Lists_Cats!$C$39,IF(C328&lt;=Lists_Cats!$B$40,Lists_Cats!$C$40,IF(C328&lt;=Lists_Cats!$B$41,Lists_Cats!$C$41,IF(C328&lt;=Lists_Cats!$B$42,Lists_Cats!$C$42,IF(C328&lt;=Lists_Cats!$B$43,Lists_Cats!$C$43,IF(C328&lt;=Lists_Cats!$B$44,Lists_Cats!$C$44,IF(C328&lt;=Lists_Cats!$B$45,Lists_Cats!$C$45,IF(C328&lt;=Lists_Cats!$B$46,Lists_Cats!$C$46,Lists_Cats!$C$47))))))))))))))</f>
        <v>FW8</v>
      </c>
      <c r="F328" s="50"/>
      <c r="G328" s="67" t="s">
        <v>20</v>
      </c>
      <c r="H328" s="51" t="str">
        <f t="shared" si="16"/>
        <v>FT8-FW8-Walnut</v>
      </c>
      <c r="I328" s="52">
        <v>151.07</v>
      </c>
      <c r="K328">
        <f t="shared" si="15"/>
        <v>1</v>
      </c>
      <c r="M328" s="355">
        <v>7.4999999999999997E-2</v>
      </c>
      <c r="O328" s="361">
        <f t="shared" si="17"/>
        <v>162.41</v>
      </c>
    </row>
    <row r="329" spans="1:15" hidden="1">
      <c r="A329" s="53" t="s">
        <v>96</v>
      </c>
      <c r="B329" s="48">
        <v>52</v>
      </c>
      <c r="C329" s="49">
        <v>115</v>
      </c>
      <c r="D329" s="15" t="str">
        <f>IF(B329&lt;=Lists_Cats!$B$19,Lists_Cats!$C$19,IF(B329&lt;=Lists_Cats!$B$20,Lists_Cats!$C$20,IF(B329&lt;=Lists_Cats!$B$21,Lists_Cats!$C$21,IF(B329&lt;=Lists_Cats!$B$22,Lists_Cats!$C$22,IF(B329&lt;=Lists_Cats!$B$23,Lists_Cats!$C$23,IF(B329&lt;=Lists_Cats!$B$24,Lists_Cats!$C$24,IF(B329&lt;=Lists_Cats!$B$25,Lists_Cats!$C$25,IF(B329&lt;=Lists_Cats!$B$26,Lists_Cats!$C$26,IF(B329&lt;=Lists_Cats!$B$27,Lists_Cats!$C$27,IF(B329&lt;=Lists_Cats!$B$28,Lists_Cats!$C$28,Lists_Cats!$C$29))))))))))</f>
        <v>FT8</v>
      </c>
      <c r="E329" s="50" t="str">
        <f>IF(C329&lt;=Lists_Cats!$B$33,Lists_Cats!$C$33,IF(C329&lt;=Lists_Cats!$B$34,Lists_Cats!$C$34,IF(C329&lt;=Lists_Cats!$B$35,Lists_Cats!$C$35,IF(C329&lt;=Lists_Cats!$B$36,Lists_Cats!$C$36,IF(C329&lt;=Lists_Cats!$B$37,Lists_Cats!$C$37,IF(C329&lt;=Lists_Cats!$B$38,Lists_Cats!$C$38,IF(C329&lt;=Lists_Cats!$B$39,Lists_Cats!$C$39,IF(C329&lt;=Lists_Cats!$B$40,Lists_Cats!$C$40,IF(C329&lt;=Lists_Cats!$B$41,Lists_Cats!$C$41,IF(C329&lt;=Lists_Cats!$B$42,Lists_Cats!$C$42,IF(C329&lt;=Lists_Cats!$B$43,Lists_Cats!$C$43,IF(C329&lt;=Lists_Cats!$B$44,Lists_Cats!$C$44,IF(C329&lt;=Lists_Cats!$B$45,Lists_Cats!$C$45,IF(C329&lt;=Lists_Cats!$B$46,Lists_Cats!$C$46,Lists_Cats!$C$47))))))))))))))</f>
        <v>FW9</v>
      </c>
      <c r="F329" s="50"/>
      <c r="G329" s="67" t="s">
        <v>20</v>
      </c>
      <c r="H329" s="51" t="str">
        <f t="shared" si="16"/>
        <v>FT8-FW9-Walnut</v>
      </c>
      <c r="I329" s="52">
        <v>165.47</v>
      </c>
      <c r="K329">
        <f t="shared" si="15"/>
        <v>1</v>
      </c>
      <c r="M329" s="355">
        <v>7.4999999999999997E-2</v>
      </c>
      <c r="O329" s="361">
        <f t="shared" si="17"/>
        <v>177.89</v>
      </c>
    </row>
    <row r="330" spans="1:15" hidden="1">
      <c r="A330" s="53" t="s">
        <v>116</v>
      </c>
      <c r="B330" s="48">
        <v>52</v>
      </c>
      <c r="C330" s="49">
        <v>125</v>
      </c>
      <c r="D330" s="15" t="str">
        <f>IF(B330&lt;=Lists_Cats!$B$19,Lists_Cats!$C$19,IF(B330&lt;=Lists_Cats!$B$20,Lists_Cats!$C$20,IF(B330&lt;=Lists_Cats!$B$21,Lists_Cats!$C$21,IF(B330&lt;=Lists_Cats!$B$22,Lists_Cats!$C$22,IF(B330&lt;=Lists_Cats!$B$23,Lists_Cats!$C$23,IF(B330&lt;=Lists_Cats!$B$24,Lists_Cats!$C$24,IF(B330&lt;=Lists_Cats!$B$25,Lists_Cats!$C$25,IF(B330&lt;=Lists_Cats!$B$26,Lists_Cats!$C$26,IF(B330&lt;=Lists_Cats!$B$27,Lists_Cats!$C$27,IF(B330&lt;=Lists_Cats!$B$28,Lists_Cats!$C$28,Lists_Cats!$C$29))))))))))</f>
        <v>FT8</v>
      </c>
      <c r="E330" s="50" t="str">
        <f>IF(C330&lt;=Lists_Cats!$B$33,Lists_Cats!$C$33,IF(C330&lt;=Lists_Cats!$B$34,Lists_Cats!$C$34,IF(C330&lt;=Lists_Cats!$B$35,Lists_Cats!$C$35,IF(C330&lt;=Lists_Cats!$B$36,Lists_Cats!$C$36,IF(C330&lt;=Lists_Cats!$B$37,Lists_Cats!$C$37,IF(C330&lt;=Lists_Cats!$B$38,Lists_Cats!$C$38,IF(C330&lt;=Lists_Cats!$B$39,Lists_Cats!$C$39,IF(C330&lt;=Lists_Cats!$B$40,Lists_Cats!$C$40,IF(C330&lt;=Lists_Cats!$B$41,Lists_Cats!$C$41,IF(C330&lt;=Lists_Cats!$B$42,Lists_Cats!$C$42,IF(C330&lt;=Lists_Cats!$B$43,Lists_Cats!$C$43,IF(C330&lt;=Lists_Cats!$B$44,Lists_Cats!$C$44,IF(C330&lt;=Lists_Cats!$B$45,Lists_Cats!$C$45,IF(C330&lt;=Lists_Cats!$B$46,Lists_Cats!$C$46,Lists_Cats!$C$47))))))))))))))</f>
        <v>FW10</v>
      </c>
      <c r="F330" s="50"/>
      <c r="G330" s="67" t="s">
        <v>20</v>
      </c>
      <c r="H330" s="51" t="str">
        <f t="shared" si="16"/>
        <v>FT8-FW10-Walnut</v>
      </c>
      <c r="I330" s="52">
        <v>178.94</v>
      </c>
      <c r="K330">
        <f t="shared" si="15"/>
        <v>1</v>
      </c>
      <c r="M330" s="355">
        <v>7.4999999999999997E-2</v>
      </c>
      <c r="O330" s="361">
        <f t="shared" si="17"/>
        <v>192.37</v>
      </c>
    </row>
    <row r="331" spans="1:15" hidden="1">
      <c r="A331" s="53" t="s">
        <v>97</v>
      </c>
      <c r="B331" s="48">
        <v>52</v>
      </c>
      <c r="C331" s="49">
        <v>138</v>
      </c>
      <c r="D331" s="15" t="str">
        <f>IF(B331&lt;=Lists_Cats!$B$19,Lists_Cats!$C$19,IF(B331&lt;=Lists_Cats!$B$20,Lists_Cats!$C$20,IF(B331&lt;=Lists_Cats!$B$21,Lists_Cats!$C$21,IF(B331&lt;=Lists_Cats!$B$22,Lists_Cats!$C$22,IF(B331&lt;=Lists_Cats!$B$23,Lists_Cats!$C$23,IF(B331&lt;=Lists_Cats!$B$24,Lists_Cats!$C$24,IF(B331&lt;=Lists_Cats!$B$25,Lists_Cats!$C$25,IF(B331&lt;=Lists_Cats!$B$26,Lists_Cats!$C$26,IF(B331&lt;=Lists_Cats!$B$27,Lists_Cats!$C$27,IF(B331&lt;=Lists_Cats!$B$28,Lists_Cats!$C$28,Lists_Cats!$C$29))))))))))</f>
        <v>FT8</v>
      </c>
      <c r="E331" s="50" t="str">
        <f>IF(C331&lt;=Lists_Cats!$B$33,Lists_Cats!$C$33,IF(C331&lt;=Lists_Cats!$B$34,Lists_Cats!$C$34,IF(C331&lt;=Lists_Cats!$B$35,Lists_Cats!$C$35,IF(C331&lt;=Lists_Cats!$B$36,Lists_Cats!$C$36,IF(C331&lt;=Lists_Cats!$B$37,Lists_Cats!$C$37,IF(C331&lt;=Lists_Cats!$B$38,Lists_Cats!$C$38,IF(C331&lt;=Lists_Cats!$B$39,Lists_Cats!$C$39,IF(C331&lt;=Lists_Cats!$B$40,Lists_Cats!$C$40,IF(C331&lt;=Lists_Cats!$B$41,Lists_Cats!$C$41,IF(C331&lt;=Lists_Cats!$B$42,Lists_Cats!$C$42,IF(C331&lt;=Lists_Cats!$B$43,Lists_Cats!$C$43,IF(C331&lt;=Lists_Cats!$B$44,Lists_Cats!$C$44,IF(C331&lt;=Lists_Cats!$B$45,Lists_Cats!$C$45,IF(C331&lt;=Lists_Cats!$B$46,Lists_Cats!$C$46,Lists_Cats!$C$47))))))))))))))</f>
        <v>FW11</v>
      </c>
      <c r="F331" s="50"/>
      <c r="G331" s="67" t="s">
        <v>20</v>
      </c>
      <c r="H331" s="51" t="str">
        <f t="shared" si="16"/>
        <v>FT8-FW11-Walnut</v>
      </c>
      <c r="I331" s="52">
        <v>196.32999999999998</v>
      </c>
      <c r="K331">
        <f t="shared" si="15"/>
        <v>1</v>
      </c>
      <c r="M331" s="355">
        <v>7.4999999999999997E-2</v>
      </c>
      <c r="O331" s="361">
        <f t="shared" si="17"/>
        <v>211.06</v>
      </c>
    </row>
    <row r="332" spans="1:15" hidden="1">
      <c r="A332" s="53" t="s">
        <v>117</v>
      </c>
      <c r="B332" s="48">
        <v>52</v>
      </c>
      <c r="C332" s="49">
        <v>152</v>
      </c>
      <c r="D332" s="15" t="str">
        <f>IF(B332&lt;=Lists_Cats!$B$19,Lists_Cats!$C$19,IF(B332&lt;=Lists_Cats!$B$20,Lists_Cats!$C$20,IF(B332&lt;=Lists_Cats!$B$21,Lists_Cats!$C$21,IF(B332&lt;=Lists_Cats!$B$22,Lists_Cats!$C$22,IF(B332&lt;=Lists_Cats!$B$23,Lists_Cats!$C$23,IF(B332&lt;=Lists_Cats!$B$24,Lists_Cats!$C$24,IF(B332&lt;=Lists_Cats!$B$25,Lists_Cats!$C$25,IF(B332&lt;=Lists_Cats!$B$26,Lists_Cats!$C$26,IF(B332&lt;=Lists_Cats!$B$27,Lists_Cats!$C$27,IF(B332&lt;=Lists_Cats!$B$28,Lists_Cats!$C$28,Lists_Cats!$C$29))))))))))</f>
        <v>FT8</v>
      </c>
      <c r="E332" s="50" t="str">
        <f>IF(C332&lt;=Lists_Cats!$B$33,Lists_Cats!$C$33,IF(C332&lt;=Lists_Cats!$B$34,Lists_Cats!$C$34,IF(C332&lt;=Lists_Cats!$B$35,Lists_Cats!$C$35,IF(C332&lt;=Lists_Cats!$B$36,Lists_Cats!$C$36,IF(C332&lt;=Lists_Cats!$B$37,Lists_Cats!$C$37,IF(C332&lt;=Lists_Cats!$B$38,Lists_Cats!$C$38,IF(C332&lt;=Lists_Cats!$B$39,Lists_Cats!$C$39,IF(C332&lt;=Lists_Cats!$B$40,Lists_Cats!$C$40,IF(C332&lt;=Lists_Cats!$B$41,Lists_Cats!$C$41,IF(C332&lt;=Lists_Cats!$B$42,Lists_Cats!$C$42,IF(C332&lt;=Lists_Cats!$B$43,Lists_Cats!$C$43,IF(C332&lt;=Lists_Cats!$B$44,Lists_Cats!$C$44,IF(C332&lt;=Lists_Cats!$B$45,Lists_Cats!$C$45,IF(C332&lt;=Lists_Cats!$B$46,Lists_Cats!$C$46,Lists_Cats!$C$47))))))))))))))</f>
        <v>FW12</v>
      </c>
      <c r="F332" s="50"/>
      <c r="G332" s="67" t="s">
        <v>20</v>
      </c>
      <c r="H332" s="51" t="str">
        <f t="shared" si="16"/>
        <v>FT8-FW12-Walnut</v>
      </c>
      <c r="I332" s="52">
        <v>215.59</v>
      </c>
      <c r="K332">
        <f t="shared" si="15"/>
        <v>1</v>
      </c>
      <c r="M332" s="355">
        <v>7.4999999999999997E-2</v>
      </c>
      <c r="O332" s="361">
        <f t="shared" si="17"/>
        <v>231.76</v>
      </c>
    </row>
    <row r="333" spans="1:15" hidden="1">
      <c r="A333" s="53" t="s">
        <v>118</v>
      </c>
      <c r="B333" s="48">
        <v>63</v>
      </c>
      <c r="C333" s="49">
        <v>79</v>
      </c>
      <c r="D333" s="15" t="str">
        <f>IF(B333&lt;=Lists_Cats!$B$19,Lists_Cats!$C$19,IF(B333&lt;=Lists_Cats!$B$20,Lists_Cats!$C$20,IF(B333&lt;=Lists_Cats!$B$21,Lists_Cats!$C$21,IF(B333&lt;=Lists_Cats!$B$22,Lists_Cats!$C$22,IF(B333&lt;=Lists_Cats!$B$23,Lists_Cats!$C$23,IF(B333&lt;=Lists_Cats!$B$24,Lists_Cats!$C$24,IF(B333&lt;=Lists_Cats!$B$25,Lists_Cats!$C$25,IF(B333&lt;=Lists_Cats!$B$26,Lists_Cats!$C$26,IF(B333&lt;=Lists_Cats!$B$27,Lists_Cats!$C$27,IF(B333&lt;=Lists_Cats!$B$28,Lists_Cats!$C$28,Lists_Cats!$C$29))))))))))</f>
        <v>FT9</v>
      </c>
      <c r="E333" s="50" t="str">
        <f>IF(C333&lt;=Lists_Cats!$B$33,Lists_Cats!$C$33,IF(C333&lt;=Lists_Cats!$B$34,Lists_Cats!$C$34,IF(C333&lt;=Lists_Cats!$B$35,Lists_Cats!$C$35,IF(C333&lt;=Lists_Cats!$B$36,Lists_Cats!$C$36,IF(C333&lt;=Lists_Cats!$B$37,Lists_Cats!$C$37,IF(C333&lt;=Lists_Cats!$B$38,Lists_Cats!$C$38,IF(C333&lt;=Lists_Cats!$B$39,Lists_Cats!$C$39,IF(C333&lt;=Lists_Cats!$B$40,Lists_Cats!$C$40,IF(C333&lt;=Lists_Cats!$B$41,Lists_Cats!$C$41,IF(C333&lt;=Lists_Cats!$B$42,Lists_Cats!$C$42,IF(C333&lt;=Lists_Cats!$B$43,Lists_Cats!$C$43,IF(C333&lt;=Lists_Cats!$B$44,Lists_Cats!$C$44,IF(C333&lt;=Lists_Cats!$B$45,Lists_Cats!$C$45,IF(C333&lt;=Lists_Cats!$B$46,Lists_Cats!$C$46,Lists_Cats!$C$47))))))))))))))</f>
        <v>FW5</v>
      </c>
      <c r="F333" s="50"/>
      <c r="G333" s="67" t="s">
        <v>20</v>
      </c>
      <c r="H333" s="51" t="str">
        <f t="shared" si="16"/>
        <v>FT9-FW5-Walnut</v>
      </c>
      <c r="I333" s="52">
        <v>201.95</v>
      </c>
      <c r="K333">
        <f t="shared" si="15"/>
        <v>1</v>
      </c>
      <c r="M333" s="355">
        <v>7.4999999999999997E-2</v>
      </c>
      <c r="O333" s="361">
        <f t="shared" si="17"/>
        <v>217.1</v>
      </c>
    </row>
    <row r="334" spans="1:15" hidden="1">
      <c r="A334" s="53" t="s">
        <v>119</v>
      </c>
      <c r="B334" s="48">
        <v>63</v>
      </c>
      <c r="C334" s="49">
        <v>91</v>
      </c>
      <c r="D334" s="15" t="str">
        <f>IF(B334&lt;=Lists_Cats!$B$19,Lists_Cats!$C$19,IF(B334&lt;=Lists_Cats!$B$20,Lists_Cats!$C$20,IF(B334&lt;=Lists_Cats!$B$21,Lists_Cats!$C$21,IF(B334&lt;=Lists_Cats!$B$22,Lists_Cats!$C$22,IF(B334&lt;=Lists_Cats!$B$23,Lists_Cats!$C$23,IF(B334&lt;=Lists_Cats!$B$24,Lists_Cats!$C$24,IF(B334&lt;=Lists_Cats!$B$25,Lists_Cats!$C$25,IF(B334&lt;=Lists_Cats!$B$26,Lists_Cats!$C$26,IF(B334&lt;=Lists_Cats!$B$27,Lists_Cats!$C$27,IF(B334&lt;=Lists_Cats!$B$28,Lists_Cats!$C$28,Lists_Cats!$C$29))))))))))</f>
        <v>FT9</v>
      </c>
      <c r="E334" s="50" t="str">
        <f>IF(C334&lt;=Lists_Cats!$B$33,Lists_Cats!$C$33,IF(C334&lt;=Lists_Cats!$B$34,Lists_Cats!$C$34,IF(C334&lt;=Lists_Cats!$B$35,Lists_Cats!$C$35,IF(C334&lt;=Lists_Cats!$B$36,Lists_Cats!$C$36,IF(C334&lt;=Lists_Cats!$B$37,Lists_Cats!$C$37,IF(C334&lt;=Lists_Cats!$B$38,Lists_Cats!$C$38,IF(C334&lt;=Lists_Cats!$B$39,Lists_Cats!$C$39,IF(C334&lt;=Lists_Cats!$B$40,Lists_Cats!$C$40,IF(C334&lt;=Lists_Cats!$B$41,Lists_Cats!$C$41,IF(C334&lt;=Lists_Cats!$B$42,Lists_Cats!$C$42,IF(C334&lt;=Lists_Cats!$B$43,Lists_Cats!$C$43,IF(C334&lt;=Lists_Cats!$B$44,Lists_Cats!$C$44,IF(C334&lt;=Lists_Cats!$B$45,Lists_Cats!$C$45,IF(C334&lt;=Lists_Cats!$B$46,Lists_Cats!$C$46,Lists_Cats!$C$47))))))))))))))</f>
        <v>FW7</v>
      </c>
      <c r="F334" s="50"/>
      <c r="G334" s="67" t="s">
        <v>20</v>
      </c>
      <c r="H334" s="51" t="str">
        <f t="shared" si="16"/>
        <v>FT9-FW7-Walnut</v>
      </c>
      <c r="I334" s="52">
        <v>224.78</v>
      </c>
      <c r="K334">
        <f t="shared" si="15"/>
        <v>1</v>
      </c>
      <c r="M334" s="355">
        <v>7.4999999999999997E-2</v>
      </c>
      <c r="O334" s="361">
        <f t="shared" si="17"/>
        <v>241.64</v>
      </c>
    </row>
    <row r="335" spans="1:15" hidden="1">
      <c r="A335" s="53" t="s">
        <v>120</v>
      </c>
      <c r="B335" s="48">
        <v>63</v>
      </c>
      <c r="C335" s="49">
        <v>104</v>
      </c>
      <c r="D335" s="15" t="str">
        <f>IF(B335&lt;=Lists_Cats!$B$19,Lists_Cats!$C$19,IF(B335&lt;=Lists_Cats!$B$20,Lists_Cats!$C$20,IF(B335&lt;=Lists_Cats!$B$21,Lists_Cats!$C$21,IF(B335&lt;=Lists_Cats!$B$22,Lists_Cats!$C$22,IF(B335&lt;=Lists_Cats!$B$23,Lists_Cats!$C$23,IF(B335&lt;=Lists_Cats!$B$24,Lists_Cats!$C$24,IF(B335&lt;=Lists_Cats!$B$25,Lists_Cats!$C$25,IF(B335&lt;=Lists_Cats!$B$26,Lists_Cats!$C$26,IF(B335&lt;=Lists_Cats!$B$27,Lists_Cats!$C$27,IF(B335&lt;=Lists_Cats!$B$28,Lists_Cats!$C$28,Lists_Cats!$C$29))))))))))</f>
        <v>FT9</v>
      </c>
      <c r="E335" s="50" t="str">
        <f>IF(C335&lt;=Lists_Cats!$B$33,Lists_Cats!$C$33,IF(C335&lt;=Lists_Cats!$B$34,Lists_Cats!$C$34,IF(C335&lt;=Lists_Cats!$B$35,Lists_Cats!$C$35,IF(C335&lt;=Lists_Cats!$B$36,Lists_Cats!$C$36,IF(C335&lt;=Lists_Cats!$B$37,Lists_Cats!$C$37,IF(C335&lt;=Lists_Cats!$B$38,Lists_Cats!$C$38,IF(C335&lt;=Lists_Cats!$B$39,Lists_Cats!$C$39,IF(C335&lt;=Lists_Cats!$B$40,Lists_Cats!$C$40,IF(C335&lt;=Lists_Cats!$B$41,Lists_Cats!$C$41,IF(C335&lt;=Lists_Cats!$B$42,Lists_Cats!$C$42,IF(C335&lt;=Lists_Cats!$B$43,Lists_Cats!$C$43,IF(C335&lt;=Lists_Cats!$B$44,Lists_Cats!$C$44,IF(C335&lt;=Lists_Cats!$B$45,Lists_Cats!$C$45,IF(C335&lt;=Lists_Cats!$B$46,Lists_Cats!$C$46,Lists_Cats!$C$47))))))))))))))</f>
        <v>FW8</v>
      </c>
      <c r="F335" s="50"/>
      <c r="G335" s="67" t="s">
        <v>20</v>
      </c>
      <c r="H335" s="51" t="str">
        <f t="shared" si="16"/>
        <v>FT9-FW8-Walnut</v>
      </c>
      <c r="I335" s="52">
        <v>247.59</v>
      </c>
      <c r="K335">
        <f t="shared" si="15"/>
        <v>1</v>
      </c>
      <c r="M335" s="355">
        <v>7.4999999999999997E-2</v>
      </c>
      <c r="O335" s="361">
        <f t="shared" si="17"/>
        <v>266.15999999999997</v>
      </c>
    </row>
    <row r="336" spans="1:15" hidden="1">
      <c r="A336" s="53" t="s">
        <v>121</v>
      </c>
      <c r="B336" s="48">
        <v>63</v>
      </c>
      <c r="C336" s="49">
        <v>115</v>
      </c>
      <c r="D336" s="15" t="str">
        <f>IF(B336&lt;=Lists_Cats!$B$19,Lists_Cats!$C$19,IF(B336&lt;=Lists_Cats!$B$20,Lists_Cats!$C$20,IF(B336&lt;=Lists_Cats!$B$21,Lists_Cats!$C$21,IF(B336&lt;=Lists_Cats!$B$22,Lists_Cats!$C$22,IF(B336&lt;=Lists_Cats!$B$23,Lists_Cats!$C$23,IF(B336&lt;=Lists_Cats!$B$24,Lists_Cats!$C$24,IF(B336&lt;=Lists_Cats!$B$25,Lists_Cats!$C$25,IF(B336&lt;=Lists_Cats!$B$26,Lists_Cats!$C$26,IF(B336&lt;=Lists_Cats!$B$27,Lists_Cats!$C$27,IF(B336&lt;=Lists_Cats!$B$28,Lists_Cats!$C$28,Lists_Cats!$C$29))))))))))</f>
        <v>FT9</v>
      </c>
      <c r="E336" s="50" t="str">
        <f>IF(C336&lt;=Lists_Cats!$B$33,Lists_Cats!$C$33,IF(C336&lt;=Lists_Cats!$B$34,Lists_Cats!$C$34,IF(C336&lt;=Lists_Cats!$B$35,Lists_Cats!$C$35,IF(C336&lt;=Lists_Cats!$B$36,Lists_Cats!$C$36,IF(C336&lt;=Lists_Cats!$B$37,Lists_Cats!$C$37,IF(C336&lt;=Lists_Cats!$B$38,Lists_Cats!$C$38,IF(C336&lt;=Lists_Cats!$B$39,Lists_Cats!$C$39,IF(C336&lt;=Lists_Cats!$B$40,Lists_Cats!$C$40,IF(C336&lt;=Lists_Cats!$B$41,Lists_Cats!$C$41,IF(C336&lt;=Lists_Cats!$B$42,Lists_Cats!$C$42,IF(C336&lt;=Lists_Cats!$B$43,Lists_Cats!$C$43,IF(C336&lt;=Lists_Cats!$B$44,Lists_Cats!$C$44,IF(C336&lt;=Lists_Cats!$B$45,Lists_Cats!$C$45,IF(C336&lt;=Lists_Cats!$B$46,Lists_Cats!$C$46,Lists_Cats!$C$47))))))))))))))</f>
        <v>FW9</v>
      </c>
      <c r="F336" s="50"/>
      <c r="G336" s="67" t="s">
        <v>20</v>
      </c>
      <c r="H336" s="51" t="str">
        <f t="shared" si="16"/>
        <v>FT9-FW9-Walnut</v>
      </c>
      <c r="I336" s="52">
        <v>268.13</v>
      </c>
      <c r="K336">
        <f t="shared" si="15"/>
        <v>1</v>
      </c>
      <c r="M336" s="355">
        <v>7.4999999999999997E-2</v>
      </c>
      <c r="O336" s="361">
        <f t="shared" si="17"/>
        <v>288.24</v>
      </c>
    </row>
    <row r="337" spans="1:15" hidden="1">
      <c r="A337" s="53" t="s">
        <v>122</v>
      </c>
      <c r="B337" s="48">
        <v>63</v>
      </c>
      <c r="C337" s="49">
        <v>125</v>
      </c>
      <c r="D337" s="15" t="str">
        <f>IF(B337&lt;=Lists_Cats!$B$19,Lists_Cats!$C$19,IF(B337&lt;=Lists_Cats!$B$20,Lists_Cats!$C$20,IF(B337&lt;=Lists_Cats!$B$21,Lists_Cats!$C$21,IF(B337&lt;=Lists_Cats!$B$22,Lists_Cats!$C$22,IF(B337&lt;=Lists_Cats!$B$23,Lists_Cats!$C$23,IF(B337&lt;=Lists_Cats!$B$24,Lists_Cats!$C$24,IF(B337&lt;=Lists_Cats!$B$25,Lists_Cats!$C$25,IF(B337&lt;=Lists_Cats!$B$26,Lists_Cats!$C$26,IF(B337&lt;=Lists_Cats!$B$27,Lists_Cats!$C$27,IF(B337&lt;=Lists_Cats!$B$28,Lists_Cats!$C$28,Lists_Cats!$C$29))))))))))</f>
        <v>FT9</v>
      </c>
      <c r="E337" s="50" t="str">
        <f>IF(C337&lt;=Lists_Cats!$B$33,Lists_Cats!$C$33,IF(C337&lt;=Lists_Cats!$B$34,Lists_Cats!$C$34,IF(C337&lt;=Lists_Cats!$B$35,Lists_Cats!$C$35,IF(C337&lt;=Lists_Cats!$B$36,Lists_Cats!$C$36,IF(C337&lt;=Lists_Cats!$B$37,Lists_Cats!$C$37,IF(C337&lt;=Lists_Cats!$B$38,Lists_Cats!$C$38,IF(C337&lt;=Lists_Cats!$B$39,Lists_Cats!$C$39,IF(C337&lt;=Lists_Cats!$B$40,Lists_Cats!$C$40,IF(C337&lt;=Lists_Cats!$B$41,Lists_Cats!$C$41,IF(C337&lt;=Lists_Cats!$B$42,Lists_Cats!$C$42,IF(C337&lt;=Lists_Cats!$B$43,Lists_Cats!$C$43,IF(C337&lt;=Lists_Cats!$B$44,Lists_Cats!$C$44,IF(C337&lt;=Lists_Cats!$B$45,Lists_Cats!$C$45,IF(C337&lt;=Lists_Cats!$B$46,Lists_Cats!$C$46,Lists_Cats!$C$47))))))))))))))</f>
        <v>FW10</v>
      </c>
      <c r="F337" s="50"/>
      <c r="G337" s="67" t="s">
        <v>20</v>
      </c>
      <c r="H337" s="51" t="str">
        <f t="shared" si="16"/>
        <v>FT9-FW10-Walnut</v>
      </c>
      <c r="I337" s="52">
        <v>286.46999999999997</v>
      </c>
      <c r="K337">
        <f t="shared" si="15"/>
        <v>1</v>
      </c>
      <c r="M337" s="355">
        <v>7.4999999999999997E-2</v>
      </c>
      <c r="O337" s="361">
        <f t="shared" si="17"/>
        <v>307.95999999999998</v>
      </c>
    </row>
    <row r="338" spans="1:15" hidden="1">
      <c r="A338" s="53" t="s">
        <v>123</v>
      </c>
      <c r="B338" s="48">
        <v>63</v>
      </c>
      <c r="C338" s="49">
        <v>138</v>
      </c>
      <c r="D338" s="15" t="str">
        <f>IF(B338&lt;=Lists_Cats!$B$19,Lists_Cats!$C$19,IF(B338&lt;=Lists_Cats!$B$20,Lists_Cats!$C$20,IF(B338&lt;=Lists_Cats!$B$21,Lists_Cats!$C$21,IF(B338&lt;=Lists_Cats!$B$22,Lists_Cats!$C$22,IF(B338&lt;=Lists_Cats!$B$23,Lists_Cats!$C$23,IF(B338&lt;=Lists_Cats!$B$24,Lists_Cats!$C$24,IF(B338&lt;=Lists_Cats!$B$25,Lists_Cats!$C$25,IF(B338&lt;=Lists_Cats!$B$26,Lists_Cats!$C$26,IF(B338&lt;=Lists_Cats!$B$27,Lists_Cats!$C$27,IF(B338&lt;=Lists_Cats!$B$28,Lists_Cats!$C$28,Lists_Cats!$C$29))))))))))</f>
        <v>FT9</v>
      </c>
      <c r="E338" s="50" t="str">
        <f>IF(C338&lt;=Lists_Cats!$B$33,Lists_Cats!$C$33,IF(C338&lt;=Lists_Cats!$B$34,Lists_Cats!$C$34,IF(C338&lt;=Lists_Cats!$B$35,Lists_Cats!$C$35,IF(C338&lt;=Lists_Cats!$B$36,Lists_Cats!$C$36,IF(C338&lt;=Lists_Cats!$B$37,Lists_Cats!$C$37,IF(C338&lt;=Lists_Cats!$B$38,Lists_Cats!$C$38,IF(C338&lt;=Lists_Cats!$B$39,Lists_Cats!$C$39,IF(C338&lt;=Lists_Cats!$B$40,Lists_Cats!$C$40,IF(C338&lt;=Lists_Cats!$B$41,Lists_Cats!$C$41,IF(C338&lt;=Lists_Cats!$B$42,Lists_Cats!$C$42,IF(C338&lt;=Lists_Cats!$B$43,Lists_Cats!$C$43,IF(C338&lt;=Lists_Cats!$B$44,Lists_Cats!$C$44,IF(C338&lt;=Lists_Cats!$B$45,Lists_Cats!$C$45,IF(C338&lt;=Lists_Cats!$B$46,Lists_Cats!$C$46,Lists_Cats!$C$47))))))))))))))</f>
        <v>FW11</v>
      </c>
      <c r="F338" s="50"/>
      <c r="G338" s="67" t="s">
        <v>20</v>
      </c>
      <c r="H338" s="51" t="str">
        <f t="shared" si="16"/>
        <v>FT9-FW11-Walnut</v>
      </c>
      <c r="I338" s="52">
        <v>310.43</v>
      </c>
      <c r="K338">
        <f t="shared" si="15"/>
        <v>1</v>
      </c>
      <c r="M338" s="355">
        <v>7.4999999999999997E-2</v>
      </c>
      <c r="O338" s="361">
        <f t="shared" si="17"/>
        <v>333.71999999999997</v>
      </c>
    </row>
    <row r="339" spans="1:15" hidden="1">
      <c r="A339" s="53" t="s">
        <v>124</v>
      </c>
      <c r="B339" s="48">
        <v>63</v>
      </c>
      <c r="C339" s="49">
        <v>152</v>
      </c>
      <c r="D339" s="15" t="str">
        <f>IF(B339&lt;=Lists_Cats!$B$19,Lists_Cats!$C$19,IF(B339&lt;=Lists_Cats!$B$20,Lists_Cats!$C$20,IF(B339&lt;=Lists_Cats!$B$21,Lists_Cats!$C$21,IF(B339&lt;=Lists_Cats!$B$22,Lists_Cats!$C$22,IF(B339&lt;=Lists_Cats!$B$23,Lists_Cats!$C$23,IF(B339&lt;=Lists_Cats!$B$24,Lists_Cats!$C$24,IF(B339&lt;=Lists_Cats!$B$25,Lists_Cats!$C$25,IF(B339&lt;=Lists_Cats!$B$26,Lists_Cats!$C$26,IF(B339&lt;=Lists_Cats!$B$27,Lists_Cats!$C$27,IF(B339&lt;=Lists_Cats!$B$28,Lists_Cats!$C$28,Lists_Cats!$C$29))))))))))</f>
        <v>FT9</v>
      </c>
      <c r="E339" s="50" t="str">
        <f>IF(C339&lt;=Lists_Cats!$B$33,Lists_Cats!$C$33,IF(C339&lt;=Lists_Cats!$B$34,Lists_Cats!$C$34,IF(C339&lt;=Lists_Cats!$B$35,Lists_Cats!$C$35,IF(C339&lt;=Lists_Cats!$B$36,Lists_Cats!$C$36,IF(C339&lt;=Lists_Cats!$B$37,Lists_Cats!$C$37,IF(C339&lt;=Lists_Cats!$B$38,Lists_Cats!$C$38,IF(C339&lt;=Lists_Cats!$B$39,Lists_Cats!$C$39,IF(C339&lt;=Lists_Cats!$B$40,Lists_Cats!$C$40,IF(C339&lt;=Lists_Cats!$B$41,Lists_Cats!$C$41,IF(C339&lt;=Lists_Cats!$B$42,Lists_Cats!$C$42,IF(C339&lt;=Lists_Cats!$B$43,Lists_Cats!$C$43,IF(C339&lt;=Lists_Cats!$B$44,Lists_Cats!$C$44,IF(C339&lt;=Lists_Cats!$B$45,Lists_Cats!$C$45,IF(C339&lt;=Lists_Cats!$B$46,Lists_Cats!$C$46,Lists_Cats!$C$47))))))))))))))</f>
        <v>FW12</v>
      </c>
      <c r="F339" s="50"/>
      <c r="G339" s="67" t="s">
        <v>20</v>
      </c>
      <c r="H339" s="51" t="str">
        <f t="shared" si="16"/>
        <v>FT9-FW12-Walnut</v>
      </c>
      <c r="I339" s="52">
        <v>335.58</v>
      </c>
      <c r="K339">
        <f t="shared" si="15"/>
        <v>1</v>
      </c>
      <c r="M339" s="355">
        <v>7.4999999999999997E-2</v>
      </c>
      <c r="O339" s="361">
        <f t="shared" si="17"/>
        <v>360.75</v>
      </c>
    </row>
    <row r="340" spans="1:15" hidden="1">
      <c r="A340" s="12" t="s">
        <v>63</v>
      </c>
      <c r="B340" s="13">
        <v>12</v>
      </c>
      <c r="C340" s="14">
        <v>31</v>
      </c>
      <c r="D340" s="15" t="str">
        <f>IF(B340&lt;=Lists_Cats!$B$19,Lists_Cats!$C$19,IF(B340&lt;=Lists_Cats!$B$20,Lists_Cats!$C$20,IF(B340&lt;=Lists_Cats!$B$21,Lists_Cats!$C$21,IF(B340&lt;=Lists_Cats!$B$22,Lists_Cats!$C$22,IF(B340&lt;=Lists_Cats!$B$23,Lists_Cats!$C$23,IF(B340&lt;=Lists_Cats!$B$24,Lists_Cats!$C$24,IF(B340&lt;=Lists_Cats!$B$25,Lists_Cats!$C$25,IF(B340&lt;=Lists_Cats!$B$26,Lists_Cats!$C$26,IF(B340&lt;=Lists_Cats!$B$27,Lists_Cats!$C$27,IF(B340&lt;=Lists_Cats!$B$28,Lists_Cats!$C$28,Lists_Cats!$C$29))))))))))</f>
        <v>FT1</v>
      </c>
      <c r="E340" s="15" t="str">
        <f>IF(C340&lt;=Lists_Cats!$B$33,Lists_Cats!$C$33,IF(C340&lt;=Lists_Cats!$B$34,Lists_Cats!$C$34,IF(C340&lt;=Lists_Cats!$B$35,Lists_Cats!$C$35,IF(C340&lt;=Lists_Cats!$B$36,Lists_Cats!$C$36,IF(C340&lt;=Lists_Cats!$B$37,Lists_Cats!$C$37,IF(C340&lt;=Lists_Cats!$B$38,Lists_Cats!$C$38,IF(C340&lt;=Lists_Cats!$B$39,Lists_Cats!$C$39,IF(C340&lt;=Lists_Cats!$B$40,Lists_Cats!$C$40,IF(C340&lt;=Lists_Cats!$B$41,Lists_Cats!$C$41,IF(C340&lt;=Lists_Cats!$B$42,Lists_Cats!$C$42,IF(C340&lt;=Lists_Cats!$B$43,Lists_Cats!$C$43,IF(C340&lt;=Lists_Cats!$B$44,Lists_Cats!$C$44,IF(C340&lt;=Lists_Cats!$B$45,Lists_Cats!$C$45,IF(C340&lt;=Lists_Cats!$B$46,Lists_Cats!$C$46,Lists_Cats!$C$47))))))))))))))</f>
        <v>FW1</v>
      </c>
      <c r="F340" s="15"/>
      <c r="G340" s="56" t="s">
        <v>104</v>
      </c>
      <c r="H340" s="16" t="str">
        <f t="shared" si="16"/>
        <v>FT1-FW1-Maple</v>
      </c>
      <c r="I340" s="54">
        <v>8.61</v>
      </c>
      <c r="K340">
        <f t="shared" si="15"/>
        <v>1</v>
      </c>
      <c r="M340" s="356">
        <v>0.02</v>
      </c>
      <c r="O340" s="361">
        <f t="shared" si="17"/>
        <v>8.7899999999999991</v>
      </c>
    </row>
    <row r="341" spans="1:15" hidden="1">
      <c r="A341" s="12" t="s">
        <v>64</v>
      </c>
      <c r="B341" s="13">
        <v>25</v>
      </c>
      <c r="C341" s="14">
        <v>31</v>
      </c>
      <c r="D341" s="15" t="str">
        <f>IF(B341&lt;=Lists_Cats!$B$19,Lists_Cats!$C$19,IF(B341&lt;=Lists_Cats!$B$20,Lists_Cats!$C$20,IF(B341&lt;=Lists_Cats!$B$21,Lists_Cats!$C$21,IF(B341&lt;=Lists_Cats!$B$22,Lists_Cats!$C$22,IF(B341&lt;=Lists_Cats!$B$23,Lists_Cats!$C$23,IF(B341&lt;=Lists_Cats!$B$24,Lists_Cats!$C$24,IF(B341&lt;=Lists_Cats!$B$25,Lists_Cats!$C$25,IF(B341&lt;=Lists_Cats!$B$26,Lists_Cats!$C$26,IF(B341&lt;=Lists_Cats!$B$27,Lists_Cats!$C$27,IF(B341&lt;=Lists_Cats!$B$28,Lists_Cats!$C$28,Lists_Cats!$C$29))))))))))</f>
        <v>FT5</v>
      </c>
      <c r="E341" s="15" t="str">
        <f>IF(C341&lt;=Lists_Cats!$B$33,Lists_Cats!$C$33,IF(C341&lt;=Lists_Cats!$B$34,Lists_Cats!$C$34,IF(C341&lt;=Lists_Cats!$B$35,Lists_Cats!$C$35,IF(C341&lt;=Lists_Cats!$B$36,Lists_Cats!$C$36,IF(C341&lt;=Lists_Cats!$B$37,Lists_Cats!$C$37,IF(C341&lt;=Lists_Cats!$B$38,Lists_Cats!$C$38,IF(C341&lt;=Lists_Cats!$B$39,Lists_Cats!$C$39,IF(C341&lt;=Lists_Cats!$B$40,Lists_Cats!$C$40,IF(C341&lt;=Lists_Cats!$B$41,Lists_Cats!$C$41,IF(C341&lt;=Lists_Cats!$B$42,Lists_Cats!$C$42,IF(C341&lt;=Lists_Cats!$B$43,Lists_Cats!$C$43,IF(C341&lt;=Lists_Cats!$B$44,Lists_Cats!$C$44,IF(C341&lt;=Lists_Cats!$B$45,Lists_Cats!$C$45,IF(C341&lt;=Lists_Cats!$B$46,Lists_Cats!$C$46,Lists_Cats!$C$47))))))))))))))</f>
        <v>FW1</v>
      </c>
      <c r="F341" s="15"/>
      <c r="G341" s="68" t="s">
        <v>104</v>
      </c>
      <c r="H341" s="16" t="str">
        <f t="shared" si="16"/>
        <v>FT5-FW1-Maple</v>
      </c>
      <c r="I341" s="54">
        <v>12.61</v>
      </c>
      <c r="K341">
        <f t="shared" si="15"/>
        <v>1</v>
      </c>
      <c r="M341" s="356">
        <v>0.02</v>
      </c>
      <c r="O341" s="361">
        <f t="shared" si="17"/>
        <v>12.87</v>
      </c>
    </row>
    <row r="342" spans="1:15" hidden="1">
      <c r="A342" s="12" t="s">
        <v>65</v>
      </c>
      <c r="B342" s="13">
        <v>12</v>
      </c>
      <c r="C342" s="14">
        <v>45</v>
      </c>
      <c r="D342" s="15" t="str">
        <f>IF(B342&lt;=Lists_Cats!$B$19,Lists_Cats!$C$19,IF(B342&lt;=Lists_Cats!$B$20,Lists_Cats!$C$20,IF(B342&lt;=Lists_Cats!$B$21,Lists_Cats!$C$21,IF(B342&lt;=Lists_Cats!$B$22,Lists_Cats!$C$22,IF(B342&lt;=Lists_Cats!$B$23,Lists_Cats!$C$23,IF(B342&lt;=Lists_Cats!$B$24,Lists_Cats!$C$24,IF(B342&lt;=Lists_Cats!$B$25,Lists_Cats!$C$25,IF(B342&lt;=Lists_Cats!$B$26,Lists_Cats!$C$26,IF(B342&lt;=Lists_Cats!$B$27,Lists_Cats!$C$27,IF(B342&lt;=Lists_Cats!$B$28,Lists_Cats!$C$28,Lists_Cats!$C$29))))))))))</f>
        <v>FT1</v>
      </c>
      <c r="E342" s="15" t="str">
        <f>IF(C342&lt;=Lists_Cats!$B$33,Lists_Cats!$C$33,IF(C342&lt;=Lists_Cats!$B$34,Lists_Cats!$C$34,IF(C342&lt;=Lists_Cats!$B$35,Lists_Cats!$C$35,IF(C342&lt;=Lists_Cats!$B$36,Lists_Cats!$C$36,IF(C342&lt;=Lists_Cats!$B$37,Lists_Cats!$C$37,IF(C342&lt;=Lists_Cats!$B$38,Lists_Cats!$C$38,IF(C342&lt;=Lists_Cats!$B$39,Lists_Cats!$C$39,IF(C342&lt;=Lists_Cats!$B$40,Lists_Cats!$C$40,IF(C342&lt;=Lists_Cats!$B$41,Lists_Cats!$C$41,IF(C342&lt;=Lists_Cats!$B$42,Lists_Cats!$C$42,IF(C342&lt;=Lists_Cats!$B$43,Lists_Cats!$C$43,IF(C342&lt;=Lists_Cats!$B$44,Lists_Cats!$C$44,IF(C342&lt;=Lists_Cats!$B$45,Lists_Cats!$C$45,IF(C342&lt;=Lists_Cats!$B$46,Lists_Cats!$C$46,Lists_Cats!$C$47))))))))))))))</f>
        <v>FW2</v>
      </c>
      <c r="F342" s="15"/>
      <c r="G342" s="68" t="s">
        <v>104</v>
      </c>
      <c r="H342" s="16" t="str">
        <f t="shared" si="16"/>
        <v>FT1-FW2-Maple</v>
      </c>
      <c r="I342" s="54">
        <v>11.34</v>
      </c>
      <c r="K342">
        <f t="shared" si="15"/>
        <v>1</v>
      </c>
      <c r="M342" s="356">
        <v>0.02</v>
      </c>
      <c r="O342" s="361">
        <f t="shared" si="17"/>
        <v>11.57</v>
      </c>
    </row>
    <row r="343" spans="1:15" hidden="1">
      <c r="A343" s="12" t="s">
        <v>66</v>
      </c>
      <c r="B343" s="13">
        <v>12</v>
      </c>
      <c r="C343" s="14">
        <v>60</v>
      </c>
      <c r="D343" s="15" t="str">
        <f>IF(B343&lt;=Lists_Cats!$B$19,Lists_Cats!$C$19,IF(B343&lt;=Lists_Cats!$B$20,Lists_Cats!$C$20,IF(B343&lt;=Lists_Cats!$B$21,Lists_Cats!$C$21,IF(B343&lt;=Lists_Cats!$B$22,Lists_Cats!$C$22,IF(B343&lt;=Lists_Cats!$B$23,Lists_Cats!$C$23,IF(B343&lt;=Lists_Cats!$B$24,Lists_Cats!$C$24,IF(B343&lt;=Lists_Cats!$B$25,Lists_Cats!$C$25,IF(B343&lt;=Lists_Cats!$B$26,Lists_Cats!$C$26,IF(B343&lt;=Lists_Cats!$B$27,Lists_Cats!$C$27,IF(B343&lt;=Lists_Cats!$B$28,Lists_Cats!$C$28,Lists_Cats!$C$29))))))))))</f>
        <v>FT1</v>
      </c>
      <c r="E343" s="15" t="str">
        <f>IF(C343&lt;=Lists_Cats!$B$33,Lists_Cats!$C$33,IF(C343&lt;=Lists_Cats!$B$34,Lists_Cats!$C$34,IF(C343&lt;=Lists_Cats!$B$35,Lists_Cats!$C$35,IF(C343&lt;=Lists_Cats!$B$36,Lists_Cats!$C$36,IF(C343&lt;=Lists_Cats!$B$37,Lists_Cats!$C$37,IF(C343&lt;=Lists_Cats!$B$38,Lists_Cats!$C$38,IF(C343&lt;=Lists_Cats!$B$39,Lists_Cats!$C$39,IF(C343&lt;=Lists_Cats!$B$40,Lists_Cats!$C$40,IF(C343&lt;=Lists_Cats!$B$41,Lists_Cats!$C$41,IF(C343&lt;=Lists_Cats!$B$42,Lists_Cats!$C$42,IF(C343&lt;=Lists_Cats!$B$43,Lists_Cats!$C$43,IF(C343&lt;=Lists_Cats!$B$44,Lists_Cats!$C$44,IF(C343&lt;=Lists_Cats!$B$45,Lists_Cats!$C$45,IF(C343&lt;=Lists_Cats!$B$46,Lists_Cats!$C$46,Lists_Cats!$C$47))))))))))))))</f>
        <v>FW3</v>
      </c>
      <c r="F343" s="15"/>
      <c r="G343" s="68" t="s">
        <v>104</v>
      </c>
      <c r="H343" s="16" t="str">
        <f t="shared" si="16"/>
        <v>FT1-FW3-Maple</v>
      </c>
      <c r="I343" s="54">
        <v>14.25</v>
      </c>
      <c r="K343">
        <f t="shared" si="15"/>
        <v>1</v>
      </c>
      <c r="M343" s="356">
        <v>0.02</v>
      </c>
      <c r="O343" s="361">
        <f t="shared" si="17"/>
        <v>14.54</v>
      </c>
    </row>
    <row r="344" spans="1:15" hidden="1">
      <c r="A344" s="12" t="s">
        <v>67</v>
      </c>
      <c r="B344" s="13">
        <v>12</v>
      </c>
      <c r="C344" s="14">
        <v>75</v>
      </c>
      <c r="D344" s="15" t="str">
        <f>IF(B344&lt;=Lists_Cats!$B$19,Lists_Cats!$C$19,IF(B344&lt;=Lists_Cats!$B$20,Lists_Cats!$C$20,IF(B344&lt;=Lists_Cats!$B$21,Lists_Cats!$C$21,IF(B344&lt;=Lists_Cats!$B$22,Lists_Cats!$C$22,IF(B344&lt;=Lists_Cats!$B$23,Lists_Cats!$C$23,IF(B344&lt;=Lists_Cats!$B$24,Lists_Cats!$C$24,IF(B344&lt;=Lists_Cats!$B$25,Lists_Cats!$C$25,IF(B344&lt;=Lists_Cats!$B$26,Lists_Cats!$C$26,IF(B344&lt;=Lists_Cats!$B$27,Lists_Cats!$C$27,IF(B344&lt;=Lists_Cats!$B$28,Lists_Cats!$C$28,Lists_Cats!$C$29))))))))))</f>
        <v>FT1</v>
      </c>
      <c r="E344" s="15" t="str">
        <f>IF(C344&lt;=Lists_Cats!$B$33,Lists_Cats!$C$33,IF(C344&lt;=Lists_Cats!$B$34,Lists_Cats!$C$34,IF(C344&lt;=Lists_Cats!$B$35,Lists_Cats!$C$35,IF(C344&lt;=Lists_Cats!$B$36,Lists_Cats!$C$36,IF(C344&lt;=Lists_Cats!$B$37,Lists_Cats!$C$37,IF(C344&lt;=Lists_Cats!$B$38,Lists_Cats!$C$38,IF(C344&lt;=Lists_Cats!$B$39,Lists_Cats!$C$39,IF(C344&lt;=Lists_Cats!$B$40,Lists_Cats!$C$40,IF(C344&lt;=Lists_Cats!$B$41,Lists_Cats!$C$41,IF(C344&lt;=Lists_Cats!$B$42,Lists_Cats!$C$42,IF(C344&lt;=Lists_Cats!$B$43,Lists_Cats!$C$43,IF(C344&lt;=Lists_Cats!$B$44,Lists_Cats!$C$44,IF(C344&lt;=Lists_Cats!$B$45,Lists_Cats!$C$45,IF(C344&lt;=Lists_Cats!$B$46,Lists_Cats!$C$46,Lists_Cats!$C$47))))))))))))))</f>
        <v>FW4</v>
      </c>
      <c r="F344" s="15"/>
      <c r="G344" s="68" t="s">
        <v>104</v>
      </c>
      <c r="H344" s="16" t="str">
        <f t="shared" si="16"/>
        <v>FT1-FW4-Maple</v>
      </c>
      <c r="I344" s="54">
        <v>17.170000000000002</v>
      </c>
      <c r="K344">
        <f t="shared" si="15"/>
        <v>1</v>
      </c>
      <c r="M344" s="356">
        <v>0.02</v>
      </c>
      <c r="O344" s="361">
        <f t="shared" si="17"/>
        <v>17.520000000000003</v>
      </c>
    </row>
    <row r="345" spans="1:15" hidden="1">
      <c r="A345" s="12" t="s">
        <v>68</v>
      </c>
      <c r="B345" s="13">
        <v>12</v>
      </c>
      <c r="C345" s="14">
        <v>82</v>
      </c>
      <c r="D345" s="15" t="str">
        <f>IF(B345&lt;=Lists_Cats!$B$19,Lists_Cats!$C$19,IF(B345&lt;=Lists_Cats!$B$20,Lists_Cats!$C$20,IF(B345&lt;=Lists_Cats!$B$21,Lists_Cats!$C$21,IF(B345&lt;=Lists_Cats!$B$22,Lists_Cats!$C$22,IF(B345&lt;=Lists_Cats!$B$23,Lists_Cats!$C$23,IF(B345&lt;=Lists_Cats!$B$24,Lists_Cats!$C$24,IF(B345&lt;=Lists_Cats!$B$25,Lists_Cats!$C$25,IF(B345&lt;=Lists_Cats!$B$26,Lists_Cats!$C$26,IF(B345&lt;=Lists_Cats!$B$27,Lists_Cats!$C$27,IF(B345&lt;=Lists_Cats!$B$28,Lists_Cats!$C$28,Lists_Cats!$C$29))))))))))</f>
        <v>FT1</v>
      </c>
      <c r="E345" s="15" t="str">
        <f>IF(C345&lt;=Lists_Cats!$B$33,Lists_Cats!$C$33,IF(C345&lt;=Lists_Cats!$B$34,Lists_Cats!$C$34,IF(C345&lt;=Lists_Cats!$B$35,Lists_Cats!$C$35,IF(C345&lt;=Lists_Cats!$B$36,Lists_Cats!$C$36,IF(C345&lt;=Lists_Cats!$B$37,Lists_Cats!$C$37,IF(C345&lt;=Lists_Cats!$B$38,Lists_Cats!$C$38,IF(C345&lt;=Lists_Cats!$B$39,Lists_Cats!$C$39,IF(C345&lt;=Lists_Cats!$B$40,Lists_Cats!$C$40,IF(C345&lt;=Lists_Cats!$B$41,Lists_Cats!$C$41,IF(C345&lt;=Lists_Cats!$B$42,Lists_Cats!$C$42,IF(C345&lt;=Lists_Cats!$B$43,Lists_Cats!$C$43,IF(C345&lt;=Lists_Cats!$B$44,Lists_Cats!$C$44,IF(C345&lt;=Lists_Cats!$B$45,Lists_Cats!$C$45,IF(C345&lt;=Lists_Cats!$B$46,Lists_Cats!$C$46,Lists_Cats!$C$47))))))))))))))</f>
        <v>FW6</v>
      </c>
      <c r="F345" s="15"/>
      <c r="G345" s="68" t="s">
        <v>104</v>
      </c>
      <c r="H345" s="16" t="str">
        <f t="shared" si="16"/>
        <v>FT1-FW6-Maple</v>
      </c>
      <c r="I345" s="54">
        <v>18.560000000000002</v>
      </c>
      <c r="K345">
        <f t="shared" si="15"/>
        <v>1</v>
      </c>
      <c r="M345" s="356">
        <v>0.02</v>
      </c>
      <c r="O345" s="361">
        <f t="shared" si="17"/>
        <v>18.940000000000001</v>
      </c>
    </row>
    <row r="346" spans="1:15">
      <c r="A346" s="12" t="s">
        <v>69</v>
      </c>
      <c r="B346" s="13">
        <v>15</v>
      </c>
      <c r="C346" s="14">
        <v>45</v>
      </c>
      <c r="D346" s="15" t="str">
        <f>IF(B346&lt;=Lists_Cats!$B$19,Lists_Cats!$C$19,IF(B346&lt;=Lists_Cats!$B$20,Lists_Cats!$C$20,IF(B346&lt;=Lists_Cats!$B$21,Lists_Cats!$C$21,IF(B346&lt;=Lists_Cats!$B$22,Lists_Cats!$C$22,IF(B346&lt;=Lists_Cats!$B$23,Lists_Cats!$C$23,IF(B346&lt;=Lists_Cats!$B$24,Lists_Cats!$C$24,IF(B346&lt;=Lists_Cats!$B$25,Lists_Cats!$C$25,IF(B346&lt;=Lists_Cats!$B$26,Lists_Cats!$C$26,IF(B346&lt;=Lists_Cats!$B$27,Lists_Cats!$C$27,IF(B346&lt;=Lists_Cats!$B$28,Lists_Cats!$C$28,Lists_Cats!$C$29))))))))))</f>
        <v>FT2</v>
      </c>
      <c r="E346" s="15" t="str">
        <f>IF(C346&lt;=Lists_Cats!$B$33,Lists_Cats!$C$33,IF(C346&lt;=Lists_Cats!$B$34,Lists_Cats!$C$34,IF(C346&lt;=Lists_Cats!$B$35,Lists_Cats!$C$35,IF(C346&lt;=Lists_Cats!$B$36,Lists_Cats!$C$36,IF(C346&lt;=Lists_Cats!$B$37,Lists_Cats!$C$37,IF(C346&lt;=Lists_Cats!$B$38,Lists_Cats!$C$38,IF(C346&lt;=Lists_Cats!$B$39,Lists_Cats!$C$39,IF(C346&lt;=Lists_Cats!$B$40,Lists_Cats!$C$40,IF(C346&lt;=Lists_Cats!$B$41,Lists_Cats!$C$41,IF(C346&lt;=Lists_Cats!$B$42,Lists_Cats!$C$42,IF(C346&lt;=Lists_Cats!$B$43,Lists_Cats!$C$43,IF(C346&lt;=Lists_Cats!$B$44,Lists_Cats!$C$44,IF(C346&lt;=Lists_Cats!$B$45,Lists_Cats!$C$45,IF(C346&lt;=Lists_Cats!$B$46,Lists_Cats!$C$46,Lists_Cats!$C$47))))))))))))))</f>
        <v>FW2</v>
      </c>
      <c r="F346" s="15"/>
      <c r="G346" s="68" t="s">
        <v>104</v>
      </c>
      <c r="H346" s="16" t="str">
        <f t="shared" si="16"/>
        <v>FT2-FW2-Maple</v>
      </c>
      <c r="I346" s="54">
        <v>11.29</v>
      </c>
      <c r="K346">
        <f t="shared" si="15"/>
        <v>1</v>
      </c>
      <c r="M346" s="356">
        <v>0.02</v>
      </c>
      <c r="O346" s="361">
        <f t="shared" si="17"/>
        <v>11.52</v>
      </c>
    </row>
    <row r="347" spans="1:15">
      <c r="A347" s="18" t="s">
        <v>70</v>
      </c>
      <c r="B347" s="13">
        <v>15</v>
      </c>
      <c r="C347" s="14">
        <v>60</v>
      </c>
      <c r="D347" s="15" t="str">
        <f>IF(B347&lt;=Lists_Cats!$B$19,Lists_Cats!$C$19,IF(B347&lt;=Lists_Cats!$B$20,Lists_Cats!$C$20,IF(B347&lt;=Lists_Cats!$B$21,Lists_Cats!$C$21,IF(B347&lt;=Lists_Cats!$B$22,Lists_Cats!$C$22,IF(B347&lt;=Lists_Cats!$B$23,Lists_Cats!$C$23,IF(B347&lt;=Lists_Cats!$B$24,Lists_Cats!$C$24,IF(B347&lt;=Lists_Cats!$B$25,Lists_Cats!$C$25,IF(B347&lt;=Lists_Cats!$B$26,Lists_Cats!$C$26,IF(B347&lt;=Lists_Cats!$B$27,Lists_Cats!$C$27,IF(B347&lt;=Lists_Cats!$B$28,Lists_Cats!$C$28,Lists_Cats!$C$29))))))))))</f>
        <v>FT2</v>
      </c>
      <c r="E347" s="15" t="str">
        <f>IF(C347&lt;=Lists_Cats!$B$33,Lists_Cats!$C$33,IF(C347&lt;=Lists_Cats!$B$34,Lists_Cats!$C$34,IF(C347&lt;=Lists_Cats!$B$35,Lists_Cats!$C$35,IF(C347&lt;=Lists_Cats!$B$36,Lists_Cats!$C$36,IF(C347&lt;=Lists_Cats!$B$37,Lists_Cats!$C$37,IF(C347&lt;=Lists_Cats!$B$38,Lists_Cats!$C$38,IF(C347&lt;=Lists_Cats!$B$39,Lists_Cats!$C$39,IF(C347&lt;=Lists_Cats!$B$40,Lists_Cats!$C$40,IF(C347&lt;=Lists_Cats!$B$41,Lists_Cats!$C$41,IF(C347&lt;=Lists_Cats!$B$42,Lists_Cats!$C$42,IF(C347&lt;=Lists_Cats!$B$43,Lists_Cats!$C$43,IF(C347&lt;=Lists_Cats!$B$44,Lists_Cats!$C$44,IF(C347&lt;=Lists_Cats!$B$45,Lists_Cats!$C$45,IF(C347&lt;=Lists_Cats!$B$46,Lists_Cats!$C$46,Lists_Cats!$C$47))))))))))))))</f>
        <v>FW3</v>
      </c>
      <c r="F347" s="15"/>
      <c r="G347" s="68" t="s">
        <v>104</v>
      </c>
      <c r="H347" s="16" t="str">
        <f t="shared" si="16"/>
        <v>FT2-FW3-Maple</v>
      </c>
      <c r="I347" s="54">
        <v>13.64</v>
      </c>
      <c r="K347">
        <f t="shared" si="15"/>
        <v>1</v>
      </c>
      <c r="M347" s="356">
        <v>0.02</v>
      </c>
      <c r="O347" s="361">
        <f t="shared" si="17"/>
        <v>13.92</v>
      </c>
    </row>
    <row r="348" spans="1:15">
      <c r="A348" s="18" t="s">
        <v>71</v>
      </c>
      <c r="B348" s="13">
        <v>15</v>
      </c>
      <c r="C348" s="14">
        <v>75</v>
      </c>
      <c r="D348" s="15" t="str">
        <f>IF(B348&lt;=Lists_Cats!$B$19,Lists_Cats!$C$19,IF(B348&lt;=Lists_Cats!$B$20,Lists_Cats!$C$20,IF(B348&lt;=Lists_Cats!$B$21,Lists_Cats!$C$21,IF(B348&lt;=Lists_Cats!$B$22,Lists_Cats!$C$22,IF(B348&lt;=Lists_Cats!$B$23,Lists_Cats!$C$23,IF(B348&lt;=Lists_Cats!$B$24,Lists_Cats!$C$24,IF(B348&lt;=Lists_Cats!$B$25,Lists_Cats!$C$25,IF(B348&lt;=Lists_Cats!$B$26,Lists_Cats!$C$26,IF(B348&lt;=Lists_Cats!$B$27,Lists_Cats!$C$27,IF(B348&lt;=Lists_Cats!$B$28,Lists_Cats!$C$28,Lists_Cats!$C$29))))))))))</f>
        <v>FT2</v>
      </c>
      <c r="E348" s="15" t="str">
        <f>IF(C348&lt;=Lists_Cats!$B$33,Lists_Cats!$C$33,IF(C348&lt;=Lists_Cats!$B$34,Lists_Cats!$C$34,IF(C348&lt;=Lists_Cats!$B$35,Lists_Cats!$C$35,IF(C348&lt;=Lists_Cats!$B$36,Lists_Cats!$C$36,IF(C348&lt;=Lists_Cats!$B$37,Lists_Cats!$C$37,IF(C348&lt;=Lists_Cats!$B$38,Lists_Cats!$C$38,IF(C348&lt;=Lists_Cats!$B$39,Lists_Cats!$C$39,IF(C348&lt;=Lists_Cats!$B$40,Lists_Cats!$C$40,IF(C348&lt;=Lists_Cats!$B$41,Lists_Cats!$C$41,IF(C348&lt;=Lists_Cats!$B$42,Lists_Cats!$C$42,IF(C348&lt;=Lists_Cats!$B$43,Lists_Cats!$C$43,IF(C348&lt;=Lists_Cats!$B$44,Lists_Cats!$C$44,IF(C348&lt;=Lists_Cats!$B$45,Lists_Cats!$C$45,IF(C348&lt;=Lists_Cats!$B$46,Lists_Cats!$C$46,Lists_Cats!$C$47))))))))))))))</f>
        <v>FW4</v>
      </c>
      <c r="F348" s="15"/>
      <c r="G348" s="68" t="s">
        <v>104</v>
      </c>
      <c r="H348" s="16" t="str">
        <f t="shared" si="16"/>
        <v>FT2-FW4-Maple</v>
      </c>
      <c r="I348" s="54">
        <v>16</v>
      </c>
      <c r="K348">
        <f t="shared" si="15"/>
        <v>1</v>
      </c>
      <c r="M348" s="356">
        <v>0.02</v>
      </c>
      <c r="O348" s="361">
        <f t="shared" si="17"/>
        <v>16.32</v>
      </c>
    </row>
    <row r="349" spans="1:15">
      <c r="A349" s="18" t="s">
        <v>72</v>
      </c>
      <c r="B349" s="13">
        <v>15</v>
      </c>
      <c r="C349" s="14">
        <v>82</v>
      </c>
      <c r="D349" s="15" t="str">
        <f>IF(B349&lt;=Lists_Cats!$B$19,Lists_Cats!$C$19,IF(B349&lt;=Lists_Cats!$B$20,Lists_Cats!$C$20,IF(B349&lt;=Lists_Cats!$B$21,Lists_Cats!$C$21,IF(B349&lt;=Lists_Cats!$B$22,Lists_Cats!$C$22,IF(B349&lt;=Lists_Cats!$B$23,Lists_Cats!$C$23,IF(B349&lt;=Lists_Cats!$B$24,Lists_Cats!$C$24,IF(B349&lt;=Lists_Cats!$B$25,Lists_Cats!$C$25,IF(B349&lt;=Lists_Cats!$B$26,Lists_Cats!$C$26,IF(B349&lt;=Lists_Cats!$B$27,Lists_Cats!$C$27,IF(B349&lt;=Lists_Cats!$B$28,Lists_Cats!$C$28,Lists_Cats!$C$29))))))))))</f>
        <v>FT2</v>
      </c>
      <c r="E349" s="15" t="str">
        <f>IF(C349&lt;=Lists_Cats!$B$33,Lists_Cats!$C$33,IF(C349&lt;=Lists_Cats!$B$34,Lists_Cats!$C$34,IF(C349&lt;=Lists_Cats!$B$35,Lists_Cats!$C$35,IF(C349&lt;=Lists_Cats!$B$36,Lists_Cats!$C$36,IF(C349&lt;=Lists_Cats!$B$37,Lists_Cats!$C$37,IF(C349&lt;=Lists_Cats!$B$38,Lists_Cats!$C$38,IF(C349&lt;=Lists_Cats!$B$39,Lists_Cats!$C$39,IF(C349&lt;=Lists_Cats!$B$40,Lists_Cats!$C$40,IF(C349&lt;=Lists_Cats!$B$41,Lists_Cats!$C$41,IF(C349&lt;=Lists_Cats!$B$42,Lists_Cats!$C$42,IF(C349&lt;=Lists_Cats!$B$43,Lists_Cats!$C$43,IF(C349&lt;=Lists_Cats!$B$44,Lists_Cats!$C$44,IF(C349&lt;=Lists_Cats!$B$45,Lists_Cats!$C$45,IF(C349&lt;=Lists_Cats!$B$46,Lists_Cats!$C$46,Lists_Cats!$C$47))))))))))))))</f>
        <v>FW6</v>
      </c>
      <c r="F349" s="15"/>
      <c r="G349" s="68" t="s">
        <v>104</v>
      </c>
      <c r="H349" s="16" t="str">
        <f t="shared" si="16"/>
        <v>FT2-FW6-Maple</v>
      </c>
      <c r="I349" s="54">
        <v>17.12</v>
      </c>
      <c r="K349">
        <f t="shared" si="15"/>
        <v>1</v>
      </c>
      <c r="M349" s="356">
        <v>0.02</v>
      </c>
      <c r="O349" s="361">
        <f t="shared" si="17"/>
        <v>17.470000000000002</v>
      </c>
    </row>
    <row r="350" spans="1:15">
      <c r="A350" s="18" t="s">
        <v>73</v>
      </c>
      <c r="B350" s="13">
        <v>18</v>
      </c>
      <c r="C350" s="14">
        <v>45</v>
      </c>
      <c r="D350" s="15" t="str">
        <f>IF(B350&lt;=Lists_Cats!$B$19,Lists_Cats!$C$19,IF(B350&lt;=Lists_Cats!$B$20,Lists_Cats!$C$20,IF(B350&lt;=Lists_Cats!$B$21,Lists_Cats!$C$21,IF(B350&lt;=Lists_Cats!$B$22,Lists_Cats!$C$22,IF(B350&lt;=Lists_Cats!$B$23,Lists_Cats!$C$23,IF(B350&lt;=Lists_Cats!$B$24,Lists_Cats!$C$24,IF(B350&lt;=Lists_Cats!$B$25,Lists_Cats!$C$25,IF(B350&lt;=Lists_Cats!$B$26,Lists_Cats!$C$26,IF(B350&lt;=Lists_Cats!$B$27,Lists_Cats!$C$27,IF(B350&lt;=Lists_Cats!$B$28,Lists_Cats!$C$28,Lists_Cats!$C$29))))))))))</f>
        <v>FT3</v>
      </c>
      <c r="E350" s="15" t="str">
        <f>IF(C350&lt;=Lists_Cats!$B$33,Lists_Cats!$C$33,IF(C350&lt;=Lists_Cats!$B$34,Lists_Cats!$C$34,IF(C350&lt;=Lists_Cats!$B$35,Lists_Cats!$C$35,IF(C350&lt;=Lists_Cats!$B$36,Lists_Cats!$C$36,IF(C350&lt;=Lists_Cats!$B$37,Lists_Cats!$C$37,IF(C350&lt;=Lists_Cats!$B$38,Lists_Cats!$C$38,IF(C350&lt;=Lists_Cats!$B$39,Lists_Cats!$C$39,IF(C350&lt;=Lists_Cats!$B$40,Lists_Cats!$C$40,IF(C350&lt;=Lists_Cats!$B$41,Lists_Cats!$C$41,IF(C350&lt;=Lists_Cats!$B$42,Lists_Cats!$C$42,IF(C350&lt;=Lists_Cats!$B$43,Lists_Cats!$C$43,IF(C350&lt;=Lists_Cats!$B$44,Lists_Cats!$C$44,IF(C350&lt;=Lists_Cats!$B$45,Lists_Cats!$C$45,IF(C350&lt;=Lists_Cats!$B$46,Lists_Cats!$C$46,Lists_Cats!$C$47))))))))))))))</f>
        <v>FW2</v>
      </c>
      <c r="F350" s="15"/>
      <c r="G350" s="68" t="s">
        <v>104</v>
      </c>
      <c r="H350" s="16" t="str">
        <f t="shared" si="16"/>
        <v>FT3-FW2-Maple</v>
      </c>
      <c r="I350" s="54">
        <v>12.97</v>
      </c>
      <c r="K350">
        <f t="shared" si="15"/>
        <v>1</v>
      </c>
      <c r="M350" s="356">
        <v>0.02</v>
      </c>
      <c r="O350" s="361">
        <f t="shared" si="17"/>
        <v>13.23</v>
      </c>
    </row>
    <row r="351" spans="1:15">
      <c r="A351" s="18" t="s">
        <v>74</v>
      </c>
      <c r="B351" s="13">
        <v>18</v>
      </c>
      <c r="C351" s="14">
        <v>60</v>
      </c>
      <c r="D351" s="15" t="str">
        <f>IF(B351&lt;=Lists_Cats!$B$19,Lists_Cats!$C$19,IF(B351&lt;=Lists_Cats!$B$20,Lists_Cats!$C$20,IF(B351&lt;=Lists_Cats!$B$21,Lists_Cats!$C$21,IF(B351&lt;=Lists_Cats!$B$22,Lists_Cats!$C$22,IF(B351&lt;=Lists_Cats!$B$23,Lists_Cats!$C$23,IF(B351&lt;=Lists_Cats!$B$24,Lists_Cats!$C$24,IF(B351&lt;=Lists_Cats!$B$25,Lists_Cats!$C$25,IF(B351&lt;=Lists_Cats!$B$26,Lists_Cats!$C$26,IF(B351&lt;=Lists_Cats!$B$27,Lists_Cats!$C$27,IF(B351&lt;=Lists_Cats!$B$28,Lists_Cats!$C$28,Lists_Cats!$C$29))))))))))</f>
        <v>FT3</v>
      </c>
      <c r="E351" s="15" t="str">
        <f>IF(C351&lt;=Lists_Cats!$B$33,Lists_Cats!$C$33,IF(C351&lt;=Lists_Cats!$B$34,Lists_Cats!$C$34,IF(C351&lt;=Lists_Cats!$B$35,Lists_Cats!$C$35,IF(C351&lt;=Lists_Cats!$B$36,Lists_Cats!$C$36,IF(C351&lt;=Lists_Cats!$B$37,Lists_Cats!$C$37,IF(C351&lt;=Lists_Cats!$B$38,Lists_Cats!$C$38,IF(C351&lt;=Lists_Cats!$B$39,Lists_Cats!$C$39,IF(C351&lt;=Lists_Cats!$B$40,Lists_Cats!$C$40,IF(C351&lt;=Lists_Cats!$B$41,Lists_Cats!$C$41,IF(C351&lt;=Lists_Cats!$B$42,Lists_Cats!$C$42,IF(C351&lt;=Lists_Cats!$B$43,Lists_Cats!$C$43,IF(C351&lt;=Lists_Cats!$B$44,Lists_Cats!$C$44,IF(C351&lt;=Lists_Cats!$B$45,Lists_Cats!$C$45,IF(C351&lt;=Lists_Cats!$B$46,Lists_Cats!$C$46,Lists_Cats!$C$47))))))))))))))</f>
        <v>FW3</v>
      </c>
      <c r="F351" s="15"/>
      <c r="G351" s="68" t="s">
        <v>104</v>
      </c>
      <c r="H351" s="16" t="str">
        <f t="shared" si="16"/>
        <v>FT3-FW3-Maple</v>
      </c>
      <c r="I351" s="54">
        <v>15.74</v>
      </c>
      <c r="K351">
        <f t="shared" si="15"/>
        <v>1</v>
      </c>
      <c r="M351" s="356">
        <v>0.02</v>
      </c>
      <c r="O351" s="361">
        <f t="shared" si="17"/>
        <v>16.060000000000002</v>
      </c>
    </row>
    <row r="352" spans="1:15">
      <c r="A352" s="18" t="s">
        <v>75</v>
      </c>
      <c r="B352" s="13">
        <v>18</v>
      </c>
      <c r="C352" s="14">
        <v>75</v>
      </c>
      <c r="D352" s="15" t="str">
        <f>IF(B352&lt;=Lists_Cats!$B$19,Lists_Cats!$C$19,IF(B352&lt;=Lists_Cats!$B$20,Lists_Cats!$C$20,IF(B352&lt;=Lists_Cats!$B$21,Lists_Cats!$C$21,IF(B352&lt;=Lists_Cats!$B$22,Lists_Cats!$C$22,IF(B352&lt;=Lists_Cats!$B$23,Lists_Cats!$C$23,IF(B352&lt;=Lists_Cats!$B$24,Lists_Cats!$C$24,IF(B352&lt;=Lists_Cats!$B$25,Lists_Cats!$C$25,IF(B352&lt;=Lists_Cats!$B$26,Lists_Cats!$C$26,IF(B352&lt;=Lists_Cats!$B$27,Lists_Cats!$C$27,IF(B352&lt;=Lists_Cats!$B$28,Lists_Cats!$C$28,Lists_Cats!$C$29))))))))))</f>
        <v>FT3</v>
      </c>
      <c r="E352" s="15" t="str">
        <f>IF(C352&lt;=Lists_Cats!$B$33,Lists_Cats!$C$33,IF(C352&lt;=Lists_Cats!$B$34,Lists_Cats!$C$34,IF(C352&lt;=Lists_Cats!$B$35,Lists_Cats!$C$35,IF(C352&lt;=Lists_Cats!$B$36,Lists_Cats!$C$36,IF(C352&lt;=Lists_Cats!$B$37,Lists_Cats!$C$37,IF(C352&lt;=Lists_Cats!$B$38,Lists_Cats!$C$38,IF(C352&lt;=Lists_Cats!$B$39,Lists_Cats!$C$39,IF(C352&lt;=Lists_Cats!$B$40,Lists_Cats!$C$40,IF(C352&lt;=Lists_Cats!$B$41,Lists_Cats!$C$41,IF(C352&lt;=Lists_Cats!$B$42,Lists_Cats!$C$42,IF(C352&lt;=Lists_Cats!$B$43,Lists_Cats!$C$43,IF(C352&lt;=Lists_Cats!$B$44,Lists_Cats!$C$44,IF(C352&lt;=Lists_Cats!$B$45,Lists_Cats!$C$45,IF(C352&lt;=Lists_Cats!$B$46,Lists_Cats!$C$46,Lists_Cats!$C$47))))))))))))))</f>
        <v>FW4</v>
      </c>
      <c r="F352" s="15"/>
      <c r="G352" s="68" t="s">
        <v>104</v>
      </c>
      <c r="H352" s="16" t="str">
        <f t="shared" si="16"/>
        <v>FT3-FW4-Maple</v>
      </c>
      <c r="I352" s="54">
        <v>18.560000000000002</v>
      </c>
      <c r="K352">
        <f t="shared" si="15"/>
        <v>1</v>
      </c>
      <c r="M352" s="356">
        <v>0.02</v>
      </c>
      <c r="O352" s="361">
        <f t="shared" si="17"/>
        <v>18.940000000000001</v>
      </c>
    </row>
    <row r="353" spans="1:15">
      <c r="A353" s="18" t="s">
        <v>76</v>
      </c>
      <c r="B353" s="13">
        <v>18</v>
      </c>
      <c r="C353" s="14">
        <v>82</v>
      </c>
      <c r="D353" s="15" t="str">
        <f>IF(B353&lt;=Lists_Cats!$B$19,Lists_Cats!$C$19,IF(B353&lt;=Lists_Cats!$B$20,Lists_Cats!$C$20,IF(B353&lt;=Lists_Cats!$B$21,Lists_Cats!$C$21,IF(B353&lt;=Lists_Cats!$B$22,Lists_Cats!$C$22,IF(B353&lt;=Lists_Cats!$B$23,Lists_Cats!$C$23,IF(B353&lt;=Lists_Cats!$B$24,Lists_Cats!$C$24,IF(B353&lt;=Lists_Cats!$B$25,Lists_Cats!$C$25,IF(B353&lt;=Lists_Cats!$B$26,Lists_Cats!$C$26,IF(B353&lt;=Lists_Cats!$B$27,Lists_Cats!$C$27,IF(B353&lt;=Lists_Cats!$B$28,Lists_Cats!$C$28,Lists_Cats!$C$29))))))))))</f>
        <v>FT3</v>
      </c>
      <c r="E353" s="15" t="str">
        <f>IF(C353&lt;=Lists_Cats!$B$33,Lists_Cats!$C$33,IF(C353&lt;=Lists_Cats!$B$34,Lists_Cats!$C$34,IF(C353&lt;=Lists_Cats!$B$35,Lists_Cats!$C$35,IF(C353&lt;=Lists_Cats!$B$36,Lists_Cats!$C$36,IF(C353&lt;=Lists_Cats!$B$37,Lists_Cats!$C$37,IF(C353&lt;=Lists_Cats!$B$38,Lists_Cats!$C$38,IF(C353&lt;=Lists_Cats!$B$39,Lists_Cats!$C$39,IF(C353&lt;=Lists_Cats!$B$40,Lists_Cats!$C$40,IF(C353&lt;=Lists_Cats!$B$41,Lists_Cats!$C$41,IF(C353&lt;=Lists_Cats!$B$42,Lists_Cats!$C$42,IF(C353&lt;=Lists_Cats!$B$43,Lists_Cats!$C$43,IF(C353&lt;=Lists_Cats!$B$44,Lists_Cats!$C$44,IF(C353&lt;=Lists_Cats!$B$45,Lists_Cats!$C$45,IF(C353&lt;=Lists_Cats!$B$46,Lists_Cats!$C$46,Lists_Cats!$C$47))))))))))))))</f>
        <v>FW6</v>
      </c>
      <c r="F353" s="15"/>
      <c r="G353" s="68" t="s">
        <v>104</v>
      </c>
      <c r="H353" s="16" t="str">
        <f t="shared" si="16"/>
        <v>FT3-FW6-Maple</v>
      </c>
      <c r="I353" s="54">
        <v>19.12</v>
      </c>
      <c r="K353">
        <f t="shared" si="15"/>
        <v>1</v>
      </c>
      <c r="M353" s="356">
        <v>0.02</v>
      </c>
      <c r="O353" s="361">
        <f t="shared" si="17"/>
        <v>19.510000000000002</v>
      </c>
    </row>
    <row r="354" spans="1:15" hidden="1">
      <c r="A354" s="18" t="s">
        <v>77</v>
      </c>
      <c r="B354" s="13">
        <v>22</v>
      </c>
      <c r="C354" s="14">
        <v>45</v>
      </c>
      <c r="D354" s="15" t="str">
        <f>IF(B354&lt;=Lists_Cats!$B$19,Lists_Cats!$C$19,IF(B354&lt;=Lists_Cats!$B$20,Lists_Cats!$C$20,IF(B354&lt;=Lists_Cats!$B$21,Lists_Cats!$C$21,IF(B354&lt;=Lists_Cats!$B$22,Lists_Cats!$C$22,IF(B354&lt;=Lists_Cats!$B$23,Lists_Cats!$C$23,IF(B354&lt;=Lists_Cats!$B$24,Lists_Cats!$C$24,IF(B354&lt;=Lists_Cats!$B$25,Lists_Cats!$C$25,IF(B354&lt;=Lists_Cats!$B$26,Lists_Cats!$C$26,IF(B354&lt;=Lists_Cats!$B$27,Lists_Cats!$C$27,IF(B354&lt;=Lists_Cats!$B$28,Lists_Cats!$C$28,Lists_Cats!$C$29))))))))))</f>
        <v>FT4</v>
      </c>
      <c r="E354" s="15" t="str">
        <f>IF(C354&lt;=Lists_Cats!$B$33,Lists_Cats!$C$33,IF(C354&lt;=Lists_Cats!$B$34,Lists_Cats!$C$34,IF(C354&lt;=Lists_Cats!$B$35,Lists_Cats!$C$35,IF(C354&lt;=Lists_Cats!$B$36,Lists_Cats!$C$36,IF(C354&lt;=Lists_Cats!$B$37,Lists_Cats!$C$37,IF(C354&lt;=Lists_Cats!$B$38,Lists_Cats!$C$38,IF(C354&lt;=Lists_Cats!$B$39,Lists_Cats!$C$39,IF(C354&lt;=Lists_Cats!$B$40,Lists_Cats!$C$40,IF(C354&lt;=Lists_Cats!$B$41,Lists_Cats!$C$41,IF(C354&lt;=Lists_Cats!$B$42,Lists_Cats!$C$42,IF(C354&lt;=Lists_Cats!$B$43,Lists_Cats!$C$43,IF(C354&lt;=Lists_Cats!$B$44,Lists_Cats!$C$44,IF(C354&lt;=Lists_Cats!$B$45,Lists_Cats!$C$45,IF(C354&lt;=Lists_Cats!$B$46,Lists_Cats!$C$46,Lists_Cats!$C$47))))))))))))))</f>
        <v>FW2</v>
      </c>
      <c r="F354" s="15"/>
      <c r="G354" s="68" t="s">
        <v>104</v>
      </c>
      <c r="H354" s="16" t="str">
        <f t="shared" si="16"/>
        <v>FT4-FW2-Maple</v>
      </c>
      <c r="I354" s="54">
        <v>17.170000000000002</v>
      </c>
      <c r="K354">
        <f t="shared" si="15"/>
        <v>1</v>
      </c>
      <c r="M354" s="356">
        <v>0.02</v>
      </c>
      <c r="O354" s="361">
        <f t="shared" si="17"/>
        <v>17.520000000000003</v>
      </c>
    </row>
    <row r="355" spans="1:15" hidden="1">
      <c r="A355" s="18" t="s">
        <v>78</v>
      </c>
      <c r="B355" s="13">
        <v>22</v>
      </c>
      <c r="C355" s="14">
        <v>60</v>
      </c>
      <c r="D355" s="15" t="str">
        <f>IF(B355&lt;=Lists_Cats!$B$19,Lists_Cats!$C$19,IF(B355&lt;=Lists_Cats!$B$20,Lists_Cats!$C$20,IF(B355&lt;=Lists_Cats!$B$21,Lists_Cats!$C$21,IF(B355&lt;=Lists_Cats!$B$22,Lists_Cats!$C$22,IF(B355&lt;=Lists_Cats!$B$23,Lists_Cats!$C$23,IF(B355&lt;=Lists_Cats!$B$24,Lists_Cats!$C$24,IF(B355&lt;=Lists_Cats!$B$25,Lists_Cats!$C$25,IF(B355&lt;=Lists_Cats!$B$26,Lists_Cats!$C$26,IF(B355&lt;=Lists_Cats!$B$27,Lists_Cats!$C$27,IF(B355&lt;=Lists_Cats!$B$28,Lists_Cats!$C$28,Lists_Cats!$C$29))))))))))</f>
        <v>FT4</v>
      </c>
      <c r="E355" s="15" t="str">
        <f>IF(C355&lt;=Lists_Cats!$B$33,Lists_Cats!$C$33,IF(C355&lt;=Lists_Cats!$B$34,Lists_Cats!$C$34,IF(C355&lt;=Lists_Cats!$B$35,Lists_Cats!$C$35,IF(C355&lt;=Lists_Cats!$B$36,Lists_Cats!$C$36,IF(C355&lt;=Lists_Cats!$B$37,Lists_Cats!$C$37,IF(C355&lt;=Lists_Cats!$B$38,Lists_Cats!$C$38,IF(C355&lt;=Lists_Cats!$B$39,Lists_Cats!$C$39,IF(C355&lt;=Lists_Cats!$B$40,Lists_Cats!$C$40,IF(C355&lt;=Lists_Cats!$B$41,Lists_Cats!$C$41,IF(C355&lt;=Lists_Cats!$B$42,Lists_Cats!$C$42,IF(C355&lt;=Lists_Cats!$B$43,Lists_Cats!$C$43,IF(C355&lt;=Lists_Cats!$B$44,Lists_Cats!$C$44,IF(C355&lt;=Lists_Cats!$B$45,Lists_Cats!$C$45,IF(C355&lt;=Lists_Cats!$B$46,Lists_Cats!$C$46,Lists_Cats!$C$47))))))))))))))</f>
        <v>FW3</v>
      </c>
      <c r="F355" s="15"/>
      <c r="G355" s="68" t="s">
        <v>104</v>
      </c>
      <c r="H355" s="16" t="str">
        <f t="shared" si="16"/>
        <v>FT4-FW3-Maple</v>
      </c>
      <c r="I355" s="54">
        <v>21.990000000000002</v>
      </c>
      <c r="K355">
        <f t="shared" si="15"/>
        <v>1</v>
      </c>
      <c r="M355" s="356">
        <v>0.02</v>
      </c>
      <c r="O355" s="361">
        <f t="shared" si="17"/>
        <v>22.430000000000003</v>
      </c>
    </row>
    <row r="356" spans="1:15" hidden="1">
      <c r="A356" s="18" t="s">
        <v>79</v>
      </c>
      <c r="B356" s="13">
        <v>22</v>
      </c>
      <c r="C356" s="14">
        <v>75</v>
      </c>
      <c r="D356" s="15" t="str">
        <f>IF(B356&lt;=Lists_Cats!$B$19,Lists_Cats!$C$19,IF(B356&lt;=Lists_Cats!$B$20,Lists_Cats!$C$20,IF(B356&lt;=Lists_Cats!$B$21,Lists_Cats!$C$21,IF(B356&lt;=Lists_Cats!$B$22,Lists_Cats!$C$22,IF(B356&lt;=Lists_Cats!$B$23,Lists_Cats!$C$23,IF(B356&lt;=Lists_Cats!$B$24,Lists_Cats!$C$24,IF(B356&lt;=Lists_Cats!$B$25,Lists_Cats!$C$25,IF(B356&lt;=Lists_Cats!$B$26,Lists_Cats!$C$26,IF(B356&lt;=Lists_Cats!$B$27,Lists_Cats!$C$27,IF(B356&lt;=Lists_Cats!$B$28,Lists_Cats!$C$28,Lists_Cats!$C$29))))))))))</f>
        <v>FT4</v>
      </c>
      <c r="E356" s="15" t="str">
        <f>IF(C356&lt;=Lists_Cats!$B$33,Lists_Cats!$C$33,IF(C356&lt;=Lists_Cats!$B$34,Lists_Cats!$C$34,IF(C356&lt;=Lists_Cats!$B$35,Lists_Cats!$C$35,IF(C356&lt;=Lists_Cats!$B$36,Lists_Cats!$C$36,IF(C356&lt;=Lists_Cats!$B$37,Lists_Cats!$C$37,IF(C356&lt;=Lists_Cats!$B$38,Lists_Cats!$C$38,IF(C356&lt;=Lists_Cats!$B$39,Lists_Cats!$C$39,IF(C356&lt;=Lists_Cats!$B$40,Lists_Cats!$C$40,IF(C356&lt;=Lists_Cats!$B$41,Lists_Cats!$C$41,IF(C356&lt;=Lists_Cats!$B$42,Lists_Cats!$C$42,IF(C356&lt;=Lists_Cats!$B$43,Lists_Cats!$C$43,IF(C356&lt;=Lists_Cats!$B$44,Lists_Cats!$C$44,IF(C356&lt;=Lists_Cats!$B$45,Lists_Cats!$C$45,IF(C356&lt;=Lists_Cats!$B$46,Lists_Cats!$C$46,Lists_Cats!$C$47))))))))))))))</f>
        <v>FW4</v>
      </c>
      <c r="F356" s="15"/>
      <c r="G356" s="68" t="s">
        <v>104</v>
      </c>
      <c r="H356" s="16" t="str">
        <f t="shared" si="16"/>
        <v>FT4-FW4-Maple</v>
      </c>
      <c r="I356" s="54">
        <v>26.91</v>
      </c>
      <c r="K356">
        <f t="shared" si="15"/>
        <v>1</v>
      </c>
      <c r="M356" s="356">
        <v>0.02</v>
      </c>
      <c r="O356" s="361">
        <f t="shared" si="17"/>
        <v>27.450000000000003</v>
      </c>
    </row>
    <row r="357" spans="1:15" hidden="1">
      <c r="A357" s="18" t="s">
        <v>80</v>
      </c>
      <c r="B357" s="13">
        <v>22</v>
      </c>
      <c r="C357" s="14">
        <v>82</v>
      </c>
      <c r="D357" s="15" t="str">
        <f>IF(B357&lt;=Lists_Cats!$B$19,Lists_Cats!$C$19,IF(B357&lt;=Lists_Cats!$B$20,Lists_Cats!$C$20,IF(B357&lt;=Lists_Cats!$B$21,Lists_Cats!$C$21,IF(B357&lt;=Lists_Cats!$B$22,Lists_Cats!$C$22,IF(B357&lt;=Lists_Cats!$B$23,Lists_Cats!$C$23,IF(B357&lt;=Lists_Cats!$B$24,Lists_Cats!$C$24,IF(B357&lt;=Lists_Cats!$B$25,Lists_Cats!$C$25,IF(B357&lt;=Lists_Cats!$B$26,Lists_Cats!$C$26,IF(B357&lt;=Lists_Cats!$B$27,Lists_Cats!$C$27,IF(B357&lt;=Lists_Cats!$B$28,Lists_Cats!$C$28,Lists_Cats!$C$29))))))))))</f>
        <v>FT4</v>
      </c>
      <c r="E357" s="15" t="str">
        <f>IF(C357&lt;=Lists_Cats!$B$33,Lists_Cats!$C$33,IF(C357&lt;=Lists_Cats!$B$34,Lists_Cats!$C$34,IF(C357&lt;=Lists_Cats!$B$35,Lists_Cats!$C$35,IF(C357&lt;=Lists_Cats!$B$36,Lists_Cats!$C$36,IF(C357&lt;=Lists_Cats!$B$37,Lists_Cats!$C$37,IF(C357&lt;=Lists_Cats!$B$38,Lists_Cats!$C$38,IF(C357&lt;=Lists_Cats!$B$39,Lists_Cats!$C$39,IF(C357&lt;=Lists_Cats!$B$40,Lists_Cats!$C$40,IF(C357&lt;=Lists_Cats!$B$41,Lists_Cats!$C$41,IF(C357&lt;=Lists_Cats!$B$42,Lists_Cats!$C$42,IF(C357&lt;=Lists_Cats!$B$43,Lists_Cats!$C$43,IF(C357&lt;=Lists_Cats!$B$44,Lists_Cats!$C$44,IF(C357&lt;=Lists_Cats!$B$45,Lists_Cats!$C$45,IF(C357&lt;=Lists_Cats!$B$46,Lists_Cats!$C$46,Lists_Cats!$C$47))))))))))))))</f>
        <v>FW6</v>
      </c>
      <c r="F357" s="15"/>
      <c r="G357" s="68" t="s">
        <v>104</v>
      </c>
      <c r="H357" s="16" t="str">
        <f t="shared" si="16"/>
        <v>FT4-FW6-Maple</v>
      </c>
      <c r="I357" s="54">
        <v>29.17</v>
      </c>
      <c r="K357">
        <f t="shared" si="15"/>
        <v>1</v>
      </c>
      <c r="M357" s="356">
        <v>0.02</v>
      </c>
      <c r="O357" s="361">
        <f t="shared" si="17"/>
        <v>29.76</v>
      </c>
    </row>
    <row r="358" spans="1:15" hidden="1">
      <c r="A358" s="18" t="s">
        <v>81</v>
      </c>
      <c r="B358" s="13">
        <v>25</v>
      </c>
      <c r="C358" s="14">
        <v>45</v>
      </c>
      <c r="D358" s="15" t="str">
        <f>IF(B358&lt;=Lists_Cats!$B$19,Lists_Cats!$C$19,IF(B358&lt;=Lists_Cats!$B$20,Lists_Cats!$C$20,IF(B358&lt;=Lists_Cats!$B$21,Lists_Cats!$C$21,IF(B358&lt;=Lists_Cats!$B$22,Lists_Cats!$C$22,IF(B358&lt;=Lists_Cats!$B$23,Lists_Cats!$C$23,IF(B358&lt;=Lists_Cats!$B$24,Lists_Cats!$C$24,IF(B358&lt;=Lists_Cats!$B$25,Lists_Cats!$C$25,IF(B358&lt;=Lists_Cats!$B$26,Lists_Cats!$C$26,IF(B358&lt;=Lists_Cats!$B$27,Lists_Cats!$C$27,IF(B358&lt;=Lists_Cats!$B$28,Lists_Cats!$C$28,Lists_Cats!$C$29))))))))))</f>
        <v>FT5</v>
      </c>
      <c r="E358" s="15" t="str">
        <f>IF(C358&lt;=Lists_Cats!$B$33,Lists_Cats!$C$33,IF(C358&lt;=Lists_Cats!$B$34,Lists_Cats!$C$34,IF(C358&lt;=Lists_Cats!$B$35,Lists_Cats!$C$35,IF(C358&lt;=Lists_Cats!$B$36,Lists_Cats!$C$36,IF(C358&lt;=Lists_Cats!$B$37,Lists_Cats!$C$37,IF(C358&lt;=Lists_Cats!$B$38,Lists_Cats!$C$38,IF(C358&lt;=Lists_Cats!$B$39,Lists_Cats!$C$39,IF(C358&lt;=Lists_Cats!$B$40,Lists_Cats!$C$40,IF(C358&lt;=Lists_Cats!$B$41,Lists_Cats!$C$41,IF(C358&lt;=Lists_Cats!$B$42,Lists_Cats!$C$42,IF(C358&lt;=Lists_Cats!$B$43,Lists_Cats!$C$43,IF(C358&lt;=Lists_Cats!$B$44,Lists_Cats!$C$44,IF(C358&lt;=Lists_Cats!$B$45,Lists_Cats!$C$45,IF(C358&lt;=Lists_Cats!$B$46,Lists_Cats!$C$46,Lists_Cats!$C$47))))))))))))))</f>
        <v>FW2</v>
      </c>
      <c r="F358" s="15"/>
      <c r="G358" s="68" t="s">
        <v>104</v>
      </c>
      <c r="H358" s="16" t="str">
        <f t="shared" si="16"/>
        <v>FT5-FW2-Maple</v>
      </c>
      <c r="I358" s="54">
        <v>17.170000000000002</v>
      </c>
      <c r="K358">
        <f t="shared" si="15"/>
        <v>1</v>
      </c>
      <c r="M358" s="356">
        <v>0.02</v>
      </c>
      <c r="O358" s="361">
        <f t="shared" si="17"/>
        <v>17.520000000000003</v>
      </c>
    </row>
    <row r="359" spans="1:15" hidden="1">
      <c r="A359" s="18" t="s">
        <v>82</v>
      </c>
      <c r="B359" s="13">
        <v>25</v>
      </c>
      <c r="C359" s="14">
        <v>60</v>
      </c>
      <c r="D359" s="15" t="str">
        <f>IF(B359&lt;=Lists_Cats!$B$19,Lists_Cats!$C$19,IF(B359&lt;=Lists_Cats!$B$20,Lists_Cats!$C$20,IF(B359&lt;=Lists_Cats!$B$21,Lists_Cats!$C$21,IF(B359&lt;=Lists_Cats!$B$22,Lists_Cats!$C$22,IF(B359&lt;=Lists_Cats!$B$23,Lists_Cats!$C$23,IF(B359&lt;=Lists_Cats!$B$24,Lists_Cats!$C$24,IF(B359&lt;=Lists_Cats!$B$25,Lists_Cats!$C$25,IF(B359&lt;=Lists_Cats!$B$26,Lists_Cats!$C$26,IF(B359&lt;=Lists_Cats!$B$27,Lists_Cats!$C$27,IF(B359&lt;=Lists_Cats!$B$28,Lists_Cats!$C$28,Lists_Cats!$C$29))))))))))</f>
        <v>FT5</v>
      </c>
      <c r="E359" s="15" t="str">
        <f>IF(C359&lt;=Lists_Cats!$B$33,Lists_Cats!$C$33,IF(C359&lt;=Lists_Cats!$B$34,Lists_Cats!$C$34,IF(C359&lt;=Lists_Cats!$B$35,Lists_Cats!$C$35,IF(C359&lt;=Lists_Cats!$B$36,Lists_Cats!$C$36,IF(C359&lt;=Lists_Cats!$B$37,Lists_Cats!$C$37,IF(C359&lt;=Lists_Cats!$B$38,Lists_Cats!$C$38,IF(C359&lt;=Lists_Cats!$B$39,Lists_Cats!$C$39,IF(C359&lt;=Lists_Cats!$B$40,Lists_Cats!$C$40,IF(C359&lt;=Lists_Cats!$B$41,Lists_Cats!$C$41,IF(C359&lt;=Lists_Cats!$B$42,Lists_Cats!$C$42,IF(C359&lt;=Lists_Cats!$B$43,Lists_Cats!$C$43,IF(C359&lt;=Lists_Cats!$B$44,Lists_Cats!$C$44,IF(C359&lt;=Lists_Cats!$B$45,Lists_Cats!$C$45,IF(C359&lt;=Lists_Cats!$B$46,Lists_Cats!$C$46,Lists_Cats!$C$47))))))))))))))</f>
        <v>FW3</v>
      </c>
      <c r="F359" s="15"/>
      <c r="G359" s="68" t="s">
        <v>104</v>
      </c>
      <c r="H359" s="16" t="str">
        <f t="shared" si="16"/>
        <v>FT5-FW3-Maple</v>
      </c>
      <c r="I359" s="54">
        <v>21.990000000000002</v>
      </c>
      <c r="K359">
        <f t="shared" si="15"/>
        <v>1</v>
      </c>
      <c r="M359" s="356">
        <v>0.02</v>
      </c>
      <c r="O359" s="361">
        <f t="shared" si="17"/>
        <v>22.430000000000003</v>
      </c>
    </row>
    <row r="360" spans="1:15" hidden="1">
      <c r="A360" s="18" t="s">
        <v>83</v>
      </c>
      <c r="B360" s="13">
        <v>25</v>
      </c>
      <c r="C360" s="14">
        <v>75</v>
      </c>
      <c r="D360" s="15" t="str">
        <f>IF(B360&lt;=Lists_Cats!$B$19,Lists_Cats!$C$19,IF(B360&lt;=Lists_Cats!$B$20,Lists_Cats!$C$20,IF(B360&lt;=Lists_Cats!$B$21,Lists_Cats!$C$21,IF(B360&lt;=Lists_Cats!$B$22,Lists_Cats!$C$22,IF(B360&lt;=Lists_Cats!$B$23,Lists_Cats!$C$23,IF(B360&lt;=Lists_Cats!$B$24,Lists_Cats!$C$24,IF(B360&lt;=Lists_Cats!$B$25,Lists_Cats!$C$25,IF(B360&lt;=Lists_Cats!$B$26,Lists_Cats!$C$26,IF(B360&lt;=Lists_Cats!$B$27,Lists_Cats!$C$27,IF(B360&lt;=Lists_Cats!$B$28,Lists_Cats!$C$28,Lists_Cats!$C$29))))))))))</f>
        <v>FT5</v>
      </c>
      <c r="E360" s="15" t="str">
        <f>IF(C360&lt;=Lists_Cats!$B$33,Lists_Cats!$C$33,IF(C360&lt;=Lists_Cats!$B$34,Lists_Cats!$C$34,IF(C360&lt;=Lists_Cats!$B$35,Lists_Cats!$C$35,IF(C360&lt;=Lists_Cats!$B$36,Lists_Cats!$C$36,IF(C360&lt;=Lists_Cats!$B$37,Lists_Cats!$C$37,IF(C360&lt;=Lists_Cats!$B$38,Lists_Cats!$C$38,IF(C360&lt;=Lists_Cats!$B$39,Lists_Cats!$C$39,IF(C360&lt;=Lists_Cats!$B$40,Lists_Cats!$C$40,IF(C360&lt;=Lists_Cats!$B$41,Lists_Cats!$C$41,IF(C360&lt;=Lists_Cats!$B$42,Lists_Cats!$C$42,IF(C360&lt;=Lists_Cats!$B$43,Lists_Cats!$C$43,IF(C360&lt;=Lists_Cats!$B$44,Lists_Cats!$C$44,IF(C360&lt;=Lists_Cats!$B$45,Lists_Cats!$C$45,IF(C360&lt;=Lists_Cats!$B$46,Lists_Cats!$C$46,Lists_Cats!$C$47))))))))))))))</f>
        <v>FW4</v>
      </c>
      <c r="F360" s="15"/>
      <c r="G360" s="68" t="s">
        <v>104</v>
      </c>
      <c r="H360" s="16" t="str">
        <f t="shared" si="16"/>
        <v>FT5-FW4-Maple</v>
      </c>
      <c r="I360" s="54">
        <v>26.91</v>
      </c>
      <c r="K360">
        <f t="shared" si="15"/>
        <v>1</v>
      </c>
      <c r="M360" s="356">
        <v>0.02</v>
      </c>
      <c r="O360" s="361">
        <f t="shared" si="17"/>
        <v>27.450000000000003</v>
      </c>
    </row>
    <row r="361" spans="1:15" hidden="1">
      <c r="A361" s="18" t="s">
        <v>84</v>
      </c>
      <c r="B361" s="13">
        <v>25</v>
      </c>
      <c r="C361" s="14">
        <v>82</v>
      </c>
      <c r="D361" s="15" t="str">
        <f>IF(B361&lt;=Lists_Cats!$B$19,Lists_Cats!$C$19,IF(B361&lt;=Lists_Cats!$B$20,Lists_Cats!$C$20,IF(B361&lt;=Lists_Cats!$B$21,Lists_Cats!$C$21,IF(B361&lt;=Lists_Cats!$B$22,Lists_Cats!$C$22,IF(B361&lt;=Lists_Cats!$B$23,Lists_Cats!$C$23,IF(B361&lt;=Lists_Cats!$B$24,Lists_Cats!$C$24,IF(B361&lt;=Lists_Cats!$B$25,Lists_Cats!$C$25,IF(B361&lt;=Lists_Cats!$B$26,Lists_Cats!$C$26,IF(B361&lt;=Lists_Cats!$B$27,Lists_Cats!$C$27,IF(B361&lt;=Lists_Cats!$B$28,Lists_Cats!$C$28,Lists_Cats!$C$29))))))))))</f>
        <v>FT5</v>
      </c>
      <c r="E361" s="15" t="str">
        <f>IF(C361&lt;=Lists_Cats!$B$33,Lists_Cats!$C$33,IF(C361&lt;=Lists_Cats!$B$34,Lists_Cats!$C$34,IF(C361&lt;=Lists_Cats!$B$35,Lists_Cats!$C$35,IF(C361&lt;=Lists_Cats!$B$36,Lists_Cats!$C$36,IF(C361&lt;=Lists_Cats!$B$37,Lists_Cats!$C$37,IF(C361&lt;=Lists_Cats!$B$38,Lists_Cats!$C$38,IF(C361&lt;=Lists_Cats!$B$39,Lists_Cats!$C$39,IF(C361&lt;=Lists_Cats!$B$40,Lists_Cats!$C$40,IF(C361&lt;=Lists_Cats!$B$41,Lists_Cats!$C$41,IF(C361&lt;=Lists_Cats!$B$42,Lists_Cats!$C$42,IF(C361&lt;=Lists_Cats!$B$43,Lists_Cats!$C$43,IF(C361&lt;=Lists_Cats!$B$44,Lists_Cats!$C$44,IF(C361&lt;=Lists_Cats!$B$45,Lists_Cats!$C$45,IF(C361&lt;=Lists_Cats!$B$46,Lists_Cats!$C$46,Lists_Cats!$C$47))))))))))))))</f>
        <v>FW6</v>
      </c>
      <c r="F361" s="15"/>
      <c r="G361" s="68" t="s">
        <v>104</v>
      </c>
      <c r="H361" s="16" t="str">
        <f t="shared" si="16"/>
        <v>FT5-FW6-Maple</v>
      </c>
      <c r="I361" s="54">
        <v>29.17</v>
      </c>
      <c r="K361">
        <f t="shared" si="15"/>
        <v>1</v>
      </c>
      <c r="M361" s="356">
        <v>0.02</v>
      </c>
      <c r="O361" s="361">
        <f t="shared" si="17"/>
        <v>29.76</v>
      </c>
    </row>
    <row r="362" spans="1:15" hidden="1">
      <c r="A362" s="18" t="s">
        <v>85</v>
      </c>
      <c r="B362" s="13">
        <v>32</v>
      </c>
      <c r="C362" s="14">
        <v>82</v>
      </c>
      <c r="D362" s="15" t="str">
        <f>IF(B362&lt;=Lists_Cats!$B$19,Lists_Cats!$C$19,IF(B362&lt;=Lists_Cats!$B$20,Lists_Cats!$C$20,IF(B362&lt;=Lists_Cats!$B$21,Lists_Cats!$C$21,IF(B362&lt;=Lists_Cats!$B$22,Lists_Cats!$C$22,IF(B362&lt;=Lists_Cats!$B$23,Lists_Cats!$C$23,IF(B362&lt;=Lists_Cats!$B$24,Lists_Cats!$C$24,IF(B362&lt;=Lists_Cats!$B$25,Lists_Cats!$C$25,IF(B362&lt;=Lists_Cats!$B$26,Lists_Cats!$C$26,IF(B362&lt;=Lists_Cats!$B$27,Lists_Cats!$C$27,IF(B362&lt;=Lists_Cats!$B$28,Lists_Cats!$C$28,Lists_Cats!$C$29))))))))))</f>
        <v>FT6</v>
      </c>
      <c r="E362" s="15" t="str">
        <f>IF(C362&lt;=Lists_Cats!$B$33,Lists_Cats!$C$33,IF(C362&lt;=Lists_Cats!$B$34,Lists_Cats!$C$34,IF(C362&lt;=Lists_Cats!$B$35,Lists_Cats!$C$35,IF(C362&lt;=Lists_Cats!$B$36,Lists_Cats!$C$36,IF(C362&lt;=Lists_Cats!$B$37,Lists_Cats!$C$37,IF(C362&lt;=Lists_Cats!$B$38,Lists_Cats!$C$38,IF(C362&lt;=Lists_Cats!$B$39,Lists_Cats!$C$39,IF(C362&lt;=Lists_Cats!$B$40,Lists_Cats!$C$40,IF(C362&lt;=Lists_Cats!$B$41,Lists_Cats!$C$41,IF(C362&lt;=Lists_Cats!$B$42,Lists_Cats!$C$42,IF(C362&lt;=Lists_Cats!$B$43,Lists_Cats!$C$43,IF(C362&lt;=Lists_Cats!$B$44,Lists_Cats!$C$44,IF(C362&lt;=Lists_Cats!$B$45,Lists_Cats!$C$45,IF(C362&lt;=Lists_Cats!$B$46,Lists_Cats!$C$46,Lists_Cats!$C$47))))))))))))))</f>
        <v>FW6</v>
      </c>
      <c r="F362" s="15"/>
      <c r="G362" s="68" t="s">
        <v>104</v>
      </c>
      <c r="H362" s="16" t="str">
        <f t="shared" si="16"/>
        <v>FT6-FW6-Maple</v>
      </c>
      <c r="I362" s="54">
        <v>33.47</v>
      </c>
      <c r="K362">
        <f t="shared" si="15"/>
        <v>1</v>
      </c>
      <c r="M362" s="356">
        <v>0.02</v>
      </c>
      <c r="O362" s="361">
        <f t="shared" si="17"/>
        <v>34.14</v>
      </c>
    </row>
    <row r="363" spans="1:15" hidden="1">
      <c r="A363" s="18" t="s">
        <v>90</v>
      </c>
      <c r="B363" s="13">
        <v>45</v>
      </c>
      <c r="C363" s="14">
        <v>82</v>
      </c>
      <c r="D363" s="15" t="str">
        <f>IF(B363&lt;=Lists_Cats!$B$19,Lists_Cats!$C$19,IF(B363&lt;=Lists_Cats!$B$20,Lists_Cats!$C$20,IF(B363&lt;=Lists_Cats!$B$21,Lists_Cats!$C$21,IF(B363&lt;=Lists_Cats!$B$22,Lists_Cats!$C$22,IF(B363&lt;=Lists_Cats!$B$23,Lists_Cats!$C$23,IF(B363&lt;=Lists_Cats!$B$24,Lists_Cats!$C$24,IF(B363&lt;=Lists_Cats!$B$25,Lists_Cats!$C$25,IF(B363&lt;=Lists_Cats!$B$26,Lists_Cats!$C$26,IF(B363&lt;=Lists_Cats!$B$27,Lists_Cats!$C$27,IF(B363&lt;=Lists_Cats!$B$28,Lists_Cats!$C$28,Lists_Cats!$C$29))))))))))</f>
        <v>FT7</v>
      </c>
      <c r="E363" s="15" t="str">
        <f>IF(C363&lt;=Lists_Cats!$B$33,Lists_Cats!$C$33,IF(C363&lt;=Lists_Cats!$B$34,Lists_Cats!$C$34,IF(C363&lt;=Lists_Cats!$B$35,Lists_Cats!$C$35,IF(C363&lt;=Lists_Cats!$B$36,Lists_Cats!$C$36,IF(C363&lt;=Lists_Cats!$B$37,Lists_Cats!$C$37,IF(C363&lt;=Lists_Cats!$B$38,Lists_Cats!$C$38,IF(C363&lt;=Lists_Cats!$B$39,Lists_Cats!$C$39,IF(C363&lt;=Lists_Cats!$B$40,Lists_Cats!$C$40,IF(C363&lt;=Lists_Cats!$B$41,Lists_Cats!$C$41,IF(C363&lt;=Lists_Cats!$B$42,Lists_Cats!$C$42,IF(C363&lt;=Lists_Cats!$B$43,Lists_Cats!$C$43,IF(C363&lt;=Lists_Cats!$B$44,Lists_Cats!$C$44,IF(C363&lt;=Lists_Cats!$B$45,Lists_Cats!$C$45,IF(C363&lt;=Lists_Cats!$B$46,Lists_Cats!$C$46,Lists_Cats!$C$47))))))))))))))</f>
        <v>FW6</v>
      </c>
      <c r="F363" s="15"/>
      <c r="G363" s="68" t="s">
        <v>104</v>
      </c>
      <c r="H363" s="16" t="str">
        <f t="shared" si="16"/>
        <v>FT7-FW6-Maple</v>
      </c>
      <c r="I363" s="54">
        <v>45.199999999999996</v>
      </c>
      <c r="K363">
        <f t="shared" si="15"/>
        <v>1</v>
      </c>
      <c r="M363" s="356">
        <v>0.02</v>
      </c>
      <c r="O363" s="361">
        <f t="shared" si="17"/>
        <v>46.11</v>
      </c>
    </row>
    <row r="364" spans="1:15" hidden="1">
      <c r="A364" s="18" t="s">
        <v>107</v>
      </c>
      <c r="B364" s="13">
        <v>32</v>
      </c>
      <c r="C364" s="14">
        <v>79</v>
      </c>
      <c r="D364" s="15" t="str">
        <f>IF(B364&lt;=Lists_Cats!$B$19,Lists_Cats!$C$19,IF(B364&lt;=Lists_Cats!$B$20,Lists_Cats!$C$20,IF(B364&lt;=Lists_Cats!$B$21,Lists_Cats!$C$21,IF(B364&lt;=Lists_Cats!$B$22,Lists_Cats!$C$22,IF(B364&lt;=Lists_Cats!$B$23,Lists_Cats!$C$23,IF(B364&lt;=Lists_Cats!$B$24,Lists_Cats!$C$24,IF(B364&lt;=Lists_Cats!$B$25,Lists_Cats!$C$25,IF(B364&lt;=Lists_Cats!$B$26,Lists_Cats!$C$26,IF(B364&lt;=Lists_Cats!$B$27,Lists_Cats!$C$27,IF(B364&lt;=Lists_Cats!$B$28,Lists_Cats!$C$28,Lists_Cats!$C$29))))))))))</f>
        <v>FT6</v>
      </c>
      <c r="E364" s="15" t="str">
        <f>IF(C364&lt;=Lists_Cats!$B$33,Lists_Cats!$C$33,IF(C364&lt;=Lists_Cats!$B$34,Lists_Cats!$C$34,IF(C364&lt;=Lists_Cats!$B$35,Lists_Cats!$C$35,IF(C364&lt;=Lists_Cats!$B$36,Lists_Cats!$C$36,IF(C364&lt;=Lists_Cats!$B$37,Lists_Cats!$C$37,IF(C364&lt;=Lists_Cats!$B$38,Lists_Cats!$C$38,IF(C364&lt;=Lists_Cats!$B$39,Lists_Cats!$C$39,IF(C364&lt;=Lists_Cats!$B$40,Lists_Cats!$C$40,IF(C364&lt;=Lists_Cats!$B$41,Lists_Cats!$C$41,IF(C364&lt;=Lists_Cats!$B$42,Lists_Cats!$C$42,IF(C364&lt;=Lists_Cats!$B$43,Lists_Cats!$C$43,IF(C364&lt;=Lists_Cats!$B$44,Lists_Cats!$C$44,IF(C364&lt;=Lists_Cats!$B$45,Lists_Cats!$C$45,IF(C364&lt;=Lists_Cats!$B$46,Lists_Cats!$C$46,Lists_Cats!$C$47))))))))))))))</f>
        <v>FW5</v>
      </c>
      <c r="F364" s="15"/>
      <c r="G364" s="68" t="s">
        <v>104</v>
      </c>
      <c r="H364" s="16" t="str">
        <f t="shared" si="16"/>
        <v>FT6-FW5-Maple</v>
      </c>
      <c r="I364" s="54">
        <v>29.830000000000002</v>
      </c>
      <c r="K364">
        <f t="shared" si="15"/>
        <v>1</v>
      </c>
      <c r="M364" s="356">
        <v>0.02</v>
      </c>
      <c r="O364" s="361">
        <f t="shared" si="17"/>
        <v>30.430000000000003</v>
      </c>
    </row>
    <row r="365" spans="1:15" hidden="1">
      <c r="A365" s="18" t="s">
        <v>85</v>
      </c>
      <c r="B365" s="13">
        <v>32</v>
      </c>
      <c r="C365" s="14">
        <v>91</v>
      </c>
      <c r="D365" s="15" t="str">
        <f>IF(B365&lt;=Lists_Cats!$B$19,Lists_Cats!$C$19,IF(B365&lt;=Lists_Cats!$B$20,Lists_Cats!$C$20,IF(B365&lt;=Lists_Cats!$B$21,Lists_Cats!$C$21,IF(B365&lt;=Lists_Cats!$B$22,Lists_Cats!$C$22,IF(B365&lt;=Lists_Cats!$B$23,Lists_Cats!$C$23,IF(B365&lt;=Lists_Cats!$B$24,Lists_Cats!$C$24,IF(B365&lt;=Lists_Cats!$B$25,Lists_Cats!$C$25,IF(B365&lt;=Lists_Cats!$B$26,Lists_Cats!$C$26,IF(B365&lt;=Lists_Cats!$B$27,Lists_Cats!$C$27,IF(B365&lt;=Lists_Cats!$B$28,Lists_Cats!$C$28,Lists_Cats!$C$29))))))))))</f>
        <v>FT6</v>
      </c>
      <c r="E365" s="15" t="str">
        <f>IF(C365&lt;=Lists_Cats!$B$33,Lists_Cats!$C$33,IF(C365&lt;=Lists_Cats!$B$34,Lists_Cats!$C$34,IF(C365&lt;=Lists_Cats!$B$35,Lists_Cats!$C$35,IF(C365&lt;=Lists_Cats!$B$36,Lists_Cats!$C$36,IF(C365&lt;=Lists_Cats!$B$37,Lists_Cats!$C$37,IF(C365&lt;=Lists_Cats!$B$38,Lists_Cats!$C$38,IF(C365&lt;=Lists_Cats!$B$39,Lists_Cats!$C$39,IF(C365&lt;=Lists_Cats!$B$40,Lists_Cats!$C$40,IF(C365&lt;=Lists_Cats!$B$41,Lists_Cats!$C$41,IF(C365&lt;=Lists_Cats!$B$42,Lists_Cats!$C$42,IF(C365&lt;=Lists_Cats!$B$43,Lists_Cats!$C$43,IF(C365&lt;=Lists_Cats!$B$44,Lists_Cats!$C$44,IF(C365&lt;=Lists_Cats!$B$45,Lists_Cats!$C$45,IF(C365&lt;=Lists_Cats!$B$46,Lists_Cats!$C$46,Lists_Cats!$C$47))))))))))))))</f>
        <v>FW7</v>
      </c>
      <c r="F365" s="15"/>
      <c r="G365" s="68" t="s">
        <v>104</v>
      </c>
      <c r="H365" s="16" t="str">
        <f t="shared" si="16"/>
        <v>FT6-FW7-Maple</v>
      </c>
      <c r="I365" s="54">
        <v>33.47</v>
      </c>
      <c r="K365">
        <f t="shared" si="15"/>
        <v>1</v>
      </c>
      <c r="M365" s="356">
        <v>0.02</v>
      </c>
      <c r="O365" s="361">
        <f t="shared" si="17"/>
        <v>34.14</v>
      </c>
    </row>
    <row r="366" spans="1:15" hidden="1">
      <c r="A366" s="18" t="s">
        <v>108</v>
      </c>
      <c r="B366" s="13">
        <v>32</v>
      </c>
      <c r="C366" s="14">
        <v>104</v>
      </c>
      <c r="D366" s="15" t="str">
        <f>IF(B366&lt;=Lists_Cats!$B$19,Lists_Cats!$C$19,IF(B366&lt;=Lists_Cats!$B$20,Lists_Cats!$C$20,IF(B366&lt;=Lists_Cats!$B$21,Lists_Cats!$C$21,IF(B366&lt;=Lists_Cats!$B$22,Lists_Cats!$C$22,IF(B366&lt;=Lists_Cats!$B$23,Lists_Cats!$C$23,IF(B366&lt;=Lists_Cats!$B$24,Lists_Cats!$C$24,IF(B366&lt;=Lists_Cats!$B$25,Lists_Cats!$C$25,IF(B366&lt;=Lists_Cats!$B$26,Lists_Cats!$C$26,IF(B366&lt;=Lists_Cats!$B$27,Lists_Cats!$C$27,IF(B366&lt;=Lists_Cats!$B$28,Lists_Cats!$C$28,Lists_Cats!$C$29))))))))))</f>
        <v>FT6</v>
      </c>
      <c r="E366" s="15" t="str">
        <f>IF(C366&lt;=Lists_Cats!$B$33,Lists_Cats!$C$33,IF(C366&lt;=Lists_Cats!$B$34,Lists_Cats!$C$34,IF(C366&lt;=Lists_Cats!$B$35,Lists_Cats!$C$35,IF(C366&lt;=Lists_Cats!$B$36,Lists_Cats!$C$36,IF(C366&lt;=Lists_Cats!$B$37,Lists_Cats!$C$37,IF(C366&lt;=Lists_Cats!$B$38,Lists_Cats!$C$38,IF(C366&lt;=Lists_Cats!$B$39,Lists_Cats!$C$39,IF(C366&lt;=Lists_Cats!$B$40,Lists_Cats!$C$40,IF(C366&lt;=Lists_Cats!$B$41,Lists_Cats!$C$41,IF(C366&lt;=Lists_Cats!$B$42,Lists_Cats!$C$42,IF(C366&lt;=Lists_Cats!$B$43,Lists_Cats!$C$43,IF(C366&lt;=Lists_Cats!$B$44,Lists_Cats!$C$44,IF(C366&lt;=Lists_Cats!$B$45,Lists_Cats!$C$45,IF(C366&lt;=Lists_Cats!$B$46,Lists_Cats!$C$46,Lists_Cats!$C$47))))))))))))))</f>
        <v>FW8</v>
      </c>
      <c r="F366" s="15"/>
      <c r="G366" s="68" t="s">
        <v>104</v>
      </c>
      <c r="H366" s="16" t="str">
        <f t="shared" si="16"/>
        <v>FT6-FW8-Maple</v>
      </c>
      <c r="I366" s="54">
        <v>37.669999999999995</v>
      </c>
      <c r="K366">
        <f t="shared" si="15"/>
        <v>1</v>
      </c>
      <c r="M366" s="356">
        <v>0.02</v>
      </c>
      <c r="O366" s="361">
        <f t="shared" si="17"/>
        <v>38.43</v>
      </c>
    </row>
    <row r="367" spans="1:15" hidden="1">
      <c r="A367" s="18" t="s">
        <v>86</v>
      </c>
      <c r="B367" s="13">
        <v>32</v>
      </c>
      <c r="C367" s="14">
        <v>115</v>
      </c>
      <c r="D367" s="15" t="str">
        <f>IF(B367&lt;=Lists_Cats!$B$19,Lists_Cats!$C$19,IF(B367&lt;=Lists_Cats!$B$20,Lists_Cats!$C$20,IF(B367&lt;=Lists_Cats!$B$21,Lists_Cats!$C$21,IF(B367&lt;=Lists_Cats!$B$22,Lists_Cats!$C$22,IF(B367&lt;=Lists_Cats!$B$23,Lists_Cats!$C$23,IF(B367&lt;=Lists_Cats!$B$24,Lists_Cats!$C$24,IF(B367&lt;=Lists_Cats!$B$25,Lists_Cats!$C$25,IF(B367&lt;=Lists_Cats!$B$26,Lists_Cats!$C$26,IF(B367&lt;=Lists_Cats!$B$27,Lists_Cats!$C$27,IF(B367&lt;=Lists_Cats!$B$28,Lists_Cats!$C$28,Lists_Cats!$C$29))))))))))</f>
        <v>FT6</v>
      </c>
      <c r="E367" s="15" t="str">
        <f>IF(C367&lt;=Lists_Cats!$B$33,Lists_Cats!$C$33,IF(C367&lt;=Lists_Cats!$B$34,Lists_Cats!$C$34,IF(C367&lt;=Lists_Cats!$B$35,Lists_Cats!$C$35,IF(C367&lt;=Lists_Cats!$B$36,Lists_Cats!$C$36,IF(C367&lt;=Lists_Cats!$B$37,Lists_Cats!$C$37,IF(C367&lt;=Lists_Cats!$B$38,Lists_Cats!$C$38,IF(C367&lt;=Lists_Cats!$B$39,Lists_Cats!$C$39,IF(C367&lt;=Lists_Cats!$B$40,Lists_Cats!$C$40,IF(C367&lt;=Lists_Cats!$B$41,Lists_Cats!$C$41,IF(C367&lt;=Lists_Cats!$B$42,Lists_Cats!$C$42,IF(C367&lt;=Lists_Cats!$B$43,Lists_Cats!$C$43,IF(C367&lt;=Lists_Cats!$B$44,Lists_Cats!$C$44,IF(C367&lt;=Lists_Cats!$B$45,Lists_Cats!$C$45,IF(C367&lt;=Lists_Cats!$B$46,Lists_Cats!$C$46,Lists_Cats!$C$47))))))))))))))</f>
        <v>FW9</v>
      </c>
      <c r="F367" s="15"/>
      <c r="G367" s="68" t="s">
        <v>104</v>
      </c>
      <c r="H367" s="16" t="str">
        <f t="shared" si="16"/>
        <v>FT6-FW9-Maple</v>
      </c>
      <c r="I367" s="54">
        <v>41.05</v>
      </c>
      <c r="K367">
        <f t="shared" si="15"/>
        <v>1</v>
      </c>
      <c r="M367" s="356">
        <v>0.02</v>
      </c>
      <c r="O367" s="361">
        <f t="shared" si="17"/>
        <v>41.879999999999995</v>
      </c>
    </row>
    <row r="368" spans="1:15" hidden="1">
      <c r="A368" s="18" t="s">
        <v>106</v>
      </c>
      <c r="B368" s="13">
        <v>32</v>
      </c>
      <c r="C368" s="14">
        <v>125</v>
      </c>
      <c r="D368" s="15" t="str">
        <f>IF(B368&lt;=Lists_Cats!$B$19,Lists_Cats!$C$19,IF(B368&lt;=Lists_Cats!$B$20,Lists_Cats!$C$20,IF(B368&lt;=Lists_Cats!$B$21,Lists_Cats!$C$21,IF(B368&lt;=Lists_Cats!$B$22,Lists_Cats!$C$22,IF(B368&lt;=Lists_Cats!$B$23,Lists_Cats!$C$23,IF(B368&lt;=Lists_Cats!$B$24,Lists_Cats!$C$24,IF(B368&lt;=Lists_Cats!$B$25,Lists_Cats!$C$25,IF(B368&lt;=Lists_Cats!$B$26,Lists_Cats!$C$26,IF(B368&lt;=Lists_Cats!$B$27,Lists_Cats!$C$27,IF(B368&lt;=Lists_Cats!$B$28,Lists_Cats!$C$28,Lists_Cats!$C$29))))))))))</f>
        <v>FT6</v>
      </c>
      <c r="E368" s="15" t="str">
        <f>IF(C368&lt;=Lists_Cats!$B$33,Lists_Cats!$C$33,IF(C368&lt;=Lists_Cats!$B$34,Lists_Cats!$C$34,IF(C368&lt;=Lists_Cats!$B$35,Lists_Cats!$C$35,IF(C368&lt;=Lists_Cats!$B$36,Lists_Cats!$C$36,IF(C368&lt;=Lists_Cats!$B$37,Lists_Cats!$C$37,IF(C368&lt;=Lists_Cats!$B$38,Lists_Cats!$C$38,IF(C368&lt;=Lists_Cats!$B$39,Lists_Cats!$C$39,IF(C368&lt;=Lists_Cats!$B$40,Lists_Cats!$C$40,IF(C368&lt;=Lists_Cats!$B$41,Lists_Cats!$C$41,IF(C368&lt;=Lists_Cats!$B$42,Lists_Cats!$C$42,IF(C368&lt;=Lists_Cats!$B$43,Lists_Cats!$C$43,IF(C368&lt;=Lists_Cats!$B$44,Lists_Cats!$C$44,IF(C368&lt;=Lists_Cats!$B$45,Lists_Cats!$C$45,IF(C368&lt;=Lists_Cats!$B$46,Lists_Cats!$C$46,Lists_Cats!$C$47))))))))))))))</f>
        <v>FW10</v>
      </c>
      <c r="F368" s="15"/>
      <c r="G368" s="68" t="s">
        <v>104</v>
      </c>
      <c r="H368" s="16" t="str">
        <f t="shared" si="16"/>
        <v>FT6-FW10-Maple</v>
      </c>
      <c r="I368" s="54">
        <v>44.18</v>
      </c>
      <c r="K368">
        <f t="shared" si="15"/>
        <v>1</v>
      </c>
      <c r="M368" s="356">
        <v>0.02</v>
      </c>
      <c r="O368" s="361">
        <f t="shared" si="17"/>
        <v>45.07</v>
      </c>
    </row>
    <row r="369" spans="1:15" hidden="1">
      <c r="A369" s="18" t="s">
        <v>87</v>
      </c>
      <c r="B369" s="13">
        <v>32</v>
      </c>
      <c r="C369" s="14">
        <v>138</v>
      </c>
      <c r="D369" s="15" t="str">
        <f>IF(B369&lt;=Lists_Cats!$B$19,Lists_Cats!$C$19,IF(B369&lt;=Lists_Cats!$B$20,Lists_Cats!$C$20,IF(B369&lt;=Lists_Cats!$B$21,Lists_Cats!$C$21,IF(B369&lt;=Lists_Cats!$B$22,Lists_Cats!$C$22,IF(B369&lt;=Lists_Cats!$B$23,Lists_Cats!$C$23,IF(B369&lt;=Lists_Cats!$B$24,Lists_Cats!$C$24,IF(B369&lt;=Lists_Cats!$B$25,Lists_Cats!$C$25,IF(B369&lt;=Lists_Cats!$B$26,Lists_Cats!$C$26,IF(B369&lt;=Lists_Cats!$B$27,Lists_Cats!$C$27,IF(B369&lt;=Lists_Cats!$B$28,Lists_Cats!$C$28,Lists_Cats!$C$29))))))))))</f>
        <v>FT6</v>
      </c>
      <c r="E369" s="15" t="str">
        <f>IF(C369&lt;=Lists_Cats!$B$33,Lists_Cats!$C$33,IF(C369&lt;=Lists_Cats!$B$34,Lists_Cats!$C$34,IF(C369&lt;=Lists_Cats!$B$35,Lists_Cats!$C$35,IF(C369&lt;=Lists_Cats!$B$36,Lists_Cats!$C$36,IF(C369&lt;=Lists_Cats!$B$37,Lists_Cats!$C$37,IF(C369&lt;=Lists_Cats!$B$38,Lists_Cats!$C$38,IF(C369&lt;=Lists_Cats!$B$39,Lists_Cats!$C$39,IF(C369&lt;=Lists_Cats!$B$40,Lists_Cats!$C$40,IF(C369&lt;=Lists_Cats!$B$41,Lists_Cats!$C$41,IF(C369&lt;=Lists_Cats!$B$42,Lists_Cats!$C$42,IF(C369&lt;=Lists_Cats!$B$43,Lists_Cats!$C$43,IF(C369&lt;=Lists_Cats!$B$44,Lists_Cats!$C$44,IF(C369&lt;=Lists_Cats!$B$45,Lists_Cats!$C$45,IF(C369&lt;=Lists_Cats!$B$46,Lists_Cats!$C$46,Lists_Cats!$C$47))))))))))))))</f>
        <v>FW11</v>
      </c>
      <c r="F369" s="15"/>
      <c r="G369" s="68" t="s">
        <v>104</v>
      </c>
      <c r="H369" s="16" t="str">
        <f t="shared" si="16"/>
        <v>FT6-FW11-Maple</v>
      </c>
      <c r="I369" s="54">
        <v>48.22</v>
      </c>
      <c r="K369">
        <f t="shared" si="15"/>
        <v>1</v>
      </c>
      <c r="M369" s="356">
        <v>0.02</v>
      </c>
      <c r="O369" s="361">
        <f t="shared" si="17"/>
        <v>49.19</v>
      </c>
    </row>
    <row r="370" spans="1:15" hidden="1">
      <c r="A370" s="18" t="s">
        <v>109</v>
      </c>
      <c r="B370" s="13">
        <v>32</v>
      </c>
      <c r="C370" s="14">
        <v>152</v>
      </c>
      <c r="D370" s="15" t="str">
        <f>IF(B370&lt;=Lists_Cats!$B$19,Lists_Cats!$C$19,IF(B370&lt;=Lists_Cats!$B$20,Lists_Cats!$C$20,IF(B370&lt;=Lists_Cats!$B$21,Lists_Cats!$C$21,IF(B370&lt;=Lists_Cats!$B$22,Lists_Cats!$C$22,IF(B370&lt;=Lists_Cats!$B$23,Lists_Cats!$C$23,IF(B370&lt;=Lists_Cats!$B$24,Lists_Cats!$C$24,IF(B370&lt;=Lists_Cats!$B$25,Lists_Cats!$C$25,IF(B370&lt;=Lists_Cats!$B$26,Lists_Cats!$C$26,IF(B370&lt;=Lists_Cats!$B$27,Lists_Cats!$C$27,IF(B370&lt;=Lists_Cats!$B$28,Lists_Cats!$C$28,Lists_Cats!$C$29))))))))))</f>
        <v>FT6</v>
      </c>
      <c r="E370" s="15" t="str">
        <f>IF(C370&lt;=Lists_Cats!$B$33,Lists_Cats!$C$33,IF(C370&lt;=Lists_Cats!$B$34,Lists_Cats!$C$34,IF(C370&lt;=Lists_Cats!$B$35,Lists_Cats!$C$35,IF(C370&lt;=Lists_Cats!$B$36,Lists_Cats!$C$36,IF(C370&lt;=Lists_Cats!$B$37,Lists_Cats!$C$37,IF(C370&lt;=Lists_Cats!$B$38,Lists_Cats!$C$38,IF(C370&lt;=Lists_Cats!$B$39,Lists_Cats!$C$39,IF(C370&lt;=Lists_Cats!$B$40,Lists_Cats!$C$40,IF(C370&lt;=Lists_Cats!$B$41,Lists_Cats!$C$41,IF(C370&lt;=Lists_Cats!$B$42,Lists_Cats!$C$42,IF(C370&lt;=Lists_Cats!$B$43,Lists_Cats!$C$43,IF(C370&lt;=Lists_Cats!$B$44,Lists_Cats!$C$44,IF(C370&lt;=Lists_Cats!$B$45,Lists_Cats!$C$45,IF(C370&lt;=Lists_Cats!$B$46,Lists_Cats!$C$46,Lists_Cats!$C$47))))))))))))))</f>
        <v>FW12</v>
      </c>
      <c r="F370" s="15"/>
      <c r="G370" s="68" t="s">
        <v>104</v>
      </c>
      <c r="H370" s="16" t="str">
        <f t="shared" si="16"/>
        <v>FT6-FW12-Maple</v>
      </c>
      <c r="I370" s="54">
        <v>52.68</v>
      </c>
      <c r="K370">
        <f t="shared" si="15"/>
        <v>1</v>
      </c>
      <c r="M370" s="356">
        <v>0.02</v>
      </c>
      <c r="O370" s="361">
        <f t="shared" si="17"/>
        <v>53.739999999999995</v>
      </c>
    </row>
    <row r="371" spans="1:15" hidden="1">
      <c r="A371" s="18" t="s">
        <v>88</v>
      </c>
      <c r="B371" s="13">
        <v>32</v>
      </c>
      <c r="C371" s="14">
        <v>175</v>
      </c>
      <c r="D371" s="15" t="str">
        <f>IF(B371&lt;=Lists_Cats!$B$19,Lists_Cats!$C$19,IF(B371&lt;=Lists_Cats!$B$20,Lists_Cats!$C$20,IF(B371&lt;=Lists_Cats!$B$21,Lists_Cats!$C$21,IF(B371&lt;=Lists_Cats!$B$22,Lists_Cats!$C$22,IF(B371&lt;=Lists_Cats!$B$23,Lists_Cats!$C$23,IF(B371&lt;=Lists_Cats!$B$24,Lists_Cats!$C$24,IF(B371&lt;=Lists_Cats!$B$25,Lists_Cats!$C$25,IF(B371&lt;=Lists_Cats!$B$26,Lists_Cats!$C$26,IF(B371&lt;=Lists_Cats!$B$27,Lists_Cats!$C$27,IF(B371&lt;=Lists_Cats!$B$28,Lists_Cats!$C$28,Lists_Cats!$C$29))))))))))</f>
        <v>FT6</v>
      </c>
      <c r="E371" s="15" t="str">
        <f>IF(C371&lt;=Lists_Cats!$B$33,Lists_Cats!$C$33,IF(C371&lt;=Lists_Cats!$B$34,Lists_Cats!$C$34,IF(C371&lt;=Lists_Cats!$B$35,Lists_Cats!$C$35,IF(C371&lt;=Lists_Cats!$B$36,Lists_Cats!$C$36,IF(C371&lt;=Lists_Cats!$B$37,Lists_Cats!$C$37,IF(C371&lt;=Lists_Cats!$B$38,Lists_Cats!$C$38,IF(C371&lt;=Lists_Cats!$B$39,Lists_Cats!$C$39,IF(C371&lt;=Lists_Cats!$B$40,Lists_Cats!$C$40,IF(C371&lt;=Lists_Cats!$B$41,Lists_Cats!$C$41,IF(C371&lt;=Lists_Cats!$B$42,Lists_Cats!$C$42,IF(C371&lt;=Lists_Cats!$B$43,Lists_Cats!$C$43,IF(C371&lt;=Lists_Cats!$B$44,Lists_Cats!$C$44,IF(C371&lt;=Lists_Cats!$B$45,Lists_Cats!$C$45,IF(C371&lt;=Lists_Cats!$B$46,Lists_Cats!$C$46,Lists_Cats!$C$47))))))))))))))</f>
        <v>FW13</v>
      </c>
      <c r="F371" s="15"/>
      <c r="G371" s="68" t="s">
        <v>104</v>
      </c>
      <c r="H371" s="16" t="str">
        <f t="shared" si="16"/>
        <v>FT6-FW13-Maple</v>
      </c>
      <c r="I371" s="54">
        <v>61.44</v>
      </c>
      <c r="K371">
        <f t="shared" si="15"/>
        <v>1</v>
      </c>
      <c r="M371" s="356">
        <v>0.02</v>
      </c>
      <c r="O371" s="361">
        <f t="shared" si="17"/>
        <v>62.669999999999995</v>
      </c>
    </row>
    <row r="372" spans="1:15" hidden="1">
      <c r="A372" s="18" t="s">
        <v>89</v>
      </c>
      <c r="B372" s="13">
        <v>32</v>
      </c>
      <c r="C372" s="14">
        <v>205</v>
      </c>
      <c r="D372" s="15" t="str">
        <f>IF(B372&lt;=Lists_Cats!$B$19,Lists_Cats!$C$19,IF(B372&lt;=Lists_Cats!$B$20,Lists_Cats!$C$20,IF(B372&lt;=Lists_Cats!$B$21,Lists_Cats!$C$21,IF(B372&lt;=Lists_Cats!$B$22,Lists_Cats!$C$22,IF(B372&lt;=Lists_Cats!$B$23,Lists_Cats!$C$23,IF(B372&lt;=Lists_Cats!$B$24,Lists_Cats!$C$24,IF(B372&lt;=Lists_Cats!$B$25,Lists_Cats!$C$25,IF(B372&lt;=Lists_Cats!$B$26,Lists_Cats!$C$26,IF(B372&lt;=Lists_Cats!$B$27,Lists_Cats!$C$27,IF(B372&lt;=Lists_Cats!$B$28,Lists_Cats!$C$28,Lists_Cats!$C$29))))))))))</f>
        <v>FT6</v>
      </c>
      <c r="E372" s="15" t="str">
        <f>IF(C372&lt;=Lists_Cats!$B$33,Lists_Cats!$C$33,IF(C372&lt;=Lists_Cats!$B$34,Lists_Cats!$C$34,IF(C372&lt;=Lists_Cats!$B$35,Lists_Cats!$C$35,IF(C372&lt;=Lists_Cats!$B$36,Lists_Cats!$C$36,IF(C372&lt;=Lists_Cats!$B$37,Lists_Cats!$C$37,IF(C372&lt;=Lists_Cats!$B$38,Lists_Cats!$C$38,IF(C372&lt;=Lists_Cats!$B$39,Lists_Cats!$C$39,IF(C372&lt;=Lists_Cats!$B$40,Lists_Cats!$C$40,IF(C372&lt;=Lists_Cats!$B$41,Lists_Cats!$C$41,IF(C372&lt;=Lists_Cats!$B$42,Lists_Cats!$C$42,IF(C372&lt;=Lists_Cats!$B$43,Lists_Cats!$C$43,IF(C372&lt;=Lists_Cats!$B$44,Lists_Cats!$C$44,IF(C372&lt;=Lists_Cats!$B$45,Lists_Cats!$C$45,IF(C372&lt;=Lists_Cats!$B$46,Lists_Cats!$C$46,Lists_Cats!$C$47))))))))))))))</f>
        <v>FW14</v>
      </c>
      <c r="F372" s="15"/>
      <c r="G372" s="68" t="s">
        <v>104</v>
      </c>
      <c r="H372" s="16" t="str">
        <f t="shared" si="16"/>
        <v>FT6-FW14-Maple</v>
      </c>
      <c r="I372" s="54">
        <v>69.23</v>
      </c>
      <c r="K372">
        <f t="shared" si="15"/>
        <v>1</v>
      </c>
      <c r="M372" s="356">
        <v>0.02</v>
      </c>
      <c r="O372" s="361">
        <f t="shared" si="17"/>
        <v>70.62</v>
      </c>
    </row>
    <row r="373" spans="1:15" hidden="1">
      <c r="A373" s="18" t="s">
        <v>110</v>
      </c>
      <c r="B373" s="13">
        <v>45</v>
      </c>
      <c r="C373" s="14">
        <v>79</v>
      </c>
      <c r="D373" s="15" t="str">
        <f>IF(B373&lt;=Lists_Cats!$B$19,Lists_Cats!$C$19,IF(B373&lt;=Lists_Cats!$B$20,Lists_Cats!$C$20,IF(B373&lt;=Lists_Cats!$B$21,Lists_Cats!$C$21,IF(B373&lt;=Lists_Cats!$B$22,Lists_Cats!$C$22,IF(B373&lt;=Lists_Cats!$B$23,Lists_Cats!$C$23,IF(B373&lt;=Lists_Cats!$B$24,Lists_Cats!$C$24,IF(B373&lt;=Lists_Cats!$B$25,Lists_Cats!$C$25,IF(B373&lt;=Lists_Cats!$B$26,Lists_Cats!$C$26,IF(B373&lt;=Lists_Cats!$B$27,Lists_Cats!$C$27,IF(B373&lt;=Lists_Cats!$B$28,Lists_Cats!$C$28,Lists_Cats!$C$29))))))))))</f>
        <v>FT7</v>
      </c>
      <c r="E373" s="15" t="str">
        <f>IF(C373&lt;=Lists_Cats!$B$33,Lists_Cats!$C$33,IF(C373&lt;=Lists_Cats!$B$34,Lists_Cats!$C$34,IF(C373&lt;=Lists_Cats!$B$35,Lists_Cats!$C$35,IF(C373&lt;=Lists_Cats!$B$36,Lists_Cats!$C$36,IF(C373&lt;=Lists_Cats!$B$37,Lists_Cats!$C$37,IF(C373&lt;=Lists_Cats!$B$38,Lists_Cats!$C$38,IF(C373&lt;=Lists_Cats!$B$39,Lists_Cats!$C$39,IF(C373&lt;=Lists_Cats!$B$40,Lists_Cats!$C$40,IF(C373&lt;=Lists_Cats!$B$41,Lists_Cats!$C$41,IF(C373&lt;=Lists_Cats!$B$42,Lists_Cats!$C$42,IF(C373&lt;=Lists_Cats!$B$43,Lists_Cats!$C$43,IF(C373&lt;=Lists_Cats!$B$44,Lists_Cats!$C$44,IF(C373&lt;=Lists_Cats!$B$45,Lists_Cats!$C$45,IF(C373&lt;=Lists_Cats!$B$46,Lists_Cats!$C$46,Lists_Cats!$C$47))))))))))))))</f>
        <v>FW5</v>
      </c>
      <c r="F373" s="15"/>
      <c r="G373" s="68" t="s">
        <v>104</v>
      </c>
      <c r="H373" s="16" t="str">
        <f t="shared" si="16"/>
        <v>FT7-FW5-Maple</v>
      </c>
      <c r="I373" s="54">
        <v>40.229999999999997</v>
      </c>
      <c r="K373">
        <f t="shared" si="15"/>
        <v>1</v>
      </c>
      <c r="M373" s="356">
        <v>0.02</v>
      </c>
      <c r="O373" s="361">
        <f t="shared" si="17"/>
        <v>41.04</v>
      </c>
    </row>
    <row r="374" spans="1:15" hidden="1">
      <c r="A374" s="18" t="s">
        <v>90</v>
      </c>
      <c r="B374" s="13">
        <v>45</v>
      </c>
      <c r="C374" s="14">
        <v>91</v>
      </c>
      <c r="D374" s="15" t="str">
        <f>IF(B374&lt;=Lists_Cats!$B$19,Lists_Cats!$C$19,IF(B374&lt;=Lists_Cats!$B$20,Lists_Cats!$C$20,IF(B374&lt;=Lists_Cats!$B$21,Lists_Cats!$C$21,IF(B374&lt;=Lists_Cats!$B$22,Lists_Cats!$C$22,IF(B374&lt;=Lists_Cats!$B$23,Lists_Cats!$C$23,IF(B374&lt;=Lists_Cats!$B$24,Lists_Cats!$C$24,IF(B374&lt;=Lists_Cats!$B$25,Lists_Cats!$C$25,IF(B374&lt;=Lists_Cats!$B$26,Lists_Cats!$C$26,IF(B374&lt;=Lists_Cats!$B$27,Lists_Cats!$C$27,IF(B374&lt;=Lists_Cats!$B$28,Lists_Cats!$C$28,Lists_Cats!$C$29))))))))))</f>
        <v>FT7</v>
      </c>
      <c r="E374" s="15" t="str">
        <f>IF(C374&lt;=Lists_Cats!$B$33,Lists_Cats!$C$33,IF(C374&lt;=Lists_Cats!$B$34,Lists_Cats!$C$34,IF(C374&lt;=Lists_Cats!$B$35,Lists_Cats!$C$35,IF(C374&lt;=Lists_Cats!$B$36,Lists_Cats!$C$36,IF(C374&lt;=Lists_Cats!$B$37,Lists_Cats!$C$37,IF(C374&lt;=Lists_Cats!$B$38,Lists_Cats!$C$38,IF(C374&lt;=Lists_Cats!$B$39,Lists_Cats!$C$39,IF(C374&lt;=Lists_Cats!$B$40,Lists_Cats!$C$40,IF(C374&lt;=Lists_Cats!$B$41,Lists_Cats!$C$41,IF(C374&lt;=Lists_Cats!$B$42,Lists_Cats!$C$42,IF(C374&lt;=Lists_Cats!$B$43,Lists_Cats!$C$43,IF(C374&lt;=Lists_Cats!$B$44,Lists_Cats!$C$44,IF(C374&lt;=Lists_Cats!$B$45,Lists_Cats!$C$45,IF(C374&lt;=Lists_Cats!$B$46,Lists_Cats!$C$46,Lists_Cats!$C$47))))))))))))))</f>
        <v>FW7</v>
      </c>
      <c r="F374" s="15"/>
      <c r="G374" s="68" t="s">
        <v>104</v>
      </c>
      <c r="H374" s="16" t="str">
        <f t="shared" si="16"/>
        <v>FT7-FW7-Maple</v>
      </c>
      <c r="I374" s="54">
        <v>45.199999999999996</v>
      </c>
      <c r="K374">
        <f t="shared" si="15"/>
        <v>1</v>
      </c>
      <c r="M374" s="356">
        <v>0.02</v>
      </c>
      <c r="O374" s="361">
        <f t="shared" si="17"/>
        <v>46.11</v>
      </c>
    </row>
    <row r="375" spans="1:15" hidden="1">
      <c r="A375" s="18" t="s">
        <v>111</v>
      </c>
      <c r="B375" s="13">
        <v>45</v>
      </c>
      <c r="C375" s="14">
        <v>104</v>
      </c>
      <c r="D375" s="15" t="str">
        <f>IF(B375&lt;=Lists_Cats!$B$19,Lists_Cats!$C$19,IF(B375&lt;=Lists_Cats!$B$20,Lists_Cats!$C$20,IF(B375&lt;=Lists_Cats!$B$21,Lists_Cats!$C$21,IF(B375&lt;=Lists_Cats!$B$22,Lists_Cats!$C$22,IF(B375&lt;=Lists_Cats!$B$23,Lists_Cats!$C$23,IF(B375&lt;=Lists_Cats!$B$24,Lists_Cats!$C$24,IF(B375&lt;=Lists_Cats!$B$25,Lists_Cats!$C$25,IF(B375&lt;=Lists_Cats!$B$26,Lists_Cats!$C$26,IF(B375&lt;=Lists_Cats!$B$27,Lists_Cats!$C$27,IF(B375&lt;=Lists_Cats!$B$28,Lists_Cats!$C$28,Lists_Cats!$C$29))))))))))</f>
        <v>FT7</v>
      </c>
      <c r="E375" s="15" t="str">
        <f>IF(C375&lt;=Lists_Cats!$B$33,Lists_Cats!$C$33,IF(C375&lt;=Lists_Cats!$B$34,Lists_Cats!$C$34,IF(C375&lt;=Lists_Cats!$B$35,Lists_Cats!$C$35,IF(C375&lt;=Lists_Cats!$B$36,Lists_Cats!$C$36,IF(C375&lt;=Lists_Cats!$B$37,Lists_Cats!$C$37,IF(C375&lt;=Lists_Cats!$B$38,Lists_Cats!$C$38,IF(C375&lt;=Lists_Cats!$B$39,Lists_Cats!$C$39,IF(C375&lt;=Lists_Cats!$B$40,Lists_Cats!$C$40,IF(C375&lt;=Lists_Cats!$B$41,Lists_Cats!$C$41,IF(C375&lt;=Lists_Cats!$B$42,Lists_Cats!$C$42,IF(C375&lt;=Lists_Cats!$B$43,Lists_Cats!$C$43,IF(C375&lt;=Lists_Cats!$B$44,Lists_Cats!$C$44,IF(C375&lt;=Lists_Cats!$B$45,Lists_Cats!$C$45,IF(C375&lt;=Lists_Cats!$B$46,Lists_Cats!$C$46,Lists_Cats!$C$47))))))))))))))</f>
        <v>FW8</v>
      </c>
      <c r="F375" s="15"/>
      <c r="G375" s="68" t="s">
        <v>104</v>
      </c>
      <c r="H375" s="16" t="str">
        <f t="shared" si="16"/>
        <v>FT7-FW8-Maple</v>
      </c>
      <c r="I375" s="54">
        <v>51.199999999999996</v>
      </c>
      <c r="K375">
        <f t="shared" si="15"/>
        <v>1</v>
      </c>
      <c r="M375" s="356">
        <v>0.02</v>
      </c>
      <c r="O375" s="361">
        <f t="shared" si="17"/>
        <v>52.23</v>
      </c>
    </row>
    <row r="376" spans="1:15" hidden="1">
      <c r="A376" s="18" t="s">
        <v>91</v>
      </c>
      <c r="B376" s="13">
        <v>45</v>
      </c>
      <c r="C376" s="14">
        <v>115</v>
      </c>
      <c r="D376" s="15" t="str">
        <f>IF(B376&lt;=Lists_Cats!$B$19,Lists_Cats!$C$19,IF(B376&lt;=Lists_Cats!$B$20,Lists_Cats!$C$20,IF(B376&lt;=Lists_Cats!$B$21,Lists_Cats!$C$21,IF(B376&lt;=Lists_Cats!$B$22,Lists_Cats!$C$22,IF(B376&lt;=Lists_Cats!$B$23,Lists_Cats!$C$23,IF(B376&lt;=Lists_Cats!$B$24,Lists_Cats!$C$24,IF(B376&lt;=Lists_Cats!$B$25,Lists_Cats!$C$25,IF(B376&lt;=Lists_Cats!$B$26,Lists_Cats!$C$26,IF(B376&lt;=Lists_Cats!$B$27,Lists_Cats!$C$27,IF(B376&lt;=Lists_Cats!$B$28,Lists_Cats!$C$28,Lists_Cats!$C$29))))))))))</f>
        <v>FT7</v>
      </c>
      <c r="E376" s="15" t="str">
        <f>IF(C376&lt;=Lists_Cats!$B$33,Lists_Cats!$C$33,IF(C376&lt;=Lists_Cats!$B$34,Lists_Cats!$C$34,IF(C376&lt;=Lists_Cats!$B$35,Lists_Cats!$C$35,IF(C376&lt;=Lists_Cats!$B$36,Lists_Cats!$C$36,IF(C376&lt;=Lists_Cats!$B$37,Lists_Cats!$C$37,IF(C376&lt;=Lists_Cats!$B$38,Lists_Cats!$C$38,IF(C376&lt;=Lists_Cats!$B$39,Lists_Cats!$C$39,IF(C376&lt;=Lists_Cats!$B$40,Lists_Cats!$C$40,IF(C376&lt;=Lists_Cats!$B$41,Lists_Cats!$C$41,IF(C376&lt;=Lists_Cats!$B$42,Lists_Cats!$C$42,IF(C376&lt;=Lists_Cats!$B$43,Lists_Cats!$C$43,IF(C376&lt;=Lists_Cats!$B$44,Lists_Cats!$C$44,IF(C376&lt;=Lists_Cats!$B$45,Lists_Cats!$C$45,IF(C376&lt;=Lists_Cats!$B$46,Lists_Cats!$C$46,Lists_Cats!$C$47))))))))))))))</f>
        <v>FW9</v>
      </c>
      <c r="F376" s="15"/>
      <c r="G376" s="68" t="s">
        <v>104</v>
      </c>
      <c r="H376" s="16" t="str">
        <f t="shared" si="16"/>
        <v>FT7-FW9-Maple</v>
      </c>
      <c r="I376" s="54">
        <v>55.809999999999995</v>
      </c>
      <c r="K376">
        <f t="shared" si="15"/>
        <v>1</v>
      </c>
      <c r="M376" s="356">
        <v>0.02</v>
      </c>
      <c r="O376" s="361">
        <f t="shared" si="17"/>
        <v>56.93</v>
      </c>
    </row>
    <row r="377" spans="1:15" hidden="1">
      <c r="A377" s="18" t="s">
        <v>112</v>
      </c>
      <c r="B377" s="13">
        <v>45</v>
      </c>
      <c r="C377" s="14">
        <v>125</v>
      </c>
      <c r="D377" s="15" t="str">
        <f>IF(B377&lt;=Lists_Cats!$B$19,Lists_Cats!$C$19,IF(B377&lt;=Lists_Cats!$B$20,Lists_Cats!$C$20,IF(B377&lt;=Lists_Cats!$B$21,Lists_Cats!$C$21,IF(B377&lt;=Lists_Cats!$B$22,Lists_Cats!$C$22,IF(B377&lt;=Lists_Cats!$B$23,Lists_Cats!$C$23,IF(B377&lt;=Lists_Cats!$B$24,Lists_Cats!$C$24,IF(B377&lt;=Lists_Cats!$B$25,Lists_Cats!$C$25,IF(B377&lt;=Lists_Cats!$B$26,Lists_Cats!$C$26,IF(B377&lt;=Lists_Cats!$B$27,Lists_Cats!$C$27,IF(B377&lt;=Lists_Cats!$B$28,Lists_Cats!$C$28,Lists_Cats!$C$29))))))))))</f>
        <v>FT7</v>
      </c>
      <c r="E377" s="15" t="str">
        <f>IF(C377&lt;=Lists_Cats!$B$33,Lists_Cats!$C$33,IF(C377&lt;=Lists_Cats!$B$34,Lists_Cats!$C$34,IF(C377&lt;=Lists_Cats!$B$35,Lists_Cats!$C$35,IF(C377&lt;=Lists_Cats!$B$36,Lists_Cats!$C$36,IF(C377&lt;=Lists_Cats!$B$37,Lists_Cats!$C$37,IF(C377&lt;=Lists_Cats!$B$38,Lists_Cats!$C$38,IF(C377&lt;=Lists_Cats!$B$39,Lists_Cats!$C$39,IF(C377&lt;=Lists_Cats!$B$40,Lists_Cats!$C$40,IF(C377&lt;=Lists_Cats!$B$41,Lists_Cats!$C$41,IF(C377&lt;=Lists_Cats!$B$42,Lists_Cats!$C$42,IF(C377&lt;=Lists_Cats!$B$43,Lists_Cats!$C$43,IF(C377&lt;=Lists_Cats!$B$44,Lists_Cats!$C$44,IF(C377&lt;=Lists_Cats!$B$45,Lists_Cats!$C$45,IF(C377&lt;=Lists_Cats!$B$46,Lists_Cats!$C$46,Lists_Cats!$C$47))))))))))))))</f>
        <v>FW10</v>
      </c>
      <c r="F377" s="15"/>
      <c r="G377" s="68" t="s">
        <v>104</v>
      </c>
      <c r="H377" s="16" t="str">
        <f t="shared" si="16"/>
        <v>FT7-FW10-Maple</v>
      </c>
      <c r="I377" s="54">
        <v>60.16</v>
      </c>
      <c r="K377">
        <f t="shared" si="15"/>
        <v>1</v>
      </c>
      <c r="M377" s="356">
        <v>0.02</v>
      </c>
      <c r="O377" s="361">
        <f t="shared" si="17"/>
        <v>61.37</v>
      </c>
    </row>
    <row r="378" spans="1:15" hidden="1">
      <c r="A378" s="18" t="s">
        <v>92</v>
      </c>
      <c r="B378" s="13">
        <v>45</v>
      </c>
      <c r="C378" s="14">
        <v>138</v>
      </c>
      <c r="D378" s="15" t="str">
        <f>IF(B378&lt;=Lists_Cats!$B$19,Lists_Cats!$C$19,IF(B378&lt;=Lists_Cats!$B$20,Lists_Cats!$C$20,IF(B378&lt;=Lists_Cats!$B$21,Lists_Cats!$C$21,IF(B378&lt;=Lists_Cats!$B$22,Lists_Cats!$C$22,IF(B378&lt;=Lists_Cats!$B$23,Lists_Cats!$C$23,IF(B378&lt;=Lists_Cats!$B$24,Lists_Cats!$C$24,IF(B378&lt;=Lists_Cats!$B$25,Lists_Cats!$C$25,IF(B378&lt;=Lists_Cats!$B$26,Lists_Cats!$C$26,IF(B378&lt;=Lists_Cats!$B$27,Lists_Cats!$C$27,IF(B378&lt;=Lists_Cats!$B$28,Lists_Cats!$C$28,Lists_Cats!$C$29))))))))))</f>
        <v>FT7</v>
      </c>
      <c r="E378" s="15" t="str">
        <f>IF(C378&lt;=Lists_Cats!$B$33,Lists_Cats!$C$33,IF(C378&lt;=Lists_Cats!$B$34,Lists_Cats!$C$34,IF(C378&lt;=Lists_Cats!$B$35,Lists_Cats!$C$35,IF(C378&lt;=Lists_Cats!$B$36,Lists_Cats!$C$36,IF(C378&lt;=Lists_Cats!$B$37,Lists_Cats!$C$37,IF(C378&lt;=Lists_Cats!$B$38,Lists_Cats!$C$38,IF(C378&lt;=Lists_Cats!$B$39,Lists_Cats!$C$39,IF(C378&lt;=Lists_Cats!$B$40,Lists_Cats!$C$40,IF(C378&lt;=Lists_Cats!$B$41,Lists_Cats!$C$41,IF(C378&lt;=Lists_Cats!$B$42,Lists_Cats!$C$42,IF(C378&lt;=Lists_Cats!$B$43,Lists_Cats!$C$43,IF(C378&lt;=Lists_Cats!$B$44,Lists_Cats!$C$44,IF(C378&lt;=Lists_Cats!$B$45,Lists_Cats!$C$45,IF(C378&lt;=Lists_Cats!$B$46,Lists_Cats!$C$46,Lists_Cats!$C$47))))))))))))))</f>
        <v>FW11</v>
      </c>
      <c r="F378" s="15"/>
      <c r="G378" s="68" t="s">
        <v>104</v>
      </c>
      <c r="H378" s="16" t="str">
        <f t="shared" si="16"/>
        <v>FT7-FW11-Maple</v>
      </c>
      <c r="I378" s="54">
        <v>65.790000000000006</v>
      </c>
      <c r="K378">
        <f t="shared" si="15"/>
        <v>1</v>
      </c>
      <c r="M378" s="356">
        <v>0.02</v>
      </c>
      <c r="O378" s="361">
        <f t="shared" si="17"/>
        <v>67.11</v>
      </c>
    </row>
    <row r="379" spans="1:15" hidden="1">
      <c r="A379" s="18" t="s">
        <v>113</v>
      </c>
      <c r="B379" s="13">
        <v>45</v>
      </c>
      <c r="C379" s="14">
        <v>152</v>
      </c>
      <c r="D379" s="15" t="str">
        <f>IF(B379&lt;=Lists_Cats!$B$19,Lists_Cats!$C$19,IF(B379&lt;=Lists_Cats!$B$20,Lists_Cats!$C$20,IF(B379&lt;=Lists_Cats!$B$21,Lists_Cats!$C$21,IF(B379&lt;=Lists_Cats!$B$22,Lists_Cats!$C$22,IF(B379&lt;=Lists_Cats!$B$23,Lists_Cats!$C$23,IF(B379&lt;=Lists_Cats!$B$24,Lists_Cats!$C$24,IF(B379&lt;=Lists_Cats!$B$25,Lists_Cats!$C$25,IF(B379&lt;=Lists_Cats!$B$26,Lists_Cats!$C$26,IF(B379&lt;=Lists_Cats!$B$27,Lists_Cats!$C$27,IF(B379&lt;=Lists_Cats!$B$28,Lists_Cats!$C$28,Lists_Cats!$C$29))))))))))</f>
        <v>FT7</v>
      </c>
      <c r="E379" s="15" t="str">
        <f>IF(C379&lt;=Lists_Cats!$B$33,Lists_Cats!$C$33,IF(C379&lt;=Lists_Cats!$B$34,Lists_Cats!$C$34,IF(C379&lt;=Lists_Cats!$B$35,Lists_Cats!$C$35,IF(C379&lt;=Lists_Cats!$B$36,Lists_Cats!$C$36,IF(C379&lt;=Lists_Cats!$B$37,Lists_Cats!$C$37,IF(C379&lt;=Lists_Cats!$B$38,Lists_Cats!$C$38,IF(C379&lt;=Lists_Cats!$B$39,Lists_Cats!$C$39,IF(C379&lt;=Lists_Cats!$B$40,Lists_Cats!$C$40,IF(C379&lt;=Lists_Cats!$B$41,Lists_Cats!$C$41,IF(C379&lt;=Lists_Cats!$B$42,Lists_Cats!$C$42,IF(C379&lt;=Lists_Cats!$B$43,Lists_Cats!$C$43,IF(C379&lt;=Lists_Cats!$B$44,Lists_Cats!$C$44,IF(C379&lt;=Lists_Cats!$B$45,Lists_Cats!$C$45,IF(C379&lt;=Lists_Cats!$B$46,Lists_Cats!$C$46,Lists_Cats!$C$47))))))))))))))</f>
        <v>FW12</v>
      </c>
      <c r="F379" s="15"/>
      <c r="G379" s="68" t="s">
        <v>104</v>
      </c>
      <c r="H379" s="16" t="str">
        <f t="shared" si="16"/>
        <v>FT7-FW12-Maple</v>
      </c>
      <c r="I379" s="54">
        <v>72</v>
      </c>
      <c r="K379">
        <f t="shared" si="15"/>
        <v>1</v>
      </c>
      <c r="M379" s="356">
        <v>0.02</v>
      </c>
      <c r="O379" s="361">
        <f t="shared" si="17"/>
        <v>73.44</v>
      </c>
    </row>
    <row r="380" spans="1:15" hidden="1">
      <c r="A380" s="18" t="s">
        <v>93</v>
      </c>
      <c r="B380" s="13">
        <v>45</v>
      </c>
      <c r="C380" s="14">
        <v>175</v>
      </c>
      <c r="D380" s="15" t="str">
        <f>IF(B380&lt;=Lists_Cats!$B$19,Lists_Cats!$C$19,IF(B380&lt;=Lists_Cats!$B$20,Lists_Cats!$C$20,IF(B380&lt;=Lists_Cats!$B$21,Lists_Cats!$C$21,IF(B380&lt;=Lists_Cats!$B$22,Lists_Cats!$C$22,IF(B380&lt;=Lists_Cats!$B$23,Lists_Cats!$C$23,IF(B380&lt;=Lists_Cats!$B$24,Lists_Cats!$C$24,IF(B380&lt;=Lists_Cats!$B$25,Lists_Cats!$C$25,IF(B380&lt;=Lists_Cats!$B$26,Lists_Cats!$C$26,IF(B380&lt;=Lists_Cats!$B$27,Lists_Cats!$C$27,IF(B380&lt;=Lists_Cats!$B$28,Lists_Cats!$C$28,Lists_Cats!$C$29))))))))))</f>
        <v>FT7</v>
      </c>
      <c r="E380" s="15" t="str">
        <f>IF(C380&lt;=Lists_Cats!$B$33,Lists_Cats!$C$33,IF(C380&lt;=Lists_Cats!$B$34,Lists_Cats!$C$34,IF(C380&lt;=Lists_Cats!$B$35,Lists_Cats!$C$35,IF(C380&lt;=Lists_Cats!$B$36,Lists_Cats!$C$36,IF(C380&lt;=Lists_Cats!$B$37,Lists_Cats!$C$37,IF(C380&lt;=Lists_Cats!$B$38,Lists_Cats!$C$38,IF(C380&lt;=Lists_Cats!$B$39,Lists_Cats!$C$39,IF(C380&lt;=Lists_Cats!$B$40,Lists_Cats!$C$40,IF(C380&lt;=Lists_Cats!$B$41,Lists_Cats!$C$41,IF(C380&lt;=Lists_Cats!$B$42,Lists_Cats!$C$42,IF(C380&lt;=Lists_Cats!$B$43,Lists_Cats!$C$43,IF(C380&lt;=Lists_Cats!$B$44,Lists_Cats!$C$44,IF(C380&lt;=Lists_Cats!$B$45,Lists_Cats!$C$45,IF(C380&lt;=Lists_Cats!$B$46,Lists_Cats!$C$46,Lists_Cats!$C$47))))))))))))))</f>
        <v>FW13</v>
      </c>
      <c r="F380" s="15"/>
      <c r="G380" s="68" t="s">
        <v>104</v>
      </c>
      <c r="H380" s="16" t="str">
        <f t="shared" si="16"/>
        <v>FT7-FW13-Maple</v>
      </c>
      <c r="I380" s="54">
        <v>84.2</v>
      </c>
      <c r="K380">
        <f t="shared" si="15"/>
        <v>1</v>
      </c>
      <c r="M380" s="356">
        <v>0.02</v>
      </c>
      <c r="O380" s="361">
        <f t="shared" si="17"/>
        <v>85.89</v>
      </c>
    </row>
    <row r="381" spans="1:15" hidden="1">
      <c r="A381" s="18" t="s">
        <v>94</v>
      </c>
      <c r="B381" s="13">
        <v>45</v>
      </c>
      <c r="C381" s="14">
        <v>205</v>
      </c>
      <c r="D381" s="15" t="str">
        <f>IF(B381&lt;=Lists_Cats!$B$19,Lists_Cats!$C$19,IF(B381&lt;=Lists_Cats!$B$20,Lists_Cats!$C$20,IF(B381&lt;=Lists_Cats!$B$21,Lists_Cats!$C$21,IF(B381&lt;=Lists_Cats!$B$22,Lists_Cats!$C$22,IF(B381&lt;=Lists_Cats!$B$23,Lists_Cats!$C$23,IF(B381&lt;=Lists_Cats!$B$24,Lists_Cats!$C$24,IF(B381&lt;=Lists_Cats!$B$25,Lists_Cats!$C$25,IF(B381&lt;=Lists_Cats!$B$26,Lists_Cats!$C$26,IF(B381&lt;=Lists_Cats!$B$27,Lists_Cats!$C$27,IF(B381&lt;=Lists_Cats!$B$28,Lists_Cats!$C$28,Lists_Cats!$C$29))))))))))</f>
        <v>FT7</v>
      </c>
      <c r="E381" s="15" t="str">
        <f>IF(C381&lt;=Lists_Cats!$B$33,Lists_Cats!$C$33,IF(C381&lt;=Lists_Cats!$B$34,Lists_Cats!$C$34,IF(C381&lt;=Lists_Cats!$B$35,Lists_Cats!$C$35,IF(C381&lt;=Lists_Cats!$B$36,Lists_Cats!$C$36,IF(C381&lt;=Lists_Cats!$B$37,Lists_Cats!$C$37,IF(C381&lt;=Lists_Cats!$B$38,Lists_Cats!$C$38,IF(C381&lt;=Lists_Cats!$B$39,Lists_Cats!$C$39,IF(C381&lt;=Lists_Cats!$B$40,Lists_Cats!$C$40,IF(C381&lt;=Lists_Cats!$B$41,Lists_Cats!$C$41,IF(C381&lt;=Lists_Cats!$B$42,Lists_Cats!$C$42,IF(C381&lt;=Lists_Cats!$B$43,Lists_Cats!$C$43,IF(C381&lt;=Lists_Cats!$B$44,Lists_Cats!$C$44,IF(C381&lt;=Lists_Cats!$B$45,Lists_Cats!$C$45,IF(C381&lt;=Lists_Cats!$B$46,Lists_Cats!$C$46,Lists_Cats!$C$47))))))))))))))</f>
        <v>FW14</v>
      </c>
      <c r="F381" s="15"/>
      <c r="G381" s="68" t="s">
        <v>104</v>
      </c>
      <c r="H381" s="16" t="str">
        <f t="shared" si="16"/>
        <v>FT7-FW14-Maple</v>
      </c>
      <c r="I381" s="54">
        <v>95.06</v>
      </c>
      <c r="K381">
        <f t="shared" si="15"/>
        <v>1</v>
      </c>
      <c r="M381" s="356">
        <v>0.02</v>
      </c>
      <c r="O381" s="361">
        <f t="shared" si="17"/>
        <v>96.97</v>
      </c>
    </row>
    <row r="382" spans="1:15" hidden="1">
      <c r="A382" s="18" t="s">
        <v>114</v>
      </c>
      <c r="B382" s="13">
        <v>52</v>
      </c>
      <c r="C382" s="14">
        <v>79</v>
      </c>
      <c r="D382" s="15" t="str">
        <f>IF(B382&lt;=Lists_Cats!$B$19,Lists_Cats!$C$19,IF(B382&lt;=Lists_Cats!$B$20,Lists_Cats!$C$20,IF(B382&lt;=Lists_Cats!$B$21,Lists_Cats!$C$21,IF(B382&lt;=Lists_Cats!$B$22,Lists_Cats!$C$22,IF(B382&lt;=Lists_Cats!$B$23,Lists_Cats!$C$23,IF(B382&lt;=Lists_Cats!$B$24,Lists_Cats!$C$24,IF(B382&lt;=Lists_Cats!$B$25,Lists_Cats!$C$25,IF(B382&lt;=Lists_Cats!$B$26,Lists_Cats!$C$26,IF(B382&lt;=Lists_Cats!$B$27,Lists_Cats!$C$27,IF(B382&lt;=Lists_Cats!$B$28,Lists_Cats!$C$28,Lists_Cats!$C$29))))))))))</f>
        <v>FT8</v>
      </c>
      <c r="E382" s="15" t="str">
        <f>IF(C382&lt;=Lists_Cats!$B$33,Lists_Cats!$C$33,IF(C382&lt;=Lists_Cats!$B$34,Lists_Cats!$C$34,IF(C382&lt;=Lists_Cats!$B$35,Lists_Cats!$C$35,IF(C382&lt;=Lists_Cats!$B$36,Lists_Cats!$C$36,IF(C382&lt;=Lists_Cats!$B$37,Lists_Cats!$C$37,IF(C382&lt;=Lists_Cats!$B$38,Lists_Cats!$C$38,IF(C382&lt;=Lists_Cats!$B$39,Lists_Cats!$C$39,IF(C382&lt;=Lists_Cats!$B$40,Lists_Cats!$C$40,IF(C382&lt;=Lists_Cats!$B$41,Lists_Cats!$C$41,IF(C382&lt;=Lists_Cats!$B$42,Lists_Cats!$C$42,IF(C382&lt;=Lists_Cats!$B$43,Lists_Cats!$C$43,IF(C382&lt;=Lists_Cats!$B$44,Lists_Cats!$C$44,IF(C382&lt;=Lists_Cats!$B$45,Lists_Cats!$C$45,IF(C382&lt;=Lists_Cats!$B$46,Lists_Cats!$C$46,Lists_Cats!$C$47))))))))))))))</f>
        <v>FW5</v>
      </c>
      <c r="F382" s="15"/>
      <c r="G382" s="68" t="s">
        <v>104</v>
      </c>
      <c r="H382" s="16" t="str">
        <f t="shared" si="16"/>
        <v>FT8-FW5-Maple</v>
      </c>
      <c r="I382" s="54">
        <v>58.01</v>
      </c>
      <c r="K382">
        <f t="shared" si="15"/>
        <v>1</v>
      </c>
      <c r="M382" s="356">
        <v>0.02</v>
      </c>
      <c r="O382" s="361">
        <f t="shared" si="17"/>
        <v>59.18</v>
      </c>
    </row>
    <row r="383" spans="1:15" hidden="1">
      <c r="A383" s="18" t="s">
        <v>95</v>
      </c>
      <c r="B383" s="13">
        <v>52</v>
      </c>
      <c r="C383" s="14">
        <v>91</v>
      </c>
      <c r="D383" s="15" t="str">
        <f>IF(B383&lt;=Lists_Cats!$B$19,Lists_Cats!$C$19,IF(B383&lt;=Lists_Cats!$B$20,Lists_Cats!$C$20,IF(B383&lt;=Lists_Cats!$B$21,Lists_Cats!$C$21,IF(B383&lt;=Lists_Cats!$B$22,Lists_Cats!$C$22,IF(B383&lt;=Lists_Cats!$B$23,Lists_Cats!$C$23,IF(B383&lt;=Lists_Cats!$B$24,Lists_Cats!$C$24,IF(B383&lt;=Lists_Cats!$B$25,Lists_Cats!$C$25,IF(B383&lt;=Lists_Cats!$B$26,Lists_Cats!$C$26,IF(B383&lt;=Lists_Cats!$B$27,Lists_Cats!$C$27,IF(B383&lt;=Lists_Cats!$B$28,Lists_Cats!$C$28,Lists_Cats!$C$29))))))))))</f>
        <v>FT8</v>
      </c>
      <c r="E383" s="15" t="str">
        <f>IF(C383&lt;=Lists_Cats!$B$33,Lists_Cats!$C$33,IF(C383&lt;=Lists_Cats!$B$34,Lists_Cats!$C$34,IF(C383&lt;=Lists_Cats!$B$35,Lists_Cats!$C$35,IF(C383&lt;=Lists_Cats!$B$36,Lists_Cats!$C$36,IF(C383&lt;=Lists_Cats!$B$37,Lists_Cats!$C$37,IF(C383&lt;=Lists_Cats!$B$38,Lists_Cats!$C$38,IF(C383&lt;=Lists_Cats!$B$39,Lists_Cats!$C$39,IF(C383&lt;=Lists_Cats!$B$40,Lists_Cats!$C$40,IF(C383&lt;=Lists_Cats!$B$41,Lists_Cats!$C$41,IF(C383&lt;=Lists_Cats!$B$42,Lists_Cats!$C$42,IF(C383&lt;=Lists_Cats!$B$43,Lists_Cats!$C$43,IF(C383&lt;=Lists_Cats!$B$44,Lists_Cats!$C$44,IF(C383&lt;=Lists_Cats!$B$45,Lists_Cats!$C$45,IF(C383&lt;=Lists_Cats!$B$46,Lists_Cats!$C$46,Lists_Cats!$C$47))))))))))))))</f>
        <v>FW7</v>
      </c>
      <c r="F383" s="15"/>
      <c r="G383" s="68" t="s">
        <v>104</v>
      </c>
      <c r="H383" s="16" t="str">
        <f t="shared" si="16"/>
        <v>FT8-FW7-Maple</v>
      </c>
      <c r="I383" s="54">
        <v>65.440000000000012</v>
      </c>
      <c r="K383">
        <f t="shared" si="15"/>
        <v>1</v>
      </c>
      <c r="M383" s="356">
        <v>0.02</v>
      </c>
      <c r="O383" s="361">
        <f t="shared" si="17"/>
        <v>66.75</v>
      </c>
    </row>
    <row r="384" spans="1:15" hidden="1">
      <c r="A384" s="18" t="s">
        <v>115</v>
      </c>
      <c r="B384" s="13">
        <v>52</v>
      </c>
      <c r="C384" s="14">
        <v>104</v>
      </c>
      <c r="D384" s="15" t="str">
        <f>IF(B384&lt;=Lists_Cats!$B$19,Lists_Cats!$C$19,IF(B384&lt;=Lists_Cats!$B$20,Lists_Cats!$C$20,IF(B384&lt;=Lists_Cats!$B$21,Lists_Cats!$C$21,IF(B384&lt;=Lists_Cats!$B$22,Lists_Cats!$C$22,IF(B384&lt;=Lists_Cats!$B$23,Lists_Cats!$C$23,IF(B384&lt;=Lists_Cats!$B$24,Lists_Cats!$C$24,IF(B384&lt;=Lists_Cats!$B$25,Lists_Cats!$C$25,IF(B384&lt;=Lists_Cats!$B$26,Lists_Cats!$C$26,IF(B384&lt;=Lists_Cats!$B$27,Lists_Cats!$C$27,IF(B384&lt;=Lists_Cats!$B$28,Lists_Cats!$C$28,Lists_Cats!$C$29))))))))))</f>
        <v>FT8</v>
      </c>
      <c r="E384" s="15" t="str">
        <f>IF(C384&lt;=Lists_Cats!$B$33,Lists_Cats!$C$33,IF(C384&lt;=Lists_Cats!$B$34,Lists_Cats!$C$34,IF(C384&lt;=Lists_Cats!$B$35,Lists_Cats!$C$35,IF(C384&lt;=Lists_Cats!$B$36,Lists_Cats!$C$36,IF(C384&lt;=Lists_Cats!$B$37,Lists_Cats!$C$37,IF(C384&lt;=Lists_Cats!$B$38,Lists_Cats!$C$38,IF(C384&lt;=Lists_Cats!$B$39,Lists_Cats!$C$39,IF(C384&lt;=Lists_Cats!$B$40,Lists_Cats!$C$40,IF(C384&lt;=Lists_Cats!$B$41,Lists_Cats!$C$41,IF(C384&lt;=Lists_Cats!$B$42,Lists_Cats!$C$42,IF(C384&lt;=Lists_Cats!$B$43,Lists_Cats!$C$43,IF(C384&lt;=Lists_Cats!$B$44,Lists_Cats!$C$44,IF(C384&lt;=Lists_Cats!$B$45,Lists_Cats!$C$45,IF(C384&lt;=Lists_Cats!$B$46,Lists_Cats!$C$46,Lists_Cats!$C$47))))))))))))))</f>
        <v>FW8</v>
      </c>
      <c r="F384" s="15"/>
      <c r="G384" s="68" t="s">
        <v>104</v>
      </c>
      <c r="H384" s="16" t="str">
        <f t="shared" si="16"/>
        <v>FT8-FW8-Maple</v>
      </c>
      <c r="I384" s="54">
        <v>74.25</v>
      </c>
      <c r="K384">
        <f t="shared" si="15"/>
        <v>1</v>
      </c>
      <c r="M384" s="356">
        <v>0.02</v>
      </c>
      <c r="O384" s="361">
        <f t="shared" si="17"/>
        <v>75.740000000000009</v>
      </c>
    </row>
    <row r="385" spans="1:15" hidden="1">
      <c r="A385" s="18" t="s">
        <v>96</v>
      </c>
      <c r="B385" s="13">
        <v>52</v>
      </c>
      <c r="C385" s="14">
        <v>115</v>
      </c>
      <c r="D385" s="15" t="str">
        <f>IF(B385&lt;=Lists_Cats!$B$19,Lists_Cats!$C$19,IF(B385&lt;=Lists_Cats!$B$20,Lists_Cats!$C$20,IF(B385&lt;=Lists_Cats!$B$21,Lists_Cats!$C$21,IF(B385&lt;=Lists_Cats!$B$22,Lists_Cats!$C$22,IF(B385&lt;=Lists_Cats!$B$23,Lists_Cats!$C$23,IF(B385&lt;=Lists_Cats!$B$24,Lists_Cats!$C$24,IF(B385&lt;=Lists_Cats!$B$25,Lists_Cats!$C$25,IF(B385&lt;=Lists_Cats!$B$26,Lists_Cats!$C$26,IF(B385&lt;=Lists_Cats!$B$27,Lists_Cats!$C$27,IF(B385&lt;=Lists_Cats!$B$28,Lists_Cats!$C$28,Lists_Cats!$C$29))))))))))</f>
        <v>FT8</v>
      </c>
      <c r="E385" s="15" t="str">
        <f>IF(C385&lt;=Lists_Cats!$B$33,Lists_Cats!$C$33,IF(C385&lt;=Lists_Cats!$B$34,Lists_Cats!$C$34,IF(C385&lt;=Lists_Cats!$B$35,Lists_Cats!$C$35,IF(C385&lt;=Lists_Cats!$B$36,Lists_Cats!$C$36,IF(C385&lt;=Lists_Cats!$B$37,Lists_Cats!$C$37,IF(C385&lt;=Lists_Cats!$B$38,Lists_Cats!$C$38,IF(C385&lt;=Lists_Cats!$B$39,Lists_Cats!$C$39,IF(C385&lt;=Lists_Cats!$B$40,Lists_Cats!$C$40,IF(C385&lt;=Lists_Cats!$B$41,Lists_Cats!$C$41,IF(C385&lt;=Lists_Cats!$B$42,Lists_Cats!$C$42,IF(C385&lt;=Lists_Cats!$B$43,Lists_Cats!$C$43,IF(C385&lt;=Lists_Cats!$B$44,Lists_Cats!$C$44,IF(C385&lt;=Lists_Cats!$B$45,Lists_Cats!$C$45,IF(C385&lt;=Lists_Cats!$B$46,Lists_Cats!$C$46,Lists_Cats!$C$47))))))))))))))</f>
        <v>FW9</v>
      </c>
      <c r="F385" s="15"/>
      <c r="G385" s="68" t="s">
        <v>104</v>
      </c>
      <c r="H385" s="16" t="str">
        <f t="shared" si="16"/>
        <v>FT8-FW9-Maple</v>
      </c>
      <c r="I385" s="54">
        <v>81.17</v>
      </c>
      <c r="K385">
        <f t="shared" si="15"/>
        <v>1</v>
      </c>
      <c r="M385" s="356">
        <v>0.02</v>
      </c>
      <c r="O385" s="361">
        <f t="shared" si="17"/>
        <v>82.800000000000011</v>
      </c>
    </row>
    <row r="386" spans="1:15" hidden="1">
      <c r="A386" s="18" t="s">
        <v>116</v>
      </c>
      <c r="B386" s="13">
        <v>52</v>
      </c>
      <c r="C386" s="14">
        <v>125</v>
      </c>
      <c r="D386" s="15" t="str">
        <f>IF(B386&lt;=Lists_Cats!$B$19,Lists_Cats!$C$19,IF(B386&lt;=Lists_Cats!$B$20,Lists_Cats!$C$20,IF(B386&lt;=Lists_Cats!$B$21,Lists_Cats!$C$21,IF(B386&lt;=Lists_Cats!$B$22,Lists_Cats!$C$22,IF(B386&lt;=Lists_Cats!$B$23,Lists_Cats!$C$23,IF(B386&lt;=Lists_Cats!$B$24,Lists_Cats!$C$24,IF(B386&lt;=Lists_Cats!$B$25,Lists_Cats!$C$25,IF(B386&lt;=Lists_Cats!$B$26,Lists_Cats!$C$26,IF(B386&lt;=Lists_Cats!$B$27,Lists_Cats!$C$27,IF(B386&lt;=Lists_Cats!$B$28,Lists_Cats!$C$28,Lists_Cats!$C$29))))))))))</f>
        <v>FT8</v>
      </c>
      <c r="E386" s="15" t="str">
        <f>IF(C386&lt;=Lists_Cats!$B$33,Lists_Cats!$C$33,IF(C386&lt;=Lists_Cats!$B$34,Lists_Cats!$C$34,IF(C386&lt;=Lists_Cats!$B$35,Lists_Cats!$C$35,IF(C386&lt;=Lists_Cats!$B$36,Lists_Cats!$C$36,IF(C386&lt;=Lists_Cats!$B$37,Lists_Cats!$C$37,IF(C386&lt;=Lists_Cats!$B$38,Lists_Cats!$C$38,IF(C386&lt;=Lists_Cats!$B$39,Lists_Cats!$C$39,IF(C386&lt;=Lists_Cats!$B$40,Lists_Cats!$C$40,IF(C386&lt;=Lists_Cats!$B$41,Lists_Cats!$C$41,IF(C386&lt;=Lists_Cats!$B$42,Lists_Cats!$C$42,IF(C386&lt;=Lists_Cats!$B$43,Lists_Cats!$C$43,IF(C386&lt;=Lists_Cats!$B$44,Lists_Cats!$C$44,IF(C386&lt;=Lists_Cats!$B$45,Lists_Cats!$C$45,IF(C386&lt;=Lists_Cats!$B$46,Lists_Cats!$C$46,Lists_Cats!$C$47))))))))))))))</f>
        <v>FW10</v>
      </c>
      <c r="F386" s="15"/>
      <c r="G386" s="68" t="s">
        <v>104</v>
      </c>
      <c r="H386" s="16" t="str">
        <f t="shared" si="16"/>
        <v>FT8-FW10-Maple</v>
      </c>
      <c r="I386" s="54">
        <v>87.570000000000007</v>
      </c>
      <c r="K386">
        <f t="shared" si="15"/>
        <v>1</v>
      </c>
      <c r="M386" s="356">
        <v>0.02</v>
      </c>
      <c r="O386" s="361">
        <f t="shared" si="17"/>
        <v>89.33</v>
      </c>
    </row>
    <row r="387" spans="1:15" hidden="1">
      <c r="A387" s="18" t="s">
        <v>97</v>
      </c>
      <c r="B387" s="13">
        <v>52</v>
      </c>
      <c r="C387" s="14">
        <v>138</v>
      </c>
      <c r="D387" s="15" t="str">
        <f>IF(B387&lt;=Lists_Cats!$B$19,Lists_Cats!$C$19,IF(B387&lt;=Lists_Cats!$B$20,Lists_Cats!$C$20,IF(B387&lt;=Lists_Cats!$B$21,Lists_Cats!$C$21,IF(B387&lt;=Lists_Cats!$B$22,Lists_Cats!$C$22,IF(B387&lt;=Lists_Cats!$B$23,Lists_Cats!$C$23,IF(B387&lt;=Lists_Cats!$B$24,Lists_Cats!$C$24,IF(B387&lt;=Lists_Cats!$B$25,Lists_Cats!$C$25,IF(B387&lt;=Lists_Cats!$B$26,Lists_Cats!$C$26,IF(B387&lt;=Lists_Cats!$B$27,Lists_Cats!$C$27,IF(B387&lt;=Lists_Cats!$B$28,Lists_Cats!$C$28,Lists_Cats!$C$29))))))))))</f>
        <v>FT8</v>
      </c>
      <c r="E387" s="15" t="str">
        <f>IF(C387&lt;=Lists_Cats!$B$33,Lists_Cats!$C$33,IF(C387&lt;=Lists_Cats!$B$34,Lists_Cats!$C$34,IF(C387&lt;=Lists_Cats!$B$35,Lists_Cats!$C$35,IF(C387&lt;=Lists_Cats!$B$36,Lists_Cats!$C$36,IF(C387&lt;=Lists_Cats!$B$37,Lists_Cats!$C$37,IF(C387&lt;=Lists_Cats!$B$38,Lists_Cats!$C$38,IF(C387&lt;=Lists_Cats!$B$39,Lists_Cats!$C$39,IF(C387&lt;=Lists_Cats!$B$40,Lists_Cats!$C$40,IF(C387&lt;=Lists_Cats!$B$41,Lists_Cats!$C$41,IF(C387&lt;=Lists_Cats!$B$42,Lists_Cats!$C$42,IF(C387&lt;=Lists_Cats!$B$43,Lists_Cats!$C$43,IF(C387&lt;=Lists_Cats!$B$44,Lists_Cats!$C$44,IF(C387&lt;=Lists_Cats!$B$45,Lists_Cats!$C$45,IF(C387&lt;=Lists_Cats!$B$46,Lists_Cats!$C$46,Lists_Cats!$C$47))))))))))))))</f>
        <v>FW11</v>
      </c>
      <c r="F387" s="15"/>
      <c r="G387" s="68" t="s">
        <v>104</v>
      </c>
      <c r="H387" s="16" t="str">
        <f t="shared" si="16"/>
        <v>FT8-FW11-Maple</v>
      </c>
      <c r="I387" s="54">
        <v>95.98</v>
      </c>
      <c r="K387">
        <f t="shared" si="15"/>
        <v>1</v>
      </c>
      <c r="M387" s="356">
        <v>0.02</v>
      </c>
      <c r="O387" s="361">
        <f t="shared" si="17"/>
        <v>97.9</v>
      </c>
    </row>
    <row r="388" spans="1:15" hidden="1">
      <c r="A388" s="18" t="s">
        <v>117</v>
      </c>
      <c r="B388" s="13">
        <v>52</v>
      </c>
      <c r="C388" s="14">
        <v>152</v>
      </c>
      <c r="D388" s="15" t="str">
        <f>IF(B388&lt;=Lists_Cats!$B$19,Lists_Cats!$C$19,IF(B388&lt;=Lists_Cats!$B$20,Lists_Cats!$C$20,IF(B388&lt;=Lists_Cats!$B$21,Lists_Cats!$C$21,IF(B388&lt;=Lists_Cats!$B$22,Lists_Cats!$C$22,IF(B388&lt;=Lists_Cats!$B$23,Lists_Cats!$C$23,IF(B388&lt;=Lists_Cats!$B$24,Lists_Cats!$C$24,IF(B388&lt;=Lists_Cats!$B$25,Lists_Cats!$C$25,IF(B388&lt;=Lists_Cats!$B$26,Lists_Cats!$C$26,IF(B388&lt;=Lists_Cats!$B$27,Lists_Cats!$C$27,IF(B388&lt;=Lists_Cats!$B$28,Lists_Cats!$C$28,Lists_Cats!$C$29))))))))))</f>
        <v>FT8</v>
      </c>
      <c r="E388" s="15" t="str">
        <f>IF(C388&lt;=Lists_Cats!$B$33,Lists_Cats!$C$33,IF(C388&lt;=Lists_Cats!$B$34,Lists_Cats!$C$34,IF(C388&lt;=Lists_Cats!$B$35,Lists_Cats!$C$35,IF(C388&lt;=Lists_Cats!$B$36,Lists_Cats!$C$36,IF(C388&lt;=Lists_Cats!$B$37,Lists_Cats!$C$37,IF(C388&lt;=Lists_Cats!$B$38,Lists_Cats!$C$38,IF(C388&lt;=Lists_Cats!$B$39,Lists_Cats!$C$39,IF(C388&lt;=Lists_Cats!$B$40,Lists_Cats!$C$40,IF(C388&lt;=Lists_Cats!$B$41,Lists_Cats!$C$41,IF(C388&lt;=Lists_Cats!$B$42,Lists_Cats!$C$42,IF(C388&lt;=Lists_Cats!$B$43,Lists_Cats!$C$43,IF(C388&lt;=Lists_Cats!$B$44,Lists_Cats!$C$44,IF(C388&lt;=Lists_Cats!$B$45,Lists_Cats!$C$45,IF(C388&lt;=Lists_Cats!$B$46,Lists_Cats!$C$46,Lists_Cats!$C$47))))))))))))))</f>
        <v>FW12</v>
      </c>
      <c r="F388" s="15"/>
      <c r="G388" s="68" t="s">
        <v>104</v>
      </c>
      <c r="H388" s="16" t="str">
        <f t="shared" si="16"/>
        <v>FT8-FW12-Maple</v>
      </c>
      <c r="I388" s="54">
        <v>105.2</v>
      </c>
      <c r="K388">
        <f t="shared" ref="K388:K451" si="18">COUNTIF($H$4:$H$873,H388)</f>
        <v>1</v>
      </c>
      <c r="M388" s="356">
        <v>0.02</v>
      </c>
      <c r="O388" s="361">
        <f t="shared" si="17"/>
        <v>107.31</v>
      </c>
    </row>
    <row r="389" spans="1:15" hidden="1">
      <c r="A389" s="18" t="s">
        <v>118</v>
      </c>
      <c r="B389" s="13">
        <v>63</v>
      </c>
      <c r="C389" s="14">
        <v>79</v>
      </c>
      <c r="D389" s="15" t="str">
        <f>IF(B389&lt;=Lists_Cats!$B$19,Lists_Cats!$C$19,IF(B389&lt;=Lists_Cats!$B$20,Lists_Cats!$C$20,IF(B389&lt;=Lists_Cats!$B$21,Lists_Cats!$C$21,IF(B389&lt;=Lists_Cats!$B$22,Lists_Cats!$C$22,IF(B389&lt;=Lists_Cats!$B$23,Lists_Cats!$C$23,IF(B389&lt;=Lists_Cats!$B$24,Lists_Cats!$C$24,IF(B389&lt;=Lists_Cats!$B$25,Lists_Cats!$C$25,IF(B389&lt;=Lists_Cats!$B$26,Lists_Cats!$C$26,IF(B389&lt;=Lists_Cats!$B$27,Lists_Cats!$C$27,IF(B389&lt;=Lists_Cats!$B$28,Lists_Cats!$C$28,Lists_Cats!$C$29))))))))))</f>
        <v>FT9</v>
      </c>
      <c r="E389" s="15" t="str">
        <f>IF(C389&lt;=Lists_Cats!$B$33,Lists_Cats!$C$33,IF(C389&lt;=Lists_Cats!$B$34,Lists_Cats!$C$34,IF(C389&lt;=Lists_Cats!$B$35,Lists_Cats!$C$35,IF(C389&lt;=Lists_Cats!$B$36,Lists_Cats!$C$36,IF(C389&lt;=Lists_Cats!$B$37,Lists_Cats!$C$37,IF(C389&lt;=Lists_Cats!$B$38,Lists_Cats!$C$38,IF(C389&lt;=Lists_Cats!$B$39,Lists_Cats!$C$39,IF(C389&lt;=Lists_Cats!$B$40,Lists_Cats!$C$40,IF(C389&lt;=Lists_Cats!$B$41,Lists_Cats!$C$41,IF(C389&lt;=Lists_Cats!$B$42,Lists_Cats!$C$42,IF(C389&lt;=Lists_Cats!$B$43,Lists_Cats!$C$43,IF(C389&lt;=Lists_Cats!$B$44,Lists_Cats!$C$44,IF(C389&lt;=Lists_Cats!$B$45,Lists_Cats!$C$45,IF(C389&lt;=Lists_Cats!$B$46,Lists_Cats!$C$46,Lists_Cats!$C$47))))))))))))))</f>
        <v>FW5</v>
      </c>
      <c r="F389" s="15"/>
      <c r="G389" s="68" t="s">
        <v>104</v>
      </c>
      <c r="H389" s="16" t="str">
        <f t="shared" ref="H389:H452" si="19">D389&amp;"-"&amp;E389&amp;"-"&amp;G389</f>
        <v>FT9-FW5-Maple</v>
      </c>
      <c r="I389" s="54">
        <v>107.53</v>
      </c>
      <c r="K389">
        <f t="shared" si="18"/>
        <v>1</v>
      </c>
      <c r="M389" s="356">
        <v>0.02</v>
      </c>
      <c r="O389" s="361">
        <f t="shared" ref="O389:O452" si="20">+ROUNDUP(I389*(1+M389),2)</f>
        <v>109.69000000000001</v>
      </c>
    </row>
    <row r="390" spans="1:15" hidden="1">
      <c r="A390" s="18" t="s">
        <v>119</v>
      </c>
      <c r="B390" s="13">
        <v>63</v>
      </c>
      <c r="C390" s="14">
        <v>91</v>
      </c>
      <c r="D390" s="15" t="str">
        <f>IF(B390&lt;=Lists_Cats!$B$19,Lists_Cats!$C$19,IF(B390&lt;=Lists_Cats!$B$20,Lists_Cats!$C$20,IF(B390&lt;=Lists_Cats!$B$21,Lists_Cats!$C$21,IF(B390&lt;=Lists_Cats!$B$22,Lists_Cats!$C$22,IF(B390&lt;=Lists_Cats!$B$23,Lists_Cats!$C$23,IF(B390&lt;=Lists_Cats!$B$24,Lists_Cats!$C$24,IF(B390&lt;=Lists_Cats!$B$25,Lists_Cats!$C$25,IF(B390&lt;=Lists_Cats!$B$26,Lists_Cats!$C$26,IF(B390&lt;=Lists_Cats!$B$27,Lists_Cats!$C$27,IF(B390&lt;=Lists_Cats!$B$28,Lists_Cats!$C$28,Lists_Cats!$C$29))))))))))</f>
        <v>FT9</v>
      </c>
      <c r="E390" s="15" t="str">
        <f>IF(C390&lt;=Lists_Cats!$B$33,Lists_Cats!$C$33,IF(C390&lt;=Lists_Cats!$B$34,Lists_Cats!$C$34,IF(C390&lt;=Lists_Cats!$B$35,Lists_Cats!$C$35,IF(C390&lt;=Lists_Cats!$B$36,Lists_Cats!$C$36,IF(C390&lt;=Lists_Cats!$B$37,Lists_Cats!$C$37,IF(C390&lt;=Lists_Cats!$B$38,Lists_Cats!$C$38,IF(C390&lt;=Lists_Cats!$B$39,Lists_Cats!$C$39,IF(C390&lt;=Lists_Cats!$B$40,Lists_Cats!$C$40,IF(C390&lt;=Lists_Cats!$B$41,Lists_Cats!$C$41,IF(C390&lt;=Lists_Cats!$B$42,Lists_Cats!$C$42,IF(C390&lt;=Lists_Cats!$B$43,Lists_Cats!$C$43,IF(C390&lt;=Lists_Cats!$B$44,Lists_Cats!$C$44,IF(C390&lt;=Lists_Cats!$B$45,Lists_Cats!$C$45,IF(C390&lt;=Lists_Cats!$B$46,Lists_Cats!$C$46,Lists_Cats!$C$47))))))))))))))</f>
        <v>FW7</v>
      </c>
      <c r="F390" s="15"/>
      <c r="G390" s="68" t="s">
        <v>104</v>
      </c>
      <c r="H390" s="16" t="str">
        <f t="shared" si="19"/>
        <v>FT9-FW7-Maple</v>
      </c>
      <c r="I390" s="54">
        <v>115.87</v>
      </c>
      <c r="K390">
        <f t="shared" si="18"/>
        <v>1</v>
      </c>
      <c r="M390" s="356">
        <v>0.02</v>
      </c>
      <c r="O390" s="361">
        <f t="shared" si="20"/>
        <v>118.19000000000001</v>
      </c>
    </row>
    <row r="391" spans="1:15" hidden="1">
      <c r="A391" s="18" t="s">
        <v>120</v>
      </c>
      <c r="B391" s="13">
        <v>63</v>
      </c>
      <c r="C391" s="14">
        <v>104</v>
      </c>
      <c r="D391" s="15" t="str">
        <f>IF(B391&lt;=Lists_Cats!$B$19,Lists_Cats!$C$19,IF(B391&lt;=Lists_Cats!$B$20,Lists_Cats!$C$20,IF(B391&lt;=Lists_Cats!$B$21,Lists_Cats!$C$21,IF(B391&lt;=Lists_Cats!$B$22,Lists_Cats!$C$22,IF(B391&lt;=Lists_Cats!$B$23,Lists_Cats!$C$23,IF(B391&lt;=Lists_Cats!$B$24,Lists_Cats!$C$24,IF(B391&lt;=Lists_Cats!$B$25,Lists_Cats!$C$25,IF(B391&lt;=Lists_Cats!$B$26,Lists_Cats!$C$26,IF(B391&lt;=Lists_Cats!$B$27,Lists_Cats!$C$27,IF(B391&lt;=Lists_Cats!$B$28,Lists_Cats!$C$28,Lists_Cats!$C$29))))))))))</f>
        <v>FT9</v>
      </c>
      <c r="E391" s="15" t="str">
        <f>IF(C391&lt;=Lists_Cats!$B$33,Lists_Cats!$C$33,IF(C391&lt;=Lists_Cats!$B$34,Lists_Cats!$C$34,IF(C391&lt;=Lists_Cats!$B$35,Lists_Cats!$C$35,IF(C391&lt;=Lists_Cats!$B$36,Lists_Cats!$C$36,IF(C391&lt;=Lists_Cats!$B$37,Lists_Cats!$C$37,IF(C391&lt;=Lists_Cats!$B$38,Lists_Cats!$C$38,IF(C391&lt;=Lists_Cats!$B$39,Lists_Cats!$C$39,IF(C391&lt;=Lists_Cats!$B$40,Lists_Cats!$C$40,IF(C391&lt;=Lists_Cats!$B$41,Lists_Cats!$C$41,IF(C391&lt;=Lists_Cats!$B$42,Lists_Cats!$C$42,IF(C391&lt;=Lists_Cats!$B$43,Lists_Cats!$C$43,IF(C391&lt;=Lists_Cats!$B$44,Lists_Cats!$C$44,IF(C391&lt;=Lists_Cats!$B$45,Lists_Cats!$C$45,IF(C391&lt;=Lists_Cats!$B$46,Lists_Cats!$C$46,Lists_Cats!$C$47))))))))))))))</f>
        <v>FW8</v>
      </c>
      <c r="F391" s="15"/>
      <c r="G391" s="68" t="s">
        <v>104</v>
      </c>
      <c r="H391" s="16" t="str">
        <f t="shared" si="19"/>
        <v>FT9-FW8-Maple</v>
      </c>
      <c r="I391" s="54">
        <v>125.80000000000001</v>
      </c>
      <c r="K391">
        <f t="shared" si="18"/>
        <v>1</v>
      </c>
      <c r="M391" s="356">
        <v>0.02</v>
      </c>
      <c r="O391" s="361">
        <f t="shared" si="20"/>
        <v>128.32</v>
      </c>
    </row>
    <row r="392" spans="1:15" hidden="1">
      <c r="A392" s="18" t="s">
        <v>121</v>
      </c>
      <c r="B392" s="13">
        <v>63</v>
      </c>
      <c r="C392" s="14">
        <v>115</v>
      </c>
      <c r="D392" s="15" t="str">
        <f>IF(B392&lt;=Lists_Cats!$B$19,Lists_Cats!$C$19,IF(B392&lt;=Lists_Cats!$B$20,Lists_Cats!$C$20,IF(B392&lt;=Lists_Cats!$B$21,Lists_Cats!$C$21,IF(B392&lt;=Lists_Cats!$B$22,Lists_Cats!$C$22,IF(B392&lt;=Lists_Cats!$B$23,Lists_Cats!$C$23,IF(B392&lt;=Lists_Cats!$B$24,Lists_Cats!$C$24,IF(B392&lt;=Lists_Cats!$B$25,Lists_Cats!$C$25,IF(B392&lt;=Lists_Cats!$B$26,Lists_Cats!$C$26,IF(B392&lt;=Lists_Cats!$B$27,Lists_Cats!$C$27,IF(B392&lt;=Lists_Cats!$B$28,Lists_Cats!$C$28,Lists_Cats!$C$29))))))))))</f>
        <v>FT9</v>
      </c>
      <c r="E392" s="15" t="str">
        <f>IF(C392&lt;=Lists_Cats!$B$33,Lists_Cats!$C$33,IF(C392&lt;=Lists_Cats!$B$34,Lists_Cats!$C$34,IF(C392&lt;=Lists_Cats!$B$35,Lists_Cats!$C$35,IF(C392&lt;=Lists_Cats!$B$36,Lists_Cats!$C$36,IF(C392&lt;=Lists_Cats!$B$37,Lists_Cats!$C$37,IF(C392&lt;=Lists_Cats!$B$38,Lists_Cats!$C$38,IF(C392&lt;=Lists_Cats!$B$39,Lists_Cats!$C$39,IF(C392&lt;=Lists_Cats!$B$40,Lists_Cats!$C$40,IF(C392&lt;=Lists_Cats!$B$41,Lists_Cats!$C$41,IF(C392&lt;=Lists_Cats!$B$42,Lists_Cats!$C$42,IF(C392&lt;=Lists_Cats!$B$43,Lists_Cats!$C$43,IF(C392&lt;=Lists_Cats!$B$44,Lists_Cats!$C$44,IF(C392&lt;=Lists_Cats!$B$45,Lists_Cats!$C$45,IF(C392&lt;=Lists_Cats!$B$46,Lists_Cats!$C$46,Lists_Cats!$C$47))))))))))))))</f>
        <v>FW9</v>
      </c>
      <c r="F392" s="15"/>
      <c r="G392" s="68" t="s">
        <v>104</v>
      </c>
      <c r="H392" s="16" t="str">
        <f t="shared" si="19"/>
        <v>FT9-FW9-Maple</v>
      </c>
      <c r="I392" s="54">
        <v>133.63999999999999</v>
      </c>
      <c r="K392">
        <f t="shared" si="18"/>
        <v>1</v>
      </c>
      <c r="M392" s="356">
        <v>0.02</v>
      </c>
      <c r="O392" s="361">
        <f t="shared" si="20"/>
        <v>136.32</v>
      </c>
    </row>
    <row r="393" spans="1:15" hidden="1">
      <c r="A393" s="18" t="s">
        <v>122</v>
      </c>
      <c r="B393" s="13">
        <v>63</v>
      </c>
      <c r="C393" s="14">
        <v>125</v>
      </c>
      <c r="D393" s="15" t="str">
        <f>IF(B393&lt;=Lists_Cats!$B$19,Lists_Cats!$C$19,IF(B393&lt;=Lists_Cats!$B$20,Lists_Cats!$C$20,IF(B393&lt;=Lists_Cats!$B$21,Lists_Cats!$C$21,IF(B393&lt;=Lists_Cats!$B$22,Lists_Cats!$C$22,IF(B393&lt;=Lists_Cats!$B$23,Lists_Cats!$C$23,IF(B393&lt;=Lists_Cats!$B$24,Lists_Cats!$C$24,IF(B393&lt;=Lists_Cats!$B$25,Lists_Cats!$C$25,IF(B393&lt;=Lists_Cats!$B$26,Lists_Cats!$C$26,IF(B393&lt;=Lists_Cats!$B$27,Lists_Cats!$C$27,IF(B393&lt;=Lists_Cats!$B$28,Lists_Cats!$C$28,Lists_Cats!$C$29))))))))))</f>
        <v>FT9</v>
      </c>
      <c r="E393" s="15" t="str">
        <f>IF(C393&lt;=Lists_Cats!$B$33,Lists_Cats!$C$33,IF(C393&lt;=Lists_Cats!$B$34,Lists_Cats!$C$34,IF(C393&lt;=Lists_Cats!$B$35,Lists_Cats!$C$35,IF(C393&lt;=Lists_Cats!$B$36,Lists_Cats!$C$36,IF(C393&lt;=Lists_Cats!$B$37,Lists_Cats!$C$37,IF(C393&lt;=Lists_Cats!$B$38,Lists_Cats!$C$38,IF(C393&lt;=Lists_Cats!$B$39,Lists_Cats!$C$39,IF(C393&lt;=Lists_Cats!$B$40,Lists_Cats!$C$40,IF(C393&lt;=Lists_Cats!$B$41,Lists_Cats!$C$41,IF(C393&lt;=Lists_Cats!$B$42,Lists_Cats!$C$42,IF(C393&lt;=Lists_Cats!$B$43,Lists_Cats!$C$43,IF(C393&lt;=Lists_Cats!$B$44,Lists_Cats!$C$44,IF(C393&lt;=Lists_Cats!$B$45,Lists_Cats!$C$45,IF(C393&lt;=Lists_Cats!$B$46,Lists_Cats!$C$46,Lists_Cats!$C$47))))))))))))))</f>
        <v>FW10</v>
      </c>
      <c r="F393" s="15"/>
      <c r="G393" s="68" t="s">
        <v>104</v>
      </c>
      <c r="H393" s="16" t="str">
        <f t="shared" si="19"/>
        <v>FT9-FW10-Maple</v>
      </c>
      <c r="I393" s="54">
        <v>140.88999999999999</v>
      </c>
      <c r="K393">
        <f t="shared" si="18"/>
        <v>1</v>
      </c>
      <c r="M393" s="356">
        <v>0.02</v>
      </c>
      <c r="O393" s="361">
        <f t="shared" si="20"/>
        <v>143.70999999999998</v>
      </c>
    </row>
    <row r="394" spans="1:15" hidden="1">
      <c r="A394" s="18" t="s">
        <v>123</v>
      </c>
      <c r="B394" s="13">
        <v>63</v>
      </c>
      <c r="C394" s="14">
        <v>138</v>
      </c>
      <c r="D394" s="15" t="str">
        <f>IF(B394&lt;=Lists_Cats!$B$19,Lists_Cats!$C$19,IF(B394&lt;=Lists_Cats!$B$20,Lists_Cats!$C$20,IF(B394&lt;=Lists_Cats!$B$21,Lists_Cats!$C$21,IF(B394&lt;=Lists_Cats!$B$22,Lists_Cats!$C$22,IF(B394&lt;=Lists_Cats!$B$23,Lists_Cats!$C$23,IF(B394&lt;=Lists_Cats!$B$24,Lists_Cats!$C$24,IF(B394&lt;=Lists_Cats!$B$25,Lists_Cats!$C$25,IF(B394&lt;=Lists_Cats!$B$26,Lists_Cats!$C$26,IF(B394&lt;=Lists_Cats!$B$27,Lists_Cats!$C$27,IF(B394&lt;=Lists_Cats!$B$28,Lists_Cats!$C$28,Lists_Cats!$C$29))))))))))</f>
        <v>FT9</v>
      </c>
      <c r="E394" s="15" t="str">
        <f>IF(C394&lt;=Lists_Cats!$B$33,Lists_Cats!$C$33,IF(C394&lt;=Lists_Cats!$B$34,Lists_Cats!$C$34,IF(C394&lt;=Lists_Cats!$B$35,Lists_Cats!$C$35,IF(C394&lt;=Lists_Cats!$B$36,Lists_Cats!$C$36,IF(C394&lt;=Lists_Cats!$B$37,Lists_Cats!$C$37,IF(C394&lt;=Lists_Cats!$B$38,Lists_Cats!$C$38,IF(C394&lt;=Lists_Cats!$B$39,Lists_Cats!$C$39,IF(C394&lt;=Lists_Cats!$B$40,Lists_Cats!$C$40,IF(C394&lt;=Lists_Cats!$B$41,Lists_Cats!$C$41,IF(C394&lt;=Lists_Cats!$B$42,Lists_Cats!$C$42,IF(C394&lt;=Lists_Cats!$B$43,Lists_Cats!$C$43,IF(C394&lt;=Lists_Cats!$B$44,Lists_Cats!$C$44,IF(C394&lt;=Lists_Cats!$B$45,Lists_Cats!$C$45,IF(C394&lt;=Lists_Cats!$B$46,Lists_Cats!$C$46,Lists_Cats!$C$47))))))))))))))</f>
        <v>FW11</v>
      </c>
      <c r="F394" s="15"/>
      <c r="G394" s="68" t="s">
        <v>104</v>
      </c>
      <c r="H394" s="16" t="str">
        <f t="shared" si="19"/>
        <v>FT9-FW11-Maple</v>
      </c>
      <c r="I394" s="54">
        <v>150.29</v>
      </c>
      <c r="K394">
        <f t="shared" si="18"/>
        <v>1</v>
      </c>
      <c r="M394" s="356">
        <v>0.02</v>
      </c>
      <c r="O394" s="361">
        <f t="shared" si="20"/>
        <v>153.29999999999998</v>
      </c>
    </row>
    <row r="395" spans="1:15" hidden="1">
      <c r="A395" s="18" t="s">
        <v>124</v>
      </c>
      <c r="B395" s="13">
        <v>63</v>
      </c>
      <c r="C395" s="14">
        <v>152</v>
      </c>
      <c r="D395" s="15" t="str">
        <f>IF(B395&lt;=Lists_Cats!$B$19,Lists_Cats!$C$19,IF(B395&lt;=Lists_Cats!$B$20,Lists_Cats!$C$20,IF(B395&lt;=Lists_Cats!$B$21,Lists_Cats!$C$21,IF(B395&lt;=Lists_Cats!$B$22,Lists_Cats!$C$22,IF(B395&lt;=Lists_Cats!$B$23,Lists_Cats!$C$23,IF(B395&lt;=Lists_Cats!$B$24,Lists_Cats!$C$24,IF(B395&lt;=Lists_Cats!$B$25,Lists_Cats!$C$25,IF(B395&lt;=Lists_Cats!$B$26,Lists_Cats!$C$26,IF(B395&lt;=Lists_Cats!$B$27,Lists_Cats!$C$27,IF(B395&lt;=Lists_Cats!$B$28,Lists_Cats!$C$28,Lists_Cats!$C$29))))))))))</f>
        <v>FT9</v>
      </c>
      <c r="E395" s="15" t="str">
        <f>IF(C395&lt;=Lists_Cats!$B$33,Lists_Cats!$C$33,IF(C395&lt;=Lists_Cats!$B$34,Lists_Cats!$C$34,IF(C395&lt;=Lists_Cats!$B$35,Lists_Cats!$C$35,IF(C395&lt;=Lists_Cats!$B$36,Lists_Cats!$C$36,IF(C395&lt;=Lists_Cats!$B$37,Lists_Cats!$C$37,IF(C395&lt;=Lists_Cats!$B$38,Lists_Cats!$C$38,IF(C395&lt;=Lists_Cats!$B$39,Lists_Cats!$C$39,IF(C395&lt;=Lists_Cats!$B$40,Lists_Cats!$C$40,IF(C395&lt;=Lists_Cats!$B$41,Lists_Cats!$C$41,IF(C395&lt;=Lists_Cats!$B$42,Lists_Cats!$C$42,IF(C395&lt;=Lists_Cats!$B$43,Lists_Cats!$C$43,IF(C395&lt;=Lists_Cats!$B$44,Lists_Cats!$C$44,IF(C395&lt;=Lists_Cats!$B$45,Lists_Cats!$C$45,IF(C395&lt;=Lists_Cats!$B$46,Lists_Cats!$C$46,Lists_Cats!$C$47))))))))))))))</f>
        <v>FW12</v>
      </c>
      <c r="F395" s="15"/>
      <c r="G395" s="68" t="s">
        <v>104</v>
      </c>
      <c r="H395" s="16" t="str">
        <f t="shared" si="19"/>
        <v>FT9-FW12-Maple</v>
      </c>
      <c r="I395" s="54">
        <v>160.76</v>
      </c>
      <c r="K395">
        <f t="shared" si="18"/>
        <v>1</v>
      </c>
      <c r="M395" s="356">
        <v>0.02</v>
      </c>
      <c r="O395" s="361">
        <f t="shared" si="20"/>
        <v>163.98</v>
      </c>
    </row>
    <row r="396" spans="1:15" hidden="1">
      <c r="A396" s="19" t="s">
        <v>63</v>
      </c>
      <c r="B396" s="20">
        <v>12</v>
      </c>
      <c r="C396" s="21">
        <v>31</v>
      </c>
      <c r="D396" s="15" t="str">
        <f>IF(B396&lt;=Lists_Cats!$B$19,Lists_Cats!$C$19,IF(B396&lt;=Lists_Cats!$B$20,Lists_Cats!$C$20,IF(B396&lt;=Lists_Cats!$B$21,Lists_Cats!$C$21,IF(B396&lt;=Lists_Cats!$B$22,Lists_Cats!$C$22,IF(B396&lt;=Lists_Cats!$B$23,Lists_Cats!$C$23,IF(B396&lt;=Lists_Cats!$B$24,Lists_Cats!$C$24,IF(B396&lt;=Lists_Cats!$B$25,Lists_Cats!$C$25,IF(B396&lt;=Lists_Cats!$B$26,Lists_Cats!$C$26,IF(B396&lt;=Lists_Cats!$B$27,Lists_Cats!$C$27,IF(B396&lt;=Lists_Cats!$B$28,Lists_Cats!$C$28,Lists_Cats!$C$29))))))))))</f>
        <v>FT1</v>
      </c>
      <c r="E396" s="22" t="str">
        <f>IF(C396&lt;=Lists_Cats!$B$33,Lists_Cats!$C$33,IF(C396&lt;=Lists_Cats!$B$34,Lists_Cats!$C$34,IF(C396&lt;=Lists_Cats!$B$35,Lists_Cats!$C$35,IF(C396&lt;=Lists_Cats!$B$36,Lists_Cats!$C$36,IF(C396&lt;=Lists_Cats!$B$37,Lists_Cats!$C$37,IF(C396&lt;=Lists_Cats!$B$38,Lists_Cats!$C$38,IF(C396&lt;=Lists_Cats!$B$39,Lists_Cats!$C$39,IF(C396&lt;=Lists_Cats!$B$40,Lists_Cats!$C$40,IF(C396&lt;=Lists_Cats!$B$41,Lists_Cats!$C$41,IF(C396&lt;=Lists_Cats!$B$42,Lists_Cats!$C$42,IF(C396&lt;=Lists_Cats!$B$43,Lists_Cats!$C$43,IF(C396&lt;=Lists_Cats!$B$44,Lists_Cats!$C$44,IF(C396&lt;=Lists_Cats!$B$45,Lists_Cats!$C$45,IF(C396&lt;=Lists_Cats!$B$46,Lists_Cats!$C$46,Lists_Cats!$C$47))))))))))))))</f>
        <v>FW1</v>
      </c>
      <c r="F396" s="22"/>
      <c r="G396" s="57" t="s">
        <v>19</v>
      </c>
      <c r="H396" s="23" t="str">
        <f t="shared" si="19"/>
        <v>FT1-FW1-Cherry</v>
      </c>
      <c r="I396" s="24">
        <v>9.379999999999999</v>
      </c>
      <c r="K396">
        <f t="shared" si="18"/>
        <v>1</v>
      </c>
      <c r="M396" s="356">
        <v>0.02</v>
      </c>
      <c r="O396" s="361">
        <f t="shared" si="20"/>
        <v>9.57</v>
      </c>
    </row>
    <row r="397" spans="1:15" hidden="1">
      <c r="A397" s="19" t="s">
        <v>64</v>
      </c>
      <c r="B397" s="20">
        <v>25</v>
      </c>
      <c r="C397" s="21">
        <v>31</v>
      </c>
      <c r="D397" s="15" t="str">
        <f>IF(B397&lt;=Lists_Cats!$B$19,Lists_Cats!$C$19,IF(B397&lt;=Lists_Cats!$B$20,Lists_Cats!$C$20,IF(B397&lt;=Lists_Cats!$B$21,Lists_Cats!$C$21,IF(B397&lt;=Lists_Cats!$B$22,Lists_Cats!$C$22,IF(B397&lt;=Lists_Cats!$B$23,Lists_Cats!$C$23,IF(B397&lt;=Lists_Cats!$B$24,Lists_Cats!$C$24,IF(B397&lt;=Lists_Cats!$B$25,Lists_Cats!$C$25,IF(B397&lt;=Lists_Cats!$B$26,Lists_Cats!$C$26,IF(B397&lt;=Lists_Cats!$B$27,Lists_Cats!$C$27,IF(B397&lt;=Lists_Cats!$B$28,Lists_Cats!$C$28,Lists_Cats!$C$29))))))))))</f>
        <v>FT5</v>
      </c>
      <c r="E397" s="22" t="str">
        <f>IF(C397&lt;=Lists_Cats!$B$33,Lists_Cats!$C$33,IF(C397&lt;=Lists_Cats!$B$34,Lists_Cats!$C$34,IF(C397&lt;=Lists_Cats!$B$35,Lists_Cats!$C$35,IF(C397&lt;=Lists_Cats!$B$36,Lists_Cats!$C$36,IF(C397&lt;=Lists_Cats!$B$37,Lists_Cats!$C$37,IF(C397&lt;=Lists_Cats!$B$38,Lists_Cats!$C$38,IF(C397&lt;=Lists_Cats!$B$39,Lists_Cats!$C$39,IF(C397&lt;=Lists_Cats!$B$40,Lists_Cats!$C$40,IF(C397&lt;=Lists_Cats!$B$41,Lists_Cats!$C$41,IF(C397&lt;=Lists_Cats!$B$42,Lists_Cats!$C$42,IF(C397&lt;=Lists_Cats!$B$43,Lists_Cats!$C$43,IF(C397&lt;=Lists_Cats!$B$44,Lists_Cats!$C$44,IF(C397&lt;=Lists_Cats!$B$45,Lists_Cats!$C$45,IF(C397&lt;=Lists_Cats!$B$46,Lists_Cats!$C$46,Lists_Cats!$C$47))))))))))))))</f>
        <v>FW1</v>
      </c>
      <c r="F397" s="22"/>
      <c r="G397" s="59" t="s">
        <v>19</v>
      </c>
      <c r="H397" s="23" t="str">
        <f t="shared" si="19"/>
        <v>FT5-FW1-Cherry</v>
      </c>
      <c r="I397" s="24">
        <v>15.07</v>
      </c>
      <c r="K397">
        <f t="shared" si="18"/>
        <v>1</v>
      </c>
      <c r="M397" s="356">
        <v>0.02</v>
      </c>
      <c r="O397" s="361">
        <f t="shared" si="20"/>
        <v>15.379999999999999</v>
      </c>
    </row>
    <row r="398" spans="1:15" hidden="1">
      <c r="A398" s="19" t="s">
        <v>65</v>
      </c>
      <c r="B398" s="20">
        <v>12</v>
      </c>
      <c r="C398" s="21">
        <v>45</v>
      </c>
      <c r="D398" s="15" t="str">
        <f>IF(B398&lt;=Lists_Cats!$B$19,Lists_Cats!$C$19,IF(B398&lt;=Lists_Cats!$B$20,Lists_Cats!$C$20,IF(B398&lt;=Lists_Cats!$B$21,Lists_Cats!$C$21,IF(B398&lt;=Lists_Cats!$B$22,Lists_Cats!$C$22,IF(B398&lt;=Lists_Cats!$B$23,Lists_Cats!$C$23,IF(B398&lt;=Lists_Cats!$B$24,Lists_Cats!$C$24,IF(B398&lt;=Lists_Cats!$B$25,Lists_Cats!$C$25,IF(B398&lt;=Lists_Cats!$B$26,Lists_Cats!$C$26,IF(B398&lt;=Lists_Cats!$B$27,Lists_Cats!$C$27,IF(B398&lt;=Lists_Cats!$B$28,Lists_Cats!$C$28,Lists_Cats!$C$29))))))))))</f>
        <v>FT1</v>
      </c>
      <c r="E398" s="22" t="str">
        <f>IF(C398&lt;=Lists_Cats!$B$33,Lists_Cats!$C$33,IF(C398&lt;=Lists_Cats!$B$34,Lists_Cats!$C$34,IF(C398&lt;=Lists_Cats!$B$35,Lists_Cats!$C$35,IF(C398&lt;=Lists_Cats!$B$36,Lists_Cats!$C$36,IF(C398&lt;=Lists_Cats!$B$37,Lists_Cats!$C$37,IF(C398&lt;=Lists_Cats!$B$38,Lists_Cats!$C$38,IF(C398&lt;=Lists_Cats!$B$39,Lists_Cats!$C$39,IF(C398&lt;=Lists_Cats!$B$40,Lists_Cats!$C$40,IF(C398&lt;=Lists_Cats!$B$41,Lists_Cats!$C$41,IF(C398&lt;=Lists_Cats!$B$42,Lists_Cats!$C$42,IF(C398&lt;=Lists_Cats!$B$43,Lists_Cats!$C$43,IF(C398&lt;=Lists_Cats!$B$44,Lists_Cats!$C$44,IF(C398&lt;=Lists_Cats!$B$45,Lists_Cats!$C$45,IF(C398&lt;=Lists_Cats!$B$46,Lists_Cats!$C$46,Lists_Cats!$C$47))))))))))))))</f>
        <v>FW2</v>
      </c>
      <c r="F398" s="22"/>
      <c r="G398" s="59" t="s">
        <v>19</v>
      </c>
      <c r="H398" s="23" t="str">
        <f t="shared" si="19"/>
        <v>FT1-FW2-Cherry</v>
      </c>
      <c r="I398" s="24">
        <v>12.379999999999999</v>
      </c>
      <c r="K398">
        <f t="shared" si="18"/>
        <v>1</v>
      </c>
      <c r="M398" s="356">
        <v>0.02</v>
      </c>
      <c r="O398" s="361">
        <f t="shared" si="20"/>
        <v>12.629999999999999</v>
      </c>
    </row>
    <row r="399" spans="1:15" hidden="1">
      <c r="A399" s="19" t="s">
        <v>66</v>
      </c>
      <c r="B399" s="20">
        <v>12</v>
      </c>
      <c r="C399" s="21">
        <v>60</v>
      </c>
      <c r="D399" s="15" t="str">
        <f>IF(B399&lt;=Lists_Cats!$B$19,Lists_Cats!$C$19,IF(B399&lt;=Lists_Cats!$B$20,Lists_Cats!$C$20,IF(B399&lt;=Lists_Cats!$B$21,Lists_Cats!$C$21,IF(B399&lt;=Lists_Cats!$B$22,Lists_Cats!$C$22,IF(B399&lt;=Lists_Cats!$B$23,Lists_Cats!$C$23,IF(B399&lt;=Lists_Cats!$B$24,Lists_Cats!$C$24,IF(B399&lt;=Lists_Cats!$B$25,Lists_Cats!$C$25,IF(B399&lt;=Lists_Cats!$B$26,Lists_Cats!$C$26,IF(B399&lt;=Lists_Cats!$B$27,Lists_Cats!$C$27,IF(B399&lt;=Lists_Cats!$B$28,Lists_Cats!$C$28,Lists_Cats!$C$29))))))))))</f>
        <v>FT1</v>
      </c>
      <c r="E399" s="22" t="str">
        <f>IF(C399&lt;=Lists_Cats!$B$33,Lists_Cats!$C$33,IF(C399&lt;=Lists_Cats!$B$34,Lists_Cats!$C$34,IF(C399&lt;=Lists_Cats!$B$35,Lists_Cats!$C$35,IF(C399&lt;=Lists_Cats!$B$36,Lists_Cats!$C$36,IF(C399&lt;=Lists_Cats!$B$37,Lists_Cats!$C$37,IF(C399&lt;=Lists_Cats!$B$38,Lists_Cats!$C$38,IF(C399&lt;=Lists_Cats!$B$39,Lists_Cats!$C$39,IF(C399&lt;=Lists_Cats!$B$40,Lists_Cats!$C$40,IF(C399&lt;=Lists_Cats!$B$41,Lists_Cats!$C$41,IF(C399&lt;=Lists_Cats!$B$42,Lists_Cats!$C$42,IF(C399&lt;=Lists_Cats!$B$43,Lists_Cats!$C$43,IF(C399&lt;=Lists_Cats!$B$44,Lists_Cats!$C$44,IF(C399&lt;=Lists_Cats!$B$45,Lists_Cats!$C$45,IF(C399&lt;=Lists_Cats!$B$46,Lists_Cats!$C$46,Lists_Cats!$C$47))))))))))))))</f>
        <v>FW3</v>
      </c>
      <c r="F399" s="22"/>
      <c r="G399" s="59" t="s">
        <v>19</v>
      </c>
      <c r="H399" s="23" t="str">
        <f t="shared" si="19"/>
        <v>FT1-FW3-Cherry</v>
      </c>
      <c r="I399" s="24">
        <v>15.69</v>
      </c>
      <c r="K399">
        <f t="shared" si="18"/>
        <v>1</v>
      </c>
      <c r="M399" s="356">
        <v>0.02</v>
      </c>
      <c r="O399" s="361">
        <f t="shared" si="20"/>
        <v>16.010000000000002</v>
      </c>
    </row>
    <row r="400" spans="1:15" hidden="1">
      <c r="A400" s="19" t="s">
        <v>67</v>
      </c>
      <c r="B400" s="20">
        <v>12</v>
      </c>
      <c r="C400" s="21">
        <v>75</v>
      </c>
      <c r="D400" s="15" t="str">
        <f>IF(B400&lt;=Lists_Cats!$B$19,Lists_Cats!$C$19,IF(B400&lt;=Lists_Cats!$B$20,Lists_Cats!$C$20,IF(B400&lt;=Lists_Cats!$B$21,Lists_Cats!$C$21,IF(B400&lt;=Lists_Cats!$B$22,Lists_Cats!$C$22,IF(B400&lt;=Lists_Cats!$B$23,Lists_Cats!$C$23,IF(B400&lt;=Lists_Cats!$B$24,Lists_Cats!$C$24,IF(B400&lt;=Lists_Cats!$B$25,Lists_Cats!$C$25,IF(B400&lt;=Lists_Cats!$B$26,Lists_Cats!$C$26,IF(B400&lt;=Lists_Cats!$B$27,Lists_Cats!$C$27,IF(B400&lt;=Lists_Cats!$B$28,Lists_Cats!$C$28,Lists_Cats!$C$29))))))))))</f>
        <v>FT1</v>
      </c>
      <c r="E400" s="22" t="str">
        <f>IF(C400&lt;=Lists_Cats!$B$33,Lists_Cats!$C$33,IF(C400&lt;=Lists_Cats!$B$34,Lists_Cats!$C$34,IF(C400&lt;=Lists_Cats!$B$35,Lists_Cats!$C$35,IF(C400&lt;=Lists_Cats!$B$36,Lists_Cats!$C$36,IF(C400&lt;=Lists_Cats!$B$37,Lists_Cats!$C$37,IF(C400&lt;=Lists_Cats!$B$38,Lists_Cats!$C$38,IF(C400&lt;=Lists_Cats!$B$39,Lists_Cats!$C$39,IF(C400&lt;=Lists_Cats!$B$40,Lists_Cats!$C$40,IF(C400&lt;=Lists_Cats!$B$41,Lists_Cats!$C$41,IF(C400&lt;=Lists_Cats!$B$42,Lists_Cats!$C$42,IF(C400&lt;=Lists_Cats!$B$43,Lists_Cats!$C$43,IF(C400&lt;=Lists_Cats!$B$44,Lists_Cats!$C$44,IF(C400&lt;=Lists_Cats!$B$45,Lists_Cats!$C$45,IF(C400&lt;=Lists_Cats!$B$46,Lists_Cats!$C$46,Lists_Cats!$C$47))))))))))))))</f>
        <v>FW4</v>
      </c>
      <c r="F400" s="22"/>
      <c r="G400" s="59" t="s">
        <v>19</v>
      </c>
      <c r="H400" s="23" t="str">
        <f t="shared" si="19"/>
        <v>FT1-FW4-Cherry</v>
      </c>
      <c r="I400" s="24">
        <v>19</v>
      </c>
      <c r="K400">
        <f t="shared" si="18"/>
        <v>1</v>
      </c>
      <c r="M400" s="356">
        <v>0.02</v>
      </c>
      <c r="O400" s="361">
        <f t="shared" si="20"/>
        <v>19.38</v>
      </c>
    </row>
    <row r="401" spans="1:15" hidden="1">
      <c r="A401" s="19" t="s">
        <v>68</v>
      </c>
      <c r="B401" s="20">
        <v>12</v>
      </c>
      <c r="C401" s="21">
        <v>82</v>
      </c>
      <c r="D401" s="15" t="str">
        <f>IF(B401&lt;=Lists_Cats!$B$19,Lists_Cats!$C$19,IF(B401&lt;=Lists_Cats!$B$20,Lists_Cats!$C$20,IF(B401&lt;=Lists_Cats!$B$21,Lists_Cats!$C$21,IF(B401&lt;=Lists_Cats!$B$22,Lists_Cats!$C$22,IF(B401&lt;=Lists_Cats!$B$23,Lists_Cats!$C$23,IF(B401&lt;=Lists_Cats!$B$24,Lists_Cats!$C$24,IF(B401&lt;=Lists_Cats!$B$25,Lists_Cats!$C$25,IF(B401&lt;=Lists_Cats!$B$26,Lists_Cats!$C$26,IF(B401&lt;=Lists_Cats!$B$27,Lists_Cats!$C$27,IF(B401&lt;=Lists_Cats!$B$28,Lists_Cats!$C$28,Lists_Cats!$C$29))))))))))</f>
        <v>FT1</v>
      </c>
      <c r="E401" s="22" t="str">
        <f>IF(C401&lt;=Lists_Cats!$B$33,Lists_Cats!$C$33,IF(C401&lt;=Lists_Cats!$B$34,Lists_Cats!$C$34,IF(C401&lt;=Lists_Cats!$B$35,Lists_Cats!$C$35,IF(C401&lt;=Lists_Cats!$B$36,Lists_Cats!$C$36,IF(C401&lt;=Lists_Cats!$B$37,Lists_Cats!$C$37,IF(C401&lt;=Lists_Cats!$B$38,Lists_Cats!$C$38,IF(C401&lt;=Lists_Cats!$B$39,Lists_Cats!$C$39,IF(C401&lt;=Lists_Cats!$B$40,Lists_Cats!$C$40,IF(C401&lt;=Lists_Cats!$B$41,Lists_Cats!$C$41,IF(C401&lt;=Lists_Cats!$B$42,Lists_Cats!$C$42,IF(C401&lt;=Lists_Cats!$B$43,Lists_Cats!$C$43,IF(C401&lt;=Lists_Cats!$B$44,Lists_Cats!$C$44,IF(C401&lt;=Lists_Cats!$B$45,Lists_Cats!$C$45,IF(C401&lt;=Lists_Cats!$B$46,Lists_Cats!$C$46,Lists_Cats!$C$47))))))))))))))</f>
        <v>FW6</v>
      </c>
      <c r="F401" s="22"/>
      <c r="G401" s="59" t="s">
        <v>19</v>
      </c>
      <c r="H401" s="23" t="str">
        <f t="shared" si="19"/>
        <v>FT1-FW6-Cherry</v>
      </c>
      <c r="I401" s="24">
        <v>20.5</v>
      </c>
      <c r="K401">
        <f t="shared" si="18"/>
        <v>1</v>
      </c>
      <c r="M401" s="356">
        <v>0.02</v>
      </c>
      <c r="O401" s="361">
        <f t="shared" si="20"/>
        <v>20.91</v>
      </c>
    </row>
    <row r="402" spans="1:15">
      <c r="A402" s="19" t="s">
        <v>69</v>
      </c>
      <c r="B402" s="20">
        <v>15</v>
      </c>
      <c r="C402" s="21">
        <v>45</v>
      </c>
      <c r="D402" s="15" t="str">
        <f>IF(B402&lt;=Lists_Cats!$B$19,Lists_Cats!$C$19,IF(B402&lt;=Lists_Cats!$B$20,Lists_Cats!$C$20,IF(B402&lt;=Lists_Cats!$B$21,Lists_Cats!$C$21,IF(B402&lt;=Lists_Cats!$B$22,Lists_Cats!$C$22,IF(B402&lt;=Lists_Cats!$B$23,Lists_Cats!$C$23,IF(B402&lt;=Lists_Cats!$B$24,Lists_Cats!$C$24,IF(B402&lt;=Lists_Cats!$B$25,Lists_Cats!$C$25,IF(B402&lt;=Lists_Cats!$B$26,Lists_Cats!$C$26,IF(B402&lt;=Lists_Cats!$B$27,Lists_Cats!$C$27,IF(B402&lt;=Lists_Cats!$B$28,Lists_Cats!$C$28,Lists_Cats!$C$29))))))))))</f>
        <v>FT2</v>
      </c>
      <c r="E402" s="22" t="str">
        <f>IF(C402&lt;=Lists_Cats!$B$33,Lists_Cats!$C$33,IF(C402&lt;=Lists_Cats!$B$34,Lists_Cats!$C$34,IF(C402&lt;=Lists_Cats!$B$35,Lists_Cats!$C$35,IF(C402&lt;=Lists_Cats!$B$36,Lists_Cats!$C$36,IF(C402&lt;=Lists_Cats!$B$37,Lists_Cats!$C$37,IF(C402&lt;=Lists_Cats!$B$38,Lists_Cats!$C$38,IF(C402&lt;=Lists_Cats!$B$39,Lists_Cats!$C$39,IF(C402&lt;=Lists_Cats!$B$40,Lists_Cats!$C$40,IF(C402&lt;=Lists_Cats!$B$41,Lists_Cats!$C$41,IF(C402&lt;=Lists_Cats!$B$42,Lists_Cats!$C$42,IF(C402&lt;=Lists_Cats!$B$43,Lists_Cats!$C$43,IF(C402&lt;=Lists_Cats!$B$44,Lists_Cats!$C$44,IF(C402&lt;=Lists_Cats!$B$45,Lists_Cats!$C$45,IF(C402&lt;=Lists_Cats!$B$46,Lists_Cats!$C$46,Lists_Cats!$C$47))))))))))))))</f>
        <v>FW2</v>
      </c>
      <c r="F402" s="22"/>
      <c r="G402" s="59" t="s">
        <v>19</v>
      </c>
      <c r="H402" s="23" t="str">
        <f t="shared" si="19"/>
        <v>FT2-FW2-Cherry</v>
      </c>
      <c r="I402" s="24">
        <v>13.31</v>
      </c>
      <c r="K402">
        <f t="shared" si="18"/>
        <v>1</v>
      </c>
      <c r="M402" s="356">
        <v>0.02</v>
      </c>
      <c r="O402" s="361">
        <f t="shared" si="20"/>
        <v>13.58</v>
      </c>
    </row>
    <row r="403" spans="1:15">
      <c r="A403" s="25" t="s">
        <v>70</v>
      </c>
      <c r="B403" s="20">
        <v>15</v>
      </c>
      <c r="C403" s="21">
        <v>60</v>
      </c>
      <c r="D403" s="15" t="str">
        <f>IF(B403&lt;=Lists_Cats!$B$19,Lists_Cats!$C$19,IF(B403&lt;=Lists_Cats!$B$20,Lists_Cats!$C$20,IF(B403&lt;=Lists_Cats!$B$21,Lists_Cats!$C$21,IF(B403&lt;=Lists_Cats!$B$22,Lists_Cats!$C$22,IF(B403&lt;=Lists_Cats!$B$23,Lists_Cats!$C$23,IF(B403&lt;=Lists_Cats!$B$24,Lists_Cats!$C$24,IF(B403&lt;=Lists_Cats!$B$25,Lists_Cats!$C$25,IF(B403&lt;=Lists_Cats!$B$26,Lists_Cats!$C$26,IF(B403&lt;=Lists_Cats!$B$27,Lists_Cats!$C$27,IF(B403&lt;=Lists_Cats!$B$28,Lists_Cats!$C$28,Lists_Cats!$C$29))))))))))</f>
        <v>FT2</v>
      </c>
      <c r="E403" s="22" t="str">
        <f>IF(C403&lt;=Lists_Cats!$B$33,Lists_Cats!$C$33,IF(C403&lt;=Lists_Cats!$B$34,Lists_Cats!$C$34,IF(C403&lt;=Lists_Cats!$B$35,Lists_Cats!$C$35,IF(C403&lt;=Lists_Cats!$B$36,Lists_Cats!$C$36,IF(C403&lt;=Lists_Cats!$B$37,Lists_Cats!$C$37,IF(C403&lt;=Lists_Cats!$B$38,Lists_Cats!$C$38,IF(C403&lt;=Lists_Cats!$B$39,Lists_Cats!$C$39,IF(C403&lt;=Lists_Cats!$B$40,Lists_Cats!$C$40,IF(C403&lt;=Lists_Cats!$B$41,Lists_Cats!$C$41,IF(C403&lt;=Lists_Cats!$B$42,Lists_Cats!$C$42,IF(C403&lt;=Lists_Cats!$B$43,Lists_Cats!$C$43,IF(C403&lt;=Lists_Cats!$B$44,Lists_Cats!$C$44,IF(C403&lt;=Lists_Cats!$B$45,Lists_Cats!$C$45,IF(C403&lt;=Lists_Cats!$B$46,Lists_Cats!$C$46,Lists_Cats!$C$47))))))))))))))</f>
        <v>FW3</v>
      </c>
      <c r="F403" s="22"/>
      <c r="G403" s="59" t="s">
        <v>19</v>
      </c>
      <c r="H403" s="23" t="str">
        <f t="shared" si="19"/>
        <v>FT2-FW3-Cherry</v>
      </c>
      <c r="I403" s="24">
        <v>16.200000000000003</v>
      </c>
      <c r="K403">
        <f t="shared" si="18"/>
        <v>1</v>
      </c>
      <c r="M403" s="356">
        <v>0.02</v>
      </c>
      <c r="O403" s="361">
        <f t="shared" si="20"/>
        <v>16.53</v>
      </c>
    </row>
    <row r="404" spans="1:15">
      <c r="A404" s="25" t="s">
        <v>71</v>
      </c>
      <c r="B404" s="20">
        <v>15</v>
      </c>
      <c r="C404" s="21">
        <v>75</v>
      </c>
      <c r="D404" s="15" t="str">
        <f>IF(B404&lt;=Lists_Cats!$B$19,Lists_Cats!$C$19,IF(B404&lt;=Lists_Cats!$B$20,Lists_Cats!$C$20,IF(B404&lt;=Lists_Cats!$B$21,Lists_Cats!$C$21,IF(B404&lt;=Lists_Cats!$B$22,Lists_Cats!$C$22,IF(B404&lt;=Lists_Cats!$B$23,Lists_Cats!$C$23,IF(B404&lt;=Lists_Cats!$B$24,Lists_Cats!$C$24,IF(B404&lt;=Lists_Cats!$B$25,Lists_Cats!$C$25,IF(B404&lt;=Lists_Cats!$B$26,Lists_Cats!$C$26,IF(B404&lt;=Lists_Cats!$B$27,Lists_Cats!$C$27,IF(B404&lt;=Lists_Cats!$B$28,Lists_Cats!$C$28,Lists_Cats!$C$29))))))))))</f>
        <v>FT2</v>
      </c>
      <c r="E404" s="22" t="str">
        <f>IF(C404&lt;=Lists_Cats!$B$33,Lists_Cats!$C$33,IF(C404&lt;=Lists_Cats!$B$34,Lists_Cats!$C$34,IF(C404&lt;=Lists_Cats!$B$35,Lists_Cats!$C$35,IF(C404&lt;=Lists_Cats!$B$36,Lists_Cats!$C$36,IF(C404&lt;=Lists_Cats!$B$37,Lists_Cats!$C$37,IF(C404&lt;=Lists_Cats!$B$38,Lists_Cats!$C$38,IF(C404&lt;=Lists_Cats!$B$39,Lists_Cats!$C$39,IF(C404&lt;=Lists_Cats!$B$40,Lists_Cats!$C$40,IF(C404&lt;=Lists_Cats!$B$41,Lists_Cats!$C$41,IF(C404&lt;=Lists_Cats!$B$42,Lists_Cats!$C$42,IF(C404&lt;=Lists_Cats!$B$43,Lists_Cats!$C$43,IF(C404&lt;=Lists_Cats!$B$44,Lists_Cats!$C$44,IF(C404&lt;=Lists_Cats!$B$45,Lists_Cats!$C$45,IF(C404&lt;=Lists_Cats!$B$46,Lists_Cats!$C$46,Lists_Cats!$C$47))))))))))))))</f>
        <v>FW4</v>
      </c>
      <c r="F404" s="22"/>
      <c r="G404" s="59" t="s">
        <v>19</v>
      </c>
      <c r="H404" s="23" t="str">
        <f t="shared" si="19"/>
        <v>FT2-FW4-Cherry</v>
      </c>
      <c r="I404" s="24">
        <v>19</v>
      </c>
      <c r="K404">
        <f t="shared" si="18"/>
        <v>1</v>
      </c>
      <c r="M404" s="356">
        <v>0.02</v>
      </c>
      <c r="O404" s="361">
        <f t="shared" si="20"/>
        <v>19.38</v>
      </c>
    </row>
    <row r="405" spans="1:15">
      <c r="A405" s="25" t="s">
        <v>72</v>
      </c>
      <c r="B405" s="20">
        <v>15</v>
      </c>
      <c r="C405" s="21">
        <v>82</v>
      </c>
      <c r="D405" s="15" t="str">
        <f>IF(B405&lt;=Lists_Cats!$B$19,Lists_Cats!$C$19,IF(B405&lt;=Lists_Cats!$B$20,Lists_Cats!$C$20,IF(B405&lt;=Lists_Cats!$B$21,Lists_Cats!$C$21,IF(B405&lt;=Lists_Cats!$B$22,Lists_Cats!$C$22,IF(B405&lt;=Lists_Cats!$B$23,Lists_Cats!$C$23,IF(B405&lt;=Lists_Cats!$B$24,Lists_Cats!$C$24,IF(B405&lt;=Lists_Cats!$B$25,Lists_Cats!$C$25,IF(B405&lt;=Lists_Cats!$B$26,Lists_Cats!$C$26,IF(B405&lt;=Lists_Cats!$B$27,Lists_Cats!$C$27,IF(B405&lt;=Lists_Cats!$B$28,Lists_Cats!$C$28,Lists_Cats!$C$29))))))))))</f>
        <v>FT2</v>
      </c>
      <c r="E405" s="22" t="str">
        <f>IF(C405&lt;=Lists_Cats!$B$33,Lists_Cats!$C$33,IF(C405&lt;=Lists_Cats!$B$34,Lists_Cats!$C$34,IF(C405&lt;=Lists_Cats!$B$35,Lists_Cats!$C$35,IF(C405&lt;=Lists_Cats!$B$36,Lists_Cats!$C$36,IF(C405&lt;=Lists_Cats!$B$37,Lists_Cats!$C$37,IF(C405&lt;=Lists_Cats!$B$38,Lists_Cats!$C$38,IF(C405&lt;=Lists_Cats!$B$39,Lists_Cats!$C$39,IF(C405&lt;=Lists_Cats!$B$40,Lists_Cats!$C$40,IF(C405&lt;=Lists_Cats!$B$41,Lists_Cats!$C$41,IF(C405&lt;=Lists_Cats!$B$42,Lists_Cats!$C$42,IF(C405&lt;=Lists_Cats!$B$43,Lists_Cats!$C$43,IF(C405&lt;=Lists_Cats!$B$44,Lists_Cats!$C$44,IF(C405&lt;=Lists_Cats!$B$45,Lists_Cats!$C$45,IF(C405&lt;=Lists_Cats!$B$46,Lists_Cats!$C$46,Lists_Cats!$C$47))))))))))))))</f>
        <v>FW6</v>
      </c>
      <c r="F405" s="22"/>
      <c r="G405" s="59" t="s">
        <v>19</v>
      </c>
      <c r="H405" s="23" t="str">
        <f t="shared" si="19"/>
        <v>FT2-FW6-Cherry</v>
      </c>
      <c r="I405" s="24">
        <v>20.39</v>
      </c>
      <c r="K405">
        <f t="shared" si="18"/>
        <v>1</v>
      </c>
      <c r="M405" s="356">
        <v>0.02</v>
      </c>
      <c r="O405" s="361">
        <f t="shared" si="20"/>
        <v>20.8</v>
      </c>
    </row>
    <row r="406" spans="1:15">
      <c r="A406" s="25" t="s">
        <v>73</v>
      </c>
      <c r="B406" s="20">
        <v>18</v>
      </c>
      <c r="C406" s="21">
        <v>45</v>
      </c>
      <c r="D406" s="15" t="str">
        <f>IF(B406&lt;=Lists_Cats!$B$19,Lists_Cats!$C$19,IF(B406&lt;=Lists_Cats!$B$20,Lists_Cats!$C$20,IF(B406&lt;=Lists_Cats!$B$21,Lists_Cats!$C$21,IF(B406&lt;=Lists_Cats!$B$22,Lists_Cats!$C$22,IF(B406&lt;=Lists_Cats!$B$23,Lists_Cats!$C$23,IF(B406&lt;=Lists_Cats!$B$24,Lists_Cats!$C$24,IF(B406&lt;=Lists_Cats!$B$25,Lists_Cats!$C$25,IF(B406&lt;=Lists_Cats!$B$26,Lists_Cats!$C$26,IF(B406&lt;=Lists_Cats!$B$27,Lists_Cats!$C$27,IF(B406&lt;=Lists_Cats!$B$28,Lists_Cats!$C$28,Lists_Cats!$C$29))))))))))</f>
        <v>FT3</v>
      </c>
      <c r="E406" s="22" t="str">
        <f>IF(C406&lt;=Lists_Cats!$B$33,Lists_Cats!$C$33,IF(C406&lt;=Lists_Cats!$B$34,Lists_Cats!$C$34,IF(C406&lt;=Lists_Cats!$B$35,Lists_Cats!$C$35,IF(C406&lt;=Lists_Cats!$B$36,Lists_Cats!$C$36,IF(C406&lt;=Lists_Cats!$B$37,Lists_Cats!$C$37,IF(C406&lt;=Lists_Cats!$B$38,Lists_Cats!$C$38,IF(C406&lt;=Lists_Cats!$B$39,Lists_Cats!$C$39,IF(C406&lt;=Lists_Cats!$B$40,Lists_Cats!$C$40,IF(C406&lt;=Lists_Cats!$B$41,Lists_Cats!$C$41,IF(C406&lt;=Lists_Cats!$B$42,Lists_Cats!$C$42,IF(C406&lt;=Lists_Cats!$B$43,Lists_Cats!$C$43,IF(C406&lt;=Lists_Cats!$B$44,Lists_Cats!$C$44,IF(C406&lt;=Lists_Cats!$B$45,Lists_Cats!$C$45,IF(C406&lt;=Lists_Cats!$B$46,Lists_Cats!$C$46,Lists_Cats!$C$47))))))))))))))</f>
        <v>FW2</v>
      </c>
      <c r="F406" s="22"/>
      <c r="G406" s="59" t="s">
        <v>19</v>
      </c>
      <c r="H406" s="23" t="str">
        <f t="shared" si="19"/>
        <v>FT3-FW2-Cherry</v>
      </c>
      <c r="I406" s="24">
        <v>15.48</v>
      </c>
      <c r="K406">
        <f t="shared" si="18"/>
        <v>1</v>
      </c>
      <c r="M406" s="356">
        <v>0.02</v>
      </c>
      <c r="O406" s="361">
        <f t="shared" si="20"/>
        <v>15.79</v>
      </c>
    </row>
    <row r="407" spans="1:15">
      <c r="A407" s="25" t="s">
        <v>74</v>
      </c>
      <c r="B407" s="20">
        <v>18</v>
      </c>
      <c r="C407" s="21">
        <v>60</v>
      </c>
      <c r="D407" s="15" t="str">
        <f>IF(B407&lt;=Lists_Cats!$B$19,Lists_Cats!$C$19,IF(B407&lt;=Lists_Cats!$B$20,Lists_Cats!$C$20,IF(B407&lt;=Lists_Cats!$B$21,Lists_Cats!$C$21,IF(B407&lt;=Lists_Cats!$B$22,Lists_Cats!$C$22,IF(B407&lt;=Lists_Cats!$B$23,Lists_Cats!$C$23,IF(B407&lt;=Lists_Cats!$B$24,Lists_Cats!$C$24,IF(B407&lt;=Lists_Cats!$B$25,Lists_Cats!$C$25,IF(B407&lt;=Lists_Cats!$B$26,Lists_Cats!$C$26,IF(B407&lt;=Lists_Cats!$B$27,Lists_Cats!$C$27,IF(B407&lt;=Lists_Cats!$B$28,Lists_Cats!$C$28,Lists_Cats!$C$29))))))))))</f>
        <v>FT3</v>
      </c>
      <c r="E407" s="22" t="str">
        <f>IF(C407&lt;=Lists_Cats!$B$33,Lists_Cats!$C$33,IF(C407&lt;=Lists_Cats!$B$34,Lists_Cats!$C$34,IF(C407&lt;=Lists_Cats!$B$35,Lists_Cats!$C$35,IF(C407&lt;=Lists_Cats!$B$36,Lists_Cats!$C$36,IF(C407&lt;=Lists_Cats!$B$37,Lists_Cats!$C$37,IF(C407&lt;=Lists_Cats!$B$38,Lists_Cats!$C$38,IF(C407&lt;=Lists_Cats!$B$39,Lists_Cats!$C$39,IF(C407&lt;=Lists_Cats!$B$40,Lists_Cats!$C$40,IF(C407&lt;=Lists_Cats!$B$41,Lists_Cats!$C$41,IF(C407&lt;=Lists_Cats!$B$42,Lists_Cats!$C$42,IF(C407&lt;=Lists_Cats!$B$43,Lists_Cats!$C$43,IF(C407&lt;=Lists_Cats!$B$44,Lists_Cats!$C$44,IF(C407&lt;=Lists_Cats!$B$45,Lists_Cats!$C$45,IF(C407&lt;=Lists_Cats!$B$46,Lists_Cats!$C$46,Lists_Cats!$C$47))))))))))))))</f>
        <v>FW3</v>
      </c>
      <c r="F407" s="22"/>
      <c r="G407" s="59" t="s">
        <v>19</v>
      </c>
      <c r="H407" s="23" t="str">
        <f t="shared" si="19"/>
        <v>FT3-FW3-Cherry</v>
      </c>
      <c r="I407" s="24">
        <v>19</v>
      </c>
      <c r="K407">
        <f t="shared" si="18"/>
        <v>1</v>
      </c>
      <c r="M407" s="356">
        <v>0.02</v>
      </c>
      <c r="O407" s="361">
        <f t="shared" si="20"/>
        <v>19.38</v>
      </c>
    </row>
    <row r="408" spans="1:15">
      <c r="A408" s="25" t="s">
        <v>75</v>
      </c>
      <c r="B408" s="20">
        <v>18</v>
      </c>
      <c r="C408" s="21">
        <v>75</v>
      </c>
      <c r="D408" s="15" t="str">
        <f>IF(B408&lt;=Lists_Cats!$B$19,Lists_Cats!$C$19,IF(B408&lt;=Lists_Cats!$B$20,Lists_Cats!$C$20,IF(B408&lt;=Lists_Cats!$B$21,Lists_Cats!$C$21,IF(B408&lt;=Lists_Cats!$B$22,Lists_Cats!$C$22,IF(B408&lt;=Lists_Cats!$B$23,Lists_Cats!$C$23,IF(B408&lt;=Lists_Cats!$B$24,Lists_Cats!$C$24,IF(B408&lt;=Lists_Cats!$B$25,Lists_Cats!$C$25,IF(B408&lt;=Lists_Cats!$B$26,Lists_Cats!$C$26,IF(B408&lt;=Lists_Cats!$B$27,Lists_Cats!$C$27,IF(B408&lt;=Lists_Cats!$B$28,Lists_Cats!$C$28,Lists_Cats!$C$29))))))))))</f>
        <v>FT3</v>
      </c>
      <c r="E408" s="22" t="str">
        <f>IF(C408&lt;=Lists_Cats!$B$33,Lists_Cats!$C$33,IF(C408&lt;=Lists_Cats!$B$34,Lists_Cats!$C$34,IF(C408&lt;=Lists_Cats!$B$35,Lists_Cats!$C$35,IF(C408&lt;=Lists_Cats!$B$36,Lists_Cats!$C$36,IF(C408&lt;=Lists_Cats!$B$37,Lists_Cats!$C$37,IF(C408&lt;=Lists_Cats!$B$38,Lists_Cats!$C$38,IF(C408&lt;=Lists_Cats!$B$39,Lists_Cats!$C$39,IF(C408&lt;=Lists_Cats!$B$40,Lists_Cats!$C$40,IF(C408&lt;=Lists_Cats!$B$41,Lists_Cats!$C$41,IF(C408&lt;=Lists_Cats!$B$42,Lists_Cats!$C$42,IF(C408&lt;=Lists_Cats!$B$43,Lists_Cats!$C$43,IF(C408&lt;=Lists_Cats!$B$44,Lists_Cats!$C$44,IF(C408&lt;=Lists_Cats!$B$45,Lists_Cats!$C$45,IF(C408&lt;=Lists_Cats!$B$46,Lists_Cats!$C$46,Lists_Cats!$C$47))))))))))))))</f>
        <v>FW4</v>
      </c>
      <c r="F408" s="22"/>
      <c r="G408" s="59" t="s">
        <v>19</v>
      </c>
      <c r="H408" s="23" t="str">
        <f t="shared" si="19"/>
        <v>FT3-FW4-Cherry</v>
      </c>
      <c r="I408" s="24">
        <v>22.57</v>
      </c>
      <c r="K408">
        <f t="shared" si="18"/>
        <v>1</v>
      </c>
      <c r="M408" s="356">
        <v>0.02</v>
      </c>
      <c r="O408" s="361">
        <f t="shared" si="20"/>
        <v>23.03</v>
      </c>
    </row>
    <row r="409" spans="1:15">
      <c r="A409" s="25" t="s">
        <v>76</v>
      </c>
      <c r="B409" s="20">
        <v>18</v>
      </c>
      <c r="C409" s="21">
        <v>82</v>
      </c>
      <c r="D409" s="15" t="str">
        <f>IF(B409&lt;=Lists_Cats!$B$19,Lists_Cats!$C$19,IF(B409&lt;=Lists_Cats!$B$20,Lists_Cats!$C$20,IF(B409&lt;=Lists_Cats!$B$21,Lists_Cats!$C$21,IF(B409&lt;=Lists_Cats!$B$22,Lists_Cats!$C$22,IF(B409&lt;=Lists_Cats!$B$23,Lists_Cats!$C$23,IF(B409&lt;=Lists_Cats!$B$24,Lists_Cats!$C$24,IF(B409&lt;=Lists_Cats!$B$25,Lists_Cats!$C$25,IF(B409&lt;=Lists_Cats!$B$26,Lists_Cats!$C$26,IF(B409&lt;=Lists_Cats!$B$27,Lists_Cats!$C$27,IF(B409&lt;=Lists_Cats!$B$28,Lists_Cats!$C$28,Lists_Cats!$C$29))))))))))</f>
        <v>FT3</v>
      </c>
      <c r="E409" s="22" t="str">
        <f>IF(C409&lt;=Lists_Cats!$B$33,Lists_Cats!$C$33,IF(C409&lt;=Lists_Cats!$B$34,Lists_Cats!$C$34,IF(C409&lt;=Lists_Cats!$B$35,Lists_Cats!$C$35,IF(C409&lt;=Lists_Cats!$B$36,Lists_Cats!$C$36,IF(C409&lt;=Lists_Cats!$B$37,Lists_Cats!$C$37,IF(C409&lt;=Lists_Cats!$B$38,Lists_Cats!$C$38,IF(C409&lt;=Lists_Cats!$B$39,Lists_Cats!$C$39,IF(C409&lt;=Lists_Cats!$B$40,Lists_Cats!$C$40,IF(C409&lt;=Lists_Cats!$B$41,Lists_Cats!$C$41,IF(C409&lt;=Lists_Cats!$B$42,Lists_Cats!$C$42,IF(C409&lt;=Lists_Cats!$B$43,Lists_Cats!$C$43,IF(C409&lt;=Lists_Cats!$B$44,Lists_Cats!$C$44,IF(C409&lt;=Lists_Cats!$B$45,Lists_Cats!$C$45,IF(C409&lt;=Lists_Cats!$B$46,Lists_Cats!$C$46,Lists_Cats!$C$47))))))))))))))</f>
        <v>FW6</v>
      </c>
      <c r="F409" s="22"/>
      <c r="G409" s="59" t="s">
        <v>19</v>
      </c>
      <c r="H409" s="23" t="str">
        <f t="shared" si="19"/>
        <v>FT3-FW6-Cherry</v>
      </c>
      <c r="I409" s="24">
        <v>23.610000000000003</v>
      </c>
      <c r="K409">
        <f t="shared" si="18"/>
        <v>1</v>
      </c>
      <c r="M409" s="356">
        <v>0.02</v>
      </c>
      <c r="O409" s="361">
        <f t="shared" si="20"/>
        <v>24.09</v>
      </c>
    </row>
    <row r="410" spans="1:15" hidden="1">
      <c r="A410" s="25" t="s">
        <v>77</v>
      </c>
      <c r="B410" s="20">
        <v>22</v>
      </c>
      <c r="C410" s="21">
        <v>45</v>
      </c>
      <c r="D410" s="15" t="str">
        <f>IF(B410&lt;=Lists_Cats!$B$19,Lists_Cats!$C$19,IF(B410&lt;=Lists_Cats!$B$20,Lists_Cats!$C$20,IF(B410&lt;=Lists_Cats!$B$21,Lists_Cats!$C$21,IF(B410&lt;=Lists_Cats!$B$22,Lists_Cats!$C$22,IF(B410&lt;=Lists_Cats!$B$23,Lists_Cats!$C$23,IF(B410&lt;=Lists_Cats!$B$24,Lists_Cats!$C$24,IF(B410&lt;=Lists_Cats!$B$25,Lists_Cats!$C$25,IF(B410&lt;=Lists_Cats!$B$26,Lists_Cats!$C$26,IF(B410&lt;=Lists_Cats!$B$27,Lists_Cats!$C$27,IF(B410&lt;=Lists_Cats!$B$28,Lists_Cats!$C$28,Lists_Cats!$C$29))))))))))</f>
        <v>FT4</v>
      </c>
      <c r="E410" s="22" t="str">
        <f>IF(C410&lt;=Lists_Cats!$B$33,Lists_Cats!$C$33,IF(C410&lt;=Lists_Cats!$B$34,Lists_Cats!$C$34,IF(C410&lt;=Lists_Cats!$B$35,Lists_Cats!$C$35,IF(C410&lt;=Lists_Cats!$B$36,Lists_Cats!$C$36,IF(C410&lt;=Lists_Cats!$B$37,Lists_Cats!$C$37,IF(C410&lt;=Lists_Cats!$B$38,Lists_Cats!$C$38,IF(C410&lt;=Lists_Cats!$B$39,Lists_Cats!$C$39,IF(C410&lt;=Lists_Cats!$B$40,Lists_Cats!$C$40,IF(C410&lt;=Lists_Cats!$B$41,Lists_Cats!$C$41,IF(C410&lt;=Lists_Cats!$B$42,Lists_Cats!$C$42,IF(C410&lt;=Lists_Cats!$B$43,Lists_Cats!$C$43,IF(C410&lt;=Lists_Cats!$B$44,Lists_Cats!$C$44,IF(C410&lt;=Lists_Cats!$B$45,Lists_Cats!$C$45,IF(C410&lt;=Lists_Cats!$B$46,Lists_Cats!$C$46,Lists_Cats!$C$47))))))))))))))</f>
        <v>FW2</v>
      </c>
      <c r="F410" s="22"/>
      <c r="G410" s="59" t="s">
        <v>19</v>
      </c>
      <c r="H410" s="23" t="str">
        <f t="shared" si="19"/>
        <v>FT4-FW2-Cherry</v>
      </c>
      <c r="I410" s="24">
        <v>20.66</v>
      </c>
      <c r="K410">
        <f t="shared" si="18"/>
        <v>1</v>
      </c>
      <c r="M410" s="356">
        <v>0.02</v>
      </c>
      <c r="O410" s="361">
        <f t="shared" si="20"/>
        <v>21.080000000000002</v>
      </c>
    </row>
    <row r="411" spans="1:15" hidden="1">
      <c r="A411" s="25" t="s">
        <v>78</v>
      </c>
      <c r="B411" s="20">
        <v>22</v>
      </c>
      <c r="C411" s="21">
        <v>60</v>
      </c>
      <c r="D411" s="15" t="str">
        <f>IF(B411&lt;=Lists_Cats!$B$19,Lists_Cats!$C$19,IF(B411&lt;=Lists_Cats!$B$20,Lists_Cats!$C$20,IF(B411&lt;=Lists_Cats!$B$21,Lists_Cats!$C$21,IF(B411&lt;=Lists_Cats!$B$22,Lists_Cats!$C$22,IF(B411&lt;=Lists_Cats!$B$23,Lists_Cats!$C$23,IF(B411&lt;=Lists_Cats!$B$24,Lists_Cats!$C$24,IF(B411&lt;=Lists_Cats!$B$25,Lists_Cats!$C$25,IF(B411&lt;=Lists_Cats!$B$26,Lists_Cats!$C$26,IF(B411&lt;=Lists_Cats!$B$27,Lists_Cats!$C$27,IF(B411&lt;=Lists_Cats!$B$28,Lists_Cats!$C$28,Lists_Cats!$C$29))))))))))</f>
        <v>FT4</v>
      </c>
      <c r="E411" s="22" t="str">
        <f>IF(C411&lt;=Lists_Cats!$B$33,Lists_Cats!$C$33,IF(C411&lt;=Lists_Cats!$B$34,Lists_Cats!$C$34,IF(C411&lt;=Lists_Cats!$B$35,Lists_Cats!$C$35,IF(C411&lt;=Lists_Cats!$B$36,Lists_Cats!$C$36,IF(C411&lt;=Lists_Cats!$B$37,Lists_Cats!$C$37,IF(C411&lt;=Lists_Cats!$B$38,Lists_Cats!$C$38,IF(C411&lt;=Lists_Cats!$B$39,Lists_Cats!$C$39,IF(C411&lt;=Lists_Cats!$B$40,Lists_Cats!$C$40,IF(C411&lt;=Lists_Cats!$B$41,Lists_Cats!$C$41,IF(C411&lt;=Lists_Cats!$B$42,Lists_Cats!$C$42,IF(C411&lt;=Lists_Cats!$B$43,Lists_Cats!$C$43,IF(C411&lt;=Lists_Cats!$B$44,Lists_Cats!$C$44,IF(C411&lt;=Lists_Cats!$B$45,Lists_Cats!$C$45,IF(C411&lt;=Lists_Cats!$B$46,Lists_Cats!$C$46,Lists_Cats!$C$47))))))))))))))</f>
        <v>FW3</v>
      </c>
      <c r="F411" s="22"/>
      <c r="G411" s="59" t="s">
        <v>19</v>
      </c>
      <c r="H411" s="23" t="str">
        <f t="shared" si="19"/>
        <v>FT4-FW3-Cherry</v>
      </c>
      <c r="I411" s="24">
        <v>26.76</v>
      </c>
      <c r="K411">
        <f t="shared" si="18"/>
        <v>1</v>
      </c>
      <c r="M411" s="356">
        <v>0.02</v>
      </c>
      <c r="O411" s="361">
        <f t="shared" si="20"/>
        <v>27.3</v>
      </c>
    </row>
    <row r="412" spans="1:15" hidden="1">
      <c r="A412" s="25" t="s">
        <v>79</v>
      </c>
      <c r="B412" s="20">
        <v>22</v>
      </c>
      <c r="C412" s="21">
        <v>75</v>
      </c>
      <c r="D412" s="15" t="str">
        <f>IF(B412&lt;=Lists_Cats!$B$19,Lists_Cats!$C$19,IF(B412&lt;=Lists_Cats!$B$20,Lists_Cats!$C$20,IF(B412&lt;=Lists_Cats!$B$21,Lists_Cats!$C$21,IF(B412&lt;=Lists_Cats!$B$22,Lists_Cats!$C$22,IF(B412&lt;=Lists_Cats!$B$23,Lists_Cats!$C$23,IF(B412&lt;=Lists_Cats!$B$24,Lists_Cats!$C$24,IF(B412&lt;=Lists_Cats!$B$25,Lists_Cats!$C$25,IF(B412&lt;=Lists_Cats!$B$26,Lists_Cats!$C$26,IF(B412&lt;=Lists_Cats!$B$27,Lists_Cats!$C$27,IF(B412&lt;=Lists_Cats!$B$28,Lists_Cats!$C$28,Lists_Cats!$C$29))))))))))</f>
        <v>FT4</v>
      </c>
      <c r="E412" s="22" t="str">
        <f>IF(C412&lt;=Lists_Cats!$B$33,Lists_Cats!$C$33,IF(C412&lt;=Lists_Cats!$B$34,Lists_Cats!$C$34,IF(C412&lt;=Lists_Cats!$B$35,Lists_Cats!$C$35,IF(C412&lt;=Lists_Cats!$B$36,Lists_Cats!$C$36,IF(C412&lt;=Lists_Cats!$B$37,Lists_Cats!$C$37,IF(C412&lt;=Lists_Cats!$B$38,Lists_Cats!$C$38,IF(C412&lt;=Lists_Cats!$B$39,Lists_Cats!$C$39,IF(C412&lt;=Lists_Cats!$B$40,Lists_Cats!$C$40,IF(C412&lt;=Lists_Cats!$B$41,Lists_Cats!$C$41,IF(C412&lt;=Lists_Cats!$B$42,Lists_Cats!$C$42,IF(C412&lt;=Lists_Cats!$B$43,Lists_Cats!$C$43,IF(C412&lt;=Lists_Cats!$B$44,Lists_Cats!$C$44,IF(C412&lt;=Lists_Cats!$B$45,Lists_Cats!$C$45,IF(C412&lt;=Lists_Cats!$B$46,Lists_Cats!$C$46,Lists_Cats!$C$47))))))))))))))</f>
        <v>FW4</v>
      </c>
      <c r="F412" s="22"/>
      <c r="G412" s="59" t="s">
        <v>19</v>
      </c>
      <c r="H412" s="23" t="str">
        <f t="shared" si="19"/>
        <v>FT4-FW4-Cherry</v>
      </c>
      <c r="I412" s="24">
        <v>32.769999999999996</v>
      </c>
      <c r="K412">
        <f t="shared" si="18"/>
        <v>1</v>
      </c>
      <c r="M412" s="356">
        <v>0.02</v>
      </c>
      <c r="O412" s="361">
        <f t="shared" si="20"/>
        <v>33.43</v>
      </c>
    </row>
    <row r="413" spans="1:15" hidden="1">
      <c r="A413" s="25" t="s">
        <v>80</v>
      </c>
      <c r="B413" s="20">
        <v>22</v>
      </c>
      <c r="C413" s="21">
        <v>82</v>
      </c>
      <c r="D413" s="15" t="str">
        <f>IF(B413&lt;=Lists_Cats!$B$19,Lists_Cats!$C$19,IF(B413&lt;=Lists_Cats!$B$20,Lists_Cats!$C$20,IF(B413&lt;=Lists_Cats!$B$21,Lists_Cats!$C$21,IF(B413&lt;=Lists_Cats!$B$22,Lists_Cats!$C$22,IF(B413&lt;=Lists_Cats!$B$23,Lists_Cats!$C$23,IF(B413&lt;=Lists_Cats!$B$24,Lists_Cats!$C$24,IF(B413&lt;=Lists_Cats!$B$25,Lists_Cats!$C$25,IF(B413&lt;=Lists_Cats!$B$26,Lists_Cats!$C$26,IF(B413&lt;=Lists_Cats!$B$27,Lists_Cats!$C$27,IF(B413&lt;=Lists_Cats!$B$28,Lists_Cats!$C$28,Lists_Cats!$C$29))))))))))</f>
        <v>FT4</v>
      </c>
      <c r="E413" s="22" t="str">
        <f>IF(C413&lt;=Lists_Cats!$B$33,Lists_Cats!$C$33,IF(C413&lt;=Lists_Cats!$B$34,Lists_Cats!$C$34,IF(C413&lt;=Lists_Cats!$B$35,Lists_Cats!$C$35,IF(C413&lt;=Lists_Cats!$B$36,Lists_Cats!$C$36,IF(C413&lt;=Lists_Cats!$B$37,Lists_Cats!$C$37,IF(C413&lt;=Lists_Cats!$B$38,Lists_Cats!$C$38,IF(C413&lt;=Lists_Cats!$B$39,Lists_Cats!$C$39,IF(C413&lt;=Lists_Cats!$B$40,Lists_Cats!$C$40,IF(C413&lt;=Lists_Cats!$B$41,Lists_Cats!$C$41,IF(C413&lt;=Lists_Cats!$B$42,Lists_Cats!$C$42,IF(C413&lt;=Lists_Cats!$B$43,Lists_Cats!$C$43,IF(C413&lt;=Lists_Cats!$B$44,Lists_Cats!$C$44,IF(C413&lt;=Lists_Cats!$B$45,Lists_Cats!$C$45,IF(C413&lt;=Lists_Cats!$B$46,Lists_Cats!$C$46,Lists_Cats!$C$47))))))))))))))</f>
        <v>FW6</v>
      </c>
      <c r="F413" s="22"/>
      <c r="G413" s="59" t="s">
        <v>19</v>
      </c>
      <c r="H413" s="23" t="str">
        <f t="shared" si="19"/>
        <v>FT4-FW6-Cherry</v>
      </c>
      <c r="I413" s="24">
        <v>35.61</v>
      </c>
      <c r="K413">
        <f t="shared" si="18"/>
        <v>1</v>
      </c>
      <c r="M413" s="356">
        <v>0.02</v>
      </c>
      <c r="O413" s="361">
        <f t="shared" si="20"/>
        <v>36.33</v>
      </c>
    </row>
    <row r="414" spans="1:15" hidden="1">
      <c r="A414" s="25" t="s">
        <v>81</v>
      </c>
      <c r="B414" s="20">
        <v>25</v>
      </c>
      <c r="C414" s="21">
        <v>45</v>
      </c>
      <c r="D414" s="15" t="str">
        <f>IF(B414&lt;=Lists_Cats!$B$19,Lists_Cats!$C$19,IF(B414&lt;=Lists_Cats!$B$20,Lists_Cats!$C$20,IF(B414&lt;=Lists_Cats!$B$21,Lists_Cats!$C$21,IF(B414&lt;=Lists_Cats!$B$22,Lists_Cats!$C$22,IF(B414&lt;=Lists_Cats!$B$23,Lists_Cats!$C$23,IF(B414&lt;=Lists_Cats!$B$24,Lists_Cats!$C$24,IF(B414&lt;=Lists_Cats!$B$25,Lists_Cats!$C$25,IF(B414&lt;=Lists_Cats!$B$26,Lists_Cats!$C$26,IF(B414&lt;=Lists_Cats!$B$27,Lists_Cats!$C$27,IF(B414&lt;=Lists_Cats!$B$28,Lists_Cats!$C$28,Lists_Cats!$C$29))))))))))</f>
        <v>FT5</v>
      </c>
      <c r="E414" s="22" t="str">
        <f>IF(C414&lt;=Lists_Cats!$B$33,Lists_Cats!$C$33,IF(C414&lt;=Lists_Cats!$B$34,Lists_Cats!$C$34,IF(C414&lt;=Lists_Cats!$B$35,Lists_Cats!$C$35,IF(C414&lt;=Lists_Cats!$B$36,Lists_Cats!$C$36,IF(C414&lt;=Lists_Cats!$B$37,Lists_Cats!$C$37,IF(C414&lt;=Lists_Cats!$B$38,Lists_Cats!$C$38,IF(C414&lt;=Lists_Cats!$B$39,Lists_Cats!$C$39,IF(C414&lt;=Lists_Cats!$B$40,Lists_Cats!$C$40,IF(C414&lt;=Lists_Cats!$B$41,Lists_Cats!$C$41,IF(C414&lt;=Lists_Cats!$B$42,Lists_Cats!$C$42,IF(C414&lt;=Lists_Cats!$B$43,Lists_Cats!$C$43,IF(C414&lt;=Lists_Cats!$B$44,Lists_Cats!$C$44,IF(C414&lt;=Lists_Cats!$B$45,Lists_Cats!$C$45,IF(C414&lt;=Lists_Cats!$B$46,Lists_Cats!$C$46,Lists_Cats!$C$47))))))))))))))</f>
        <v>FW2</v>
      </c>
      <c r="F414" s="22"/>
      <c r="G414" s="59" t="s">
        <v>19</v>
      </c>
      <c r="H414" s="23" t="str">
        <f t="shared" si="19"/>
        <v>FT5-FW2-Cherry</v>
      </c>
      <c r="I414" s="24">
        <v>20.66</v>
      </c>
      <c r="K414">
        <f t="shared" si="18"/>
        <v>1</v>
      </c>
      <c r="M414" s="356">
        <v>0.02</v>
      </c>
      <c r="O414" s="361">
        <f t="shared" si="20"/>
        <v>21.080000000000002</v>
      </c>
    </row>
    <row r="415" spans="1:15" hidden="1">
      <c r="A415" s="25" t="s">
        <v>82</v>
      </c>
      <c r="B415" s="20">
        <v>25</v>
      </c>
      <c r="C415" s="21">
        <v>60</v>
      </c>
      <c r="D415" s="15" t="str">
        <f>IF(B415&lt;=Lists_Cats!$B$19,Lists_Cats!$C$19,IF(B415&lt;=Lists_Cats!$B$20,Lists_Cats!$C$20,IF(B415&lt;=Lists_Cats!$B$21,Lists_Cats!$C$21,IF(B415&lt;=Lists_Cats!$B$22,Lists_Cats!$C$22,IF(B415&lt;=Lists_Cats!$B$23,Lists_Cats!$C$23,IF(B415&lt;=Lists_Cats!$B$24,Lists_Cats!$C$24,IF(B415&lt;=Lists_Cats!$B$25,Lists_Cats!$C$25,IF(B415&lt;=Lists_Cats!$B$26,Lists_Cats!$C$26,IF(B415&lt;=Lists_Cats!$B$27,Lists_Cats!$C$27,IF(B415&lt;=Lists_Cats!$B$28,Lists_Cats!$C$28,Lists_Cats!$C$29))))))))))</f>
        <v>FT5</v>
      </c>
      <c r="E415" s="22" t="str">
        <f>IF(C415&lt;=Lists_Cats!$B$33,Lists_Cats!$C$33,IF(C415&lt;=Lists_Cats!$B$34,Lists_Cats!$C$34,IF(C415&lt;=Lists_Cats!$B$35,Lists_Cats!$C$35,IF(C415&lt;=Lists_Cats!$B$36,Lists_Cats!$C$36,IF(C415&lt;=Lists_Cats!$B$37,Lists_Cats!$C$37,IF(C415&lt;=Lists_Cats!$B$38,Lists_Cats!$C$38,IF(C415&lt;=Lists_Cats!$B$39,Lists_Cats!$C$39,IF(C415&lt;=Lists_Cats!$B$40,Lists_Cats!$C$40,IF(C415&lt;=Lists_Cats!$B$41,Lists_Cats!$C$41,IF(C415&lt;=Lists_Cats!$B$42,Lists_Cats!$C$42,IF(C415&lt;=Lists_Cats!$B$43,Lists_Cats!$C$43,IF(C415&lt;=Lists_Cats!$B$44,Lists_Cats!$C$44,IF(C415&lt;=Lists_Cats!$B$45,Lists_Cats!$C$45,IF(C415&lt;=Lists_Cats!$B$46,Lists_Cats!$C$46,Lists_Cats!$C$47))))))))))))))</f>
        <v>FW3</v>
      </c>
      <c r="F415" s="22"/>
      <c r="G415" s="59" t="s">
        <v>19</v>
      </c>
      <c r="H415" s="23" t="str">
        <f t="shared" si="19"/>
        <v>FT5-FW3-Cherry</v>
      </c>
      <c r="I415" s="24">
        <v>26.76</v>
      </c>
      <c r="K415">
        <f t="shared" si="18"/>
        <v>1</v>
      </c>
      <c r="M415" s="356">
        <v>0.02</v>
      </c>
      <c r="O415" s="361">
        <f t="shared" si="20"/>
        <v>27.3</v>
      </c>
    </row>
    <row r="416" spans="1:15" hidden="1">
      <c r="A416" s="25" t="s">
        <v>83</v>
      </c>
      <c r="B416" s="20">
        <v>25</v>
      </c>
      <c r="C416" s="21">
        <v>75</v>
      </c>
      <c r="D416" s="15" t="str">
        <f>IF(B416&lt;=Lists_Cats!$B$19,Lists_Cats!$C$19,IF(B416&lt;=Lists_Cats!$B$20,Lists_Cats!$C$20,IF(B416&lt;=Lists_Cats!$B$21,Lists_Cats!$C$21,IF(B416&lt;=Lists_Cats!$B$22,Lists_Cats!$C$22,IF(B416&lt;=Lists_Cats!$B$23,Lists_Cats!$C$23,IF(B416&lt;=Lists_Cats!$B$24,Lists_Cats!$C$24,IF(B416&lt;=Lists_Cats!$B$25,Lists_Cats!$C$25,IF(B416&lt;=Lists_Cats!$B$26,Lists_Cats!$C$26,IF(B416&lt;=Lists_Cats!$B$27,Lists_Cats!$C$27,IF(B416&lt;=Lists_Cats!$B$28,Lists_Cats!$C$28,Lists_Cats!$C$29))))))))))</f>
        <v>FT5</v>
      </c>
      <c r="E416" s="22" t="str">
        <f>IF(C416&lt;=Lists_Cats!$B$33,Lists_Cats!$C$33,IF(C416&lt;=Lists_Cats!$B$34,Lists_Cats!$C$34,IF(C416&lt;=Lists_Cats!$B$35,Lists_Cats!$C$35,IF(C416&lt;=Lists_Cats!$B$36,Lists_Cats!$C$36,IF(C416&lt;=Lists_Cats!$B$37,Lists_Cats!$C$37,IF(C416&lt;=Lists_Cats!$B$38,Lists_Cats!$C$38,IF(C416&lt;=Lists_Cats!$B$39,Lists_Cats!$C$39,IF(C416&lt;=Lists_Cats!$B$40,Lists_Cats!$C$40,IF(C416&lt;=Lists_Cats!$B$41,Lists_Cats!$C$41,IF(C416&lt;=Lists_Cats!$B$42,Lists_Cats!$C$42,IF(C416&lt;=Lists_Cats!$B$43,Lists_Cats!$C$43,IF(C416&lt;=Lists_Cats!$B$44,Lists_Cats!$C$44,IF(C416&lt;=Lists_Cats!$B$45,Lists_Cats!$C$45,IF(C416&lt;=Lists_Cats!$B$46,Lists_Cats!$C$46,Lists_Cats!$C$47))))))))))))))</f>
        <v>FW4</v>
      </c>
      <c r="F416" s="22"/>
      <c r="G416" s="59" t="s">
        <v>19</v>
      </c>
      <c r="H416" s="23" t="str">
        <f t="shared" si="19"/>
        <v>FT5-FW4-Cherry</v>
      </c>
      <c r="I416" s="24">
        <v>32.769999999999996</v>
      </c>
      <c r="K416">
        <f t="shared" si="18"/>
        <v>1</v>
      </c>
      <c r="M416" s="356">
        <v>0.02</v>
      </c>
      <c r="O416" s="361">
        <f t="shared" si="20"/>
        <v>33.43</v>
      </c>
    </row>
    <row r="417" spans="1:15" hidden="1">
      <c r="A417" s="25" t="s">
        <v>84</v>
      </c>
      <c r="B417" s="20">
        <v>25</v>
      </c>
      <c r="C417" s="21">
        <v>82</v>
      </c>
      <c r="D417" s="15" t="str">
        <f>IF(B417&lt;=Lists_Cats!$B$19,Lists_Cats!$C$19,IF(B417&lt;=Lists_Cats!$B$20,Lists_Cats!$C$20,IF(B417&lt;=Lists_Cats!$B$21,Lists_Cats!$C$21,IF(B417&lt;=Lists_Cats!$B$22,Lists_Cats!$C$22,IF(B417&lt;=Lists_Cats!$B$23,Lists_Cats!$C$23,IF(B417&lt;=Lists_Cats!$B$24,Lists_Cats!$C$24,IF(B417&lt;=Lists_Cats!$B$25,Lists_Cats!$C$25,IF(B417&lt;=Lists_Cats!$B$26,Lists_Cats!$C$26,IF(B417&lt;=Lists_Cats!$B$27,Lists_Cats!$C$27,IF(B417&lt;=Lists_Cats!$B$28,Lists_Cats!$C$28,Lists_Cats!$C$29))))))))))</f>
        <v>FT5</v>
      </c>
      <c r="E417" s="22" t="str">
        <f>IF(C417&lt;=Lists_Cats!$B$33,Lists_Cats!$C$33,IF(C417&lt;=Lists_Cats!$B$34,Lists_Cats!$C$34,IF(C417&lt;=Lists_Cats!$B$35,Lists_Cats!$C$35,IF(C417&lt;=Lists_Cats!$B$36,Lists_Cats!$C$36,IF(C417&lt;=Lists_Cats!$B$37,Lists_Cats!$C$37,IF(C417&lt;=Lists_Cats!$B$38,Lists_Cats!$C$38,IF(C417&lt;=Lists_Cats!$B$39,Lists_Cats!$C$39,IF(C417&lt;=Lists_Cats!$B$40,Lists_Cats!$C$40,IF(C417&lt;=Lists_Cats!$B$41,Lists_Cats!$C$41,IF(C417&lt;=Lists_Cats!$B$42,Lists_Cats!$C$42,IF(C417&lt;=Lists_Cats!$B$43,Lists_Cats!$C$43,IF(C417&lt;=Lists_Cats!$B$44,Lists_Cats!$C$44,IF(C417&lt;=Lists_Cats!$B$45,Lists_Cats!$C$45,IF(C417&lt;=Lists_Cats!$B$46,Lists_Cats!$C$46,Lists_Cats!$C$47))))))))))))))</f>
        <v>FW6</v>
      </c>
      <c r="F417" s="22"/>
      <c r="G417" s="59" t="s">
        <v>19</v>
      </c>
      <c r="H417" s="23" t="str">
        <f t="shared" si="19"/>
        <v>FT5-FW6-Cherry</v>
      </c>
      <c r="I417" s="24">
        <v>35.61</v>
      </c>
      <c r="K417">
        <f t="shared" si="18"/>
        <v>1</v>
      </c>
      <c r="M417" s="356">
        <v>0.02</v>
      </c>
      <c r="O417" s="361">
        <f t="shared" si="20"/>
        <v>36.33</v>
      </c>
    </row>
    <row r="418" spans="1:15" hidden="1">
      <c r="A418" s="25" t="s">
        <v>85</v>
      </c>
      <c r="B418" s="20">
        <v>32</v>
      </c>
      <c r="C418" s="21">
        <v>82</v>
      </c>
      <c r="D418" s="15" t="str">
        <f>IF(B418&lt;=Lists_Cats!$B$19,Lists_Cats!$C$19,IF(B418&lt;=Lists_Cats!$B$20,Lists_Cats!$C$20,IF(B418&lt;=Lists_Cats!$B$21,Lists_Cats!$C$21,IF(B418&lt;=Lists_Cats!$B$22,Lists_Cats!$C$22,IF(B418&lt;=Lists_Cats!$B$23,Lists_Cats!$C$23,IF(B418&lt;=Lists_Cats!$B$24,Lists_Cats!$C$24,IF(B418&lt;=Lists_Cats!$B$25,Lists_Cats!$C$25,IF(B418&lt;=Lists_Cats!$B$26,Lists_Cats!$C$26,IF(B418&lt;=Lists_Cats!$B$27,Lists_Cats!$C$27,IF(B418&lt;=Lists_Cats!$B$28,Lists_Cats!$C$28,Lists_Cats!$C$29))))))))))</f>
        <v>FT6</v>
      </c>
      <c r="E418" s="22" t="str">
        <f>IF(C418&lt;=Lists_Cats!$B$33,Lists_Cats!$C$33,IF(C418&lt;=Lists_Cats!$B$34,Lists_Cats!$C$34,IF(C418&lt;=Lists_Cats!$B$35,Lists_Cats!$C$35,IF(C418&lt;=Lists_Cats!$B$36,Lists_Cats!$C$36,IF(C418&lt;=Lists_Cats!$B$37,Lists_Cats!$C$37,IF(C418&lt;=Lists_Cats!$B$38,Lists_Cats!$C$38,IF(C418&lt;=Lists_Cats!$B$39,Lists_Cats!$C$39,IF(C418&lt;=Lists_Cats!$B$40,Lists_Cats!$C$40,IF(C418&lt;=Lists_Cats!$B$41,Lists_Cats!$C$41,IF(C418&lt;=Lists_Cats!$B$42,Lists_Cats!$C$42,IF(C418&lt;=Lists_Cats!$B$43,Lists_Cats!$C$43,IF(C418&lt;=Lists_Cats!$B$44,Lists_Cats!$C$44,IF(C418&lt;=Lists_Cats!$B$45,Lists_Cats!$C$45,IF(C418&lt;=Lists_Cats!$B$46,Lists_Cats!$C$46,Lists_Cats!$C$47))))))))))))))</f>
        <v>FW6</v>
      </c>
      <c r="F418" s="22"/>
      <c r="G418" s="59" t="s">
        <v>19</v>
      </c>
      <c r="H418" s="23" t="str">
        <f t="shared" si="19"/>
        <v>FT6-FW6-Cherry</v>
      </c>
      <c r="I418" s="24">
        <v>40.369999999999997</v>
      </c>
      <c r="K418">
        <f t="shared" si="18"/>
        <v>1</v>
      </c>
      <c r="M418" s="356">
        <v>0.02</v>
      </c>
      <c r="O418" s="361">
        <f t="shared" si="20"/>
        <v>41.18</v>
      </c>
    </row>
    <row r="419" spans="1:15" hidden="1">
      <c r="A419" s="25" t="s">
        <v>90</v>
      </c>
      <c r="B419" s="20">
        <v>45</v>
      </c>
      <c r="C419" s="21">
        <v>82</v>
      </c>
      <c r="D419" s="15" t="str">
        <f>IF(B419&lt;=Lists_Cats!$B$19,Lists_Cats!$C$19,IF(B419&lt;=Lists_Cats!$B$20,Lists_Cats!$C$20,IF(B419&lt;=Lists_Cats!$B$21,Lists_Cats!$C$21,IF(B419&lt;=Lists_Cats!$B$22,Lists_Cats!$C$22,IF(B419&lt;=Lists_Cats!$B$23,Lists_Cats!$C$23,IF(B419&lt;=Lists_Cats!$B$24,Lists_Cats!$C$24,IF(B419&lt;=Lists_Cats!$B$25,Lists_Cats!$C$25,IF(B419&lt;=Lists_Cats!$B$26,Lists_Cats!$C$26,IF(B419&lt;=Lists_Cats!$B$27,Lists_Cats!$C$27,IF(B419&lt;=Lists_Cats!$B$28,Lists_Cats!$C$28,Lists_Cats!$C$29))))))))))</f>
        <v>FT7</v>
      </c>
      <c r="E419" s="22" t="str">
        <f>IF(C419&lt;=Lists_Cats!$B$33,Lists_Cats!$C$33,IF(C419&lt;=Lists_Cats!$B$34,Lists_Cats!$C$34,IF(C419&lt;=Lists_Cats!$B$35,Lists_Cats!$C$35,IF(C419&lt;=Lists_Cats!$B$36,Lists_Cats!$C$36,IF(C419&lt;=Lists_Cats!$B$37,Lists_Cats!$C$37,IF(C419&lt;=Lists_Cats!$B$38,Lists_Cats!$C$38,IF(C419&lt;=Lists_Cats!$B$39,Lists_Cats!$C$39,IF(C419&lt;=Lists_Cats!$B$40,Lists_Cats!$C$40,IF(C419&lt;=Lists_Cats!$B$41,Lists_Cats!$C$41,IF(C419&lt;=Lists_Cats!$B$42,Lists_Cats!$C$42,IF(C419&lt;=Lists_Cats!$B$43,Lists_Cats!$C$43,IF(C419&lt;=Lists_Cats!$B$44,Lists_Cats!$C$44,IF(C419&lt;=Lists_Cats!$B$45,Lists_Cats!$C$45,IF(C419&lt;=Lists_Cats!$B$46,Lists_Cats!$C$46,Lists_Cats!$C$47))))))))))))))</f>
        <v>FW6</v>
      </c>
      <c r="F419" s="22"/>
      <c r="G419" s="59" t="s">
        <v>19</v>
      </c>
      <c r="H419" s="23" t="str">
        <f t="shared" si="19"/>
        <v>FT7-FW6-Cherry</v>
      </c>
      <c r="I419" s="24">
        <v>55.43</v>
      </c>
      <c r="K419">
        <f t="shared" si="18"/>
        <v>1</v>
      </c>
      <c r="M419" s="356">
        <v>0.02</v>
      </c>
      <c r="O419" s="361">
        <f t="shared" si="20"/>
        <v>56.54</v>
      </c>
    </row>
    <row r="420" spans="1:15" hidden="1">
      <c r="A420" s="25" t="s">
        <v>107</v>
      </c>
      <c r="B420" s="20">
        <v>32</v>
      </c>
      <c r="C420" s="21">
        <v>79</v>
      </c>
      <c r="D420" s="15" t="str">
        <f>IF(B420&lt;=Lists_Cats!$B$19,Lists_Cats!$C$19,IF(B420&lt;=Lists_Cats!$B$20,Lists_Cats!$C$20,IF(B420&lt;=Lists_Cats!$B$21,Lists_Cats!$C$21,IF(B420&lt;=Lists_Cats!$B$22,Lists_Cats!$C$22,IF(B420&lt;=Lists_Cats!$B$23,Lists_Cats!$C$23,IF(B420&lt;=Lists_Cats!$B$24,Lists_Cats!$C$24,IF(B420&lt;=Lists_Cats!$B$25,Lists_Cats!$C$25,IF(B420&lt;=Lists_Cats!$B$26,Lists_Cats!$C$26,IF(B420&lt;=Lists_Cats!$B$27,Lists_Cats!$C$27,IF(B420&lt;=Lists_Cats!$B$28,Lists_Cats!$C$28,Lists_Cats!$C$29))))))))))</f>
        <v>FT6</v>
      </c>
      <c r="E420" s="22" t="str">
        <f>IF(C420&lt;=Lists_Cats!$B$33,Lists_Cats!$C$33,IF(C420&lt;=Lists_Cats!$B$34,Lists_Cats!$C$34,IF(C420&lt;=Lists_Cats!$B$35,Lists_Cats!$C$35,IF(C420&lt;=Lists_Cats!$B$36,Lists_Cats!$C$36,IF(C420&lt;=Lists_Cats!$B$37,Lists_Cats!$C$37,IF(C420&lt;=Lists_Cats!$B$38,Lists_Cats!$C$38,IF(C420&lt;=Lists_Cats!$B$39,Lists_Cats!$C$39,IF(C420&lt;=Lists_Cats!$B$40,Lists_Cats!$C$40,IF(C420&lt;=Lists_Cats!$B$41,Lists_Cats!$C$41,IF(C420&lt;=Lists_Cats!$B$42,Lists_Cats!$C$42,IF(C420&lt;=Lists_Cats!$B$43,Lists_Cats!$C$43,IF(C420&lt;=Lists_Cats!$B$44,Lists_Cats!$C$44,IF(C420&lt;=Lists_Cats!$B$45,Lists_Cats!$C$45,IF(C420&lt;=Lists_Cats!$B$46,Lists_Cats!$C$46,Lists_Cats!$C$47))))))))))))))</f>
        <v>FW5</v>
      </c>
      <c r="F420" s="22"/>
      <c r="G420" s="59" t="s">
        <v>19</v>
      </c>
      <c r="H420" s="23" t="str">
        <f t="shared" si="19"/>
        <v>FT6-FW5-Cherry</v>
      </c>
      <c r="I420" s="24">
        <v>36.019999999999996</v>
      </c>
      <c r="K420">
        <f t="shared" si="18"/>
        <v>1</v>
      </c>
      <c r="M420" s="356">
        <v>0.02</v>
      </c>
      <c r="O420" s="361">
        <f t="shared" si="20"/>
        <v>36.75</v>
      </c>
    </row>
    <row r="421" spans="1:15" hidden="1">
      <c r="A421" s="25" t="s">
        <v>85</v>
      </c>
      <c r="B421" s="20">
        <v>32</v>
      </c>
      <c r="C421" s="21">
        <v>91</v>
      </c>
      <c r="D421" s="15" t="str">
        <f>IF(B421&lt;=Lists_Cats!$B$19,Lists_Cats!$C$19,IF(B421&lt;=Lists_Cats!$B$20,Lists_Cats!$C$20,IF(B421&lt;=Lists_Cats!$B$21,Lists_Cats!$C$21,IF(B421&lt;=Lists_Cats!$B$22,Lists_Cats!$C$22,IF(B421&lt;=Lists_Cats!$B$23,Lists_Cats!$C$23,IF(B421&lt;=Lists_Cats!$B$24,Lists_Cats!$C$24,IF(B421&lt;=Lists_Cats!$B$25,Lists_Cats!$C$25,IF(B421&lt;=Lists_Cats!$B$26,Lists_Cats!$C$26,IF(B421&lt;=Lists_Cats!$B$27,Lists_Cats!$C$27,IF(B421&lt;=Lists_Cats!$B$28,Lists_Cats!$C$28,Lists_Cats!$C$29))))))))))</f>
        <v>FT6</v>
      </c>
      <c r="E421" s="22" t="str">
        <f>IF(C421&lt;=Lists_Cats!$B$33,Lists_Cats!$C$33,IF(C421&lt;=Lists_Cats!$B$34,Lists_Cats!$C$34,IF(C421&lt;=Lists_Cats!$B$35,Lists_Cats!$C$35,IF(C421&lt;=Lists_Cats!$B$36,Lists_Cats!$C$36,IF(C421&lt;=Lists_Cats!$B$37,Lists_Cats!$C$37,IF(C421&lt;=Lists_Cats!$B$38,Lists_Cats!$C$38,IF(C421&lt;=Lists_Cats!$B$39,Lists_Cats!$C$39,IF(C421&lt;=Lists_Cats!$B$40,Lists_Cats!$C$40,IF(C421&lt;=Lists_Cats!$B$41,Lists_Cats!$C$41,IF(C421&lt;=Lists_Cats!$B$42,Lists_Cats!$C$42,IF(C421&lt;=Lists_Cats!$B$43,Lists_Cats!$C$43,IF(C421&lt;=Lists_Cats!$B$44,Lists_Cats!$C$44,IF(C421&lt;=Lists_Cats!$B$45,Lists_Cats!$C$45,IF(C421&lt;=Lists_Cats!$B$46,Lists_Cats!$C$46,Lists_Cats!$C$47))))))))))))))</f>
        <v>FW7</v>
      </c>
      <c r="F421" s="22"/>
      <c r="G421" s="59" t="s">
        <v>19</v>
      </c>
      <c r="H421" s="23" t="str">
        <f t="shared" si="19"/>
        <v>FT6-FW7-Cherry</v>
      </c>
      <c r="I421" s="24">
        <v>40.369999999999997</v>
      </c>
      <c r="K421">
        <f t="shared" si="18"/>
        <v>1</v>
      </c>
      <c r="M421" s="356">
        <v>0.02</v>
      </c>
      <c r="O421" s="361">
        <f t="shared" si="20"/>
        <v>41.18</v>
      </c>
    </row>
    <row r="422" spans="1:15" hidden="1">
      <c r="A422" s="25" t="s">
        <v>108</v>
      </c>
      <c r="B422" s="20">
        <v>32</v>
      </c>
      <c r="C422" s="21">
        <v>104</v>
      </c>
      <c r="D422" s="15" t="str">
        <f>IF(B422&lt;=Lists_Cats!$B$19,Lists_Cats!$C$19,IF(B422&lt;=Lists_Cats!$B$20,Lists_Cats!$C$20,IF(B422&lt;=Lists_Cats!$B$21,Lists_Cats!$C$21,IF(B422&lt;=Lists_Cats!$B$22,Lists_Cats!$C$22,IF(B422&lt;=Lists_Cats!$B$23,Lists_Cats!$C$23,IF(B422&lt;=Lists_Cats!$B$24,Lists_Cats!$C$24,IF(B422&lt;=Lists_Cats!$B$25,Lists_Cats!$C$25,IF(B422&lt;=Lists_Cats!$B$26,Lists_Cats!$C$26,IF(B422&lt;=Lists_Cats!$B$27,Lists_Cats!$C$27,IF(B422&lt;=Lists_Cats!$B$28,Lists_Cats!$C$28,Lists_Cats!$C$29))))))))))</f>
        <v>FT6</v>
      </c>
      <c r="E422" s="22" t="str">
        <f>IF(C422&lt;=Lists_Cats!$B$33,Lists_Cats!$C$33,IF(C422&lt;=Lists_Cats!$B$34,Lists_Cats!$C$34,IF(C422&lt;=Lists_Cats!$B$35,Lists_Cats!$C$35,IF(C422&lt;=Lists_Cats!$B$36,Lists_Cats!$C$36,IF(C422&lt;=Lists_Cats!$B$37,Lists_Cats!$C$37,IF(C422&lt;=Lists_Cats!$B$38,Lists_Cats!$C$38,IF(C422&lt;=Lists_Cats!$B$39,Lists_Cats!$C$39,IF(C422&lt;=Lists_Cats!$B$40,Lists_Cats!$C$40,IF(C422&lt;=Lists_Cats!$B$41,Lists_Cats!$C$41,IF(C422&lt;=Lists_Cats!$B$42,Lists_Cats!$C$42,IF(C422&lt;=Lists_Cats!$B$43,Lists_Cats!$C$43,IF(C422&lt;=Lists_Cats!$B$44,Lists_Cats!$C$44,IF(C422&lt;=Lists_Cats!$B$45,Lists_Cats!$C$45,IF(C422&lt;=Lists_Cats!$B$46,Lists_Cats!$C$46,Lists_Cats!$C$47))))))))))))))</f>
        <v>FW8</v>
      </c>
      <c r="F422" s="22"/>
      <c r="G422" s="59" t="s">
        <v>19</v>
      </c>
      <c r="H422" s="23" t="str">
        <f t="shared" si="19"/>
        <v>FT6-FW8-Cherry</v>
      </c>
      <c r="I422" s="24">
        <v>45.6</v>
      </c>
      <c r="K422">
        <f t="shared" si="18"/>
        <v>1</v>
      </c>
      <c r="M422" s="356">
        <v>0.02</v>
      </c>
      <c r="O422" s="361">
        <f t="shared" si="20"/>
        <v>46.519999999999996</v>
      </c>
    </row>
    <row r="423" spans="1:15" hidden="1">
      <c r="A423" s="25" t="s">
        <v>86</v>
      </c>
      <c r="B423" s="20">
        <v>32</v>
      </c>
      <c r="C423" s="21">
        <v>115</v>
      </c>
      <c r="D423" s="15" t="str">
        <f>IF(B423&lt;=Lists_Cats!$B$19,Lists_Cats!$C$19,IF(B423&lt;=Lists_Cats!$B$20,Lists_Cats!$C$20,IF(B423&lt;=Lists_Cats!$B$21,Lists_Cats!$C$21,IF(B423&lt;=Lists_Cats!$B$22,Lists_Cats!$C$22,IF(B423&lt;=Lists_Cats!$B$23,Lists_Cats!$C$23,IF(B423&lt;=Lists_Cats!$B$24,Lists_Cats!$C$24,IF(B423&lt;=Lists_Cats!$B$25,Lists_Cats!$C$25,IF(B423&lt;=Lists_Cats!$B$26,Lists_Cats!$C$26,IF(B423&lt;=Lists_Cats!$B$27,Lists_Cats!$C$27,IF(B423&lt;=Lists_Cats!$B$28,Lists_Cats!$C$28,Lists_Cats!$C$29))))))))))</f>
        <v>FT6</v>
      </c>
      <c r="E423" s="22" t="str">
        <f>IF(C423&lt;=Lists_Cats!$B$33,Lists_Cats!$C$33,IF(C423&lt;=Lists_Cats!$B$34,Lists_Cats!$C$34,IF(C423&lt;=Lists_Cats!$B$35,Lists_Cats!$C$35,IF(C423&lt;=Lists_Cats!$B$36,Lists_Cats!$C$36,IF(C423&lt;=Lists_Cats!$B$37,Lists_Cats!$C$37,IF(C423&lt;=Lists_Cats!$B$38,Lists_Cats!$C$38,IF(C423&lt;=Lists_Cats!$B$39,Lists_Cats!$C$39,IF(C423&lt;=Lists_Cats!$B$40,Lists_Cats!$C$40,IF(C423&lt;=Lists_Cats!$B$41,Lists_Cats!$C$41,IF(C423&lt;=Lists_Cats!$B$42,Lists_Cats!$C$42,IF(C423&lt;=Lists_Cats!$B$43,Lists_Cats!$C$43,IF(C423&lt;=Lists_Cats!$B$44,Lists_Cats!$C$44,IF(C423&lt;=Lists_Cats!$B$45,Lists_Cats!$C$45,IF(C423&lt;=Lists_Cats!$B$46,Lists_Cats!$C$46,Lists_Cats!$C$47))))))))))))))</f>
        <v>FW9</v>
      </c>
      <c r="F423" s="22"/>
      <c r="G423" s="59" t="s">
        <v>19</v>
      </c>
      <c r="H423" s="23" t="str">
        <f t="shared" si="19"/>
        <v>FT6-FW9-Cherry</v>
      </c>
      <c r="I423" s="24">
        <v>49.69</v>
      </c>
      <c r="K423">
        <f t="shared" si="18"/>
        <v>1</v>
      </c>
      <c r="M423" s="356">
        <v>0.02</v>
      </c>
      <c r="O423" s="361">
        <f t="shared" si="20"/>
        <v>50.69</v>
      </c>
    </row>
    <row r="424" spans="1:15" hidden="1">
      <c r="A424" s="25" t="s">
        <v>106</v>
      </c>
      <c r="B424" s="20">
        <v>32</v>
      </c>
      <c r="C424" s="21">
        <v>125</v>
      </c>
      <c r="D424" s="15" t="str">
        <f>IF(B424&lt;=Lists_Cats!$B$19,Lists_Cats!$C$19,IF(B424&lt;=Lists_Cats!$B$20,Lists_Cats!$C$20,IF(B424&lt;=Lists_Cats!$B$21,Lists_Cats!$C$21,IF(B424&lt;=Lists_Cats!$B$22,Lists_Cats!$C$22,IF(B424&lt;=Lists_Cats!$B$23,Lists_Cats!$C$23,IF(B424&lt;=Lists_Cats!$B$24,Lists_Cats!$C$24,IF(B424&lt;=Lists_Cats!$B$25,Lists_Cats!$C$25,IF(B424&lt;=Lists_Cats!$B$26,Lists_Cats!$C$26,IF(B424&lt;=Lists_Cats!$B$27,Lists_Cats!$C$27,IF(B424&lt;=Lists_Cats!$B$28,Lists_Cats!$C$28,Lists_Cats!$C$29))))))))))</f>
        <v>FT6</v>
      </c>
      <c r="E424" s="22" t="str">
        <f>IF(C424&lt;=Lists_Cats!$B$33,Lists_Cats!$C$33,IF(C424&lt;=Lists_Cats!$B$34,Lists_Cats!$C$34,IF(C424&lt;=Lists_Cats!$B$35,Lists_Cats!$C$35,IF(C424&lt;=Lists_Cats!$B$36,Lists_Cats!$C$36,IF(C424&lt;=Lists_Cats!$B$37,Lists_Cats!$C$37,IF(C424&lt;=Lists_Cats!$B$38,Lists_Cats!$C$38,IF(C424&lt;=Lists_Cats!$B$39,Lists_Cats!$C$39,IF(C424&lt;=Lists_Cats!$B$40,Lists_Cats!$C$40,IF(C424&lt;=Lists_Cats!$B$41,Lists_Cats!$C$41,IF(C424&lt;=Lists_Cats!$B$42,Lists_Cats!$C$42,IF(C424&lt;=Lists_Cats!$B$43,Lists_Cats!$C$43,IF(C424&lt;=Lists_Cats!$B$44,Lists_Cats!$C$44,IF(C424&lt;=Lists_Cats!$B$45,Lists_Cats!$C$45,IF(C424&lt;=Lists_Cats!$B$46,Lists_Cats!$C$46,Lists_Cats!$C$47))))))))))))))</f>
        <v>FW10</v>
      </c>
      <c r="F424" s="22"/>
      <c r="G424" s="59" t="s">
        <v>19</v>
      </c>
      <c r="H424" s="23" t="str">
        <f t="shared" si="19"/>
        <v>FT6-FW10-Cherry</v>
      </c>
      <c r="I424" s="24">
        <v>53.51</v>
      </c>
      <c r="K424">
        <f t="shared" si="18"/>
        <v>1</v>
      </c>
      <c r="M424" s="356">
        <v>0.02</v>
      </c>
      <c r="O424" s="361">
        <f t="shared" si="20"/>
        <v>54.589999999999996</v>
      </c>
    </row>
    <row r="425" spans="1:15" hidden="1">
      <c r="A425" s="25" t="s">
        <v>87</v>
      </c>
      <c r="B425" s="20">
        <v>32</v>
      </c>
      <c r="C425" s="21">
        <v>138</v>
      </c>
      <c r="D425" s="15" t="str">
        <f>IF(B425&lt;=Lists_Cats!$B$19,Lists_Cats!$C$19,IF(B425&lt;=Lists_Cats!$B$20,Lists_Cats!$C$20,IF(B425&lt;=Lists_Cats!$B$21,Lists_Cats!$C$21,IF(B425&lt;=Lists_Cats!$B$22,Lists_Cats!$C$22,IF(B425&lt;=Lists_Cats!$B$23,Lists_Cats!$C$23,IF(B425&lt;=Lists_Cats!$B$24,Lists_Cats!$C$24,IF(B425&lt;=Lists_Cats!$B$25,Lists_Cats!$C$25,IF(B425&lt;=Lists_Cats!$B$26,Lists_Cats!$C$26,IF(B425&lt;=Lists_Cats!$B$27,Lists_Cats!$C$27,IF(B425&lt;=Lists_Cats!$B$28,Lists_Cats!$C$28,Lists_Cats!$C$29))))))))))</f>
        <v>FT6</v>
      </c>
      <c r="E425" s="22" t="str">
        <f>IF(C425&lt;=Lists_Cats!$B$33,Lists_Cats!$C$33,IF(C425&lt;=Lists_Cats!$B$34,Lists_Cats!$C$34,IF(C425&lt;=Lists_Cats!$B$35,Lists_Cats!$C$35,IF(C425&lt;=Lists_Cats!$B$36,Lists_Cats!$C$36,IF(C425&lt;=Lists_Cats!$B$37,Lists_Cats!$C$37,IF(C425&lt;=Lists_Cats!$B$38,Lists_Cats!$C$38,IF(C425&lt;=Lists_Cats!$B$39,Lists_Cats!$C$39,IF(C425&lt;=Lists_Cats!$B$40,Lists_Cats!$C$40,IF(C425&lt;=Lists_Cats!$B$41,Lists_Cats!$C$41,IF(C425&lt;=Lists_Cats!$B$42,Lists_Cats!$C$42,IF(C425&lt;=Lists_Cats!$B$43,Lists_Cats!$C$43,IF(C425&lt;=Lists_Cats!$B$44,Lists_Cats!$C$44,IF(C425&lt;=Lists_Cats!$B$45,Lists_Cats!$C$45,IF(C425&lt;=Lists_Cats!$B$46,Lists_Cats!$C$46,Lists_Cats!$C$47))))))))))))))</f>
        <v>FW11</v>
      </c>
      <c r="F425" s="22"/>
      <c r="G425" s="59" t="s">
        <v>19</v>
      </c>
      <c r="H425" s="23" t="str">
        <f t="shared" si="19"/>
        <v>FT6-FW11-Cherry</v>
      </c>
      <c r="I425" s="24">
        <v>58.48</v>
      </c>
      <c r="K425">
        <f t="shared" si="18"/>
        <v>1</v>
      </c>
      <c r="M425" s="356">
        <v>0.02</v>
      </c>
      <c r="O425" s="361">
        <f t="shared" si="20"/>
        <v>59.65</v>
      </c>
    </row>
    <row r="426" spans="1:15" hidden="1">
      <c r="A426" s="25" t="s">
        <v>109</v>
      </c>
      <c r="B426" s="20">
        <v>32</v>
      </c>
      <c r="C426" s="21">
        <v>152</v>
      </c>
      <c r="D426" s="15" t="str">
        <f>IF(B426&lt;=Lists_Cats!$B$19,Lists_Cats!$C$19,IF(B426&lt;=Lists_Cats!$B$20,Lists_Cats!$C$20,IF(B426&lt;=Lists_Cats!$B$21,Lists_Cats!$C$21,IF(B426&lt;=Lists_Cats!$B$22,Lists_Cats!$C$22,IF(B426&lt;=Lists_Cats!$B$23,Lists_Cats!$C$23,IF(B426&lt;=Lists_Cats!$B$24,Lists_Cats!$C$24,IF(B426&lt;=Lists_Cats!$B$25,Lists_Cats!$C$25,IF(B426&lt;=Lists_Cats!$B$26,Lists_Cats!$C$26,IF(B426&lt;=Lists_Cats!$B$27,Lists_Cats!$C$27,IF(B426&lt;=Lists_Cats!$B$28,Lists_Cats!$C$28,Lists_Cats!$C$29))))))))))</f>
        <v>FT6</v>
      </c>
      <c r="E426" s="22" t="str">
        <f>IF(C426&lt;=Lists_Cats!$B$33,Lists_Cats!$C$33,IF(C426&lt;=Lists_Cats!$B$34,Lists_Cats!$C$34,IF(C426&lt;=Lists_Cats!$B$35,Lists_Cats!$C$35,IF(C426&lt;=Lists_Cats!$B$36,Lists_Cats!$C$36,IF(C426&lt;=Lists_Cats!$B$37,Lists_Cats!$C$37,IF(C426&lt;=Lists_Cats!$B$38,Lists_Cats!$C$38,IF(C426&lt;=Lists_Cats!$B$39,Lists_Cats!$C$39,IF(C426&lt;=Lists_Cats!$B$40,Lists_Cats!$C$40,IF(C426&lt;=Lists_Cats!$B$41,Lists_Cats!$C$41,IF(C426&lt;=Lists_Cats!$B$42,Lists_Cats!$C$42,IF(C426&lt;=Lists_Cats!$B$43,Lists_Cats!$C$43,IF(C426&lt;=Lists_Cats!$B$44,Lists_Cats!$C$44,IF(C426&lt;=Lists_Cats!$B$45,Lists_Cats!$C$45,IF(C426&lt;=Lists_Cats!$B$46,Lists_Cats!$C$46,Lists_Cats!$C$47))))))))))))))</f>
        <v>FW12</v>
      </c>
      <c r="F426" s="22"/>
      <c r="G426" s="59" t="s">
        <v>19</v>
      </c>
      <c r="H426" s="23" t="str">
        <f t="shared" si="19"/>
        <v>FT6-FW12-Cherry</v>
      </c>
      <c r="I426" s="24">
        <v>63.97</v>
      </c>
      <c r="K426">
        <f t="shared" si="18"/>
        <v>1</v>
      </c>
      <c r="M426" s="356">
        <v>0.02</v>
      </c>
      <c r="O426" s="361">
        <f t="shared" si="20"/>
        <v>65.25</v>
      </c>
    </row>
    <row r="427" spans="1:15" hidden="1">
      <c r="A427" s="25" t="s">
        <v>88</v>
      </c>
      <c r="B427" s="20">
        <v>32</v>
      </c>
      <c r="C427" s="21">
        <v>175</v>
      </c>
      <c r="D427" s="15" t="str">
        <f>IF(B427&lt;=Lists_Cats!$B$19,Lists_Cats!$C$19,IF(B427&lt;=Lists_Cats!$B$20,Lists_Cats!$C$20,IF(B427&lt;=Lists_Cats!$B$21,Lists_Cats!$C$21,IF(B427&lt;=Lists_Cats!$B$22,Lists_Cats!$C$22,IF(B427&lt;=Lists_Cats!$B$23,Lists_Cats!$C$23,IF(B427&lt;=Lists_Cats!$B$24,Lists_Cats!$C$24,IF(B427&lt;=Lists_Cats!$B$25,Lists_Cats!$C$25,IF(B427&lt;=Lists_Cats!$B$26,Lists_Cats!$C$26,IF(B427&lt;=Lists_Cats!$B$27,Lists_Cats!$C$27,IF(B427&lt;=Lists_Cats!$B$28,Lists_Cats!$C$28,Lists_Cats!$C$29))))))))))</f>
        <v>FT6</v>
      </c>
      <c r="E427" s="22" t="str">
        <f>IF(C427&lt;=Lists_Cats!$B$33,Lists_Cats!$C$33,IF(C427&lt;=Lists_Cats!$B$34,Lists_Cats!$C$34,IF(C427&lt;=Lists_Cats!$B$35,Lists_Cats!$C$35,IF(C427&lt;=Lists_Cats!$B$36,Lists_Cats!$C$36,IF(C427&lt;=Lists_Cats!$B$37,Lists_Cats!$C$37,IF(C427&lt;=Lists_Cats!$B$38,Lists_Cats!$C$38,IF(C427&lt;=Lists_Cats!$B$39,Lists_Cats!$C$39,IF(C427&lt;=Lists_Cats!$B$40,Lists_Cats!$C$40,IF(C427&lt;=Lists_Cats!$B$41,Lists_Cats!$C$41,IF(C427&lt;=Lists_Cats!$B$42,Lists_Cats!$C$42,IF(C427&lt;=Lists_Cats!$B$43,Lists_Cats!$C$43,IF(C427&lt;=Lists_Cats!$B$44,Lists_Cats!$C$44,IF(C427&lt;=Lists_Cats!$B$45,Lists_Cats!$C$45,IF(C427&lt;=Lists_Cats!$B$46,Lists_Cats!$C$46,Lists_Cats!$C$47))))))))))))))</f>
        <v>FW13</v>
      </c>
      <c r="F427" s="22"/>
      <c r="G427" s="59" t="s">
        <v>19</v>
      </c>
      <c r="H427" s="23" t="str">
        <f t="shared" si="19"/>
        <v>FT6-FW13-Cherry</v>
      </c>
      <c r="I427" s="24">
        <v>72.760000000000005</v>
      </c>
      <c r="K427">
        <f t="shared" si="18"/>
        <v>1</v>
      </c>
      <c r="M427" s="356">
        <v>0.02</v>
      </c>
      <c r="O427" s="361">
        <f t="shared" si="20"/>
        <v>74.22</v>
      </c>
    </row>
    <row r="428" spans="1:15" hidden="1">
      <c r="A428" s="25" t="s">
        <v>89</v>
      </c>
      <c r="B428" s="20">
        <v>32</v>
      </c>
      <c r="C428" s="21">
        <v>205</v>
      </c>
      <c r="D428" s="15" t="str">
        <f>IF(B428&lt;=Lists_Cats!$B$19,Lists_Cats!$C$19,IF(B428&lt;=Lists_Cats!$B$20,Lists_Cats!$C$20,IF(B428&lt;=Lists_Cats!$B$21,Lists_Cats!$C$21,IF(B428&lt;=Lists_Cats!$B$22,Lists_Cats!$C$22,IF(B428&lt;=Lists_Cats!$B$23,Lists_Cats!$C$23,IF(B428&lt;=Lists_Cats!$B$24,Lists_Cats!$C$24,IF(B428&lt;=Lists_Cats!$B$25,Lists_Cats!$C$25,IF(B428&lt;=Lists_Cats!$B$26,Lists_Cats!$C$26,IF(B428&lt;=Lists_Cats!$B$27,Lists_Cats!$C$27,IF(B428&lt;=Lists_Cats!$B$28,Lists_Cats!$C$28,Lists_Cats!$C$29))))))))))</f>
        <v>FT6</v>
      </c>
      <c r="E428" s="22" t="str">
        <f>IF(C428&lt;=Lists_Cats!$B$33,Lists_Cats!$C$33,IF(C428&lt;=Lists_Cats!$B$34,Lists_Cats!$C$34,IF(C428&lt;=Lists_Cats!$B$35,Lists_Cats!$C$35,IF(C428&lt;=Lists_Cats!$B$36,Lists_Cats!$C$36,IF(C428&lt;=Lists_Cats!$B$37,Lists_Cats!$C$37,IF(C428&lt;=Lists_Cats!$B$38,Lists_Cats!$C$38,IF(C428&lt;=Lists_Cats!$B$39,Lists_Cats!$C$39,IF(C428&lt;=Lists_Cats!$B$40,Lists_Cats!$C$40,IF(C428&lt;=Lists_Cats!$B$41,Lists_Cats!$C$41,IF(C428&lt;=Lists_Cats!$B$42,Lists_Cats!$C$42,IF(C428&lt;=Lists_Cats!$B$43,Lists_Cats!$C$43,IF(C428&lt;=Lists_Cats!$B$44,Lists_Cats!$C$44,IF(C428&lt;=Lists_Cats!$B$45,Lists_Cats!$C$45,IF(C428&lt;=Lists_Cats!$B$46,Lists_Cats!$C$46,Lists_Cats!$C$47))))))))))))))</f>
        <v>FW14</v>
      </c>
      <c r="F428" s="22"/>
      <c r="G428" s="59" t="s">
        <v>19</v>
      </c>
      <c r="H428" s="23" t="str">
        <f t="shared" si="19"/>
        <v>FT6-FW14-Cherry</v>
      </c>
      <c r="I428" s="24">
        <v>84.2</v>
      </c>
      <c r="K428">
        <f t="shared" si="18"/>
        <v>1</v>
      </c>
      <c r="M428" s="356">
        <v>0.02</v>
      </c>
      <c r="O428" s="361">
        <f t="shared" si="20"/>
        <v>85.89</v>
      </c>
    </row>
    <row r="429" spans="1:15" hidden="1">
      <c r="A429" s="25" t="s">
        <v>110</v>
      </c>
      <c r="B429" s="20">
        <v>45</v>
      </c>
      <c r="C429" s="21">
        <v>79</v>
      </c>
      <c r="D429" s="15" t="str">
        <f>IF(B429&lt;=Lists_Cats!$B$19,Lists_Cats!$C$19,IF(B429&lt;=Lists_Cats!$B$20,Lists_Cats!$C$20,IF(B429&lt;=Lists_Cats!$B$21,Lists_Cats!$C$21,IF(B429&lt;=Lists_Cats!$B$22,Lists_Cats!$C$22,IF(B429&lt;=Lists_Cats!$B$23,Lists_Cats!$C$23,IF(B429&lt;=Lists_Cats!$B$24,Lists_Cats!$C$24,IF(B429&lt;=Lists_Cats!$B$25,Lists_Cats!$C$25,IF(B429&lt;=Lists_Cats!$B$26,Lists_Cats!$C$26,IF(B429&lt;=Lists_Cats!$B$27,Lists_Cats!$C$27,IF(B429&lt;=Lists_Cats!$B$28,Lists_Cats!$C$28,Lists_Cats!$C$29))))))))))</f>
        <v>FT7</v>
      </c>
      <c r="E429" s="22" t="str">
        <f>IF(C429&lt;=Lists_Cats!$B$33,Lists_Cats!$C$33,IF(C429&lt;=Lists_Cats!$B$34,Lists_Cats!$C$34,IF(C429&lt;=Lists_Cats!$B$35,Lists_Cats!$C$35,IF(C429&lt;=Lists_Cats!$B$36,Lists_Cats!$C$36,IF(C429&lt;=Lists_Cats!$B$37,Lists_Cats!$C$37,IF(C429&lt;=Lists_Cats!$B$38,Lists_Cats!$C$38,IF(C429&lt;=Lists_Cats!$B$39,Lists_Cats!$C$39,IF(C429&lt;=Lists_Cats!$B$40,Lists_Cats!$C$40,IF(C429&lt;=Lists_Cats!$B$41,Lists_Cats!$C$41,IF(C429&lt;=Lists_Cats!$B$42,Lists_Cats!$C$42,IF(C429&lt;=Lists_Cats!$B$43,Lists_Cats!$C$43,IF(C429&lt;=Lists_Cats!$B$44,Lists_Cats!$C$44,IF(C429&lt;=Lists_Cats!$B$45,Lists_Cats!$C$45,IF(C429&lt;=Lists_Cats!$B$46,Lists_Cats!$C$46,Lists_Cats!$C$47))))))))))))))</f>
        <v>FW5</v>
      </c>
      <c r="F429" s="22"/>
      <c r="G429" s="59" t="s">
        <v>19</v>
      </c>
      <c r="H429" s="23" t="str">
        <f t="shared" si="19"/>
        <v>FT7-FW5-Cherry</v>
      </c>
      <c r="I429" s="24">
        <v>49.32</v>
      </c>
      <c r="K429">
        <f t="shared" si="18"/>
        <v>1</v>
      </c>
      <c r="M429" s="356">
        <v>0.02</v>
      </c>
      <c r="O429" s="361">
        <f t="shared" si="20"/>
        <v>50.309999999999995</v>
      </c>
    </row>
    <row r="430" spans="1:15" hidden="1">
      <c r="A430" s="25" t="s">
        <v>90</v>
      </c>
      <c r="B430" s="20">
        <v>45</v>
      </c>
      <c r="C430" s="21">
        <v>91</v>
      </c>
      <c r="D430" s="15" t="str">
        <f>IF(B430&lt;=Lists_Cats!$B$19,Lists_Cats!$C$19,IF(B430&lt;=Lists_Cats!$B$20,Lists_Cats!$C$20,IF(B430&lt;=Lists_Cats!$B$21,Lists_Cats!$C$21,IF(B430&lt;=Lists_Cats!$B$22,Lists_Cats!$C$22,IF(B430&lt;=Lists_Cats!$B$23,Lists_Cats!$C$23,IF(B430&lt;=Lists_Cats!$B$24,Lists_Cats!$C$24,IF(B430&lt;=Lists_Cats!$B$25,Lists_Cats!$C$25,IF(B430&lt;=Lists_Cats!$B$26,Lists_Cats!$C$26,IF(B430&lt;=Lists_Cats!$B$27,Lists_Cats!$C$27,IF(B430&lt;=Lists_Cats!$B$28,Lists_Cats!$C$28,Lists_Cats!$C$29))))))))))</f>
        <v>FT7</v>
      </c>
      <c r="E430" s="22" t="str">
        <f>IF(C430&lt;=Lists_Cats!$B$33,Lists_Cats!$C$33,IF(C430&lt;=Lists_Cats!$B$34,Lists_Cats!$C$34,IF(C430&lt;=Lists_Cats!$B$35,Lists_Cats!$C$35,IF(C430&lt;=Lists_Cats!$B$36,Lists_Cats!$C$36,IF(C430&lt;=Lists_Cats!$B$37,Lists_Cats!$C$37,IF(C430&lt;=Lists_Cats!$B$38,Lists_Cats!$C$38,IF(C430&lt;=Lists_Cats!$B$39,Lists_Cats!$C$39,IF(C430&lt;=Lists_Cats!$B$40,Lists_Cats!$C$40,IF(C430&lt;=Lists_Cats!$B$41,Lists_Cats!$C$41,IF(C430&lt;=Lists_Cats!$B$42,Lists_Cats!$C$42,IF(C430&lt;=Lists_Cats!$B$43,Lists_Cats!$C$43,IF(C430&lt;=Lists_Cats!$B$44,Lists_Cats!$C$44,IF(C430&lt;=Lists_Cats!$B$45,Lists_Cats!$C$45,IF(C430&lt;=Lists_Cats!$B$46,Lists_Cats!$C$46,Lists_Cats!$C$47))))))))))))))</f>
        <v>FW7</v>
      </c>
      <c r="F430" s="22"/>
      <c r="G430" s="59" t="s">
        <v>19</v>
      </c>
      <c r="H430" s="23" t="str">
        <f t="shared" si="19"/>
        <v>FT7-FW7-Cherry</v>
      </c>
      <c r="I430" s="24">
        <v>55.43</v>
      </c>
      <c r="K430">
        <f t="shared" si="18"/>
        <v>1</v>
      </c>
      <c r="M430" s="356">
        <v>0.02</v>
      </c>
      <c r="O430" s="361">
        <f t="shared" si="20"/>
        <v>56.54</v>
      </c>
    </row>
    <row r="431" spans="1:15" hidden="1">
      <c r="A431" s="25" t="s">
        <v>111</v>
      </c>
      <c r="B431" s="20">
        <v>45</v>
      </c>
      <c r="C431" s="21">
        <v>104</v>
      </c>
      <c r="D431" s="15" t="str">
        <f>IF(B431&lt;=Lists_Cats!$B$19,Lists_Cats!$C$19,IF(B431&lt;=Lists_Cats!$B$20,Lists_Cats!$C$20,IF(B431&lt;=Lists_Cats!$B$21,Lists_Cats!$C$21,IF(B431&lt;=Lists_Cats!$B$22,Lists_Cats!$C$22,IF(B431&lt;=Lists_Cats!$B$23,Lists_Cats!$C$23,IF(B431&lt;=Lists_Cats!$B$24,Lists_Cats!$C$24,IF(B431&lt;=Lists_Cats!$B$25,Lists_Cats!$C$25,IF(B431&lt;=Lists_Cats!$B$26,Lists_Cats!$C$26,IF(B431&lt;=Lists_Cats!$B$27,Lists_Cats!$C$27,IF(B431&lt;=Lists_Cats!$B$28,Lists_Cats!$C$28,Lists_Cats!$C$29))))))))))</f>
        <v>FT7</v>
      </c>
      <c r="E431" s="22" t="str">
        <f>IF(C431&lt;=Lists_Cats!$B$33,Lists_Cats!$C$33,IF(C431&lt;=Lists_Cats!$B$34,Lists_Cats!$C$34,IF(C431&lt;=Lists_Cats!$B$35,Lists_Cats!$C$35,IF(C431&lt;=Lists_Cats!$B$36,Lists_Cats!$C$36,IF(C431&lt;=Lists_Cats!$B$37,Lists_Cats!$C$37,IF(C431&lt;=Lists_Cats!$B$38,Lists_Cats!$C$38,IF(C431&lt;=Lists_Cats!$B$39,Lists_Cats!$C$39,IF(C431&lt;=Lists_Cats!$B$40,Lists_Cats!$C$40,IF(C431&lt;=Lists_Cats!$B$41,Lists_Cats!$C$41,IF(C431&lt;=Lists_Cats!$B$42,Lists_Cats!$C$42,IF(C431&lt;=Lists_Cats!$B$43,Lists_Cats!$C$43,IF(C431&lt;=Lists_Cats!$B$44,Lists_Cats!$C$44,IF(C431&lt;=Lists_Cats!$B$45,Lists_Cats!$C$45,IF(C431&lt;=Lists_Cats!$B$46,Lists_Cats!$C$46,Lists_Cats!$C$47))))))))))))))</f>
        <v>FW8</v>
      </c>
      <c r="F431" s="22"/>
      <c r="G431" s="59" t="s">
        <v>19</v>
      </c>
      <c r="H431" s="23" t="str">
        <f t="shared" si="19"/>
        <v>FT7-FW8-Cherry</v>
      </c>
      <c r="I431" s="24">
        <v>62.78</v>
      </c>
      <c r="K431">
        <f t="shared" si="18"/>
        <v>1</v>
      </c>
      <c r="M431" s="356">
        <v>0.02</v>
      </c>
      <c r="O431" s="361">
        <f t="shared" si="20"/>
        <v>64.040000000000006</v>
      </c>
    </row>
    <row r="432" spans="1:15" hidden="1">
      <c r="A432" s="25" t="s">
        <v>91</v>
      </c>
      <c r="B432" s="20">
        <v>45</v>
      </c>
      <c r="C432" s="21">
        <v>115</v>
      </c>
      <c r="D432" s="15" t="str">
        <f>IF(B432&lt;=Lists_Cats!$B$19,Lists_Cats!$C$19,IF(B432&lt;=Lists_Cats!$B$20,Lists_Cats!$C$20,IF(B432&lt;=Lists_Cats!$B$21,Lists_Cats!$C$21,IF(B432&lt;=Lists_Cats!$B$22,Lists_Cats!$C$22,IF(B432&lt;=Lists_Cats!$B$23,Lists_Cats!$C$23,IF(B432&lt;=Lists_Cats!$B$24,Lists_Cats!$C$24,IF(B432&lt;=Lists_Cats!$B$25,Lists_Cats!$C$25,IF(B432&lt;=Lists_Cats!$B$26,Lists_Cats!$C$26,IF(B432&lt;=Lists_Cats!$B$27,Lists_Cats!$C$27,IF(B432&lt;=Lists_Cats!$B$28,Lists_Cats!$C$28,Lists_Cats!$C$29))))))))))</f>
        <v>FT7</v>
      </c>
      <c r="E432" s="22" t="str">
        <f>IF(C432&lt;=Lists_Cats!$B$33,Lists_Cats!$C$33,IF(C432&lt;=Lists_Cats!$B$34,Lists_Cats!$C$34,IF(C432&lt;=Lists_Cats!$B$35,Lists_Cats!$C$35,IF(C432&lt;=Lists_Cats!$B$36,Lists_Cats!$C$36,IF(C432&lt;=Lists_Cats!$B$37,Lists_Cats!$C$37,IF(C432&lt;=Lists_Cats!$B$38,Lists_Cats!$C$38,IF(C432&lt;=Lists_Cats!$B$39,Lists_Cats!$C$39,IF(C432&lt;=Lists_Cats!$B$40,Lists_Cats!$C$40,IF(C432&lt;=Lists_Cats!$B$41,Lists_Cats!$C$41,IF(C432&lt;=Lists_Cats!$B$42,Lists_Cats!$C$42,IF(C432&lt;=Lists_Cats!$B$43,Lists_Cats!$C$43,IF(C432&lt;=Lists_Cats!$B$44,Lists_Cats!$C$44,IF(C432&lt;=Lists_Cats!$B$45,Lists_Cats!$C$45,IF(C432&lt;=Lists_Cats!$B$46,Lists_Cats!$C$46,Lists_Cats!$C$47))))))))))))))</f>
        <v>FW9</v>
      </c>
      <c r="F432" s="22"/>
      <c r="G432" s="59" t="s">
        <v>19</v>
      </c>
      <c r="H432" s="23" t="str">
        <f t="shared" si="19"/>
        <v>FT7-FW9-Cherry</v>
      </c>
      <c r="I432" s="24">
        <v>68.62</v>
      </c>
      <c r="K432">
        <f t="shared" si="18"/>
        <v>1</v>
      </c>
      <c r="M432" s="356">
        <v>0.02</v>
      </c>
      <c r="O432" s="361">
        <f t="shared" si="20"/>
        <v>70</v>
      </c>
    </row>
    <row r="433" spans="1:15" hidden="1">
      <c r="A433" s="25" t="s">
        <v>112</v>
      </c>
      <c r="B433" s="20">
        <v>45</v>
      </c>
      <c r="C433" s="21">
        <v>125</v>
      </c>
      <c r="D433" s="15" t="str">
        <f>IF(B433&lt;=Lists_Cats!$B$19,Lists_Cats!$C$19,IF(B433&lt;=Lists_Cats!$B$20,Lists_Cats!$C$20,IF(B433&lt;=Lists_Cats!$B$21,Lists_Cats!$C$21,IF(B433&lt;=Lists_Cats!$B$22,Lists_Cats!$C$22,IF(B433&lt;=Lists_Cats!$B$23,Lists_Cats!$C$23,IF(B433&lt;=Lists_Cats!$B$24,Lists_Cats!$C$24,IF(B433&lt;=Lists_Cats!$B$25,Lists_Cats!$C$25,IF(B433&lt;=Lists_Cats!$B$26,Lists_Cats!$C$26,IF(B433&lt;=Lists_Cats!$B$27,Lists_Cats!$C$27,IF(B433&lt;=Lists_Cats!$B$28,Lists_Cats!$C$28,Lists_Cats!$C$29))))))))))</f>
        <v>FT7</v>
      </c>
      <c r="E433" s="22" t="str">
        <f>IF(C433&lt;=Lists_Cats!$B$33,Lists_Cats!$C$33,IF(C433&lt;=Lists_Cats!$B$34,Lists_Cats!$C$34,IF(C433&lt;=Lists_Cats!$B$35,Lists_Cats!$C$35,IF(C433&lt;=Lists_Cats!$B$36,Lists_Cats!$C$36,IF(C433&lt;=Lists_Cats!$B$37,Lists_Cats!$C$37,IF(C433&lt;=Lists_Cats!$B$38,Lists_Cats!$C$38,IF(C433&lt;=Lists_Cats!$B$39,Lists_Cats!$C$39,IF(C433&lt;=Lists_Cats!$B$40,Lists_Cats!$C$40,IF(C433&lt;=Lists_Cats!$B$41,Lists_Cats!$C$41,IF(C433&lt;=Lists_Cats!$B$42,Lists_Cats!$C$42,IF(C433&lt;=Lists_Cats!$B$43,Lists_Cats!$C$43,IF(C433&lt;=Lists_Cats!$B$44,Lists_Cats!$C$44,IF(C433&lt;=Lists_Cats!$B$45,Lists_Cats!$C$45,IF(C433&lt;=Lists_Cats!$B$46,Lists_Cats!$C$46,Lists_Cats!$C$47))))))))))))))</f>
        <v>FW10</v>
      </c>
      <c r="F433" s="22"/>
      <c r="G433" s="59" t="s">
        <v>19</v>
      </c>
      <c r="H433" s="23" t="str">
        <f t="shared" si="19"/>
        <v>FT7-FW10-Cherry</v>
      </c>
      <c r="I433" s="24">
        <v>74.010000000000005</v>
      </c>
      <c r="K433">
        <f t="shared" si="18"/>
        <v>1</v>
      </c>
      <c r="M433" s="356">
        <v>0.02</v>
      </c>
      <c r="O433" s="361">
        <f t="shared" si="20"/>
        <v>75.5</v>
      </c>
    </row>
    <row r="434" spans="1:15" hidden="1">
      <c r="A434" s="25" t="s">
        <v>92</v>
      </c>
      <c r="B434" s="20">
        <v>45</v>
      </c>
      <c r="C434" s="21">
        <v>138</v>
      </c>
      <c r="D434" s="15" t="str">
        <f>IF(B434&lt;=Lists_Cats!$B$19,Lists_Cats!$C$19,IF(B434&lt;=Lists_Cats!$B$20,Lists_Cats!$C$20,IF(B434&lt;=Lists_Cats!$B$21,Lists_Cats!$C$21,IF(B434&lt;=Lists_Cats!$B$22,Lists_Cats!$C$22,IF(B434&lt;=Lists_Cats!$B$23,Lists_Cats!$C$23,IF(B434&lt;=Lists_Cats!$B$24,Lists_Cats!$C$24,IF(B434&lt;=Lists_Cats!$B$25,Lists_Cats!$C$25,IF(B434&lt;=Lists_Cats!$B$26,Lists_Cats!$C$26,IF(B434&lt;=Lists_Cats!$B$27,Lists_Cats!$C$27,IF(B434&lt;=Lists_Cats!$B$28,Lists_Cats!$C$28,Lists_Cats!$C$29))))))))))</f>
        <v>FT7</v>
      </c>
      <c r="E434" s="22" t="str">
        <f>IF(C434&lt;=Lists_Cats!$B$33,Lists_Cats!$C$33,IF(C434&lt;=Lists_Cats!$B$34,Lists_Cats!$C$34,IF(C434&lt;=Lists_Cats!$B$35,Lists_Cats!$C$35,IF(C434&lt;=Lists_Cats!$B$36,Lists_Cats!$C$36,IF(C434&lt;=Lists_Cats!$B$37,Lists_Cats!$C$37,IF(C434&lt;=Lists_Cats!$B$38,Lists_Cats!$C$38,IF(C434&lt;=Lists_Cats!$B$39,Lists_Cats!$C$39,IF(C434&lt;=Lists_Cats!$B$40,Lists_Cats!$C$40,IF(C434&lt;=Lists_Cats!$B$41,Lists_Cats!$C$41,IF(C434&lt;=Lists_Cats!$B$42,Lists_Cats!$C$42,IF(C434&lt;=Lists_Cats!$B$43,Lists_Cats!$C$43,IF(C434&lt;=Lists_Cats!$B$44,Lists_Cats!$C$44,IF(C434&lt;=Lists_Cats!$B$45,Lists_Cats!$C$45,IF(C434&lt;=Lists_Cats!$B$46,Lists_Cats!$C$46,Lists_Cats!$C$47))))))))))))))</f>
        <v>FW11</v>
      </c>
      <c r="F434" s="22"/>
      <c r="G434" s="59" t="s">
        <v>19</v>
      </c>
      <c r="H434" s="23" t="str">
        <f t="shared" si="19"/>
        <v>FT7-FW11-Cherry</v>
      </c>
      <c r="I434" s="24">
        <v>80.940000000000012</v>
      </c>
      <c r="K434">
        <f t="shared" si="18"/>
        <v>1</v>
      </c>
      <c r="M434" s="356">
        <v>0.02</v>
      </c>
      <c r="O434" s="361">
        <f t="shared" si="20"/>
        <v>82.56</v>
      </c>
    </row>
    <row r="435" spans="1:15" hidden="1">
      <c r="A435" s="25" t="s">
        <v>113</v>
      </c>
      <c r="B435" s="20">
        <v>45</v>
      </c>
      <c r="C435" s="21">
        <v>152</v>
      </c>
      <c r="D435" s="15" t="str">
        <f>IF(B435&lt;=Lists_Cats!$B$19,Lists_Cats!$C$19,IF(B435&lt;=Lists_Cats!$B$20,Lists_Cats!$C$20,IF(B435&lt;=Lists_Cats!$B$21,Lists_Cats!$C$21,IF(B435&lt;=Lists_Cats!$B$22,Lists_Cats!$C$22,IF(B435&lt;=Lists_Cats!$B$23,Lists_Cats!$C$23,IF(B435&lt;=Lists_Cats!$B$24,Lists_Cats!$C$24,IF(B435&lt;=Lists_Cats!$B$25,Lists_Cats!$C$25,IF(B435&lt;=Lists_Cats!$B$26,Lists_Cats!$C$26,IF(B435&lt;=Lists_Cats!$B$27,Lists_Cats!$C$27,IF(B435&lt;=Lists_Cats!$B$28,Lists_Cats!$C$28,Lists_Cats!$C$29))))))))))</f>
        <v>FT7</v>
      </c>
      <c r="E435" s="22" t="str">
        <f>IF(C435&lt;=Lists_Cats!$B$33,Lists_Cats!$C$33,IF(C435&lt;=Lists_Cats!$B$34,Lists_Cats!$C$34,IF(C435&lt;=Lists_Cats!$B$35,Lists_Cats!$C$35,IF(C435&lt;=Lists_Cats!$B$36,Lists_Cats!$C$36,IF(C435&lt;=Lists_Cats!$B$37,Lists_Cats!$C$37,IF(C435&lt;=Lists_Cats!$B$38,Lists_Cats!$C$38,IF(C435&lt;=Lists_Cats!$B$39,Lists_Cats!$C$39,IF(C435&lt;=Lists_Cats!$B$40,Lists_Cats!$C$40,IF(C435&lt;=Lists_Cats!$B$41,Lists_Cats!$C$41,IF(C435&lt;=Lists_Cats!$B$42,Lists_Cats!$C$42,IF(C435&lt;=Lists_Cats!$B$43,Lists_Cats!$C$43,IF(C435&lt;=Lists_Cats!$B$44,Lists_Cats!$C$44,IF(C435&lt;=Lists_Cats!$B$45,Lists_Cats!$C$45,IF(C435&lt;=Lists_Cats!$B$46,Lists_Cats!$C$46,Lists_Cats!$C$47))))))))))))))</f>
        <v>FW12</v>
      </c>
      <c r="F435" s="22"/>
      <c r="G435" s="59" t="s">
        <v>19</v>
      </c>
      <c r="H435" s="23" t="str">
        <f t="shared" si="19"/>
        <v>FT7-FW12-Cherry</v>
      </c>
      <c r="I435" s="24">
        <v>88.7</v>
      </c>
      <c r="K435">
        <f t="shared" si="18"/>
        <v>1</v>
      </c>
      <c r="M435" s="356">
        <v>0.02</v>
      </c>
      <c r="O435" s="361">
        <f t="shared" si="20"/>
        <v>90.48</v>
      </c>
    </row>
    <row r="436" spans="1:15" hidden="1">
      <c r="A436" s="25" t="s">
        <v>93</v>
      </c>
      <c r="B436" s="20">
        <v>45</v>
      </c>
      <c r="C436" s="21">
        <v>175</v>
      </c>
      <c r="D436" s="15" t="str">
        <f>IF(B436&lt;=Lists_Cats!$B$19,Lists_Cats!$C$19,IF(B436&lt;=Lists_Cats!$B$20,Lists_Cats!$C$20,IF(B436&lt;=Lists_Cats!$B$21,Lists_Cats!$C$21,IF(B436&lt;=Lists_Cats!$B$22,Lists_Cats!$C$22,IF(B436&lt;=Lists_Cats!$B$23,Lists_Cats!$C$23,IF(B436&lt;=Lists_Cats!$B$24,Lists_Cats!$C$24,IF(B436&lt;=Lists_Cats!$B$25,Lists_Cats!$C$25,IF(B436&lt;=Lists_Cats!$B$26,Lists_Cats!$C$26,IF(B436&lt;=Lists_Cats!$B$27,Lists_Cats!$C$27,IF(B436&lt;=Lists_Cats!$B$28,Lists_Cats!$C$28,Lists_Cats!$C$29))))))))))</f>
        <v>FT7</v>
      </c>
      <c r="E436" s="22" t="str">
        <f>IF(C436&lt;=Lists_Cats!$B$33,Lists_Cats!$C$33,IF(C436&lt;=Lists_Cats!$B$34,Lists_Cats!$C$34,IF(C436&lt;=Lists_Cats!$B$35,Lists_Cats!$C$35,IF(C436&lt;=Lists_Cats!$B$36,Lists_Cats!$C$36,IF(C436&lt;=Lists_Cats!$B$37,Lists_Cats!$C$37,IF(C436&lt;=Lists_Cats!$B$38,Lists_Cats!$C$38,IF(C436&lt;=Lists_Cats!$B$39,Lists_Cats!$C$39,IF(C436&lt;=Lists_Cats!$B$40,Lists_Cats!$C$40,IF(C436&lt;=Lists_Cats!$B$41,Lists_Cats!$C$41,IF(C436&lt;=Lists_Cats!$B$42,Lists_Cats!$C$42,IF(C436&lt;=Lists_Cats!$B$43,Lists_Cats!$C$43,IF(C436&lt;=Lists_Cats!$B$44,Lists_Cats!$C$44,IF(C436&lt;=Lists_Cats!$B$45,Lists_Cats!$C$45,IF(C436&lt;=Lists_Cats!$B$46,Lists_Cats!$C$46,Lists_Cats!$C$47))))))))))))))</f>
        <v>FW13</v>
      </c>
      <c r="F436" s="22"/>
      <c r="G436" s="59" t="s">
        <v>19</v>
      </c>
      <c r="H436" s="23" t="str">
        <f t="shared" si="19"/>
        <v>FT7-FW13-Cherry</v>
      </c>
      <c r="I436" s="24">
        <v>101.07000000000001</v>
      </c>
      <c r="K436">
        <f t="shared" si="18"/>
        <v>1</v>
      </c>
      <c r="M436" s="356">
        <v>0.02</v>
      </c>
      <c r="O436" s="361">
        <f t="shared" si="20"/>
        <v>103.10000000000001</v>
      </c>
    </row>
    <row r="437" spans="1:15" hidden="1">
      <c r="A437" s="25" t="s">
        <v>94</v>
      </c>
      <c r="B437" s="20">
        <v>45</v>
      </c>
      <c r="C437" s="21">
        <v>205</v>
      </c>
      <c r="D437" s="15" t="str">
        <f>IF(B437&lt;=Lists_Cats!$B$19,Lists_Cats!$C$19,IF(B437&lt;=Lists_Cats!$B$20,Lists_Cats!$C$20,IF(B437&lt;=Lists_Cats!$B$21,Lists_Cats!$C$21,IF(B437&lt;=Lists_Cats!$B$22,Lists_Cats!$C$22,IF(B437&lt;=Lists_Cats!$B$23,Lists_Cats!$C$23,IF(B437&lt;=Lists_Cats!$B$24,Lists_Cats!$C$24,IF(B437&lt;=Lists_Cats!$B$25,Lists_Cats!$C$25,IF(B437&lt;=Lists_Cats!$B$26,Lists_Cats!$C$26,IF(B437&lt;=Lists_Cats!$B$27,Lists_Cats!$C$27,IF(B437&lt;=Lists_Cats!$B$28,Lists_Cats!$C$28,Lists_Cats!$C$29))))))))))</f>
        <v>FT7</v>
      </c>
      <c r="E437" s="22" t="str">
        <f>IF(C437&lt;=Lists_Cats!$B$33,Lists_Cats!$C$33,IF(C437&lt;=Lists_Cats!$B$34,Lists_Cats!$C$34,IF(C437&lt;=Lists_Cats!$B$35,Lists_Cats!$C$35,IF(C437&lt;=Lists_Cats!$B$36,Lists_Cats!$C$36,IF(C437&lt;=Lists_Cats!$B$37,Lists_Cats!$C$37,IF(C437&lt;=Lists_Cats!$B$38,Lists_Cats!$C$38,IF(C437&lt;=Lists_Cats!$B$39,Lists_Cats!$C$39,IF(C437&lt;=Lists_Cats!$B$40,Lists_Cats!$C$40,IF(C437&lt;=Lists_Cats!$B$41,Lists_Cats!$C$41,IF(C437&lt;=Lists_Cats!$B$42,Lists_Cats!$C$42,IF(C437&lt;=Lists_Cats!$B$43,Lists_Cats!$C$43,IF(C437&lt;=Lists_Cats!$B$44,Lists_Cats!$C$44,IF(C437&lt;=Lists_Cats!$B$45,Lists_Cats!$C$45,IF(C437&lt;=Lists_Cats!$B$46,Lists_Cats!$C$46,Lists_Cats!$C$47))))))))))))))</f>
        <v>FW14</v>
      </c>
      <c r="F437" s="22"/>
      <c r="G437" s="59" t="s">
        <v>19</v>
      </c>
      <c r="H437" s="23" t="str">
        <f t="shared" si="19"/>
        <v>FT7-FW14-Cherry</v>
      </c>
      <c r="I437" s="24">
        <v>117.26</v>
      </c>
      <c r="K437">
        <f t="shared" si="18"/>
        <v>1</v>
      </c>
      <c r="M437" s="356">
        <v>0.02</v>
      </c>
      <c r="O437" s="361">
        <f t="shared" si="20"/>
        <v>119.61</v>
      </c>
    </row>
    <row r="438" spans="1:15" hidden="1">
      <c r="A438" s="25" t="s">
        <v>114</v>
      </c>
      <c r="B438" s="20">
        <v>52</v>
      </c>
      <c r="C438" s="21">
        <v>79</v>
      </c>
      <c r="D438" s="15" t="str">
        <f>IF(B438&lt;=Lists_Cats!$B$19,Lists_Cats!$C$19,IF(B438&lt;=Lists_Cats!$B$20,Lists_Cats!$C$20,IF(B438&lt;=Lists_Cats!$B$21,Lists_Cats!$C$21,IF(B438&lt;=Lists_Cats!$B$22,Lists_Cats!$C$22,IF(B438&lt;=Lists_Cats!$B$23,Lists_Cats!$C$23,IF(B438&lt;=Lists_Cats!$B$24,Lists_Cats!$C$24,IF(B438&lt;=Lists_Cats!$B$25,Lists_Cats!$C$25,IF(B438&lt;=Lists_Cats!$B$26,Lists_Cats!$C$26,IF(B438&lt;=Lists_Cats!$B$27,Lists_Cats!$C$27,IF(B438&lt;=Lists_Cats!$B$28,Lists_Cats!$C$28,Lists_Cats!$C$29))))))))))</f>
        <v>FT8</v>
      </c>
      <c r="E438" s="22" t="str">
        <f>IF(C438&lt;=Lists_Cats!$B$33,Lists_Cats!$C$33,IF(C438&lt;=Lists_Cats!$B$34,Lists_Cats!$C$34,IF(C438&lt;=Lists_Cats!$B$35,Lists_Cats!$C$35,IF(C438&lt;=Lists_Cats!$B$36,Lists_Cats!$C$36,IF(C438&lt;=Lists_Cats!$B$37,Lists_Cats!$C$37,IF(C438&lt;=Lists_Cats!$B$38,Lists_Cats!$C$38,IF(C438&lt;=Lists_Cats!$B$39,Lists_Cats!$C$39,IF(C438&lt;=Lists_Cats!$B$40,Lists_Cats!$C$40,IF(C438&lt;=Lists_Cats!$B$41,Lists_Cats!$C$41,IF(C438&lt;=Lists_Cats!$B$42,Lists_Cats!$C$42,IF(C438&lt;=Lists_Cats!$B$43,Lists_Cats!$C$43,IF(C438&lt;=Lists_Cats!$B$44,Lists_Cats!$C$44,IF(C438&lt;=Lists_Cats!$B$45,Lists_Cats!$C$45,IF(C438&lt;=Lists_Cats!$B$46,Lists_Cats!$C$46,Lists_Cats!$C$47))))))))))))))</f>
        <v>FW5</v>
      </c>
      <c r="F438" s="22"/>
      <c r="G438" s="59" t="s">
        <v>19</v>
      </c>
      <c r="H438" s="23" t="str">
        <f t="shared" si="19"/>
        <v>FT8-FW5-Cherry</v>
      </c>
      <c r="I438" s="24">
        <v>67.440000000000012</v>
      </c>
      <c r="K438">
        <f t="shared" si="18"/>
        <v>1</v>
      </c>
      <c r="M438" s="356">
        <v>0.02</v>
      </c>
      <c r="O438" s="361">
        <f t="shared" si="20"/>
        <v>68.790000000000006</v>
      </c>
    </row>
    <row r="439" spans="1:15" hidden="1">
      <c r="A439" s="25" t="s">
        <v>95</v>
      </c>
      <c r="B439" s="20">
        <v>52</v>
      </c>
      <c r="C439" s="21">
        <v>91</v>
      </c>
      <c r="D439" s="15" t="str">
        <f>IF(B439&lt;=Lists_Cats!$B$19,Lists_Cats!$C$19,IF(B439&lt;=Lists_Cats!$B$20,Lists_Cats!$C$20,IF(B439&lt;=Lists_Cats!$B$21,Lists_Cats!$C$21,IF(B439&lt;=Lists_Cats!$B$22,Lists_Cats!$C$22,IF(B439&lt;=Lists_Cats!$B$23,Lists_Cats!$C$23,IF(B439&lt;=Lists_Cats!$B$24,Lists_Cats!$C$24,IF(B439&lt;=Lists_Cats!$B$25,Lists_Cats!$C$25,IF(B439&lt;=Lists_Cats!$B$26,Lists_Cats!$C$26,IF(B439&lt;=Lists_Cats!$B$27,Lists_Cats!$C$27,IF(B439&lt;=Lists_Cats!$B$28,Lists_Cats!$C$28,Lists_Cats!$C$29))))))))))</f>
        <v>FT8</v>
      </c>
      <c r="E439" s="22" t="str">
        <f>IF(C439&lt;=Lists_Cats!$B$33,Lists_Cats!$C$33,IF(C439&lt;=Lists_Cats!$B$34,Lists_Cats!$C$34,IF(C439&lt;=Lists_Cats!$B$35,Lists_Cats!$C$35,IF(C439&lt;=Lists_Cats!$B$36,Lists_Cats!$C$36,IF(C439&lt;=Lists_Cats!$B$37,Lists_Cats!$C$37,IF(C439&lt;=Lists_Cats!$B$38,Lists_Cats!$C$38,IF(C439&lt;=Lists_Cats!$B$39,Lists_Cats!$C$39,IF(C439&lt;=Lists_Cats!$B$40,Lists_Cats!$C$40,IF(C439&lt;=Lists_Cats!$B$41,Lists_Cats!$C$41,IF(C439&lt;=Lists_Cats!$B$42,Lists_Cats!$C$42,IF(C439&lt;=Lists_Cats!$B$43,Lists_Cats!$C$43,IF(C439&lt;=Lists_Cats!$B$44,Lists_Cats!$C$44,IF(C439&lt;=Lists_Cats!$B$45,Lists_Cats!$C$45,IF(C439&lt;=Lists_Cats!$B$46,Lists_Cats!$C$46,Lists_Cats!$C$47))))))))))))))</f>
        <v>FW7</v>
      </c>
      <c r="F439" s="22"/>
      <c r="G439" s="59" t="s">
        <v>19</v>
      </c>
      <c r="H439" s="23" t="str">
        <f t="shared" si="19"/>
        <v>FT8-FW7-Cherry</v>
      </c>
      <c r="I439" s="24">
        <v>76.03</v>
      </c>
      <c r="K439">
        <f t="shared" si="18"/>
        <v>1</v>
      </c>
      <c r="M439" s="356">
        <v>0.02</v>
      </c>
      <c r="O439" s="361">
        <f t="shared" si="20"/>
        <v>77.56</v>
      </c>
    </row>
    <row r="440" spans="1:15" hidden="1">
      <c r="A440" s="25" t="s">
        <v>115</v>
      </c>
      <c r="B440" s="20">
        <v>52</v>
      </c>
      <c r="C440" s="21">
        <v>104</v>
      </c>
      <c r="D440" s="15" t="str">
        <f>IF(B440&lt;=Lists_Cats!$B$19,Lists_Cats!$C$19,IF(B440&lt;=Lists_Cats!$B$20,Lists_Cats!$C$20,IF(B440&lt;=Lists_Cats!$B$21,Lists_Cats!$C$21,IF(B440&lt;=Lists_Cats!$B$22,Lists_Cats!$C$22,IF(B440&lt;=Lists_Cats!$B$23,Lists_Cats!$C$23,IF(B440&lt;=Lists_Cats!$B$24,Lists_Cats!$C$24,IF(B440&lt;=Lists_Cats!$B$25,Lists_Cats!$C$25,IF(B440&lt;=Lists_Cats!$B$26,Lists_Cats!$C$26,IF(B440&lt;=Lists_Cats!$B$27,Lists_Cats!$C$27,IF(B440&lt;=Lists_Cats!$B$28,Lists_Cats!$C$28,Lists_Cats!$C$29))))))))))</f>
        <v>FT8</v>
      </c>
      <c r="E440" s="22" t="str">
        <f>IF(C440&lt;=Lists_Cats!$B$33,Lists_Cats!$C$33,IF(C440&lt;=Lists_Cats!$B$34,Lists_Cats!$C$34,IF(C440&lt;=Lists_Cats!$B$35,Lists_Cats!$C$35,IF(C440&lt;=Lists_Cats!$B$36,Lists_Cats!$C$36,IF(C440&lt;=Lists_Cats!$B$37,Lists_Cats!$C$37,IF(C440&lt;=Lists_Cats!$B$38,Lists_Cats!$C$38,IF(C440&lt;=Lists_Cats!$B$39,Lists_Cats!$C$39,IF(C440&lt;=Lists_Cats!$B$40,Lists_Cats!$C$40,IF(C440&lt;=Lists_Cats!$B$41,Lists_Cats!$C$41,IF(C440&lt;=Lists_Cats!$B$42,Lists_Cats!$C$42,IF(C440&lt;=Lists_Cats!$B$43,Lists_Cats!$C$43,IF(C440&lt;=Lists_Cats!$B$44,Lists_Cats!$C$44,IF(C440&lt;=Lists_Cats!$B$45,Lists_Cats!$C$45,IF(C440&lt;=Lists_Cats!$B$46,Lists_Cats!$C$46,Lists_Cats!$C$47))))))))))))))</f>
        <v>FW8</v>
      </c>
      <c r="F440" s="22"/>
      <c r="G440" s="59" t="s">
        <v>19</v>
      </c>
      <c r="H440" s="23" t="str">
        <f t="shared" si="19"/>
        <v>FT8-FW8-Cherry</v>
      </c>
      <c r="I440" s="24">
        <v>86.27000000000001</v>
      </c>
      <c r="K440">
        <f t="shared" si="18"/>
        <v>1</v>
      </c>
      <c r="M440" s="356">
        <v>0.02</v>
      </c>
      <c r="O440" s="361">
        <f t="shared" si="20"/>
        <v>88</v>
      </c>
    </row>
    <row r="441" spans="1:15" hidden="1">
      <c r="A441" s="25" t="s">
        <v>96</v>
      </c>
      <c r="B441" s="20">
        <v>52</v>
      </c>
      <c r="C441" s="21">
        <v>115</v>
      </c>
      <c r="D441" s="15" t="str">
        <f>IF(B441&lt;=Lists_Cats!$B$19,Lists_Cats!$C$19,IF(B441&lt;=Lists_Cats!$B$20,Lists_Cats!$C$20,IF(B441&lt;=Lists_Cats!$B$21,Lists_Cats!$C$21,IF(B441&lt;=Lists_Cats!$B$22,Lists_Cats!$C$22,IF(B441&lt;=Lists_Cats!$B$23,Lists_Cats!$C$23,IF(B441&lt;=Lists_Cats!$B$24,Lists_Cats!$C$24,IF(B441&lt;=Lists_Cats!$B$25,Lists_Cats!$C$25,IF(B441&lt;=Lists_Cats!$B$26,Lists_Cats!$C$26,IF(B441&lt;=Lists_Cats!$B$27,Lists_Cats!$C$27,IF(B441&lt;=Lists_Cats!$B$28,Lists_Cats!$C$28,Lists_Cats!$C$29))))))))))</f>
        <v>FT8</v>
      </c>
      <c r="E441" s="22" t="str">
        <f>IF(C441&lt;=Lists_Cats!$B$33,Lists_Cats!$C$33,IF(C441&lt;=Lists_Cats!$B$34,Lists_Cats!$C$34,IF(C441&lt;=Lists_Cats!$B$35,Lists_Cats!$C$35,IF(C441&lt;=Lists_Cats!$B$36,Lists_Cats!$C$36,IF(C441&lt;=Lists_Cats!$B$37,Lists_Cats!$C$37,IF(C441&lt;=Lists_Cats!$B$38,Lists_Cats!$C$38,IF(C441&lt;=Lists_Cats!$B$39,Lists_Cats!$C$39,IF(C441&lt;=Lists_Cats!$B$40,Lists_Cats!$C$40,IF(C441&lt;=Lists_Cats!$B$41,Lists_Cats!$C$41,IF(C441&lt;=Lists_Cats!$B$42,Lists_Cats!$C$42,IF(C441&lt;=Lists_Cats!$B$43,Lists_Cats!$C$43,IF(C441&lt;=Lists_Cats!$B$44,Lists_Cats!$C$44,IF(C441&lt;=Lists_Cats!$B$45,Lists_Cats!$C$45,IF(C441&lt;=Lists_Cats!$B$46,Lists_Cats!$C$46,Lists_Cats!$C$47))))))))))))))</f>
        <v>FW9</v>
      </c>
      <c r="F441" s="22"/>
      <c r="G441" s="59" t="s">
        <v>19</v>
      </c>
      <c r="H441" s="23" t="str">
        <f t="shared" si="19"/>
        <v>FT8-FW9-Cherry</v>
      </c>
      <c r="I441" s="24">
        <v>94.4</v>
      </c>
      <c r="K441">
        <f t="shared" si="18"/>
        <v>1</v>
      </c>
      <c r="M441" s="356">
        <v>0.02</v>
      </c>
      <c r="O441" s="361">
        <f t="shared" si="20"/>
        <v>96.29</v>
      </c>
    </row>
    <row r="442" spans="1:15" hidden="1">
      <c r="A442" s="25" t="s">
        <v>116</v>
      </c>
      <c r="B442" s="20">
        <v>52</v>
      </c>
      <c r="C442" s="21">
        <v>125</v>
      </c>
      <c r="D442" s="15" t="str">
        <f>IF(B442&lt;=Lists_Cats!$B$19,Lists_Cats!$C$19,IF(B442&lt;=Lists_Cats!$B$20,Lists_Cats!$C$20,IF(B442&lt;=Lists_Cats!$B$21,Lists_Cats!$C$21,IF(B442&lt;=Lists_Cats!$B$22,Lists_Cats!$C$22,IF(B442&lt;=Lists_Cats!$B$23,Lists_Cats!$C$23,IF(B442&lt;=Lists_Cats!$B$24,Lists_Cats!$C$24,IF(B442&lt;=Lists_Cats!$B$25,Lists_Cats!$C$25,IF(B442&lt;=Lists_Cats!$B$26,Lists_Cats!$C$26,IF(B442&lt;=Lists_Cats!$B$27,Lists_Cats!$C$27,IF(B442&lt;=Lists_Cats!$B$28,Lists_Cats!$C$28,Lists_Cats!$C$29))))))))))</f>
        <v>FT8</v>
      </c>
      <c r="E442" s="22" t="str">
        <f>IF(C442&lt;=Lists_Cats!$B$33,Lists_Cats!$C$33,IF(C442&lt;=Lists_Cats!$B$34,Lists_Cats!$C$34,IF(C442&lt;=Lists_Cats!$B$35,Lists_Cats!$C$35,IF(C442&lt;=Lists_Cats!$B$36,Lists_Cats!$C$36,IF(C442&lt;=Lists_Cats!$B$37,Lists_Cats!$C$37,IF(C442&lt;=Lists_Cats!$B$38,Lists_Cats!$C$38,IF(C442&lt;=Lists_Cats!$B$39,Lists_Cats!$C$39,IF(C442&lt;=Lists_Cats!$B$40,Lists_Cats!$C$40,IF(C442&lt;=Lists_Cats!$B$41,Lists_Cats!$C$41,IF(C442&lt;=Lists_Cats!$B$42,Lists_Cats!$C$42,IF(C442&lt;=Lists_Cats!$B$43,Lists_Cats!$C$43,IF(C442&lt;=Lists_Cats!$B$44,Lists_Cats!$C$44,IF(C442&lt;=Lists_Cats!$B$45,Lists_Cats!$C$45,IF(C442&lt;=Lists_Cats!$B$46,Lists_Cats!$C$46,Lists_Cats!$C$47))))))))))))))</f>
        <v>FW10</v>
      </c>
      <c r="F442" s="22"/>
      <c r="G442" s="59" t="s">
        <v>19</v>
      </c>
      <c r="H442" s="23" t="str">
        <f t="shared" si="19"/>
        <v>FT8-FW10-Cherry</v>
      </c>
      <c r="I442" s="24">
        <v>101.94000000000001</v>
      </c>
      <c r="K442">
        <f t="shared" si="18"/>
        <v>1</v>
      </c>
      <c r="M442" s="356">
        <v>0.02</v>
      </c>
      <c r="O442" s="361">
        <f t="shared" si="20"/>
        <v>103.98</v>
      </c>
    </row>
    <row r="443" spans="1:15" hidden="1">
      <c r="A443" s="25" t="s">
        <v>97</v>
      </c>
      <c r="B443" s="20">
        <v>52</v>
      </c>
      <c r="C443" s="21">
        <v>138</v>
      </c>
      <c r="D443" s="15" t="str">
        <f>IF(B443&lt;=Lists_Cats!$B$19,Lists_Cats!$C$19,IF(B443&lt;=Lists_Cats!$B$20,Lists_Cats!$C$20,IF(B443&lt;=Lists_Cats!$B$21,Lists_Cats!$C$21,IF(B443&lt;=Lists_Cats!$B$22,Lists_Cats!$C$22,IF(B443&lt;=Lists_Cats!$B$23,Lists_Cats!$C$23,IF(B443&lt;=Lists_Cats!$B$24,Lists_Cats!$C$24,IF(B443&lt;=Lists_Cats!$B$25,Lists_Cats!$C$25,IF(B443&lt;=Lists_Cats!$B$26,Lists_Cats!$C$26,IF(B443&lt;=Lists_Cats!$B$27,Lists_Cats!$C$27,IF(B443&lt;=Lists_Cats!$B$28,Lists_Cats!$C$28,Lists_Cats!$C$29))))))))))</f>
        <v>FT8</v>
      </c>
      <c r="E443" s="22" t="str">
        <f>IF(C443&lt;=Lists_Cats!$B$33,Lists_Cats!$C$33,IF(C443&lt;=Lists_Cats!$B$34,Lists_Cats!$C$34,IF(C443&lt;=Lists_Cats!$B$35,Lists_Cats!$C$35,IF(C443&lt;=Lists_Cats!$B$36,Lists_Cats!$C$36,IF(C443&lt;=Lists_Cats!$B$37,Lists_Cats!$C$37,IF(C443&lt;=Lists_Cats!$B$38,Lists_Cats!$C$38,IF(C443&lt;=Lists_Cats!$B$39,Lists_Cats!$C$39,IF(C443&lt;=Lists_Cats!$B$40,Lists_Cats!$C$40,IF(C443&lt;=Lists_Cats!$B$41,Lists_Cats!$C$41,IF(C443&lt;=Lists_Cats!$B$42,Lists_Cats!$C$42,IF(C443&lt;=Lists_Cats!$B$43,Lists_Cats!$C$43,IF(C443&lt;=Lists_Cats!$B$44,Lists_Cats!$C$44,IF(C443&lt;=Lists_Cats!$B$45,Lists_Cats!$C$45,IF(C443&lt;=Lists_Cats!$B$46,Lists_Cats!$C$46,Lists_Cats!$C$47))))))))))))))</f>
        <v>FW11</v>
      </c>
      <c r="F443" s="22"/>
      <c r="G443" s="59" t="s">
        <v>19</v>
      </c>
      <c r="H443" s="23" t="str">
        <f t="shared" si="19"/>
        <v>FT8-FW11-Cherry</v>
      </c>
      <c r="I443" s="24">
        <v>111.62</v>
      </c>
      <c r="K443">
        <f t="shared" si="18"/>
        <v>1</v>
      </c>
      <c r="M443" s="356">
        <v>0.02</v>
      </c>
      <c r="O443" s="361">
        <f t="shared" si="20"/>
        <v>113.86</v>
      </c>
    </row>
    <row r="444" spans="1:15" hidden="1">
      <c r="A444" s="25" t="s">
        <v>117</v>
      </c>
      <c r="B444" s="20">
        <v>52</v>
      </c>
      <c r="C444" s="21">
        <v>152</v>
      </c>
      <c r="D444" s="15" t="str">
        <f>IF(B444&lt;=Lists_Cats!$B$19,Lists_Cats!$C$19,IF(B444&lt;=Lists_Cats!$B$20,Lists_Cats!$C$20,IF(B444&lt;=Lists_Cats!$B$21,Lists_Cats!$C$21,IF(B444&lt;=Lists_Cats!$B$22,Lists_Cats!$C$22,IF(B444&lt;=Lists_Cats!$B$23,Lists_Cats!$C$23,IF(B444&lt;=Lists_Cats!$B$24,Lists_Cats!$C$24,IF(B444&lt;=Lists_Cats!$B$25,Lists_Cats!$C$25,IF(B444&lt;=Lists_Cats!$B$26,Lists_Cats!$C$26,IF(B444&lt;=Lists_Cats!$B$27,Lists_Cats!$C$27,IF(B444&lt;=Lists_Cats!$B$28,Lists_Cats!$C$28,Lists_Cats!$C$29))))))))))</f>
        <v>FT8</v>
      </c>
      <c r="E444" s="22" t="str">
        <f>IF(C444&lt;=Lists_Cats!$B$33,Lists_Cats!$C$33,IF(C444&lt;=Lists_Cats!$B$34,Lists_Cats!$C$34,IF(C444&lt;=Lists_Cats!$B$35,Lists_Cats!$C$35,IF(C444&lt;=Lists_Cats!$B$36,Lists_Cats!$C$36,IF(C444&lt;=Lists_Cats!$B$37,Lists_Cats!$C$37,IF(C444&lt;=Lists_Cats!$B$38,Lists_Cats!$C$38,IF(C444&lt;=Lists_Cats!$B$39,Lists_Cats!$C$39,IF(C444&lt;=Lists_Cats!$B$40,Lists_Cats!$C$40,IF(C444&lt;=Lists_Cats!$B$41,Lists_Cats!$C$41,IF(C444&lt;=Lists_Cats!$B$42,Lists_Cats!$C$42,IF(C444&lt;=Lists_Cats!$B$43,Lists_Cats!$C$43,IF(C444&lt;=Lists_Cats!$B$44,Lists_Cats!$C$44,IF(C444&lt;=Lists_Cats!$B$45,Lists_Cats!$C$45,IF(C444&lt;=Lists_Cats!$B$46,Lists_Cats!$C$46,Lists_Cats!$C$47))))))))))))))</f>
        <v>FW12</v>
      </c>
      <c r="F444" s="22"/>
      <c r="G444" s="59" t="s">
        <v>19</v>
      </c>
      <c r="H444" s="23" t="str">
        <f t="shared" si="19"/>
        <v>FT8-FW12-Cherry</v>
      </c>
      <c r="I444" s="24">
        <v>122.44000000000001</v>
      </c>
      <c r="K444">
        <f t="shared" si="18"/>
        <v>1</v>
      </c>
      <c r="M444" s="356">
        <v>0.02</v>
      </c>
      <c r="O444" s="361">
        <f t="shared" si="20"/>
        <v>124.89</v>
      </c>
    </row>
    <row r="445" spans="1:15" hidden="1">
      <c r="A445" s="25" t="s">
        <v>118</v>
      </c>
      <c r="B445" s="20">
        <v>63</v>
      </c>
      <c r="C445" s="21">
        <v>79</v>
      </c>
      <c r="D445" s="15" t="str">
        <f>IF(B445&lt;=Lists_Cats!$B$19,Lists_Cats!$C$19,IF(B445&lt;=Lists_Cats!$B$20,Lists_Cats!$C$20,IF(B445&lt;=Lists_Cats!$B$21,Lists_Cats!$C$21,IF(B445&lt;=Lists_Cats!$B$22,Lists_Cats!$C$22,IF(B445&lt;=Lists_Cats!$B$23,Lists_Cats!$C$23,IF(B445&lt;=Lists_Cats!$B$24,Lists_Cats!$C$24,IF(B445&lt;=Lists_Cats!$B$25,Lists_Cats!$C$25,IF(B445&lt;=Lists_Cats!$B$26,Lists_Cats!$C$26,IF(B445&lt;=Lists_Cats!$B$27,Lists_Cats!$C$27,IF(B445&lt;=Lists_Cats!$B$28,Lists_Cats!$C$28,Lists_Cats!$C$29))))))))))</f>
        <v>FT9</v>
      </c>
      <c r="E445" s="22" t="str">
        <f>IF(C445&lt;=Lists_Cats!$B$33,Lists_Cats!$C$33,IF(C445&lt;=Lists_Cats!$B$34,Lists_Cats!$C$34,IF(C445&lt;=Lists_Cats!$B$35,Lists_Cats!$C$35,IF(C445&lt;=Lists_Cats!$B$36,Lists_Cats!$C$36,IF(C445&lt;=Lists_Cats!$B$37,Lists_Cats!$C$37,IF(C445&lt;=Lists_Cats!$B$38,Lists_Cats!$C$38,IF(C445&lt;=Lists_Cats!$B$39,Lists_Cats!$C$39,IF(C445&lt;=Lists_Cats!$B$40,Lists_Cats!$C$40,IF(C445&lt;=Lists_Cats!$B$41,Lists_Cats!$C$41,IF(C445&lt;=Lists_Cats!$B$42,Lists_Cats!$C$42,IF(C445&lt;=Lists_Cats!$B$43,Lists_Cats!$C$43,IF(C445&lt;=Lists_Cats!$B$44,Lists_Cats!$C$44,IF(C445&lt;=Lists_Cats!$B$45,Lists_Cats!$C$45,IF(C445&lt;=Lists_Cats!$B$46,Lists_Cats!$C$46,Lists_Cats!$C$47))))))))))))))</f>
        <v>FW5</v>
      </c>
      <c r="F445" s="22"/>
      <c r="G445" s="59" t="s">
        <v>19</v>
      </c>
      <c r="H445" s="23" t="str">
        <f t="shared" si="19"/>
        <v>FT9-FW5-Cherry</v>
      </c>
      <c r="I445" s="24">
        <v>115.31</v>
      </c>
      <c r="K445">
        <f t="shared" si="18"/>
        <v>1</v>
      </c>
      <c r="M445" s="356">
        <v>0.02</v>
      </c>
      <c r="O445" s="361">
        <f t="shared" si="20"/>
        <v>117.62</v>
      </c>
    </row>
    <row r="446" spans="1:15" hidden="1">
      <c r="A446" s="25" t="s">
        <v>119</v>
      </c>
      <c r="B446" s="20">
        <v>63</v>
      </c>
      <c r="C446" s="21">
        <v>91</v>
      </c>
      <c r="D446" s="15" t="str">
        <f>IF(B446&lt;=Lists_Cats!$B$19,Lists_Cats!$C$19,IF(B446&lt;=Lists_Cats!$B$20,Lists_Cats!$C$20,IF(B446&lt;=Lists_Cats!$B$21,Lists_Cats!$C$21,IF(B446&lt;=Lists_Cats!$B$22,Lists_Cats!$C$22,IF(B446&lt;=Lists_Cats!$B$23,Lists_Cats!$C$23,IF(B446&lt;=Lists_Cats!$B$24,Lists_Cats!$C$24,IF(B446&lt;=Lists_Cats!$B$25,Lists_Cats!$C$25,IF(B446&lt;=Lists_Cats!$B$26,Lists_Cats!$C$26,IF(B446&lt;=Lists_Cats!$B$27,Lists_Cats!$C$27,IF(B446&lt;=Lists_Cats!$B$28,Lists_Cats!$C$28,Lists_Cats!$C$29))))))))))</f>
        <v>FT9</v>
      </c>
      <c r="E446" s="22" t="str">
        <f>IF(C446&lt;=Lists_Cats!$B$33,Lists_Cats!$C$33,IF(C446&lt;=Lists_Cats!$B$34,Lists_Cats!$C$34,IF(C446&lt;=Lists_Cats!$B$35,Lists_Cats!$C$35,IF(C446&lt;=Lists_Cats!$B$36,Lists_Cats!$C$36,IF(C446&lt;=Lists_Cats!$B$37,Lists_Cats!$C$37,IF(C446&lt;=Lists_Cats!$B$38,Lists_Cats!$C$38,IF(C446&lt;=Lists_Cats!$B$39,Lists_Cats!$C$39,IF(C446&lt;=Lists_Cats!$B$40,Lists_Cats!$C$40,IF(C446&lt;=Lists_Cats!$B$41,Lists_Cats!$C$41,IF(C446&lt;=Lists_Cats!$B$42,Lists_Cats!$C$42,IF(C446&lt;=Lists_Cats!$B$43,Lists_Cats!$C$43,IF(C446&lt;=Lists_Cats!$B$44,Lists_Cats!$C$44,IF(C446&lt;=Lists_Cats!$B$45,Lists_Cats!$C$45,IF(C446&lt;=Lists_Cats!$B$46,Lists_Cats!$C$46,Lists_Cats!$C$47))))))))))))))</f>
        <v>FW7</v>
      </c>
      <c r="F446" s="22"/>
      <c r="G446" s="59" t="s">
        <v>19</v>
      </c>
      <c r="H446" s="23" t="str">
        <f t="shared" si="19"/>
        <v>FT9-FW7-Cherry</v>
      </c>
      <c r="I446" s="24">
        <v>124.05000000000001</v>
      </c>
      <c r="K446">
        <f t="shared" si="18"/>
        <v>1</v>
      </c>
      <c r="M446" s="356">
        <v>0.02</v>
      </c>
      <c r="O446" s="361">
        <f t="shared" si="20"/>
        <v>126.54</v>
      </c>
    </row>
    <row r="447" spans="1:15" hidden="1">
      <c r="A447" s="25" t="s">
        <v>120</v>
      </c>
      <c r="B447" s="20">
        <v>63</v>
      </c>
      <c r="C447" s="21">
        <v>104</v>
      </c>
      <c r="D447" s="15" t="str">
        <f>IF(B447&lt;=Lists_Cats!$B$19,Lists_Cats!$C$19,IF(B447&lt;=Lists_Cats!$B$20,Lists_Cats!$C$20,IF(B447&lt;=Lists_Cats!$B$21,Lists_Cats!$C$21,IF(B447&lt;=Lists_Cats!$B$22,Lists_Cats!$C$22,IF(B447&lt;=Lists_Cats!$B$23,Lists_Cats!$C$23,IF(B447&lt;=Lists_Cats!$B$24,Lists_Cats!$C$24,IF(B447&lt;=Lists_Cats!$B$25,Lists_Cats!$C$25,IF(B447&lt;=Lists_Cats!$B$26,Lists_Cats!$C$26,IF(B447&lt;=Lists_Cats!$B$27,Lists_Cats!$C$27,IF(B447&lt;=Lists_Cats!$B$28,Lists_Cats!$C$28,Lists_Cats!$C$29))))))))))</f>
        <v>FT9</v>
      </c>
      <c r="E447" s="22" t="str">
        <f>IF(C447&lt;=Lists_Cats!$B$33,Lists_Cats!$C$33,IF(C447&lt;=Lists_Cats!$B$34,Lists_Cats!$C$34,IF(C447&lt;=Lists_Cats!$B$35,Lists_Cats!$C$35,IF(C447&lt;=Lists_Cats!$B$36,Lists_Cats!$C$36,IF(C447&lt;=Lists_Cats!$B$37,Lists_Cats!$C$37,IF(C447&lt;=Lists_Cats!$B$38,Lists_Cats!$C$38,IF(C447&lt;=Lists_Cats!$B$39,Lists_Cats!$C$39,IF(C447&lt;=Lists_Cats!$B$40,Lists_Cats!$C$40,IF(C447&lt;=Lists_Cats!$B$41,Lists_Cats!$C$41,IF(C447&lt;=Lists_Cats!$B$42,Lists_Cats!$C$42,IF(C447&lt;=Lists_Cats!$B$43,Lists_Cats!$C$43,IF(C447&lt;=Lists_Cats!$B$44,Lists_Cats!$C$44,IF(C447&lt;=Lists_Cats!$B$45,Lists_Cats!$C$45,IF(C447&lt;=Lists_Cats!$B$46,Lists_Cats!$C$46,Lists_Cats!$C$47))))))))))))))</f>
        <v>FW8</v>
      </c>
      <c r="F447" s="22"/>
      <c r="G447" s="59" t="s">
        <v>19</v>
      </c>
      <c r="H447" s="23" t="str">
        <f t="shared" si="19"/>
        <v>FT9-FW8-Cherry</v>
      </c>
      <c r="I447" s="24">
        <v>134.44999999999999</v>
      </c>
      <c r="K447">
        <f t="shared" si="18"/>
        <v>1</v>
      </c>
      <c r="M447" s="356">
        <v>0.02</v>
      </c>
      <c r="O447" s="361">
        <f t="shared" si="20"/>
        <v>137.13999999999999</v>
      </c>
    </row>
    <row r="448" spans="1:15" hidden="1">
      <c r="A448" s="25" t="s">
        <v>121</v>
      </c>
      <c r="B448" s="20">
        <v>63</v>
      </c>
      <c r="C448" s="21">
        <v>115</v>
      </c>
      <c r="D448" s="15" t="str">
        <f>IF(B448&lt;=Lists_Cats!$B$19,Lists_Cats!$C$19,IF(B448&lt;=Lists_Cats!$B$20,Lists_Cats!$C$20,IF(B448&lt;=Lists_Cats!$B$21,Lists_Cats!$C$21,IF(B448&lt;=Lists_Cats!$B$22,Lists_Cats!$C$22,IF(B448&lt;=Lists_Cats!$B$23,Lists_Cats!$C$23,IF(B448&lt;=Lists_Cats!$B$24,Lists_Cats!$C$24,IF(B448&lt;=Lists_Cats!$B$25,Lists_Cats!$C$25,IF(B448&lt;=Lists_Cats!$B$26,Lists_Cats!$C$26,IF(B448&lt;=Lists_Cats!$B$27,Lists_Cats!$C$27,IF(B448&lt;=Lists_Cats!$B$28,Lists_Cats!$C$28,Lists_Cats!$C$29))))))))))</f>
        <v>FT9</v>
      </c>
      <c r="E448" s="22" t="str">
        <f>IF(C448&lt;=Lists_Cats!$B$33,Lists_Cats!$C$33,IF(C448&lt;=Lists_Cats!$B$34,Lists_Cats!$C$34,IF(C448&lt;=Lists_Cats!$B$35,Lists_Cats!$C$35,IF(C448&lt;=Lists_Cats!$B$36,Lists_Cats!$C$36,IF(C448&lt;=Lists_Cats!$B$37,Lists_Cats!$C$37,IF(C448&lt;=Lists_Cats!$B$38,Lists_Cats!$C$38,IF(C448&lt;=Lists_Cats!$B$39,Lists_Cats!$C$39,IF(C448&lt;=Lists_Cats!$B$40,Lists_Cats!$C$40,IF(C448&lt;=Lists_Cats!$B$41,Lists_Cats!$C$41,IF(C448&lt;=Lists_Cats!$B$42,Lists_Cats!$C$42,IF(C448&lt;=Lists_Cats!$B$43,Lists_Cats!$C$43,IF(C448&lt;=Lists_Cats!$B$44,Lists_Cats!$C$44,IF(C448&lt;=Lists_Cats!$B$45,Lists_Cats!$C$45,IF(C448&lt;=Lists_Cats!$B$46,Lists_Cats!$C$46,Lists_Cats!$C$47))))))))))))))</f>
        <v>FW9</v>
      </c>
      <c r="F448" s="22"/>
      <c r="G448" s="59" t="s">
        <v>19</v>
      </c>
      <c r="H448" s="23" t="str">
        <f t="shared" si="19"/>
        <v>FT9-FW9-Cherry</v>
      </c>
      <c r="I448" s="24">
        <v>142.60999999999999</v>
      </c>
      <c r="K448">
        <f t="shared" si="18"/>
        <v>1</v>
      </c>
      <c r="M448" s="356">
        <v>0.02</v>
      </c>
      <c r="O448" s="361">
        <f t="shared" si="20"/>
        <v>145.47</v>
      </c>
    </row>
    <row r="449" spans="1:15" hidden="1">
      <c r="A449" s="25" t="s">
        <v>122</v>
      </c>
      <c r="B449" s="20">
        <v>63</v>
      </c>
      <c r="C449" s="21">
        <v>125</v>
      </c>
      <c r="D449" s="15" t="str">
        <f>IF(B449&lt;=Lists_Cats!$B$19,Lists_Cats!$C$19,IF(B449&lt;=Lists_Cats!$B$20,Lists_Cats!$C$20,IF(B449&lt;=Lists_Cats!$B$21,Lists_Cats!$C$21,IF(B449&lt;=Lists_Cats!$B$22,Lists_Cats!$C$22,IF(B449&lt;=Lists_Cats!$B$23,Lists_Cats!$C$23,IF(B449&lt;=Lists_Cats!$B$24,Lists_Cats!$C$24,IF(B449&lt;=Lists_Cats!$B$25,Lists_Cats!$C$25,IF(B449&lt;=Lists_Cats!$B$26,Lists_Cats!$C$26,IF(B449&lt;=Lists_Cats!$B$27,Lists_Cats!$C$27,IF(B449&lt;=Lists_Cats!$B$28,Lists_Cats!$C$28,Lists_Cats!$C$29))))))))))</f>
        <v>FT9</v>
      </c>
      <c r="E449" s="22" t="str">
        <f>IF(C449&lt;=Lists_Cats!$B$33,Lists_Cats!$C$33,IF(C449&lt;=Lists_Cats!$B$34,Lists_Cats!$C$34,IF(C449&lt;=Lists_Cats!$B$35,Lists_Cats!$C$35,IF(C449&lt;=Lists_Cats!$B$36,Lists_Cats!$C$36,IF(C449&lt;=Lists_Cats!$B$37,Lists_Cats!$C$37,IF(C449&lt;=Lists_Cats!$B$38,Lists_Cats!$C$38,IF(C449&lt;=Lists_Cats!$B$39,Lists_Cats!$C$39,IF(C449&lt;=Lists_Cats!$B$40,Lists_Cats!$C$40,IF(C449&lt;=Lists_Cats!$B$41,Lists_Cats!$C$41,IF(C449&lt;=Lists_Cats!$B$42,Lists_Cats!$C$42,IF(C449&lt;=Lists_Cats!$B$43,Lists_Cats!$C$43,IF(C449&lt;=Lists_Cats!$B$44,Lists_Cats!$C$44,IF(C449&lt;=Lists_Cats!$B$45,Lists_Cats!$C$45,IF(C449&lt;=Lists_Cats!$B$46,Lists_Cats!$C$46,Lists_Cats!$C$47))))))))))))))</f>
        <v>FW10</v>
      </c>
      <c r="F449" s="22"/>
      <c r="G449" s="59" t="s">
        <v>19</v>
      </c>
      <c r="H449" s="23" t="str">
        <f t="shared" si="19"/>
        <v>FT9-FW10-Cherry</v>
      </c>
      <c r="I449" s="24">
        <v>150.32</v>
      </c>
      <c r="K449">
        <f t="shared" si="18"/>
        <v>1</v>
      </c>
      <c r="M449" s="356">
        <v>0.02</v>
      </c>
      <c r="O449" s="361">
        <f t="shared" si="20"/>
        <v>153.32999999999998</v>
      </c>
    </row>
    <row r="450" spans="1:15" hidden="1">
      <c r="A450" s="25" t="s">
        <v>123</v>
      </c>
      <c r="B450" s="20">
        <v>63</v>
      </c>
      <c r="C450" s="21">
        <v>138</v>
      </c>
      <c r="D450" s="15" t="str">
        <f>IF(B450&lt;=Lists_Cats!$B$19,Lists_Cats!$C$19,IF(B450&lt;=Lists_Cats!$B$20,Lists_Cats!$C$20,IF(B450&lt;=Lists_Cats!$B$21,Lists_Cats!$C$21,IF(B450&lt;=Lists_Cats!$B$22,Lists_Cats!$C$22,IF(B450&lt;=Lists_Cats!$B$23,Lists_Cats!$C$23,IF(B450&lt;=Lists_Cats!$B$24,Lists_Cats!$C$24,IF(B450&lt;=Lists_Cats!$B$25,Lists_Cats!$C$25,IF(B450&lt;=Lists_Cats!$B$26,Lists_Cats!$C$26,IF(B450&lt;=Lists_Cats!$B$27,Lists_Cats!$C$27,IF(B450&lt;=Lists_Cats!$B$28,Lists_Cats!$C$28,Lists_Cats!$C$29))))))))))</f>
        <v>FT9</v>
      </c>
      <c r="E450" s="22" t="str">
        <f>IF(C450&lt;=Lists_Cats!$B$33,Lists_Cats!$C$33,IF(C450&lt;=Lists_Cats!$B$34,Lists_Cats!$C$34,IF(C450&lt;=Lists_Cats!$B$35,Lists_Cats!$C$35,IF(C450&lt;=Lists_Cats!$B$36,Lists_Cats!$C$36,IF(C450&lt;=Lists_Cats!$B$37,Lists_Cats!$C$37,IF(C450&lt;=Lists_Cats!$B$38,Lists_Cats!$C$38,IF(C450&lt;=Lists_Cats!$B$39,Lists_Cats!$C$39,IF(C450&lt;=Lists_Cats!$B$40,Lists_Cats!$C$40,IF(C450&lt;=Lists_Cats!$B$41,Lists_Cats!$C$41,IF(C450&lt;=Lists_Cats!$B$42,Lists_Cats!$C$42,IF(C450&lt;=Lists_Cats!$B$43,Lists_Cats!$C$43,IF(C450&lt;=Lists_Cats!$B$44,Lists_Cats!$C$44,IF(C450&lt;=Lists_Cats!$B$45,Lists_Cats!$C$45,IF(C450&lt;=Lists_Cats!$B$46,Lists_Cats!$C$46,Lists_Cats!$C$47))))))))))))))</f>
        <v>FW11</v>
      </c>
      <c r="F450" s="22"/>
      <c r="G450" s="59" t="s">
        <v>19</v>
      </c>
      <c r="H450" s="23" t="str">
        <f t="shared" si="19"/>
        <v>FT9-FW11-Cherry</v>
      </c>
      <c r="I450" s="24">
        <v>160.19</v>
      </c>
      <c r="K450">
        <f t="shared" si="18"/>
        <v>1</v>
      </c>
      <c r="M450" s="356">
        <v>0.02</v>
      </c>
      <c r="O450" s="361">
        <f t="shared" si="20"/>
        <v>163.39999999999998</v>
      </c>
    </row>
    <row r="451" spans="1:15" hidden="1">
      <c r="A451" s="25" t="s">
        <v>124</v>
      </c>
      <c r="B451" s="20">
        <v>63</v>
      </c>
      <c r="C451" s="21">
        <v>152</v>
      </c>
      <c r="D451" s="15" t="str">
        <f>IF(B451&lt;=Lists_Cats!$B$19,Lists_Cats!$C$19,IF(B451&lt;=Lists_Cats!$B$20,Lists_Cats!$C$20,IF(B451&lt;=Lists_Cats!$B$21,Lists_Cats!$C$21,IF(B451&lt;=Lists_Cats!$B$22,Lists_Cats!$C$22,IF(B451&lt;=Lists_Cats!$B$23,Lists_Cats!$C$23,IF(B451&lt;=Lists_Cats!$B$24,Lists_Cats!$C$24,IF(B451&lt;=Lists_Cats!$B$25,Lists_Cats!$C$25,IF(B451&lt;=Lists_Cats!$B$26,Lists_Cats!$C$26,IF(B451&lt;=Lists_Cats!$B$27,Lists_Cats!$C$27,IF(B451&lt;=Lists_Cats!$B$28,Lists_Cats!$C$28,Lists_Cats!$C$29))))))))))</f>
        <v>FT9</v>
      </c>
      <c r="E451" s="22" t="str">
        <f>IF(C451&lt;=Lists_Cats!$B$33,Lists_Cats!$C$33,IF(C451&lt;=Lists_Cats!$B$34,Lists_Cats!$C$34,IF(C451&lt;=Lists_Cats!$B$35,Lists_Cats!$C$35,IF(C451&lt;=Lists_Cats!$B$36,Lists_Cats!$C$36,IF(C451&lt;=Lists_Cats!$B$37,Lists_Cats!$C$37,IF(C451&lt;=Lists_Cats!$B$38,Lists_Cats!$C$38,IF(C451&lt;=Lists_Cats!$B$39,Lists_Cats!$C$39,IF(C451&lt;=Lists_Cats!$B$40,Lists_Cats!$C$40,IF(C451&lt;=Lists_Cats!$B$41,Lists_Cats!$C$41,IF(C451&lt;=Lists_Cats!$B$42,Lists_Cats!$C$42,IF(C451&lt;=Lists_Cats!$B$43,Lists_Cats!$C$43,IF(C451&lt;=Lists_Cats!$B$44,Lists_Cats!$C$44,IF(C451&lt;=Lists_Cats!$B$45,Lists_Cats!$C$45,IF(C451&lt;=Lists_Cats!$B$46,Lists_Cats!$C$46,Lists_Cats!$C$47))))))))))))))</f>
        <v>FW12</v>
      </c>
      <c r="F451" s="22"/>
      <c r="G451" s="59" t="s">
        <v>19</v>
      </c>
      <c r="H451" s="23" t="str">
        <f t="shared" si="19"/>
        <v>FT9-FW12-Cherry</v>
      </c>
      <c r="I451" s="24">
        <v>171.1</v>
      </c>
      <c r="K451">
        <f t="shared" si="18"/>
        <v>1</v>
      </c>
      <c r="M451" s="356">
        <v>0.02</v>
      </c>
      <c r="O451" s="361">
        <f t="shared" si="20"/>
        <v>174.53</v>
      </c>
    </row>
    <row r="452" spans="1:15" hidden="1">
      <c r="A452" s="26" t="s">
        <v>63</v>
      </c>
      <c r="B452" s="27">
        <v>12</v>
      </c>
      <c r="C452" s="28">
        <v>31</v>
      </c>
      <c r="D452" s="15" t="str">
        <f>IF(B452&lt;=Lists_Cats!$B$19,Lists_Cats!$C$19,IF(B452&lt;=Lists_Cats!$B$20,Lists_Cats!$C$20,IF(B452&lt;=Lists_Cats!$B$21,Lists_Cats!$C$21,IF(B452&lt;=Lists_Cats!$B$22,Lists_Cats!$C$22,IF(B452&lt;=Lists_Cats!$B$23,Lists_Cats!$C$23,IF(B452&lt;=Lists_Cats!$B$24,Lists_Cats!$C$24,IF(B452&lt;=Lists_Cats!$B$25,Lists_Cats!$C$25,IF(B452&lt;=Lists_Cats!$B$26,Lists_Cats!$C$26,IF(B452&lt;=Lists_Cats!$B$27,Lists_Cats!$C$27,IF(B452&lt;=Lists_Cats!$B$28,Lists_Cats!$C$28,Lists_Cats!$C$29))))))))))</f>
        <v>FT1</v>
      </c>
      <c r="E452" s="29" t="str">
        <f>IF(C452&lt;=Lists_Cats!$B$33,Lists_Cats!$C$33,IF(C452&lt;=Lists_Cats!$B$34,Lists_Cats!$C$34,IF(C452&lt;=Lists_Cats!$B$35,Lists_Cats!$C$35,IF(C452&lt;=Lists_Cats!$B$36,Lists_Cats!$C$36,IF(C452&lt;=Lists_Cats!$B$37,Lists_Cats!$C$37,IF(C452&lt;=Lists_Cats!$B$38,Lists_Cats!$C$38,IF(C452&lt;=Lists_Cats!$B$39,Lists_Cats!$C$39,IF(C452&lt;=Lists_Cats!$B$40,Lists_Cats!$C$40,IF(C452&lt;=Lists_Cats!$B$41,Lists_Cats!$C$41,IF(C452&lt;=Lists_Cats!$B$42,Lists_Cats!$C$42,IF(C452&lt;=Lists_Cats!$B$43,Lists_Cats!$C$43,IF(C452&lt;=Lists_Cats!$B$44,Lists_Cats!$C$44,IF(C452&lt;=Lists_Cats!$B$45,Lists_Cats!$C$45,IF(C452&lt;=Lists_Cats!$B$46,Lists_Cats!$C$46,Lists_Cats!$C$47))))))))))))))</f>
        <v>FW1</v>
      </c>
      <c r="F452" s="29"/>
      <c r="G452" s="60" t="s">
        <v>667</v>
      </c>
      <c r="H452" s="30" t="str">
        <f t="shared" si="19"/>
        <v>FT1-FW1-Hardwood</v>
      </c>
      <c r="I452" s="31">
        <v>6.24</v>
      </c>
      <c r="K452">
        <f t="shared" ref="K452:K515" si="21">COUNTIF($H$4:$H$873,H452)</f>
        <v>1</v>
      </c>
      <c r="M452" s="356">
        <v>0.02</v>
      </c>
      <c r="O452" s="361">
        <f t="shared" si="20"/>
        <v>6.37</v>
      </c>
    </row>
    <row r="453" spans="1:15" hidden="1">
      <c r="A453" s="26" t="s">
        <v>64</v>
      </c>
      <c r="B453" s="27">
        <v>25</v>
      </c>
      <c r="C453" s="28">
        <v>31</v>
      </c>
      <c r="D453" s="15" t="str">
        <f>IF(B453&lt;=Lists_Cats!$B$19,Lists_Cats!$C$19,IF(B453&lt;=Lists_Cats!$B$20,Lists_Cats!$C$20,IF(B453&lt;=Lists_Cats!$B$21,Lists_Cats!$C$21,IF(B453&lt;=Lists_Cats!$B$22,Lists_Cats!$C$22,IF(B453&lt;=Lists_Cats!$B$23,Lists_Cats!$C$23,IF(B453&lt;=Lists_Cats!$B$24,Lists_Cats!$C$24,IF(B453&lt;=Lists_Cats!$B$25,Lists_Cats!$C$25,IF(B453&lt;=Lists_Cats!$B$26,Lists_Cats!$C$26,IF(B453&lt;=Lists_Cats!$B$27,Lists_Cats!$C$27,IF(B453&lt;=Lists_Cats!$B$28,Lists_Cats!$C$28,Lists_Cats!$C$29))))))))))</f>
        <v>FT5</v>
      </c>
      <c r="E453" s="29" t="str">
        <f>IF(C453&lt;=Lists_Cats!$B$33,Lists_Cats!$C$33,IF(C453&lt;=Lists_Cats!$B$34,Lists_Cats!$C$34,IF(C453&lt;=Lists_Cats!$B$35,Lists_Cats!$C$35,IF(C453&lt;=Lists_Cats!$B$36,Lists_Cats!$C$36,IF(C453&lt;=Lists_Cats!$B$37,Lists_Cats!$C$37,IF(C453&lt;=Lists_Cats!$B$38,Lists_Cats!$C$38,IF(C453&lt;=Lists_Cats!$B$39,Lists_Cats!$C$39,IF(C453&lt;=Lists_Cats!$B$40,Lists_Cats!$C$40,IF(C453&lt;=Lists_Cats!$B$41,Lists_Cats!$C$41,IF(C453&lt;=Lists_Cats!$B$42,Lists_Cats!$C$42,IF(C453&lt;=Lists_Cats!$B$43,Lists_Cats!$C$43,IF(C453&lt;=Lists_Cats!$B$44,Lists_Cats!$C$44,IF(C453&lt;=Lists_Cats!$B$45,Lists_Cats!$C$45,IF(C453&lt;=Lists_Cats!$B$46,Lists_Cats!$C$46,Lists_Cats!$C$47))))))))))))))</f>
        <v>FW1</v>
      </c>
      <c r="F453" s="29"/>
      <c r="G453" s="60" t="s">
        <v>667</v>
      </c>
      <c r="H453" s="30" t="str">
        <f t="shared" ref="H453:H516" si="22">D453&amp;"-"&amp;E453&amp;"-"&amp;G453</f>
        <v>FT5-FW1-Hardwood</v>
      </c>
      <c r="I453" s="31">
        <v>8.8699999999999992</v>
      </c>
      <c r="K453">
        <f t="shared" si="21"/>
        <v>1</v>
      </c>
      <c r="M453" s="356">
        <v>0.02</v>
      </c>
      <c r="O453" s="361">
        <f t="shared" ref="O453:O516" si="23">+ROUNDUP(I453*(1+M453),2)</f>
        <v>9.0499999999999989</v>
      </c>
    </row>
    <row r="454" spans="1:15" hidden="1">
      <c r="A454" s="26" t="s">
        <v>65</v>
      </c>
      <c r="B454" s="27">
        <v>12</v>
      </c>
      <c r="C454" s="28">
        <v>45</v>
      </c>
      <c r="D454" s="15" t="str">
        <f>IF(B454&lt;=Lists_Cats!$B$19,Lists_Cats!$C$19,IF(B454&lt;=Lists_Cats!$B$20,Lists_Cats!$C$20,IF(B454&lt;=Lists_Cats!$B$21,Lists_Cats!$C$21,IF(B454&lt;=Lists_Cats!$B$22,Lists_Cats!$C$22,IF(B454&lt;=Lists_Cats!$B$23,Lists_Cats!$C$23,IF(B454&lt;=Lists_Cats!$B$24,Lists_Cats!$C$24,IF(B454&lt;=Lists_Cats!$B$25,Lists_Cats!$C$25,IF(B454&lt;=Lists_Cats!$B$26,Lists_Cats!$C$26,IF(B454&lt;=Lists_Cats!$B$27,Lists_Cats!$C$27,IF(B454&lt;=Lists_Cats!$B$28,Lists_Cats!$C$28,Lists_Cats!$C$29))))))))))</f>
        <v>FT1</v>
      </c>
      <c r="E454" s="29" t="str">
        <f>IF(C454&lt;=Lists_Cats!$B$33,Lists_Cats!$C$33,IF(C454&lt;=Lists_Cats!$B$34,Lists_Cats!$C$34,IF(C454&lt;=Lists_Cats!$B$35,Lists_Cats!$C$35,IF(C454&lt;=Lists_Cats!$B$36,Lists_Cats!$C$36,IF(C454&lt;=Lists_Cats!$B$37,Lists_Cats!$C$37,IF(C454&lt;=Lists_Cats!$B$38,Lists_Cats!$C$38,IF(C454&lt;=Lists_Cats!$B$39,Lists_Cats!$C$39,IF(C454&lt;=Lists_Cats!$B$40,Lists_Cats!$C$40,IF(C454&lt;=Lists_Cats!$B$41,Lists_Cats!$C$41,IF(C454&lt;=Lists_Cats!$B$42,Lists_Cats!$C$42,IF(C454&lt;=Lists_Cats!$B$43,Lists_Cats!$C$43,IF(C454&lt;=Lists_Cats!$B$44,Lists_Cats!$C$44,IF(C454&lt;=Lists_Cats!$B$45,Lists_Cats!$C$45,IF(C454&lt;=Lists_Cats!$B$46,Lists_Cats!$C$46,Lists_Cats!$C$47))))))))))))))</f>
        <v>FW2</v>
      </c>
      <c r="F454" s="29"/>
      <c r="G454" s="60" t="s">
        <v>667</v>
      </c>
      <c r="H454" s="30" t="str">
        <f t="shared" si="22"/>
        <v>FT1-FW2-Hardwood</v>
      </c>
      <c r="I454" s="31">
        <v>7.85</v>
      </c>
      <c r="K454">
        <f t="shared" si="21"/>
        <v>1</v>
      </c>
      <c r="M454" s="356">
        <v>0.02</v>
      </c>
      <c r="O454" s="361">
        <f t="shared" si="23"/>
        <v>8.01</v>
      </c>
    </row>
    <row r="455" spans="1:15" hidden="1">
      <c r="A455" s="26" t="s">
        <v>66</v>
      </c>
      <c r="B455" s="27">
        <v>12</v>
      </c>
      <c r="C455" s="28">
        <v>60</v>
      </c>
      <c r="D455" s="15" t="str">
        <f>IF(B455&lt;=Lists_Cats!$B$19,Lists_Cats!$C$19,IF(B455&lt;=Lists_Cats!$B$20,Lists_Cats!$C$20,IF(B455&lt;=Lists_Cats!$B$21,Lists_Cats!$C$21,IF(B455&lt;=Lists_Cats!$B$22,Lists_Cats!$C$22,IF(B455&lt;=Lists_Cats!$B$23,Lists_Cats!$C$23,IF(B455&lt;=Lists_Cats!$B$24,Lists_Cats!$C$24,IF(B455&lt;=Lists_Cats!$B$25,Lists_Cats!$C$25,IF(B455&lt;=Lists_Cats!$B$26,Lists_Cats!$C$26,IF(B455&lt;=Lists_Cats!$B$27,Lists_Cats!$C$27,IF(B455&lt;=Lists_Cats!$B$28,Lists_Cats!$C$28,Lists_Cats!$C$29))))))))))</f>
        <v>FT1</v>
      </c>
      <c r="E455" s="29" t="str">
        <f>IF(C455&lt;=Lists_Cats!$B$33,Lists_Cats!$C$33,IF(C455&lt;=Lists_Cats!$B$34,Lists_Cats!$C$34,IF(C455&lt;=Lists_Cats!$B$35,Lists_Cats!$C$35,IF(C455&lt;=Lists_Cats!$B$36,Lists_Cats!$C$36,IF(C455&lt;=Lists_Cats!$B$37,Lists_Cats!$C$37,IF(C455&lt;=Lists_Cats!$B$38,Lists_Cats!$C$38,IF(C455&lt;=Lists_Cats!$B$39,Lists_Cats!$C$39,IF(C455&lt;=Lists_Cats!$B$40,Lists_Cats!$C$40,IF(C455&lt;=Lists_Cats!$B$41,Lists_Cats!$C$41,IF(C455&lt;=Lists_Cats!$B$42,Lists_Cats!$C$42,IF(C455&lt;=Lists_Cats!$B$43,Lists_Cats!$C$43,IF(C455&lt;=Lists_Cats!$B$44,Lists_Cats!$C$44,IF(C455&lt;=Lists_Cats!$B$45,Lists_Cats!$C$45,IF(C455&lt;=Lists_Cats!$B$46,Lists_Cats!$C$46,Lists_Cats!$C$47))))))))))))))</f>
        <v>FW3</v>
      </c>
      <c r="F455" s="29"/>
      <c r="G455" s="60" t="s">
        <v>667</v>
      </c>
      <c r="H455" s="30" t="str">
        <f t="shared" si="22"/>
        <v>FT1-FW3-Hardwood</v>
      </c>
      <c r="I455" s="31">
        <v>9.57</v>
      </c>
      <c r="K455">
        <f t="shared" si="21"/>
        <v>1</v>
      </c>
      <c r="M455" s="356">
        <v>0.02</v>
      </c>
      <c r="O455" s="361">
        <f t="shared" si="23"/>
        <v>9.77</v>
      </c>
    </row>
    <row r="456" spans="1:15" hidden="1">
      <c r="A456" s="26" t="s">
        <v>67</v>
      </c>
      <c r="B456" s="27">
        <v>12</v>
      </c>
      <c r="C456" s="28">
        <v>75</v>
      </c>
      <c r="D456" s="15" t="str">
        <f>IF(B456&lt;=Lists_Cats!$B$19,Lists_Cats!$C$19,IF(B456&lt;=Lists_Cats!$B$20,Lists_Cats!$C$20,IF(B456&lt;=Lists_Cats!$B$21,Lists_Cats!$C$21,IF(B456&lt;=Lists_Cats!$B$22,Lists_Cats!$C$22,IF(B456&lt;=Lists_Cats!$B$23,Lists_Cats!$C$23,IF(B456&lt;=Lists_Cats!$B$24,Lists_Cats!$C$24,IF(B456&lt;=Lists_Cats!$B$25,Lists_Cats!$C$25,IF(B456&lt;=Lists_Cats!$B$26,Lists_Cats!$C$26,IF(B456&lt;=Lists_Cats!$B$27,Lists_Cats!$C$27,IF(B456&lt;=Lists_Cats!$B$28,Lists_Cats!$C$28,Lists_Cats!$C$29))))))))))</f>
        <v>FT1</v>
      </c>
      <c r="E456" s="29" t="str">
        <f>IF(C456&lt;=Lists_Cats!$B$33,Lists_Cats!$C$33,IF(C456&lt;=Lists_Cats!$B$34,Lists_Cats!$C$34,IF(C456&lt;=Lists_Cats!$B$35,Lists_Cats!$C$35,IF(C456&lt;=Lists_Cats!$B$36,Lists_Cats!$C$36,IF(C456&lt;=Lists_Cats!$B$37,Lists_Cats!$C$37,IF(C456&lt;=Lists_Cats!$B$38,Lists_Cats!$C$38,IF(C456&lt;=Lists_Cats!$B$39,Lists_Cats!$C$39,IF(C456&lt;=Lists_Cats!$B$40,Lists_Cats!$C$40,IF(C456&lt;=Lists_Cats!$B$41,Lists_Cats!$C$41,IF(C456&lt;=Lists_Cats!$B$42,Lists_Cats!$C$42,IF(C456&lt;=Lists_Cats!$B$43,Lists_Cats!$C$43,IF(C456&lt;=Lists_Cats!$B$44,Lists_Cats!$C$44,IF(C456&lt;=Lists_Cats!$B$45,Lists_Cats!$C$45,IF(C456&lt;=Lists_Cats!$B$46,Lists_Cats!$C$46,Lists_Cats!$C$47))))))))))))))</f>
        <v>FW4</v>
      </c>
      <c r="F456" s="29"/>
      <c r="G456" s="60" t="s">
        <v>667</v>
      </c>
      <c r="H456" s="30" t="str">
        <f t="shared" si="22"/>
        <v>FT1-FW4-Hardwood</v>
      </c>
      <c r="I456" s="31">
        <v>11.24</v>
      </c>
      <c r="K456">
        <f t="shared" si="21"/>
        <v>1</v>
      </c>
      <c r="M456" s="356">
        <v>0.02</v>
      </c>
      <c r="O456" s="361">
        <f t="shared" si="23"/>
        <v>11.47</v>
      </c>
    </row>
    <row r="457" spans="1:15" hidden="1">
      <c r="A457" s="26" t="s">
        <v>68</v>
      </c>
      <c r="B457" s="27">
        <v>12</v>
      </c>
      <c r="C457" s="28">
        <v>82</v>
      </c>
      <c r="D457" s="15" t="str">
        <f>IF(B457&lt;=Lists_Cats!$B$19,Lists_Cats!$C$19,IF(B457&lt;=Lists_Cats!$B$20,Lists_Cats!$C$20,IF(B457&lt;=Lists_Cats!$B$21,Lists_Cats!$C$21,IF(B457&lt;=Lists_Cats!$B$22,Lists_Cats!$C$22,IF(B457&lt;=Lists_Cats!$B$23,Lists_Cats!$C$23,IF(B457&lt;=Lists_Cats!$B$24,Lists_Cats!$C$24,IF(B457&lt;=Lists_Cats!$B$25,Lists_Cats!$C$25,IF(B457&lt;=Lists_Cats!$B$26,Lists_Cats!$C$26,IF(B457&lt;=Lists_Cats!$B$27,Lists_Cats!$C$27,IF(B457&lt;=Lists_Cats!$B$28,Lists_Cats!$C$28,Lists_Cats!$C$29))))))))))</f>
        <v>FT1</v>
      </c>
      <c r="E457" s="29" t="str">
        <f>IF(C457&lt;=Lists_Cats!$B$33,Lists_Cats!$C$33,IF(C457&lt;=Lists_Cats!$B$34,Lists_Cats!$C$34,IF(C457&lt;=Lists_Cats!$B$35,Lists_Cats!$C$35,IF(C457&lt;=Lists_Cats!$B$36,Lists_Cats!$C$36,IF(C457&lt;=Lists_Cats!$B$37,Lists_Cats!$C$37,IF(C457&lt;=Lists_Cats!$B$38,Lists_Cats!$C$38,IF(C457&lt;=Lists_Cats!$B$39,Lists_Cats!$C$39,IF(C457&lt;=Lists_Cats!$B$40,Lists_Cats!$C$40,IF(C457&lt;=Lists_Cats!$B$41,Lists_Cats!$C$41,IF(C457&lt;=Lists_Cats!$B$42,Lists_Cats!$C$42,IF(C457&lt;=Lists_Cats!$B$43,Lists_Cats!$C$43,IF(C457&lt;=Lists_Cats!$B$44,Lists_Cats!$C$44,IF(C457&lt;=Lists_Cats!$B$45,Lists_Cats!$C$45,IF(C457&lt;=Lists_Cats!$B$46,Lists_Cats!$C$46,Lists_Cats!$C$47))))))))))))))</f>
        <v>FW6</v>
      </c>
      <c r="F457" s="29"/>
      <c r="G457" s="60" t="s">
        <v>667</v>
      </c>
      <c r="H457" s="30" t="str">
        <f t="shared" si="22"/>
        <v>FT1-FW6-Hardwood</v>
      </c>
      <c r="I457" s="31">
        <v>12.09</v>
      </c>
      <c r="K457">
        <f t="shared" si="21"/>
        <v>1</v>
      </c>
      <c r="M457" s="356">
        <v>0.02</v>
      </c>
      <c r="O457" s="361">
        <f t="shared" si="23"/>
        <v>12.34</v>
      </c>
    </row>
    <row r="458" spans="1:15">
      <c r="A458" s="26" t="s">
        <v>69</v>
      </c>
      <c r="B458" s="27">
        <v>15</v>
      </c>
      <c r="C458" s="28">
        <v>45</v>
      </c>
      <c r="D458" s="15" t="str">
        <f>IF(B458&lt;=Lists_Cats!$B$19,Lists_Cats!$C$19,IF(B458&lt;=Lists_Cats!$B$20,Lists_Cats!$C$20,IF(B458&lt;=Lists_Cats!$B$21,Lists_Cats!$C$21,IF(B458&lt;=Lists_Cats!$B$22,Lists_Cats!$C$22,IF(B458&lt;=Lists_Cats!$B$23,Lists_Cats!$C$23,IF(B458&lt;=Lists_Cats!$B$24,Lists_Cats!$C$24,IF(B458&lt;=Lists_Cats!$B$25,Lists_Cats!$C$25,IF(B458&lt;=Lists_Cats!$B$26,Lists_Cats!$C$26,IF(B458&lt;=Lists_Cats!$B$27,Lists_Cats!$C$27,IF(B458&lt;=Lists_Cats!$B$28,Lists_Cats!$C$28,Lists_Cats!$C$29))))))))))</f>
        <v>FT2</v>
      </c>
      <c r="E458" s="29" t="str">
        <f>IF(C458&lt;=Lists_Cats!$B$33,Lists_Cats!$C$33,IF(C458&lt;=Lists_Cats!$B$34,Lists_Cats!$C$34,IF(C458&lt;=Lists_Cats!$B$35,Lists_Cats!$C$35,IF(C458&lt;=Lists_Cats!$B$36,Lists_Cats!$C$36,IF(C458&lt;=Lists_Cats!$B$37,Lists_Cats!$C$37,IF(C458&lt;=Lists_Cats!$B$38,Lists_Cats!$C$38,IF(C458&lt;=Lists_Cats!$B$39,Lists_Cats!$C$39,IF(C458&lt;=Lists_Cats!$B$40,Lists_Cats!$C$40,IF(C458&lt;=Lists_Cats!$B$41,Lists_Cats!$C$41,IF(C458&lt;=Lists_Cats!$B$42,Lists_Cats!$C$42,IF(C458&lt;=Lists_Cats!$B$43,Lists_Cats!$C$43,IF(C458&lt;=Lists_Cats!$B$44,Lists_Cats!$C$44,IF(C458&lt;=Lists_Cats!$B$45,Lists_Cats!$C$45,IF(C458&lt;=Lists_Cats!$B$46,Lists_Cats!$C$46,Lists_Cats!$C$47))))))))))))))</f>
        <v>FW2</v>
      </c>
      <c r="F458" s="29"/>
      <c r="G458" s="60" t="s">
        <v>667</v>
      </c>
      <c r="H458" s="30" t="str">
        <f t="shared" si="22"/>
        <v>FT2-FW2-Hardwood</v>
      </c>
      <c r="I458" s="31">
        <v>8.1199999999999992</v>
      </c>
      <c r="K458">
        <f t="shared" si="21"/>
        <v>1</v>
      </c>
      <c r="M458" s="356">
        <v>0.02</v>
      </c>
      <c r="O458" s="361">
        <f t="shared" si="23"/>
        <v>8.2899999999999991</v>
      </c>
    </row>
    <row r="459" spans="1:15">
      <c r="A459" s="32" t="s">
        <v>70</v>
      </c>
      <c r="B459" s="27">
        <v>15</v>
      </c>
      <c r="C459" s="28">
        <v>60</v>
      </c>
      <c r="D459" s="15" t="str">
        <f>IF(B459&lt;=Lists_Cats!$B$19,Lists_Cats!$C$19,IF(B459&lt;=Lists_Cats!$B$20,Lists_Cats!$C$20,IF(B459&lt;=Lists_Cats!$B$21,Lists_Cats!$C$21,IF(B459&lt;=Lists_Cats!$B$22,Lists_Cats!$C$22,IF(B459&lt;=Lists_Cats!$B$23,Lists_Cats!$C$23,IF(B459&lt;=Lists_Cats!$B$24,Lists_Cats!$C$24,IF(B459&lt;=Lists_Cats!$B$25,Lists_Cats!$C$25,IF(B459&lt;=Lists_Cats!$B$26,Lists_Cats!$C$26,IF(B459&lt;=Lists_Cats!$B$27,Lists_Cats!$C$27,IF(B459&lt;=Lists_Cats!$B$28,Lists_Cats!$C$28,Lists_Cats!$C$29))))))))))</f>
        <v>FT2</v>
      </c>
      <c r="E459" s="29" t="str">
        <f>IF(C459&lt;=Lists_Cats!$B$33,Lists_Cats!$C$33,IF(C459&lt;=Lists_Cats!$B$34,Lists_Cats!$C$34,IF(C459&lt;=Lists_Cats!$B$35,Lists_Cats!$C$35,IF(C459&lt;=Lists_Cats!$B$36,Lists_Cats!$C$36,IF(C459&lt;=Lists_Cats!$B$37,Lists_Cats!$C$37,IF(C459&lt;=Lists_Cats!$B$38,Lists_Cats!$C$38,IF(C459&lt;=Lists_Cats!$B$39,Lists_Cats!$C$39,IF(C459&lt;=Lists_Cats!$B$40,Lists_Cats!$C$40,IF(C459&lt;=Lists_Cats!$B$41,Lists_Cats!$C$41,IF(C459&lt;=Lists_Cats!$B$42,Lists_Cats!$C$42,IF(C459&lt;=Lists_Cats!$B$43,Lists_Cats!$C$43,IF(C459&lt;=Lists_Cats!$B$44,Lists_Cats!$C$44,IF(C459&lt;=Lists_Cats!$B$45,Lists_Cats!$C$45,IF(C459&lt;=Lists_Cats!$B$46,Lists_Cats!$C$46,Lists_Cats!$C$47))))))))))))))</f>
        <v>FW3</v>
      </c>
      <c r="F459" s="29"/>
      <c r="G459" s="60" t="s">
        <v>667</v>
      </c>
      <c r="H459" s="30" t="str">
        <f t="shared" si="22"/>
        <v>FT2-FW3-Hardwood</v>
      </c>
      <c r="I459" s="31">
        <v>9.41</v>
      </c>
      <c r="K459">
        <f t="shared" si="21"/>
        <v>1</v>
      </c>
      <c r="M459" s="356">
        <v>0.02</v>
      </c>
      <c r="O459" s="361">
        <f t="shared" si="23"/>
        <v>9.6</v>
      </c>
    </row>
    <row r="460" spans="1:15">
      <c r="A460" s="32" t="s">
        <v>71</v>
      </c>
      <c r="B460" s="27">
        <v>15</v>
      </c>
      <c r="C460" s="28">
        <v>75</v>
      </c>
      <c r="D460" s="15" t="str">
        <f>IF(B460&lt;=Lists_Cats!$B$19,Lists_Cats!$C$19,IF(B460&lt;=Lists_Cats!$B$20,Lists_Cats!$C$20,IF(B460&lt;=Lists_Cats!$B$21,Lists_Cats!$C$21,IF(B460&lt;=Lists_Cats!$B$22,Lists_Cats!$C$22,IF(B460&lt;=Lists_Cats!$B$23,Lists_Cats!$C$23,IF(B460&lt;=Lists_Cats!$B$24,Lists_Cats!$C$24,IF(B460&lt;=Lists_Cats!$B$25,Lists_Cats!$C$25,IF(B460&lt;=Lists_Cats!$B$26,Lists_Cats!$C$26,IF(B460&lt;=Lists_Cats!$B$27,Lists_Cats!$C$27,IF(B460&lt;=Lists_Cats!$B$28,Lists_Cats!$C$28,Lists_Cats!$C$29))))))))))</f>
        <v>FT2</v>
      </c>
      <c r="E460" s="29" t="str">
        <f>IF(C460&lt;=Lists_Cats!$B$33,Lists_Cats!$C$33,IF(C460&lt;=Lists_Cats!$B$34,Lists_Cats!$C$34,IF(C460&lt;=Lists_Cats!$B$35,Lists_Cats!$C$35,IF(C460&lt;=Lists_Cats!$B$36,Lists_Cats!$C$36,IF(C460&lt;=Lists_Cats!$B$37,Lists_Cats!$C$37,IF(C460&lt;=Lists_Cats!$B$38,Lists_Cats!$C$38,IF(C460&lt;=Lists_Cats!$B$39,Lists_Cats!$C$39,IF(C460&lt;=Lists_Cats!$B$40,Lists_Cats!$C$40,IF(C460&lt;=Lists_Cats!$B$41,Lists_Cats!$C$41,IF(C460&lt;=Lists_Cats!$B$42,Lists_Cats!$C$42,IF(C460&lt;=Lists_Cats!$B$43,Lists_Cats!$C$43,IF(C460&lt;=Lists_Cats!$B$44,Lists_Cats!$C$44,IF(C460&lt;=Lists_Cats!$B$45,Lists_Cats!$C$45,IF(C460&lt;=Lists_Cats!$B$46,Lists_Cats!$C$46,Lists_Cats!$C$47))))))))))))))</f>
        <v>FW4</v>
      </c>
      <c r="F460" s="29"/>
      <c r="G460" s="60" t="s">
        <v>667</v>
      </c>
      <c r="H460" s="30" t="str">
        <f t="shared" si="22"/>
        <v>FT2-FW4-Hardwood</v>
      </c>
      <c r="I460" s="31">
        <v>10.59</v>
      </c>
      <c r="K460">
        <f t="shared" si="21"/>
        <v>1</v>
      </c>
      <c r="M460" s="356">
        <v>0.02</v>
      </c>
      <c r="O460" s="361">
        <f t="shared" si="23"/>
        <v>10.81</v>
      </c>
    </row>
    <row r="461" spans="1:15">
      <c r="A461" s="32" t="s">
        <v>72</v>
      </c>
      <c r="B461" s="27">
        <v>15</v>
      </c>
      <c r="C461" s="28">
        <v>82</v>
      </c>
      <c r="D461" s="15" t="str">
        <f>IF(B461&lt;=Lists_Cats!$B$19,Lists_Cats!$C$19,IF(B461&lt;=Lists_Cats!$B$20,Lists_Cats!$C$20,IF(B461&lt;=Lists_Cats!$B$21,Lists_Cats!$C$21,IF(B461&lt;=Lists_Cats!$B$22,Lists_Cats!$C$22,IF(B461&lt;=Lists_Cats!$B$23,Lists_Cats!$C$23,IF(B461&lt;=Lists_Cats!$B$24,Lists_Cats!$C$24,IF(B461&lt;=Lists_Cats!$B$25,Lists_Cats!$C$25,IF(B461&lt;=Lists_Cats!$B$26,Lists_Cats!$C$26,IF(B461&lt;=Lists_Cats!$B$27,Lists_Cats!$C$27,IF(B461&lt;=Lists_Cats!$B$28,Lists_Cats!$C$28,Lists_Cats!$C$29))))))))))</f>
        <v>FT2</v>
      </c>
      <c r="E461" s="29" t="str">
        <f>IF(C461&lt;=Lists_Cats!$B$33,Lists_Cats!$C$33,IF(C461&lt;=Lists_Cats!$B$34,Lists_Cats!$C$34,IF(C461&lt;=Lists_Cats!$B$35,Lists_Cats!$C$35,IF(C461&lt;=Lists_Cats!$B$36,Lists_Cats!$C$36,IF(C461&lt;=Lists_Cats!$B$37,Lists_Cats!$C$37,IF(C461&lt;=Lists_Cats!$B$38,Lists_Cats!$C$38,IF(C461&lt;=Lists_Cats!$B$39,Lists_Cats!$C$39,IF(C461&lt;=Lists_Cats!$B$40,Lists_Cats!$C$40,IF(C461&lt;=Lists_Cats!$B$41,Lists_Cats!$C$41,IF(C461&lt;=Lists_Cats!$B$42,Lists_Cats!$C$42,IF(C461&lt;=Lists_Cats!$B$43,Lists_Cats!$C$43,IF(C461&lt;=Lists_Cats!$B$44,Lists_Cats!$C$44,IF(C461&lt;=Lists_Cats!$B$45,Lists_Cats!$C$45,IF(C461&lt;=Lists_Cats!$B$46,Lists_Cats!$C$46,Lists_Cats!$C$47))))))))))))))</f>
        <v>FW6</v>
      </c>
      <c r="F461" s="29"/>
      <c r="G461" s="60" t="s">
        <v>667</v>
      </c>
      <c r="H461" s="30" t="str">
        <f t="shared" si="22"/>
        <v>FT2-FW6-Hardwood</v>
      </c>
      <c r="I461" s="31">
        <v>11.24</v>
      </c>
      <c r="K461">
        <f t="shared" si="21"/>
        <v>1</v>
      </c>
      <c r="M461" s="356">
        <v>0.02</v>
      </c>
      <c r="O461" s="361">
        <f t="shared" si="23"/>
        <v>11.47</v>
      </c>
    </row>
    <row r="462" spans="1:15">
      <c r="A462" s="32" t="s">
        <v>73</v>
      </c>
      <c r="B462" s="27">
        <v>18</v>
      </c>
      <c r="C462" s="28">
        <v>45</v>
      </c>
      <c r="D462" s="15" t="str">
        <f>IF(B462&lt;=Lists_Cats!$B$19,Lists_Cats!$C$19,IF(B462&lt;=Lists_Cats!$B$20,Lists_Cats!$C$20,IF(B462&lt;=Lists_Cats!$B$21,Lists_Cats!$C$21,IF(B462&lt;=Lists_Cats!$B$22,Lists_Cats!$C$22,IF(B462&lt;=Lists_Cats!$B$23,Lists_Cats!$C$23,IF(B462&lt;=Lists_Cats!$B$24,Lists_Cats!$C$24,IF(B462&lt;=Lists_Cats!$B$25,Lists_Cats!$C$25,IF(B462&lt;=Lists_Cats!$B$26,Lists_Cats!$C$26,IF(B462&lt;=Lists_Cats!$B$27,Lists_Cats!$C$27,IF(B462&lt;=Lists_Cats!$B$28,Lists_Cats!$C$28,Lists_Cats!$C$29))))))))))</f>
        <v>FT3</v>
      </c>
      <c r="E462" s="29" t="str">
        <f>IF(C462&lt;=Lists_Cats!$B$33,Lists_Cats!$C$33,IF(C462&lt;=Lists_Cats!$B$34,Lists_Cats!$C$34,IF(C462&lt;=Lists_Cats!$B$35,Lists_Cats!$C$35,IF(C462&lt;=Lists_Cats!$B$36,Lists_Cats!$C$36,IF(C462&lt;=Lists_Cats!$B$37,Lists_Cats!$C$37,IF(C462&lt;=Lists_Cats!$B$38,Lists_Cats!$C$38,IF(C462&lt;=Lists_Cats!$B$39,Lists_Cats!$C$39,IF(C462&lt;=Lists_Cats!$B$40,Lists_Cats!$C$40,IF(C462&lt;=Lists_Cats!$B$41,Lists_Cats!$C$41,IF(C462&lt;=Lists_Cats!$B$42,Lists_Cats!$C$42,IF(C462&lt;=Lists_Cats!$B$43,Lists_Cats!$C$43,IF(C462&lt;=Lists_Cats!$B$44,Lists_Cats!$C$44,IF(C462&lt;=Lists_Cats!$B$45,Lists_Cats!$C$45,IF(C462&lt;=Lists_Cats!$B$46,Lists_Cats!$C$46,Lists_Cats!$C$47))))))))))))))</f>
        <v>FW2</v>
      </c>
      <c r="F462" s="29"/>
      <c r="G462" s="60" t="s">
        <v>667</v>
      </c>
      <c r="H462" s="30" t="str">
        <f t="shared" si="22"/>
        <v>FT3-FW2-Hardwood</v>
      </c>
      <c r="I462" s="31">
        <v>9.14</v>
      </c>
      <c r="K462">
        <f t="shared" si="21"/>
        <v>1</v>
      </c>
      <c r="M462" s="356">
        <v>0.02</v>
      </c>
      <c r="O462" s="361">
        <f t="shared" si="23"/>
        <v>9.33</v>
      </c>
    </row>
    <row r="463" spans="1:15">
      <c r="A463" s="32" t="s">
        <v>74</v>
      </c>
      <c r="B463" s="27">
        <v>18</v>
      </c>
      <c r="C463" s="28">
        <v>60</v>
      </c>
      <c r="D463" s="15" t="str">
        <f>IF(B463&lt;=Lists_Cats!$B$19,Lists_Cats!$C$19,IF(B463&lt;=Lists_Cats!$B$20,Lists_Cats!$C$20,IF(B463&lt;=Lists_Cats!$B$21,Lists_Cats!$C$21,IF(B463&lt;=Lists_Cats!$B$22,Lists_Cats!$C$22,IF(B463&lt;=Lists_Cats!$B$23,Lists_Cats!$C$23,IF(B463&lt;=Lists_Cats!$B$24,Lists_Cats!$C$24,IF(B463&lt;=Lists_Cats!$B$25,Lists_Cats!$C$25,IF(B463&lt;=Lists_Cats!$B$26,Lists_Cats!$C$26,IF(B463&lt;=Lists_Cats!$B$27,Lists_Cats!$C$27,IF(B463&lt;=Lists_Cats!$B$28,Lists_Cats!$C$28,Lists_Cats!$C$29))))))))))</f>
        <v>FT3</v>
      </c>
      <c r="E463" s="29" t="str">
        <f>IF(C463&lt;=Lists_Cats!$B$33,Lists_Cats!$C$33,IF(C463&lt;=Lists_Cats!$B$34,Lists_Cats!$C$34,IF(C463&lt;=Lists_Cats!$B$35,Lists_Cats!$C$35,IF(C463&lt;=Lists_Cats!$B$36,Lists_Cats!$C$36,IF(C463&lt;=Lists_Cats!$B$37,Lists_Cats!$C$37,IF(C463&lt;=Lists_Cats!$B$38,Lists_Cats!$C$38,IF(C463&lt;=Lists_Cats!$B$39,Lists_Cats!$C$39,IF(C463&lt;=Lists_Cats!$B$40,Lists_Cats!$C$40,IF(C463&lt;=Lists_Cats!$B$41,Lists_Cats!$C$41,IF(C463&lt;=Lists_Cats!$B$42,Lists_Cats!$C$42,IF(C463&lt;=Lists_Cats!$B$43,Lists_Cats!$C$43,IF(C463&lt;=Lists_Cats!$B$44,Lists_Cats!$C$44,IF(C463&lt;=Lists_Cats!$B$45,Lists_Cats!$C$45,IF(C463&lt;=Lists_Cats!$B$46,Lists_Cats!$C$46,Lists_Cats!$C$47))))))))))))))</f>
        <v>FW3</v>
      </c>
      <c r="F463" s="29"/>
      <c r="G463" s="60" t="s">
        <v>667</v>
      </c>
      <c r="H463" s="30" t="str">
        <f t="shared" si="22"/>
        <v>FT3-FW3-Hardwood</v>
      </c>
      <c r="I463" s="31">
        <v>10.76</v>
      </c>
      <c r="K463">
        <f t="shared" si="21"/>
        <v>1</v>
      </c>
      <c r="M463" s="356">
        <v>0.02</v>
      </c>
      <c r="O463" s="361">
        <f t="shared" si="23"/>
        <v>10.98</v>
      </c>
    </row>
    <row r="464" spans="1:15">
      <c r="A464" s="32" t="s">
        <v>75</v>
      </c>
      <c r="B464" s="27">
        <v>18</v>
      </c>
      <c r="C464" s="28">
        <v>75</v>
      </c>
      <c r="D464" s="15" t="str">
        <f>IF(B464&lt;=Lists_Cats!$B$19,Lists_Cats!$C$19,IF(B464&lt;=Lists_Cats!$B$20,Lists_Cats!$C$20,IF(B464&lt;=Lists_Cats!$B$21,Lists_Cats!$C$21,IF(B464&lt;=Lists_Cats!$B$22,Lists_Cats!$C$22,IF(B464&lt;=Lists_Cats!$B$23,Lists_Cats!$C$23,IF(B464&lt;=Lists_Cats!$B$24,Lists_Cats!$C$24,IF(B464&lt;=Lists_Cats!$B$25,Lists_Cats!$C$25,IF(B464&lt;=Lists_Cats!$B$26,Lists_Cats!$C$26,IF(B464&lt;=Lists_Cats!$B$27,Lists_Cats!$C$27,IF(B464&lt;=Lists_Cats!$B$28,Lists_Cats!$C$28,Lists_Cats!$C$29))))))))))</f>
        <v>FT3</v>
      </c>
      <c r="E464" s="29" t="str">
        <f>IF(C464&lt;=Lists_Cats!$B$33,Lists_Cats!$C$33,IF(C464&lt;=Lists_Cats!$B$34,Lists_Cats!$C$34,IF(C464&lt;=Lists_Cats!$B$35,Lists_Cats!$C$35,IF(C464&lt;=Lists_Cats!$B$36,Lists_Cats!$C$36,IF(C464&lt;=Lists_Cats!$B$37,Lists_Cats!$C$37,IF(C464&lt;=Lists_Cats!$B$38,Lists_Cats!$C$38,IF(C464&lt;=Lists_Cats!$B$39,Lists_Cats!$C$39,IF(C464&lt;=Lists_Cats!$B$40,Lists_Cats!$C$40,IF(C464&lt;=Lists_Cats!$B$41,Lists_Cats!$C$41,IF(C464&lt;=Lists_Cats!$B$42,Lists_Cats!$C$42,IF(C464&lt;=Lists_Cats!$B$43,Lists_Cats!$C$43,IF(C464&lt;=Lists_Cats!$B$44,Lists_Cats!$C$44,IF(C464&lt;=Lists_Cats!$B$45,Lists_Cats!$C$45,IF(C464&lt;=Lists_Cats!$B$46,Lists_Cats!$C$46,Lists_Cats!$C$47))))))))))))))</f>
        <v>FW4</v>
      </c>
      <c r="F464" s="29"/>
      <c r="G464" s="60" t="s">
        <v>667</v>
      </c>
      <c r="H464" s="30" t="str">
        <f t="shared" si="22"/>
        <v>FT3-FW4-Hardwood</v>
      </c>
      <c r="I464" s="31">
        <v>12.47</v>
      </c>
      <c r="K464">
        <f t="shared" si="21"/>
        <v>1</v>
      </c>
      <c r="M464" s="356">
        <v>0.02</v>
      </c>
      <c r="O464" s="361">
        <f t="shared" si="23"/>
        <v>12.72</v>
      </c>
    </row>
    <row r="465" spans="1:15">
      <c r="A465" s="32" t="s">
        <v>76</v>
      </c>
      <c r="B465" s="27">
        <v>18</v>
      </c>
      <c r="C465" s="28">
        <v>82</v>
      </c>
      <c r="D465" s="15" t="str">
        <f>IF(B465&lt;=Lists_Cats!$B$19,Lists_Cats!$C$19,IF(B465&lt;=Lists_Cats!$B$20,Lists_Cats!$C$20,IF(B465&lt;=Lists_Cats!$B$21,Lists_Cats!$C$21,IF(B465&lt;=Lists_Cats!$B$22,Lists_Cats!$C$22,IF(B465&lt;=Lists_Cats!$B$23,Lists_Cats!$C$23,IF(B465&lt;=Lists_Cats!$B$24,Lists_Cats!$C$24,IF(B465&lt;=Lists_Cats!$B$25,Lists_Cats!$C$25,IF(B465&lt;=Lists_Cats!$B$26,Lists_Cats!$C$26,IF(B465&lt;=Lists_Cats!$B$27,Lists_Cats!$C$27,IF(B465&lt;=Lists_Cats!$B$28,Lists_Cats!$C$28,Lists_Cats!$C$29))))))))))</f>
        <v>FT3</v>
      </c>
      <c r="E465" s="29" t="str">
        <f>IF(C465&lt;=Lists_Cats!$B$33,Lists_Cats!$C$33,IF(C465&lt;=Lists_Cats!$B$34,Lists_Cats!$C$34,IF(C465&lt;=Lists_Cats!$B$35,Lists_Cats!$C$35,IF(C465&lt;=Lists_Cats!$B$36,Lists_Cats!$C$36,IF(C465&lt;=Lists_Cats!$B$37,Lists_Cats!$C$37,IF(C465&lt;=Lists_Cats!$B$38,Lists_Cats!$C$38,IF(C465&lt;=Lists_Cats!$B$39,Lists_Cats!$C$39,IF(C465&lt;=Lists_Cats!$B$40,Lists_Cats!$C$40,IF(C465&lt;=Lists_Cats!$B$41,Lists_Cats!$C$41,IF(C465&lt;=Lists_Cats!$B$42,Lists_Cats!$C$42,IF(C465&lt;=Lists_Cats!$B$43,Lists_Cats!$C$43,IF(C465&lt;=Lists_Cats!$B$44,Lists_Cats!$C$44,IF(C465&lt;=Lists_Cats!$B$45,Lists_Cats!$C$45,IF(C465&lt;=Lists_Cats!$B$46,Lists_Cats!$C$46,Lists_Cats!$C$47))))))))))))))</f>
        <v>FW6</v>
      </c>
      <c r="F465" s="29"/>
      <c r="G465" s="60" t="s">
        <v>667</v>
      </c>
      <c r="H465" s="30" t="str">
        <f t="shared" si="22"/>
        <v>FT3-FW6-Hardwood</v>
      </c>
      <c r="I465" s="31">
        <v>13.01</v>
      </c>
      <c r="K465">
        <f t="shared" si="21"/>
        <v>1</v>
      </c>
      <c r="M465" s="356">
        <v>0.02</v>
      </c>
      <c r="O465" s="361">
        <f t="shared" si="23"/>
        <v>13.28</v>
      </c>
    </row>
    <row r="466" spans="1:15" hidden="1">
      <c r="A466" s="32" t="s">
        <v>77</v>
      </c>
      <c r="B466" s="27">
        <v>22</v>
      </c>
      <c r="C466" s="28">
        <v>45</v>
      </c>
      <c r="D466" s="15" t="str">
        <f>IF(B466&lt;=Lists_Cats!$B$19,Lists_Cats!$C$19,IF(B466&lt;=Lists_Cats!$B$20,Lists_Cats!$C$20,IF(B466&lt;=Lists_Cats!$B$21,Lists_Cats!$C$21,IF(B466&lt;=Lists_Cats!$B$22,Lists_Cats!$C$22,IF(B466&lt;=Lists_Cats!$B$23,Lists_Cats!$C$23,IF(B466&lt;=Lists_Cats!$B$24,Lists_Cats!$C$24,IF(B466&lt;=Lists_Cats!$B$25,Lists_Cats!$C$25,IF(B466&lt;=Lists_Cats!$B$26,Lists_Cats!$C$26,IF(B466&lt;=Lists_Cats!$B$27,Lists_Cats!$C$27,IF(B466&lt;=Lists_Cats!$B$28,Lists_Cats!$C$28,Lists_Cats!$C$29))))))))))</f>
        <v>FT4</v>
      </c>
      <c r="E466" s="29" t="str">
        <f>IF(C466&lt;=Lists_Cats!$B$33,Lists_Cats!$C$33,IF(C466&lt;=Lists_Cats!$B$34,Lists_Cats!$C$34,IF(C466&lt;=Lists_Cats!$B$35,Lists_Cats!$C$35,IF(C466&lt;=Lists_Cats!$B$36,Lists_Cats!$C$36,IF(C466&lt;=Lists_Cats!$B$37,Lists_Cats!$C$37,IF(C466&lt;=Lists_Cats!$B$38,Lists_Cats!$C$38,IF(C466&lt;=Lists_Cats!$B$39,Lists_Cats!$C$39,IF(C466&lt;=Lists_Cats!$B$40,Lists_Cats!$C$40,IF(C466&lt;=Lists_Cats!$B$41,Lists_Cats!$C$41,IF(C466&lt;=Lists_Cats!$B$42,Lists_Cats!$C$42,IF(C466&lt;=Lists_Cats!$B$43,Lists_Cats!$C$43,IF(C466&lt;=Lists_Cats!$B$44,Lists_Cats!$C$44,IF(C466&lt;=Lists_Cats!$B$45,Lists_Cats!$C$45,IF(C466&lt;=Lists_Cats!$B$46,Lists_Cats!$C$46,Lists_Cats!$C$47))))))))))))))</f>
        <v>FW2</v>
      </c>
      <c r="F466" s="29"/>
      <c r="G466" s="60" t="s">
        <v>667</v>
      </c>
      <c r="H466" s="30" t="str">
        <f t="shared" si="22"/>
        <v>FT4-FW2-Hardwood</v>
      </c>
      <c r="I466" s="31">
        <v>11.66</v>
      </c>
      <c r="K466">
        <f t="shared" si="21"/>
        <v>1</v>
      </c>
      <c r="M466" s="356">
        <v>0.02</v>
      </c>
      <c r="O466" s="361">
        <f t="shared" si="23"/>
        <v>11.9</v>
      </c>
    </row>
    <row r="467" spans="1:15" hidden="1">
      <c r="A467" s="32" t="s">
        <v>78</v>
      </c>
      <c r="B467" s="27">
        <v>22</v>
      </c>
      <c r="C467" s="28">
        <v>60</v>
      </c>
      <c r="D467" s="15" t="str">
        <f>IF(B467&lt;=Lists_Cats!$B$19,Lists_Cats!$C$19,IF(B467&lt;=Lists_Cats!$B$20,Lists_Cats!$C$20,IF(B467&lt;=Lists_Cats!$B$21,Lists_Cats!$C$21,IF(B467&lt;=Lists_Cats!$B$22,Lists_Cats!$C$22,IF(B467&lt;=Lists_Cats!$B$23,Lists_Cats!$C$23,IF(B467&lt;=Lists_Cats!$B$24,Lists_Cats!$C$24,IF(B467&lt;=Lists_Cats!$B$25,Lists_Cats!$C$25,IF(B467&lt;=Lists_Cats!$B$26,Lists_Cats!$C$26,IF(B467&lt;=Lists_Cats!$B$27,Lists_Cats!$C$27,IF(B467&lt;=Lists_Cats!$B$28,Lists_Cats!$C$28,Lists_Cats!$C$29))))))))))</f>
        <v>FT4</v>
      </c>
      <c r="E467" s="29" t="str">
        <f>IF(C467&lt;=Lists_Cats!$B$33,Lists_Cats!$C$33,IF(C467&lt;=Lists_Cats!$B$34,Lists_Cats!$C$34,IF(C467&lt;=Lists_Cats!$B$35,Lists_Cats!$C$35,IF(C467&lt;=Lists_Cats!$B$36,Lists_Cats!$C$36,IF(C467&lt;=Lists_Cats!$B$37,Lists_Cats!$C$37,IF(C467&lt;=Lists_Cats!$B$38,Lists_Cats!$C$38,IF(C467&lt;=Lists_Cats!$B$39,Lists_Cats!$C$39,IF(C467&lt;=Lists_Cats!$B$40,Lists_Cats!$C$40,IF(C467&lt;=Lists_Cats!$B$41,Lists_Cats!$C$41,IF(C467&lt;=Lists_Cats!$B$42,Lists_Cats!$C$42,IF(C467&lt;=Lists_Cats!$B$43,Lists_Cats!$C$43,IF(C467&lt;=Lists_Cats!$B$44,Lists_Cats!$C$44,IF(C467&lt;=Lists_Cats!$B$45,Lists_Cats!$C$45,IF(C467&lt;=Lists_Cats!$B$46,Lists_Cats!$C$46,Lists_Cats!$C$47))))))))))))))</f>
        <v>FW3</v>
      </c>
      <c r="F467" s="29"/>
      <c r="G467" s="60" t="s">
        <v>667</v>
      </c>
      <c r="H467" s="30" t="str">
        <f t="shared" si="22"/>
        <v>FT4-FW3-Hardwood</v>
      </c>
      <c r="I467" s="31">
        <v>14.67</v>
      </c>
      <c r="K467">
        <f t="shared" si="21"/>
        <v>1</v>
      </c>
      <c r="M467" s="356">
        <v>0.02</v>
      </c>
      <c r="O467" s="361">
        <f t="shared" si="23"/>
        <v>14.97</v>
      </c>
    </row>
    <row r="468" spans="1:15" hidden="1">
      <c r="A468" s="32" t="s">
        <v>79</v>
      </c>
      <c r="B468" s="27">
        <v>22</v>
      </c>
      <c r="C468" s="28">
        <v>75</v>
      </c>
      <c r="D468" s="15" t="str">
        <f>IF(B468&lt;=Lists_Cats!$B$19,Lists_Cats!$C$19,IF(B468&lt;=Lists_Cats!$B$20,Lists_Cats!$C$20,IF(B468&lt;=Lists_Cats!$B$21,Lists_Cats!$C$21,IF(B468&lt;=Lists_Cats!$B$22,Lists_Cats!$C$22,IF(B468&lt;=Lists_Cats!$B$23,Lists_Cats!$C$23,IF(B468&lt;=Lists_Cats!$B$24,Lists_Cats!$C$24,IF(B468&lt;=Lists_Cats!$B$25,Lists_Cats!$C$25,IF(B468&lt;=Lists_Cats!$B$26,Lists_Cats!$C$26,IF(B468&lt;=Lists_Cats!$B$27,Lists_Cats!$C$27,IF(B468&lt;=Lists_Cats!$B$28,Lists_Cats!$C$28,Lists_Cats!$C$29))))))))))</f>
        <v>FT4</v>
      </c>
      <c r="E468" s="29" t="str">
        <f>IF(C468&lt;=Lists_Cats!$B$33,Lists_Cats!$C$33,IF(C468&lt;=Lists_Cats!$B$34,Lists_Cats!$C$34,IF(C468&lt;=Lists_Cats!$B$35,Lists_Cats!$C$35,IF(C468&lt;=Lists_Cats!$B$36,Lists_Cats!$C$36,IF(C468&lt;=Lists_Cats!$B$37,Lists_Cats!$C$37,IF(C468&lt;=Lists_Cats!$B$38,Lists_Cats!$C$38,IF(C468&lt;=Lists_Cats!$B$39,Lists_Cats!$C$39,IF(C468&lt;=Lists_Cats!$B$40,Lists_Cats!$C$40,IF(C468&lt;=Lists_Cats!$B$41,Lists_Cats!$C$41,IF(C468&lt;=Lists_Cats!$B$42,Lists_Cats!$C$42,IF(C468&lt;=Lists_Cats!$B$43,Lists_Cats!$C$43,IF(C468&lt;=Lists_Cats!$B$44,Lists_Cats!$C$44,IF(C468&lt;=Lists_Cats!$B$45,Lists_Cats!$C$45,IF(C468&lt;=Lists_Cats!$B$46,Lists_Cats!$C$46,Lists_Cats!$C$47))))))))))))))</f>
        <v>FW4</v>
      </c>
      <c r="F468" s="29"/>
      <c r="G468" s="60" t="s">
        <v>667</v>
      </c>
      <c r="H468" s="30" t="str">
        <f t="shared" si="22"/>
        <v>FT4-FW4-Hardwood</v>
      </c>
      <c r="I468" s="31">
        <v>17.62</v>
      </c>
      <c r="K468">
        <f t="shared" si="21"/>
        <v>1</v>
      </c>
      <c r="M468" s="356">
        <v>0.02</v>
      </c>
      <c r="O468" s="361">
        <f t="shared" si="23"/>
        <v>17.98</v>
      </c>
    </row>
    <row r="469" spans="1:15" hidden="1">
      <c r="A469" s="32" t="s">
        <v>80</v>
      </c>
      <c r="B469" s="27">
        <v>22</v>
      </c>
      <c r="C469" s="28">
        <v>82</v>
      </c>
      <c r="D469" s="15" t="str">
        <f>IF(B469&lt;=Lists_Cats!$B$19,Lists_Cats!$C$19,IF(B469&lt;=Lists_Cats!$B$20,Lists_Cats!$C$20,IF(B469&lt;=Lists_Cats!$B$21,Lists_Cats!$C$21,IF(B469&lt;=Lists_Cats!$B$22,Lists_Cats!$C$22,IF(B469&lt;=Lists_Cats!$B$23,Lists_Cats!$C$23,IF(B469&lt;=Lists_Cats!$B$24,Lists_Cats!$C$24,IF(B469&lt;=Lists_Cats!$B$25,Lists_Cats!$C$25,IF(B469&lt;=Lists_Cats!$B$26,Lists_Cats!$C$26,IF(B469&lt;=Lists_Cats!$B$27,Lists_Cats!$C$27,IF(B469&lt;=Lists_Cats!$B$28,Lists_Cats!$C$28,Lists_Cats!$C$29))))))))))</f>
        <v>FT4</v>
      </c>
      <c r="E469" s="29" t="str">
        <f>IF(C469&lt;=Lists_Cats!$B$33,Lists_Cats!$C$33,IF(C469&lt;=Lists_Cats!$B$34,Lists_Cats!$C$34,IF(C469&lt;=Lists_Cats!$B$35,Lists_Cats!$C$35,IF(C469&lt;=Lists_Cats!$B$36,Lists_Cats!$C$36,IF(C469&lt;=Lists_Cats!$B$37,Lists_Cats!$C$37,IF(C469&lt;=Lists_Cats!$B$38,Lists_Cats!$C$38,IF(C469&lt;=Lists_Cats!$B$39,Lists_Cats!$C$39,IF(C469&lt;=Lists_Cats!$B$40,Lists_Cats!$C$40,IF(C469&lt;=Lists_Cats!$B$41,Lists_Cats!$C$41,IF(C469&lt;=Lists_Cats!$B$42,Lists_Cats!$C$42,IF(C469&lt;=Lists_Cats!$B$43,Lists_Cats!$C$43,IF(C469&lt;=Lists_Cats!$B$44,Lists_Cats!$C$44,IF(C469&lt;=Lists_Cats!$B$45,Lists_Cats!$C$45,IF(C469&lt;=Lists_Cats!$B$46,Lists_Cats!$C$46,Lists_Cats!$C$47))))))))))))))</f>
        <v>FW6</v>
      </c>
      <c r="F469" s="29"/>
      <c r="G469" s="60" t="s">
        <v>667</v>
      </c>
      <c r="H469" s="30" t="str">
        <f t="shared" si="22"/>
        <v>FT4-FW6-Hardwood</v>
      </c>
      <c r="I469" s="31">
        <v>19.020000000000003</v>
      </c>
      <c r="K469">
        <f t="shared" si="21"/>
        <v>1</v>
      </c>
      <c r="M469" s="356">
        <v>0.02</v>
      </c>
      <c r="O469" s="361">
        <f t="shared" si="23"/>
        <v>19.41</v>
      </c>
    </row>
    <row r="470" spans="1:15" hidden="1">
      <c r="A470" s="32" t="s">
        <v>81</v>
      </c>
      <c r="B470" s="27">
        <v>25</v>
      </c>
      <c r="C470" s="28">
        <v>45</v>
      </c>
      <c r="D470" s="15" t="str">
        <f>IF(B470&lt;=Lists_Cats!$B$19,Lists_Cats!$C$19,IF(B470&lt;=Lists_Cats!$B$20,Lists_Cats!$C$20,IF(B470&lt;=Lists_Cats!$B$21,Lists_Cats!$C$21,IF(B470&lt;=Lists_Cats!$B$22,Lists_Cats!$C$22,IF(B470&lt;=Lists_Cats!$B$23,Lists_Cats!$C$23,IF(B470&lt;=Lists_Cats!$B$24,Lists_Cats!$C$24,IF(B470&lt;=Lists_Cats!$B$25,Lists_Cats!$C$25,IF(B470&lt;=Lists_Cats!$B$26,Lists_Cats!$C$26,IF(B470&lt;=Lists_Cats!$B$27,Lists_Cats!$C$27,IF(B470&lt;=Lists_Cats!$B$28,Lists_Cats!$C$28,Lists_Cats!$C$29))))))))))</f>
        <v>FT5</v>
      </c>
      <c r="E470" s="29" t="str">
        <f>IF(C470&lt;=Lists_Cats!$B$33,Lists_Cats!$C$33,IF(C470&lt;=Lists_Cats!$B$34,Lists_Cats!$C$34,IF(C470&lt;=Lists_Cats!$B$35,Lists_Cats!$C$35,IF(C470&lt;=Lists_Cats!$B$36,Lists_Cats!$C$36,IF(C470&lt;=Lists_Cats!$B$37,Lists_Cats!$C$37,IF(C470&lt;=Lists_Cats!$B$38,Lists_Cats!$C$38,IF(C470&lt;=Lists_Cats!$B$39,Lists_Cats!$C$39,IF(C470&lt;=Lists_Cats!$B$40,Lists_Cats!$C$40,IF(C470&lt;=Lists_Cats!$B$41,Lists_Cats!$C$41,IF(C470&lt;=Lists_Cats!$B$42,Lists_Cats!$C$42,IF(C470&lt;=Lists_Cats!$B$43,Lists_Cats!$C$43,IF(C470&lt;=Lists_Cats!$B$44,Lists_Cats!$C$44,IF(C470&lt;=Lists_Cats!$B$45,Lists_Cats!$C$45,IF(C470&lt;=Lists_Cats!$B$46,Lists_Cats!$C$46,Lists_Cats!$C$47))))))))))))))</f>
        <v>FW2</v>
      </c>
      <c r="F470" s="29"/>
      <c r="G470" s="60" t="s">
        <v>667</v>
      </c>
      <c r="H470" s="30" t="str">
        <f t="shared" si="22"/>
        <v>FT5-FW2-Hardwood</v>
      </c>
      <c r="I470" s="31">
        <v>11.66</v>
      </c>
      <c r="K470">
        <f t="shared" si="21"/>
        <v>1</v>
      </c>
      <c r="M470" s="356">
        <v>0.02</v>
      </c>
      <c r="O470" s="361">
        <f t="shared" si="23"/>
        <v>11.9</v>
      </c>
    </row>
    <row r="471" spans="1:15" hidden="1">
      <c r="A471" s="32" t="s">
        <v>82</v>
      </c>
      <c r="B471" s="27">
        <v>25</v>
      </c>
      <c r="C471" s="28">
        <v>60</v>
      </c>
      <c r="D471" s="15" t="str">
        <f>IF(B471&lt;=Lists_Cats!$B$19,Lists_Cats!$C$19,IF(B471&lt;=Lists_Cats!$B$20,Lists_Cats!$C$20,IF(B471&lt;=Lists_Cats!$B$21,Lists_Cats!$C$21,IF(B471&lt;=Lists_Cats!$B$22,Lists_Cats!$C$22,IF(B471&lt;=Lists_Cats!$B$23,Lists_Cats!$C$23,IF(B471&lt;=Lists_Cats!$B$24,Lists_Cats!$C$24,IF(B471&lt;=Lists_Cats!$B$25,Lists_Cats!$C$25,IF(B471&lt;=Lists_Cats!$B$26,Lists_Cats!$C$26,IF(B471&lt;=Lists_Cats!$B$27,Lists_Cats!$C$27,IF(B471&lt;=Lists_Cats!$B$28,Lists_Cats!$C$28,Lists_Cats!$C$29))))))))))</f>
        <v>FT5</v>
      </c>
      <c r="E471" s="29" t="str">
        <f>IF(C471&lt;=Lists_Cats!$B$33,Lists_Cats!$C$33,IF(C471&lt;=Lists_Cats!$B$34,Lists_Cats!$C$34,IF(C471&lt;=Lists_Cats!$B$35,Lists_Cats!$C$35,IF(C471&lt;=Lists_Cats!$B$36,Lists_Cats!$C$36,IF(C471&lt;=Lists_Cats!$B$37,Lists_Cats!$C$37,IF(C471&lt;=Lists_Cats!$B$38,Lists_Cats!$C$38,IF(C471&lt;=Lists_Cats!$B$39,Lists_Cats!$C$39,IF(C471&lt;=Lists_Cats!$B$40,Lists_Cats!$C$40,IF(C471&lt;=Lists_Cats!$B$41,Lists_Cats!$C$41,IF(C471&lt;=Lists_Cats!$B$42,Lists_Cats!$C$42,IF(C471&lt;=Lists_Cats!$B$43,Lists_Cats!$C$43,IF(C471&lt;=Lists_Cats!$B$44,Lists_Cats!$C$44,IF(C471&lt;=Lists_Cats!$B$45,Lists_Cats!$C$45,IF(C471&lt;=Lists_Cats!$B$46,Lists_Cats!$C$46,Lists_Cats!$C$47))))))))))))))</f>
        <v>FW3</v>
      </c>
      <c r="F471" s="29"/>
      <c r="G471" s="60" t="s">
        <v>667</v>
      </c>
      <c r="H471" s="30" t="str">
        <f t="shared" si="22"/>
        <v>FT5-FW3-Hardwood</v>
      </c>
      <c r="I471" s="31">
        <v>14.67</v>
      </c>
      <c r="K471">
        <f t="shared" si="21"/>
        <v>1</v>
      </c>
      <c r="M471" s="356">
        <v>0.02</v>
      </c>
      <c r="O471" s="361">
        <f t="shared" si="23"/>
        <v>14.97</v>
      </c>
    </row>
    <row r="472" spans="1:15" hidden="1">
      <c r="A472" s="32" t="s">
        <v>83</v>
      </c>
      <c r="B472" s="27">
        <v>25</v>
      </c>
      <c r="C472" s="28">
        <v>75</v>
      </c>
      <c r="D472" s="15" t="str">
        <f>IF(B472&lt;=Lists_Cats!$B$19,Lists_Cats!$C$19,IF(B472&lt;=Lists_Cats!$B$20,Lists_Cats!$C$20,IF(B472&lt;=Lists_Cats!$B$21,Lists_Cats!$C$21,IF(B472&lt;=Lists_Cats!$B$22,Lists_Cats!$C$22,IF(B472&lt;=Lists_Cats!$B$23,Lists_Cats!$C$23,IF(B472&lt;=Lists_Cats!$B$24,Lists_Cats!$C$24,IF(B472&lt;=Lists_Cats!$B$25,Lists_Cats!$C$25,IF(B472&lt;=Lists_Cats!$B$26,Lists_Cats!$C$26,IF(B472&lt;=Lists_Cats!$B$27,Lists_Cats!$C$27,IF(B472&lt;=Lists_Cats!$B$28,Lists_Cats!$C$28,Lists_Cats!$C$29))))))))))</f>
        <v>FT5</v>
      </c>
      <c r="E472" s="29" t="str">
        <f>IF(C472&lt;=Lists_Cats!$B$33,Lists_Cats!$C$33,IF(C472&lt;=Lists_Cats!$B$34,Lists_Cats!$C$34,IF(C472&lt;=Lists_Cats!$B$35,Lists_Cats!$C$35,IF(C472&lt;=Lists_Cats!$B$36,Lists_Cats!$C$36,IF(C472&lt;=Lists_Cats!$B$37,Lists_Cats!$C$37,IF(C472&lt;=Lists_Cats!$B$38,Lists_Cats!$C$38,IF(C472&lt;=Lists_Cats!$B$39,Lists_Cats!$C$39,IF(C472&lt;=Lists_Cats!$B$40,Lists_Cats!$C$40,IF(C472&lt;=Lists_Cats!$B$41,Lists_Cats!$C$41,IF(C472&lt;=Lists_Cats!$B$42,Lists_Cats!$C$42,IF(C472&lt;=Lists_Cats!$B$43,Lists_Cats!$C$43,IF(C472&lt;=Lists_Cats!$B$44,Lists_Cats!$C$44,IF(C472&lt;=Lists_Cats!$B$45,Lists_Cats!$C$45,IF(C472&lt;=Lists_Cats!$B$46,Lists_Cats!$C$46,Lists_Cats!$C$47))))))))))))))</f>
        <v>FW4</v>
      </c>
      <c r="F472" s="29"/>
      <c r="G472" s="60" t="s">
        <v>667</v>
      </c>
      <c r="H472" s="30" t="str">
        <f t="shared" si="22"/>
        <v>FT5-FW4-Hardwood</v>
      </c>
      <c r="I472" s="31">
        <v>17.62</v>
      </c>
      <c r="K472">
        <f t="shared" si="21"/>
        <v>1</v>
      </c>
      <c r="M472" s="356">
        <v>0.02</v>
      </c>
      <c r="O472" s="361">
        <f t="shared" si="23"/>
        <v>17.98</v>
      </c>
    </row>
    <row r="473" spans="1:15" hidden="1">
      <c r="A473" s="32" t="s">
        <v>84</v>
      </c>
      <c r="B473" s="27">
        <v>25</v>
      </c>
      <c r="C473" s="28">
        <v>82</v>
      </c>
      <c r="D473" s="15" t="str">
        <f>IF(B473&lt;=Lists_Cats!$B$19,Lists_Cats!$C$19,IF(B473&lt;=Lists_Cats!$B$20,Lists_Cats!$C$20,IF(B473&lt;=Lists_Cats!$B$21,Lists_Cats!$C$21,IF(B473&lt;=Lists_Cats!$B$22,Lists_Cats!$C$22,IF(B473&lt;=Lists_Cats!$B$23,Lists_Cats!$C$23,IF(B473&lt;=Lists_Cats!$B$24,Lists_Cats!$C$24,IF(B473&lt;=Lists_Cats!$B$25,Lists_Cats!$C$25,IF(B473&lt;=Lists_Cats!$B$26,Lists_Cats!$C$26,IF(B473&lt;=Lists_Cats!$B$27,Lists_Cats!$C$27,IF(B473&lt;=Lists_Cats!$B$28,Lists_Cats!$C$28,Lists_Cats!$C$29))))))))))</f>
        <v>FT5</v>
      </c>
      <c r="E473" s="29" t="str">
        <f>IF(C473&lt;=Lists_Cats!$B$33,Lists_Cats!$C$33,IF(C473&lt;=Lists_Cats!$B$34,Lists_Cats!$C$34,IF(C473&lt;=Lists_Cats!$B$35,Lists_Cats!$C$35,IF(C473&lt;=Lists_Cats!$B$36,Lists_Cats!$C$36,IF(C473&lt;=Lists_Cats!$B$37,Lists_Cats!$C$37,IF(C473&lt;=Lists_Cats!$B$38,Lists_Cats!$C$38,IF(C473&lt;=Lists_Cats!$B$39,Lists_Cats!$C$39,IF(C473&lt;=Lists_Cats!$B$40,Lists_Cats!$C$40,IF(C473&lt;=Lists_Cats!$B$41,Lists_Cats!$C$41,IF(C473&lt;=Lists_Cats!$B$42,Lists_Cats!$C$42,IF(C473&lt;=Lists_Cats!$B$43,Lists_Cats!$C$43,IF(C473&lt;=Lists_Cats!$B$44,Lists_Cats!$C$44,IF(C473&lt;=Lists_Cats!$B$45,Lists_Cats!$C$45,IF(C473&lt;=Lists_Cats!$B$46,Lists_Cats!$C$46,Lists_Cats!$C$47))))))))))))))</f>
        <v>FW6</v>
      </c>
      <c r="F473" s="29"/>
      <c r="G473" s="60" t="s">
        <v>667</v>
      </c>
      <c r="H473" s="30" t="str">
        <f t="shared" si="22"/>
        <v>FT5-FW6-Hardwood</v>
      </c>
      <c r="I473" s="31">
        <v>19.020000000000003</v>
      </c>
      <c r="K473">
        <f t="shared" si="21"/>
        <v>1</v>
      </c>
      <c r="M473" s="356">
        <v>0.02</v>
      </c>
      <c r="O473" s="361">
        <f t="shared" si="23"/>
        <v>19.41</v>
      </c>
    </row>
    <row r="474" spans="1:15" hidden="1">
      <c r="A474" s="32" t="s">
        <v>85</v>
      </c>
      <c r="B474" s="27">
        <v>32</v>
      </c>
      <c r="C474" s="28">
        <v>82</v>
      </c>
      <c r="D474" s="15" t="str">
        <f>IF(B474&lt;=Lists_Cats!$B$19,Lists_Cats!$C$19,IF(B474&lt;=Lists_Cats!$B$20,Lists_Cats!$C$20,IF(B474&lt;=Lists_Cats!$B$21,Lists_Cats!$C$21,IF(B474&lt;=Lists_Cats!$B$22,Lists_Cats!$C$22,IF(B474&lt;=Lists_Cats!$B$23,Lists_Cats!$C$23,IF(B474&lt;=Lists_Cats!$B$24,Lists_Cats!$C$24,IF(B474&lt;=Lists_Cats!$B$25,Lists_Cats!$C$25,IF(B474&lt;=Lists_Cats!$B$26,Lists_Cats!$C$26,IF(B474&lt;=Lists_Cats!$B$27,Lists_Cats!$C$27,IF(B474&lt;=Lists_Cats!$B$28,Lists_Cats!$C$28,Lists_Cats!$C$29))))))))))</f>
        <v>FT6</v>
      </c>
      <c r="E474" s="29" t="str">
        <f>IF(C474&lt;=Lists_Cats!$B$33,Lists_Cats!$C$33,IF(C474&lt;=Lists_Cats!$B$34,Lists_Cats!$C$34,IF(C474&lt;=Lists_Cats!$B$35,Lists_Cats!$C$35,IF(C474&lt;=Lists_Cats!$B$36,Lists_Cats!$C$36,IF(C474&lt;=Lists_Cats!$B$37,Lists_Cats!$C$37,IF(C474&lt;=Lists_Cats!$B$38,Lists_Cats!$C$38,IF(C474&lt;=Lists_Cats!$B$39,Lists_Cats!$C$39,IF(C474&lt;=Lists_Cats!$B$40,Lists_Cats!$C$40,IF(C474&lt;=Lists_Cats!$B$41,Lists_Cats!$C$41,IF(C474&lt;=Lists_Cats!$B$42,Lists_Cats!$C$42,IF(C474&lt;=Lists_Cats!$B$43,Lists_Cats!$C$43,IF(C474&lt;=Lists_Cats!$B$44,Lists_Cats!$C$44,IF(C474&lt;=Lists_Cats!$B$45,Lists_Cats!$C$45,IF(C474&lt;=Lists_Cats!$B$46,Lists_Cats!$C$46,Lists_Cats!$C$47))))))))))))))</f>
        <v>FW6</v>
      </c>
      <c r="F474" s="29"/>
      <c r="G474" s="60" t="s">
        <v>667</v>
      </c>
      <c r="H474" s="30" t="str">
        <f t="shared" si="22"/>
        <v>FT6-FW6-Hardwood</v>
      </c>
      <c r="I474" s="31">
        <v>19.940000000000001</v>
      </c>
      <c r="K474">
        <f t="shared" si="21"/>
        <v>1</v>
      </c>
      <c r="M474" s="356">
        <v>0.02</v>
      </c>
      <c r="O474" s="361">
        <f t="shared" si="23"/>
        <v>20.34</v>
      </c>
    </row>
    <row r="475" spans="1:15" hidden="1">
      <c r="A475" s="32" t="s">
        <v>90</v>
      </c>
      <c r="B475" s="27">
        <v>45</v>
      </c>
      <c r="C475" s="28">
        <v>82</v>
      </c>
      <c r="D475" s="15" t="str">
        <f>IF(B475&lt;=Lists_Cats!$B$19,Lists_Cats!$C$19,IF(B475&lt;=Lists_Cats!$B$20,Lists_Cats!$C$20,IF(B475&lt;=Lists_Cats!$B$21,Lists_Cats!$C$21,IF(B475&lt;=Lists_Cats!$B$22,Lists_Cats!$C$22,IF(B475&lt;=Lists_Cats!$B$23,Lists_Cats!$C$23,IF(B475&lt;=Lists_Cats!$B$24,Lists_Cats!$C$24,IF(B475&lt;=Lists_Cats!$B$25,Lists_Cats!$C$25,IF(B475&lt;=Lists_Cats!$B$26,Lists_Cats!$C$26,IF(B475&lt;=Lists_Cats!$B$27,Lists_Cats!$C$27,IF(B475&lt;=Lists_Cats!$B$28,Lists_Cats!$C$28,Lists_Cats!$C$29))))))))))</f>
        <v>FT7</v>
      </c>
      <c r="E475" s="29" t="str">
        <f>IF(C475&lt;=Lists_Cats!$B$33,Lists_Cats!$C$33,IF(C475&lt;=Lists_Cats!$B$34,Lists_Cats!$C$34,IF(C475&lt;=Lists_Cats!$B$35,Lists_Cats!$C$35,IF(C475&lt;=Lists_Cats!$B$36,Lists_Cats!$C$36,IF(C475&lt;=Lists_Cats!$B$37,Lists_Cats!$C$37,IF(C475&lt;=Lists_Cats!$B$38,Lists_Cats!$C$38,IF(C475&lt;=Lists_Cats!$B$39,Lists_Cats!$C$39,IF(C475&lt;=Lists_Cats!$B$40,Lists_Cats!$C$40,IF(C475&lt;=Lists_Cats!$B$41,Lists_Cats!$C$41,IF(C475&lt;=Lists_Cats!$B$42,Lists_Cats!$C$42,IF(C475&lt;=Lists_Cats!$B$43,Lists_Cats!$C$43,IF(C475&lt;=Lists_Cats!$B$44,Lists_Cats!$C$44,IF(C475&lt;=Lists_Cats!$B$45,Lists_Cats!$C$45,IF(C475&lt;=Lists_Cats!$B$46,Lists_Cats!$C$46,Lists_Cats!$C$47))))))))))))))</f>
        <v>FW6</v>
      </c>
      <c r="F475" s="29"/>
      <c r="G475" s="60" t="s">
        <v>667</v>
      </c>
      <c r="H475" s="30" t="str">
        <f t="shared" si="22"/>
        <v>FT7-FW6-Hardwood</v>
      </c>
      <c r="I475" s="31">
        <v>26.07</v>
      </c>
      <c r="K475">
        <f t="shared" si="21"/>
        <v>1</v>
      </c>
      <c r="M475" s="356">
        <v>0.02</v>
      </c>
      <c r="O475" s="361">
        <f t="shared" si="23"/>
        <v>26.6</v>
      </c>
    </row>
    <row r="476" spans="1:15" hidden="1">
      <c r="A476" s="32" t="s">
        <v>107</v>
      </c>
      <c r="B476" s="27">
        <v>32</v>
      </c>
      <c r="C476" s="28">
        <v>79</v>
      </c>
      <c r="D476" s="15" t="str">
        <f>IF(B476&lt;=Lists_Cats!$B$19,Lists_Cats!$C$19,IF(B476&lt;=Lists_Cats!$B$20,Lists_Cats!$C$20,IF(B476&lt;=Lists_Cats!$B$21,Lists_Cats!$C$21,IF(B476&lt;=Lists_Cats!$B$22,Lists_Cats!$C$22,IF(B476&lt;=Lists_Cats!$B$23,Lists_Cats!$C$23,IF(B476&lt;=Lists_Cats!$B$24,Lists_Cats!$C$24,IF(B476&lt;=Lists_Cats!$B$25,Lists_Cats!$C$25,IF(B476&lt;=Lists_Cats!$B$26,Lists_Cats!$C$26,IF(B476&lt;=Lists_Cats!$B$27,Lists_Cats!$C$27,IF(B476&lt;=Lists_Cats!$B$28,Lists_Cats!$C$28,Lists_Cats!$C$29))))))))))</f>
        <v>FT6</v>
      </c>
      <c r="E476" s="29" t="str">
        <f>IF(C476&lt;=Lists_Cats!$B$33,Lists_Cats!$C$33,IF(C476&lt;=Lists_Cats!$B$34,Lists_Cats!$C$34,IF(C476&lt;=Lists_Cats!$B$35,Lists_Cats!$C$35,IF(C476&lt;=Lists_Cats!$B$36,Lists_Cats!$C$36,IF(C476&lt;=Lists_Cats!$B$37,Lists_Cats!$C$37,IF(C476&lt;=Lists_Cats!$B$38,Lists_Cats!$C$38,IF(C476&lt;=Lists_Cats!$B$39,Lists_Cats!$C$39,IF(C476&lt;=Lists_Cats!$B$40,Lists_Cats!$C$40,IF(C476&lt;=Lists_Cats!$B$41,Lists_Cats!$C$41,IF(C476&lt;=Lists_Cats!$B$42,Lists_Cats!$C$42,IF(C476&lt;=Lists_Cats!$B$43,Lists_Cats!$C$43,IF(C476&lt;=Lists_Cats!$B$44,Lists_Cats!$C$44,IF(C476&lt;=Lists_Cats!$B$45,Lists_Cats!$C$45,IF(C476&lt;=Lists_Cats!$B$46,Lists_Cats!$C$46,Lists_Cats!$C$47))))))))))))))</f>
        <v>FW5</v>
      </c>
      <c r="F476" s="29"/>
      <c r="G476" s="60" t="s">
        <v>667</v>
      </c>
      <c r="H476" s="30" t="str">
        <f t="shared" si="22"/>
        <v>FT6-FW5-Hardwood</v>
      </c>
      <c r="I476" s="31">
        <v>18</v>
      </c>
      <c r="K476">
        <f t="shared" si="21"/>
        <v>1</v>
      </c>
      <c r="M476" s="356">
        <v>0.02</v>
      </c>
      <c r="O476" s="361">
        <f t="shared" si="23"/>
        <v>18.36</v>
      </c>
    </row>
    <row r="477" spans="1:15" hidden="1">
      <c r="A477" s="32" t="s">
        <v>85</v>
      </c>
      <c r="B477" s="27">
        <v>32</v>
      </c>
      <c r="C477" s="28">
        <v>91</v>
      </c>
      <c r="D477" s="15" t="str">
        <f>IF(B477&lt;=Lists_Cats!$B$19,Lists_Cats!$C$19,IF(B477&lt;=Lists_Cats!$B$20,Lists_Cats!$C$20,IF(B477&lt;=Lists_Cats!$B$21,Lists_Cats!$C$21,IF(B477&lt;=Lists_Cats!$B$22,Lists_Cats!$C$22,IF(B477&lt;=Lists_Cats!$B$23,Lists_Cats!$C$23,IF(B477&lt;=Lists_Cats!$B$24,Lists_Cats!$C$24,IF(B477&lt;=Lists_Cats!$B$25,Lists_Cats!$C$25,IF(B477&lt;=Lists_Cats!$B$26,Lists_Cats!$C$26,IF(B477&lt;=Lists_Cats!$B$27,Lists_Cats!$C$27,IF(B477&lt;=Lists_Cats!$B$28,Lists_Cats!$C$28,Lists_Cats!$C$29))))))))))</f>
        <v>FT6</v>
      </c>
      <c r="E477" s="29" t="str">
        <f>IF(C477&lt;=Lists_Cats!$B$33,Lists_Cats!$C$33,IF(C477&lt;=Lists_Cats!$B$34,Lists_Cats!$C$34,IF(C477&lt;=Lists_Cats!$B$35,Lists_Cats!$C$35,IF(C477&lt;=Lists_Cats!$B$36,Lists_Cats!$C$36,IF(C477&lt;=Lists_Cats!$B$37,Lists_Cats!$C$37,IF(C477&lt;=Lists_Cats!$B$38,Lists_Cats!$C$38,IF(C477&lt;=Lists_Cats!$B$39,Lists_Cats!$C$39,IF(C477&lt;=Lists_Cats!$B$40,Lists_Cats!$C$40,IF(C477&lt;=Lists_Cats!$B$41,Lists_Cats!$C$41,IF(C477&lt;=Lists_Cats!$B$42,Lists_Cats!$C$42,IF(C477&lt;=Lists_Cats!$B$43,Lists_Cats!$C$43,IF(C477&lt;=Lists_Cats!$B$44,Lists_Cats!$C$44,IF(C477&lt;=Lists_Cats!$B$45,Lists_Cats!$C$45,IF(C477&lt;=Lists_Cats!$B$46,Lists_Cats!$C$46,Lists_Cats!$C$47))))))))))))))</f>
        <v>FW7</v>
      </c>
      <c r="F477" s="29"/>
      <c r="G477" s="60" t="s">
        <v>667</v>
      </c>
      <c r="H477" s="30" t="str">
        <f t="shared" si="22"/>
        <v>FT6-FW7-Hardwood</v>
      </c>
      <c r="I477" s="31">
        <v>19.940000000000001</v>
      </c>
      <c r="K477">
        <f t="shared" si="21"/>
        <v>1</v>
      </c>
      <c r="M477" s="356">
        <v>0.02</v>
      </c>
      <c r="O477" s="361">
        <f t="shared" si="23"/>
        <v>20.34</v>
      </c>
    </row>
    <row r="478" spans="1:15" hidden="1">
      <c r="A478" s="32" t="s">
        <v>108</v>
      </c>
      <c r="B478" s="27">
        <v>32</v>
      </c>
      <c r="C478" s="28">
        <v>104</v>
      </c>
      <c r="D478" s="15" t="str">
        <f>IF(B478&lt;=Lists_Cats!$B$19,Lists_Cats!$C$19,IF(B478&lt;=Lists_Cats!$B$20,Lists_Cats!$C$20,IF(B478&lt;=Lists_Cats!$B$21,Lists_Cats!$C$21,IF(B478&lt;=Lists_Cats!$B$22,Lists_Cats!$C$22,IF(B478&lt;=Lists_Cats!$B$23,Lists_Cats!$C$23,IF(B478&lt;=Lists_Cats!$B$24,Lists_Cats!$C$24,IF(B478&lt;=Lists_Cats!$B$25,Lists_Cats!$C$25,IF(B478&lt;=Lists_Cats!$B$26,Lists_Cats!$C$26,IF(B478&lt;=Lists_Cats!$B$27,Lists_Cats!$C$27,IF(B478&lt;=Lists_Cats!$B$28,Lists_Cats!$C$28,Lists_Cats!$C$29))))))))))</f>
        <v>FT6</v>
      </c>
      <c r="E478" s="29" t="str">
        <f>IF(C478&lt;=Lists_Cats!$B$33,Lists_Cats!$C$33,IF(C478&lt;=Lists_Cats!$B$34,Lists_Cats!$C$34,IF(C478&lt;=Lists_Cats!$B$35,Lists_Cats!$C$35,IF(C478&lt;=Lists_Cats!$B$36,Lists_Cats!$C$36,IF(C478&lt;=Lists_Cats!$B$37,Lists_Cats!$C$37,IF(C478&lt;=Lists_Cats!$B$38,Lists_Cats!$C$38,IF(C478&lt;=Lists_Cats!$B$39,Lists_Cats!$C$39,IF(C478&lt;=Lists_Cats!$B$40,Lists_Cats!$C$40,IF(C478&lt;=Lists_Cats!$B$41,Lists_Cats!$C$41,IF(C478&lt;=Lists_Cats!$B$42,Lists_Cats!$C$42,IF(C478&lt;=Lists_Cats!$B$43,Lists_Cats!$C$43,IF(C478&lt;=Lists_Cats!$B$44,Lists_Cats!$C$44,IF(C478&lt;=Lists_Cats!$B$45,Lists_Cats!$C$45,IF(C478&lt;=Lists_Cats!$B$46,Lists_Cats!$C$46,Lists_Cats!$C$47))))))))))))))</f>
        <v>FW8</v>
      </c>
      <c r="F478" s="29"/>
      <c r="G478" s="60" t="s">
        <v>667</v>
      </c>
      <c r="H478" s="30" t="str">
        <f t="shared" si="22"/>
        <v>FT6-FW8-Hardwood</v>
      </c>
      <c r="I478" s="31">
        <v>22.240000000000002</v>
      </c>
      <c r="K478">
        <f t="shared" si="21"/>
        <v>1</v>
      </c>
      <c r="M478" s="356">
        <v>0.02</v>
      </c>
      <c r="O478" s="361">
        <f t="shared" si="23"/>
        <v>22.69</v>
      </c>
    </row>
    <row r="479" spans="1:15" hidden="1">
      <c r="A479" s="32" t="s">
        <v>86</v>
      </c>
      <c r="B479" s="27">
        <v>32</v>
      </c>
      <c r="C479" s="28">
        <v>115</v>
      </c>
      <c r="D479" s="15" t="str">
        <f>IF(B479&lt;=Lists_Cats!$B$19,Lists_Cats!$C$19,IF(B479&lt;=Lists_Cats!$B$20,Lists_Cats!$C$20,IF(B479&lt;=Lists_Cats!$B$21,Lists_Cats!$C$21,IF(B479&lt;=Lists_Cats!$B$22,Lists_Cats!$C$22,IF(B479&lt;=Lists_Cats!$B$23,Lists_Cats!$C$23,IF(B479&lt;=Lists_Cats!$B$24,Lists_Cats!$C$24,IF(B479&lt;=Lists_Cats!$B$25,Lists_Cats!$C$25,IF(B479&lt;=Lists_Cats!$B$26,Lists_Cats!$C$26,IF(B479&lt;=Lists_Cats!$B$27,Lists_Cats!$C$27,IF(B479&lt;=Lists_Cats!$B$28,Lists_Cats!$C$28,Lists_Cats!$C$29))))))))))</f>
        <v>FT6</v>
      </c>
      <c r="E479" s="29" t="str">
        <f>IF(C479&lt;=Lists_Cats!$B$33,Lists_Cats!$C$33,IF(C479&lt;=Lists_Cats!$B$34,Lists_Cats!$C$34,IF(C479&lt;=Lists_Cats!$B$35,Lists_Cats!$C$35,IF(C479&lt;=Lists_Cats!$B$36,Lists_Cats!$C$36,IF(C479&lt;=Lists_Cats!$B$37,Lists_Cats!$C$37,IF(C479&lt;=Lists_Cats!$B$38,Lists_Cats!$C$38,IF(C479&lt;=Lists_Cats!$B$39,Lists_Cats!$C$39,IF(C479&lt;=Lists_Cats!$B$40,Lists_Cats!$C$40,IF(C479&lt;=Lists_Cats!$B$41,Lists_Cats!$C$41,IF(C479&lt;=Lists_Cats!$B$42,Lists_Cats!$C$42,IF(C479&lt;=Lists_Cats!$B$43,Lists_Cats!$C$43,IF(C479&lt;=Lists_Cats!$B$44,Lists_Cats!$C$44,IF(C479&lt;=Lists_Cats!$B$45,Lists_Cats!$C$45,IF(C479&lt;=Lists_Cats!$B$46,Lists_Cats!$C$46,Lists_Cats!$C$47))))))))))))))</f>
        <v>FW9</v>
      </c>
      <c r="F479" s="29"/>
      <c r="G479" s="60" t="s">
        <v>667</v>
      </c>
      <c r="H479" s="30" t="str">
        <f t="shared" si="22"/>
        <v>FT6-FW9-Hardwood</v>
      </c>
      <c r="I479" s="31">
        <v>24.130000000000003</v>
      </c>
      <c r="K479">
        <f t="shared" si="21"/>
        <v>1</v>
      </c>
      <c r="M479" s="356">
        <v>0.02</v>
      </c>
      <c r="O479" s="361">
        <f t="shared" si="23"/>
        <v>24.62</v>
      </c>
    </row>
    <row r="480" spans="1:15" hidden="1">
      <c r="A480" s="32" t="s">
        <v>106</v>
      </c>
      <c r="B480" s="27">
        <v>32</v>
      </c>
      <c r="C480" s="28">
        <v>125</v>
      </c>
      <c r="D480" s="15" t="str">
        <f>IF(B480&lt;=Lists_Cats!$B$19,Lists_Cats!$C$19,IF(B480&lt;=Lists_Cats!$B$20,Lists_Cats!$C$20,IF(B480&lt;=Lists_Cats!$B$21,Lists_Cats!$C$21,IF(B480&lt;=Lists_Cats!$B$22,Lists_Cats!$C$22,IF(B480&lt;=Lists_Cats!$B$23,Lists_Cats!$C$23,IF(B480&lt;=Lists_Cats!$B$24,Lists_Cats!$C$24,IF(B480&lt;=Lists_Cats!$B$25,Lists_Cats!$C$25,IF(B480&lt;=Lists_Cats!$B$26,Lists_Cats!$C$26,IF(B480&lt;=Lists_Cats!$B$27,Lists_Cats!$C$27,IF(B480&lt;=Lists_Cats!$B$28,Lists_Cats!$C$28,Lists_Cats!$C$29))))))))))</f>
        <v>FT6</v>
      </c>
      <c r="E480" s="29" t="str">
        <f>IF(C480&lt;=Lists_Cats!$B$33,Lists_Cats!$C$33,IF(C480&lt;=Lists_Cats!$B$34,Lists_Cats!$C$34,IF(C480&lt;=Lists_Cats!$B$35,Lists_Cats!$C$35,IF(C480&lt;=Lists_Cats!$B$36,Lists_Cats!$C$36,IF(C480&lt;=Lists_Cats!$B$37,Lists_Cats!$C$37,IF(C480&lt;=Lists_Cats!$B$38,Lists_Cats!$C$38,IF(C480&lt;=Lists_Cats!$B$39,Lists_Cats!$C$39,IF(C480&lt;=Lists_Cats!$B$40,Lists_Cats!$C$40,IF(C480&lt;=Lists_Cats!$B$41,Lists_Cats!$C$41,IF(C480&lt;=Lists_Cats!$B$42,Lists_Cats!$C$42,IF(C480&lt;=Lists_Cats!$B$43,Lists_Cats!$C$43,IF(C480&lt;=Lists_Cats!$B$44,Lists_Cats!$C$44,IF(C480&lt;=Lists_Cats!$B$45,Lists_Cats!$C$45,IF(C480&lt;=Lists_Cats!$B$46,Lists_Cats!$C$46,Lists_Cats!$C$47))))))))))))))</f>
        <v>FW10</v>
      </c>
      <c r="F480" s="29"/>
      <c r="G480" s="60" t="s">
        <v>667</v>
      </c>
      <c r="H480" s="30" t="str">
        <f t="shared" si="22"/>
        <v>FT6-FW10-Hardwood</v>
      </c>
      <c r="I480" s="31">
        <v>25.84</v>
      </c>
      <c r="K480">
        <f t="shared" si="21"/>
        <v>1</v>
      </c>
      <c r="M480" s="356">
        <v>0.02</v>
      </c>
      <c r="O480" s="361">
        <f t="shared" si="23"/>
        <v>26.360000000000003</v>
      </c>
    </row>
    <row r="481" spans="1:15" hidden="1">
      <c r="A481" s="32" t="s">
        <v>87</v>
      </c>
      <c r="B481" s="27">
        <v>32</v>
      </c>
      <c r="C481" s="28">
        <v>138</v>
      </c>
      <c r="D481" s="15" t="str">
        <f>IF(B481&lt;=Lists_Cats!$B$19,Lists_Cats!$C$19,IF(B481&lt;=Lists_Cats!$B$20,Lists_Cats!$C$20,IF(B481&lt;=Lists_Cats!$B$21,Lists_Cats!$C$21,IF(B481&lt;=Lists_Cats!$B$22,Lists_Cats!$C$22,IF(B481&lt;=Lists_Cats!$B$23,Lists_Cats!$C$23,IF(B481&lt;=Lists_Cats!$B$24,Lists_Cats!$C$24,IF(B481&lt;=Lists_Cats!$B$25,Lists_Cats!$C$25,IF(B481&lt;=Lists_Cats!$B$26,Lists_Cats!$C$26,IF(B481&lt;=Lists_Cats!$B$27,Lists_Cats!$C$27,IF(B481&lt;=Lists_Cats!$B$28,Lists_Cats!$C$28,Lists_Cats!$C$29))))))))))</f>
        <v>FT6</v>
      </c>
      <c r="E481" s="29" t="str">
        <f>IF(C481&lt;=Lists_Cats!$B$33,Lists_Cats!$C$33,IF(C481&lt;=Lists_Cats!$B$34,Lists_Cats!$C$34,IF(C481&lt;=Lists_Cats!$B$35,Lists_Cats!$C$35,IF(C481&lt;=Lists_Cats!$B$36,Lists_Cats!$C$36,IF(C481&lt;=Lists_Cats!$B$37,Lists_Cats!$C$37,IF(C481&lt;=Lists_Cats!$B$38,Lists_Cats!$C$38,IF(C481&lt;=Lists_Cats!$B$39,Lists_Cats!$C$39,IF(C481&lt;=Lists_Cats!$B$40,Lists_Cats!$C$40,IF(C481&lt;=Lists_Cats!$B$41,Lists_Cats!$C$41,IF(C481&lt;=Lists_Cats!$B$42,Lists_Cats!$C$42,IF(C481&lt;=Lists_Cats!$B$43,Lists_Cats!$C$43,IF(C481&lt;=Lists_Cats!$B$44,Lists_Cats!$C$44,IF(C481&lt;=Lists_Cats!$B$45,Lists_Cats!$C$45,IF(C481&lt;=Lists_Cats!$B$46,Lists_Cats!$C$46,Lists_Cats!$C$47))))))))))))))</f>
        <v>FW11</v>
      </c>
      <c r="F481" s="29"/>
      <c r="G481" s="60" t="s">
        <v>667</v>
      </c>
      <c r="H481" s="30" t="str">
        <f t="shared" si="22"/>
        <v>FT6-FW11-Hardwood</v>
      </c>
      <c r="I481" s="31">
        <v>28.040000000000003</v>
      </c>
      <c r="K481">
        <f t="shared" si="21"/>
        <v>1</v>
      </c>
      <c r="M481" s="356">
        <v>0.02</v>
      </c>
      <c r="O481" s="361">
        <f t="shared" si="23"/>
        <v>28.610000000000003</v>
      </c>
    </row>
    <row r="482" spans="1:15" hidden="1">
      <c r="A482" s="32" t="s">
        <v>109</v>
      </c>
      <c r="B482" s="27">
        <v>32</v>
      </c>
      <c r="C482" s="28">
        <v>152</v>
      </c>
      <c r="D482" s="15" t="str">
        <f>IF(B482&lt;=Lists_Cats!$B$19,Lists_Cats!$C$19,IF(B482&lt;=Lists_Cats!$B$20,Lists_Cats!$C$20,IF(B482&lt;=Lists_Cats!$B$21,Lists_Cats!$C$21,IF(B482&lt;=Lists_Cats!$B$22,Lists_Cats!$C$22,IF(B482&lt;=Lists_Cats!$B$23,Lists_Cats!$C$23,IF(B482&lt;=Lists_Cats!$B$24,Lists_Cats!$C$24,IF(B482&lt;=Lists_Cats!$B$25,Lists_Cats!$C$25,IF(B482&lt;=Lists_Cats!$B$26,Lists_Cats!$C$26,IF(B482&lt;=Lists_Cats!$B$27,Lists_Cats!$C$27,IF(B482&lt;=Lists_Cats!$B$28,Lists_Cats!$C$28,Lists_Cats!$C$29))))))))))</f>
        <v>FT6</v>
      </c>
      <c r="E482" s="29" t="str">
        <f>IF(C482&lt;=Lists_Cats!$B$33,Lists_Cats!$C$33,IF(C482&lt;=Lists_Cats!$B$34,Lists_Cats!$C$34,IF(C482&lt;=Lists_Cats!$B$35,Lists_Cats!$C$35,IF(C482&lt;=Lists_Cats!$B$36,Lists_Cats!$C$36,IF(C482&lt;=Lists_Cats!$B$37,Lists_Cats!$C$37,IF(C482&lt;=Lists_Cats!$B$38,Lists_Cats!$C$38,IF(C482&lt;=Lists_Cats!$B$39,Lists_Cats!$C$39,IF(C482&lt;=Lists_Cats!$B$40,Lists_Cats!$C$40,IF(C482&lt;=Lists_Cats!$B$41,Lists_Cats!$C$41,IF(C482&lt;=Lists_Cats!$B$42,Lists_Cats!$C$42,IF(C482&lt;=Lists_Cats!$B$43,Lists_Cats!$C$43,IF(C482&lt;=Lists_Cats!$B$44,Lists_Cats!$C$44,IF(C482&lt;=Lists_Cats!$B$45,Lists_Cats!$C$45,IF(C482&lt;=Lists_Cats!$B$46,Lists_Cats!$C$46,Lists_Cats!$C$47))))))))))))))</f>
        <v>FW12</v>
      </c>
      <c r="F482" s="29"/>
      <c r="G482" s="60" t="s">
        <v>667</v>
      </c>
      <c r="H482" s="30" t="str">
        <f t="shared" si="22"/>
        <v>FT6-FW12-Hardwood</v>
      </c>
      <c r="I482" s="31">
        <v>30.51</v>
      </c>
      <c r="K482">
        <f t="shared" si="21"/>
        <v>1</v>
      </c>
      <c r="M482" s="356">
        <v>0.02</v>
      </c>
      <c r="O482" s="361">
        <f t="shared" si="23"/>
        <v>31.130000000000003</v>
      </c>
    </row>
    <row r="483" spans="1:15" hidden="1">
      <c r="A483" s="32" t="s">
        <v>88</v>
      </c>
      <c r="B483" s="27">
        <v>32</v>
      </c>
      <c r="C483" s="28">
        <v>175</v>
      </c>
      <c r="D483" s="15" t="str">
        <f>IF(B483&lt;=Lists_Cats!$B$19,Lists_Cats!$C$19,IF(B483&lt;=Lists_Cats!$B$20,Lists_Cats!$C$20,IF(B483&lt;=Lists_Cats!$B$21,Lists_Cats!$C$21,IF(B483&lt;=Lists_Cats!$B$22,Lists_Cats!$C$22,IF(B483&lt;=Lists_Cats!$B$23,Lists_Cats!$C$23,IF(B483&lt;=Lists_Cats!$B$24,Lists_Cats!$C$24,IF(B483&lt;=Lists_Cats!$B$25,Lists_Cats!$C$25,IF(B483&lt;=Lists_Cats!$B$26,Lists_Cats!$C$26,IF(B483&lt;=Lists_Cats!$B$27,Lists_Cats!$C$27,IF(B483&lt;=Lists_Cats!$B$28,Lists_Cats!$C$28,Lists_Cats!$C$29))))))))))</f>
        <v>FT6</v>
      </c>
      <c r="E483" s="29" t="str">
        <f>IF(C483&lt;=Lists_Cats!$B$33,Lists_Cats!$C$33,IF(C483&lt;=Lists_Cats!$B$34,Lists_Cats!$C$34,IF(C483&lt;=Lists_Cats!$B$35,Lists_Cats!$C$35,IF(C483&lt;=Lists_Cats!$B$36,Lists_Cats!$C$36,IF(C483&lt;=Lists_Cats!$B$37,Lists_Cats!$C$37,IF(C483&lt;=Lists_Cats!$B$38,Lists_Cats!$C$38,IF(C483&lt;=Lists_Cats!$B$39,Lists_Cats!$C$39,IF(C483&lt;=Lists_Cats!$B$40,Lists_Cats!$C$40,IF(C483&lt;=Lists_Cats!$B$41,Lists_Cats!$C$41,IF(C483&lt;=Lists_Cats!$B$42,Lists_Cats!$C$42,IF(C483&lt;=Lists_Cats!$B$43,Lists_Cats!$C$43,IF(C483&lt;=Lists_Cats!$B$44,Lists_Cats!$C$44,IF(C483&lt;=Lists_Cats!$B$45,Lists_Cats!$C$45,IF(C483&lt;=Lists_Cats!$B$46,Lists_Cats!$C$46,Lists_Cats!$C$47))))))))))))))</f>
        <v>FW13</v>
      </c>
      <c r="F483" s="29"/>
      <c r="G483" s="60" t="s">
        <v>667</v>
      </c>
      <c r="H483" s="30" t="str">
        <f t="shared" si="22"/>
        <v>FT6-FW13-Hardwood</v>
      </c>
      <c r="I483" s="31">
        <v>34.44</v>
      </c>
      <c r="K483">
        <f t="shared" si="21"/>
        <v>1</v>
      </c>
      <c r="M483" s="356">
        <v>0.02</v>
      </c>
      <c r="O483" s="361">
        <f t="shared" si="23"/>
        <v>35.129999999999995</v>
      </c>
    </row>
    <row r="484" spans="1:15" hidden="1">
      <c r="A484" s="32" t="s">
        <v>89</v>
      </c>
      <c r="B484" s="27">
        <v>32</v>
      </c>
      <c r="C484" s="28">
        <v>205</v>
      </c>
      <c r="D484" s="15" t="str">
        <f>IF(B484&lt;=Lists_Cats!$B$19,Lists_Cats!$C$19,IF(B484&lt;=Lists_Cats!$B$20,Lists_Cats!$C$20,IF(B484&lt;=Lists_Cats!$B$21,Lists_Cats!$C$21,IF(B484&lt;=Lists_Cats!$B$22,Lists_Cats!$C$22,IF(B484&lt;=Lists_Cats!$B$23,Lists_Cats!$C$23,IF(B484&lt;=Lists_Cats!$B$24,Lists_Cats!$C$24,IF(B484&lt;=Lists_Cats!$B$25,Lists_Cats!$C$25,IF(B484&lt;=Lists_Cats!$B$26,Lists_Cats!$C$26,IF(B484&lt;=Lists_Cats!$B$27,Lists_Cats!$C$27,IF(B484&lt;=Lists_Cats!$B$28,Lists_Cats!$C$28,Lists_Cats!$C$29))))))))))</f>
        <v>FT6</v>
      </c>
      <c r="E484" s="29" t="str">
        <f>IF(C484&lt;=Lists_Cats!$B$33,Lists_Cats!$C$33,IF(C484&lt;=Lists_Cats!$B$34,Lists_Cats!$C$34,IF(C484&lt;=Lists_Cats!$B$35,Lists_Cats!$C$35,IF(C484&lt;=Lists_Cats!$B$36,Lists_Cats!$C$36,IF(C484&lt;=Lists_Cats!$B$37,Lists_Cats!$C$37,IF(C484&lt;=Lists_Cats!$B$38,Lists_Cats!$C$38,IF(C484&lt;=Lists_Cats!$B$39,Lists_Cats!$C$39,IF(C484&lt;=Lists_Cats!$B$40,Lists_Cats!$C$40,IF(C484&lt;=Lists_Cats!$B$41,Lists_Cats!$C$41,IF(C484&lt;=Lists_Cats!$B$42,Lists_Cats!$C$42,IF(C484&lt;=Lists_Cats!$B$43,Lists_Cats!$C$43,IF(C484&lt;=Lists_Cats!$B$44,Lists_Cats!$C$44,IF(C484&lt;=Lists_Cats!$B$45,Lists_Cats!$C$45,IF(C484&lt;=Lists_Cats!$B$46,Lists_Cats!$C$46,Lists_Cats!$C$47))))))))))))))</f>
        <v>FW14</v>
      </c>
      <c r="F484" s="29"/>
      <c r="G484" s="60" t="s">
        <v>667</v>
      </c>
      <c r="H484" s="30" t="str">
        <f t="shared" si="22"/>
        <v>FT6-FW14-Hardwood</v>
      </c>
      <c r="I484" s="31">
        <v>39.589999999999996</v>
      </c>
      <c r="K484">
        <f t="shared" si="21"/>
        <v>1</v>
      </c>
      <c r="M484" s="356">
        <v>0.02</v>
      </c>
      <c r="O484" s="361">
        <f t="shared" si="23"/>
        <v>40.39</v>
      </c>
    </row>
    <row r="485" spans="1:15" hidden="1">
      <c r="A485" s="32" t="s">
        <v>110</v>
      </c>
      <c r="B485" s="27">
        <v>45</v>
      </c>
      <c r="C485" s="28">
        <v>79</v>
      </c>
      <c r="D485" s="15" t="str">
        <f>IF(B485&lt;=Lists_Cats!$B$19,Lists_Cats!$C$19,IF(B485&lt;=Lists_Cats!$B$20,Lists_Cats!$C$20,IF(B485&lt;=Lists_Cats!$B$21,Lists_Cats!$C$21,IF(B485&lt;=Lists_Cats!$B$22,Lists_Cats!$C$22,IF(B485&lt;=Lists_Cats!$B$23,Lists_Cats!$C$23,IF(B485&lt;=Lists_Cats!$B$24,Lists_Cats!$C$24,IF(B485&lt;=Lists_Cats!$B$25,Lists_Cats!$C$25,IF(B485&lt;=Lists_Cats!$B$26,Lists_Cats!$C$26,IF(B485&lt;=Lists_Cats!$B$27,Lists_Cats!$C$27,IF(B485&lt;=Lists_Cats!$B$28,Lists_Cats!$C$28,Lists_Cats!$C$29))))))))))</f>
        <v>FT7</v>
      </c>
      <c r="E485" s="29" t="str">
        <f>IF(C485&lt;=Lists_Cats!$B$33,Lists_Cats!$C$33,IF(C485&lt;=Lists_Cats!$B$34,Lists_Cats!$C$34,IF(C485&lt;=Lists_Cats!$B$35,Lists_Cats!$C$35,IF(C485&lt;=Lists_Cats!$B$36,Lists_Cats!$C$36,IF(C485&lt;=Lists_Cats!$B$37,Lists_Cats!$C$37,IF(C485&lt;=Lists_Cats!$B$38,Lists_Cats!$C$38,IF(C485&lt;=Lists_Cats!$B$39,Lists_Cats!$C$39,IF(C485&lt;=Lists_Cats!$B$40,Lists_Cats!$C$40,IF(C485&lt;=Lists_Cats!$B$41,Lists_Cats!$C$41,IF(C485&lt;=Lists_Cats!$B$42,Lists_Cats!$C$42,IF(C485&lt;=Lists_Cats!$B$43,Lists_Cats!$C$43,IF(C485&lt;=Lists_Cats!$B$44,Lists_Cats!$C$44,IF(C485&lt;=Lists_Cats!$B$45,Lists_Cats!$C$45,IF(C485&lt;=Lists_Cats!$B$46,Lists_Cats!$C$46,Lists_Cats!$C$47))))))))))))))</f>
        <v>FW5</v>
      </c>
      <c r="F485" s="29"/>
      <c r="G485" s="60" t="s">
        <v>667</v>
      </c>
      <c r="H485" s="30" t="str">
        <f t="shared" si="22"/>
        <v>FT7-FW5-Hardwood</v>
      </c>
      <c r="I485" s="31">
        <v>23.37</v>
      </c>
      <c r="K485">
        <f t="shared" si="21"/>
        <v>1</v>
      </c>
      <c r="M485" s="356">
        <v>0.02</v>
      </c>
      <c r="O485" s="361">
        <f t="shared" si="23"/>
        <v>23.84</v>
      </c>
    </row>
    <row r="486" spans="1:15" hidden="1">
      <c r="A486" s="32" t="s">
        <v>90</v>
      </c>
      <c r="B486" s="27">
        <v>45</v>
      </c>
      <c r="C486" s="28">
        <v>91</v>
      </c>
      <c r="D486" s="15" t="str">
        <f>IF(B486&lt;=Lists_Cats!$B$19,Lists_Cats!$C$19,IF(B486&lt;=Lists_Cats!$B$20,Lists_Cats!$C$20,IF(B486&lt;=Lists_Cats!$B$21,Lists_Cats!$C$21,IF(B486&lt;=Lists_Cats!$B$22,Lists_Cats!$C$22,IF(B486&lt;=Lists_Cats!$B$23,Lists_Cats!$C$23,IF(B486&lt;=Lists_Cats!$B$24,Lists_Cats!$C$24,IF(B486&lt;=Lists_Cats!$B$25,Lists_Cats!$C$25,IF(B486&lt;=Lists_Cats!$B$26,Lists_Cats!$C$26,IF(B486&lt;=Lists_Cats!$B$27,Lists_Cats!$C$27,IF(B486&lt;=Lists_Cats!$B$28,Lists_Cats!$C$28,Lists_Cats!$C$29))))))))))</f>
        <v>FT7</v>
      </c>
      <c r="E486" s="29" t="str">
        <f>IF(C486&lt;=Lists_Cats!$B$33,Lists_Cats!$C$33,IF(C486&lt;=Lists_Cats!$B$34,Lists_Cats!$C$34,IF(C486&lt;=Lists_Cats!$B$35,Lists_Cats!$C$35,IF(C486&lt;=Lists_Cats!$B$36,Lists_Cats!$C$36,IF(C486&lt;=Lists_Cats!$B$37,Lists_Cats!$C$37,IF(C486&lt;=Lists_Cats!$B$38,Lists_Cats!$C$38,IF(C486&lt;=Lists_Cats!$B$39,Lists_Cats!$C$39,IF(C486&lt;=Lists_Cats!$B$40,Lists_Cats!$C$40,IF(C486&lt;=Lists_Cats!$B$41,Lists_Cats!$C$41,IF(C486&lt;=Lists_Cats!$B$42,Lists_Cats!$C$42,IF(C486&lt;=Lists_Cats!$B$43,Lists_Cats!$C$43,IF(C486&lt;=Lists_Cats!$B$44,Lists_Cats!$C$44,IF(C486&lt;=Lists_Cats!$B$45,Lists_Cats!$C$45,IF(C486&lt;=Lists_Cats!$B$46,Lists_Cats!$C$46,Lists_Cats!$C$47))))))))))))))</f>
        <v>FW7</v>
      </c>
      <c r="F486" s="29"/>
      <c r="G486" s="60" t="s">
        <v>667</v>
      </c>
      <c r="H486" s="30" t="str">
        <f t="shared" si="22"/>
        <v>FT7-FW7-Hardwood</v>
      </c>
      <c r="I486" s="31">
        <v>26.060000000000002</v>
      </c>
      <c r="K486">
        <f t="shared" si="21"/>
        <v>1</v>
      </c>
      <c r="M486" s="356">
        <v>0.02</v>
      </c>
      <c r="O486" s="361">
        <f t="shared" si="23"/>
        <v>26.59</v>
      </c>
    </row>
    <row r="487" spans="1:15" hidden="1">
      <c r="A487" s="32" t="s">
        <v>111</v>
      </c>
      <c r="B487" s="27">
        <v>45</v>
      </c>
      <c r="C487" s="28">
        <v>104</v>
      </c>
      <c r="D487" s="15" t="str">
        <f>IF(B487&lt;=Lists_Cats!$B$19,Lists_Cats!$C$19,IF(B487&lt;=Lists_Cats!$B$20,Lists_Cats!$C$20,IF(B487&lt;=Lists_Cats!$B$21,Lists_Cats!$C$21,IF(B487&lt;=Lists_Cats!$B$22,Lists_Cats!$C$22,IF(B487&lt;=Lists_Cats!$B$23,Lists_Cats!$C$23,IF(B487&lt;=Lists_Cats!$B$24,Lists_Cats!$C$24,IF(B487&lt;=Lists_Cats!$B$25,Lists_Cats!$C$25,IF(B487&lt;=Lists_Cats!$B$26,Lists_Cats!$C$26,IF(B487&lt;=Lists_Cats!$B$27,Lists_Cats!$C$27,IF(B487&lt;=Lists_Cats!$B$28,Lists_Cats!$C$28,Lists_Cats!$C$29))))))))))</f>
        <v>FT7</v>
      </c>
      <c r="E487" s="29" t="str">
        <f>IF(C487&lt;=Lists_Cats!$B$33,Lists_Cats!$C$33,IF(C487&lt;=Lists_Cats!$B$34,Lists_Cats!$C$34,IF(C487&lt;=Lists_Cats!$B$35,Lists_Cats!$C$35,IF(C487&lt;=Lists_Cats!$B$36,Lists_Cats!$C$36,IF(C487&lt;=Lists_Cats!$B$37,Lists_Cats!$C$37,IF(C487&lt;=Lists_Cats!$B$38,Lists_Cats!$C$38,IF(C487&lt;=Lists_Cats!$B$39,Lists_Cats!$C$39,IF(C487&lt;=Lists_Cats!$B$40,Lists_Cats!$C$40,IF(C487&lt;=Lists_Cats!$B$41,Lists_Cats!$C$41,IF(C487&lt;=Lists_Cats!$B$42,Lists_Cats!$C$42,IF(C487&lt;=Lists_Cats!$B$43,Lists_Cats!$C$43,IF(C487&lt;=Lists_Cats!$B$44,Lists_Cats!$C$44,IF(C487&lt;=Lists_Cats!$B$45,Lists_Cats!$C$45,IF(C487&lt;=Lists_Cats!$B$46,Lists_Cats!$C$46,Lists_Cats!$C$47))))))))))))))</f>
        <v>FW8</v>
      </c>
      <c r="F487" s="29"/>
      <c r="G487" s="60" t="s">
        <v>667</v>
      </c>
      <c r="H487" s="30" t="str">
        <f t="shared" si="22"/>
        <v>FT7-FW8-Hardwood</v>
      </c>
      <c r="I487" s="31">
        <v>29.28</v>
      </c>
      <c r="K487">
        <f t="shared" si="21"/>
        <v>1</v>
      </c>
      <c r="M487" s="356">
        <v>0.02</v>
      </c>
      <c r="O487" s="361">
        <f t="shared" si="23"/>
        <v>29.87</v>
      </c>
    </row>
    <row r="488" spans="1:15" hidden="1">
      <c r="A488" s="32" t="s">
        <v>91</v>
      </c>
      <c r="B488" s="27">
        <v>45</v>
      </c>
      <c r="C488" s="28">
        <v>115</v>
      </c>
      <c r="D488" s="15" t="str">
        <f>IF(B488&lt;=Lists_Cats!$B$19,Lists_Cats!$C$19,IF(B488&lt;=Lists_Cats!$B$20,Lists_Cats!$C$20,IF(B488&lt;=Lists_Cats!$B$21,Lists_Cats!$C$21,IF(B488&lt;=Lists_Cats!$B$22,Lists_Cats!$C$22,IF(B488&lt;=Lists_Cats!$B$23,Lists_Cats!$C$23,IF(B488&lt;=Lists_Cats!$B$24,Lists_Cats!$C$24,IF(B488&lt;=Lists_Cats!$B$25,Lists_Cats!$C$25,IF(B488&lt;=Lists_Cats!$B$26,Lists_Cats!$C$26,IF(B488&lt;=Lists_Cats!$B$27,Lists_Cats!$C$27,IF(B488&lt;=Lists_Cats!$B$28,Lists_Cats!$C$28,Lists_Cats!$C$29))))))))))</f>
        <v>FT7</v>
      </c>
      <c r="E488" s="29" t="str">
        <f>IF(C488&lt;=Lists_Cats!$B$33,Lists_Cats!$C$33,IF(C488&lt;=Lists_Cats!$B$34,Lists_Cats!$C$34,IF(C488&lt;=Lists_Cats!$B$35,Lists_Cats!$C$35,IF(C488&lt;=Lists_Cats!$B$36,Lists_Cats!$C$36,IF(C488&lt;=Lists_Cats!$B$37,Lists_Cats!$C$37,IF(C488&lt;=Lists_Cats!$B$38,Lists_Cats!$C$38,IF(C488&lt;=Lists_Cats!$B$39,Lists_Cats!$C$39,IF(C488&lt;=Lists_Cats!$B$40,Lists_Cats!$C$40,IF(C488&lt;=Lists_Cats!$B$41,Lists_Cats!$C$41,IF(C488&lt;=Lists_Cats!$B$42,Lists_Cats!$C$42,IF(C488&lt;=Lists_Cats!$B$43,Lists_Cats!$C$43,IF(C488&lt;=Lists_Cats!$B$44,Lists_Cats!$C$44,IF(C488&lt;=Lists_Cats!$B$45,Lists_Cats!$C$45,IF(C488&lt;=Lists_Cats!$B$46,Lists_Cats!$C$46,Lists_Cats!$C$47))))))))))))))</f>
        <v>FW9</v>
      </c>
      <c r="F488" s="29"/>
      <c r="G488" s="60" t="s">
        <v>667</v>
      </c>
      <c r="H488" s="30" t="str">
        <f t="shared" si="22"/>
        <v>FT7-FW9-Hardwood</v>
      </c>
      <c r="I488" s="31">
        <v>31.810000000000002</v>
      </c>
      <c r="K488">
        <f t="shared" si="21"/>
        <v>1</v>
      </c>
      <c r="M488" s="356">
        <v>0.02</v>
      </c>
      <c r="O488" s="361">
        <f t="shared" si="23"/>
        <v>32.449999999999996</v>
      </c>
    </row>
    <row r="489" spans="1:15" hidden="1">
      <c r="A489" s="32" t="s">
        <v>112</v>
      </c>
      <c r="B489" s="27">
        <v>45</v>
      </c>
      <c r="C489" s="28">
        <v>125</v>
      </c>
      <c r="D489" s="15" t="str">
        <f>IF(B489&lt;=Lists_Cats!$B$19,Lists_Cats!$C$19,IF(B489&lt;=Lists_Cats!$B$20,Lists_Cats!$C$20,IF(B489&lt;=Lists_Cats!$B$21,Lists_Cats!$C$21,IF(B489&lt;=Lists_Cats!$B$22,Lists_Cats!$C$22,IF(B489&lt;=Lists_Cats!$B$23,Lists_Cats!$C$23,IF(B489&lt;=Lists_Cats!$B$24,Lists_Cats!$C$24,IF(B489&lt;=Lists_Cats!$B$25,Lists_Cats!$C$25,IF(B489&lt;=Lists_Cats!$B$26,Lists_Cats!$C$26,IF(B489&lt;=Lists_Cats!$B$27,Lists_Cats!$C$27,IF(B489&lt;=Lists_Cats!$B$28,Lists_Cats!$C$28,Lists_Cats!$C$29))))))))))</f>
        <v>FT7</v>
      </c>
      <c r="E489" s="29" t="str">
        <f>IF(C489&lt;=Lists_Cats!$B$33,Lists_Cats!$C$33,IF(C489&lt;=Lists_Cats!$B$34,Lists_Cats!$C$34,IF(C489&lt;=Lists_Cats!$B$35,Lists_Cats!$C$35,IF(C489&lt;=Lists_Cats!$B$36,Lists_Cats!$C$36,IF(C489&lt;=Lists_Cats!$B$37,Lists_Cats!$C$37,IF(C489&lt;=Lists_Cats!$B$38,Lists_Cats!$C$38,IF(C489&lt;=Lists_Cats!$B$39,Lists_Cats!$C$39,IF(C489&lt;=Lists_Cats!$B$40,Lists_Cats!$C$40,IF(C489&lt;=Lists_Cats!$B$41,Lists_Cats!$C$41,IF(C489&lt;=Lists_Cats!$B$42,Lists_Cats!$C$42,IF(C489&lt;=Lists_Cats!$B$43,Lists_Cats!$C$43,IF(C489&lt;=Lists_Cats!$B$44,Lists_Cats!$C$44,IF(C489&lt;=Lists_Cats!$B$45,Lists_Cats!$C$45,IF(C489&lt;=Lists_Cats!$B$46,Lists_Cats!$C$46,Lists_Cats!$C$47))))))))))))))</f>
        <v>FW10</v>
      </c>
      <c r="F489" s="29"/>
      <c r="G489" s="60" t="s">
        <v>667</v>
      </c>
      <c r="H489" s="30" t="str">
        <f t="shared" si="22"/>
        <v>FT7-FW10-Hardwood</v>
      </c>
      <c r="I489" s="31">
        <v>34.159999999999997</v>
      </c>
      <c r="K489">
        <f t="shared" si="21"/>
        <v>1</v>
      </c>
      <c r="M489" s="356">
        <v>0.02</v>
      </c>
      <c r="O489" s="361">
        <f t="shared" si="23"/>
        <v>34.85</v>
      </c>
    </row>
    <row r="490" spans="1:15" hidden="1">
      <c r="A490" s="32" t="s">
        <v>92</v>
      </c>
      <c r="B490" s="27">
        <v>45</v>
      </c>
      <c r="C490" s="28">
        <v>138</v>
      </c>
      <c r="D490" s="15" t="str">
        <f>IF(B490&lt;=Lists_Cats!$B$19,Lists_Cats!$C$19,IF(B490&lt;=Lists_Cats!$B$20,Lists_Cats!$C$20,IF(B490&lt;=Lists_Cats!$B$21,Lists_Cats!$C$21,IF(B490&lt;=Lists_Cats!$B$22,Lists_Cats!$C$22,IF(B490&lt;=Lists_Cats!$B$23,Lists_Cats!$C$23,IF(B490&lt;=Lists_Cats!$B$24,Lists_Cats!$C$24,IF(B490&lt;=Lists_Cats!$B$25,Lists_Cats!$C$25,IF(B490&lt;=Lists_Cats!$B$26,Lists_Cats!$C$26,IF(B490&lt;=Lists_Cats!$B$27,Lists_Cats!$C$27,IF(B490&lt;=Lists_Cats!$B$28,Lists_Cats!$C$28,Lists_Cats!$C$29))))))))))</f>
        <v>FT7</v>
      </c>
      <c r="E490" s="29" t="str">
        <f>IF(C490&lt;=Lists_Cats!$B$33,Lists_Cats!$C$33,IF(C490&lt;=Lists_Cats!$B$34,Lists_Cats!$C$34,IF(C490&lt;=Lists_Cats!$B$35,Lists_Cats!$C$35,IF(C490&lt;=Lists_Cats!$B$36,Lists_Cats!$C$36,IF(C490&lt;=Lists_Cats!$B$37,Lists_Cats!$C$37,IF(C490&lt;=Lists_Cats!$B$38,Lists_Cats!$C$38,IF(C490&lt;=Lists_Cats!$B$39,Lists_Cats!$C$39,IF(C490&lt;=Lists_Cats!$B$40,Lists_Cats!$C$40,IF(C490&lt;=Lists_Cats!$B$41,Lists_Cats!$C$41,IF(C490&lt;=Lists_Cats!$B$42,Lists_Cats!$C$42,IF(C490&lt;=Lists_Cats!$B$43,Lists_Cats!$C$43,IF(C490&lt;=Lists_Cats!$B$44,Lists_Cats!$C$44,IF(C490&lt;=Lists_Cats!$B$45,Lists_Cats!$C$45,IF(C490&lt;=Lists_Cats!$B$46,Lists_Cats!$C$46,Lists_Cats!$C$47))))))))))))))</f>
        <v>FW11</v>
      </c>
      <c r="F490" s="29"/>
      <c r="G490" s="60" t="s">
        <v>667</v>
      </c>
      <c r="H490" s="30" t="str">
        <f t="shared" si="22"/>
        <v>FT7-FW11-Hardwood</v>
      </c>
      <c r="I490" s="31">
        <v>37.169999999999995</v>
      </c>
      <c r="K490">
        <f t="shared" si="21"/>
        <v>1</v>
      </c>
      <c r="M490" s="356">
        <v>0.02</v>
      </c>
      <c r="O490" s="361">
        <f t="shared" si="23"/>
        <v>37.919999999999995</v>
      </c>
    </row>
    <row r="491" spans="1:15" hidden="1">
      <c r="A491" s="32" t="s">
        <v>113</v>
      </c>
      <c r="B491" s="27">
        <v>45</v>
      </c>
      <c r="C491" s="28">
        <v>152</v>
      </c>
      <c r="D491" s="15" t="str">
        <f>IF(B491&lt;=Lists_Cats!$B$19,Lists_Cats!$C$19,IF(B491&lt;=Lists_Cats!$B$20,Lists_Cats!$C$20,IF(B491&lt;=Lists_Cats!$B$21,Lists_Cats!$C$21,IF(B491&lt;=Lists_Cats!$B$22,Lists_Cats!$C$22,IF(B491&lt;=Lists_Cats!$B$23,Lists_Cats!$C$23,IF(B491&lt;=Lists_Cats!$B$24,Lists_Cats!$C$24,IF(B491&lt;=Lists_Cats!$B$25,Lists_Cats!$C$25,IF(B491&lt;=Lists_Cats!$B$26,Lists_Cats!$C$26,IF(B491&lt;=Lists_Cats!$B$27,Lists_Cats!$C$27,IF(B491&lt;=Lists_Cats!$B$28,Lists_Cats!$C$28,Lists_Cats!$C$29))))))))))</f>
        <v>FT7</v>
      </c>
      <c r="E491" s="29" t="str">
        <f>IF(C491&lt;=Lists_Cats!$B$33,Lists_Cats!$C$33,IF(C491&lt;=Lists_Cats!$B$34,Lists_Cats!$C$34,IF(C491&lt;=Lists_Cats!$B$35,Lists_Cats!$C$35,IF(C491&lt;=Lists_Cats!$B$36,Lists_Cats!$C$36,IF(C491&lt;=Lists_Cats!$B$37,Lists_Cats!$C$37,IF(C491&lt;=Lists_Cats!$B$38,Lists_Cats!$C$38,IF(C491&lt;=Lists_Cats!$B$39,Lists_Cats!$C$39,IF(C491&lt;=Lists_Cats!$B$40,Lists_Cats!$C$40,IF(C491&lt;=Lists_Cats!$B$41,Lists_Cats!$C$41,IF(C491&lt;=Lists_Cats!$B$42,Lists_Cats!$C$42,IF(C491&lt;=Lists_Cats!$B$43,Lists_Cats!$C$43,IF(C491&lt;=Lists_Cats!$B$44,Lists_Cats!$C$44,IF(C491&lt;=Lists_Cats!$B$45,Lists_Cats!$C$45,IF(C491&lt;=Lists_Cats!$B$46,Lists_Cats!$C$46,Lists_Cats!$C$47))))))))))))))</f>
        <v>FW12</v>
      </c>
      <c r="F491" s="29"/>
      <c r="G491" s="60" t="s">
        <v>667</v>
      </c>
      <c r="H491" s="30" t="str">
        <f t="shared" si="22"/>
        <v>FT7-FW12-Hardwood</v>
      </c>
      <c r="I491" s="31">
        <v>40.559999999999995</v>
      </c>
      <c r="K491">
        <f t="shared" si="21"/>
        <v>1</v>
      </c>
      <c r="M491" s="356">
        <v>0.02</v>
      </c>
      <c r="O491" s="361">
        <f t="shared" si="23"/>
        <v>41.379999999999995</v>
      </c>
    </row>
    <row r="492" spans="1:15" hidden="1">
      <c r="A492" s="32" t="s">
        <v>93</v>
      </c>
      <c r="B492" s="27">
        <v>45</v>
      </c>
      <c r="C492" s="28">
        <v>175</v>
      </c>
      <c r="D492" s="15" t="str">
        <f>IF(B492&lt;=Lists_Cats!$B$19,Lists_Cats!$C$19,IF(B492&lt;=Lists_Cats!$B$20,Lists_Cats!$C$20,IF(B492&lt;=Lists_Cats!$B$21,Lists_Cats!$C$21,IF(B492&lt;=Lists_Cats!$B$22,Lists_Cats!$C$22,IF(B492&lt;=Lists_Cats!$B$23,Lists_Cats!$C$23,IF(B492&lt;=Lists_Cats!$B$24,Lists_Cats!$C$24,IF(B492&lt;=Lists_Cats!$B$25,Lists_Cats!$C$25,IF(B492&lt;=Lists_Cats!$B$26,Lists_Cats!$C$26,IF(B492&lt;=Lists_Cats!$B$27,Lists_Cats!$C$27,IF(B492&lt;=Lists_Cats!$B$28,Lists_Cats!$C$28,Lists_Cats!$C$29))))))))))</f>
        <v>FT7</v>
      </c>
      <c r="E492" s="29" t="str">
        <f>IF(C492&lt;=Lists_Cats!$B$33,Lists_Cats!$C$33,IF(C492&lt;=Lists_Cats!$B$34,Lists_Cats!$C$34,IF(C492&lt;=Lists_Cats!$B$35,Lists_Cats!$C$35,IF(C492&lt;=Lists_Cats!$B$36,Lists_Cats!$C$36,IF(C492&lt;=Lists_Cats!$B$37,Lists_Cats!$C$37,IF(C492&lt;=Lists_Cats!$B$38,Lists_Cats!$C$38,IF(C492&lt;=Lists_Cats!$B$39,Lists_Cats!$C$39,IF(C492&lt;=Lists_Cats!$B$40,Lists_Cats!$C$40,IF(C492&lt;=Lists_Cats!$B$41,Lists_Cats!$C$41,IF(C492&lt;=Lists_Cats!$B$42,Lists_Cats!$C$42,IF(C492&lt;=Lists_Cats!$B$43,Lists_Cats!$C$43,IF(C492&lt;=Lists_Cats!$B$44,Lists_Cats!$C$44,IF(C492&lt;=Lists_Cats!$B$45,Lists_Cats!$C$45,IF(C492&lt;=Lists_Cats!$B$46,Lists_Cats!$C$46,Lists_Cats!$C$47))))))))))))))</f>
        <v>FW13</v>
      </c>
      <c r="F492" s="29"/>
      <c r="G492" s="60" t="s">
        <v>667</v>
      </c>
      <c r="H492" s="30" t="str">
        <f t="shared" si="22"/>
        <v>FT7-FW13-Hardwood</v>
      </c>
      <c r="I492" s="31">
        <v>45.93</v>
      </c>
      <c r="K492">
        <f t="shared" si="21"/>
        <v>1</v>
      </c>
      <c r="M492" s="356">
        <v>0.02</v>
      </c>
      <c r="O492" s="361">
        <f t="shared" si="23"/>
        <v>46.85</v>
      </c>
    </row>
    <row r="493" spans="1:15" hidden="1">
      <c r="A493" s="32" t="s">
        <v>94</v>
      </c>
      <c r="B493" s="27">
        <v>45</v>
      </c>
      <c r="C493" s="28">
        <v>205</v>
      </c>
      <c r="D493" s="15" t="str">
        <f>IF(B493&lt;=Lists_Cats!$B$19,Lists_Cats!$C$19,IF(B493&lt;=Lists_Cats!$B$20,Lists_Cats!$C$20,IF(B493&lt;=Lists_Cats!$B$21,Lists_Cats!$C$21,IF(B493&lt;=Lists_Cats!$B$22,Lists_Cats!$C$22,IF(B493&lt;=Lists_Cats!$B$23,Lists_Cats!$C$23,IF(B493&lt;=Lists_Cats!$B$24,Lists_Cats!$C$24,IF(B493&lt;=Lists_Cats!$B$25,Lists_Cats!$C$25,IF(B493&lt;=Lists_Cats!$B$26,Lists_Cats!$C$26,IF(B493&lt;=Lists_Cats!$B$27,Lists_Cats!$C$27,IF(B493&lt;=Lists_Cats!$B$28,Lists_Cats!$C$28,Lists_Cats!$C$29))))))))))</f>
        <v>FT7</v>
      </c>
      <c r="E493" s="29" t="str">
        <f>IF(C493&lt;=Lists_Cats!$B$33,Lists_Cats!$C$33,IF(C493&lt;=Lists_Cats!$B$34,Lists_Cats!$C$34,IF(C493&lt;=Lists_Cats!$B$35,Lists_Cats!$C$35,IF(C493&lt;=Lists_Cats!$B$36,Lists_Cats!$C$36,IF(C493&lt;=Lists_Cats!$B$37,Lists_Cats!$C$37,IF(C493&lt;=Lists_Cats!$B$38,Lists_Cats!$C$38,IF(C493&lt;=Lists_Cats!$B$39,Lists_Cats!$C$39,IF(C493&lt;=Lists_Cats!$B$40,Lists_Cats!$C$40,IF(C493&lt;=Lists_Cats!$B$41,Lists_Cats!$C$41,IF(C493&lt;=Lists_Cats!$B$42,Lists_Cats!$C$42,IF(C493&lt;=Lists_Cats!$B$43,Lists_Cats!$C$43,IF(C493&lt;=Lists_Cats!$B$44,Lists_Cats!$C$44,IF(C493&lt;=Lists_Cats!$B$45,Lists_Cats!$C$45,IF(C493&lt;=Lists_Cats!$B$46,Lists_Cats!$C$46,Lists_Cats!$C$47))))))))))))))</f>
        <v>FW14</v>
      </c>
      <c r="F493" s="29"/>
      <c r="G493" s="60" t="s">
        <v>667</v>
      </c>
      <c r="H493" s="30" t="str">
        <f t="shared" si="22"/>
        <v>FT7-FW14-Hardwood</v>
      </c>
      <c r="I493" s="31">
        <v>53.01</v>
      </c>
      <c r="K493">
        <f t="shared" si="21"/>
        <v>1</v>
      </c>
      <c r="M493" s="356">
        <v>0.02</v>
      </c>
      <c r="O493" s="361">
        <f t="shared" si="23"/>
        <v>54.08</v>
      </c>
    </row>
    <row r="494" spans="1:15" hidden="1">
      <c r="A494" s="32" t="s">
        <v>114</v>
      </c>
      <c r="B494" s="27">
        <v>52</v>
      </c>
      <c r="C494" s="28">
        <v>79</v>
      </c>
      <c r="D494" s="15" t="str">
        <f>IF(B494&lt;=Lists_Cats!$B$19,Lists_Cats!$C$19,IF(B494&lt;=Lists_Cats!$B$20,Lists_Cats!$C$20,IF(B494&lt;=Lists_Cats!$B$21,Lists_Cats!$C$21,IF(B494&lt;=Lists_Cats!$B$22,Lists_Cats!$C$22,IF(B494&lt;=Lists_Cats!$B$23,Lists_Cats!$C$23,IF(B494&lt;=Lists_Cats!$B$24,Lists_Cats!$C$24,IF(B494&lt;=Lists_Cats!$B$25,Lists_Cats!$C$25,IF(B494&lt;=Lists_Cats!$B$26,Lists_Cats!$C$26,IF(B494&lt;=Lists_Cats!$B$27,Lists_Cats!$C$27,IF(B494&lt;=Lists_Cats!$B$28,Lists_Cats!$C$28,Lists_Cats!$C$29))))))))))</f>
        <v>FT8</v>
      </c>
      <c r="E494" s="29" t="str">
        <f>IF(C494&lt;=Lists_Cats!$B$33,Lists_Cats!$C$33,IF(C494&lt;=Lists_Cats!$B$34,Lists_Cats!$C$34,IF(C494&lt;=Lists_Cats!$B$35,Lists_Cats!$C$35,IF(C494&lt;=Lists_Cats!$B$36,Lists_Cats!$C$36,IF(C494&lt;=Lists_Cats!$B$37,Lists_Cats!$C$37,IF(C494&lt;=Lists_Cats!$B$38,Lists_Cats!$C$38,IF(C494&lt;=Lists_Cats!$B$39,Lists_Cats!$C$39,IF(C494&lt;=Lists_Cats!$B$40,Lists_Cats!$C$40,IF(C494&lt;=Lists_Cats!$B$41,Lists_Cats!$C$41,IF(C494&lt;=Lists_Cats!$B$42,Lists_Cats!$C$42,IF(C494&lt;=Lists_Cats!$B$43,Lists_Cats!$C$43,IF(C494&lt;=Lists_Cats!$B$44,Lists_Cats!$C$44,IF(C494&lt;=Lists_Cats!$B$45,Lists_Cats!$C$45,IF(C494&lt;=Lists_Cats!$B$46,Lists_Cats!$C$46,Lists_Cats!$C$47))))))))))))))</f>
        <v>FW5</v>
      </c>
      <c r="F494" s="29"/>
      <c r="G494" s="60" t="s">
        <v>667</v>
      </c>
      <c r="H494" s="30" t="str">
        <f t="shared" si="22"/>
        <v>FT8-FW5-Hardwood</v>
      </c>
      <c r="I494" s="31">
        <v>29.490000000000002</v>
      </c>
      <c r="K494">
        <f t="shared" si="21"/>
        <v>1</v>
      </c>
      <c r="M494" s="356">
        <v>0.02</v>
      </c>
      <c r="O494" s="361">
        <f t="shared" si="23"/>
        <v>30.080000000000002</v>
      </c>
    </row>
    <row r="495" spans="1:15" hidden="1">
      <c r="A495" s="32" t="s">
        <v>95</v>
      </c>
      <c r="B495" s="27">
        <v>52</v>
      </c>
      <c r="C495" s="28">
        <v>91</v>
      </c>
      <c r="D495" s="15" t="str">
        <f>IF(B495&lt;=Lists_Cats!$B$19,Lists_Cats!$C$19,IF(B495&lt;=Lists_Cats!$B$20,Lists_Cats!$C$20,IF(B495&lt;=Lists_Cats!$B$21,Lists_Cats!$C$21,IF(B495&lt;=Lists_Cats!$B$22,Lists_Cats!$C$22,IF(B495&lt;=Lists_Cats!$B$23,Lists_Cats!$C$23,IF(B495&lt;=Lists_Cats!$B$24,Lists_Cats!$C$24,IF(B495&lt;=Lists_Cats!$B$25,Lists_Cats!$C$25,IF(B495&lt;=Lists_Cats!$B$26,Lists_Cats!$C$26,IF(B495&lt;=Lists_Cats!$B$27,Lists_Cats!$C$27,IF(B495&lt;=Lists_Cats!$B$28,Lists_Cats!$C$28,Lists_Cats!$C$29))))))))))</f>
        <v>FT8</v>
      </c>
      <c r="E495" s="29" t="str">
        <f>IF(C495&lt;=Lists_Cats!$B$33,Lists_Cats!$C$33,IF(C495&lt;=Lists_Cats!$B$34,Lists_Cats!$C$34,IF(C495&lt;=Lists_Cats!$B$35,Lists_Cats!$C$35,IF(C495&lt;=Lists_Cats!$B$36,Lists_Cats!$C$36,IF(C495&lt;=Lists_Cats!$B$37,Lists_Cats!$C$37,IF(C495&lt;=Lists_Cats!$B$38,Lists_Cats!$C$38,IF(C495&lt;=Lists_Cats!$B$39,Lists_Cats!$C$39,IF(C495&lt;=Lists_Cats!$B$40,Lists_Cats!$C$40,IF(C495&lt;=Lists_Cats!$B$41,Lists_Cats!$C$41,IF(C495&lt;=Lists_Cats!$B$42,Lists_Cats!$C$42,IF(C495&lt;=Lists_Cats!$B$43,Lists_Cats!$C$43,IF(C495&lt;=Lists_Cats!$B$44,Lists_Cats!$C$44,IF(C495&lt;=Lists_Cats!$B$45,Lists_Cats!$C$45,IF(C495&lt;=Lists_Cats!$B$46,Lists_Cats!$C$46,Lists_Cats!$C$47))))))))))))))</f>
        <v>FW7</v>
      </c>
      <c r="F495" s="29"/>
      <c r="G495" s="60" t="s">
        <v>667</v>
      </c>
      <c r="H495" s="30" t="str">
        <f t="shared" si="22"/>
        <v>FT8-FW7-Hardwood</v>
      </c>
      <c r="I495" s="31">
        <v>32.979999999999997</v>
      </c>
      <c r="K495">
        <f t="shared" si="21"/>
        <v>1</v>
      </c>
      <c r="M495" s="356">
        <v>0.02</v>
      </c>
      <c r="O495" s="361">
        <f t="shared" si="23"/>
        <v>33.64</v>
      </c>
    </row>
    <row r="496" spans="1:15" hidden="1">
      <c r="A496" s="32" t="s">
        <v>115</v>
      </c>
      <c r="B496" s="27">
        <v>52</v>
      </c>
      <c r="C496" s="28">
        <v>104</v>
      </c>
      <c r="D496" s="15" t="str">
        <f>IF(B496&lt;=Lists_Cats!$B$19,Lists_Cats!$C$19,IF(B496&lt;=Lists_Cats!$B$20,Lists_Cats!$C$20,IF(B496&lt;=Lists_Cats!$B$21,Lists_Cats!$C$21,IF(B496&lt;=Lists_Cats!$B$22,Lists_Cats!$C$22,IF(B496&lt;=Lists_Cats!$B$23,Lists_Cats!$C$23,IF(B496&lt;=Lists_Cats!$B$24,Lists_Cats!$C$24,IF(B496&lt;=Lists_Cats!$B$25,Lists_Cats!$C$25,IF(B496&lt;=Lists_Cats!$B$26,Lists_Cats!$C$26,IF(B496&lt;=Lists_Cats!$B$27,Lists_Cats!$C$27,IF(B496&lt;=Lists_Cats!$B$28,Lists_Cats!$C$28,Lists_Cats!$C$29))))))))))</f>
        <v>FT8</v>
      </c>
      <c r="E496" s="29" t="str">
        <f>IF(C496&lt;=Lists_Cats!$B$33,Lists_Cats!$C$33,IF(C496&lt;=Lists_Cats!$B$34,Lists_Cats!$C$34,IF(C496&lt;=Lists_Cats!$B$35,Lists_Cats!$C$35,IF(C496&lt;=Lists_Cats!$B$36,Lists_Cats!$C$36,IF(C496&lt;=Lists_Cats!$B$37,Lists_Cats!$C$37,IF(C496&lt;=Lists_Cats!$B$38,Lists_Cats!$C$38,IF(C496&lt;=Lists_Cats!$B$39,Lists_Cats!$C$39,IF(C496&lt;=Lists_Cats!$B$40,Lists_Cats!$C$40,IF(C496&lt;=Lists_Cats!$B$41,Lists_Cats!$C$41,IF(C496&lt;=Lists_Cats!$B$42,Lists_Cats!$C$42,IF(C496&lt;=Lists_Cats!$B$43,Lists_Cats!$C$43,IF(C496&lt;=Lists_Cats!$B$44,Lists_Cats!$C$44,IF(C496&lt;=Lists_Cats!$B$45,Lists_Cats!$C$45,IF(C496&lt;=Lists_Cats!$B$46,Lists_Cats!$C$46,Lists_Cats!$C$47))))))))))))))</f>
        <v>FW8</v>
      </c>
      <c r="F496" s="29"/>
      <c r="G496" s="60" t="s">
        <v>667</v>
      </c>
      <c r="H496" s="30" t="str">
        <f t="shared" si="22"/>
        <v>FT8-FW8-Hardwood</v>
      </c>
      <c r="I496" s="31">
        <v>37.169999999999995</v>
      </c>
      <c r="K496">
        <f t="shared" si="21"/>
        <v>1</v>
      </c>
      <c r="M496" s="356">
        <v>0.02</v>
      </c>
      <c r="O496" s="361">
        <f t="shared" si="23"/>
        <v>37.919999999999995</v>
      </c>
    </row>
    <row r="497" spans="1:15" hidden="1">
      <c r="A497" s="32" t="s">
        <v>96</v>
      </c>
      <c r="B497" s="27">
        <v>52</v>
      </c>
      <c r="C497" s="28">
        <v>115</v>
      </c>
      <c r="D497" s="15" t="str">
        <f>IF(B497&lt;=Lists_Cats!$B$19,Lists_Cats!$C$19,IF(B497&lt;=Lists_Cats!$B$20,Lists_Cats!$C$20,IF(B497&lt;=Lists_Cats!$B$21,Lists_Cats!$C$21,IF(B497&lt;=Lists_Cats!$B$22,Lists_Cats!$C$22,IF(B497&lt;=Lists_Cats!$B$23,Lists_Cats!$C$23,IF(B497&lt;=Lists_Cats!$B$24,Lists_Cats!$C$24,IF(B497&lt;=Lists_Cats!$B$25,Lists_Cats!$C$25,IF(B497&lt;=Lists_Cats!$B$26,Lists_Cats!$C$26,IF(B497&lt;=Lists_Cats!$B$27,Lists_Cats!$C$27,IF(B497&lt;=Lists_Cats!$B$28,Lists_Cats!$C$28,Lists_Cats!$C$29))))))))))</f>
        <v>FT8</v>
      </c>
      <c r="E497" s="29" t="str">
        <f>IF(C497&lt;=Lists_Cats!$B$33,Lists_Cats!$C$33,IF(C497&lt;=Lists_Cats!$B$34,Lists_Cats!$C$34,IF(C497&lt;=Lists_Cats!$B$35,Lists_Cats!$C$35,IF(C497&lt;=Lists_Cats!$B$36,Lists_Cats!$C$36,IF(C497&lt;=Lists_Cats!$B$37,Lists_Cats!$C$37,IF(C497&lt;=Lists_Cats!$B$38,Lists_Cats!$C$38,IF(C497&lt;=Lists_Cats!$B$39,Lists_Cats!$C$39,IF(C497&lt;=Lists_Cats!$B$40,Lists_Cats!$C$40,IF(C497&lt;=Lists_Cats!$B$41,Lists_Cats!$C$41,IF(C497&lt;=Lists_Cats!$B$42,Lists_Cats!$C$42,IF(C497&lt;=Lists_Cats!$B$43,Lists_Cats!$C$43,IF(C497&lt;=Lists_Cats!$B$44,Lists_Cats!$C$44,IF(C497&lt;=Lists_Cats!$B$45,Lists_Cats!$C$45,IF(C497&lt;=Lists_Cats!$B$46,Lists_Cats!$C$46,Lists_Cats!$C$47))))))))))))))</f>
        <v>FW9</v>
      </c>
      <c r="F497" s="29"/>
      <c r="G497" s="60" t="s">
        <v>667</v>
      </c>
      <c r="H497" s="30" t="str">
        <f t="shared" si="22"/>
        <v>FT8-FW9-Hardwood</v>
      </c>
      <c r="I497" s="31">
        <v>40.5</v>
      </c>
      <c r="K497">
        <f t="shared" si="21"/>
        <v>1</v>
      </c>
      <c r="M497" s="356">
        <v>0.02</v>
      </c>
      <c r="O497" s="361">
        <f t="shared" si="23"/>
        <v>41.31</v>
      </c>
    </row>
    <row r="498" spans="1:15" hidden="1">
      <c r="A498" s="32" t="s">
        <v>116</v>
      </c>
      <c r="B498" s="27">
        <v>52</v>
      </c>
      <c r="C498" s="28">
        <v>125</v>
      </c>
      <c r="D498" s="15" t="str">
        <f>IF(B498&lt;=Lists_Cats!$B$19,Lists_Cats!$C$19,IF(B498&lt;=Lists_Cats!$B$20,Lists_Cats!$C$20,IF(B498&lt;=Lists_Cats!$B$21,Lists_Cats!$C$21,IF(B498&lt;=Lists_Cats!$B$22,Lists_Cats!$C$22,IF(B498&lt;=Lists_Cats!$B$23,Lists_Cats!$C$23,IF(B498&lt;=Lists_Cats!$B$24,Lists_Cats!$C$24,IF(B498&lt;=Lists_Cats!$B$25,Lists_Cats!$C$25,IF(B498&lt;=Lists_Cats!$B$26,Lists_Cats!$C$26,IF(B498&lt;=Lists_Cats!$B$27,Lists_Cats!$C$27,IF(B498&lt;=Lists_Cats!$B$28,Lists_Cats!$C$28,Lists_Cats!$C$29))))))))))</f>
        <v>FT8</v>
      </c>
      <c r="E498" s="29" t="str">
        <f>IF(C498&lt;=Lists_Cats!$B$33,Lists_Cats!$C$33,IF(C498&lt;=Lists_Cats!$B$34,Lists_Cats!$C$34,IF(C498&lt;=Lists_Cats!$B$35,Lists_Cats!$C$35,IF(C498&lt;=Lists_Cats!$B$36,Lists_Cats!$C$36,IF(C498&lt;=Lists_Cats!$B$37,Lists_Cats!$C$37,IF(C498&lt;=Lists_Cats!$B$38,Lists_Cats!$C$38,IF(C498&lt;=Lists_Cats!$B$39,Lists_Cats!$C$39,IF(C498&lt;=Lists_Cats!$B$40,Lists_Cats!$C$40,IF(C498&lt;=Lists_Cats!$B$41,Lists_Cats!$C$41,IF(C498&lt;=Lists_Cats!$B$42,Lists_Cats!$C$42,IF(C498&lt;=Lists_Cats!$B$43,Lists_Cats!$C$43,IF(C498&lt;=Lists_Cats!$B$44,Lists_Cats!$C$44,IF(C498&lt;=Lists_Cats!$B$45,Lists_Cats!$C$45,IF(C498&lt;=Lists_Cats!$B$46,Lists_Cats!$C$46,Lists_Cats!$C$47))))))))))))))</f>
        <v>FW10</v>
      </c>
      <c r="F498" s="29"/>
      <c r="G498" s="60" t="s">
        <v>667</v>
      </c>
      <c r="H498" s="30" t="str">
        <f t="shared" si="22"/>
        <v>FT8-FW10-Hardwood</v>
      </c>
      <c r="I498" s="31">
        <v>43.51</v>
      </c>
      <c r="K498">
        <f t="shared" si="21"/>
        <v>1</v>
      </c>
      <c r="M498" s="356">
        <v>0.02</v>
      </c>
      <c r="O498" s="361">
        <f t="shared" si="23"/>
        <v>44.39</v>
      </c>
    </row>
    <row r="499" spans="1:15" hidden="1">
      <c r="A499" s="32" t="s">
        <v>97</v>
      </c>
      <c r="B499" s="27">
        <v>52</v>
      </c>
      <c r="C499" s="28">
        <v>138</v>
      </c>
      <c r="D499" s="15" t="str">
        <f>IF(B499&lt;=Lists_Cats!$B$19,Lists_Cats!$C$19,IF(B499&lt;=Lists_Cats!$B$20,Lists_Cats!$C$20,IF(B499&lt;=Lists_Cats!$B$21,Lists_Cats!$C$21,IF(B499&lt;=Lists_Cats!$B$22,Lists_Cats!$C$22,IF(B499&lt;=Lists_Cats!$B$23,Lists_Cats!$C$23,IF(B499&lt;=Lists_Cats!$B$24,Lists_Cats!$C$24,IF(B499&lt;=Lists_Cats!$B$25,Lists_Cats!$C$25,IF(B499&lt;=Lists_Cats!$B$26,Lists_Cats!$C$26,IF(B499&lt;=Lists_Cats!$B$27,Lists_Cats!$C$27,IF(B499&lt;=Lists_Cats!$B$28,Lists_Cats!$C$28,Lists_Cats!$C$29))))))))))</f>
        <v>FT8</v>
      </c>
      <c r="E499" s="29" t="str">
        <f>IF(C499&lt;=Lists_Cats!$B$33,Lists_Cats!$C$33,IF(C499&lt;=Lists_Cats!$B$34,Lists_Cats!$C$34,IF(C499&lt;=Lists_Cats!$B$35,Lists_Cats!$C$35,IF(C499&lt;=Lists_Cats!$B$36,Lists_Cats!$C$36,IF(C499&lt;=Lists_Cats!$B$37,Lists_Cats!$C$37,IF(C499&lt;=Lists_Cats!$B$38,Lists_Cats!$C$38,IF(C499&lt;=Lists_Cats!$B$39,Lists_Cats!$C$39,IF(C499&lt;=Lists_Cats!$B$40,Lists_Cats!$C$40,IF(C499&lt;=Lists_Cats!$B$41,Lists_Cats!$C$41,IF(C499&lt;=Lists_Cats!$B$42,Lists_Cats!$C$42,IF(C499&lt;=Lists_Cats!$B$43,Lists_Cats!$C$43,IF(C499&lt;=Lists_Cats!$B$44,Lists_Cats!$C$44,IF(C499&lt;=Lists_Cats!$B$45,Lists_Cats!$C$45,IF(C499&lt;=Lists_Cats!$B$46,Lists_Cats!$C$46,Lists_Cats!$C$47))))))))))))))</f>
        <v>FW11</v>
      </c>
      <c r="F499" s="29"/>
      <c r="G499" s="60" t="s">
        <v>667</v>
      </c>
      <c r="H499" s="30" t="str">
        <f t="shared" si="22"/>
        <v>FT8-FW11-Hardwood</v>
      </c>
      <c r="I499" s="31">
        <v>47.54</v>
      </c>
      <c r="K499">
        <f t="shared" si="21"/>
        <v>1</v>
      </c>
      <c r="M499" s="356">
        <v>0.02</v>
      </c>
      <c r="O499" s="361">
        <f t="shared" si="23"/>
        <v>48.5</v>
      </c>
    </row>
    <row r="500" spans="1:15" hidden="1">
      <c r="A500" s="32" t="s">
        <v>117</v>
      </c>
      <c r="B500" s="27">
        <v>52</v>
      </c>
      <c r="C500" s="28">
        <v>152</v>
      </c>
      <c r="D500" s="15" t="str">
        <f>IF(B500&lt;=Lists_Cats!$B$19,Lists_Cats!$C$19,IF(B500&lt;=Lists_Cats!$B$20,Lists_Cats!$C$20,IF(B500&lt;=Lists_Cats!$B$21,Lists_Cats!$C$21,IF(B500&lt;=Lists_Cats!$B$22,Lists_Cats!$C$22,IF(B500&lt;=Lists_Cats!$B$23,Lists_Cats!$C$23,IF(B500&lt;=Lists_Cats!$B$24,Lists_Cats!$C$24,IF(B500&lt;=Lists_Cats!$B$25,Lists_Cats!$C$25,IF(B500&lt;=Lists_Cats!$B$26,Lists_Cats!$C$26,IF(B500&lt;=Lists_Cats!$B$27,Lists_Cats!$C$27,IF(B500&lt;=Lists_Cats!$B$28,Lists_Cats!$C$28,Lists_Cats!$C$29))))))))))</f>
        <v>FT8</v>
      </c>
      <c r="E500" s="29" t="str">
        <f>IF(C500&lt;=Lists_Cats!$B$33,Lists_Cats!$C$33,IF(C500&lt;=Lists_Cats!$B$34,Lists_Cats!$C$34,IF(C500&lt;=Lists_Cats!$B$35,Lists_Cats!$C$35,IF(C500&lt;=Lists_Cats!$B$36,Lists_Cats!$C$36,IF(C500&lt;=Lists_Cats!$B$37,Lists_Cats!$C$37,IF(C500&lt;=Lists_Cats!$B$38,Lists_Cats!$C$38,IF(C500&lt;=Lists_Cats!$B$39,Lists_Cats!$C$39,IF(C500&lt;=Lists_Cats!$B$40,Lists_Cats!$C$40,IF(C500&lt;=Lists_Cats!$B$41,Lists_Cats!$C$41,IF(C500&lt;=Lists_Cats!$B$42,Lists_Cats!$C$42,IF(C500&lt;=Lists_Cats!$B$43,Lists_Cats!$C$43,IF(C500&lt;=Lists_Cats!$B$44,Lists_Cats!$C$44,IF(C500&lt;=Lists_Cats!$B$45,Lists_Cats!$C$45,IF(C500&lt;=Lists_Cats!$B$46,Lists_Cats!$C$46,Lists_Cats!$C$47))))))))))))))</f>
        <v>FW12</v>
      </c>
      <c r="F500" s="29"/>
      <c r="G500" s="60" t="s">
        <v>667</v>
      </c>
      <c r="H500" s="30" t="str">
        <f t="shared" si="22"/>
        <v>FT8-FW12-Hardwood</v>
      </c>
      <c r="I500" s="31">
        <v>51.94</v>
      </c>
      <c r="K500">
        <f t="shared" si="21"/>
        <v>1</v>
      </c>
      <c r="M500" s="356">
        <v>0.02</v>
      </c>
      <c r="O500" s="361">
        <f t="shared" si="23"/>
        <v>52.98</v>
      </c>
    </row>
    <row r="501" spans="1:15" hidden="1">
      <c r="A501" s="32" t="s">
        <v>118</v>
      </c>
      <c r="B501" s="27">
        <v>63</v>
      </c>
      <c r="C501" s="28">
        <v>79</v>
      </c>
      <c r="D501" s="15" t="str">
        <f>IF(B501&lt;=Lists_Cats!$B$19,Lists_Cats!$C$19,IF(B501&lt;=Lists_Cats!$B$20,Lists_Cats!$C$20,IF(B501&lt;=Lists_Cats!$B$21,Lists_Cats!$C$21,IF(B501&lt;=Lists_Cats!$B$22,Lists_Cats!$C$22,IF(B501&lt;=Lists_Cats!$B$23,Lists_Cats!$C$23,IF(B501&lt;=Lists_Cats!$B$24,Lists_Cats!$C$24,IF(B501&lt;=Lists_Cats!$B$25,Lists_Cats!$C$25,IF(B501&lt;=Lists_Cats!$B$26,Lists_Cats!$C$26,IF(B501&lt;=Lists_Cats!$B$27,Lists_Cats!$C$27,IF(B501&lt;=Lists_Cats!$B$28,Lists_Cats!$C$28,Lists_Cats!$C$29))))))))))</f>
        <v>FT9</v>
      </c>
      <c r="E501" s="29" t="str">
        <f>IF(C501&lt;=Lists_Cats!$B$33,Lists_Cats!$C$33,IF(C501&lt;=Lists_Cats!$B$34,Lists_Cats!$C$34,IF(C501&lt;=Lists_Cats!$B$35,Lists_Cats!$C$35,IF(C501&lt;=Lists_Cats!$B$36,Lists_Cats!$C$36,IF(C501&lt;=Lists_Cats!$B$37,Lists_Cats!$C$37,IF(C501&lt;=Lists_Cats!$B$38,Lists_Cats!$C$38,IF(C501&lt;=Lists_Cats!$B$39,Lists_Cats!$C$39,IF(C501&lt;=Lists_Cats!$B$40,Lists_Cats!$C$40,IF(C501&lt;=Lists_Cats!$B$41,Lists_Cats!$C$41,IF(C501&lt;=Lists_Cats!$B$42,Lists_Cats!$C$42,IF(C501&lt;=Lists_Cats!$B$43,Lists_Cats!$C$43,IF(C501&lt;=Lists_Cats!$B$44,Lists_Cats!$C$44,IF(C501&lt;=Lists_Cats!$B$45,Lists_Cats!$C$45,IF(C501&lt;=Lists_Cats!$B$46,Lists_Cats!$C$46,Lists_Cats!$C$47))))))))))))))</f>
        <v>FW5</v>
      </c>
      <c r="F501" s="29"/>
      <c r="G501" s="60" t="s">
        <v>667</v>
      </c>
      <c r="H501" s="30" t="str">
        <f t="shared" si="22"/>
        <v>FT9-FW5-Hardwood</v>
      </c>
      <c r="I501" s="31">
        <v>37.65</v>
      </c>
      <c r="K501">
        <f t="shared" si="21"/>
        <v>1</v>
      </c>
      <c r="M501" s="356">
        <v>0.02</v>
      </c>
      <c r="O501" s="361">
        <f t="shared" si="23"/>
        <v>38.409999999999997</v>
      </c>
    </row>
    <row r="502" spans="1:15" hidden="1">
      <c r="A502" s="32" t="s">
        <v>119</v>
      </c>
      <c r="B502" s="27">
        <v>63</v>
      </c>
      <c r="C502" s="28">
        <v>91</v>
      </c>
      <c r="D502" s="15" t="str">
        <f>IF(B502&lt;=Lists_Cats!$B$19,Lists_Cats!$C$19,IF(B502&lt;=Lists_Cats!$B$20,Lists_Cats!$C$20,IF(B502&lt;=Lists_Cats!$B$21,Lists_Cats!$C$21,IF(B502&lt;=Lists_Cats!$B$22,Lists_Cats!$C$22,IF(B502&lt;=Lists_Cats!$B$23,Lists_Cats!$C$23,IF(B502&lt;=Lists_Cats!$B$24,Lists_Cats!$C$24,IF(B502&lt;=Lists_Cats!$B$25,Lists_Cats!$C$25,IF(B502&lt;=Lists_Cats!$B$26,Lists_Cats!$C$26,IF(B502&lt;=Lists_Cats!$B$27,Lists_Cats!$C$27,IF(B502&lt;=Lists_Cats!$B$28,Lists_Cats!$C$28,Lists_Cats!$C$29))))))))))</f>
        <v>FT9</v>
      </c>
      <c r="E502" s="29" t="str">
        <f>IF(C502&lt;=Lists_Cats!$B$33,Lists_Cats!$C$33,IF(C502&lt;=Lists_Cats!$B$34,Lists_Cats!$C$34,IF(C502&lt;=Lists_Cats!$B$35,Lists_Cats!$C$35,IF(C502&lt;=Lists_Cats!$B$36,Lists_Cats!$C$36,IF(C502&lt;=Lists_Cats!$B$37,Lists_Cats!$C$37,IF(C502&lt;=Lists_Cats!$B$38,Lists_Cats!$C$38,IF(C502&lt;=Lists_Cats!$B$39,Lists_Cats!$C$39,IF(C502&lt;=Lists_Cats!$B$40,Lists_Cats!$C$40,IF(C502&lt;=Lists_Cats!$B$41,Lists_Cats!$C$41,IF(C502&lt;=Lists_Cats!$B$42,Lists_Cats!$C$42,IF(C502&lt;=Lists_Cats!$B$43,Lists_Cats!$C$43,IF(C502&lt;=Lists_Cats!$B$44,Lists_Cats!$C$44,IF(C502&lt;=Lists_Cats!$B$45,Lists_Cats!$C$45,IF(C502&lt;=Lists_Cats!$B$46,Lists_Cats!$C$46,Lists_Cats!$C$47))))))))))))))</f>
        <v>FW7</v>
      </c>
      <c r="F502" s="29"/>
      <c r="G502" s="60" t="s">
        <v>667</v>
      </c>
      <c r="H502" s="30" t="str">
        <f t="shared" si="22"/>
        <v>FT9-FW7-Hardwood</v>
      </c>
      <c r="I502" s="31">
        <v>42.36</v>
      </c>
      <c r="K502">
        <f t="shared" si="21"/>
        <v>1</v>
      </c>
      <c r="M502" s="356">
        <v>0.02</v>
      </c>
      <c r="O502" s="361">
        <f t="shared" si="23"/>
        <v>43.21</v>
      </c>
    </row>
    <row r="503" spans="1:15" hidden="1">
      <c r="A503" s="32" t="s">
        <v>120</v>
      </c>
      <c r="B503" s="27">
        <v>63</v>
      </c>
      <c r="C503" s="28">
        <v>104</v>
      </c>
      <c r="D503" s="15" t="str">
        <f>IF(B503&lt;=Lists_Cats!$B$19,Lists_Cats!$C$19,IF(B503&lt;=Lists_Cats!$B$20,Lists_Cats!$C$20,IF(B503&lt;=Lists_Cats!$B$21,Lists_Cats!$C$21,IF(B503&lt;=Lists_Cats!$B$22,Lists_Cats!$C$22,IF(B503&lt;=Lists_Cats!$B$23,Lists_Cats!$C$23,IF(B503&lt;=Lists_Cats!$B$24,Lists_Cats!$C$24,IF(B503&lt;=Lists_Cats!$B$25,Lists_Cats!$C$25,IF(B503&lt;=Lists_Cats!$B$26,Lists_Cats!$C$26,IF(B503&lt;=Lists_Cats!$B$27,Lists_Cats!$C$27,IF(B503&lt;=Lists_Cats!$B$28,Lists_Cats!$C$28,Lists_Cats!$C$29))))))))))</f>
        <v>FT9</v>
      </c>
      <c r="E503" s="29" t="str">
        <f>IF(C503&lt;=Lists_Cats!$B$33,Lists_Cats!$C$33,IF(C503&lt;=Lists_Cats!$B$34,Lists_Cats!$C$34,IF(C503&lt;=Lists_Cats!$B$35,Lists_Cats!$C$35,IF(C503&lt;=Lists_Cats!$B$36,Lists_Cats!$C$36,IF(C503&lt;=Lists_Cats!$B$37,Lists_Cats!$C$37,IF(C503&lt;=Lists_Cats!$B$38,Lists_Cats!$C$38,IF(C503&lt;=Lists_Cats!$B$39,Lists_Cats!$C$39,IF(C503&lt;=Lists_Cats!$B$40,Lists_Cats!$C$40,IF(C503&lt;=Lists_Cats!$B$41,Lists_Cats!$C$41,IF(C503&lt;=Lists_Cats!$B$42,Lists_Cats!$C$42,IF(C503&lt;=Lists_Cats!$B$43,Lists_Cats!$C$43,IF(C503&lt;=Lists_Cats!$B$44,Lists_Cats!$C$44,IF(C503&lt;=Lists_Cats!$B$45,Lists_Cats!$C$45,IF(C503&lt;=Lists_Cats!$B$46,Lists_Cats!$C$46,Lists_Cats!$C$47))))))))))))))</f>
        <v>FW8</v>
      </c>
      <c r="F503" s="29"/>
      <c r="G503" s="60" t="s">
        <v>667</v>
      </c>
      <c r="H503" s="30" t="str">
        <f t="shared" si="22"/>
        <v>FT9-FW8-Hardwood</v>
      </c>
      <c r="I503" s="31">
        <v>48.019999999999996</v>
      </c>
      <c r="K503">
        <f t="shared" si="21"/>
        <v>1</v>
      </c>
      <c r="M503" s="356">
        <v>0.02</v>
      </c>
      <c r="O503" s="361">
        <f t="shared" si="23"/>
        <v>48.989999999999995</v>
      </c>
    </row>
    <row r="504" spans="1:15" hidden="1">
      <c r="A504" s="32" t="s">
        <v>121</v>
      </c>
      <c r="B504" s="27">
        <v>63</v>
      </c>
      <c r="C504" s="28">
        <v>115</v>
      </c>
      <c r="D504" s="15" t="str">
        <f>IF(B504&lt;=Lists_Cats!$B$19,Lists_Cats!$C$19,IF(B504&lt;=Lists_Cats!$B$20,Lists_Cats!$C$20,IF(B504&lt;=Lists_Cats!$B$21,Lists_Cats!$C$21,IF(B504&lt;=Lists_Cats!$B$22,Lists_Cats!$C$22,IF(B504&lt;=Lists_Cats!$B$23,Lists_Cats!$C$23,IF(B504&lt;=Lists_Cats!$B$24,Lists_Cats!$C$24,IF(B504&lt;=Lists_Cats!$B$25,Lists_Cats!$C$25,IF(B504&lt;=Lists_Cats!$B$26,Lists_Cats!$C$26,IF(B504&lt;=Lists_Cats!$B$27,Lists_Cats!$C$27,IF(B504&lt;=Lists_Cats!$B$28,Lists_Cats!$C$28,Lists_Cats!$C$29))))))))))</f>
        <v>FT9</v>
      </c>
      <c r="E504" s="29" t="str">
        <f>IF(C504&lt;=Lists_Cats!$B$33,Lists_Cats!$C$33,IF(C504&lt;=Lists_Cats!$B$34,Lists_Cats!$C$34,IF(C504&lt;=Lists_Cats!$B$35,Lists_Cats!$C$35,IF(C504&lt;=Lists_Cats!$B$36,Lists_Cats!$C$36,IF(C504&lt;=Lists_Cats!$B$37,Lists_Cats!$C$37,IF(C504&lt;=Lists_Cats!$B$38,Lists_Cats!$C$38,IF(C504&lt;=Lists_Cats!$B$39,Lists_Cats!$C$39,IF(C504&lt;=Lists_Cats!$B$40,Lists_Cats!$C$40,IF(C504&lt;=Lists_Cats!$B$41,Lists_Cats!$C$41,IF(C504&lt;=Lists_Cats!$B$42,Lists_Cats!$C$42,IF(C504&lt;=Lists_Cats!$B$43,Lists_Cats!$C$43,IF(C504&lt;=Lists_Cats!$B$44,Lists_Cats!$C$44,IF(C504&lt;=Lists_Cats!$B$45,Lists_Cats!$C$45,IF(C504&lt;=Lists_Cats!$B$46,Lists_Cats!$C$46,Lists_Cats!$C$47))))))))))))))</f>
        <v>FW9</v>
      </c>
      <c r="F504" s="29"/>
      <c r="G504" s="60" t="s">
        <v>667</v>
      </c>
      <c r="H504" s="30" t="str">
        <f t="shared" si="22"/>
        <v>FT9-FW9-Hardwood</v>
      </c>
      <c r="I504" s="31">
        <v>52.43</v>
      </c>
      <c r="K504">
        <f t="shared" si="21"/>
        <v>1</v>
      </c>
      <c r="M504" s="356">
        <v>0.02</v>
      </c>
      <c r="O504" s="361">
        <f t="shared" si="23"/>
        <v>53.48</v>
      </c>
    </row>
    <row r="505" spans="1:15" hidden="1">
      <c r="A505" s="32" t="s">
        <v>122</v>
      </c>
      <c r="B505" s="27">
        <v>63</v>
      </c>
      <c r="C505" s="28">
        <v>125</v>
      </c>
      <c r="D505" s="15" t="str">
        <f>IF(B505&lt;=Lists_Cats!$B$19,Lists_Cats!$C$19,IF(B505&lt;=Lists_Cats!$B$20,Lists_Cats!$C$20,IF(B505&lt;=Lists_Cats!$B$21,Lists_Cats!$C$21,IF(B505&lt;=Lists_Cats!$B$22,Lists_Cats!$C$22,IF(B505&lt;=Lists_Cats!$B$23,Lists_Cats!$C$23,IF(B505&lt;=Lists_Cats!$B$24,Lists_Cats!$C$24,IF(B505&lt;=Lists_Cats!$B$25,Lists_Cats!$C$25,IF(B505&lt;=Lists_Cats!$B$26,Lists_Cats!$C$26,IF(B505&lt;=Lists_Cats!$B$27,Lists_Cats!$C$27,IF(B505&lt;=Lists_Cats!$B$28,Lists_Cats!$C$28,Lists_Cats!$C$29))))))))))</f>
        <v>FT9</v>
      </c>
      <c r="E505" s="29" t="str">
        <f>IF(C505&lt;=Lists_Cats!$B$33,Lists_Cats!$C$33,IF(C505&lt;=Lists_Cats!$B$34,Lists_Cats!$C$34,IF(C505&lt;=Lists_Cats!$B$35,Lists_Cats!$C$35,IF(C505&lt;=Lists_Cats!$B$36,Lists_Cats!$C$36,IF(C505&lt;=Lists_Cats!$B$37,Lists_Cats!$C$37,IF(C505&lt;=Lists_Cats!$B$38,Lists_Cats!$C$38,IF(C505&lt;=Lists_Cats!$B$39,Lists_Cats!$C$39,IF(C505&lt;=Lists_Cats!$B$40,Lists_Cats!$C$40,IF(C505&lt;=Lists_Cats!$B$41,Lists_Cats!$C$41,IF(C505&lt;=Lists_Cats!$B$42,Lists_Cats!$C$42,IF(C505&lt;=Lists_Cats!$B$43,Lists_Cats!$C$43,IF(C505&lt;=Lists_Cats!$B$44,Lists_Cats!$C$44,IF(C505&lt;=Lists_Cats!$B$45,Lists_Cats!$C$45,IF(C505&lt;=Lists_Cats!$B$46,Lists_Cats!$C$46,Lists_Cats!$C$47))))))))))))))</f>
        <v>FW10</v>
      </c>
      <c r="F505" s="29"/>
      <c r="G505" s="60" t="s">
        <v>667</v>
      </c>
      <c r="H505" s="30" t="str">
        <f t="shared" si="22"/>
        <v>FT9-FW10-Hardwood</v>
      </c>
      <c r="I505" s="31">
        <v>56.55</v>
      </c>
      <c r="K505">
        <f t="shared" si="21"/>
        <v>1</v>
      </c>
      <c r="M505" s="356">
        <v>0.02</v>
      </c>
      <c r="O505" s="361">
        <f t="shared" si="23"/>
        <v>57.69</v>
      </c>
    </row>
    <row r="506" spans="1:15" hidden="1">
      <c r="A506" s="32" t="s">
        <v>123</v>
      </c>
      <c r="B506" s="27">
        <v>63</v>
      </c>
      <c r="C506" s="28">
        <v>138</v>
      </c>
      <c r="D506" s="15" t="str">
        <f>IF(B506&lt;=Lists_Cats!$B$19,Lists_Cats!$C$19,IF(B506&lt;=Lists_Cats!$B$20,Lists_Cats!$C$20,IF(B506&lt;=Lists_Cats!$B$21,Lists_Cats!$C$21,IF(B506&lt;=Lists_Cats!$B$22,Lists_Cats!$C$22,IF(B506&lt;=Lists_Cats!$B$23,Lists_Cats!$C$23,IF(B506&lt;=Lists_Cats!$B$24,Lists_Cats!$C$24,IF(B506&lt;=Lists_Cats!$B$25,Lists_Cats!$C$25,IF(B506&lt;=Lists_Cats!$B$26,Lists_Cats!$C$26,IF(B506&lt;=Lists_Cats!$B$27,Lists_Cats!$C$27,IF(B506&lt;=Lists_Cats!$B$28,Lists_Cats!$C$28,Lists_Cats!$C$29))))))))))</f>
        <v>FT9</v>
      </c>
      <c r="E506" s="29" t="str">
        <f>IF(C506&lt;=Lists_Cats!$B$33,Lists_Cats!$C$33,IF(C506&lt;=Lists_Cats!$B$34,Lists_Cats!$C$34,IF(C506&lt;=Lists_Cats!$B$35,Lists_Cats!$C$35,IF(C506&lt;=Lists_Cats!$B$36,Lists_Cats!$C$36,IF(C506&lt;=Lists_Cats!$B$37,Lists_Cats!$C$37,IF(C506&lt;=Lists_Cats!$B$38,Lists_Cats!$C$38,IF(C506&lt;=Lists_Cats!$B$39,Lists_Cats!$C$39,IF(C506&lt;=Lists_Cats!$B$40,Lists_Cats!$C$40,IF(C506&lt;=Lists_Cats!$B$41,Lists_Cats!$C$41,IF(C506&lt;=Lists_Cats!$B$42,Lists_Cats!$C$42,IF(C506&lt;=Lists_Cats!$B$43,Lists_Cats!$C$43,IF(C506&lt;=Lists_Cats!$B$44,Lists_Cats!$C$44,IF(C506&lt;=Lists_Cats!$B$45,Lists_Cats!$C$45,IF(C506&lt;=Lists_Cats!$B$46,Lists_Cats!$C$46,Lists_Cats!$C$47))))))))))))))</f>
        <v>FW11</v>
      </c>
      <c r="F506" s="29"/>
      <c r="G506" s="60" t="s">
        <v>667</v>
      </c>
      <c r="H506" s="30" t="str">
        <f t="shared" si="22"/>
        <v>FT9-FW11-Hardwood</v>
      </c>
      <c r="I506" s="31">
        <v>61.839999999999996</v>
      </c>
      <c r="K506">
        <f t="shared" si="21"/>
        <v>1</v>
      </c>
      <c r="M506" s="356">
        <v>0.02</v>
      </c>
      <c r="O506" s="361">
        <f t="shared" si="23"/>
        <v>63.08</v>
      </c>
    </row>
    <row r="507" spans="1:15" hidden="1">
      <c r="A507" s="32" t="s">
        <v>124</v>
      </c>
      <c r="B507" s="27">
        <v>63</v>
      </c>
      <c r="C507" s="28">
        <v>152</v>
      </c>
      <c r="D507" s="15" t="str">
        <f>IF(B507&lt;=Lists_Cats!$B$19,Lists_Cats!$C$19,IF(B507&lt;=Lists_Cats!$B$20,Lists_Cats!$C$20,IF(B507&lt;=Lists_Cats!$B$21,Lists_Cats!$C$21,IF(B507&lt;=Lists_Cats!$B$22,Lists_Cats!$C$22,IF(B507&lt;=Lists_Cats!$B$23,Lists_Cats!$C$23,IF(B507&lt;=Lists_Cats!$B$24,Lists_Cats!$C$24,IF(B507&lt;=Lists_Cats!$B$25,Lists_Cats!$C$25,IF(B507&lt;=Lists_Cats!$B$26,Lists_Cats!$C$26,IF(B507&lt;=Lists_Cats!$B$27,Lists_Cats!$C$27,IF(B507&lt;=Lists_Cats!$B$28,Lists_Cats!$C$28,Lists_Cats!$C$29))))))))))</f>
        <v>FT9</v>
      </c>
      <c r="E507" s="29" t="str">
        <f>IF(C507&lt;=Lists_Cats!$B$33,Lists_Cats!$C$33,IF(C507&lt;=Lists_Cats!$B$34,Lists_Cats!$C$34,IF(C507&lt;=Lists_Cats!$B$35,Lists_Cats!$C$35,IF(C507&lt;=Lists_Cats!$B$36,Lists_Cats!$C$36,IF(C507&lt;=Lists_Cats!$B$37,Lists_Cats!$C$37,IF(C507&lt;=Lists_Cats!$B$38,Lists_Cats!$C$38,IF(C507&lt;=Lists_Cats!$B$39,Lists_Cats!$C$39,IF(C507&lt;=Lists_Cats!$B$40,Lists_Cats!$C$40,IF(C507&lt;=Lists_Cats!$B$41,Lists_Cats!$C$41,IF(C507&lt;=Lists_Cats!$B$42,Lists_Cats!$C$42,IF(C507&lt;=Lists_Cats!$B$43,Lists_Cats!$C$43,IF(C507&lt;=Lists_Cats!$B$44,Lists_Cats!$C$44,IF(C507&lt;=Lists_Cats!$B$45,Lists_Cats!$C$45,IF(C507&lt;=Lists_Cats!$B$46,Lists_Cats!$C$46,Lists_Cats!$C$47))))))))))))))</f>
        <v>FW12</v>
      </c>
      <c r="F507" s="29"/>
      <c r="G507" s="60" t="s">
        <v>667</v>
      </c>
      <c r="H507" s="30" t="str">
        <f t="shared" si="22"/>
        <v>FT9-FW12-Hardwood</v>
      </c>
      <c r="I507" s="31">
        <v>67.75</v>
      </c>
      <c r="K507">
        <f t="shared" si="21"/>
        <v>1</v>
      </c>
      <c r="M507" s="356">
        <v>0.02</v>
      </c>
      <c r="O507" s="361">
        <f t="shared" si="23"/>
        <v>69.11</v>
      </c>
    </row>
    <row r="508" spans="1:15" hidden="1">
      <c r="A508" s="33" t="s">
        <v>63</v>
      </c>
      <c r="B508" s="34">
        <v>12</v>
      </c>
      <c r="C508" s="35">
        <v>31</v>
      </c>
      <c r="D508" s="15" t="str">
        <f>IF(B508&lt;=Lists_Cats!$B$19,Lists_Cats!$C$19,IF(B508&lt;=Lists_Cats!$B$20,Lists_Cats!$C$20,IF(B508&lt;=Lists_Cats!$B$21,Lists_Cats!$C$21,IF(B508&lt;=Lists_Cats!$B$22,Lists_Cats!$C$22,IF(B508&lt;=Lists_Cats!$B$23,Lists_Cats!$C$23,IF(B508&lt;=Lists_Cats!$B$24,Lists_Cats!$C$24,IF(B508&lt;=Lists_Cats!$B$25,Lists_Cats!$C$25,IF(B508&lt;=Lists_Cats!$B$26,Lists_Cats!$C$26,IF(B508&lt;=Lists_Cats!$B$27,Lists_Cats!$C$27,IF(B508&lt;=Lists_Cats!$B$28,Lists_Cats!$C$28,Lists_Cats!$C$29))))))))))</f>
        <v>FT1</v>
      </c>
      <c r="E508" s="36" t="str">
        <f>IF(C508&lt;=Lists_Cats!$B$33,Lists_Cats!$C$33,IF(C508&lt;=Lists_Cats!$B$34,Lists_Cats!$C$34,IF(C508&lt;=Lists_Cats!$B$35,Lists_Cats!$C$35,IF(C508&lt;=Lists_Cats!$B$36,Lists_Cats!$C$36,IF(C508&lt;=Lists_Cats!$B$37,Lists_Cats!$C$37,IF(C508&lt;=Lists_Cats!$B$38,Lists_Cats!$C$38,IF(C508&lt;=Lists_Cats!$B$39,Lists_Cats!$C$39,IF(C508&lt;=Lists_Cats!$B$40,Lists_Cats!$C$40,IF(C508&lt;=Lists_Cats!$B$41,Lists_Cats!$C$41,IF(C508&lt;=Lists_Cats!$B$42,Lists_Cats!$C$42,IF(C508&lt;=Lists_Cats!$B$43,Lists_Cats!$C$43,IF(C508&lt;=Lists_Cats!$B$44,Lists_Cats!$C$44,IF(C508&lt;=Lists_Cats!$B$45,Lists_Cats!$C$45,IF(C508&lt;=Lists_Cats!$B$46,Lists_Cats!$C$46,Lists_Cats!$C$47))))))))))))))</f>
        <v>FW1</v>
      </c>
      <c r="F508" s="36"/>
      <c r="G508" s="62" t="s">
        <v>105</v>
      </c>
      <c r="H508" s="37" t="str">
        <f t="shared" si="22"/>
        <v>FT1-FW1-CND MAPLE</v>
      </c>
      <c r="I508" s="38">
        <v>7.1</v>
      </c>
      <c r="K508">
        <f t="shared" si="21"/>
        <v>1</v>
      </c>
      <c r="M508" s="356">
        <v>0.04</v>
      </c>
      <c r="O508" s="361">
        <f t="shared" si="23"/>
        <v>7.39</v>
      </c>
    </row>
    <row r="509" spans="1:15" hidden="1">
      <c r="A509" s="33" t="s">
        <v>64</v>
      </c>
      <c r="B509" s="34">
        <v>25</v>
      </c>
      <c r="C509" s="35">
        <v>31</v>
      </c>
      <c r="D509" s="15" t="str">
        <f>IF(B509&lt;=Lists_Cats!$B$19,Lists_Cats!$C$19,IF(B509&lt;=Lists_Cats!$B$20,Lists_Cats!$C$20,IF(B509&lt;=Lists_Cats!$B$21,Lists_Cats!$C$21,IF(B509&lt;=Lists_Cats!$B$22,Lists_Cats!$C$22,IF(B509&lt;=Lists_Cats!$B$23,Lists_Cats!$C$23,IF(B509&lt;=Lists_Cats!$B$24,Lists_Cats!$C$24,IF(B509&lt;=Lists_Cats!$B$25,Lists_Cats!$C$25,IF(B509&lt;=Lists_Cats!$B$26,Lists_Cats!$C$26,IF(B509&lt;=Lists_Cats!$B$27,Lists_Cats!$C$27,IF(B509&lt;=Lists_Cats!$B$28,Lists_Cats!$C$28,Lists_Cats!$C$29))))))))))</f>
        <v>FT5</v>
      </c>
      <c r="E509" s="36" t="str">
        <f>IF(C509&lt;=Lists_Cats!$B$33,Lists_Cats!$C$33,IF(C509&lt;=Lists_Cats!$B$34,Lists_Cats!$C$34,IF(C509&lt;=Lists_Cats!$B$35,Lists_Cats!$C$35,IF(C509&lt;=Lists_Cats!$B$36,Lists_Cats!$C$36,IF(C509&lt;=Lists_Cats!$B$37,Lists_Cats!$C$37,IF(C509&lt;=Lists_Cats!$B$38,Lists_Cats!$C$38,IF(C509&lt;=Lists_Cats!$B$39,Lists_Cats!$C$39,IF(C509&lt;=Lists_Cats!$B$40,Lists_Cats!$C$40,IF(C509&lt;=Lists_Cats!$B$41,Lists_Cats!$C$41,IF(C509&lt;=Lists_Cats!$B$42,Lists_Cats!$C$42,IF(C509&lt;=Lists_Cats!$B$43,Lists_Cats!$C$43,IF(C509&lt;=Lists_Cats!$B$44,Lists_Cats!$C$44,IF(C509&lt;=Lists_Cats!$B$45,Lists_Cats!$C$45,IF(C509&lt;=Lists_Cats!$B$46,Lists_Cats!$C$46,Lists_Cats!$C$47))))))))))))))</f>
        <v>FW1</v>
      </c>
      <c r="F509" s="36"/>
      <c r="G509" s="63" t="s">
        <v>105</v>
      </c>
      <c r="H509" s="37" t="str">
        <f t="shared" si="22"/>
        <v>FT5-FW1-CND MAPLE</v>
      </c>
      <c r="I509" s="38">
        <v>10.36</v>
      </c>
      <c r="K509">
        <f t="shared" si="21"/>
        <v>1</v>
      </c>
      <c r="M509" s="356">
        <v>0.04</v>
      </c>
      <c r="O509" s="361">
        <f t="shared" si="23"/>
        <v>10.78</v>
      </c>
    </row>
    <row r="510" spans="1:15" hidden="1">
      <c r="A510" s="33" t="s">
        <v>65</v>
      </c>
      <c r="B510" s="34">
        <v>12</v>
      </c>
      <c r="C510" s="35">
        <v>45</v>
      </c>
      <c r="D510" s="15" t="str">
        <f>IF(B510&lt;=Lists_Cats!$B$19,Lists_Cats!$C$19,IF(B510&lt;=Lists_Cats!$B$20,Lists_Cats!$C$20,IF(B510&lt;=Lists_Cats!$B$21,Lists_Cats!$C$21,IF(B510&lt;=Lists_Cats!$B$22,Lists_Cats!$C$22,IF(B510&lt;=Lists_Cats!$B$23,Lists_Cats!$C$23,IF(B510&lt;=Lists_Cats!$B$24,Lists_Cats!$C$24,IF(B510&lt;=Lists_Cats!$B$25,Lists_Cats!$C$25,IF(B510&lt;=Lists_Cats!$B$26,Lists_Cats!$C$26,IF(B510&lt;=Lists_Cats!$B$27,Lists_Cats!$C$27,IF(B510&lt;=Lists_Cats!$B$28,Lists_Cats!$C$28,Lists_Cats!$C$29))))))))))</f>
        <v>FT1</v>
      </c>
      <c r="E510" s="36" t="str">
        <f>IF(C510&lt;=Lists_Cats!$B$33,Lists_Cats!$C$33,IF(C510&lt;=Lists_Cats!$B$34,Lists_Cats!$C$34,IF(C510&lt;=Lists_Cats!$B$35,Lists_Cats!$C$35,IF(C510&lt;=Lists_Cats!$B$36,Lists_Cats!$C$36,IF(C510&lt;=Lists_Cats!$B$37,Lists_Cats!$C$37,IF(C510&lt;=Lists_Cats!$B$38,Lists_Cats!$C$38,IF(C510&lt;=Lists_Cats!$B$39,Lists_Cats!$C$39,IF(C510&lt;=Lists_Cats!$B$40,Lists_Cats!$C$40,IF(C510&lt;=Lists_Cats!$B$41,Lists_Cats!$C$41,IF(C510&lt;=Lists_Cats!$B$42,Lists_Cats!$C$42,IF(C510&lt;=Lists_Cats!$B$43,Lists_Cats!$C$43,IF(C510&lt;=Lists_Cats!$B$44,Lists_Cats!$C$44,IF(C510&lt;=Lists_Cats!$B$45,Lists_Cats!$C$45,IF(C510&lt;=Lists_Cats!$B$46,Lists_Cats!$C$46,Lists_Cats!$C$47))))))))))))))</f>
        <v>FW2</v>
      </c>
      <c r="F510" s="36"/>
      <c r="G510" s="63" t="s">
        <v>105</v>
      </c>
      <c r="H510" s="37" t="str">
        <f t="shared" si="22"/>
        <v>FT1-FW2-CND MAPLE</v>
      </c>
      <c r="I510" s="38">
        <v>8.76</v>
      </c>
      <c r="K510">
        <f t="shared" si="21"/>
        <v>1</v>
      </c>
      <c r="M510" s="356">
        <v>0.04</v>
      </c>
      <c r="O510" s="361">
        <f t="shared" si="23"/>
        <v>9.1199999999999992</v>
      </c>
    </row>
    <row r="511" spans="1:15" hidden="1">
      <c r="A511" s="33" t="s">
        <v>66</v>
      </c>
      <c r="B511" s="34">
        <v>12</v>
      </c>
      <c r="C511" s="35">
        <v>60</v>
      </c>
      <c r="D511" s="15" t="str">
        <f>IF(B511&lt;=Lists_Cats!$B$19,Lists_Cats!$C$19,IF(B511&lt;=Lists_Cats!$B$20,Lists_Cats!$C$20,IF(B511&lt;=Lists_Cats!$B$21,Lists_Cats!$C$21,IF(B511&lt;=Lists_Cats!$B$22,Lists_Cats!$C$22,IF(B511&lt;=Lists_Cats!$B$23,Lists_Cats!$C$23,IF(B511&lt;=Lists_Cats!$B$24,Lists_Cats!$C$24,IF(B511&lt;=Lists_Cats!$B$25,Lists_Cats!$C$25,IF(B511&lt;=Lists_Cats!$B$26,Lists_Cats!$C$26,IF(B511&lt;=Lists_Cats!$B$27,Lists_Cats!$C$27,IF(B511&lt;=Lists_Cats!$B$28,Lists_Cats!$C$28,Lists_Cats!$C$29))))))))))</f>
        <v>FT1</v>
      </c>
      <c r="E511" s="36" t="str">
        <f>IF(C511&lt;=Lists_Cats!$B$33,Lists_Cats!$C$33,IF(C511&lt;=Lists_Cats!$B$34,Lists_Cats!$C$34,IF(C511&lt;=Lists_Cats!$B$35,Lists_Cats!$C$35,IF(C511&lt;=Lists_Cats!$B$36,Lists_Cats!$C$36,IF(C511&lt;=Lists_Cats!$B$37,Lists_Cats!$C$37,IF(C511&lt;=Lists_Cats!$B$38,Lists_Cats!$C$38,IF(C511&lt;=Lists_Cats!$B$39,Lists_Cats!$C$39,IF(C511&lt;=Lists_Cats!$B$40,Lists_Cats!$C$40,IF(C511&lt;=Lists_Cats!$B$41,Lists_Cats!$C$41,IF(C511&lt;=Lists_Cats!$B$42,Lists_Cats!$C$42,IF(C511&lt;=Lists_Cats!$B$43,Lists_Cats!$C$43,IF(C511&lt;=Lists_Cats!$B$44,Lists_Cats!$C$44,IF(C511&lt;=Lists_Cats!$B$45,Lists_Cats!$C$45,IF(C511&lt;=Lists_Cats!$B$46,Lists_Cats!$C$46,Lists_Cats!$C$47))))))))))))))</f>
        <v>FW3</v>
      </c>
      <c r="F511" s="36"/>
      <c r="G511" s="63" t="s">
        <v>105</v>
      </c>
      <c r="H511" s="37" t="str">
        <f t="shared" si="22"/>
        <v>FT1-FW3-CND MAPLE</v>
      </c>
      <c r="I511" s="38">
        <v>10.799999999999999</v>
      </c>
      <c r="K511">
        <f t="shared" si="21"/>
        <v>1</v>
      </c>
      <c r="M511" s="356">
        <v>0.04</v>
      </c>
      <c r="O511" s="361">
        <f t="shared" si="23"/>
        <v>11.24</v>
      </c>
    </row>
    <row r="512" spans="1:15" hidden="1">
      <c r="A512" s="33" t="s">
        <v>67</v>
      </c>
      <c r="B512" s="34">
        <v>12</v>
      </c>
      <c r="C512" s="35">
        <v>75</v>
      </c>
      <c r="D512" s="15" t="str">
        <f>IF(B512&lt;=Lists_Cats!$B$19,Lists_Cats!$C$19,IF(B512&lt;=Lists_Cats!$B$20,Lists_Cats!$C$20,IF(B512&lt;=Lists_Cats!$B$21,Lists_Cats!$C$21,IF(B512&lt;=Lists_Cats!$B$22,Lists_Cats!$C$22,IF(B512&lt;=Lists_Cats!$B$23,Lists_Cats!$C$23,IF(B512&lt;=Lists_Cats!$B$24,Lists_Cats!$C$24,IF(B512&lt;=Lists_Cats!$B$25,Lists_Cats!$C$25,IF(B512&lt;=Lists_Cats!$B$26,Lists_Cats!$C$26,IF(B512&lt;=Lists_Cats!$B$27,Lists_Cats!$C$27,IF(B512&lt;=Lists_Cats!$B$28,Lists_Cats!$C$28,Lists_Cats!$C$29))))))))))</f>
        <v>FT1</v>
      </c>
      <c r="E512" s="36" t="str">
        <f>IF(C512&lt;=Lists_Cats!$B$33,Lists_Cats!$C$33,IF(C512&lt;=Lists_Cats!$B$34,Lists_Cats!$C$34,IF(C512&lt;=Lists_Cats!$B$35,Lists_Cats!$C$35,IF(C512&lt;=Lists_Cats!$B$36,Lists_Cats!$C$36,IF(C512&lt;=Lists_Cats!$B$37,Lists_Cats!$C$37,IF(C512&lt;=Lists_Cats!$B$38,Lists_Cats!$C$38,IF(C512&lt;=Lists_Cats!$B$39,Lists_Cats!$C$39,IF(C512&lt;=Lists_Cats!$B$40,Lists_Cats!$C$40,IF(C512&lt;=Lists_Cats!$B$41,Lists_Cats!$C$41,IF(C512&lt;=Lists_Cats!$B$42,Lists_Cats!$C$42,IF(C512&lt;=Lists_Cats!$B$43,Lists_Cats!$C$43,IF(C512&lt;=Lists_Cats!$B$44,Lists_Cats!$C$44,IF(C512&lt;=Lists_Cats!$B$45,Lists_Cats!$C$45,IF(C512&lt;=Lists_Cats!$B$46,Lists_Cats!$C$46,Lists_Cats!$C$47))))))))))))))</f>
        <v>FW4</v>
      </c>
      <c r="F512" s="36"/>
      <c r="G512" s="63" t="s">
        <v>105</v>
      </c>
      <c r="H512" s="37" t="str">
        <f t="shared" si="22"/>
        <v>FT1-FW4-CND MAPLE</v>
      </c>
      <c r="I512" s="38">
        <v>12.79</v>
      </c>
      <c r="K512">
        <f t="shared" si="21"/>
        <v>1</v>
      </c>
      <c r="M512" s="356">
        <v>0.04</v>
      </c>
      <c r="O512" s="361">
        <f t="shared" si="23"/>
        <v>13.31</v>
      </c>
    </row>
    <row r="513" spans="1:15" hidden="1">
      <c r="A513" s="33" t="s">
        <v>68</v>
      </c>
      <c r="B513" s="34">
        <v>12</v>
      </c>
      <c r="C513" s="35">
        <v>82</v>
      </c>
      <c r="D513" s="15" t="str">
        <f>IF(B513&lt;=Lists_Cats!$B$19,Lists_Cats!$C$19,IF(B513&lt;=Lists_Cats!$B$20,Lists_Cats!$C$20,IF(B513&lt;=Lists_Cats!$B$21,Lists_Cats!$C$21,IF(B513&lt;=Lists_Cats!$B$22,Lists_Cats!$C$22,IF(B513&lt;=Lists_Cats!$B$23,Lists_Cats!$C$23,IF(B513&lt;=Lists_Cats!$B$24,Lists_Cats!$C$24,IF(B513&lt;=Lists_Cats!$B$25,Lists_Cats!$C$25,IF(B513&lt;=Lists_Cats!$B$26,Lists_Cats!$C$26,IF(B513&lt;=Lists_Cats!$B$27,Lists_Cats!$C$27,IF(B513&lt;=Lists_Cats!$B$28,Lists_Cats!$C$28,Lists_Cats!$C$29))))))))))</f>
        <v>FT1</v>
      </c>
      <c r="E513" s="36" t="str">
        <f>IF(C513&lt;=Lists_Cats!$B$33,Lists_Cats!$C$33,IF(C513&lt;=Lists_Cats!$B$34,Lists_Cats!$C$34,IF(C513&lt;=Lists_Cats!$B$35,Lists_Cats!$C$35,IF(C513&lt;=Lists_Cats!$B$36,Lists_Cats!$C$36,IF(C513&lt;=Lists_Cats!$B$37,Lists_Cats!$C$37,IF(C513&lt;=Lists_Cats!$B$38,Lists_Cats!$C$38,IF(C513&lt;=Lists_Cats!$B$39,Lists_Cats!$C$39,IF(C513&lt;=Lists_Cats!$B$40,Lists_Cats!$C$40,IF(C513&lt;=Lists_Cats!$B$41,Lists_Cats!$C$41,IF(C513&lt;=Lists_Cats!$B$42,Lists_Cats!$C$42,IF(C513&lt;=Lists_Cats!$B$43,Lists_Cats!$C$43,IF(C513&lt;=Lists_Cats!$B$44,Lists_Cats!$C$44,IF(C513&lt;=Lists_Cats!$B$45,Lists_Cats!$C$45,IF(C513&lt;=Lists_Cats!$B$46,Lists_Cats!$C$46,Lists_Cats!$C$47))))))))))))))</f>
        <v>FW6</v>
      </c>
      <c r="F513" s="36"/>
      <c r="G513" s="63" t="s">
        <v>105</v>
      </c>
      <c r="H513" s="37" t="str">
        <f t="shared" si="22"/>
        <v>FT1-FW6-CND MAPLE</v>
      </c>
      <c r="I513" s="38">
        <v>13.75</v>
      </c>
      <c r="K513">
        <f t="shared" si="21"/>
        <v>1</v>
      </c>
      <c r="M513" s="356">
        <v>0.04</v>
      </c>
      <c r="O513" s="361">
        <f t="shared" si="23"/>
        <v>14.3</v>
      </c>
    </row>
    <row r="514" spans="1:15">
      <c r="A514" s="33" t="s">
        <v>69</v>
      </c>
      <c r="B514" s="34">
        <v>15</v>
      </c>
      <c r="C514" s="35">
        <v>45</v>
      </c>
      <c r="D514" s="15" t="str">
        <f>IF(B514&lt;=Lists_Cats!$B$19,Lists_Cats!$C$19,IF(B514&lt;=Lists_Cats!$B$20,Lists_Cats!$C$20,IF(B514&lt;=Lists_Cats!$B$21,Lists_Cats!$C$21,IF(B514&lt;=Lists_Cats!$B$22,Lists_Cats!$C$22,IF(B514&lt;=Lists_Cats!$B$23,Lists_Cats!$C$23,IF(B514&lt;=Lists_Cats!$B$24,Lists_Cats!$C$24,IF(B514&lt;=Lists_Cats!$B$25,Lists_Cats!$C$25,IF(B514&lt;=Lists_Cats!$B$26,Lists_Cats!$C$26,IF(B514&lt;=Lists_Cats!$B$27,Lists_Cats!$C$27,IF(B514&lt;=Lists_Cats!$B$28,Lists_Cats!$C$28,Lists_Cats!$C$29))))))))))</f>
        <v>FT2</v>
      </c>
      <c r="E514" s="36" t="str">
        <f>IF(C514&lt;=Lists_Cats!$B$33,Lists_Cats!$C$33,IF(C514&lt;=Lists_Cats!$B$34,Lists_Cats!$C$34,IF(C514&lt;=Lists_Cats!$B$35,Lists_Cats!$C$35,IF(C514&lt;=Lists_Cats!$B$36,Lists_Cats!$C$36,IF(C514&lt;=Lists_Cats!$B$37,Lists_Cats!$C$37,IF(C514&lt;=Lists_Cats!$B$38,Lists_Cats!$C$38,IF(C514&lt;=Lists_Cats!$B$39,Lists_Cats!$C$39,IF(C514&lt;=Lists_Cats!$B$40,Lists_Cats!$C$40,IF(C514&lt;=Lists_Cats!$B$41,Lists_Cats!$C$41,IF(C514&lt;=Lists_Cats!$B$42,Lists_Cats!$C$42,IF(C514&lt;=Lists_Cats!$B$43,Lists_Cats!$C$43,IF(C514&lt;=Lists_Cats!$B$44,Lists_Cats!$C$44,IF(C514&lt;=Lists_Cats!$B$45,Lists_Cats!$C$45,IF(C514&lt;=Lists_Cats!$B$46,Lists_Cats!$C$46,Lists_Cats!$C$47))))))))))))))</f>
        <v>FW2</v>
      </c>
      <c r="F514" s="36"/>
      <c r="G514" s="63" t="s">
        <v>105</v>
      </c>
      <c r="H514" s="37" t="str">
        <f t="shared" si="22"/>
        <v>FT2-FW2-CND MAPLE</v>
      </c>
      <c r="I514" s="38">
        <v>9.41</v>
      </c>
      <c r="K514">
        <f t="shared" si="21"/>
        <v>1</v>
      </c>
      <c r="M514" s="356">
        <v>0.04</v>
      </c>
      <c r="O514" s="361">
        <f t="shared" si="23"/>
        <v>9.7899999999999991</v>
      </c>
    </row>
    <row r="515" spans="1:15">
      <c r="A515" s="39" t="s">
        <v>70</v>
      </c>
      <c r="B515" s="34">
        <v>15</v>
      </c>
      <c r="C515" s="35">
        <v>60</v>
      </c>
      <c r="D515" s="15" t="str">
        <f>IF(B515&lt;=Lists_Cats!$B$19,Lists_Cats!$C$19,IF(B515&lt;=Lists_Cats!$B$20,Lists_Cats!$C$20,IF(B515&lt;=Lists_Cats!$B$21,Lists_Cats!$C$21,IF(B515&lt;=Lists_Cats!$B$22,Lists_Cats!$C$22,IF(B515&lt;=Lists_Cats!$B$23,Lists_Cats!$C$23,IF(B515&lt;=Lists_Cats!$B$24,Lists_Cats!$C$24,IF(B515&lt;=Lists_Cats!$B$25,Lists_Cats!$C$25,IF(B515&lt;=Lists_Cats!$B$26,Lists_Cats!$C$26,IF(B515&lt;=Lists_Cats!$B$27,Lists_Cats!$C$27,IF(B515&lt;=Lists_Cats!$B$28,Lists_Cats!$C$28,Lists_Cats!$C$29))))))))))</f>
        <v>FT2</v>
      </c>
      <c r="E515" s="36" t="str">
        <f>IF(C515&lt;=Lists_Cats!$B$33,Lists_Cats!$C$33,IF(C515&lt;=Lists_Cats!$B$34,Lists_Cats!$C$34,IF(C515&lt;=Lists_Cats!$B$35,Lists_Cats!$C$35,IF(C515&lt;=Lists_Cats!$B$36,Lists_Cats!$C$36,IF(C515&lt;=Lists_Cats!$B$37,Lists_Cats!$C$37,IF(C515&lt;=Lists_Cats!$B$38,Lists_Cats!$C$38,IF(C515&lt;=Lists_Cats!$B$39,Lists_Cats!$C$39,IF(C515&lt;=Lists_Cats!$B$40,Lists_Cats!$C$40,IF(C515&lt;=Lists_Cats!$B$41,Lists_Cats!$C$41,IF(C515&lt;=Lists_Cats!$B$42,Lists_Cats!$C$42,IF(C515&lt;=Lists_Cats!$B$43,Lists_Cats!$C$43,IF(C515&lt;=Lists_Cats!$B$44,Lists_Cats!$C$44,IF(C515&lt;=Lists_Cats!$B$45,Lists_Cats!$C$45,IF(C515&lt;=Lists_Cats!$B$46,Lists_Cats!$C$46,Lists_Cats!$C$47))))))))))))))</f>
        <v>FW3</v>
      </c>
      <c r="F515" s="36"/>
      <c r="G515" s="63" t="s">
        <v>105</v>
      </c>
      <c r="H515" s="37" t="str">
        <f t="shared" si="22"/>
        <v>FT2-FW3-CND MAPLE</v>
      </c>
      <c r="I515" s="38">
        <v>11.17</v>
      </c>
      <c r="K515">
        <f t="shared" si="21"/>
        <v>1</v>
      </c>
      <c r="M515" s="356">
        <v>0.04</v>
      </c>
      <c r="O515" s="361">
        <f t="shared" si="23"/>
        <v>11.62</v>
      </c>
    </row>
    <row r="516" spans="1:15">
      <c r="A516" s="39" t="s">
        <v>71</v>
      </c>
      <c r="B516" s="34">
        <v>15</v>
      </c>
      <c r="C516" s="35">
        <v>75</v>
      </c>
      <c r="D516" s="15" t="str">
        <f>IF(B516&lt;=Lists_Cats!$B$19,Lists_Cats!$C$19,IF(B516&lt;=Lists_Cats!$B$20,Lists_Cats!$C$20,IF(B516&lt;=Lists_Cats!$B$21,Lists_Cats!$C$21,IF(B516&lt;=Lists_Cats!$B$22,Lists_Cats!$C$22,IF(B516&lt;=Lists_Cats!$B$23,Lists_Cats!$C$23,IF(B516&lt;=Lists_Cats!$B$24,Lists_Cats!$C$24,IF(B516&lt;=Lists_Cats!$B$25,Lists_Cats!$C$25,IF(B516&lt;=Lists_Cats!$B$26,Lists_Cats!$C$26,IF(B516&lt;=Lists_Cats!$B$27,Lists_Cats!$C$27,IF(B516&lt;=Lists_Cats!$B$28,Lists_Cats!$C$28,Lists_Cats!$C$29))))))))))</f>
        <v>FT2</v>
      </c>
      <c r="E516" s="36" t="str">
        <f>IF(C516&lt;=Lists_Cats!$B$33,Lists_Cats!$C$33,IF(C516&lt;=Lists_Cats!$B$34,Lists_Cats!$C$34,IF(C516&lt;=Lists_Cats!$B$35,Lists_Cats!$C$35,IF(C516&lt;=Lists_Cats!$B$36,Lists_Cats!$C$36,IF(C516&lt;=Lists_Cats!$B$37,Lists_Cats!$C$37,IF(C516&lt;=Lists_Cats!$B$38,Lists_Cats!$C$38,IF(C516&lt;=Lists_Cats!$B$39,Lists_Cats!$C$39,IF(C516&lt;=Lists_Cats!$B$40,Lists_Cats!$C$40,IF(C516&lt;=Lists_Cats!$B$41,Lists_Cats!$C$41,IF(C516&lt;=Lists_Cats!$B$42,Lists_Cats!$C$42,IF(C516&lt;=Lists_Cats!$B$43,Lists_Cats!$C$43,IF(C516&lt;=Lists_Cats!$B$44,Lists_Cats!$C$44,IF(C516&lt;=Lists_Cats!$B$45,Lists_Cats!$C$45,IF(C516&lt;=Lists_Cats!$B$46,Lists_Cats!$C$46,Lists_Cats!$C$47))))))))))))))</f>
        <v>FW4</v>
      </c>
      <c r="F516" s="36"/>
      <c r="G516" s="63" t="s">
        <v>105</v>
      </c>
      <c r="H516" s="37" t="str">
        <f t="shared" si="22"/>
        <v>FT2-FW4-CND MAPLE</v>
      </c>
      <c r="I516" s="38">
        <v>12.89</v>
      </c>
      <c r="K516">
        <f t="shared" ref="K516:K579" si="24">COUNTIF($H$4:$H$873,H516)</f>
        <v>1</v>
      </c>
      <c r="M516" s="356">
        <v>0.04</v>
      </c>
      <c r="O516" s="361">
        <f t="shared" si="23"/>
        <v>13.41</v>
      </c>
    </row>
    <row r="517" spans="1:15">
      <c r="A517" s="39" t="s">
        <v>72</v>
      </c>
      <c r="B517" s="34">
        <v>15</v>
      </c>
      <c r="C517" s="35">
        <v>82</v>
      </c>
      <c r="D517" s="15" t="str">
        <f>IF(B517&lt;=Lists_Cats!$B$19,Lists_Cats!$C$19,IF(B517&lt;=Lists_Cats!$B$20,Lists_Cats!$C$20,IF(B517&lt;=Lists_Cats!$B$21,Lists_Cats!$C$21,IF(B517&lt;=Lists_Cats!$B$22,Lists_Cats!$C$22,IF(B517&lt;=Lists_Cats!$B$23,Lists_Cats!$C$23,IF(B517&lt;=Lists_Cats!$B$24,Lists_Cats!$C$24,IF(B517&lt;=Lists_Cats!$B$25,Lists_Cats!$C$25,IF(B517&lt;=Lists_Cats!$B$26,Lists_Cats!$C$26,IF(B517&lt;=Lists_Cats!$B$27,Lists_Cats!$C$27,IF(B517&lt;=Lists_Cats!$B$28,Lists_Cats!$C$28,Lists_Cats!$C$29))))))))))</f>
        <v>FT2</v>
      </c>
      <c r="E517" s="36" t="str">
        <f>IF(C517&lt;=Lists_Cats!$B$33,Lists_Cats!$C$33,IF(C517&lt;=Lists_Cats!$B$34,Lists_Cats!$C$34,IF(C517&lt;=Lists_Cats!$B$35,Lists_Cats!$C$35,IF(C517&lt;=Lists_Cats!$B$36,Lists_Cats!$C$36,IF(C517&lt;=Lists_Cats!$B$37,Lists_Cats!$C$37,IF(C517&lt;=Lists_Cats!$B$38,Lists_Cats!$C$38,IF(C517&lt;=Lists_Cats!$B$39,Lists_Cats!$C$39,IF(C517&lt;=Lists_Cats!$B$40,Lists_Cats!$C$40,IF(C517&lt;=Lists_Cats!$B$41,Lists_Cats!$C$41,IF(C517&lt;=Lists_Cats!$B$42,Lists_Cats!$C$42,IF(C517&lt;=Lists_Cats!$B$43,Lists_Cats!$C$43,IF(C517&lt;=Lists_Cats!$B$44,Lists_Cats!$C$44,IF(C517&lt;=Lists_Cats!$B$45,Lists_Cats!$C$45,IF(C517&lt;=Lists_Cats!$B$46,Lists_Cats!$C$46,Lists_Cats!$C$47))))))))))))))</f>
        <v>FW6</v>
      </c>
      <c r="F517" s="36"/>
      <c r="G517" s="63" t="s">
        <v>105</v>
      </c>
      <c r="H517" s="37" t="str">
        <f t="shared" ref="H517:H580" si="25">D517&amp;"-"&amp;E517&amp;"-"&amp;G517</f>
        <v>FT2-FW6-CND MAPLE</v>
      </c>
      <c r="I517" s="38">
        <v>13.75</v>
      </c>
      <c r="K517">
        <f t="shared" si="24"/>
        <v>1</v>
      </c>
      <c r="M517" s="356">
        <v>0.04</v>
      </c>
      <c r="O517" s="361">
        <f t="shared" ref="O517:O580" si="26">+ROUNDUP(I517*(1+M517),2)</f>
        <v>14.3</v>
      </c>
    </row>
    <row r="518" spans="1:15">
      <c r="A518" s="39" t="s">
        <v>73</v>
      </c>
      <c r="B518" s="34">
        <v>18</v>
      </c>
      <c r="C518" s="35">
        <v>45</v>
      </c>
      <c r="D518" s="15" t="str">
        <f>IF(B518&lt;=Lists_Cats!$B$19,Lists_Cats!$C$19,IF(B518&lt;=Lists_Cats!$B$20,Lists_Cats!$C$20,IF(B518&lt;=Lists_Cats!$B$21,Lists_Cats!$C$21,IF(B518&lt;=Lists_Cats!$B$22,Lists_Cats!$C$22,IF(B518&lt;=Lists_Cats!$B$23,Lists_Cats!$C$23,IF(B518&lt;=Lists_Cats!$B$24,Lists_Cats!$C$24,IF(B518&lt;=Lists_Cats!$B$25,Lists_Cats!$C$25,IF(B518&lt;=Lists_Cats!$B$26,Lists_Cats!$C$26,IF(B518&lt;=Lists_Cats!$B$27,Lists_Cats!$C$27,IF(B518&lt;=Lists_Cats!$B$28,Lists_Cats!$C$28,Lists_Cats!$C$29))))))))))</f>
        <v>FT3</v>
      </c>
      <c r="E518" s="36" t="str">
        <f>IF(C518&lt;=Lists_Cats!$B$33,Lists_Cats!$C$33,IF(C518&lt;=Lists_Cats!$B$34,Lists_Cats!$C$34,IF(C518&lt;=Lists_Cats!$B$35,Lists_Cats!$C$35,IF(C518&lt;=Lists_Cats!$B$36,Lists_Cats!$C$36,IF(C518&lt;=Lists_Cats!$B$37,Lists_Cats!$C$37,IF(C518&lt;=Lists_Cats!$B$38,Lists_Cats!$C$38,IF(C518&lt;=Lists_Cats!$B$39,Lists_Cats!$C$39,IF(C518&lt;=Lists_Cats!$B$40,Lists_Cats!$C$40,IF(C518&lt;=Lists_Cats!$B$41,Lists_Cats!$C$41,IF(C518&lt;=Lists_Cats!$B$42,Lists_Cats!$C$42,IF(C518&lt;=Lists_Cats!$B$43,Lists_Cats!$C$43,IF(C518&lt;=Lists_Cats!$B$44,Lists_Cats!$C$44,IF(C518&lt;=Lists_Cats!$B$45,Lists_Cats!$C$45,IF(C518&lt;=Lists_Cats!$B$46,Lists_Cats!$C$46,Lists_Cats!$C$47))))))))))))))</f>
        <v>FW2</v>
      </c>
      <c r="F518" s="36"/>
      <c r="G518" s="63" t="s">
        <v>105</v>
      </c>
      <c r="H518" s="37" t="str">
        <f t="shared" si="25"/>
        <v>FT3-FW2-CND MAPLE</v>
      </c>
      <c r="I518" s="38">
        <v>10.58</v>
      </c>
      <c r="K518">
        <f t="shared" si="24"/>
        <v>1</v>
      </c>
      <c r="M518" s="356">
        <v>0.04</v>
      </c>
      <c r="O518" s="361">
        <f t="shared" si="26"/>
        <v>11.01</v>
      </c>
    </row>
    <row r="519" spans="1:15">
      <c r="A519" s="39" t="s">
        <v>74</v>
      </c>
      <c r="B519" s="34">
        <v>18</v>
      </c>
      <c r="C519" s="35">
        <v>60</v>
      </c>
      <c r="D519" s="15" t="str">
        <f>IF(B519&lt;=Lists_Cats!$B$19,Lists_Cats!$C$19,IF(B519&lt;=Lists_Cats!$B$20,Lists_Cats!$C$20,IF(B519&lt;=Lists_Cats!$B$21,Lists_Cats!$C$21,IF(B519&lt;=Lists_Cats!$B$22,Lists_Cats!$C$22,IF(B519&lt;=Lists_Cats!$B$23,Lists_Cats!$C$23,IF(B519&lt;=Lists_Cats!$B$24,Lists_Cats!$C$24,IF(B519&lt;=Lists_Cats!$B$25,Lists_Cats!$C$25,IF(B519&lt;=Lists_Cats!$B$26,Lists_Cats!$C$26,IF(B519&lt;=Lists_Cats!$B$27,Lists_Cats!$C$27,IF(B519&lt;=Lists_Cats!$B$28,Lists_Cats!$C$28,Lists_Cats!$C$29))))))))))</f>
        <v>FT3</v>
      </c>
      <c r="E519" s="36" t="str">
        <f>IF(C519&lt;=Lists_Cats!$B$33,Lists_Cats!$C$33,IF(C519&lt;=Lists_Cats!$B$34,Lists_Cats!$C$34,IF(C519&lt;=Lists_Cats!$B$35,Lists_Cats!$C$35,IF(C519&lt;=Lists_Cats!$B$36,Lists_Cats!$C$36,IF(C519&lt;=Lists_Cats!$B$37,Lists_Cats!$C$37,IF(C519&lt;=Lists_Cats!$B$38,Lists_Cats!$C$38,IF(C519&lt;=Lists_Cats!$B$39,Lists_Cats!$C$39,IF(C519&lt;=Lists_Cats!$B$40,Lists_Cats!$C$40,IF(C519&lt;=Lists_Cats!$B$41,Lists_Cats!$C$41,IF(C519&lt;=Lists_Cats!$B$42,Lists_Cats!$C$42,IF(C519&lt;=Lists_Cats!$B$43,Lists_Cats!$C$43,IF(C519&lt;=Lists_Cats!$B$44,Lists_Cats!$C$44,IF(C519&lt;=Lists_Cats!$B$45,Lists_Cats!$C$45,IF(C519&lt;=Lists_Cats!$B$46,Lists_Cats!$C$46,Lists_Cats!$C$47))))))))))))))</f>
        <v>FW3</v>
      </c>
      <c r="F519" s="36"/>
      <c r="G519" s="63" t="s">
        <v>105</v>
      </c>
      <c r="H519" s="37" t="str">
        <f t="shared" si="25"/>
        <v>FT3-FW3-CND MAPLE</v>
      </c>
      <c r="I519" s="38">
        <v>12.67</v>
      </c>
      <c r="K519">
        <f t="shared" si="24"/>
        <v>1</v>
      </c>
      <c r="M519" s="356">
        <v>0.04</v>
      </c>
      <c r="O519" s="361">
        <f t="shared" si="26"/>
        <v>13.18</v>
      </c>
    </row>
    <row r="520" spans="1:15">
      <c r="A520" s="39" t="s">
        <v>75</v>
      </c>
      <c r="B520" s="34">
        <v>18</v>
      </c>
      <c r="C520" s="35">
        <v>75</v>
      </c>
      <c r="D520" s="15" t="str">
        <f>IF(B520&lt;=Lists_Cats!$B$19,Lists_Cats!$C$19,IF(B520&lt;=Lists_Cats!$B$20,Lists_Cats!$C$20,IF(B520&lt;=Lists_Cats!$B$21,Lists_Cats!$C$21,IF(B520&lt;=Lists_Cats!$B$22,Lists_Cats!$C$22,IF(B520&lt;=Lists_Cats!$B$23,Lists_Cats!$C$23,IF(B520&lt;=Lists_Cats!$B$24,Lists_Cats!$C$24,IF(B520&lt;=Lists_Cats!$B$25,Lists_Cats!$C$25,IF(B520&lt;=Lists_Cats!$B$26,Lists_Cats!$C$26,IF(B520&lt;=Lists_Cats!$B$27,Lists_Cats!$C$27,IF(B520&lt;=Lists_Cats!$B$28,Lists_Cats!$C$28,Lists_Cats!$C$29))))))))))</f>
        <v>FT3</v>
      </c>
      <c r="E520" s="36" t="str">
        <f>IF(C520&lt;=Lists_Cats!$B$33,Lists_Cats!$C$33,IF(C520&lt;=Lists_Cats!$B$34,Lists_Cats!$C$34,IF(C520&lt;=Lists_Cats!$B$35,Lists_Cats!$C$35,IF(C520&lt;=Lists_Cats!$B$36,Lists_Cats!$C$36,IF(C520&lt;=Lists_Cats!$B$37,Lists_Cats!$C$37,IF(C520&lt;=Lists_Cats!$B$38,Lists_Cats!$C$38,IF(C520&lt;=Lists_Cats!$B$39,Lists_Cats!$C$39,IF(C520&lt;=Lists_Cats!$B$40,Lists_Cats!$C$40,IF(C520&lt;=Lists_Cats!$B$41,Lists_Cats!$C$41,IF(C520&lt;=Lists_Cats!$B$42,Lists_Cats!$C$42,IF(C520&lt;=Lists_Cats!$B$43,Lists_Cats!$C$43,IF(C520&lt;=Lists_Cats!$B$44,Lists_Cats!$C$44,IF(C520&lt;=Lists_Cats!$B$45,Lists_Cats!$C$45,IF(C520&lt;=Lists_Cats!$B$46,Lists_Cats!$C$46,Lists_Cats!$C$47))))))))))))))</f>
        <v>FW4</v>
      </c>
      <c r="F520" s="36"/>
      <c r="G520" s="63" t="s">
        <v>105</v>
      </c>
      <c r="H520" s="37" t="str">
        <f t="shared" si="25"/>
        <v>FT3-FW4-CND MAPLE</v>
      </c>
      <c r="I520" s="38">
        <v>14.709999999999999</v>
      </c>
      <c r="K520">
        <f t="shared" si="24"/>
        <v>1</v>
      </c>
      <c r="M520" s="356">
        <v>0.04</v>
      </c>
      <c r="O520" s="361">
        <f t="shared" si="26"/>
        <v>15.299999999999999</v>
      </c>
    </row>
    <row r="521" spans="1:15">
      <c r="A521" s="39" t="s">
        <v>76</v>
      </c>
      <c r="B521" s="34">
        <v>18</v>
      </c>
      <c r="C521" s="35">
        <v>82</v>
      </c>
      <c r="D521" s="15" t="str">
        <f>IF(B521&lt;=Lists_Cats!$B$19,Lists_Cats!$C$19,IF(B521&lt;=Lists_Cats!$B$20,Lists_Cats!$C$20,IF(B521&lt;=Lists_Cats!$B$21,Lists_Cats!$C$21,IF(B521&lt;=Lists_Cats!$B$22,Lists_Cats!$C$22,IF(B521&lt;=Lists_Cats!$B$23,Lists_Cats!$C$23,IF(B521&lt;=Lists_Cats!$B$24,Lists_Cats!$C$24,IF(B521&lt;=Lists_Cats!$B$25,Lists_Cats!$C$25,IF(B521&lt;=Lists_Cats!$B$26,Lists_Cats!$C$26,IF(B521&lt;=Lists_Cats!$B$27,Lists_Cats!$C$27,IF(B521&lt;=Lists_Cats!$B$28,Lists_Cats!$C$28,Lists_Cats!$C$29))))))))))</f>
        <v>FT3</v>
      </c>
      <c r="E521" s="36" t="str">
        <f>IF(C521&lt;=Lists_Cats!$B$33,Lists_Cats!$C$33,IF(C521&lt;=Lists_Cats!$B$34,Lists_Cats!$C$34,IF(C521&lt;=Lists_Cats!$B$35,Lists_Cats!$C$35,IF(C521&lt;=Lists_Cats!$B$36,Lists_Cats!$C$36,IF(C521&lt;=Lists_Cats!$B$37,Lists_Cats!$C$37,IF(C521&lt;=Lists_Cats!$B$38,Lists_Cats!$C$38,IF(C521&lt;=Lists_Cats!$B$39,Lists_Cats!$C$39,IF(C521&lt;=Lists_Cats!$B$40,Lists_Cats!$C$40,IF(C521&lt;=Lists_Cats!$B$41,Lists_Cats!$C$41,IF(C521&lt;=Lists_Cats!$B$42,Lists_Cats!$C$42,IF(C521&lt;=Lists_Cats!$B$43,Lists_Cats!$C$43,IF(C521&lt;=Lists_Cats!$B$44,Lists_Cats!$C$44,IF(C521&lt;=Lists_Cats!$B$45,Lists_Cats!$C$45,IF(C521&lt;=Lists_Cats!$B$46,Lists_Cats!$C$46,Lists_Cats!$C$47))))))))))))))</f>
        <v>FW6</v>
      </c>
      <c r="F521" s="36"/>
      <c r="G521" s="63" t="s">
        <v>105</v>
      </c>
      <c r="H521" s="37" t="str">
        <f t="shared" si="25"/>
        <v>FT3-FW6-CND MAPLE</v>
      </c>
      <c r="I521" s="38">
        <v>14.879999999999999</v>
      </c>
      <c r="K521">
        <f t="shared" si="24"/>
        <v>1</v>
      </c>
      <c r="M521" s="356">
        <v>0.04</v>
      </c>
      <c r="O521" s="361">
        <f t="shared" si="26"/>
        <v>15.48</v>
      </c>
    </row>
    <row r="522" spans="1:15" hidden="1">
      <c r="A522" s="39" t="s">
        <v>77</v>
      </c>
      <c r="B522" s="34">
        <v>22</v>
      </c>
      <c r="C522" s="35">
        <v>45</v>
      </c>
      <c r="D522" s="15" t="str">
        <f>IF(B522&lt;=Lists_Cats!$B$19,Lists_Cats!$C$19,IF(B522&lt;=Lists_Cats!$B$20,Lists_Cats!$C$20,IF(B522&lt;=Lists_Cats!$B$21,Lists_Cats!$C$21,IF(B522&lt;=Lists_Cats!$B$22,Lists_Cats!$C$22,IF(B522&lt;=Lists_Cats!$B$23,Lists_Cats!$C$23,IF(B522&lt;=Lists_Cats!$B$24,Lists_Cats!$C$24,IF(B522&lt;=Lists_Cats!$B$25,Lists_Cats!$C$25,IF(B522&lt;=Lists_Cats!$B$26,Lists_Cats!$C$26,IF(B522&lt;=Lists_Cats!$B$27,Lists_Cats!$C$27,IF(B522&lt;=Lists_Cats!$B$28,Lists_Cats!$C$28,Lists_Cats!$C$29))))))))))</f>
        <v>FT4</v>
      </c>
      <c r="E522" s="36" t="str">
        <f>IF(C522&lt;=Lists_Cats!$B$33,Lists_Cats!$C$33,IF(C522&lt;=Lists_Cats!$B$34,Lists_Cats!$C$34,IF(C522&lt;=Lists_Cats!$B$35,Lists_Cats!$C$35,IF(C522&lt;=Lists_Cats!$B$36,Lists_Cats!$C$36,IF(C522&lt;=Lists_Cats!$B$37,Lists_Cats!$C$37,IF(C522&lt;=Lists_Cats!$B$38,Lists_Cats!$C$38,IF(C522&lt;=Lists_Cats!$B$39,Lists_Cats!$C$39,IF(C522&lt;=Lists_Cats!$B$40,Lists_Cats!$C$40,IF(C522&lt;=Lists_Cats!$B$41,Lists_Cats!$C$41,IF(C522&lt;=Lists_Cats!$B$42,Lists_Cats!$C$42,IF(C522&lt;=Lists_Cats!$B$43,Lists_Cats!$C$43,IF(C522&lt;=Lists_Cats!$B$44,Lists_Cats!$C$44,IF(C522&lt;=Lists_Cats!$B$45,Lists_Cats!$C$45,IF(C522&lt;=Lists_Cats!$B$46,Lists_Cats!$C$46,Lists_Cats!$C$47))))))))))))))</f>
        <v>FW2</v>
      </c>
      <c r="F522" s="36"/>
      <c r="G522" s="63" t="s">
        <v>105</v>
      </c>
      <c r="H522" s="37" t="str">
        <f t="shared" si="25"/>
        <v>FT4-FW2-CND MAPLE</v>
      </c>
      <c r="I522" s="38">
        <v>13.37</v>
      </c>
      <c r="K522">
        <f t="shared" si="24"/>
        <v>1</v>
      </c>
      <c r="M522" s="356">
        <v>0.04</v>
      </c>
      <c r="O522" s="361">
        <f t="shared" si="26"/>
        <v>13.91</v>
      </c>
    </row>
    <row r="523" spans="1:15" hidden="1">
      <c r="A523" s="39" t="s">
        <v>78</v>
      </c>
      <c r="B523" s="34">
        <v>22</v>
      </c>
      <c r="C523" s="35">
        <v>60</v>
      </c>
      <c r="D523" s="15" t="str">
        <f>IF(B523&lt;=Lists_Cats!$B$19,Lists_Cats!$C$19,IF(B523&lt;=Lists_Cats!$B$20,Lists_Cats!$C$20,IF(B523&lt;=Lists_Cats!$B$21,Lists_Cats!$C$21,IF(B523&lt;=Lists_Cats!$B$22,Lists_Cats!$C$22,IF(B523&lt;=Lists_Cats!$B$23,Lists_Cats!$C$23,IF(B523&lt;=Lists_Cats!$B$24,Lists_Cats!$C$24,IF(B523&lt;=Lists_Cats!$B$25,Lists_Cats!$C$25,IF(B523&lt;=Lists_Cats!$B$26,Lists_Cats!$C$26,IF(B523&lt;=Lists_Cats!$B$27,Lists_Cats!$C$27,IF(B523&lt;=Lists_Cats!$B$28,Lists_Cats!$C$28,Lists_Cats!$C$29))))))))))</f>
        <v>FT4</v>
      </c>
      <c r="E523" s="36" t="str">
        <f>IF(C523&lt;=Lists_Cats!$B$33,Lists_Cats!$C$33,IF(C523&lt;=Lists_Cats!$B$34,Lists_Cats!$C$34,IF(C523&lt;=Lists_Cats!$B$35,Lists_Cats!$C$35,IF(C523&lt;=Lists_Cats!$B$36,Lists_Cats!$C$36,IF(C523&lt;=Lists_Cats!$B$37,Lists_Cats!$C$37,IF(C523&lt;=Lists_Cats!$B$38,Lists_Cats!$C$38,IF(C523&lt;=Lists_Cats!$B$39,Lists_Cats!$C$39,IF(C523&lt;=Lists_Cats!$B$40,Lists_Cats!$C$40,IF(C523&lt;=Lists_Cats!$B$41,Lists_Cats!$C$41,IF(C523&lt;=Lists_Cats!$B$42,Lists_Cats!$C$42,IF(C523&lt;=Lists_Cats!$B$43,Lists_Cats!$C$43,IF(C523&lt;=Lists_Cats!$B$44,Lists_Cats!$C$44,IF(C523&lt;=Lists_Cats!$B$45,Lists_Cats!$C$45,IF(C523&lt;=Lists_Cats!$B$46,Lists_Cats!$C$46,Lists_Cats!$C$47))))))))))))))</f>
        <v>FW3</v>
      </c>
      <c r="F523" s="36"/>
      <c r="G523" s="63" t="s">
        <v>105</v>
      </c>
      <c r="H523" s="37" t="str">
        <f t="shared" si="25"/>
        <v>FT4-FW3-CND MAPLE</v>
      </c>
      <c r="I523" s="38">
        <v>17.020000000000003</v>
      </c>
      <c r="K523">
        <f t="shared" si="24"/>
        <v>1</v>
      </c>
      <c r="M523" s="356">
        <v>0.04</v>
      </c>
      <c r="O523" s="361">
        <f t="shared" si="26"/>
        <v>17.71</v>
      </c>
    </row>
    <row r="524" spans="1:15" hidden="1">
      <c r="A524" s="39" t="s">
        <v>79</v>
      </c>
      <c r="B524" s="34">
        <v>22</v>
      </c>
      <c r="C524" s="35">
        <v>75</v>
      </c>
      <c r="D524" s="15" t="str">
        <f>IF(B524&lt;=Lists_Cats!$B$19,Lists_Cats!$C$19,IF(B524&lt;=Lists_Cats!$B$20,Lists_Cats!$C$20,IF(B524&lt;=Lists_Cats!$B$21,Lists_Cats!$C$21,IF(B524&lt;=Lists_Cats!$B$22,Lists_Cats!$C$22,IF(B524&lt;=Lists_Cats!$B$23,Lists_Cats!$C$23,IF(B524&lt;=Lists_Cats!$B$24,Lists_Cats!$C$24,IF(B524&lt;=Lists_Cats!$B$25,Lists_Cats!$C$25,IF(B524&lt;=Lists_Cats!$B$26,Lists_Cats!$C$26,IF(B524&lt;=Lists_Cats!$B$27,Lists_Cats!$C$27,IF(B524&lt;=Lists_Cats!$B$28,Lists_Cats!$C$28,Lists_Cats!$C$29))))))))))</f>
        <v>FT4</v>
      </c>
      <c r="E524" s="36" t="str">
        <f>IF(C524&lt;=Lists_Cats!$B$33,Lists_Cats!$C$33,IF(C524&lt;=Lists_Cats!$B$34,Lists_Cats!$C$34,IF(C524&lt;=Lists_Cats!$B$35,Lists_Cats!$C$35,IF(C524&lt;=Lists_Cats!$B$36,Lists_Cats!$C$36,IF(C524&lt;=Lists_Cats!$B$37,Lists_Cats!$C$37,IF(C524&lt;=Lists_Cats!$B$38,Lists_Cats!$C$38,IF(C524&lt;=Lists_Cats!$B$39,Lists_Cats!$C$39,IF(C524&lt;=Lists_Cats!$B$40,Lists_Cats!$C$40,IF(C524&lt;=Lists_Cats!$B$41,Lists_Cats!$C$41,IF(C524&lt;=Lists_Cats!$B$42,Lists_Cats!$C$42,IF(C524&lt;=Lists_Cats!$B$43,Lists_Cats!$C$43,IF(C524&lt;=Lists_Cats!$B$44,Lists_Cats!$C$44,IF(C524&lt;=Lists_Cats!$B$45,Lists_Cats!$C$45,IF(C524&lt;=Lists_Cats!$B$46,Lists_Cats!$C$46,Lists_Cats!$C$47))))))))))))))</f>
        <v>FW4</v>
      </c>
      <c r="F524" s="36"/>
      <c r="G524" s="63" t="s">
        <v>105</v>
      </c>
      <c r="H524" s="37" t="str">
        <f t="shared" si="25"/>
        <v>FT4-FW4-CND MAPLE</v>
      </c>
      <c r="I524" s="38">
        <v>20.57</v>
      </c>
      <c r="K524">
        <f t="shared" si="24"/>
        <v>1</v>
      </c>
      <c r="M524" s="356">
        <v>0.04</v>
      </c>
      <c r="O524" s="361">
        <f t="shared" si="26"/>
        <v>21.400000000000002</v>
      </c>
    </row>
    <row r="525" spans="1:15" hidden="1">
      <c r="A525" s="39" t="s">
        <v>80</v>
      </c>
      <c r="B525" s="34">
        <v>22</v>
      </c>
      <c r="C525" s="35">
        <v>82</v>
      </c>
      <c r="D525" s="15" t="str">
        <f>IF(B525&lt;=Lists_Cats!$B$19,Lists_Cats!$C$19,IF(B525&lt;=Lists_Cats!$B$20,Lists_Cats!$C$20,IF(B525&lt;=Lists_Cats!$B$21,Lists_Cats!$C$21,IF(B525&lt;=Lists_Cats!$B$22,Lists_Cats!$C$22,IF(B525&lt;=Lists_Cats!$B$23,Lists_Cats!$C$23,IF(B525&lt;=Lists_Cats!$B$24,Lists_Cats!$C$24,IF(B525&lt;=Lists_Cats!$B$25,Lists_Cats!$C$25,IF(B525&lt;=Lists_Cats!$B$26,Lists_Cats!$C$26,IF(B525&lt;=Lists_Cats!$B$27,Lists_Cats!$C$27,IF(B525&lt;=Lists_Cats!$B$28,Lists_Cats!$C$28,Lists_Cats!$C$29))))))))))</f>
        <v>FT4</v>
      </c>
      <c r="E525" s="36" t="str">
        <f>IF(C525&lt;=Lists_Cats!$B$33,Lists_Cats!$C$33,IF(C525&lt;=Lists_Cats!$B$34,Lists_Cats!$C$34,IF(C525&lt;=Lists_Cats!$B$35,Lists_Cats!$C$35,IF(C525&lt;=Lists_Cats!$B$36,Lists_Cats!$C$36,IF(C525&lt;=Lists_Cats!$B$37,Lists_Cats!$C$37,IF(C525&lt;=Lists_Cats!$B$38,Lists_Cats!$C$38,IF(C525&lt;=Lists_Cats!$B$39,Lists_Cats!$C$39,IF(C525&lt;=Lists_Cats!$B$40,Lists_Cats!$C$40,IF(C525&lt;=Lists_Cats!$B$41,Lists_Cats!$C$41,IF(C525&lt;=Lists_Cats!$B$42,Lists_Cats!$C$42,IF(C525&lt;=Lists_Cats!$B$43,Lists_Cats!$C$43,IF(C525&lt;=Lists_Cats!$B$44,Lists_Cats!$C$44,IF(C525&lt;=Lists_Cats!$B$45,Lists_Cats!$C$45,IF(C525&lt;=Lists_Cats!$B$46,Lists_Cats!$C$46,Lists_Cats!$C$47))))))))))))))</f>
        <v>FW6</v>
      </c>
      <c r="F525" s="36"/>
      <c r="G525" s="63" t="s">
        <v>105</v>
      </c>
      <c r="H525" s="37" t="str">
        <f t="shared" si="25"/>
        <v>FT4-FW6-CND MAPLE</v>
      </c>
      <c r="I525" s="38">
        <v>22.23</v>
      </c>
      <c r="K525">
        <f t="shared" si="24"/>
        <v>1</v>
      </c>
      <c r="M525" s="356">
        <v>0.04</v>
      </c>
      <c r="O525" s="361">
        <f t="shared" si="26"/>
        <v>23.12</v>
      </c>
    </row>
    <row r="526" spans="1:15" hidden="1">
      <c r="A526" s="39" t="s">
        <v>81</v>
      </c>
      <c r="B526" s="34">
        <v>25</v>
      </c>
      <c r="C526" s="35">
        <v>45</v>
      </c>
      <c r="D526" s="15" t="str">
        <f>IF(B526&lt;=Lists_Cats!$B$19,Lists_Cats!$C$19,IF(B526&lt;=Lists_Cats!$B$20,Lists_Cats!$C$20,IF(B526&lt;=Lists_Cats!$B$21,Lists_Cats!$C$21,IF(B526&lt;=Lists_Cats!$B$22,Lists_Cats!$C$22,IF(B526&lt;=Lists_Cats!$B$23,Lists_Cats!$C$23,IF(B526&lt;=Lists_Cats!$B$24,Lists_Cats!$C$24,IF(B526&lt;=Lists_Cats!$B$25,Lists_Cats!$C$25,IF(B526&lt;=Lists_Cats!$B$26,Lists_Cats!$C$26,IF(B526&lt;=Lists_Cats!$B$27,Lists_Cats!$C$27,IF(B526&lt;=Lists_Cats!$B$28,Lists_Cats!$C$28,Lists_Cats!$C$29))))))))))</f>
        <v>FT5</v>
      </c>
      <c r="E526" s="36" t="str">
        <f>IF(C526&lt;=Lists_Cats!$B$33,Lists_Cats!$C$33,IF(C526&lt;=Lists_Cats!$B$34,Lists_Cats!$C$34,IF(C526&lt;=Lists_Cats!$B$35,Lists_Cats!$C$35,IF(C526&lt;=Lists_Cats!$B$36,Lists_Cats!$C$36,IF(C526&lt;=Lists_Cats!$B$37,Lists_Cats!$C$37,IF(C526&lt;=Lists_Cats!$B$38,Lists_Cats!$C$38,IF(C526&lt;=Lists_Cats!$B$39,Lists_Cats!$C$39,IF(C526&lt;=Lists_Cats!$B$40,Lists_Cats!$C$40,IF(C526&lt;=Lists_Cats!$B$41,Lists_Cats!$C$41,IF(C526&lt;=Lists_Cats!$B$42,Lists_Cats!$C$42,IF(C526&lt;=Lists_Cats!$B$43,Lists_Cats!$C$43,IF(C526&lt;=Lists_Cats!$B$44,Lists_Cats!$C$44,IF(C526&lt;=Lists_Cats!$B$45,Lists_Cats!$C$45,IF(C526&lt;=Lists_Cats!$B$46,Lists_Cats!$C$46,Lists_Cats!$C$47))))))))))))))</f>
        <v>FW2</v>
      </c>
      <c r="F526" s="36"/>
      <c r="G526" s="63" t="s">
        <v>105</v>
      </c>
      <c r="H526" s="37" t="str">
        <f t="shared" si="25"/>
        <v>FT5-FW2-CND MAPLE</v>
      </c>
      <c r="I526" s="38">
        <v>13.37</v>
      </c>
      <c r="K526">
        <f t="shared" si="24"/>
        <v>1</v>
      </c>
      <c r="M526" s="356">
        <v>0.04</v>
      </c>
      <c r="O526" s="361">
        <f t="shared" si="26"/>
        <v>13.91</v>
      </c>
    </row>
    <row r="527" spans="1:15" hidden="1">
      <c r="A527" s="39" t="s">
        <v>82</v>
      </c>
      <c r="B527" s="34">
        <v>25</v>
      </c>
      <c r="C527" s="35">
        <v>60</v>
      </c>
      <c r="D527" s="15" t="str">
        <f>IF(B527&lt;=Lists_Cats!$B$19,Lists_Cats!$C$19,IF(B527&lt;=Lists_Cats!$B$20,Lists_Cats!$C$20,IF(B527&lt;=Lists_Cats!$B$21,Lists_Cats!$C$21,IF(B527&lt;=Lists_Cats!$B$22,Lists_Cats!$C$22,IF(B527&lt;=Lists_Cats!$B$23,Lists_Cats!$C$23,IF(B527&lt;=Lists_Cats!$B$24,Lists_Cats!$C$24,IF(B527&lt;=Lists_Cats!$B$25,Lists_Cats!$C$25,IF(B527&lt;=Lists_Cats!$B$26,Lists_Cats!$C$26,IF(B527&lt;=Lists_Cats!$B$27,Lists_Cats!$C$27,IF(B527&lt;=Lists_Cats!$B$28,Lists_Cats!$C$28,Lists_Cats!$C$29))))))))))</f>
        <v>FT5</v>
      </c>
      <c r="E527" s="36" t="str">
        <f>IF(C527&lt;=Lists_Cats!$B$33,Lists_Cats!$C$33,IF(C527&lt;=Lists_Cats!$B$34,Lists_Cats!$C$34,IF(C527&lt;=Lists_Cats!$B$35,Lists_Cats!$C$35,IF(C527&lt;=Lists_Cats!$B$36,Lists_Cats!$C$36,IF(C527&lt;=Lists_Cats!$B$37,Lists_Cats!$C$37,IF(C527&lt;=Lists_Cats!$B$38,Lists_Cats!$C$38,IF(C527&lt;=Lists_Cats!$B$39,Lists_Cats!$C$39,IF(C527&lt;=Lists_Cats!$B$40,Lists_Cats!$C$40,IF(C527&lt;=Lists_Cats!$B$41,Lists_Cats!$C$41,IF(C527&lt;=Lists_Cats!$B$42,Lists_Cats!$C$42,IF(C527&lt;=Lists_Cats!$B$43,Lists_Cats!$C$43,IF(C527&lt;=Lists_Cats!$B$44,Lists_Cats!$C$44,IF(C527&lt;=Lists_Cats!$B$45,Lists_Cats!$C$45,IF(C527&lt;=Lists_Cats!$B$46,Lists_Cats!$C$46,Lists_Cats!$C$47))))))))))))))</f>
        <v>FW3</v>
      </c>
      <c r="F527" s="36"/>
      <c r="G527" s="63" t="s">
        <v>105</v>
      </c>
      <c r="H527" s="37" t="str">
        <f t="shared" si="25"/>
        <v>FT5-FW3-CND MAPLE</v>
      </c>
      <c r="I527" s="38">
        <v>17.020000000000003</v>
      </c>
      <c r="K527">
        <f t="shared" si="24"/>
        <v>1</v>
      </c>
      <c r="M527" s="356">
        <v>0.04</v>
      </c>
      <c r="O527" s="361">
        <f t="shared" si="26"/>
        <v>17.71</v>
      </c>
    </row>
    <row r="528" spans="1:15" hidden="1">
      <c r="A528" s="39" t="s">
        <v>83</v>
      </c>
      <c r="B528" s="34">
        <v>25</v>
      </c>
      <c r="C528" s="35">
        <v>75</v>
      </c>
      <c r="D528" s="15" t="str">
        <f>IF(B528&lt;=Lists_Cats!$B$19,Lists_Cats!$C$19,IF(B528&lt;=Lists_Cats!$B$20,Lists_Cats!$C$20,IF(B528&lt;=Lists_Cats!$B$21,Lists_Cats!$C$21,IF(B528&lt;=Lists_Cats!$B$22,Lists_Cats!$C$22,IF(B528&lt;=Lists_Cats!$B$23,Lists_Cats!$C$23,IF(B528&lt;=Lists_Cats!$B$24,Lists_Cats!$C$24,IF(B528&lt;=Lists_Cats!$B$25,Lists_Cats!$C$25,IF(B528&lt;=Lists_Cats!$B$26,Lists_Cats!$C$26,IF(B528&lt;=Lists_Cats!$B$27,Lists_Cats!$C$27,IF(B528&lt;=Lists_Cats!$B$28,Lists_Cats!$C$28,Lists_Cats!$C$29))))))))))</f>
        <v>FT5</v>
      </c>
      <c r="E528" s="36" t="str">
        <f>IF(C528&lt;=Lists_Cats!$B$33,Lists_Cats!$C$33,IF(C528&lt;=Lists_Cats!$B$34,Lists_Cats!$C$34,IF(C528&lt;=Lists_Cats!$B$35,Lists_Cats!$C$35,IF(C528&lt;=Lists_Cats!$B$36,Lists_Cats!$C$36,IF(C528&lt;=Lists_Cats!$B$37,Lists_Cats!$C$37,IF(C528&lt;=Lists_Cats!$B$38,Lists_Cats!$C$38,IF(C528&lt;=Lists_Cats!$B$39,Lists_Cats!$C$39,IF(C528&lt;=Lists_Cats!$B$40,Lists_Cats!$C$40,IF(C528&lt;=Lists_Cats!$B$41,Lists_Cats!$C$41,IF(C528&lt;=Lists_Cats!$B$42,Lists_Cats!$C$42,IF(C528&lt;=Lists_Cats!$B$43,Lists_Cats!$C$43,IF(C528&lt;=Lists_Cats!$B$44,Lists_Cats!$C$44,IF(C528&lt;=Lists_Cats!$B$45,Lists_Cats!$C$45,IF(C528&lt;=Lists_Cats!$B$46,Lists_Cats!$C$46,Lists_Cats!$C$47))))))))))))))</f>
        <v>FW4</v>
      </c>
      <c r="F528" s="36"/>
      <c r="G528" s="63" t="s">
        <v>105</v>
      </c>
      <c r="H528" s="37" t="str">
        <f t="shared" si="25"/>
        <v>FT5-FW4-CND MAPLE</v>
      </c>
      <c r="I528" s="38">
        <v>20.57</v>
      </c>
      <c r="K528">
        <f t="shared" si="24"/>
        <v>1</v>
      </c>
      <c r="M528" s="356">
        <v>0.04</v>
      </c>
      <c r="O528" s="361">
        <f t="shared" si="26"/>
        <v>21.400000000000002</v>
      </c>
    </row>
    <row r="529" spans="1:15" hidden="1">
      <c r="A529" s="39" t="s">
        <v>84</v>
      </c>
      <c r="B529" s="34">
        <v>25</v>
      </c>
      <c r="C529" s="35">
        <v>82</v>
      </c>
      <c r="D529" s="15" t="str">
        <f>IF(B529&lt;=Lists_Cats!$B$19,Lists_Cats!$C$19,IF(B529&lt;=Lists_Cats!$B$20,Lists_Cats!$C$20,IF(B529&lt;=Lists_Cats!$B$21,Lists_Cats!$C$21,IF(B529&lt;=Lists_Cats!$B$22,Lists_Cats!$C$22,IF(B529&lt;=Lists_Cats!$B$23,Lists_Cats!$C$23,IF(B529&lt;=Lists_Cats!$B$24,Lists_Cats!$C$24,IF(B529&lt;=Lists_Cats!$B$25,Lists_Cats!$C$25,IF(B529&lt;=Lists_Cats!$B$26,Lists_Cats!$C$26,IF(B529&lt;=Lists_Cats!$B$27,Lists_Cats!$C$27,IF(B529&lt;=Lists_Cats!$B$28,Lists_Cats!$C$28,Lists_Cats!$C$29))))))))))</f>
        <v>FT5</v>
      </c>
      <c r="E529" s="36" t="str">
        <f>IF(C529&lt;=Lists_Cats!$B$33,Lists_Cats!$C$33,IF(C529&lt;=Lists_Cats!$B$34,Lists_Cats!$C$34,IF(C529&lt;=Lists_Cats!$B$35,Lists_Cats!$C$35,IF(C529&lt;=Lists_Cats!$B$36,Lists_Cats!$C$36,IF(C529&lt;=Lists_Cats!$B$37,Lists_Cats!$C$37,IF(C529&lt;=Lists_Cats!$B$38,Lists_Cats!$C$38,IF(C529&lt;=Lists_Cats!$B$39,Lists_Cats!$C$39,IF(C529&lt;=Lists_Cats!$B$40,Lists_Cats!$C$40,IF(C529&lt;=Lists_Cats!$B$41,Lists_Cats!$C$41,IF(C529&lt;=Lists_Cats!$B$42,Lists_Cats!$C$42,IF(C529&lt;=Lists_Cats!$B$43,Lists_Cats!$C$43,IF(C529&lt;=Lists_Cats!$B$44,Lists_Cats!$C$44,IF(C529&lt;=Lists_Cats!$B$45,Lists_Cats!$C$45,IF(C529&lt;=Lists_Cats!$B$46,Lists_Cats!$C$46,Lists_Cats!$C$47))))))))))))))</f>
        <v>FW6</v>
      </c>
      <c r="F529" s="36"/>
      <c r="G529" s="63" t="s">
        <v>105</v>
      </c>
      <c r="H529" s="37" t="str">
        <f t="shared" si="25"/>
        <v>FT5-FW6-CND MAPLE</v>
      </c>
      <c r="I529" s="38">
        <v>22.23</v>
      </c>
      <c r="K529">
        <f t="shared" si="24"/>
        <v>1</v>
      </c>
      <c r="M529" s="356">
        <v>0.04</v>
      </c>
      <c r="O529" s="361">
        <f t="shared" si="26"/>
        <v>23.12</v>
      </c>
    </row>
    <row r="530" spans="1:15" hidden="1">
      <c r="A530" s="39" t="s">
        <v>85</v>
      </c>
      <c r="B530" s="34">
        <v>32</v>
      </c>
      <c r="C530" s="35">
        <v>82</v>
      </c>
      <c r="D530" s="15" t="str">
        <f>IF(B530&lt;=Lists_Cats!$B$19,Lists_Cats!$C$19,IF(B530&lt;=Lists_Cats!$B$20,Lists_Cats!$C$20,IF(B530&lt;=Lists_Cats!$B$21,Lists_Cats!$C$21,IF(B530&lt;=Lists_Cats!$B$22,Lists_Cats!$C$22,IF(B530&lt;=Lists_Cats!$B$23,Lists_Cats!$C$23,IF(B530&lt;=Lists_Cats!$B$24,Lists_Cats!$C$24,IF(B530&lt;=Lists_Cats!$B$25,Lists_Cats!$C$25,IF(B530&lt;=Lists_Cats!$B$26,Lists_Cats!$C$26,IF(B530&lt;=Lists_Cats!$B$27,Lists_Cats!$C$27,IF(B530&lt;=Lists_Cats!$B$28,Lists_Cats!$C$28,Lists_Cats!$C$29))))))))))</f>
        <v>FT6</v>
      </c>
      <c r="E530" s="36" t="str">
        <f>IF(C530&lt;=Lists_Cats!$B$33,Lists_Cats!$C$33,IF(C530&lt;=Lists_Cats!$B$34,Lists_Cats!$C$34,IF(C530&lt;=Lists_Cats!$B$35,Lists_Cats!$C$35,IF(C530&lt;=Lists_Cats!$B$36,Lists_Cats!$C$36,IF(C530&lt;=Lists_Cats!$B$37,Lists_Cats!$C$37,IF(C530&lt;=Lists_Cats!$B$38,Lists_Cats!$C$38,IF(C530&lt;=Lists_Cats!$B$39,Lists_Cats!$C$39,IF(C530&lt;=Lists_Cats!$B$40,Lists_Cats!$C$40,IF(C530&lt;=Lists_Cats!$B$41,Lists_Cats!$C$41,IF(C530&lt;=Lists_Cats!$B$42,Lists_Cats!$C$42,IF(C530&lt;=Lists_Cats!$B$43,Lists_Cats!$C$43,IF(C530&lt;=Lists_Cats!$B$44,Lists_Cats!$C$44,IF(C530&lt;=Lists_Cats!$B$45,Lists_Cats!$C$45,IF(C530&lt;=Lists_Cats!$B$46,Lists_Cats!$C$46,Lists_Cats!$C$47))))))))))))))</f>
        <v>FW6</v>
      </c>
      <c r="F530" s="36"/>
      <c r="G530" s="63" t="s">
        <v>105</v>
      </c>
      <c r="H530" s="37" t="str">
        <f t="shared" si="25"/>
        <v>FT6-FW6-CND MAPLE</v>
      </c>
      <c r="I530" s="38">
        <v>24.75</v>
      </c>
      <c r="K530">
        <f t="shared" si="24"/>
        <v>1</v>
      </c>
      <c r="M530" s="356">
        <v>0.04</v>
      </c>
      <c r="O530" s="361">
        <f t="shared" si="26"/>
        <v>25.74</v>
      </c>
    </row>
    <row r="531" spans="1:15" hidden="1">
      <c r="A531" s="39" t="s">
        <v>90</v>
      </c>
      <c r="B531" s="34">
        <v>45</v>
      </c>
      <c r="C531" s="35">
        <v>82</v>
      </c>
      <c r="D531" s="15" t="str">
        <f>IF(B531&lt;=Lists_Cats!$B$19,Lists_Cats!$C$19,IF(B531&lt;=Lists_Cats!$B$20,Lists_Cats!$C$20,IF(B531&lt;=Lists_Cats!$B$21,Lists_Cats!$C$21,IF(B531&lt;=Lists_Cats!$B$22,Lists_Cats!$C$22,IF(B531&lt;=Lists_Cats!$B$23,Lists_Cats!$C$23,IF(B531&lt;=Lists_Cats!$B$24,Lists_Cats!$C$24,IF(B531&lt;=Lists_Cats!$B$25,Lists_Cats!$C$25,IF(B531&lt;=Lists_Cats!$B$26,Lists_Cats!$C$26,IF(B531&lt;=Lists_Cats!$B$27,Lists_Cats!$C$27,IF(B531&lt;=Lists_Cats!$B$28,Lists_Cats!$C$28,Lists_Cats!$C$29))))))))))</f>
        <v>FT7</v>
      </c>
      <c r="E531" s="36" t="str">
        <f>IF(C531&lt;=Lists_Cats!$B$33,Lists_Cats!$C$33,IF(C531&lt;=Lists_Cats!$B$34,Lists_Cats!$C$34,IF(C531&lt;=Lists_Cats!$B$35,Lists_Cats!$C$35,IF(C531&lt;=Lists_Cats!$B$36,Lists_Cats!$C$36,IF(C531&lt;=Lists_Cats!$B$37,Lists_Cats!$C$37,IF(C531&lt;=Lists_Cats!$B$38,Lists_Cats!$C$38,IF(C531&lt;=Lists_Cats!$B$39,Lists_Cats!$C$39,IF(C531&lt;=Lists_Cats!$B$40,Lists_Cats!$C$40,IF(C531&lt;=Lists_Cats!$B$41,Lists_Cats!$C$41,IF(C531&lt;=Lists_Cats!$B$42,Lists_Cats!$C$42,IF(C531&lt;=Lists_Cats!$B$43,Lists_Cats!$C$43,IF(C531&lt;=Lists_Cats!$B$44,Lists_Cats!$C$44,IF(C531&lt;=Lists_Cats!$B$45,Lists_Cats!$C$45,IF(C531&lt;=Lists_Cats!$B$46,Lists_Cats!$C$46,Lists_Cats!$C$47))))))))))))))</f>
        <v>FW6</v>
      </c>
      <c r="F531" s="36"/>
      <c r="G531" s="63" t="s">
        <v>105</v>
      </c>
      <c r="H531" s="37" t="str">
        <f t="shared" si="25"/>
        <v>FT7-FW6-CND MAPLE</v>
      </c>
      <c r="I531" s="38">
        <v>33.559999999999995</v>
      </c>
      <c r="K531">
        <f t="shared" si="24"/>
        <v>1</v>
      </c>
      <c r="M531" s="356">
        <v>0.04</v>
      </c>
      <c r="O531" s="361">
        <f t="shared" si="26"/>
        <v>34.909999999999997</v>
      </c>
    </row>
    <row r="532" spans="1:15" hidden="1">
      <c r="A532" s="39" t="s">
        <v>107</v>
      </c>
      <c r="B532" s="34">
        <v>32</v>
      </c>
      <c r="C532" s="35">
        <v>79</v>
      </c>
      <c r="D532" s="15" t="str">
        <f>IF(B532&lt;=Lists_Cats!$B$19,Lists_Cats!$C$19,IF(B532&lt;=Lists_Cats!$B$20,Lists_Cats!$C$20,IF(B532&lt;=Lists_Cats!$B$21,Lists_Cats!$C$21,IF(B532&lt;=Lists_Cats!$B$22,Lists_Cats!$C$22,IF(B532&lt;=Lists_Cats!$B$23,Lists_Cats!$C$23,IF(B532&lt;=Lists_Cats!$B$24,Lists_Cats!$C$24,IF(B532&lt;=Lists_Cats!$B$25,Lists_Cats!$C$25,IF(B532&lt;=Lists_Cats!$B$26,Lists_Cats!$C$26,IF(B532&lt;=Lists_Cats!$B$27,Lists_Cats!$C$27,IF(B532&lt;=Lists_Cats!$B$28,Lists_Cats!$C$28,Lists_Cats!$C$29))))))))))</f>
        <v>FT6</v>
      </c>
      <c r="E532" s="36" t="str">
        <f>IF(C532&lt;=Lists_Cats!$B$33,Lists_Cats!$C$33,IF(C532&lt;=Lists_Cats!$B$34,Lists_Cats!$C$34,IF(C532&lt;=Lists_Cats!$B$35,Lists_Cats!$C$35,IF(C532&lt;=Lists_Cats!$B$36,Lists_Cats!$C$36,IF(C532&lt;=Lists_Cats!$B$37,Lists_Cats!$C$37,IF(C532&lt;=Lists_Cats!$B$38,Lists_Cats!$C$38,IF(C532&lt;=Lists_Cats!$B$39,Lists_Cats!$C$39,IF(C532&lt;=Lists_Cats!$B$40,Lists_Cats!$C$40,IF(C532&lt;=Lists_Cats!$B$41,Lists_Cats!$C$41,IF(C532&lt;=Lists_Cats!$B$42,Lists_Cats!$C$42,IF(C532&lt;=Lists_Cats!$B$43,Lists_Cats!$C$43,IF(C532&lt;=Lists_Cats!$B$44,Lists_Cats!$C$44,IF(C532&lt;=Lists_Cats!$B$45,Lists_Cats!$C$45,IF(C532&lt;=Lists_Cats!$B$46,Lists_Cats!$C$46,Lists_Cats!$C$47))))))))))))))</f>
        <v>FW5</v>
      </c>
      <c r="F532" s="36"/>
      <c r="G532" s="63" t="s">
        <v>105</v>
      </c>
      <c r="H532" s="37" t="str">
        <f t="shared" si="25"/>
        <v>FT6-FW5-CND MAPLE</v>
      </c>
      <c r="I532" s="38">
        <v>22.180000000000003</v>
      </c>
      <c r="K532">
        <f t="shared" si="24"/>
        <v>1</v>
      </c>
      <c r="M532" s="356">
        <v>0.04</v>
      </c>
      <c r="O532" s="361">
        <f t="shared" si="26"/>
        <v>23.07</v>
      </c>
    </row>
    <row r="533" spans="1:15" hidden="1">
      <c r="A533" s="39" t="s">
        <v>85</v>
      </c>
      <c r="B533" s="34">
        <v>32</v>
      </c>
      <c r="C533" s="35">
        <v>91</v>
      </c>
      <c r="D533" s="15" t="str">
        <f>IF(B533&lt;=Lists_Cats!$B$19,Lists_Cats!$C$19,IF(B533&lt;=Lists_Cats!$B$20,Lists_Cats!$C$20,IF(B533&lt;=Lists_Cats!$B$21,Lists_Cats!$C$21,IF(B533&lt;=Lists_Cats!$B$22,Lists_Cats!$C$22,IF(B533&lt;=Lists_Cats!$B$23,Lists_Cats!$C$23,IF(B533&lt;=Lists_Cats!$B$24,Lists_Cats!$C$24,IF(B533&lt;=Lists_Cats!$B$25,Lists_Cats!$C$25,IF(B533&lt;=Lists_Cats!$B$26,Lists_Cats!$C$26,IF(B533&lt;=Lists_Cats!$B$27,Lists_Cats!$C$27,IF(B533&lt;=Lists_Cats!$B$28,Lists_Cats!$C$28,Lists_Cats!$C$29))))))))))</f>
        <v>FT6</v>
      </c>
      <c r="E533" s="36" t="str">
        <f>IF(C533&lt;=Lists_Cats!$B$33,Lists_Cats!$C$33,IF(C533&lt;=Lists_Cats!$B$34,Lists_Cats!$C$34,IF(C533&lt;=Lists_Cats!$B$35,Lists_Cats!$C$35,IF(C533&lt;=Lists_Cats!$B$36,Lists_Cats!$C$36,IF(C533&lt;=Lists_Cats!$B$37,Lists_Cats!$C$37,IF(C533&lt;=Lists_Cats!$B$38,Lists_Cats!$C$38,IF(C533&lt;=Lists_Cats!$B$39,Lists_Cats!$C$39,IF(C533&lt;=Lists_Cats!$B$40,Lists_Cats!$C$40,IF(C533&lt;=Lists_Cats!$B$41,Lists_Cats!$C$41,IF(C533&lt;=Lists_Cats!$B$42,Lists_Cats!$C$42,IF(C533&lt;=Lists_Cats!$B$43,Lists_Cats!$C$43,IF(C533&lt;=Lists_Cats!$B$44,Lists_Cats!$C$44,IF(C533&lt;=Lists_Cats!$B$45,Lists_Cats!$C$45,IF(C533&lt;=Lists_Cats!$B$46,Lists_Cats!$C$46,Lists_Cats!$C$47))))))))))))))</f>
        <v>FW7</v>
      </c>
      <c r="F533" s="36"/>
      <c r="G533" s="63" t="s">
        <v>105</v>
      </c>
      <c r="H533" s="37" t="str">
        <f t="shared" si="25"/>
        <v>FT6-FW7-CND MAPLE</v>
      </c>
      <c r="I533" s="38">
        <v>24.75</v>
      </c>
      <c r="K533">
        <f t="shared" si="24"/>
        <v>1</v>
      </c>
      <c r="M533" s="356">
        <v>0.04</v>
      </c>
      <c r="O533" s="361">
        <f t="shared" si="26"/>
        <v>25.74</v>
      </c>
    </row>
    <row r="534" spans="1:15" hidden="1">
      <c r="A534" s="39" t="s">
        <v>108</v>
      </c>
      <c r="B534" s="34">
        <v>32</v>
      </c>
      <c r="C534" s="35">
        <v>104</v>
      </c>
      <c r="D534" s="15" t="str">
        <f>IF(B534&lt;=Lists_Cats!$B$19,Lists_Cats!$C$19,IF(B534&lt;=Lists_Cats!$B$20,Lists_Cats!$C$20,IF(B534&lt;=Lists_Cats!$B$21,Lists_Cats!$C$21,IF(B534&lt;=Lists_Cats!$B$22,Lists_Cats!$C$22,IF(B534&lt;=Lists_Cats!$B$23,Lists_Cats!$C$23,IF(B534&lt;=Lists_Cats!$B$24,Lists_Cats!$C$24,IF(B534&lt;=Lists_Cats!$B$25,Lists_Cats!$C$25,IF(B534&lt;=Lists_Cats!$B$26,Lists_Cats!$C$26,IF(B534&lt;=Lists_Cats!$B$27,Lists_Cats!$C$27,IF(B534&lt;=Lists_Cats!$B$28,Lists_Cats!$C$28,Lists_Cats!$C$29))))))))))</f>
        <v>FT6</v>
      </c>
      <c r="E534" s="36" t="str">
        <f>IF(C534&lt;=Lists_Cats!$B$33,Lists_Cats!$C$33,IF(C534&lt;=Lists_Cats!$B$34,Lists_Cats!$C$34,IF(C534&lt;=Lists_Cats!$B$35,Lists_Cats!$C$35,IF(C534&lt;=Lists_Cats!$B$36,Lists_Cats!$C$36,IF(C534&lt;=Lists_Cats!$B$37,Lists_Cats!$C$37,IF(C534&lt;=Lists_Cats!$B$38,Lists_Cats!$C$38,IF(C534&lt;=Lists_Cats!$B$39,Lists_Cats!$C$39,IF(C534&lt;=Lists_Cats!$B$40,Lists_Cats!$C$40,IF(C534&lt;=Lists_Cats!$B$41,Lists_Cats!$C$41,IF(C534&lt;=Lists_Cats!$B$42,Lists_Cats!$C$42,IF(C534&lt;=Lists_Cats!$B$43,Lists_Cats!$C$43,IF(C534&lt;=Lists_Cats!$B$44,Lists_Cats!$C$44,IF(C534&lt;=Lists_Cats!$B$45,Lists_Cats!$C$45,IF(C534&lt;=Lists_Cats!$B$46,Lists_Cats!$C$46,Lists_Cats!$C$47))))))))))))))</f>
        <v>FW8</v>
      </c>
      <c r="F534" s="36"/>
      <c r="G534" s="63" t="s">
        <v>105</v>
      </c>
      <c r="H534" s="37" t="str">
        <f t="shared" si="25"/>
        <v>FT6-FW8-CND MAPLE</v>
      </c>
      <c r="I534" s="38">
        <v>27.700000000000003</v>
      </c>
      <c r="K534">
        <f t="shared" si="24"/>
        <v>1</v>
      </c>
      <c r="M534" s="356">
        <v>0.04</v>
      </c>
      <c r="O534" s="361">
        <f t="shared" si="26"/>
        <v>28.810000000000002</v>
      </c>
    </row>
    <row r="535" spans="1:15" hidden="1">
      <c r="A535" s="39" t="s">
        <v>86</v>
      </c>
      <c r="B535" s="34">
        <v>32</v>
      </c>
      <c r="C535" s="35">
        <v>115</v>
      </c>
      <c r="D535" s="15" t="str">
        <f>IF(B535&lt;=Lists_Cats!$B$19,Lists_Cats!$C$19,IF(B535&lt;=Lists_Cats!$B$20,Lists_Cats!$C$20,IF(B535&lt;=Lists_Cats!$B$21,Lists_Cats!$C$21,IF(B535&lt;=Lists_Cats!$B$22,Lists_Cats!$C$22,IF(B535&lt;=Lists_Cats!$B$23,Lists_Cats!$C$23,IF(B535&lt;=Lists_Cats!$B$24,Lists_Cats!$C$24,IF(B535&lt;=Lists_Cats!$B$25,Lists_Cats!$C$25,IF(B535&lt;=Lists_Cats!$B$26,Lists_Cats!$C$26,IF(B535&lt;=Lists_Cats!$B$27,Lists_Cats!$C$27,IF(B535&lt;=Lists_Cats!$B$28,Lists_Cats!$C$28,Lists_Cats!$C$29))))))))))</f>
        <v>FT6</v>
      </c>
      <c r="E535" s="36" t="str">
        <f>IF(C535&lt;=Lists_Cats!$B$33,Lists_Cats!$C$33,IF(C535&lt;=Lists_Cats!$B$34,Lists_Cats!$C$34,IF(C535&lt;=Lists_Cats!$B$35,Lists_Cats!$C$35,IF(C535&lt;=Lists_Cats!$B$36,Lists_Cats!$C$36,IF(C535&lt;=Lists_Cats!$B$37,Lists_Cats!$C$37,IF(C535&lt;=Lists_Cats!$B$38,Lists_Cats!$C$38,IF(C535&lt;=Lists_Cats!$B$39,Lists_Cats!$C$39,IF(C535&lt;=Lists_Cats!$B$40,Lists_Cats!$C$40,IF(C535&lt;=Lists_Cats!$B$41,Lists_Cats!$C$41,IF(C535&lt;=Lists_Cats!$B$42,Lists_Cats!$C$42,IF(C535&lt;=Lists_Cats!$B$43,Lists_Cats!$C$43,IF(C535&lt;=Lists_Cats!$B$44,Lists_Cats!$C$44,IF(C535&lt;=Lists_Cats!$B$45,Lists_Cats!$C$45,IF(C535&lt;=Lists_Cats!$B$46,Lists_Cats!$C$46,Lists_Cats!$C$47))))))))))))))</f>
        <v>FW9</v>
      </c>
      <c r="F535" s="36"/>
      <c r="G535" s="63" t="s">
        <v>105</v>
      </c>
      <c r="H535" s="37" t="str">
        <f t="shared" si="25"/>
        <v>FT6-FW9-CND MAPLE</v>
      </c>
      <c r="I535" s="38">
        <v>30.12</v>
      </c>
      <c r="K535">
        <f t="shared" si="24"/>
        <v>1</v>
      </c>
      <c r="M535" s="356">
        <v>0.04</v>
      </c>
      <c r="O535" s="361">
        <f t="shared" si="26"/>
        <v>31.330000000000002</v>
      </c>
    </row>
    <row r="536" spans="1:15" hidden="1">
      <c r="A536" s="39" t="s">
        <v>106</v>
      </c>
      <c r="B536" s="34">
        <v>32</v>
      </c>
      <c r="C536" s="35">
        <v>125</v>
      </c>
      <c r="D536" s="15" t="str">
        <f>IF(B536&lt;=Lists_Cats!$B$19,Lists_Cats!$C$19,IF(B536&lt;=Lists_Cats!$B$20,Lists_Cats!$C$20,IF(B536&lt;=Lists_Cats!$B$21,Lists_Cats!$C$21,IF(B536&lt;=Lists_Cats!$B$22,Lists_Cats!$C$22,IF(B536&lt;=Lists_Cats!$B$23,Lists_Cats!$C$23,IF(B536&lt;=Lists_Cats!$B$24,Lists_Cats!$C$24,IF(B536&lt;=Lists_Cats!$B$25,Lists_Cats!$C$25,IF(B536&lt;=Lists_Cats!$B$26,Lists_Cats!$C$26,IF(B536&lt;=Lists_Cats!$B$27,Lists_Cats!$C$27,IF(B536&lt;=Lists_Cats!$B$28,Lists_Cats!$C$28,Lists_Cats!$C$29))))))))))</f>
        <v>FT6</v>
      </c>
      <c r="E536" s="36" t="str">
        <f>IF(C536&lt;=Lists_Cats!$B$33,Lists_Cats!$C$33,IF(C536&lt;=Lists_Cats!$B$34,Lists_Cats!$C$34,IF(C536&lt;=Lists_Cats!$B$35,Lists_Cats!$C$35,IF(C536&lt;=Lists_Cats!$B$36,Lists_Cats!$C$36,IF(C536&lt;=Lists_Cats!$B$37,Lists_Cats!$C$37,IF(C536&lt;=Lists_Cats!$B$38,Lists_Cats!$C$38,IF(C536&lt;=Lists_Cats!$B$39,Lists_Cats!$C$39,IF(C536&lt;=Lists_Cats!$B$40,Lists_Cats!$C$40,IF(C536&lt;=Lists_Cats!$B$41,Lists_Cats!$C$41,IF(C536&lt;=Lists_Cats!$B$42,Lists_Cats!$C$42,IF(C536&lt;=Lists_Cats!$B$43,Lists_Cats!$C$43,IF(C536&lt;=Lists_Cats!$B$44,Lists_Cats!$C$44,IF(C536&lt;=Lists_Cats!$B$45,Lists_Cats!$C$45,IF(C536&lt;=Lists_Cats!$B$46,Lists_Cats!$C$46,Lists_Cats!$C$47))))))))))))))</f>
        <v>FW10</v>
      </c>
      <c r="F536" s="36"/>
      <c r="G536" s="63" t="s">
        <v>105</v>
      </c>
      <c r="H536" s="37" t="str">
        <f t="shared" si="25"/>
        <v>FT6-FW10-CND MAPLE</v>
      </c>
      <c r="I536" s="38">
        <v>32.269999999999996</v>
      </c>
      <c r="K536">
        <f t="shared" si="24"/>
        <v>1</v>
      </c>
      <c r="M536" s="356">
        <v>0.04</v>
      </c>
      <c r="O536" s="361">
        <f t="shared" si="26"/>
        <v>33.57</v>
      </c>
    </row>
    <row r="537" spans="1:15" hidden="1">
      <c r="A537" s="39" t="s">
        <v>87</v>
      </c>
      <c r="B537" s="34">
        <v>32</v>
      </c>
      <c r="C537" s="35">
        <v>138</v>
      </c>
      <c r="D537" s="15" t="str">
        <f>IF(B537&lt;=Lists_Cats!$B$19,Lists_Cats!$C$19,IF(B537&lt;=Lists_Cats!$B$20,Lists_Cats!$C$20,IF(B537&lt;=Lists_Cats!$B$21,Lists_Cats!$C$21,IF(B537&lt;=Lists_Cats!$B$22,Lists_Cats!$C$22,IF(B537&lt;=Lists_Cats!$B$23,Lists_Cats!$C$23,IF(B537&lt;=Lists_Cats!$B$24,Lists_Cats!$C$24,IF(B537&lt;=Lists_Cats!$B$25,Lists_Cats!$C$25,IF(B537&lt;=Lists_Cats!$B$26,Lists_Cats!$C$26,IF(B537&lt;=Lists_Cats!$B$27,Lists_Cats!$C$27,IF(B537&lt;=Lists_Cats!$B$28,Lists_Cats!$C$28,Lists_Cats!$C$29))))))))))</f>
        <v>FT6</v>
      </c>
      <c r="E537" s="36" t="str">
        <f>IF(C537&lt;=Lists_Cats!$B$33,Lists_Cats!$C$33,IF(C537&lt;=Lists_Cats!$B$34,Lists_Cats!$C$34,IF(C537&lt;=Lists_Cats!$B$35,Lists_Cats!$C$35,IF(C537&lt;=Lists_Cats!$B$36,Lists_Cats!$C$36,IF(C537&lt;=Lists_Cats!$B$37,Lists_Cats!$C$37,IF(C537&lt;=Lists_Cats!$B$38,Lists_Cats!$C$38,IF(C537&lt;=Lists_Cats!$B$39,Lists_Cats!$C$39,IF(C537&lt;=Lists_Cats!$B$40,Lists_Cats!$C$40,IF(C537&lt;=Lists_Cats!$B$41,Lists_Cats!$C$41,IF(C537&lt;=Lists_Cats!$B$42,Lists_Cats!$C$42,IF(C537&lt;=Lists_Cats!$B$43,Lists_Cats!$C$43,IF(C537&lt;=Lists_Cats!$B$44,Lists_Cats!$C$44,IF(C537&lt;=Lists_Cats!$B$45,Lists_Cats!$C$45,IF(C537&lt;=Lists_Cats!$B$46,Lists_Cats!$C$46,Lists_Cats!$C$47))))))))))))))</f>
        <v>FW11</v>
      </c>
      <c r="F537" s="36"/>
      <c r="G537" s="63" t="s">
        <v>105</v>
      </c>
      <c r="H537" s="37" t="str">
        <f t="shared" si="25"/>
        <v>FT6-FW11-CND MAPLE</v>
      </c>
      <c r="I537" s="38">
        <v>35.169999999999995</v>
      </c>
      <c r="K537">
        <f t="shared" si="24"/>
        <v>1</v>
      </c>
      <c r="M537" s="356">
        <v>0.04</v>
      </c>
      <c r="O537" s="361">
        <f t="shared" si="26"/>
        <v>36.58</v>
      </c>
    </row>
    <row r="538" spans="1:15" hidden="1">
      <c r="A538" s="39" t="s">
        <v>109</v>
      </c>
      <c r="B538" s="34">
        <v>32</v>
      </c>
      <c r="C538" s="35">
        <v>152</v>
      </c>
      <c r="D538" s="15" t="str">
        <f>IF(B538&lt;=Lists_Cats!$B$19,Lists_Cats!$C$19,IF(B538&lt;=Lists_Cats!$B$20,Lists_Cats!$C$20,IF(B538&lt;=Lists_Cats!$B$21,Lists_Cats!$C$21,IF(B538&lt;=Lists_Cats!$B$22,Lists_Cats!$C$22,IF(B538&lt;=Lists_Cats!$B$23,Lists_Cats!$C$23,IF(B538&lt;=Lists_Cats!$B$24,Lists_Cats!$C$24,IF(B538&lt;=Lists_Cats!$B$25,Lists_Cats!$C$25,IF(B538&lt;=Lists_Cats!$B$26,Lists_Cats!$C$26,IF(B538&lt;=Lists_Cats!$B$27,Lists_Cats!$C$27,IF(B538&lt;=Lists_Cats!$B$28,Lists_Cats!$C$28,Lists_Cats!$C$29))))))))))</f>
        <v>FT6</v>
      </c>
      <c r="E538" s="36" t="str">
        <f>IF(C538&lt;=Lists_Cats!$B$33,Lists_Cats!$C$33,IF(C538&lt;=Lists_Cats!$B$34,Lists_Cats!$C$34,IF(C538&lt;=Lists_Cats!$B$35,Lists_Cats!$C$35,IF(C538&lt;=Lists_Cats!$B$36,Lists_Cats!$C$36,IF(C538&lt;=Lists_Cats!$B$37,Lists_Cats!$C$37,IF(C538&lt;=Lists_Cats!$B$38,Lists_Cats!$C$38,IF(C538&lt;=Lists_Cats!$B$39,Lists_Cats!$C$39,IF(C538&lt;=Lists_Cats!$B$40,Lists_Cats!$C$40,IF(C538&lt;=Lists_Cats!$B$41,Lists_Cats!$C$41,IF(C538&lt;=Lists_Cats!$B$42,Lists_Cats!$C$42,IF(C538&lt;=Lists_Cats!$B$43,Lists_Cats!$C$43,IF(C538&lt;=Lists_Cats!$B$44,Lists_Cats!$C$44,IF(C538&lt;=Lists_Cats!$B$45,Lists_Cats!$C$45,IF(C538&lt;=Lists_Cats!$B$46,Lists_Cats!$C$46,Lists_Cats!$C$47))))))))))))))</f>
        <v>FW12</v>
      </c>
      <c r="F538" s="36"/>
      <c r="G538" s="63" t="s">
        <v>105</v>
      </c>
      <c r="H538" s="37" t="str">
        <f t="shared" si="25"/>
        <v>FT6-FW12-CND MAPLE</v>
      </c>
      <c r="I538" s="38">
        <v>38.28</v>
      </c>
      <c r="K538">
        <f t="shared" si="24"/>
        <v>1</v>
      </c>
      <c r="M538" s="356">
        <v>0.04</v>
      </c>
      <c r="O538" s="361">
        <f t="shared" si="26"/>
        <v>39.82</v>
      </c>
    </row>
    <row r="539" spans="1:15" hidden="1">
      <c r="A539" s="39" t="s">
        <v>88</v>
      </c>
      <c r="B539" s="34">
        <v>32</v>
      </c>
      <c r="C539" s="35">
        <v>175</v>
      </c>
      <c r="D539" s="15" t="str">
        <f>IF(B539&lt;=Lists_Cats!$B$19,Lists_Cats!$C$19,IF(B539&lt;=Lists_Cats!$B$20,Lists_Cats!$C$20,IF(B539&lt;=Lists_Cats!$B$21,Lists_Cats!$C$21,IF(B539&lt;=Lists_Cats!$B$22,Lists_Cats!$C$22,IF(B539&lt;=Lists_Cats!$B$23,Lists_Cats!$C$23,IF(B539&lt;=Lists_Cats!$B$24,Lists_Cats!$C$24,IF(B539&lt;=Lists_Cats!$B$25,Lists_Cats!$C$25,IF(B539&lt;=Lists_Cats!$B$26,Lists_Cats!$C$26,IF(B539&lt;=Lists_Cats!$B$27,Lists_Cats!$C$27,IF(B539&lt;=Lists_Cats!$B$28,Lists_Cats!$C$28,Lists_Cats!$C$29))))))))))</f>
        <v>FT6</v>
      </c>
      <c r="E539" s="36" t="str">
        <f>IF(C539&lt;=Lists_Cats!$B$33,Lists_Cats!$C$33,IF(C539&lt;=Lists_Cats!$B$34,Lists_Cats!$C$34,IF(C539&lt;=Lists_Cats!$B$35,Lists_Cats!$C$35,IF(C539&lt;=Lists_Cats!$B$36,Lists_Cats!$C$36,IF(C539&lt;=Lists_Cats!$B$37,Lists_Cats!$C$37,IF(C539&lt;=Lists_Cats!$B$38,Lists_Cats!$C$38,IF(C539&lt;=Lists_Cats!$B$39,Lists_Cats!$C$39,IF(C539&lt;=Lists_Cats!$B$40,Lists_Cats!$C$40,IF(C539&lt;=Lists_Cats!$B$41,Lists_Cats!$C$41,IF(C539&lt;=Lists_Cats!$B$42,Lists_Cats!$C$42,IF(C539&lt;=Lists_Cats!$B$43,Lists_Cats!$C$43,IF(C539&lt;=Lists_Cats!$B$44,Lists_Cats!$C$44,IF(C539&lt;=Lists_Cats!$B$45,Lists_Cats!$C$45,IF(C539&lt;=Lists_Cats!$B$46,Lists_Cats!$C$46,Lists_Cats!$C$47))))))))))))))</f>
        <v>FW13</v>
      </c>
      <c r="F539" s="36"/>
      <c r="G539" s="63" t="s">
        <v>105</v>
      </c>
      <c r="H539" s="37" t="str">
        <f t="shared" si="25"/>
        <v>FT6-FW13-CND MAPLE</v>
      </c>
      <c r="I539" s="38">
        <v>43.37</v>
      </c>
      <c r="K539">
        <f t="shared" si="24"/>
        <v>1</v>
      </c>
      <c r="M539" s="356">
        <v>0.04</v>
      </c>
      <c r="O539" s="361">
        <f t="shared" si="26"/>
        <v>45.11</v>
      </c>
    </row>
    <row r="540" spans="1:15" hidden="1">
      <c r="A540" s="39" t="s">
        <v>89</v>
      </c>
      <c r="B540" s="34">
        <v>32</v>
      </c>
      <c r="C540" s="35">
        <v>205</v>
      </c>
      <c r="D540" s="15" t="str">
        <f>IF(B540&lt;=Lists_Cats!$B$19,Lists_Cats!$C$19,IF(B540&lt;=Lists_Cats!$B$20,Lists_Cats!$C$20,IF(B540&lt;=Lists_Cats!$B$21,Lists_Cats!$C$21,IF(B540&lt;=Lists_Cats!$B$22,Lists_Cats!$C$22,IF(B540&lt;=Lists_Cats!$B$23,Lists_Cats!$C$23,IF(B540&lt;=Lists_Cats!$B$24,Lists_Cats!$C$24,IF(B540&lt;=Lists_Cats!$B$25,Lists_Cats!$C$25,IF(B540&lt;=Lists_Cats!$B$26,Lists_Cats!$C$26,IF(B540&lt;=Lists_Cats!$B$27,Lists_Cats!$C$27,IF(B540&lt;=Lists_Cats!$B$28,Lists_Cats!$C$28,Lists_Cats!$C$29))))))))))</f>
        <v>FT6</v>
      </c>
      <c r="E540" s="36" t="str">
        <f>IF(C540&lt;=Lists_Cats!$B$33,Lists_Cats!$C$33,IF(C540&lt;=Lists_Cats!$B$34,Lists_Cats!$C$34,IF(C540&lt;=Lists_Cats!$B$35,Lists_Cats!$C$35,IF(C540&lt;=Lists_Cats!$B$36,Lists_Cats!$C$36,IF(C540&lt;=Lists_Cats!$B$37,Lists_Cats!$C$37,IF(C540&lt;=Lists_Cats!$B$38,Lists_Cats!$C$38,IF(C540&lt;=Lists_Cats!$B$39,Lists_Cats!$C$39,IF(C540&lt;=Lists_Cats!$B$40,Lists_Cats!$C$40,IF(C540&lt;=Lists_Cats!$B$41,Lists_Cats!$C$41,IF(C540&lt;=Lists_Cats!$B$42,Lists_Cats!$C$42,IF(C540&lt;=Lists_Cats!$B$43,Lists_Cats!$C$43,IF(C540&lt;=Lists_Cats!$B$44,Lists_Cats!$C$44,IF(C540&lt;=Lists_Cats!$B$45,Lists_Cats!$C$45,IF(C540&lt;=Lists_Cats!$B$46,Lists_Cats!$C$46,Lists_Cats!$C$47))))))))))))))</f>
        <v>FW14</v>
      </c>
      <c r="F540" s="36"/>
      <c r="G540" s="63" t="s">
        <v>105</v>
      </c>
      <c r="H540" s="37" t="str">
        <f t="shared" si="25"/>
        <v>FT6-FW14-CND MAPLE</v>
      </c>
      <c r="I540" s="38">
        <v>50.03</v>
      </c>
      <c r="K540">
        <f t="shared" si="24"/>
        <v>1</v>
      </c>
      <c r="M540" s="356">
        <v>0.04</v>
      </c>
      <c r="O540" s="361">
        <f t="shared" si="26"/>
        <v>52.04</v>
      </c>
    </row>
    <row r="541" spans="1:15" hidden="1">
      <c r="A541" s="39" t="s">
        <v>110</v>
      </c>
      <c r="B541" s="34">
        <v>45</v>
      </c>
      <c r="C541" s="35">
        <v>79</v>
      </c>
      <c r="D541" s="15" t="str">
        <f>IF(B541&lt;=Lists_Cats!$B$19,Lists_Cats!$C$19,IF(B541&lt;=Lists_Cats!$B$20,Lists_Cats!$C$20,IF(B541&lt;=Lists_Cats!$B$21,Lists_Cats!$C$21,IF(B541&lt;=Lists_Cats!$B$22,Lists_Cats!$C$22,IF(B541&lt;=Lists_Cats!$B$23,Lists_Cats!$C$23,IF(B541&lt;=Lists_Cats!$B$24,Lists_Cats!$C$24,IF(B541&lt;=Lists_Cats!$B$25,Lists_Cats!$C$25,IF(B541&lt;=Lists_Cats!$B$26,Lists_Cats!$C$26,IF(B541&lt;=Lists_Cats!$B$27,Lists_Cats!$C$27,IF(B541&lt;=Lists_Cats!$B$28,Lists_Cats!$C$28,Lists_Cats!$C$29))))))))))</f>
        <v>FT7</v>
      </c>
      <c r="E541" s="36" t="str">
        <f>IF(C541&lt;=Lists_Cats!$B$33,Lists_Cats!$C$33,IF(C541&lt;=Lists_Cats!$B$34,Lists_Cats!$C$34,IF(C541&lt;=Lists_Cats!$B$35,Lists_Cats!$C$35,IF(C541&lt;=Lists_Cats!$B$36,Lists_Cats!$C$36,IF(C541&lt;=Lists_Cats!$B$37,Lists_Cats!$C$37,IF(C541&lt;=Lists_Cats!$B$38,Lists_Cats!$C$38,IF(C541&lt;=Lists_Cats!$B$39,Lists_Cats!$C$39,IF(C541&lt;=Lists_Cats!$B$40,Lists_Cats!$C$40,IF(C541&lt;=Lists_Cats!$B$41,Lists_Cats!$C$41,IF(C541&lt;=Lists_Cats!$B$42,Lists_Cats!$C$42,IF(C541&lt;=Lists_Cats!$B$43,Lists_Cats!$C$43,IF(C541&lt;=Lists_Cats!$B$44,Lists_Cats!$C$44,IF(C541&lt;=Lists_Cats!$B$45,Lists_Cats!$C$45,IF(C541&lt;=Lists_Cats!$B$46,Lists_Cats!$C$46,Lists_Cats!$C$47))))))))))))))</f>
        <v>FW5</v>
      </c>
      <c r="F541" s="36"/>
      <c r="G541" s="63" t="s">
        <v>105</v>
      </c>
      <c r="H541" s="37" t="str">
        <f t="shared" si="25"/>
        <v>FT7-FW5-CND MAPLE</v>
      </c>
      <c r="I541" s="38">
        <v>30.01</v>
      </c>
      <c r="K541">
        <f t="shared" si="24"/>
        <v>1</v>
      </c>
      <c r="M541" s="356">
        <v>0.04</v>
      </c>
      <c r="O541" s="361">
        <f t="shared" si="26"/>
        <v>31.220000000000002</v>
      </c>
    </row>
    <row r="542" spans="1:15" hidden="1">
      <c r="A542" s="39" t="s">
        <v>90</v>
      </c>
      <c r="B542" s="34">
        <v>45</v>
      </c>
      <c r="C542" s="35">
        <v>91</v>
      </c>
      <c r="D542" s="15" t="str">
        <f>IF(B542&lt;=Lists_Cats!$B$19,Lists_Cats!$C$19,IF(B542&lt;=Lists_Cats!$B$20,Lists_Cats!$C$20,IF(B542&lt;=Lists_Cats!$B$21,Lists_Cats!$C$21,IF(B542&lt;=Lists_Cats!$B$22,Lists_Cats!$C$22,IF(B542&lt;=Lists_Cats!$B$23,Lists_Cats!$C$23,IF(B542&lt;=Lists_Cats!$B$24,Lists_Cats!$C$24,IF(B542&lt;=Lists_Cats!$B$25,Lists_Cats!$C$25,IF(B542&lt;=Lists_Cats!$B$26,Lists_Cats!$C$26,IF(B542&lt;=Lists_Cats!$B$27,Lists_Cats!$C$27,IF(B542&lt;=Lists_Cats!$B$28,Lists_Cats!$C$28,Lists_Cats!$C$29))))))))))</f>
        <v>FT7</v>
      </c>
      <c r="E542" s="36" t="str">
        <f>IF(C542&lt;=Lists_Cats!$B$33,Lists_Cats!$C$33,IF(C542&lt;=Lists_Cats!$B$34,Lists_Cats!$C$34,IF(C542&lt;=Lists_Cats!$B$35,Lists_Cats!$C$35,IF(C542&lt;=Lists_Cats!$B$36,Lists_Cats!$C$36,IF(C542&lt;=Lists_Cats!$B$37,Lists_Cats!$C$37,IF(C542&lt;=Lists_Cats!$B$38,Lists_Cats!$C$38,IF(C542&lt;=Lists_Cats!$B$39,Lists_Cats!$C$39,IF(C542&lt;=Lists_Cats!$B$40,Lists_Cats!$C$40,IF(C542&lt;=Lists_Cats!$B$41,Lists_Cats!$C$41,IF(C542&lt;=Lists_Cats!$B$42,Lists_Cats!$C$42,IF(C542&lt;=Lists_Cats!$B$43,Lists_Cats!$C$43,IF(C542&lt;=Lists_Cats!$B$44,Lists_Cats!$C$44,IF(C542&lt;=Lists_Cats!$B$45,Lists_Cats!$C$45,IF(C542&lt;=Lists_Cats!$B$46,Lists_Cats!$C$46,Lists_Cats!$C$47))))))))))))))</f>
        <v>FW7</v>
      </c>
      <c r="F542" s="36"/>
      <c r="G542" s="63" t="s">
        <v>105</v>
      </c>
      <c r="H542" s="37" t="str">
        <f t="shared" si="25"/>
        <v>FT7-FW7-CND MAPLE</v>
      </c>
      <c r="I542" s="38">
        <v>33.559999999999995</v>
      </c>
      <c r="K542">
        <f t="shared" si="24"/>
        <v>1</v>
      </c>
      <c r="M542" s="356">
        <v>0.04</v>
      </c>
      <c r="O542" s="361">
        <f t="shared" si="26"/>
        <v>34.909999999999997</v>
      </c>
    </row>
    <row r="543" spans="1:15" hidden="1">
      <c r="A543" s="39" t="s">
        <v>111</v>
      </c>
      <c r="B543" s="34">
        <v>45</v>
      </c>
      <c r="C543" s="35">
        <v>104</v>
      </c>
      <c r="D543" s="15" t="str">
        <f>IF(B543&lt;=Lists_Cats!$B$19,Lists_Cats!$C$19,IF(B543&lt;=Lists_Cats!$B$20,Lists_Cats!$C$20,IF(B543&lt;=Lists_Cats!$B$21,Lists_Cats!$C$21,IF(B543&lt;=Lists_Cats!$B$22,Lists_Cats!$C$22,IF(B543&lt;=Lists_Cats!$B$23,Lists_Cats!$C$23,IF(B543&lt;=Lists_Cats!$B$24,Lists_Cats!$C$24,IF(B543&lt;=Lists_Cats!$B$25,Lists_Cats!$C$25,IF(B543&lt;=Lists_Cats!$B$26,Lists_Cats!$C$26,IF(B543&lt;=Lists_Cats!$B$27,Lists_Cats!$C$27,IF(B543&lt;=Lists_Cats!$B$28,Lists_Cats!$C$28,Lists_Cats!$C$29))))))))))</f>
        <v>FT7</v>
      </c>
      <c r="E543" s="36" t="str">
        <f>IF(C543&lt;=Lists_Cats!$B$33,Lists_Cats!$C$33,IF(C543&lt;=Lists_Cats!$B$34,Lists_Cats!$C$34,IF(C543&lt;=Lists_Cats!$B$35,Lists_Cats!$C$35,IF(C543&lt;=Lists_Cats!$B$36,Lists_Cats!$C$36,IF(C543&lt;=Lists_Cats!$B$37,Lists_Cats!$C$37,IF(C543&lt;=Lists_Cats!$B$38,Lists_Cats!$C$38,IF(C543&lt;=Lists_Cats!$B$39,Lists_Cats!$C$39,IF(C543&lt;=Lists_Cats!$B$40,Lists_Cats!$C$40,IF(C543&lt;=Lists_Cats!$B$41,Lists_Cats!$C$41,IF(C543&lt;=Lists_Cats!$B$42,Lists_Cats!$C$42,IF(C543&lt;=Lists_Cats!$B$43,Lists_Cats!$C$43,IF(C543&lt;=Lists_Cats!$B$44,Lists_Cats!$C$44,IF(C543&lt;=Lists_Cats!$B$45,Lists_Cats!$C$45,IF(C543&lt;=Lists_Cats!$B$46,Lists_Cats!$C$46,Lists_Cats!$C$47))))))))))))))</f>
        <v>FW8</v>
      </c>
      <c r="F543" s="36"/>
      <c r="G543" s="63" t="s">
        <v>105</v>
      </c>
      <c r="H543" s="37" t="str">
        <f t="shared" si="25"/>
        <v>FT7-FW8-CND MAPLE</v>
      </c>
      <c r="I543" s="38">
        <v>37.79</v>
      </c>
      <c r="K543">
        <f t="shared" si="24"/>
        <v>1</v>
      </c>
      <c r="M543" s="356">
        <v>0.04</v>
      </c>
      <c r="O543" s="361">
        <f t="shared" si="26"/>
        <v>39.309999999999995</v>
      </c>
    </row>
    <row r="544" spans="1:15" hidden="1">
      <c r="A544" s="39" t="s">
        <v>91</v>
      </c>
      <c r="B544" s="34">
        <v>45</v>
      </c>
      <c r="C544" s="35">
        <v>115</v>
      </c>
      <c r="D544" s="15" t="str">
        <f>IF(B544&lt;=Lists_Cats!$B$19,Lists_Cats!$C$19,IF(B544&lt;=Lists_Cats!$B$20,Lists_Cats!$C$20,IF(B544&lt;=Lists_Cats!$B$21,Lists_Cats!$C$21,IF(B544&lt;=Lists_Cats!$B$22,Lists_Cats!$C$22,IF(B544&lt;=Lists_Cats!$B$23,Lists_Cats!$C$23,IF(B544&lt;=Lists_Cats!$B$24,Lists_Cats!$C$24,IF(B544&lt;=Lists_Cats!$B$25,Lists_Cats!$C$25,IF(B544&lt;=Lists_Cats!$B$26,Lists_Cats!$C$26,IF(B544&lt;=Lists_Cats!$B$27,Lists_Cats!$C$27,IF(B544&lt;=Lists_Cats!$B$28,Lists_Cats!$C$28,Lists_Cats!$C$29))))))))))</f>
        <v>FT7</v>
      </c>
      <c r="E544" s="36" t="str">
        <f>IF(C544&lt;=Lists_Cats!$B$33,Lists_Cats!$C$33,IF(C544&lt;=Lists_Cats!$B$34,Lists_Cats!$C$34,IF(C544&lt;=Lists_Cats!$B$35,Lists_Cats!$C$35,IF(C544&lt;=Lists_Cats!$B$36,Lists_Cats!$C$36,IF(C544&lt;=Lists_Cats!$B$37,Lists_Cats!$C$37,IF(C544&lt;=Lists_Cats!$B$38,Lists_Cats!$C$38,IF(C544&lt;=Lists_Cats!$B$39,Lists_Cats!$C$39,IF(C544&lt;=Lists_Cats!$B$40,Lists_Cats!$C$40,IF(C544&lt;=Lists_Cats!$B$41,Lists_Cats!$C$41,IF(C544&lt;=Lists_Cats!$B$42,Lists_Cats!$C$42,IF(C544&lt;=Lists_Cats!$B$43,Lists_Cats!$C$43,IF(C544&lt;=Lists_Cats!$B$44,Lists_Cats!$C$44,IF(C544&lt;=Lists_Cats!$B$45,Lists_Cats!$C$45,IF(C544&lt;=Lists_Cats!$B$46,Lists_Cats!$C$46,Lists_Cats!$C$47))))))))))))))</f>
        <v>FW9</v>
      </c>
      <c r="F544" s="36"/>
      <c r="G544" s="63" t="s">
        <v>105</v>
      </c>
      <c r="H544" s="37" t="str">
        <f t="shared" si="25"/>
        <v>FT7-FW9-CND MAPLE</v>
      </c>
      <c r="I544" s="38">
        <v>41.18</v>
      </c>
      <c r="K544">
        <f t="shared" si="24"/>
        <v>1</v>
      </c>
      <c r="M544" s="356">
        <v>0.04</v>
      </c>
      <c r="O544" s="361">
        <f t="shared" si="26"/>
        <v>42.83</v>
      </c>
    </row>
    <row r="545" spans="1:15" hidden="1">
      <c r="A545" s="39" t="s">
        <v>112</v>
      </c>
      <c r="B545" s="34">
        <v>45</v>
      </c>
      <c r="C545" s="35">
        <v>125</v>
      </c>
      <c r="D545" s="15" t="str">
        <f>IF(B545&lt;=Lists_Cats!$B$19,Lists_Cats!$C$19,IF(B545&lt;=Lists_Cats!$B$20,Lists_Cats!$C$20,IF(B545&lt;=Lists_Cats!$B$21,Lists_Cats!$C$21,IF(B545&lt;=Lists_Cats!$B$22,Lists_Cats!$C$22,IF(B545&lt;=Lists_Cats!$B$23,Lists_Cats!$C$23,IF(B545&lt;=Lists_Cats!$B$24,Lists_Cats!$C$24,IF(B545&lt;=Lists_Cats!$B$25,Lists_Cats!$C$25,IF(B545&lt;=Lists_Cats!$B$26,Lists_Cats!$C$26,IF(B545&lt;=Lists_Cats!$B$27,Lists_Cats!$C$27,IF(B545&lt;=Lists_Cats!$B$28,Lists_Cats!$C$28,Lists_Cats!$C$29))))))))))</f>
        <v>FT7</v>
      </c>
      <c r="E545" s="36" t="str">
        <f>IF(C545&lt;=Lists_Cats!$B$33,Lists_Cats!$C$33,IF(C545&lt;=Lists_Cats!$B$34,Lists_Cats!$C$34,IF(C545&lt;=Lists_Cats!$B$35,Lists_Cats!$C$35,IF(C545&lt;=Lists_Cats!$B$36,Lists_Cats!$C$36,IF(C545&lt;=Lists_Cats!$B$37,Lists_Cats!$C$37,IF(C545&lt;=Lists_Cats!$B$38,Lists_Cats!$C$38,IF(C545&lt;=Lists_Cats!$B$39,Lists_Cats!$C$39,IF(C545&lt;=Lists_Cats!$B$40,Lists_Cats!$C$40,IF(C545&lt;=Lists_Cats!$B$41,Lists_Cats!$C$41,IF(C545&lt;=Lists_Cats!$B$42,Lists_Cats!$C$42,IF(C545&lt;=Lists_Cats!$B$43,Lists_Cats!$C$43,IF(C545&lt;=Lists_Cats!$B$44,Lists_Cats!$C$44,IF(C545&lt;=Lists_Cats!$B$45,Lists_Cats!$C$45,IF(C545&lt;=Lists_Cats!$B$46,Lists_Cats!$C$46,Lists_Cats!$C$47))))))))))))))</f>
        <v>FW10</v>
      </c>
      <c r="F545" s="36"/>
      <c r="G545" s="63" t="s">
        <v>105</v>
      </c>
      <c r="H545" s="37" t="str">
        <f t="shared" si="25"/>
        <v>FT7-FW10-CND MAPLE</v>
      </c>
      <c r="I545" s="38">
        <v>44.29</v>
      </c>
      <c r="K545">
        <f t="shared" si="24"/>
        <v>1</v>
      </c>
      <c r="M545" s="356">
        <v>0.04</v>
      </c>
      <c r="O545" s="361">
        <f t="shared" si="26"/>
        <v>46.07</v>
      </c>
    </row>
    <row r="546" spans="1:15" hidden="1">
      <c r="A546" s="39" t="s">
        <v>92</v>
      </c>
      <c r="B546" s="34">
        <v>45</v>
      </c>
      <c r="C546" s="35">
        <v>138</v>
      </c>
      <c r="D546" s="15" t="str">
        <f>IF(B546&lt;=Lists_Cats!$B$19,Lists_Cats!$C$19,IF(B546&lt;=Lists_Cats!$B$20,Lists_Cats!$C$20,IF(B546&lt;=Lists_Cats!$B$21,Lists_Cats!$C$21,IF(B546&lt;=Lists_Cats!$B$22,Lists_Cats!$C$22,IF(B546&lt;=Lists_Cats!$B$23,Lists_Cats!$C$23,IF(B546&lt;=Lists_Cats!$B$24,Lists_Cats!$C$24,IF(B546&lt;=Lists_Cats!$B$25,Lists_Cats!$C$25,IF(B546&lt;=Lists_Cats!$B$26,Lists_Cats!$C$26,IF(B546&lt;=Lists_Cats!$B$27,Lists_Cats!$C$27,IF(B546&lt;=Lists_Cats!$B$28,Lists_Cats!$C$28,Lists_Cats!$C$29))))))))))</f>
        <v>FT7</v>
      </c>
      <c r="E546" s="36" t="str">
        <f>IF(C546&lt;=Lists_Cats!$B$33,Lists_Cats!$C$33,IF(C546&lt;=Lists_Cats!$B$34,Lists_Cats!$C$34,IF(C546&lt;=Lists_Cats!$B$35,Lists_Cats!$C$35,IF(C546&lt;=Lists_Cats!$B$36,Lists_Cats!$C$36,IF(C546&lt;=Lists_Cats!$B$37,Lists_Cats!$C$37,IF(C546&lt;=Lists_Cats!$B$38,Lists_Cats!$C$38,IF(C546&lt;=Lists_Cats!$B$39,Lists_Cats!$C$39,IF(C546&lt;=Lists_Cats!$B$40,Lists_Cats!$C$40,IF(C546&lt;=Lists_Cats!$B$41,Lists_Cats!$C$41,IF(C546&lt;=Lists_Cats!$B$42,Lists_Cats!$C$42,IF(C546&lt;=Lists_Cats!$B$43,Lists_Cats!$C$43,IF(C546&lt;=Lists_Cats!$B$44,Lists_Cats!$C$44,IF(C546&lt;=Lists_Cats!$B$45,Lists_Cats!$C$45,IF(C546&lt;=Lists_Cats!$B$46,Lists_Cats!$C$46,Lists_Cats!$C$47))))))))))))))</f>
        <v>FW11</v>
      </c>
      <c r="F546" s="36"/>
      <c r="G546" s="63" t="s">
        <v>105</v>
      </c>
      <c r="H546" s="37" t="str">
        <f t="shared" si="25"/>
        <v>FT7-FW11-CND MAPLE</v>
      </c>
      <c r="I546" s="38">
        <v>48.309999999999995</v>
      </c>
      <c r="K546">
        <f t="shared" si="24"/>
        <v>1</v>
      </c>
      <c r="M546" s="356">
        <v>0.04</v>
      </c>
      <c r="O546" s="361">
        <f t="shared" si="26"/>
        <v>50.25</v>
      </c>
    </row>
    <row r="547" spans="1:15" hidden="1">
      <c r="A547" s="39" t="s">
        <v>113</v>
      </c>
      <c r="B547" s="34">
        <v>45</v>
      </c>
      <c r="C547" s="35">
        <v>152</v>
      </c>
      <c r="D547" s="15" t="str">
        <f>IF(B547&lt;=Lists_Cats!$B$19,Lists_Cats!$C$19,IF(B547&lt;=Lists_Cats!$B$20,Lists_Cats!$C$20,IF(B547&lt;=Lists_Cats!$B$21,Lists_Cats!$C$21,IF(B547&lt;=Lists_Cats!$B$22,Lists_Cats!$C$22,IF(B547&lt;=Lists_Cats!$B$23,Lists_Cats!$C$23,IF(B547&lt;=Lists_Cats!$B$24,Lists_Cats!$C$24,IF(B547&lt;=Lists_Cats!$B$25,Lists_Cats!$C$25,IF(B547&lt;=Lists_Cats!$B$26,Lists_Cats!$C$26,IF(B547&lt;=Lists_Cats!$B$27,Lists_Cats!$C$27,IF(B547&lt;=Lists_Cats!$B$28,Lists_Cats!$C$28,Lists_Cats!$C$29))))))))))</f>
        <v>FT7</v>
      </c>
      <c r="E547" s="36" t="str">
        <f>IF(C547&lt;=Lists_Cats!$B$33,Lists_Cats!$C$33,IF(C547&lt;=Lists_Cats!$B$34,Lists_Cats!$C$34,IF(C547&lt;=Lists_Cats!$B$35,Lists_Cats!$C$35,IF(C547&lt;=Lists_Cats!$B$36,Lists_Cats!$C$36,IF(C547&lt;=Lists_Cats!$B$37,Lists_Cats!$C$37,IF(C547&lt;=Lists_Cats!$B$38,Lists_Cats!$C$38,IF(C547&lt;=Lists_Cats!$B$39,Lists_Cats!$C$39,IF(C547&lt;=Lists_Cats!$B$40,Lists_Cats!$C$40,IF(C547&lt;=Lists_Cats!$B$41,Lists_Cats!$C$41,IF(C547&lt;=Lists_Cats!$B$42,Lists_Cats!$C$42,IF(C547&lt;=Lists_Cats!$B$43,Lists_Cats!$C$43,IF(C547&lt;=Lists_Cats!$B$44,Lists_Cats!$C$44,IF(C547&lt;=Lists_Cats!$B$45,Lists_Cats!$C$45,IF(C547&lt;=Lists_Cats!$B$46,Lists_Cats!$C$46,Lists_Cats!$C$47))))))))))))))</f>
        <v>FW12</v>
      </c>
      <c r="F547" s="36"/>
      <c r="G547" s="63" t="s">
        <v>105</v>
      </c>
      <c r="H547" s="37" t="str">
        <f t="shared" si="25"/>
        <v>FT7-FW12-CND MAPLE</v>
      </c>
      <c r="I547" s="38">
        <v>52.82</v>
      </c>
      <c r="K547">
        <f t="shared" si="24"/>
        <v>1</v>
      </c>
      <c r="M547" s="356">
        <v>0.04</v>
      </c>
      <c r="O547" s="361">
        <f t="shared" si="26"/>
        <v>54.94</v>
      </c>
    </row>
    <row r="548" spans="1:15" hidden="1">
      <c r="A548" s="39" t="s">
        <v>93</v>
      </c>
      <c r="B548" s="34">
        <v>45</v>
      </c>
      <c r="C548" s="35">
        <v>175</v>
      </c>
      <c r="D548" s="15" t="str">
        <f>IF(B548&lt;=Lists_Cats!$B$19,Lists_Cats!$C$19,IF(B548&lt;=Lists_Cats!$B$20,Lists_Cats!$C$20,IF(B548&lt;=Lists_Cats!$B$21,Lists_Cats!$C$21,IF(B548&lt;=Lists_Cats!$B$22,Lists_Cats!$C$22,IF(B548&lt;=Lists_Cats!$B$23,Lists_Cats!$C$23,IF(B548&lt;=Lists_Cats!$B$24,Lists_Cats!$C$24,IF(B548&lt;=Lists_Cats!$B$25,Lists_Cats!$C$25,IF(B548&lt;=Lists_Cats!$B$26,Lists_Cats!$C$26,IF(B548&lt;=Lists_Cats!$B$27,Lists_Cats!$C$27,IF(B548&lt;=Lists_Cats!$B$28,Lists_Cats!$C$28,Lists_Cats!$C$29))))))))))</f>
        <v>FT7</v>
      </c>
      <c r="E548" s="36" t="str">
        <f>IF(C548&lt;=Lists_Cats!$B$33,Lists_Cats!$C$33,IF(C548&lt;=Lists_Cats!$B$34,Lists_Cats!$C$34,IF(C548&lt;=Lists_Cats!$B$35,Lists_Cats!$C$35,IF(C548&lt;=Lists_Cats!$B$36,Lists_Cats!$C$36,IF(C548&lt;=Lists_Cats!$B$37,Lists_Cats!$C$37,IF(C548&lt;=Lists_Cats!$B$38,Lists_Cats!$C$38,IF(C548&lt;=Lists_Cats!$B$39,Lists_Cats!$C$39,IF(C548&lt;=Lists_Cats!$B$40,Lists_Cats!$C$40,IF(C548&lt;=Lists_Cats!$B$41,Lists_Cats!$C$41,IF(C548&lt;=Lists_Cats!$B$42,Lists_Cats!$C$42,IF(C548&lt;=Lists_Cats!$B$43,Lists_Cats!$C$43,IF(C548&lt;=Lists_Cats!$B$44,Lists_Cats!$C$44,IF(C548&lt;=Lists_Cats!$B$45,Lists_Cats!$C$45,IF(C548&lt;=Lists_Cats!$B$46,Lists_Cats!$C$46,Lists_Cats!$C$47))))))))))))))</f>
        <v>FW13</v>
      </c>
      <c r="F548" s="36"/>
      <c r="G548" s="63" t="s">
        <v>105</v>
      </c>
      <c r="H548" s="37" t="str">
        <f t="shared" si="25"/>
        <v>FT7-FW13-CND MAPLE</v>
      </c>
      <c r="I548" s="38">
        <v>59.96</v>
      </c>
      <c r="K548">
        <f t="shared" si="24"/>
        <v>1</v>
      </c>
      <c r="M548" s="356">
        <v>0.04</v>
      </c>
      <c r="O548" s="361">
        <f t="shared" si="26"/>
        <v>62.36</v>
      </c>
    </row>
    <row r="549" spans="1:15" hidden="1">
      <c r="A549" s="39" t="s">
        <v>94</v>
      </c>
      <c r="B549" s="34">
        <v>45</v>
      </c>
      <c r="C549" s="35">
        <v>205</v>
      </c>
      <c r="D549" s="15" t="str">
        <f>IF(B549&lt;=Lists_Cats!$B$19,Lists_Cats!$C$19,IF(B549&lt;=Lists_Cats!$B$20,Lists_Cats!$C$20,IF(B549&lt;=Lists_Cats!$B$21,Lists_Cats!$C$21,IF(B549&lt;=Lists_Cats!$B$22,Lists_Cats!$C$22,IF(B549&lt;=Lists_Cats!$B$23,Lists_Cats!$C$23,IF(B549&lt;=Lists_Cats!$B$24,Lists_Cats!$C$24,IF(B549&lt;=Lists_Cats!$B$25,Lists_Cats!$C$25,IF(B549&lt;=Lists_Cats!$B$26,Lists_Cats!$C$26,IF(B549&lt;=Lists_Cats!$B$27,Lists_Cats!$C$27,IF(B549&lt;=Lists_Cats!$B$28,Lists_Cats!$C$28,Lists_Cats!$C$29))))))))))</f>
        <v>FT7</v>
      </c>
      <c r="E549" s="36" t="str">
        <f>IF(C549&lt;=Lists_Cats!$B$33,Lists_Cats!$C$33,IF(C549&lt;=Lists_Cats!$B$34,Lists_Cats!$C$34,IF(C549&lt;=Lists_Cats!$B$35,Lists_Cats!$C$35,IF(C549&lt;=Lists_Cats!$B$36,Lists_Cats!$C$36,IF(C549&lt;=Lists_Cats!$B$37,Lists_Cats!$C$37,IF(C549&lt;=Lists_Cats!$B$38,Lists_Cats!$C$38,IF(C549&lt;=Lists_Cats!$B$39,Lists_Cats!$C$39,IF(C549&lt;=Lists_Cats!$B$40,Lists_Cats!$C$40,IF(C549&lt;=Lists_Cats!$B$41,Lists_Cats!$C$41,IF(C549&lt;=Lists_Cats!$B$42,Lists_Cats!$C$42,IF(C549&lt;=Lists_Cats!$B$43,Lists_Cats!$C$43,IF(C549&lt;=Lists_Cats!$B$44,Lists_Cats!$C$44,IF(C549&lt;=Lists_Cats!$B$45,Lists_Cats!$C$45,IF(C549&lt;=Lists_Cats!$B$46,Lists_Cats!$C$46,Lists_Cats!$C$47))))))))))))))</f>
        <v>FW14</v>
      </c>
      <c r="F549" s="36"/>
      <c r="G549" s="63" t="s">
        <v>105</v>
      </c>
      <c r="H549" s="37" t="str">
        <f t="shared" si="25"/>
        <v>FT7-FW14-CND MAPLE</v>
      </c>
      <c r="I549" s="38">
        <v>69.350000000000009</v>
      </c>
      <c r="K549">
        <f t="shared" si="24"/>
        <v>1</v>
      </c>
      <c r="M549" s="356">
        <v>0.04</v>
      </c>
      <c r="O549" s="361">
        <f t="shared" si="26"/>
        <v>72.13000000000001</v>
      </c>
    </row>
    <row r="550" spans="1:15" hidden="1">
      <c r="A550" s="39" t="s">
        <v>114</v>
      </c>
      <c r="B550" s="34">
        <v>52</v>
      </c>
      <c r="C550" s="35">
        <v>79</v>
      </c>
      <c r="D550" s="15" t="str">
        <f>IF(B550&lt;=Lists_Cats!$B$19,Lists_Cats!$C$19,IF(B550&lt;=Lists_Cats!$B$20,Lists_Cats!$C$20,IF(B550&lt;=Lists_Cats!$B$21,Lists_Cats!$C$21,IF(B550&lt;=Lists_Cats!$B$22,Lists_Cats!$C$22,IF(B550&lt;=Lists_Cats!$B$23,Lists_Cats!$C$23,IF(B550&lt;=Lists_Cats!$B$24,Lists_Cats!$C$24,IF(B550&lt;=Lists_Cats!$B$25,Lists_Cats!$C$25,IF(B550&lt;=Lists_Cats!$B$26,Lists_Cats!$C$26,IF(B550&lt;=Lists_Cats!$B$27,Lists_Cats!$C$27,IF(B550&lt;=Lists_Cats!$B$28,Lists_Cats!$C$28,Lists_Cats!$C$29))))))))))</f>
        <v>FT8</v>
      </c>
      <c r="E550" s="36" t="str">
        <f>IF(C550&lt;=Lists_Cats!$B$33,Lists_Cats!$C$33,IF(C550&lt;=Lists_Cats!$B$34,Lists_Cats!$C$34,IF(C550&lt;=Lists_Cats!$B$35,Lists_Cats!$C$35,IF(C550&lt;=Lists_Cats!$B$36,Lists_Cats!$C$36,IF(C550&lt;=Lists_Cats!$B$37,Lists_Cats!$C$37,IF(C550&lt;=Lists_Cats!$B$38,Lists_Cats!$C$38,IF(C550&lt;=Lists_Cats!$B$39,Lists_Cats!$C$39,IF(C550&lt;=Lists_Cats!$B$40,Lists_Cats!$C$40,IF(C550&lt;=Lists_Cats!$B$41,Lists_Cats!$C$41,IF(C550&lt;=Lists_Cats!$B$42,Lists_Cats!$C$42,IF(C550&lt;=Lists_Cats!$B$43,Lists_Cats!$C$43,IF(C550&lt;=Lists_Cats!$B$44,Lists_Cats!$C$44,IF(C550&lt;=Lists_Cats!$B$45,Lists_Cats!$C$45,IF(C550&lt;=Lists_Cats!$B$46,Lists_Cats!$C$46,Lists_Cats!$C$47))))))))))))))</f>
        <v>FW5</v>
      </c>
      <c r="F550" s="36"/>
      <c r="G550" s="63" t="s">
        <v>105</v>
      </c>
      <c r="H550" s="37" t="str">
        <f t="shared" si="25"/>
        <v>FT8-FW5-CND MAPLE</v>
      </c>
      <c r="I550" s="38">
        <v>47.449999999999996</v>
      </c>
      <c r="K550">
        <f t="shared" si="24"/>
        <v>1</v>
      </c>
      <c r="M550" s="356">
        <v>0.04</v>
      </c>
      <c r="O550" s="361">
        <f t="shared" si="26"/>
        <v>49.35</v>
      </c>
    </row>
    <row r="551" spans="1:15" hidden="1">
      <c r="A551" s="39" t="s">
        <v>95</v>
      </c>
      <c r="B551" s="34">
        <v>52</v>
      </c>
      <c r="C551" s="35">
        <v>91</v>
      </c>
      <c r="D551" s="15" t="str">
        <f>IF(B551&lt;=Lists_Cats!$B$19,Lists_Cats!$C$19,IF(B551&lt;=Lists_Cats!$B$20,Lists_Cats!$C$20,IF(B551&lt;=Lists_Cats!$B$21,Lists_Cats!$C$21,IF(B551&lt;=Lists_Cats!$B$22,Lists_Cats!$C$22,IF(B551&lt;=Lists_Cats!$B$23,Lists_Cats!$C$23,IF(B551&lt;=Lists_Cats!$B$24,Lists_Cats!$C$24,IF(B551&lt;=Lists_Cats!$B$25,Lists_Cats!$C$25,IF(B551&lt;=Lists_Cats!$B$26,Lists_Cats!$C$26,IF(B551&lt;=Lists_Cats!$B$27,Lists_Cats!$C$27,IF(B551&lt;=Lists_Cats!$B$28,Lists_Cats!$C$28,Lists_Cats!$C$29))))))))))</f>
        <v>FT8</v>
      </c>
      <c r="E551" s="36" t="str">
        <f>IF(C551&lt;=Lists_Cats!$B$33,Lists_Cats!$C$33,IF(C551&lt;=Lists_Cats!$B$34,Lists_Cats!$C$34,IF(C551&lt;=Lists_Cats!$B$35,Lists_Cats!$C$35,IF(C551&lt;=Lists_Cats!$B$36,Lists_Cats!$C$36,IF(C551&lt;=Lists_Cats!$B$37,Lists_Cats!$C$37,IF(C551&lt;=Lists_Cats!$B$38,Lists_Cats!$C$38,IF(C551&lt;=Lists_Cats!$B$39,Lists_Cats!$C$39,IF(C551&lt;=Lists_Cats!$B$40,Lists_Cats!$C$40,IF(C551&lt;=Lists_Cats!$B$41,Lists_Cats!$C$41,IF(C551&lt;=Lists_Cats!$B$42,Lists_Cats!$C$42,IF(C551&lt;=Lists_Cats!$B$43,Lists_Cats!$C$43,IF(C551&lt;=Lists_Cats!$B$44,Lists_Cats!$C$44,IF(C551&lt;=Lists_Cats!$B$45,Lists_Cats!$C$45,IF(C551&lt;=Lists_Cats!$B$46,Lists_Cats!$C$46,Lists_Cats!$C$47))))))))))))))</f>
        <v>FW7</v>
      </c>
      <c r="F551" s="36"/>
      <c r="G551" s="63" t="s">
        <v>105</v>
      </c>
      <c r="H551" s="37" t="str">
        <f t="shared" si="25"/>
        <v>FT8-FW7-CND MAPLE</v>
      </c>
      <c r="I551" s="38">
        <v>53.41</v>
      </c>
      <c r="K551">
        <f t="shared" si="24"/>
        <v>1</v>
      </c>
      <c r="M551" s="356">
        <v>0.04</v>
      </c>
      <c r="O551" s="361">
        <f t="shared" si="26"/>
        <v>55.55</v>
      </c>
    </row>
    <row r="552" spans="1:15" hidden="1">
      <c r="A552" s="39" t="s">
        <v>115</v>
      </c>
      <c r="B552" s="34">
        <v>52</v>
      </c>
      <c r="C552" s="35">
        <v>104</v>
      </c>
      <c r="D552" s="15" t="str">
        <f>IF(B552&lt;=Lists_Cats!$B$19,Lists_Cats!$C$19,IF(B552&lt;=Lists_Cats!$B$20,Lists_Cats!$C$20,IF(B552&lt;=Lists_Cats!$B$21,Lists_Cats!$C$21,IF(B552&lt;=Lists_Cats!$B$22,Lists_Cats!$C$22,IF(B552&lt;=Lists_Cats!$B$23,Lists_Cats!$C$23,IF(B552&lt;=Lists_Cats!$B$24,Lists_Cats!$C$24,IF(B552&lt;=Lists_Cats!$B$25,Lists_Cats!$C$25,IF(B552&lt;=Lists_Cats!$B$26,Lists_Cats!$C$26,IF(B552&lt;=Lists_Cats!$B$27,Lists_Cats!$C$27,IF(B552&lt;=Lists_Cats!$B$28,Lists_Cats!$C$28,Lists_Cats!$C$29))))))))))</f>
        <v>FT8</v>
      </c>
      <c r="E552" s="36" t="str">
        <f>IF(C552&lt;=Lists_Cats!$B$33,Lists_Cats!$C$33,IF(C552&lt;=Lists_Cats!$B$34,Lists_Cats!$C$34,IF(C552&lt;=Lists_Cats!$B$35,Lists_Cats!$C$35,IF(C552&lt;=Lists_Cats!$B$36,Lists_Cats!$C$36,IF(C552&lt;=Lists_Cats!$B$37,Lists_Cats!$C$37,IF(C552&lt;=Lists_Cats!$B$38,Lists_Cats!$C$38,IF(C552&lt;=Lists_Cats!$B$39,Lists_Cats!$C$39,IF(C552&lt;=Lists_Cats!$B$40,Lists_Cats!$C$40,IF(C552&lt;=Lists_Cats!$B$41,Lists_Cats!$C$41,IF(C552&lt;=Lists_Cats!$B$42,Lists_Cats!$C$42,IF(C552&lt;=Lists_Cats!$B$43,Lists_Cats!$C$43,IF(C552&lt;=Lists_Cats!$B$44,Lists_Cats!$C$44,IF(C552&lt;=Lists_Cats!$B$45,Lists_Cats!$C$45,IF(C552&lt;=Lists_Cats!$B$46,Lists_Cats!$C$46,Lists_Cats!$C$47))))))))))))))</f>
        <v>FW8</v>
      </c>
      <c r="F552" s="36"/>
      <c r="G552" s="63" t="s">
        <v>105</v>
      </c>
      <c r="H552" s="37" t="str">
        <f t="shared" si="25"/>
        <v>FT8-FW8-CND MAPLE</v>
      </c>
      <c r="I552" s="38">
        <v>60.44</v>
      </c>
      <c r="K552">
        <f t="shared" si="24"/>
        <v>1</v>
      </c>
      <c r="M552" s="356">
        <v>0.04</v>
      </c>
      <c r="O552" s="361">
        <f t="shared" si="26"/>
        <v>62.86</v>
      </c>
    </row>
    <row r="553" spans="1:15" hidden="1">
      <c r="A553" s="39" t="s">
        <v>96</v>
      </c>
      <c r="B553" s="34">
        <v>52</v>
      </c>
      <c r="C553" s="35">
        <v>115</v>
      </c>
      <c r="D553" s="15" t="str">
        <f>IF(B553&lt;=Lists_Cats!$B$19,Lists_Cats!$C$19,IF(B553&lt;=Lists_Cats!$B$20,Lists_Cats!$C$20,IF(B553&lt;=Lists_Cats!$B$21,Lists_Cats!$C$21,IF(B553&lt;=Lists_Cats!$B$22,Lists_Cats!$C$22,IF(B553&lt;=Lists_Cats!$B$23,Lists_Cats!$C$23,IF(B553&lt;=Lists_Cats!$B$24,Lists_Cats!$C$24,IF(B553&lt;=Lists_Cats!$B$25,Lists_Cats!$C$25,IF(B553&lt;=Lists_Cats!$B$26,Lists_Cats!$C$26,IF(B553&lt;=Lists_Cats!$B$27,Lists_Cats!$C$27,IF(B553&lt;=Lists_Cats!$B$28,Lists_Cats!$C$28,Lists_Cats!$C$29))))))))))</f>
        <v>FT8</v>
      </c>
      <c r="E553" s="36" t="str">
        <f>IF(C553&lt;=Lists_Cats!$B$33,Lists_Cats!$C$33,IF(C553&lt;=Lists_Cats!$B$34,Lists_Cats!$C$34,IF(C553&lt;=Lists_Cats!$B$35,Lists_Cats!$C$35,IF(C553&lt;=Lists_Cats!$B$36,Lists_Cats!$C$36,IF(C553&lt;=Lists_Cats!$B$37,Lists_Cats!$C$37,IF(C553&lt;=Lists_Cats!$B$38,Lists_Cats!$C$38,IF(C553&lt;=Lists_Cats!$B$39,Lists_Cats!$C$39,IF(C553&lt;=Lists_Cats!$B$40,Lists_Cats!$C$40,IF(C553&lt;=Lists_Cats!$B$41,Lists_Cats!$C$41,IF(C553&lt;=Lists_Cats!$B$42,Lists_Cats!$C$42,IF(C553&lt;=Lists_Cats!$B$43,Lists_Cats!$C$43,IF(C553&lt;=Lists_Cats!$B$44,Lists_Cats!$C$44,IF(C553&lt;=Lists_Cats!$B$45,Lists_Cats!$C$45,IF(C553&lt;=Lists_Cats!$B$46,Lists_Cats!$C$46,Lists_Cats!$C$47))))))))))))))</f>
        <v>FW9</v>
      </c>
      <c r="F553" s="36"/>
      <c r="G553" s="63" t="s">
        <v>105</v>
      </c>
      <c r="H553" s="37" t="str">
        <f t="shared" si="25"/>
        <v>FT8-FW9-CND MAPLE</v>
      </c>
      <c r="I553" s="38">
        <v>66.02000000000001</v>
      </c>
      <c r="K553">
        <f t="shared" si="24"/>
        <v>1</v>
      </c>
      <c r="M553" s="356">
        <v>0.04</v>
      </c>
      <c r="O553" s="361">
        <f t="shared" si="26"/>
        <v>68.67</v>
      </c>
    </row>
    <row r="554" spans="1:15" hidden="1">
      <c r="A554" s="39" t="s">
        <v>116</v>
      </c>
      <c r="B554" s="34">
        <v>52</v>
      </c>
      <c r="C554" s="35">
        <v>125</v>
      </c>
      <c r="D554" s="15" t="str">
        <f>IF(B554&lt;=Lists_Cats!$B$19,Lists_Cats!$C$19,IF(B554&lt;=Lists_Cats!$B$20,Lists_Cats!$C$20,IF(B554&lt;=Lists_Cats!$B$21,Lists_Cats!$C$21,IF(B554&lt;=Lists_Cats!$B$22,Lists_Cats!$C$22,IF(B554&lt;=Lists_Cats!$B$23,Lists_Cats!$C$23,IF(B554&lt;=Lists_Cats!$B$24,Lists_Cats!$C$24,IF(B554&lt;=Lists_Cats!$B$25,Lists_Cats!$C$25,IF(B554&lt;=Lists_Cats!$B$26,Lists_Cats!$C$26,IF(B554&lt;=Lists_Cats!$B$27,Lists_Cats!$C$27,IF(B554&lt;=Lists_Cats!$B$28,Lists_Cats!$C$28,Lists_Cats!$C$29))))))))))</f>
        <v>FT8</v>
      </c>
      <c r="E554" s="36" t="str">
        <f>IF(C554&lt;=Lists_Cats!$B$33,Lists_Cats!$C$33,IF(C554&lt;=Lists_Cats!$B$34,Lists_Cats!$C$34,IF(C554&lt;=Lists_Cats!$B$35,Lists_Cats!$C$35,IF(C554&lt;=Lists_Cats!$B$36,Lists_Cats!$C$36,IF(C554&lt;=Lists_Cats!$B$37,Lists_Cats!$C$37,IF(C554&lt;=Lists_Cats!$B$38,Lists_Cats!$C$38,IF(C554&lt;=Lists_Cats!$B$39,Lists_Cats!$C$39,IF(C554&lt;=Lists_Cats!$B$40,Lists_Cats!$C$40,IF(C554&lt;=Lists_Cats!$B$41,Lists_Cats!$C$41,IF(C554&lt;=Lists_Cats!$B$42,Lists_Cats!$C$42,IF(C554&lt;=Lists_Cats!$B$43,Lists_Cats!$C$43,IF(C554&lt;=Lists_Cats!$B$44,Lists_Cats!$C$44,IF(C554&lt;=Lists_Cats!$B$45,Lists_Cats!$C$45,IF(C554&lt;=Lists_Cats!$B$46,Lists_Cats!$C$46,Lists_Cats!$C$47))))))))))))))</f>
        <v>FW10</v>
      </c>
      <c r="F554" s="36"/>
      <c r="G554" s="63" t="s">
        <v>105</v>
      </c>
      <c r="H554" s="37" t="str">
        <f t="shared" si="25"/>
        <v>FT8-FW10-CND MAPLE</v>
      </c>
      <c r="I554" s="38">
        <v>71.17</v>
      </c>
      <c r="K554">
        <f t="shared" si="24"/>
        <v>1</v>
      </c>
      <c r="M554" s="356">
        <v>0.04</v>
      </c>
      <c r="O554" s="361">
        <f t="shared" si="26"/>
        <v>74.02000000000001</v>
      </c>
    </row>
    <row r="555" spans="1:15" hidden="1">
      <c r="A555" s="39" t="s">
        <v>97</v>
      </c>
      <c r="B555" s="34">
        <v>52</v>
      </c>
      <c r="C555" s="35">
        <v>138</v>
      </c>
      <c r="D555" s="15" t="str">
        <f>IF(B555&lt;=Lists_Cats!$B$19,Lists_Cats!$C$19,IF(B555&lt;=Lists_Cats!$B$20,Lists_Cats!$C$20,IF(B555&lt;=Lists_Cats!$B$21,Lists_Cats!$C$21,IF(B555&lt;=Lists_Cats!$B$22,Lists_Cats!$C$22,IF(B555&lt;=Lists_Cats!$B$23,Lists_Cats!$C$23,IF(B555&lt;=Lists_Cats!$B$24,Lists_Cats!$C$24,IF(B555&lt;=Lists_Cats!$B$25,Lists_Cats!$C$25,IF(B555&lt;=Lists_Cats!$B$26,Lists_Cats!$C$26,IF(B555&lt;=Lists_Cats!$B$27,Lists_Cats!$C$27,IF(B555&lt;=Lists_Cats!$B$28,Lists_Cats!$C$28,Lists_Cats!$C$29))))))))))</f>
        <v>FT8</v>
      </c>
      <c r="E555" s="36" t="str">
        <f>IF(C555&lt;=Lists_Cats!$B$33,Lists_Cats!$C$33,IF(C555&lt;=Lists_Cats!$B$34,Lists_Cats!$C$34,IF(C555&lt;=Lists_Cats!$B$35,Lists_Cats!$C$35,IF(C555&lt;=Lists_Cats!$B$36,Lists_Cats!$C$36,IF(C555&lt;=Lists_Cats!$B$37,Lists_Cats!$C$37,IF(C555&lt;=Lists_Cats!$B$38,Lists_Cats!$C$38,IF(C555&lt;=Lists_Cats!$B$39,Lists_Cats!$C$39,IF(C555&lt;=Lists_Cats!$B$40,Lists_Cats!$C$40,IF(C555&lt;=Lists_Cats!$B$41,Lists_Cats!$C$41,IF(C555&lt;=Lists_Cats!$B$42,Lists_Cats!$C$42,IF(C555&lt;=Lists_Cats!$B$43,Lists_Cats!$C$43,IF(C555&lt;=Lists_Cats!$B$44,Lists_Cats!$C$44,IF(C555&lt;=Lists_Cats!$B$45,Lists_Cats!$C$45,IF(C555&lt;=Lists_Cats!$B$46,Lists_Cats!$C$46,Lists_Cats!$C$47))))))))))))))</f>
        <v>FW11</v>
      </c>
      <c r="F555" s="36"/>
      <c r="G555" s="63" t="s">
        <v>105</v>
      </c>
      <c r="H555" s="37" t="str">
        <f t="shared" si="25"/>
        <v>FT8-FW11-CND MAPLE</v>
      </c>
      <c r="I555" s="38">
        <v>77.88000000000001</v>
      </c>
      <c r="K555">
        <f t="shared" si="24"/>
        <v>1</v>
      </c>
      <c r="M555" s="356">
        <v>0.04</v>
      </c>
      <c r="O555" s="361">
        <f t="shared" si="26"/>
        <v>81</v>
      </c>
    </row>
    <row r="556" spans="1:15" hidden="1">
      <c r="A556" s="39" t="s">
        <v>117</v>
      </c>
      <c r="B556" s="34">
        <v>52</v>
      </c>
      <c r="C556" s="35">
        <v>152</v>
      </c>
      <c r="D556" s="15" t="str">
        <f>IF(B556&lt;=Lists_Cats!$B$19,Lists_Cats!$C$19,IF(B556&lt;=Lists_Cats!$B$20,Lists_Cats!$C$20,IF(B556&lt;=Lists_Cats!$B$21,Lists_Cats!$C$21,IF(B556&lt;=Lists_Cats!$B$22,Lists_Cats!$C$22,IF(B556&lt;=Lists_Cats!$B$23,Lists_Cats!$C$23,IF(B556&lt;=Lists_Cats!$B$24,Lists_Cats!$C$24,IF(B556&lt;=Lists_Cats!$B$25,Lists_Cats!$C$25,IF(B556&lt;=Lists_Cats!$B$26,Lists_Cats!$C$26,IF(B556&lt;=Lists_Cats!$B$27,Lists_Cats!$C$27,IF(B556&lt;=Lists_Cats!$B$28,Lists_Cats!$C$28,Lists_Cats!$C$29))))))))))</f>
        <v>FT8</v>
      </c>
      <c r="E556" s="36" t="str">
        <f>IF(C556&lt;=Lists_Cats!$B$33,Lists_Cats!$C$33,IF(C556&lt;=Lists_Cats!$B$34,Lists_Cats!$C$34,IF(C556&lt;=Lists_Cats!$B$35,Lists_Cats!$C$35,IF(C556&lt;=Lists_Cats!$B$36,Lists_Cats!$C$36,IF(C556&lt;=Lists_Cats!$B$37,Lists_Cats!$C$37,IF(C556&lt;=Lists_Cats!$B$38,Lists_Cats!$C$38,IF(C556&lt;=Lists_Cats!$B$39,Lists_Cats!$C$39,IF(C556&lt;=Lists_Cats!$B$40,Lists_Cats!$C$40,IF(C556&lt;=Lists_Cats!$B$41,Lists_Cats!$C$41,IF(C556&lt;=Lists_Cats!$B$42,Lists_Cats!$C$42,IF(C556&lt;=Lists_Cats!$B$43,Lists_Cats!$C$43,IF(C556&lt;=Lists_Cats!$B$44,Lists_Cats!$C$44,IF(C556&lt;=Lists_Cats!$B$45,Lists_Cats!$C$45,IF(C556&lt;=Lists_Cats!$B$46,Lists_Cats!$C$46,Lists_Cats!$C$47))))))))))))))</f>
        <v>FW12</v>
      </c>
      <c r="F556" s="36"/>
      <c r="G556" s="63" t="s">
        <v>105</v>
      </c>
      <c r="H556" s="37" t="str">
        <f t="shared" si="25"/>
        <v>FT8-FW12-CND MAPLE</v>
      </c>
      <c r="I556" s="38">
        <v>85.28</v>
      </c>
      <c r="K556">
        <f t="shared" si="24"/>
        <v>1</v>
      </c>
      <c r="M556" s="356">
        <v>0.04</v>
      </c>
      <c r="O556" s="361">
        <f t="shared" si="26"/>
        <v>88.7</v>
      </c>
    </row>
    <row r="557" spans="1:15" hidden="1">
      <c r="A557" s="39" t="s">
        <v>118</v>
      </c>
      <c r="B557" s="34">
        <v>63</v>
      </c>
      <c r="C557" s="35">
        <v>79</v>
      </c>
      <c r="D557" s="15" t="str">
        <f>IF(B557&lt;=Lists_Cats!$B$19,Lists_Cats!$C$19,IF(B557&lt;=Lists_Cats!$B$20,Lists_Cats!$C$20,IF(B557&lt;=Lists_Cats!$B$21,Lists_Cats!$C$21,IF(B557&lt;=Lists_Cats!$B$22,Lists_Cats!$C$22,IF(B557&lt;=Lists_Cats!$B$23,Lists_Cats!$C$23,IF(B557&lt;=Lists_Cats!$B$24,Lists_Cats!$C$24,IF(B557&lt;=Lists_Cats!$B$25,Lists_Cats!$C$25,IF(B557&lt;=Lists_Cats!$B$26,Lists_Cats!$C$26,IF(B557&lt;=Lists_Cats!$B$27,Lists_Cats!$C$27,IF(B557&lt;=Lists_Cats!$B$28,Lists_Cats!$C$28,Lists_Cats!$C$29))))))))))</f>
        <v>FT9</v>
      </c>
      <c r="E557" s="36" t="str">
        <f>IF(C557&lt;=Lists_Cats!$B$33,Lists_Cats!$C$33,IF(C557&lt;=Lists_Cats!$B$34,Lists_Cats!$C$34,IF(C557&lt;=Lists_Cats!$B$35,Lists_Cats!$C$35,IF(C557&lt;=Lists_Cats!$B$36,Lists_Cats!$C$36,IF(C557&lt;=Lists_Cats!$B$37,Lists_Cats!$C$37,IF(C557&lt;=Lists_Cats!$B$38,Lists_Cats!$C$38,IF(C557&lt;=Lists_Cats!$B$39,Lists_Cats!$C$39,IF(C557&lt;=Lists_Cats!$B$40,Lists_Cats!$C$40,IF(C557&lt;=Lists_Cats!$B$41,Lists_Cats!$C$41,IF(C557&lt;=Lists_Cats!$B$42,Lists_Cats!$C$42,IF(C557&lt;=Lists_Cats!$B$43,Lists_Cats!$C$43,IF(C557&lt;=Lists_Cats!$B$44,Lists_Cats!$C$44,IF(C557&lt;=Lists_Cats!$B$45,Lists_Cats!$C$45,IF(C557&lt;=Lists_Cats!$B$46,Lists_Cats!$C$46,Lists_Cats!$C$47))))))))))))))</f>
        <v>FW5</v>
      </c>
      <c r="F557" s="36"/>
      <c r="G557" s="63" t="s">
        <v>105</v>
      </c>
      <c r="H557" s="37" t="str">
        <f t="shared" si="25"/>
        <v>FT9-FW5-CND MAPLE</v>
      </c>
      <c r="I557" s="38">
        <v>90.73</v>
      </c>
      <c r="K557">
        <f t="shared" si="24"/>
        <v>1</v>
      </c>
      <c r="M557" s="356">
        <v>0.04</v>
      </c>
      <c r="O557" s="361">
        <f t="shared" si="26"/>
        <v>94.36</v>
      </c>
    </row>
    <row r="558" spans="1:15" hidden="1">
      <c r="A558" s="39" t="s">
        <v>119</v>
      </c>
      <c r="B558" s="34">
        <v>63</v>
      </c>
      <c r="C558" s="35">
        <v>91</v>
      </c>
      <c r="D558" s="15" t="str">
        <f>IF(B558&lt;=Lists_Cats!$B$19,Lists_Cats!$C$19,IF(B558&lt;=Lists_Cats!$B$20,Lists_Cats!$C$20,IF(B558&lt;=Lists_Cats!$B$21,Lists_Cats!$C$21,IF(B558&lt;=Lists_Cats!$B$22,Lists_Cats!$C$22,IF(B558&lt;=Lists_Cats!$B$23,Lists_Cats!$C$23,IF(B558&lt;=Lists_Cats!$B$24,Lists_Cats!$C$24,IF(B558&lt;=Lists_Cats!$B$25,Lists_Cats!$C$25,IF(B558&lt;=Lists_Cats!$B$26,Lists_Cats!$C$26,IF(B558&lt;=Lists_Cats!$B$27,Lists_Cats!$C$27,IF(B558&lt;=Lists_Cats!$B$28,Lists_Cats!$C$28,Lists_Cats!$C$29))))))))))</f>
        <v>FT9</v>
      </c>
      <c r="E558" s="36" t="str">
        <f>IF(C558&lt;=Lists_Cats!$B$33,Lists_Cats!$C$33,IF(C558&lt;=Lists_Cats!$B$34,Lists_Cats!$C$34,IF(C558&lt;=Lists_Cats!$B$35,Lists_Cats!$C$35,IF(C558&lt;=Lists_Cats!$B$36,Lists_Cats!$C$36,IF(C558&lt;=Lists_Cats!$B$37,Lists_Cats!$C$37,IF(C558&lt;=Lists_Cats!$B$38,Lists_Cats!$C$38,IF(C558&lt;=Lists_Cats!$B$39,Lists_Cats!$C$39,IF(C558&lt;=Lists_Cats!$B$40,Lists_Cats!$C$40,IF(C558&lt;=Lists_Cats!$B$41,Lists_Cats!$C$41,IF(C558&lt;=Lists_Cats!$B$42,Lists_Cats!$C$42,IF(C558&lt;=Lists_Cats!$B$43,Lists_Cats!$C$43,IF(C558&lt;=Lists_Cats!$B$44,Lists_Cats!$C$44,IF(C558&lt;=Lists_Cats!$B$45,Lists_Cats!$C$45,IF(C558&lt;=Lists_Cats!$B$46,Lists_Cats!$C$46,Lists_Cats!$C$47))))))))))))))</f>
        <v>FW7</v>
      </c>
      <c r="F558" s="36"/>
      <c r="G558" s="63" t="s">
        <v>105</v>
      </c>
      <c r="H558" s="37" t="str">
        <f t="shared" si="25"/>
        <v>FT9-FW7-CND MAPLE</v>
      </c>
      <c r="I558" s="38">
        <v>96.34</v>
      </c>
      <c r="K558">
        <f t="shared" si="24"/>
        <v>1</v>
      </c>
      <c r="M558" s="356">
        <v>0.04</v>
      </c>
      <c r="O558" s="361">
        <f t="shared" si="26"/>
        <v>100.2</v>
      </c>
    </row>
    <row r="559" spans="1:15" hidden="1">
      <c r="A559" s="39" t="s">
        <v>120</v>
      </c>
      <c r="B559" s="34">
        <v>63</v>
      </c>
      <c r="C559" s="35">
        <v>104</v>
      </c>
      <c r="D559" s="15" t="str">
        <f>IF(B559&lt;=Lists_Cats!$B$19,Lists_Cats!$C$19,IF(B559&lt;=Lists_Cats!$B$20,Lists_Cats!$C$20,IF(B559&lt;=Lists_Cats!$B$21,Lists_Cats!$C$21,IF(B559&lt;=Lists_Cats!$B$22,Lists_Cats!$C$22,IF(B559&lt;=Lists_Cats!$B$23,Lists_Cats!$C$23,IF(B559&lt;=Lists_Cats!$B$24,Lists_Cats!$C$24,IF(B559&lt;=Lists_Cats!$B$25,Lists_Cats!$C$25,IF(B559&lt;=Lists_Cats!$B$26,Lists_Cats!$C$26,IF(B559&lt;=Lists_Cats!$B$27,Lists_Cats!$C$27,IF(B559&lt;=Lists_Cats!$B$28,Lists_Cats!$C$28,Lists_Cats!$C$29))))))))))</f>
        <v>FT9</v>
      </c>
      <c r="E559" s="36" t="str">
        <f>IF(C559&lt;=Lists_Cats!$B$33,Lists_Cats!$C$33,IF(C559&lt;=Lists_Cats!$B$34,Lists_Cats!$C$34,IF(C559&lt;=Lists_Cats!$B$35,Lists_Cats!$C$35,IF(C559&lt;=Lists_Cats!$B$36,Lists_Cats!$C$36,IF(C559&lt;=Lists_Cats!$B$37,Lists_Cats!$C$37,IF(C559&lt;=Lists_Cats!$B$38,Lists_Cats!$C$38,IF(C559&lt;=Lists_Cats!$B$39,Lists_Cats!$C$39,IF(C559&lt;=Lists_Cats!$B$40,Lists_Cats!$C$40,IF(C559&lt;=Lists_Cats!$B$41,Lists_Cats!$C$41,IF(C559&lt;=Lists_Cats!$B$42,Lists_Cats!$C$42,IF(C559&lt;=Lists_Cats!$B$43,Lists_Cats!$C$43,IF(C559&lt;=Lists_Cats!$B$44,Lists_Cats!$C$44,IF(C559&lt;=Lists_Cats!$B$45,Lists_Cats!$C$45,IF(C559&lt;=Lists_Cats!$B$46,Lists_Cats!$C$46,Lists_Cats!$C$47))))))))))))))</f>
        <v>FW8</v>
      </c>
      <c r="F559" s="36"/>
      <c r="G559" s="63" t="s">
        <v>105</v>
      </c>
      <c r="H559" s="37" t="str">
        <f t="shared" si="25"/>
        <v>FT9-FW8-CND MAPLE</v>
      </c>
      <c r="I559" s="38">
        <v>102.95</v>
      </c>
      <c r="K559">
        <f t="shared" si="24"/>
        <v>1</v>
      </c>
      <c r="M559" s="356">
        <v>0.04</v>
      </c>
      <c r="O559" s="361">
        <f t="shared" si="26"/>
        <v>107.07000000000001</v>
      </c>
    </row>
    <row r="560" spans="1:15" hidden="1">
      <c r="A560" s="39" t="s">
        <v>121</v>
      </c>
      <c r="B560" s="34">
        <v>63</v>
      </c>
      <c r="C560" s="35">
        <v>115</v>
      </c>
      <c r="D560" s="15" t="str">
        <f>IF(B560&lt;=Lists_Cats!$B$19,Lists_Cats!$C$19,IF(B560&lt;=Lists_Cats!$B$20,Lists_Cats!$C$20,IF(B560&lt;=Lists_Cats!$B$21,Lists_Cats!$C$21,IF(B560&lt;=Lists_Cats!$B$22,Lists_Cats!$C$22,IF(B560&lt;=Lists_Cats!$B$23,Lists_Cats!$C$23,IF(B560&lt;=Lists_Cats!$B$24,Lists_Cats!$C$24,IF(B560&lt;=Lists_Cats!$B$25,Lists_Cats!$C$25,IF(B560&lt;=Lists_Cats!$B$26,Lists_Cats!$C$26,IF(B560&lt;=Lists_Cats!$B$27,Lists_Cats!$C$27,IF(B560&lt;=Lists_Cats!$B$28,Lists_Cats!$C$28,Lists_Cats!$C$29))))))))))</f>
        <v>FT9</v>
      </c>
      <c r="E560" s="36" t="str">
        <f>IF(C560&lt;=Lists_Cats!$B$33,Lists_Cats!$C$33,IF(C560&lt;=Lists_Cats!$B$34,Lists_Cats!$C$34,IF(C560&lt;=Lists_Cats!$B$35,Lists_Cats!$C$35,IF(C560&lt;=Lists_Cats!$B$36,Lists_Cats!$C$36,IF(C560&lt;=Lists_Cats!$B$37,Lists_Cats!$C$37,IF(C560&lt;=Lists_Cats!$B$38,Lists_Cats!$C$38,IF(C560&lt;=Lists_Cats!$B$39,Lists_Cats!$C$39,IF(C560&lt;=Lists_Cats!$B$40,Lists_Cats!$C$40,IF(C560&lt;=Lists_Cats!$B$41,Lists_Cats!$C$41,IF(C560&lt;=Lists_Cats!$B$42,Lists_Cats!$C$42,IF(C560&lt;=Lists_Cats!$B$43,Lists_Cats!$C$43,IF(C560&lt;=Lists_Cats!$B$44,Lists_Cats!$C$44,IF(C560&lt;=Lists_Cats!$B$45,Lists_Cats!$C$45,IF(C560&lt;=Lists_Cats!$B$46,Lists_Cats!$C$46,Lists_Cats!$C$47))))))))))))))</f>
        <v>FW9</v>
      </c>
      <c r="F560" s="36"/>
      <c r="G560" s="63" t="s">
        <v>105</v>
      </c>
      <c r="H560" s="37" t="str">
        <f t="shared" si="25"/>
        <v>FT9-FW9-CND MAPLE</v>
      </c>
      <c r="I560" s="38">
        <v>108.13000000000001</v>
      </c>
      <c r="K560">
        <f t="shared" si="24"/>
        <v>1</v>
      </c>
      <c r="M560" s="356">
        <v>0.04</v>
      </c>
      <c r="O560" s="361">
        <f t="shared" si="26"/>
        <v>112.46000000000001</v>
      </c>
    </row>
    <row r="561" spans="1:15" hidden="1">
      <c r="A561" s="39" t="s">
        <v>122</v>
      </c>
      <c r="B561" s="34">
        <v>63</v>
      </c>
      <c r="C561" s="35">
        <v>125</v>
      </c>
      <c r="D561" s="15" t="str">
        <f>IF(B561&lt;=Lists_Cats!$B$19,Lists_Cats!$C$19,IF(B561&lt;=Lists_Cats!$B$20,Lists_Cats!$C$20,IF(B561&lt;=Lists_Cats!$B$21,Lists_Cats!$C$21,IF(B561&lt;=Lists_Cats!$B$22,Lists_Cats!$C$22,IF(B561&lt;=Lists_Cats!$B$23,Lists_Cats!$C$23,IF(B561&lt;=Lists_Cats!$B$24,Lists_Cats!$C$24,IF(B561&lt;=Lists_Cats!$B$25,Lists_Cats!$C$25,IF(B561&lt;=Lists_Cats!$B$26,Lists_Cats!$C$26,IF(B561&lt;=Lists_Cats!$B$27,Lists_Cats!$C$27,IF(B561&lt;=Lists_Cats!$B$28,Lists_Cats!$C$28,Lists_Cats!$C$29))))))))))</f>
        <v>FT9</v>
      </c>
      <c r="E561" s="36" t="str">
        <f>IF(C561&lt;=Lists_Cats!$B$33,Lists_Cats!$C$33,IF(C561&lt;=Lists_Cats!$B$34,Lists_Cats!$C$34,IF(C561&lt;=Lists_Cats!$B$35,Lists_Cats!$C$35,IF(C561&lt;=Lists_Cats!$B$36,Lists_Cats!$C$36,IF(C561&lt;=Lists_Cats!$B$37,Lists_Cats!$C$37,IF(C561&lt;=Lists_Cats!$B$38,Lists_Cats!$C$38,IF(C561&lt;=Lists_Cats!$B$39,Lists_Cats!$C$39,IF(C561&lt;=Lists_Cats!$B$40,Lists_Cats!$C$40,IF(C561&lt;=Lists_Cats!$B$41,Lists_Cats!$C$41,IF(C561&lt;=Lists_Cats!$B$42,Lists_Cats!$C$42,IF(C561&lt;=Lists_Cats!$B$43,Lists_Cats!$C$43,IF(C561&lt;=Lists_Cats!$B$44,Lists_Cats!$C$44,IF(C561&lt;=Lists_Cats!$B$45,Lists_Cats!$C$45,IF(C561&lt;=Lists_Cats!$B$46,Lists_Cats!$C$46,Lists_Cats!$C$47))))))))))))))</f>
        <v>FW10</v>
      </c>
      <c r="F561" s="36"/>
      <c r="G561" s="63" t="s">
        <v>105</v>
      </c>
      <c r="H561" s="37" t="str">
        <f t="shared" si="25"/>
        <v>FT9-FW10-CND MAPLE</v>
      </c>
      <c r="I561" s="38">
        <v>113.06</v>
      </c>
      <c r="K561">
        <f t="shared" si="24"/>
        <v>1</v>
      </c>
      <c r="M561" s="356">
        <v>0.04</v>
      </c>
      <c r="O561" s="361">
        <f t="shared" si="26"/>
        <v>117.59</v>
      </c>
    </row>
    <row r="562" spans="1:15" hidden="1">
      <c r="A562" s="39" t="s">
        <v>123</v>
      </c>
      <c r="B562" s="34">
        <v>63</v>
      </c>
      <c r="C562" s="35">
        <v>138</v>
      </c>
      <c r="D562" s="15" t="str">
        <f>IF(B562&lt;=Lists_Cats!$B$19,Lists_Cats!$C$19,IF(B562&lt;=Lists_Cats!$B$20,Lists_Cats!$C$20,IF(B562&lt;=Lists_Cats!$B$21,Lists_Cats!$C$21,IF(B562&lt;=Lists_Cats!$B$22,Lists_Cats!$C$22,IF(B562&lt;=Lists_Cats!$B$23,Lists_Cats!$C$23,IF(B562&lt;=Lists_Cats!$B$24,Lists_Cats!$C$24,IF(B562&lt;=Lists_Cats!$B$25,Lists_Cats!$C$25,IF(B562&lt;=Lists_Cats!$B$26,Lists_Cats!$C$26,IF(B562&lt;=Lists_Cats!$B$27,Lists_Cats!$C$27,IF(B562&lt;=Lists_Cats!$B$28,Lists_Cats!$C$28,Lists_Cats!$C$29))))))))))</f>
        <v>FT9</v>
      </c>
      <c r="E562" s="36" t="str">
        <f>IF(C562&lt;=Lists_Cats!$B$33,Lists_Cats!$C$33,IF(C562&lt;=Lists_Cats!$B$34,Lists_Cats!$C$34,IF(C562&lt;=Lists_Cats!$B$35,Lists_Cats!$C$35,IF(C562&lt;=Lists_Cats!$B$36,Lists_Cats!$C$36,IF(C562&lt;=Lists_Cats!$B$37,Lists_Cats!$C$37,IF(C562&lt;=Lists_Cats!$B$38,Lists_Cats!$C$38,IF(C562&lt;=Lists_Cats!$B$39,Lists_Cats!$C$39,IF(C562&lt;=Lists_Cats!$B$40,Lists_Cats!$C$40,IF(C562&lt;=Lists_Cats!$B$41,Lists_Cats!$C$41,IF(C562&lt;=Lists_Cats!$B$42,Lists_Cats!$C$42,IF(C562&lt;=Lists_Cats!$B$43,Lists_Cats!$C$43,IF(C562&lt;=Lists_Cats!$B$44,Lists_Cats!$C$44,IF(C562&lt;=Lists_Cats!$B$45,Lists_Cats!$C$45,IF(C562&lt;=Lists_Cats!$B$46,Lists_Cats!$C$46,Lists_Cats!$C$47))))))))))))))</f>
        <v>FW11</v>
      </c>
      <c r="F562" s="36"/>
      <c r="G562" s="63" t="s">
        <v>105</v>
      </c>
      <c r="H562" s="37" t="str">
        <f t="shared" si="25"/>
        <v>FT9-FW11-CND MAPLE</v>
      </c>
      <c r="I562" s="38">
        <v>119.30000000000001</v>
      </c>
      <c r="K562">
        <f t="shared" si="24"/>
        <v>1</v>
      </c>
      <c r="M562" s="356">
        <v>0.04</v>
      </c>
      <c r="O562" s="361">
        <f t="shared" si="26"/>
        <v>124.08</v>
      </c>
    </row>
    <row r="563" spans="1:15" hidden="1">
      <c r="A563" s="39" t="s">
        <v>124</v>
      </c>
      <c r="B563" s="34">
        <v>63</v>
      </c>
      <c r="C563" s="35">
        <v>152</v>
      </c>
      <c r="D563" s="15" t="str">
        <f>IF(B563&lt;=Lists_Cats!$B$19,Lists_Cats!$C$19,IF(B563&lt;=Lists_Cats!$B$20,Lists_Cats!$C$20,IF(B563&lt;=Lists_Cats!$B$21,Lists_Cats!$C$21,IF(B563&lt;=Lists_Cats!$B$22,Lists_Cats!$C$22,IF(B563&lt;=Lists_Cats!$B$23,Lists_Cats!$C$23,IF(B563&lt;=Lists_Cats!$B$24,Lists_Cats!$C$24,IF(B563&lt;=Lists_Cats!$B$25,Lists_Cats!$C$25,IF(B563&lt;=Lists_Cats!$B$26,Lists_Cats!$C$26,IF(B563&lt;=Lists_Cats!$B$27,Lists_Cats!$C$27,IF(B563&lt;=Lists_Cats!$B$28,Lists_Cats!$C$28,Lists_Cats!$C$29))))))))))</f>
        <v>FT9</v>
      </c>
      <c r="E563" s="36" t="str">
        <f>IF(C563&lt;=Lists_Cats!$B$33,Lists_Cats!$C$33,IF(C563&lt;=Lists_Cats!$B$34,Lists_Cats!$C$34,IF(C563&lt;=Lists_Cats!$B$35,Lists_Cats!$C$35,IF(C563&lt;=Lists_Cats!$B$36,Lists_Cats!$C$36,IF(C563&lt;=Lists_Cats!$B$37,Lists_Cats!$C$37,IF(C563&lt;=Lists_Cats!$B$38,Lists_Cats!$C$38,IF(C563&lt;=Lists_Cats!$B$39,Lists_Cats!$C$39,IF(C563&lt;=Lists_Cats!$B$40,Lists_Cats!$C$40,IF(C563&lt;=Lists_Cats!$B$41,Lists_Cats!$C$41,IF(C563&lt;=Lists_Cats!$B$42,Lists_Cats!$C$42,IF(C563&lt;=Lists_Cats!$B$43,Lists_Cats!$C$43,IF(C563&lt;=Lists_Cats!$B$44,Lists_Cats!$C$44,IF(C563&lt;=Lists_Cats!$B$45,Lists_Cats!$C$45,IF(C563&lt;=Lists_Cats!$B$46,Lists_Cats!$C$46,Lists_Cats!$C$47))))))))))))))</f>
        <v>FW12</v>
      </c>
      <c r="F563" s="36"/>
      <c r="G563" s="63" t="s">
        <v>105</v>
      </c>
      <c r="H563" s="37" t="str">
        <f t="shared" si="25"/>
        <v>FT9-FW12-CND MAPLE</v>
      </c>
      <c r="I563" s="38">
        <v>126.31</v>
      </c>
      <c r="K563">
        <f t="shared" si="24"/>
        <v>1</v>
      </c>
      <c r="M563" s="356">
        <v>0.04</v>
      </c>
      <c r="O563" s="361">
        <f t="shared" si="26"/>
        <v>131.37</v>
      </c>
    </row>
    <row r="564" spans="1:15" hidden="1">
      <c r="A564" s="18" t="s">
        <v>84</v>
      </c>
      <c r="B564" s="13">
        <v>25</v>
      </c>
      <c r="C564" s="14">
        <v>79</v>
      </c>
      <c r="D564" s="15" t="str">
        <f>IF(B564&lt;=Lists_Cats!$B$19,Lists_Cats!$C$19,IF(B564&lt;=Lists_Cats!$B$20,Lists_Cats!$C$20,IF(B564&lt;=Lists_Cats!$B$21,Lists_Cats!$C$21,IF(B564&lt;=Lists_Cats!$B$22,Lists_Cats!$C$22,IF(B564&lt;=Lists_Cats!$B$23,Lists_Cats!$C$23,IF(B564&lt;=Lists_Cats!$B$24,Lists_Cats!$C$24,IF(B564&lt;=Lists_Cats!$B$25,Lists_Cats!$C$25,IF(B564&lt;=Lists_Cats!$B$26,Lists_Cats!$C$26,IF(B564&lt;=Lists_Cats!$B$27,Lists_Cats!$C$27,IF(B564&lt;=Lists_Cats!$B$28,Lists_Cats!$C$28,Lists_Cats!$C$29))))))))))</f>
        <v>FT5</v>
      </c>
      <c r="E564" s="29" t="str">
        <f>IF(C564&lt;=Lists_Cats!$B$33,Lists_Cats!$C$33,IF(C564&lt;=Lists_Cats!$B$34,Lists_Cats!$C$34,IF(C564&lt;=Lists_Cats!$B$35,Lists_Cats!$C$35,IF(C564&lt;=Lists_Cats!$B$36,Lists_Cats!$C$36,IF(C564&lt;=Lists_Cats!$B$37,Lists_Cats!$C$37,IF(C564&lt;=Lists_Cats!$B$38,Lists_Cats!$C$38,IF(C564&lt;=Lists_Cats!$B$39,Lists_Cats!$C$39,IF(C564&lt;=Lists_Cats!$B$40,Lists_Cats!$C$40,IF(C564&lt;=Lists_Cats!$B$41,Lists_Cats!$C$41,IF(C564&lt;=Lists_Cats!$B$42,Lists_Cats!$C$42,IF(C564&lt;=Lists_Cats!$B$43,Lists_Cats!$C$43,IF(C564&lt;=Lists_Cats!$B$44,Lists_Cats!$C$44,IF(C564&lt;=Lists_Cats!$B$45,Lists_Cats!$C$45,IF(C564&lt;=Lists_Cats!$B$46,Lists_Cats!$C$46,Lists_Cats!$C$47))))))))))))))</f>
        <v>FW5</v>
      </c>
      <c r="F564" s="15"/>
      <c r="G564" s="56" t="s">
        <v>99</v>
      </c>
      <c r="H564" s="16" t="str">
        <f t="shared" si="25"/>
        <v>FT5-FW5-Euro Oak</v>
      </c>
      <c r="I564" s="17">
        <v>60.739999999999995</v>
      </c>
      <c r="K564">
        <f t="shared" si="24"/>
        <v>1</v>
      </c>
      <c r="M564" s="356">
        <v>0.02</v>
      </c>
      <c r="O564" s="361">
        <f t="shared" si="26"/>
        <v>61.96</v>
      </c>
    </row>
    <row r="565" spans="1:15" hidden="1">
      <c r="A565" s="32" t="s">
        <v>84</v>
      </c>
      <c r="B565" s="27">
        <v>25</v>
      </c>
      <c r="C565" s="14">
        <v>79</v>
      </c>
      <c r="D565" s="15" t="str">
        <f>IF(B565&lt;=Lists_Cats!$B$19,Lists_Cats!$C$19,IF(B565&lt;=Lists_Cats!$B$20,Lists_Cats!$C$20,IF(B565&lt;=Lists_Cats!$B$21,Lists_Cats!$C$21,IF(B565&lt;=Lists_Cats!$B$22,Lists_Cats!$C$22,IF(B565&lt;=Lists_Cats!$B$23,Lists_Cats!$C$23,IF(B565&lt;=Lists_Cats!$B$24,Lists_Cats!$C$24,IF(B565&lt;=Lists_Cats!$B$25,Lists_Cats!$C$25,IF(B565&lt;=Lists_Cats!$B$26,Lists_Cats!$C$26,IF(B565&lt;=Lists_Cats!$B$27,Lists_Cats!$C$27,IF(B565&lt;=Lists_Cats!$B$28,Lists_Cats!$C$28,Lists_Cats!$C$29))))))))))</f>
        <v>FT5</v>
      </c>
      <c r="E565" s="29" t="str">
        <f>IF(C565&lt;=Lists_Cats!$B$33,Lists_Cats!$C$33,IF(C565&lt;=Lists_Cats!$B$34,Lists_Cats!$C$34,IF(C565&lt;=Lists_Cats!$B$35,Lists_Cats!$C$35,IF(C565&lt;=Lists_Cats!$B$36,Lists_Cats!$C$36,IF(C565&lt;=Lists_Cats!$B$37,Lists_Cats!$C$37,IF(C565&lt;=Lists_Cats!$B$38,Lists_Cats!$C$38,IF(C565&lt;=Lists_Cats!$B$39,Lists_Cats!$C$39,IF(C565&lt;=Lists_Cats!$B$40,Lists_Cats!$C$40,IF(C565&lt;=Lists_Cats!$B$41,Lists_Cats!$C$41,IF(C565&lt;=Lists_Cats!$B$42,Lists_Cats!$C$42,IF(C565&lt;=Lists_Cats!$B$43,Lists_Cats!$C$43,IF(C565&lt;=Lists_Cats!$B$44,Lists_Cats!$C$44,IF(C565&lt;=Lists_Cats!$B$45,Lists_Cats!$C$45,IF(C565&lt;=Lists_Cats!$B$46,Lists_Cats!$C$46,Lists_Cats!$C$47))))))))))))))</f>
        <v>FW5</v>
      </c>
      <c r="F565" s="29"/>
      <c r="G565" s="60" t="s">
        <v>667</v>
      </c>
      <c r="H565" s="30" t="str">
        <f t="shared" si="25"/>
        <v>FT5-FW5-Hardwood</v>
      </c>
      <c r="I565" s="31">
        <v>19.020000000000003</v>
      </c>
      <c r="K565">
        <f t="shared" si="24"/>
        <v>1</v>
      </c>
      <c r="M565" s="356">
        <v>0.02</v>
      </c>
      <c r="O565" s="361">
        <f t="shared" si="26"/>
        <v>19.41</v>
      </c>
    </row>
    <row r="566" spans="1:15" hidden="1">
      <c r="A566" s="39" t="s">
        <v>84</v>
      </c>
      <c r="B566" s="34">
        <v>25</v>
      </c>
      <c r="C566" s="14">
        <v>79</v>
      </c>
      <c r="D566" s="15" t="str">
        <f>IF(B566&lt;=Lists_Cats!$B$19,Lists_Cats!$C$19,IF(B566&lt;=Lists_Cats!$B$20,Lists_Cats!$C$20,IF(B566&lt;=Lists_Cats!$B$21,Lists_Cats!$C$21,IF(B566&lt;=Lists_Cats!$B$22,Lists_Cats!$C$22,IF(B566&lt;=Lists_Cats!$B$23,Lists_Cats!$C$23,IF(B566&lt;=Lists_Cats!$B$24,Lists_Cats!$C$24,IF(B566&lt;=Lists_Cats!$B$25,Lists_Cats!$C$25,IF(B566&lt;=Lists_Cats!$B$26,Lists_Cats!$C$26,IF(B566&lt;=Lists_Cats!$B$27,Lists_Cats!$C$27,IF(B566&lt;=Lists_Cats!$B$28,Lists_Cats!$C$28,Lists_Cats!$C$29))))))))))</f>
        <v>FT5</v>
      </c>
      <c r="E566" s="29" t="str">
        <f>IF(C566&lt;=Lists_Cats!$B$33,Lists_Cats!$C$33,IF(C566&lt;=Lists_Cats!$B$34,Lists_Cats!$C$34,IF(C566&lt;=Lists_Cats!$B$35,Lists_Cats!$C$35,IF(C566&lt;=Lists_Cats!$B$36,Lists_Cats!$C$36,IF(C566&lt;=Lists_Cats!$B$37,Lists_Cats!$C$37,IF(C566&lt;=Lists_Cats!$B$38,Lists_Cats!$C$38,IF(C566&lt;=Lists_Cats!$B$39,Lists_Cats!$C$39,IF(C566&lt;=Lists_Cats!$B$40,Lists_Cats!$C$40,IF(C566&lt;=Lists_Cats!$B$41,Lists_Cats!$C$41,IF(C566&lt;=Lists_Cats!$B$42,Lists_Cats!$C$42,IF(C566&lt;=Lists_Cats!$B$43,Lists_Cats!$C$43,IF(C566&lt;=Lists_Cats!$B$44,Lists_Cats!$C$44,IF(C566&lt;=Lists_Cats!$B$45,Lists_Cats!$C$45,IF(C566&lt;=Lists_Cats!$B$46,Lists_Cats!$C$46,Lists_Cats!$C$47))))))))))))))</f>
        <v>FW5</v>
      </c>
      <c r="F566" s="36"/>
      <c r="G566" s="63" t="s">
        <v>105</v>
      </c>
      <c r="H566" s="37" t="str">
        <f t="shared" si="25"/>
        <v>FT5-FW5-CND MAPLE</v>
      </c>
      <c r="I566" s="38">
        <v>22.23</v>
      </c>
      <c r="K566">
        <f t="shared" si="24"/>
        <v>1</v>
      </c>
      <c r="M566" s="356">
        <v>0.04</v>
      </c>
      <c r="O566" s="361">
        <f t="shared" si="26"/>
        <v>23.12</v>
      </c>
    </row>
    <row r="567" spans="1:15" hidden="1">
      <c r="A567" s="220" t="s">
        <v>84</v>
      </c>
      <c r="B567" s="214">
        <v>25</v>
      </c>
      <c r="C567" s="14">
        <v>79</v>
      </c>
      <c r="D567" s="15" t="str">
        <f>IF(B567&lt;=Lists_Cats!$B$19,Lists_Cats!$C$19,IF(B567&lt;=Lists_Cats!$B$20,Lists_Cats!$C$20,IF(B567&lt;=Lists_Cats!$B$21,Lists_Cats!$C$21,IF(B567&lt;=Lists_Cats!$B$22,Lists_Cats!$C$22,IF(B567&lt;=Lists_Cats!$B$23,Lists_Cats!$C$23,IF(B567&lt;=Lists_Cats!$B$24,Lists_Cats!$C$24,IF(B567&lt;=Lists_Cats!$B$25,Lists_Cats!$C$25,IF(B567&lt;=Lists_Cats!$B$26,Lists_Cats!$C$26,IF(B567&lt;=Lists_Cats!$B$27,Lists_Cats!$C$27,IF(B567&lt;=Lists_Cats!$B$28,Lists_Cats!$C$28,Lists_Cats!$C$29))))))))))</f>
        <v>FT5</v>
      </c>
      <c r="E567" s="29" t="str">
        <f>IF(C567&lt;=Lists_Cats!$B$33,Lists_Cats!$C$33,IF(C567&lt;=Lists_Cats!$B$34,Lists_Cats!$C$34,IF(C567&lt;=Lists_Cats!$B$35,Lists_Cats!$C$35,IF(C567&lt;=Lists_Cats!$B$36,Lists_Cats!$C$36,IF(C567&lt;=Lists_Cats!$B$37,Lists_Cats!$C$37,IF(C567&lt;=Lists_Cats!$B$38,Lists_Cats!$C$38,IF(C567&lt;=Lists_Cats!$B$39,Lists_Cats!$C$39,IF(C567&lt;=Lists_Cats!$B$40,Lists_Cats!$C$40,IF(C567&lt;=Lists_Cats!$B$41,Lists_Cats!$C$41,IF(C567&lt;=Lists_Cats!$B$42,Lists_Cats!$C$42,IF(C567&lt;=Lists_Cats!$B$43,Lists_Cats!$C$43,IF(C567&lt;=Lists_Cats!$B$44,Lists_Cats!$C$44,IF(C567&lt;=Lists_Cats!$B$45,Lists_Cats!$C$45,IF(C567&lt;=Lists_Cats!$B$46,Lists_Cats!$C$46,Lists_Cats!$C$47))))))))))))))</f>
        <v>FW5</v>
      </c>
      <c r="F567" s="216"/>
      <c r="G567" s="217" t="s">
        <v>701</v>
      </c>
      <c r="H567" s="218" t="str">
        <f t="shared" si="25"/>
        <v>FT5-FW5-CND MAPLE - Sprayed</v>
      </c>
      <c r="I567" s="219">
        <v>22.23</v>
      </c>
      <c r="K567">
        <f t="shared" si="24"/>
        <v>1</v>
      </c>
      <c r="M567" s="356">
        <v>0.04</v>
      </c>
      <c r="O567" s="361">
        <f t="shared" si="26"/>
        <v>23.12</v>
      </c>
    </row>
    <row r="568" spans="1:15" hidden="1">
      <c r="A568" s="32" t="s">
        <v>84</v>
      </c>
      <c r="B568" s="27">
        <v>25</v>
      </c>
      <c r="C568" s="14">
        <v>79</v>
      </c>
      <c r="D568" s="15" t="str">
        <f>IF(B568&lt;=Lists_Cats!$B$19,Lists_Cats!$C$19,IF(B568&lt;=Lists_Cats!$B$20,Lists_Cats!$C$20,IF(B568&lt;=Lists_Cats!$B$21,Lists_Cats!$C$21,IF(B568&lt;=Lists_Cats!$B$22,Lists_Cats!$C$22,IF(B568&lt;=Lists_Cats!$B$23,Lists_Cats!$C$23,IF(B568&lt;=Lists_Cats!$B$24,Lists_Cats!$C$24,IF(B568&lt;=Lists_Cats!$B$25,Lists_Cats!$C$25,IF(B568&lt;=Lists_Cats!$B$26,Lists_Cats!$C$26,IF(B568&lt;=Lists_Cats!$B$27,Lists_Cats!$C$27,IF(B568&lt;=Lists_Cats!$B$28,Lists_Cats!$C$28,Lists_Cats!$C$29))))))))))</f>
        <v>FT5</v>
      </c>
      <c r="E568" s="29" t="str">
        <f>IF(C568&lt;=Lists_Cats!$B$33,Lists_Cats!$C$33,IF(C568&lt;=Lists_Cats!$B$34,Lists_Cats!$C$34,IF(C568&lt;=Lists_Cats!$B$35,Lists_Cats!$C$35,IF(C568&lt;=Lists_Cats!$B$36,Lists_Cats!$C$36,IF(C568&lt;=Lists_Cats!$B$37,Lists_Cats!$C$37,IF(C568&lt;=Lists_Cats!$B$38,Lists_Cats!$C$38,IF(C568&lt;=Lists_Cats!$B$39,Lists_Cats!$C$39,IF(C568&lt;=Lists_Cats!$B$40,Lists_Cats!$C$40,IF(C568&lt;=Lists_Cats!$B$41,Lists_Cats!$C$41,IF(C568&lt;=Lists_Cats!$B$42,Lists_Cats!$C$42,IF(C568&lt;=Lists_Cats!$B$43,Lists_Cats!$C$43,IF(C568&lt;=Lists_Cats!$B$44,Lists_Cats!$C$44,IF(C568&lt;=Lists_Cats!$B$45,Lists_Cats!$C$45,IF(C568&lt;=Lists_Cats!$B$46,Lists_Cats!$C$46,Lists_Cats!$C$47))))))))))))))</f>
        <v>FW5</v>
      </c>
      <c r="F568" s="29"/>
      <c r="G568" s="60" t="s">
        <v>700</v>
      </c>
      <c r="H568" s="30" t="str">
        <f t="shared" si="25"/>
        <v>FT5-FW5-Hardwood - Sprayed</v>
      </c>
      <c r="I568" s="31">
        <v>19.020000000000003</v>
      </c>
      <c r="K568">
        <f t="shared" si="24"/>
        <v>1</v>
      </c>
      <c r="M568" s="356">
        <v>0.02</v>
      </c>
      <c r="O568" s="361">
        <f t="shared" si="26"/>
        <v>19.41</v>
      </c>
    </row>
    <row r="569" spans="1:15" hidden="1">
      <c r="A569" s="18" t="s">
        <v>80</v>
      </c>
      <c r="B569" s="13">
        <v>22</v>
      </c>
      <c r="C569" s="14">
        <v>79</v>
      </c>
      <c r="D569" s="15" t="str">
        <f>IF(B569&lt;=Lists_Cats!$B$19,Lists_Cats!$C$19,IF(B569&lt;=Lists_Cats!$B$20,Lists_Cats!$C$20,IF(B569&lt;=Lists_Cats!$B$21,Lists_Cats!$C$21,IF(B569&lt;=Lists_Cats!$B$22,Lists_Cats!$C$22,IF(B569&lt;=Lists_Cats!$B$23,Lists_Cats!$C$23,IF(B569&lt;=Lists_Cats!$B$24,Lists_Cats!$C$24,IF(B569&lt;=Lists_Cats!$B$25,Lists_Cats!$C$25,IF(B569&lt;=Lists_Cats!$B$26,Lists_Cats!$C$26,IF(B569&lt;=Lists_Cats!$B$27,Lists_Cats!$C$27,IF(B569&lt;=Lists_Cats!$B$28,Lists_Cats!$C$28,Lists_Cats!$C$29))))))))))</f>
        <v>FT4</v>
      </c>
      <c r="E569" s="29" t="str">
        <f>IF(C569&lt;=Lists_Cats!$B$33,Lists_Cats!$C$33,IF(C569&lt;=Lists_Cats!$B$34,Lists_Cats!$C$34,IF(C569&lt;=Lists_Cats!$B$35,Lists_Cats!$C$35,IF(C569&lt;=Lists_Cats!$B$36,Lists_Cats!$C$36,IF(C569&lt;=Lists_Cats!$B$37,Lists_Cats!$C$37,IF(C569&lt;=Lists_Cats!$B$38,Lists_Cats!$C$38,IF(C569&lt;=Lists_Cats!$B$39,Lists_Cats!$C$39,IF(C569&lt;=Lists_Cats!$B$40,Lists_Cats!$C$40,IF(C569&lt;=Lists_Cats!$B$41,Lists_Cats!$C$41,IF(C569&lt;=Lists_Cats!$B$42,Lists_Cats!$C$42,IF(C569&lt;=Lists_Cats!$B$43,Lists_Cats!$C$43,IF(C569&lt;=Lists_Cats!$B$44,Lists_Cats!$C$44,IF(C569&lt;=Lists_Cats!$B$45,Lists_Cats!$C$45,IF(C569&lt;=Lists_Cats!$B$46,Lists_Cats!$C$46,Lists_Cats!$C$47))))))))))))))</f>
        <v>FW5</v>
      </c>
      <c r="F569" s="15"/>
      <c r="G569" s="56" t="s">
        <v>99</v>
      </c>
      <c r="H569" s="16" t="str">
        <f t="shared" si="25"/>
        <v>FT4-FW5-Euro Oak</v>
      </c>
      <c r="I569" s="17">
        <v>60.739999999999995</v>
      </c>
      <c r="K569">
        <f t="shared" si="24"/>
        <v>1</v>
      </c>
      <c r="M569" s="356">
        <v>0.02</v>
      </c>
      <c r="O569" s="361">
        <f t="shared" si="26"/>
        <v>61.96</v>
      </c>
    </row>
    <row r="570" spans="1:15" hidden="1">
      <c r="A570" s="25" t="s">
        <v>80</v>
      </c>
      <c r="B570" s="20">
        <v>22</v>
      </c>
      <c r="C570" s="14">
        <v>79</v>
      </c>
      <c r="D570" s="15" t="str">
        <f>IF(B570&lt;=Lists_Cats!$B$19,Lists_Cats!$C$19,IF(B570&lt;=Lists_Cats!$B$20,Lists_Cats!$C$20,IF(B570&lt;=Lists_Cats!$B$21,Lists_Cats!$C$21,IF(B570&lt;=Lists_Cats!$B$22,Lists_Cats!$C$22,IF(B570&lt;=Lists_Cats!$B$23,Lists_Cats!$C$23,IF(B570&lt;=Lists_Cats!$B$24,Lists_Cats!$C$24,IF(B570&lt;=Lists_Cats!$B$25,Lists_Cats!$C$25,IF(B570&lt;=Lists_Cats!$B$26,Lists_Cats!$C$26,IF(B570&lt;=Lists_Cats!$B$27,Lists_Cats!$C$27,IF(B570&lt;=Lists_Cats!$B$28,Lists_Cats!$C$28,Lists_Cats!$C$29))))))))))</f>
        <v>FT4</v>
      </c>
      <c r="E570" s="29" t="str">
        <f>IF(C570&lt;=Lists_Cats!$B$33,Lists_Cats!$C$33,IF(C570&lt;=Lists_Cats!$B$34,Lists_Cats!$C$34,IF(C570&lt;=Lists_Cats!$B$35,Lists_Cats!$C$35,IF(C570&lt;=Lists_Cats!$B$36,Lists_Cats!$C$36,IF(C570&lt;=Lists_Cats!$B$37,Lists_Cats!$C$37,IF(C570&lt;=Lists_Cats!$B$38,Lists_Cats!$C$38,IF(C570&lt;=Lists_Cats!$B$39,Lists_Cats!$C$39,IF(C570&lt;=Lists_Cats!$B$40,Lists_Cats!$C$40,IF(C570&lt;=Lists_Cats!$B$41,Lists_Cats!$C$41,IF(C570&lt;=Lists_Cats!$B$42,Lists_Cats!$C$42,IF(C570&lt;=Lists_Cats!$B$43,Lists_Cats!$C$43,IF(C570&lt;=Lists_Cats!$B$44,Lists_Cats!$C$44,IF(C570&lt;=Lists_Cats!$B$45,Lists_Cats!$C$45,IF(C570&lt;=Lists_Cats!$B$46,Lists_Cats!$C$46,Lists_Cats!$C$47))))))))))))))</f>
        <v>FW5</v>
      </c>
      <c r="F570" s="22"/>
      <c r="G570" s="58" t="s">
        <v>100</v>
      </c>
      <c r="H570" s="23" t="str">
        <f t="shared" si="25"/>
        <v>FT4-FW5-Sapele</v>
      </c>
      <c r="I570" s="24">
        <v>30</v>
      </c>
      <c r="K570">
        <f t="shared" si="24"/>
        <v>1</v>
      </c>
      <c r="M570" s="356">
        <v>0.02</v>
      </c>
      <c r="O570" s="361">
        <f t="shared" si="26"/>
        <v>30.6</v>
      </c>
    </row>
    <row r="571" spans="1:15" hidden="1">
      <c r="A571" s="32" t="s">
        <v>80</v>
      </c>
      <c r="B571" s="27">
        <v>22</v>
      </c>
      <c r="C571" s="14">
        <v>79</v>
      </c>
      <c r="D571" s="15" t="str">
        <f>IF(B571&lt;=Lists_Cats!$B$19,Lists_Cats!$C$19,IF(B571&lt;=Lists_Cats!$B$20,Lists_Cats!$C$20,IF(B571&lt;=Lists_Cats!$B$21,Lists_Cats!$C$21,IF(B571&lt;=Lists_Cats!$B$22,Lists_Cats!$C$22,IF(B571&lt;=Lists_Cats!$B$23,Lists_Cats!$C$23,IF(B571&lt;=Lists_Cats!$B$24,Lists_Cats!$C$24,IF(B571&lt;=Lists_Cats!$B$25,Lists_Cats!$C$25,IF(B571&lt;=Lists_Cats!$B$26,Lists_Cats!$C$26,IF(B571&lt;=Lists_Cats!$B$27,Lists_Cats!$C$27,IF(B571&lt;=Lists_Cats!$B$28,Lists_Cats!$C$28,Lists_Cats!$C$29))))))))))</f>
        <v>FT4</v>
      </c>
      <c r="E571" s="29" t="str">
        <f>IF(C571&lt;=Lists_Cats!$B$33,Lists_Cats!$C$33,IF(C571&lt;=Lists_Cats!$B$34,Lists_Cats!$C$34,IF(C571&lt;=Lists_Cats!$B$35,Lists_Cats!$C$35,IF(C571&lt;=Lists_Cats!$B$36,Lists_Cats!$C$36,IF(C571&lt;=Lists_Cats!$B$37,Lists_Cats!$C$37,IF(C571&lt;=Lists_Cats!$B$38,Lists_Cats!$C$38,IF(C571&lt;=Lists_Cats!$B$39,Lists_Cats!$C$39,IF(C571&lt;=Lists_Cats!$B$40,Lists_Cats!$C$40,IF(C571&lt;=Lists_Cats!$B$41,Lists_Cats!$C$41,IF(C571&lt;=Lists_Cats!$B$42,Lists_Cats!$C$42,IF(C571&lt;=Lists_Cats!$B$43,Lists_Cats!$C$43,IF(C571&lt;=Lists_Cats!$B$44,Lists_Cats!$C$44,IF(C571&lt;=Lists_Cats!$B$45,Lists_Cats!$C$45,IF(C571&lt;=Lists_Cats!$B$46,Lists_Cats!$C$46,Lists_Cats!$C$47))))))))))))))</f>
        <v>FW5</v>
      </c>
      <c r="F571" s="29"/>
      <c r="G571" s="61" t="s">
        <v>101</v>
      </c>
      <c r="H571" s="30" t="str">
        <f t="shared" si="25"/>
        <v>FT4-FW5-W.Oak</v>
      </c>
      <c r="I571" s="31">
        <v>32.86</v>
      </c>
      <c r="K571">
        <f t="shared" si="24"/>
        <v>1</v>
      </c>
      <c r="M571" s="355">
        <v>5.5E-2</v>
      </c>
      <c r="O571" s="361">
        <f t="shared" si="26"/>
        <v>34.669999999999995</v>
      </c>
    </row>
    <row r="572" spans="1:15" hidden="1">
      <c r="A572" s="39" t="s">
        <v>80</v>
      </c>
      <c r="B572" s="34">
        <v>22</v>
      </c>
      <c r="C572" s="14">
        <v>79</v>
      </c>
      <c r="D572" s="15" t="str">
        <f>IF(B572&lt;=Lists_Cats!$B$19,Lists_Cats!$C$19,IF(B572&lt;=Lists_Cats!$B$20,Lists_Cats!$C$20,IF(B572&lt;=Lists_Cats!$B$21,Lists_Cats!$C$21,IF(B572&lt;=Lists_Cats!$B$22,Lists_Cats!$C$22,IF(B572&lt;=Lists_Cats!$B$23,Lists_Cats!$C$23,IF(B572&lt;=Lists_Cats!$B$24,Lists_Cats!$C$24,IF(B572&lt;=Lists_Cats!$B$25,Lists_Cats!$C$25,IF(B572&lt;=Lists_Cats!$B$26,Lists_Cats!$C$26,IF(B572&lt;=Lists_Cats!$B$27,Lists_Cats!$C$27,IF(B572&lt;=Lists_Cats!$B$28,Lists_Cats!$C$28,Lists_Cats!$C$29))))))))))</f>
        <v>FT4</v>
      </c>
      <c r="E572" s="29" t="str">
        <f>IF(C572&lt;=Lists_Cats!$B$33,Lists_Cats!$C$33,IF(C572&lt;=Lists_Cats!$B$34,Lists_Cats!$C$34,IF(C572&lt;=Lists_Cats!$B$35,Lists_Cats!$C$35,IF(C572&lt;=Lists_Cats!$B$36,Lists_Cats!$C$36,IF(C572&lt;=Lists_Cats!$B$37,Lists_Cats!$C$37,IF(C572&lt;=Lists_Cats!$B$38,Lists_Cats!$C$38,IF(C572&lt;=Lists_Cats!$B$39,Lists_Cats!$C$39,IF(C572&lt;=Lists_Cats!$B$40,Lists_Cats!$C$40,IF(C572&lt;=Lists_Cats!$B$41,Lists_Cats!$C$41,IF(C572&lt;=Lists_Cats!$B$42,Lists_Cats!$C$42,IF(C572&lt;=Lists_Cats!$B$43,Lists_Cats!$C$43,IF(C572&lt;=Lists_Cats!$B$44,Lists_Cats!$C$44,IF(C572&lt;=Lists_Cats!$B$45,Lists_Cats!$C$45,IF(C572&lt;=Lists_Cats!$B$46,Lists_Cats!$C$46,Lists_Cats!$C$47))))))))))))))</f>
        <v>FW5</v>
      </c>
      <c r="F572" s="36"/>
      <c r="G572" s="63" t="s">
        <v>102</v>
      </c>
      <c r="H572" s="37" t="str">
        <f t="shared" si="25"/>
        <v>FT4-FW5-Ash</v>
      </c>
      <c r="I572" s="38">
        <v>24.23</v>
      </c>
      <c r="K572">
        <f t="shared" si="24"/>
        <v>1</v>
      </c>
      <c r="M572" s="357">
        <v>0.04</v>
      </c>
      <c r="O572" s="361">
        <f t="shared" si="26"/>
        <v>25.200000000000003</v>
      </c>
    </row>
    <row r="573" spans="1:15" hidden="1">
      <c r="A573" s="46" t="s">
        <v>80</v>
      </c>
      <c r="B573" s="41">
        <v>22</v>
      </c>
      <c r="C573" s="14">
        <v>79</v>
      </c>
      <c r="D573" s="15" t="str">
        <f>IF(B573&lt;=Lists_Cats!$B$19,Lists_Cats!$C$19,IF(B573&lt;=Lists_Cats!$B$20,Lists_Cats!$C$20,IF(B573&lt;=Lists_Cats!$B$21,Lists_Cats!$C$21,IF(B573&lt;=Lists_Cats!$B$22,Lists_Cats!$C$22,IF(B573&lt;=Lists_Cats!$B$23,Lists_Cats!$C$23,IF(B573&lt;=Lists_Cats!$B$24,Lists_Cats!$C$24,IF(B573&lt;=Lists_Cats!$B$25,Lists_Cats!$C$25,IF(B573&lt;=Lists_Cats!$B$26,Lists_Cats!$C$26,IF(B573&lt;=Lists_Cats!$B$27,Lists_Cats!$C$27,IF(B573&lt;=Lists_Cats!$B$28,Lists_Cats!$C$28,Lists_Cats!$C$29))))))))))</f>
        <v>FT4</v>
      </c>
      <c r="E573" s="29" t="str">
        <f>IF(C573&lt;=Lists_Cats!$B$33,Lists_Cats!$C$33,IF(C573&lt;=Lists_Cats!$B$34,Lists_Cats!$C$34,IF(C573&lt;=Lists_Cats!$B$35,Lists_Cats!$C$35,IF(C573&lt;=Lists_Cats!$B$36,Lists_Cats!$C$36,IF(C573&lt;=Lists_Cats!$B$37,Lists_Cats!$C$37,IF(C573&lt;=Lists_Cats!$B$38,Lists_Cats!$C$38,IF(C573&lt;=Lists_Cats!$B$39,Lists_Cats!$C$39,IF(C573&lt;=Lists_Cats!$B$40,Lists_Cats!$C$40,IF(C573&lt;=Lists_Cats!$B$41,Lists_Cats!$C$41,IF(C573&lt;=Lists_Cats!$B$42,Lists_Cats!$C$42,IF(C573&lt;=Lists_Cats!$B$43,Lists_Cats!$C$43,IF(C573&lt;=Lists_Cats!$B$44,Lists_Cats!$C$44,IF(C573&lt;=Lists_Cats!$B$45,Lists_Cats!$C$45,IF(C573&lt;=Lists_Cats!$B$46,Lists_Cats!$C$46,Lists_Cats!$C$47))))))))))))))</f>
        <v>FW5</v>
      </c>
      <c r="F573" s="43"/>
      <c r="G573" s="65" t="s">
        <v>103</v>
      </c>
      <c r="H573" s="44" t="str">
        <f t="shared" si="25"/>
        <v>FT4-FW5-Stmd Beech</v>
      </c>
      <c r="I573" s="45">
        <v>21.8</v>
      </c>
      <c r="K573">
        <f t="shared" si="24"/>
        <v>1</v>
      </c>
      <c r="M573" s="356">
        <v>0.02</v>
      </c>
      <c r="O573" s="361">
        <f t="shared" si="26"/>
        <v>22.240000000000002</v>
      </c>
    </row>
    <row r="574" spans="1:15" hidden="1">
      <c r="A574" s="53" t="s">
        <v>80</v>
      </c>
      <c r="B574" s="48">
        <v>22</v>
      </c>
      <c r="C574" s="14">
        <v>79</v>
      </c>
      <c r="D574" s="15" t="str">
        <f>IF(B574&lt;=Lists_Cats!$B$19,Lists_Cats!$C$19,IF(B574&lt;=Lists_Cats!$B$20,Lists_Cats!$C$20,IF(B574&lt;=Lists_Cats!$B$21,Lists_Cats!$C$21,IF(B574&lt;=Lists_Cats!$B$22,Lists_Cats!$C$22,IF(B574&lt;=Lists_Cats!$B$23,Lists_Cats!$C$23,IF(B574&lt;=Lists_Cats!$B$24,Lists_Cats!$C$24,IF(B574&lt;=Lists_Cats!$B$25,Lists_Cats!$C$25,IF(B574&lt;=Lists_Cats!$B$26,Lists_Cats!$C$26,IF(B574&lt;=Lists_Cats!$B$27,Lists_Cats!$C$27,IF(B574&lt;=Lists_Cats!$B$28,Lists_Cats!$C$28,Lists_Cats!$C$29))))))))))</f>
        <v>FT4</v>
      </c>
      <c r="E574" s="29" t="str">
        <f>IF(C574&lt;=Lists_Cats!$B$33,Lists_Cats!$C$33,IF(C574&lt;=Lists_Cats!$B$34,Lists_Cats!$C$34,IF(C574&lt;=Lists_Cats!$B$35,Lists_Cats!$C$35,IF(C574&lt;=Lists_Cats!$B$36,Lists_Cats!$C$36,IF(C574&lt;=Lists_Cats!$B$37,Lists_Cats!$C$37,IF(C574&lt;=Lists_Cats!$B$38,Lists_Cats!$C$38,IF(C574&lt;=Lists_Cats!$B$39,Lists_Cats!$C$39,IF(C574&lt;=Lists_Cats!$B$40,Lists_Cats!$C$40,IF(C574&lt;=Lists_Cats!$B$41,Lists_Cats!$C$41,IF(C574&lt;=Lists_Cats!$B$42,Lists_Cats!$C$42,IF(C574&lt;=Lists_Cats!$B$43,Lists_Cats!$C$43,IF(C574&lt;=Lists_Cats!$B$44,Lists_Cats!$C$44,IF(C574&lt;=Lists_Cats!$B$45,Lists_Cats!$C$45,IF(C574&lt;=Lists_Cats!$B$46,Lists_Cats!$C$46,Lists_Cats!$C$47))))))))))))))</f>
        <v>FW5</v>
      </c>
      <c r="F574" s="50"/>
      <c r="G574" s="67" t="s">
        <v>20</v>
      </c>
      <c r="H574" s="51" t="str">
        <f t="shared" si="25"/>
        <v>FT4-FW5-Walnut</v>
      </c>
      <c r="I574" s="52">
        <v>59.949999999999996</v>
      </c>
      <c r="K574">
        <f t="shared" si="24"/>
        <v>1</v>
      </c>
      <c r="M574" s="355">
        <v>7.4999999999999997E-2</v>
      </c>
      <c r="O574" s="361">
        <f t="shared" si="26"/>
        <v>64.45</v>
      </c>
    </row>
    <row r="575" spans="1:15" hidden="1">
      <c r="A575" s="18" t="s">
        <v>80</v>
      </c>
      <c r="B575" s="13">
        <v>22</v>
      </c>
      <c r="C575" s="14">
        <v>79</v>
      </c>
      <c r="D575" s="15" t="str">
        <f>IF(B575&lt;=Lists_Cats!$B$19,Lists_Cats!$C$19,IF(B575&lt;=Lists_Cats!$B$20,Lists_Cats!$C$20,IF(B575&lt;=Lists_Cats!$B$21,Lists_Cats!$C$21,IF(B575&lt;=Lists_Cats!$B$22,Lists_Cats!$C$22,IF(B575&lt;=Lists_Cats!$B$23,Lists_Cats!$C$23,IF(B575&lt;=Lists_Cats!$B$24,Lists_Cats!$C$24,IF(B575&lt;=Lists_Cats!$B$25,Lists_Cats!$C$25,IF(B575&lt;=Lists_Cats!$B$26,Lists_Cats!$C$26,IF(B575&lt;=Lists_Cats!$B$27,Lists_Cats!$C$27,IF(B575&lt;=Lists_Cats!$B$28,Lists_Cats!$C$28,Lists_Cats!$C$29))))))))))</f>
        <v>FT4</v>
      </c>
      <c r="E575" s="29" t="str">
        <f>IF(C575&lt;=Lists_Cats!$B$33,Lists_Cats!$C$33,IF(C575&lt;=Lists_Cats!$B$34,Lists_Cats!$C$34,IF(C575&lt;=Lists_Cats!$B$35,Lists_Cats!$C$35,IF(C575&lt;=Lists_Cats!$B$36,Lists_Cats!$C$36,IF(C575&lt;=Lists_Cats!$B$37,Lists_Cats!$C$37,IF(C575&lt;=Lists_Cats!$B$38,Lists_Cats!$C$38,IF(C575&lt;=Lists_Cats!$B$39,Lists_Cats!$C$39,IF(C575&lt;=Lists_Cats!$B$40,Lists_Cats!$C$40,IF(C575&lt;=Lists_Cats!$B$41,Lists_Cats!$C$41,IF(C575&lt;=Lists_Cats!$B$42,Lists_Cats!$C$42,IF(C575&lt;=Lists_Cats!$B$43,Lists_Cats!$C$43,IF(C575&lt;=Lists_Cats!$B$44,Lists_Cats!$C$44,IF(C575&lt;=Lists_Cats!$B$45,Lists_Cats!$C$45,IF(C575&lt;=Lists_Cats!$B$46,Lists_Cats!$C$46,Lists_Cats!$C$47))))))))))))))</f>
        <v>FW5</v>
      </c>
      <c r="F575" s="15"/>
      <c r="G575" s="68" t="s">
        <v>104</v>
      </c>
      <c r="H575" s="16" t="str">
        <f t="shared" si="25"/>
        <v>FT4-FW5-Maple</v>
      </c>
      <c r="I575" s="54">
        <v>29.17</v>
      </c>
      <c r="K575">
        <f t="shared" si="24"/>
        <v>1</v>
      </c>
      <c r="M575" s="356">
        <v>0.02</v>
      </c>
      <c r="O575" s="361">
        <f t="shared" si="26"/>
        <v>29.76</v>
      </c>
    </row>
    <row r="576" spans="1:15" hidden="1">
      <c r="A576" s="25" t="s">
        <v>80</v>
      </c>
      <c r="B576" s="20">
        <v>22</v>
      </c>
      <c r="C576" s="14">
        <v>79</v>
      </c>
      <c r="D576" s="15" t="str">
        <f>IF(B576&lt;=Lists_Cats!$B$19,Lists_Cats!$C$19,IF(B576&lt;=Lists_Cats!$B$20,Lists_Cats!$C$20,IF(B576&lt;=Lists_Cats!$B$21,Lists_Cats!$C$21,IF(B576&lt;=Lists_Cats!$B$22,Lists_Cats!$C$22,IF(B576&lt;=Lists_Cats!$B$23,Lists_Cats!$C$23,IF(B576&lt;=Lists_Cats!$B$24,Lists_Cats!$C$24,IF(B576&lt;=Lists_Cats!$B$25,Lists_Cats!$C$25,IF(B576&lt;=Lists_Cats!$B$26,Lists_Cats!$C$26,IF(B576&lt;=Lists_Cats!$B$27,Lists_Cats!$C$27,IF(B576&lt;=Lists_Cats!$B$28,Lists_Cats!$C$28,Lists_Cats!$C$29))))))))))</f>
        <v>FT4</v>
      </c>
      <c r="E576" s="29" t="str">
        <f>IF(C576&lt;=Lists_Cats!$B$33,Lists_Cats!$C$33,IF(C576&lt;=Lists_Cats!$B$34,Lists_Cats!$C$34,IF(C576&lt;=Lists_Cats!$B$35,Lists_Cats!$C$35,IF(C576&lt;=Lists_Cats!$B$36,Lists_Cats!$C$36,IF(C576&lt;=Lists_Cats!$B$37,Lists_Cats!$C$37,IF(C576&lt;=Lists_Cats!$B$38,Lists_Cats!$C$38,IF(C576&lt;=Lists_Cats!$B$39,Lists_Cats!$C$39,IF(C576&lt;=Lists_Cats!$B$40,Lists_Cats!$C$40,IF(C576&lt;=Lists_Cats!$B$41,Lists_Cats!$C$41,IF(C576&lt;=Lists_Cats!$B$42,Lists_Cats!$C$42,IF(C576&lt;=Lists_Cats!$B$43,Lists_Cats!$C$43,IF(C576&lt;=Lists_Cats!$B$44,Lists_Cats!$C$44,IF(C576&lt;=Lists_Cats!$B$45,Lists_Cats!$C$45,IF(C576&lt;=Lists_Cats!$B$46,Lists_Cats!$C$46,Lists_Cats!$C$47))))))))))))))</f>
        <v>FW5</v>
      </c>
      <c r="F576" s="22"/>
      <c r="G576" s="59" t="s">
        <v>19</v>
      </c>
      <c r="H576" s="23" t="str">
        <f t="shared" si="25"/>
        <v>FT4-FW5-Cherry</v>
      </c>
      <c r="I576" s="24">
        <v>35.61</v>
      </c>
      <c r="K576">
        <f t="shared" si="24"/>
        <v>1</v>
      </c>
      <c r="M576" s="356">
        <v>0.02</v>
      </c>
      <c r="O576" s="361">
        <f t="shared" si="26"/>
        <v>36.33</v>
      </c>
    </row>
    <row r="577" spans="1:15" hidden="1">
      <c r="A577" s="32" t="s">
        <v>80</v>
      </c>
      <c r="B577" s="27">
        <v>22</v>
      </c>
      <c r="C577" s="14">
        <v>79</v>
      </c>
      <c r="D577" s="15" t="str">
        <f>IF(B577&lt;=Lists_Cats!$B$19,Lists_Cats!$C$19,IF(B577&lt;=Lists_Cats!$B$20,Lists_Cats!$C$20,IF(B577&lt;=Lists_Cats!$B$21,Lists_Cats!$C$21,IF(B577&lt;=Lists_Cats!$B$22,Lists_Cats!$C$22,IF(B577&lt;=Lists_Cats!$B$23,Lists_Cats!$C$23,IF(B577&lt;=Lists_Cats!$B$24,Lists_Cats!$C$24,IF(B577&lt;=Lists_Cats!$B$25,Lists_Cats!$C$25,IF(B577&lt;=Lists_Cats!$B$26,Lists_Cats!$C$26,IF(B577&lt;=Lists_Cats!$B$27,Lists_Cats!$C$27,IF(B577&lt;=Lists_Cats!$B$28,Lists_Cats!$C$28,Lists_Cats!$C$29))))))))))</f>
        <v>FT4</v>
      </c>
      <c r="E577" s="29" t="str">
        <f>IF(C577&lt;=Lists_Cats!$B$33,Lists_Cats!$C$33,IF(C577&lt;=Lists_Cats!$B$34,Lists_Cats!$C$34,IF(C577&lt;=Lists_Cats!$B$35,Lists_Cats!$C$35,IF(C577&lt;=Lists_Cats!$B$36,Lists_Cats!$C$36,IF(C577&lt;=Lists_Cats!$B$37,Lists_Cats!$C$37,IF(C577&lt;=Lists_Cats!$B$38,Lists_Cats!$C$38,IF(C577&lt;=Lists_Cats!$B$39,Lists_Cats!$C$39,IF(C577&lt;=Lists_Cats!$B$40,Lists_Cats!$C$40,IF(C577&lt;=Lists_Cats!$B$41,Lists_Cats!$C$41,IF(C577&lt;=Lists_Cats!$B$42,Lists_Cats!$C$42,IF(C577&lt;=Lists_Cats!$B$43,Lists_Cats!$C$43,IF(C577&lt;=Lists_Cats!$B$44,Lists_Cats!$C$44,IF(C577&lt;=Lists_Cats!$B$45,Lists_Cats!$C$45,IF(C577&lt;=Lists_Cats!$B$46,Lists_Cats!$C$46,Lists_Cats!$C$47))))))))))))))</f>
        <v>FW5</v>
      </c>
      <c r="F577" s="29"/>
      <c r="G577" s="60" t="s">
        <v>667</v>
      </c>
      <c r="H577" s="30" t="str">
        <f t="shared" si="25"/>
        <v>FT4-FW5-Hardwood</v>
      </c>
      <c r="I577" s="31">
        <v>19.020000000000003</v>
      </c>
      <c r="K577">
        <f t="shared" si="24"/>
        <v>1</v>
      </c>
      <c r="M577" s="356">
        <v>0.02</v>
      </c>
      <c r="O577" s="361">
        <f t="shared" si="26"/>
        <v>19.41</v>
      </c>
    </row>
    <row r="578" spans="1:15" hidden="1">
      <c r="A578" s="39" t="s">
        <v>80</v>
      </c>
      <c r="B578" s="34">
        <v>22</v>
      </c>
      <c r="C578" s="14">
        <v>79</v>
      </c>
      <c r="D578" s="15" t="str">
        <f>IF(B578&lt;=Lists_Cats!$B$19,Lists_Cats!$C$19,IF(B578&lt;=Lists_Cats!$B$20,Lists_Cats!$C$20,IF(B578&lt;=Lists_Cats!$B$21,Lists_Cats!$C$21,IF(B578&lt;=Lists_Cats!$B$22,Lists_Cats!$C$22,IF(B578&lt;=Lists_Cats!$B$23,Lists_Cats!$C$23,IF(B578&lt;=Lists_Cats!$B$24,Lists_Cats!$C$24,IF(B578&lt;=Lists_Cats!$B$25,Lists_Cats!$C$25,IF(B578&lt;=Lists_Cats!$B$26,Lists_Cats!$C$26,IF(B578&lt;=Lists_Cats!$B$27,Lists_Cats!$C$27,IF(B578&lt;=Lists_Cats!$B$28,Lists_Cats!$C$28,Lists_Cats!$C$29))))))))))</f>
        <v>FT4</v>
      </c>
      <c r="E578" s="29" t="str">
        <f>IF(C578&lt;=Lists_Cats!$B$33,Lists_Cats!$C$33,IF(C578&lt;=Lists_Cats!$B$34,Lists_Cats!$C$34,IF(C578&lt;=Lists_Cats!$B$35,Lists_Cats!$C$35,IF(C578&lt;=Lists_Cats!$B$36,Lists_Cats!$C$36,IF(C578&lt;=Lists_Cats!$B$37,Lists_Cats!$C$37,IF(C578&lt;=Lists_Cats!$B$38,Lists_Cats!$C$38,IF(C578&lt;=Lists_Cats!$B$39,Lists_Cats!$C$39,IF(C578&lt;=Lists_Cats!$B$40,Lists_Cats!$C$40,IF(C578&lt;=Lists_Cats!$B$41,Lists_Cats!$C$41,IF(C578&lt;=Lists_Cats!$B$42,Lists_Cats!$C$42,IF(C578&lt;=Lists_Cats!$B$43,Lists_Cats!$C$43,IF(C578&lt;=Lists_Cats!$B$44,Lists_Cats!$C$44,IF(C578&lt;=Lists_Cats!$B$45,Lists_Cats!$C$45,IF(C578&lt;=Lists_Cats!$B$46,Lists_Cats!$C$46,Lists_Cats!$C$47))))))))))))))</f>
        <v>FW5</v>
      </c>
      <c r="F578" s="36"/>
      <c r="G578" s="63" t="s">
        <v>105</v>
      </c>
      <c r="H578" s="37" t="str">
        <f t="shared" si="25"/>
        <v>FT4-FW5-CND MAPLE</v>
      </c>
      <c r="I578" s="38">
        <v>22.23</v>
      </c>
      <c r="K578">
        <f t="shared" si="24"/>
        <v>1</v>
      </c>
      <c r="M578" s="356">
        <v>0.04</v>
      </c>
      <c r="O578" s="361">
        <f t="shared" si="26"/>
        <v>23.12</v>
      </c>
    </row>
    <row r="579" spans="1:15" hidden="1">
      <c r="A579" s="220" t="s">
        <v>80</v>
      </c>
      <c r="B579" s="214">
        <v>22</v>
      </c>
      <c r="C579" s="14">
        <v>79</v>
      </c>
      <c r="D579" s="15" t="str">
        <f>IF(B579&lt;=Lists_Cats!$B$19,Lists_Cats!$C$19,IF(B579&lt;=Lists_Cats!$B$20,Lists_Cats!$C$20,IF(B579&lt;=Lists_Cats!$B$21,Lists_Cats!$C$21,IF(B579&lt;=Lists_Cats!$B$22,Lists_Cats!$C$22,IF(B579&lt;=Lists_Cats!$B$23,Lists_Cats!$C$23,IF(B579&lt;=Lists_Cats!$B$24,Lists_Cats!$C$24,IF(B579&lt;=Lists_Cats!$B$25,Lists_Cats!$C$25,IF(B579&lt;=Lists_Cats!$B$26,Lists_Cats!$C$26,IF(B579&lt;=Lists_Cats!$B$27,Lists_Cats!$C$27,IF(B579&lt;=Lists_Cats!$B$28,Lists_Cats!$C$28,Lists_Cats!$C$29))))))))))</f>
        <v>FT4</v>
      </c>
      <c r="E579" s="29" t="str">
        <f>IF(C579&lt;=Lists_Cats!$B$33,Lists_Cats!$C$33,IF(C579&lt;=Lists_Cats!$B$34,Lists_Cats!$C$34,IF(C579&lt;=Lists_Cats!$B$35,Lists_Cats!$C$35,IF(C579&lt;=Lists_Cats!$B$36,Lists_Cats!$C$36,IF(C579&lt;=Lists_Cats!$B$37,Lists_Cats!$C$37,IF(C579&lt;=Lists_Cats!$B$38,Lists_Cats!$C$38,IF(C579&lt;=Lists_Cats!$B$39,Lists_Cats!$C$39,IF(C579&lt;=Lists_Cats!$B$40,Lists_Cats!$C$40,IF(C579&lt;=Lists_Cats!$B$41,Lists_Cats!$C$41,IF(C579&lt;=Lists_Cats!$B$42,Lists_Cats!$C$42,IF(C579&lt;=Lists_Cats!$B$43,Lists_Cats!$C$43,IF(C579&lt;=Lists_Cats!$B$44,Lists_Cats!$C$44,IF(C579&lt;=Lists_Cats!$B$45,Lists_Cats!$C$45,IF(C579&lt;=Lists_Cats!$B$46,Lists_Cats!$C$46,Lists_Cats!$C$47))))))))))))))</f>
        <v>FW5</v>
      </c>
      <c r="F579" s="216"/>
      <c r="G579" s="217" t="s">
        <v>701</v>
      </c>
      <c r="H579" s="218" t="str">
        <f t="shared" si="25"/>
        <v>FT4-FW5-CND MAPLE - Sprayed</v>
      </c>
      <c r="I579" s="219">
        <v>22.23</v>
      </c>
      <c r="K579">
        <f t="shared" si="24"/>
        <v>1</v>
      </c>
      <c r="M579" s="356">
        <v>0.04</v>
      </c>
      <c r="O579" s="361">
        <f t="shared" si="26"/>
        <v>23.12</v>
      </c>
    </row>
    <row r="580" spans="1:15" hidden="1">
      <c r="A580" s="32" t="s">
        <v>80</v>
      </c>
      <c r="B580" s="27">
        <v>22</v>
      </c>
      <c r="C580" s="14">
        <v>79</v>
      </c>
      <c r="D580" s="15" t="str">
        <f>IF(B580&lt;=Lists_Cats!$B$19,Lists_Cats!$C$19,IF(B580&lt;=Lists_Cats!$B$20,Lists_Cats!$C$20,IF(B580&lt;=Lists_Cats!$B$21,Lists_Cats!$C$21,IF(B580&lt;=Lists_Cats!$B$22,Lists_Cats!$C$22,IF(B580&lt;=Lists_Cats!$B$23,Lists_Cats!$C$23,IF(B580&lt;=Lists_Cats!$B$24,Lists_Cats!$C$24,IF(B580&lt;=Lists_Cats!$B$25,Lists_Cats!$C$25,IF(B580&lt;=Lists_Cats!$B$26,Lists_Cats!$C$26,IF(B580&lt;=Lists_Cats!$B$27,Lists_Cats!$C$27,IF(B580&lt;=Lists_Cats!$B$28,Lists_Cats!$C$28,Lists_Cats!$C$29))))))))))</f>
        <v>FT4</v>
      </c>
      <c r="E580" s="29" t="str">
        <f>IF(C580&lt;=Lists_Cats!$B$33,Lists_Cats!$C$33,IF(C580&lt;=Lists_Cats!$B$34,Lists_Cats!$C$34,IF(C580&lt;=Lists_Cats!$B$35,Lists_Cats!$C$35,IF(C580&lt;=Lists_Cats!$B$36,Lists_Cats!$C$36,IF(C580&lt;=Lists_Cats!$B$37,Lists_Cats!$C$37,IF(C580&lt;=Lists_Cats!$B$38,Lists_Cats!$C$38,IF(C580&lt;=Lists_Cats!$B$39,Lists_Cats!$C$39,IF(C580&lt;=Lists_Cats!$B$40,Lists_Cats!$C$40,IF(C580&lt;=Lists_Cats!$B$41,Lists_Cats!$C$41,IF(C580&lt;=Lists_Cats!$B$42,Lists_Cats!$C$42,IF(C580&lt;=Lists_Cats!$B$43,Lists_Cats!$C$43,IF(C580&lt;=Lists_Cats!$B$44,Lists_Cats!$C$44,IF(C580&lt;=Lists_Cats!$B$45,Lists_Cats!$C$45,IF(C580&lt;=Lists_Cats!$B$46,Lists_Cats!$C$46,Lists_Cats!$C$47))))))))))))))</f>
        <v>FW5</v>
      </c>
      <c r="F580" s="29"/>
      <c r="G580" s="60" t="s">
        <v>700</v>
      </c>
      <c r="H580" s="30" t="str">
        <f t="shared" si="25"/>
        <v>FT4-FW5-Hardwood - Sprayed</v>
      </c>
      <c r="I580" s="31">
        <v>19.020000000000003</v>
      </c>
      <c r="K580">
        <f t="shared" ref="K580:K643" si="27">COUNTIF($H$4:$H$873,H580)</f>
        <v>1</v>
      </c>
      <c r="M580" s="356">
        <v>0.02</v>
      </c>
      <c r="O580" s="361">
        <f t="shared" si="26"/>
        <v>19.41</v>
      </c>
    </row>
    <row r="581" spans="1:15" hidden="1">
      <c r="A581" s="213" t="s">
        <v>63</v>
      </c>
      <c r="B581" s="214">
        <v>12</v>
      </c>
      <c r="C581" s="215">
        <v>31</v>
      </c>
      <c r="D581" s="15" t="str">
        <f>IF(B581&lt;=Lists_Cats!$B$19,Lists_Cats!$C$19,IF(B581&lt;=Lists_Cats!$B$20,Lists_Cats!$C$20,IF(B581&lt;=Lists_Cats!$B$21,Lists_Cats!$C$21,IF(B581&lt;=Lists_Cats!$B$22,Lists_Cats!$C$22,IF(B581&lt;=Lists_Cats!$B$23,Lists_Cats!$C$23,IF(B581&lt;=Lists_Cats!$B$24,Lists_Cats!$C$24,IF(B581&lt;=Lists_Cats!$B$25,Lists_Cats!$C$25,IF(B581&lt;=Lists_Cats!$B$26,Lists_Cats!$C$26,IF(B581&lt;=Lists_Cats!$B$27,Lists_Cats!$C$27,IF(B581&lt;=Lists_Cats!$B$28,Lists_Cats!$C$28,Lists_Cats!$C$29))))))))))</f>
        <v>FT1</v>
      </c>
      <c r="E581" s="216" t="str">
        <f>IF(C581&lt;=Lists_Cats!$B$33,Lists_Cats!$C$33,IF(C581&lt;=Lists_Cats!$B$34,Lists_Cats!$C$34,IF(C581&lt;=Lists_Cats!$B$35,Lists_Cats!$C$35,IF(C581&lt;=Lists_Cats!$B$36,Lists_Cats!$C$36,IF(C581&lt;=Lists_Cats!$B$37,Lists_Cats!$C$37,IF(C581&lt;=Lists_Cats!$B$38,Lists_Cats!$C$38,IF(C581&lt;=Lists_Cats!$B$39,Lists_Cats!$C$39,IF(C581&lt;=Lists_Cats!$B$40,Lists_Cats!$C$40,IF(C581&lt;=Lists_Cats!$B$41,Lists_Cats!$C$41,IF(C581&lt;=Lists_Cats!$B$42,Lists_Cats!$C$42,IF(C581&lt;=Lists_Cats!$B$43,Lists_Cats!$C$43,IF(C581&lt;=Lists_Cats!$B$44,Lists_Cats!$C$44,IF(C581&lt;=Lists_Cats!$B$45,Lists_Cats!$C$45,IF(C581&lt;=Lists_Cats!$B$46,Lists_Cats!$C$46,Lists_Cats!$C$47))))))))))))))</f>
        <v>FW1</v>
      </c>
      <c r="F581" s="216"/>
      <c r="G581" s="217" t="s">
        <v>701</v>
      </c>
      <c r="H581" s="218" t="str">
        <f t="shared" ref="H581:H644" si="28">D581&amp;"-"&amp;E581&amp;"-"&amp;G581</f>
        <v>FT1-FW1-CND MAPLE - Sprayed</v>
      </c>
      <c r="I581" s="219">
        <v>7.1</v>
      </c>
      <c r="K581">
        <f t="shared" si="27"/>
        <v>1</v>
      </c>
      <c r="M581" s="356">
        <v>0.04</v>
      </c>
      <c r="O581" s="361">
        <f t="shared" ref="O581:O644" si="29">+ROUNDUP(I581*(1+M581),2)</f>
        <v>7.39</v>
      </c>
    </row>
    <row r="582" spans="1:15" hidden="1">
      <c r="A582" s="213" t="s">
        <v>64</v>
      </c>
      <c r="B582" s="214">
        <v>25</v>
      </c>
      <c r="C582" s="215">
        <v>31</v>
      </c>
      <c r="D582" s="15" t="str">
        <f>IF(B582&lt;=Lists_Cats!$B$19,Lists_Cats!$C$19,IF(B582&lt;=Lists_Cats!$B$20,Lists_Cats!$C$20,IF(B582&lt;=Lists_Cats!$B$21,Lists_Cats!$C$21,IF(B582&lt;=Lists_Cats!$B$22,Lists_Cats!$C$22,IF(B582&lt;=Lists_Cats!$B$23,Lists_Cats!$C$23,IF(B582&lt;=Lists_Cats!$B$24,Lists_Cats!$C$24,IF(B582&lt;=Lists_Cats!$B$25,Lists_Cats!$C$25,IF(B582&lt;=Lists_Cats!$B$26,Lists_Cats!$C$26,IF(B582&lt;=Lists_Cats!$B$27,Lists_Cats!$C$27,IF(B582&lt;=Lists_Cats!$B$28,Lists_Cats!$C$28,Lists_Cats!$C$29))))))))))</f>
        <v>FT5</v>
      </c>
      <c r="E582" s="216" t="str">
        <f>IF(C582&lt;=Lists_Cats!$B$33,Lists_Cats!$C$33,IF(C582&lt;=Lists_Cats!$B$34,Lists_Cats!$C$34,IF(C582&lt;=Lists_Cats!$B$35,Lists_Cats!$C$35,IF(C582&lt;=Lists_Cats!$B$36,Lists_Cats!$C$36,IF(C582&lt;=Lists_Cats!$B$37,Lists_Cats!$C$37,IF(C582&lt;=Lists_Cats!$B$38,Lists_Cats!$C$38,IF(C582&lt;=Lists_Cats!$B$39,Lists_Cats!$C$39,IF(C582&lt;=Lists_Cats!$B$40,Lists_Cats!$C$40,IF(C582&lt;=Lists_Cats!$B$41,Lists_Cats!$C$41,IF(C582&lt;=Lists_Cats!$B$42,Lists_Cats!$C$42,IF(C582&lt;=Lists_Cats!$B$43,Lists_Cats!$C$43,IF(C582&lt;=Lists_Cats!$B$44,Lists_Cats!$C$44,IF(C582&lt;=Lists_Cats!$B$45,Lists_Cats!$C$45,IF(C582&lt;=Lists_Cats!$B$46,Lists_Cats!$C$46,Lists_Cats!$C$47))))))))))))))</f>
        <v>FW1</v>
      </c>
      <c r="F582" s="216"/>
      <c r="G582" s="217" t="s">
        <v>701</v>
      </c>
      <c r="H582" s="218" t="str">
        <f t="shared" si="28"/>
        <v>FT5-FW1-CND MAPLE - Sprayed</v>
      </c>
      <c r="I582" s="219">
        <v>10.36</v>
      </c>
      <c r="K582">
        <f t="shared" si="27"/>
        <v>1</v>
      </c>
      <c r="M582" s="356">
        <v>0.04</v>
      </c>
      <c r="O582" s="361">
        <f t="shared" si="29"/>
        <v>10.78</v>
      </c>
    </row>
    <row r="583" spans="1:15" hidden="1">
      <c r="A583" s="213" t="s">
        <v>65</v>
      </c>
      <c r="B583" s="214">
        <v>12</v>
      </c>
      <c r="C583" s="215">
        <v>45</v>
      </c>
      <c r="D583" s="15" t="str">
        <f>IF(B583&lt;=Lists_Cats!$B$19,Lists_Cats!$C$19,IF(B583&lt;=Lists_Cats!$B$20,Lists_Cats!$C$20,IF(B583&lt;=Lists_Cats!$B$21,Lists_Cats!$C$21,IF(B583&lt;=Lists_Cats!$B$22,Lists_Cats!$C$22,IF(B583&lt;=Lists_Cats!$B$23,Lists_Cats!$C$23,IF(B583&lt;=Lists_Cats!$B$24,Lists_Cats!$C$24,IF(B583&lt;=Lists_Cats!$B$25,Lists_Cats!$C$25,IF(B583&lt;=Lists_Cats!$B$26,Lists_Cats!$C$26,IF(B583&lt;=Lists_Cats!$B$27,Lists_Cats!$C$27,IF(B583&lt;=Lists_Cats!$B$28,Lists_Cats!$C$28,Lists_Cats!$C$29))))))))))</f>
        <v>FT1</v>
      </c>
      <c r="E583" s="216" t="str">
        <f>IF(C583&lt;=Lists_Cats!$B$33,Lists_Cats!$C$33,IF(C583&lt;=Lists_Cats!$B$34,Lists_Cats!$C$34,IF(C583&lt;=Lists_Cats!$B$35,Lists_Cats!$C$35,IF(C583&lt;=Lists_Cats!$B$36,Lists_Cats!$C$36,IF(C583&lt;=Lists_Cats!$B$37,Lists_Cats!$C$37,IF(C583&lt;=Lists_Cats!$B$38,Lists_Cats!$C$38,IF(C583&lt;=Lists_Cats!$B$39,Lists_Cats!$C$39,IF(C583&lt;=Lists_Cats!$B$40,Lists_Cats!$C$40,IF(C583&lt;=Lists_Cats!$B$41,Lists_Cats!$C$41,IF(C583&lt;=Lists_Cats!$B$42,Lists_Cats!$C$42,IF(C583&lt;=Lists_Cats!$B$43,Lists_Cats!$C$43,IF(C583&lt;=Lists_Cats!$B$44,Lists_Cats!$C$44,IF(C583&lt;=Lists_Cats!$B$45,Lists_Cats!$C$45,IF(C583&lt;=Lists_Cats!$B$46,Lists_Cats!$C$46,Lists_Cats!$C$47))))))))))))))</f>
        <v>FW2</v>
      </c>
      <c r="F583" s="216"/>
      <c r="G583" s="217" t="s">
        <v>701</v>
      </c>
      <c r="H583" s="218" t="str">
        <f t="shared" si="28"/>
        <v>FT1-FW2-CND MAPLE - Sprayed</v>
      </c>
      <c r="I583" s="219">
        <v>8.76</v>
      </c>
      <c r="K583">
        <f t="shared" si="27"/>
        <v>1</v>
      </c>
      <c r="M583" s="356">
        <v>0.04</v>
      </c>
      <c r="O583" s="361">
        <f t="shared" si="29"/>
        <v>9.1199999999999992</v>
      </c>
    </row>
    <row r="584" spans="1:15" hidden="1">
      <c r="A584" s="213" t="s">
        <v>66</v>
      </c>
      <c r="B584" s="214">
        <v>12</v>
      </c>
      <c r="C584" s="215">
        <v>60</v>
      </c>
      <c r="D584" s="15" t="str">
        <f>IF(B584&lt;=Lists_Cats!$B$19,Lists_Cats!$C$19,IF(B584&lt;=Lists_Cats!$B$20,Lists_Cats!$C$20,IF(B584&lt;=Lists_Cats!$B$21,Lists_Cats!$C$21,IF(B584&lt;=Lists_Cats!$B$22,Lists_Cats!$C$22,IF(B584&lt;=Lists_Cats!$B$23,Lists_Cats!$C$23,IF(B584&lt;=Lists_Cats!$B$24,Lists_Cats!$C$24,IF(B584&lt;=Lists_Cats!$B$25,Lists_Cats!$C$25,IF(B584&lt;=Lists_Cats!$B$26,Lists_Cats!$C$26,IF(B584&lt;=Lists_Cats!$B$27,Lists_Cats!$C$27,IF(B584&lt;=Lists_Cats!$B$28,Lists_Cats!$C$28,Lists_Cats!$C$29))))))))))</f>
        <v>FT1</v>
      </c>
      <c r="E584" s="216" t="str">
        <f>IF(C584&lt;=Lists_Cats!$B$33,Lists_Cats!$C$33,IF(C584&lt;=Lists_Cats!$B$34,Lists_Cats!$C$34,IF(C584&lt;=Lists_Cats!$B$35,Lists_Cats!$C$35,IF(C584&lt;=Lists_Cats!$B$36,Lists_Cats!$C$36,IF(C584&lt;=Lists_Cats!$B$37,Lists_Cats!$C$37,IF(C584&lt;=Lists_Cats!$B$38,Lists_Cats!$C$38,IF(C584&lt;=Lists_Cats!$B$39,Lists_Cats!$C$39,IF(C584&lt;=Lists_Cats!$B$40,Lists_Cats!$C$40,IF(C584&lt;=Lists_Cats!$B$41,Lists_Cats!$C$41,IF(C584&lt;=Lists_Cats!$B$42,Lists_Cats!$C$42,IF(C584&lt;=Lists_Cats!$B$43,Lists_Cats!$C$43,IF(C584&lt;=Lists_Cats!$B$44,Lists_Cats!$C$44,IF(C584&lt;=Lists_Cats!$B$45,Lists_Cats!$C$45,IF(C584&lt;=Lists_Cats!$B$46,Lists_Cats!$C$46,Lists_Cats!$C$47))))))))))))))</f>
        <v>FW3</v>
      </c>
      <c r="F584" s="216"/>
      <c r="G584" s="217" t="s">
        <v>701</v>
      </c>
      <c r="H584" s="218" t="str">
        <f t="shared" si="28"/>
        <v>FT1-FW3-CND MAPLE - Sprayed</v>
      </c>
      <c r="I584" s="219">
        <v>10.799999999999999</v>
      </c>
      <c r="K584">
        <f t="shared" si="27"/>
        <v>1</v>
      </c>
      <c r="M584" s="356">
        <v>0.04</v>
      </c>
      <c r="O584" s="361">
        <f t="shared" si="29"/>
        <v>11.24</v>
      </c>
    </row>
    <row r="585" spans="1:15" hidden="1">
      <c r="A585" s="213" t="s">
        <v>67</v>
      </c>
      <c r="B585" s="214">
        <v>12</v>
      </c>
      <c r="C585" s="215">
        <v>75</v>
      </c>
      <c r="D585" s="15" t="str">
        <f>IF(B585&lt;=Lists_Cats!$B$19,Lists_Cats!$C$19,IF(B585&lt;=Lists_Cats!$B$20,Lists_Cats!$C$20,IF(B585&lt;=Lists_Cats!$B$21,Lists_Cats!$C$21,IF(B585&lt;=Lists_Cats!$B$22,Lists_Cats!$C$22,IF(B585&lt;=Lists_Cats!$B$23,Lists_Cats!$C$23,IF(B585&lt;=Lists_Cats!$B$24,Lists_Cats!$C$24,IF(B585&lt;=Lists_Cats!$B$25,Lists_Cats!$C$25,IF(B585&lt;=Lists_Cats!$B$26,Lists_Cats!$C$26,IF(B585&lt;=Lists_Cats!$B$27,Lists_Cats!$C$27,IF(B585&lt;=Lists_Cats!$B$28,Lists_Cats!$C$28,Lists_Cats!$C$29))))))))))</f>
        <v>FT1</v>
      </c>
      <c r="E585" s="216" t="str">
        <f>IF(C585&lt;=Lists_Cats!$B$33,Lists_Cats!$C$33,IF(C585&lt;=Lists_Cats!$B$34,Lists_Cats!$C$34,IF(C585&lt;=Lists_Cats!$B$35,Lists_Cats!$C$35,IF(C585&lt;=Lists_Cats!$B$36,Lists_Cats!$C$36,IF(C585&lt;=Lists_Cats!$B$37,Lists_Cats!$C$37,IF(C585&lt;=Lists_Cats!$B$38,Lists_Cats!$C$38,IF(C585&lt;=Lists_Cats!$B$39,Lists_Cats!$C$39,IF(C585&lt;=Lists_Cats!$B$40,Lists_Cats!$C$40,IF(C585&lt;=Lists_Cats!$B$41,Lists_Cats!$C$41,IF(C585&lt;=Lists_Cats!$B$42,Lists_Cats!$C$42,IF(C585&lt;=Lists_Cats!$B$43,Lists_Cats!$C$43,IF(C585&lt;=Lists_Cats!$B$44,Lists_Cats!$C$44,IF(C585&lt;=Lists_Cats!$B$45,Lists_Cats!$C$45,IF(C585&lt;=Lists_Cats!$B$46,Lists_Cats!$C$46,Lists_Cats!$C$47))))))))))))))</f>
        <v>FW4</v>
      </c>
      <c r="F585" s="216"/>
      <c r="G585" s="217" t="s">
        <v>701</v>
      </c>
      <c r="H585" s="218" t="str">
        <f t="shared" si="28"/>
        <v>FT1-FW4-CND MAPLE - Sprayed</v>
      </c>
      <c r="I585" s="219">
        <v>12.79</v>
      </c>
      <c r="K585">
        <f t="shared" si="27"/>
        <v>1</v>
      </c>
      <c r="M585" s="356">
        <v>0.04</v>
      </c>
      <c r="O585" s="361">
        <f t="shared" si="29"/>
        <v>13.31</v>
      </c>
    </row>
    <row r="586" spans="1:15" hidden="1">
      <c r="A586" s="213" t="s">
        <v>68</v>
      </c>
      <c r="B586" s="214">
        <v>12</v>
      </c>
      <c r="C586" s="215">
        <v>82</v>
      </c>
      <c r="D586" s="15" t="str">
        <f>IF(B586&lt;=Lists_Cats!$B$19,Lists_Cats!$C$19,IF(B586&lt;=Lists_Cats!$B$20,Lists_Cats!$C$20,IF(B586&lt;=Lists_Cats!$B$21,Lists_Cats!$C$21,IF(B586&lt;=Lists_Cats!$B$22,Lists_Cats!$C$22,IF(B586&lt;=Lists_Cats!$B$23,Lists_Cats!$C$23,IF(B586&lt;=Lists_Cats!$B$24,Lists_Cats!$C$24,IF(B586&lt;=Lists_Cats!$B$25,Lists_Cats!$C$25,IF(B586&lt;=Lists_Cats!$B$26,Lists_Cats!$C$26,IF(B586&lt;=Lists_Cats!$B$27,Lists_Cats!$C$27,IF(B586&lt;=Lists_Cats!$B$28,Lists_Cats!$C$28,Lists_Cats!$C$29))))))))))</f>
        <v>FT1</v>
      </c>
      <c r="E586" s="216" t="str">
        <f>IF(C586&lt;=Lists_Cats!$B$33,Lists_Cats!$C$33,IF(C586&lt;=Lists_Cats!$B$34,Lists_Cats!$C$34,IF(C586&lt;=Lists_Cats!$B$35,Lists_Cats!$C$35,IF(C586&lt;=Lists_Cats!$B$36,Lists_Cats!$C$36,IF(C586&lt;=Lists_Cats!$B$37,Lists_Cats!$C$37,IF(C586&lt;=Lists_Cats!$B$38,Lists_Cats!$C$38,IF(C586&lt;=Lists_Cats!$B$39,Lists_Cats!$C$39,IF(C586&lt;=Lists_Cats!$B$40,Lists_Cats!$C$40,IF(C586&lt;=Lists_Cats!$B$41,Lists_Cats!$C$41,IF(C586&lt;=Lists_Cats!$B$42,Lists_Cats!$C$42,IF(C586&lt;=Lists_Cats!$B$43,Lists_Cats!$C$43,IF(C586&lt;=Lists_Cats!$B$44,Lists_Cats!$C$44,IF(C586&lt;=Lists_Cats!$B$45,Lists_Cats!$C$45,IF(C586&lt;=Lists_Cats!$B$46,Lists_Cats!$C$46,Lists_Cats!$C$47))))))))))))))</f>
        <v>FW6</v>
      </c>
      <c r="F586" s="216"/>
      <c r="G586" s="217" t="s">
        <v>701</v>
      </c>
      <c r="H586" s="218" t="str">
        <f t="shared" si="28"/>
        <v>FT1-FW6-CND MAPLE - Sprayed</v>
      </c>
      <c r="I586" s="219">
        <v>13.75</v>
      </c>
      <c r="K586">
        <f t="shared" si="27"/>
        <v>1</v>
      </c>
      <c r="M586" s="356">
        <v>0.04</v>
      </c>
      <c r="O586" s="361">
        <f t="shared" si="29"/>
        <v>14.3</v>
      </c>
    </row>
    <row r="587" spans="1:15">
      <c r="A587" s="213" t="s">
        <v>69</v>
      </c>
      <c r="B587" s="214">
        <v>15</v>
      </c>
      <c r="C587" s="215">
        <v>45</v>
      </c>
      <c r="D587" s="15" t="str">
        <f>IF(B587&lt;=Lists_Cats!$B$19,Lists_Cats!$C$19,IF(B587&lt;=Lists_Cats!$B$20,Lists_Cats!$C$20,IF(B587&lt;=Lists_Cats!$B$21,Lists_Cats!$C$21,IF(B587&lt;=Lists_Cats!$B$22,Lists_Cats!$C$22,IF(B587&lt;=Lists_Cats!$B$23,Lists_Cats!$C$23,IF(B587&lt;=Lists_Cats!$B$24,Lists_Cats!$C$24,IF(B587&lt;=Lists_Cats!$B$25,Lists_Cats!$C$25,IF(B587&lt;=Lists_Cats!$B$26,Lists_Cats!$C$26,IF(B587&lt;=Lists_Cats!$B$27,Lists_Cats!$C$27,IF(B587&lt;=Lists_Cats!$B$28,Lists_Cats!$C$28,Lists_Cats!$C$29))))))))))</f>
        <v>FT2</v>
      </c>
      <c r="E587" s="216" t="str">
        <f>IF(C587&lt;=Lists_Cats!$B$33,Lists_Cats!$C$33,IF(C587&lt;=Lists_Cats!$B$34,Lists_Cats!$C$34,IF(C587&lt;=Lists_Cats!$B$35,Lists_Cats!$C$35,IF(C587&lt;=Lists_Cats!$B$36,Lists_Cats!$C$36,IF(C587&lt;=Lists_Cats!$B$37,Lists_Cats!$C$37,IF(C587&lt;=Lists_Cats!$B$38,Lists_Cats!$C$38,IF(C587&lt;=Lists_Cats!$B$39,Lists_Cats!$C$39,IF(C587&lt;=Lists_Cats!$B$40,Lists_Cats!$C$40,IF(C587&lt;=Lists_Cats!$B$41,Lists_Cats!$C$41,IF(C587&lt;=Lists_Cats!$B$42,Lists_Cats!$C$42,IF(C587&lt;=Lists_Cats!$B$43,Lists_Cats!$C$43,IF(C587&lt;=Lists_Cats!$B$44,Lists_Cats!$C$44,IF(C587&lt;=Lists_Cats!$B$45,Lists_Cats!$C$45,IF(C587&lt;=Lists_Cats!$B$46,Lists_Cats!$C$46,Lists_Cats!$C$47))))))))))))))</f>
        <v>FW2</v>
      </c>
      <c r="F587" s="216"/>
      <c r="G587" s="217" t="s">
        <v>701</v>
      </c>
      <c r="H587" s="218" t="str">
        <f t="shared" si="28"/>
        <v>FT2-FW2-CND MAPLE - Sprayed</v>
      </c>
      <c r="I587" s="219">
        <v>9.41</v>
      </c>
      <c r="K587">
        <f t="shared" si="27"/>
        <v>1</v>
      </c>
      <c r="M587" s="356">
        <v>0.04</v>
      </c>
      <c r="O587" s="361">
        <f t="shared" si="29"/>
        <v>9.7899999999999991</v>
      </c>
    </row>
    <row r="588" spans="1:15">
      <c r="A588" s="220" t="s">
        <v>70</v>
      </c>
      <c r="B588" s="214">
        <v>15</v>
      </c>
      <c r="C588" s="215">
        <v>60</v>
      </c>
      <c r="D588" s="15" t="str">
        <f>IF(B588&lt;=Lists_Cats!$B$19,Lists_Cats!$C$19,IF(B588&lt;=Lists_Cats!$B$20,Lists_Cats!$C$20,IF(B588&lt;=Lists_Cats!$B$21,Lists_Cats!$C$21,IF(B588&lt;=Lists_Cats!$B$22,Lists_Cats!$C$22,IF(B588&lt;=Lists_Cats!$B$23,Lists_Cats!$C$23,IF(B588&lt;=Lists_Cats!$B$24,Lists_Cats!$C$24,IF(B588&lt;=Lists_Cats!$B$25,Lists_Cats!$C$25,IF(B588&lt;=Lists_Cats!$B$26,Lists_Cats!$C$26,IF(B588&lt;=Lists_Cats!$B$27,Lists_Cats!$C$27,IF(B588&lt;=Lists_Cats!$B$28,Lists_Cats!$C$28,Lists_Cats!$C$29))))))))))</f>
        <v>FT2</v>
      </c>
      <c r="E588" s="216" t="str">
        <f>IF(C588&lt;=Lists_Cats!$B$33,Lists_Cats!$C$33,IF(C588&lt;=Lists_Cats!$B$34,Lists_Cats!$C$34,IF(C588&lt;=Lists_Cats!$B$35,Lists_Cats!$C$35,IF(C588&lt;=Lists_Cats!$B$36,Lists_Cats!$C$36,IF(C588&lt;=Lists_Cats!$B$37,Lists_Cats!$C$37,IF(C588&lt;=Lists_Cats!$B$38,Lists_Cats!$C$38,IF(C588&lt;=Lists_Cats!$B$39,Lists_Cats!$C$39,IF(C588&lt;=Lists_Cats!$B$40,Lists_Cats!$C$40,IF(C588&lt;=Lists_Cats!$B$41,Lists_Cats!$C$41,IF(C588&lt;=Lists_Cats!$B$42,Lists_Cats!$C$42,IF(C588&lt;=Lists_Cats!$B$43,Lists_Cats!$C$43,IF(C588&lt;=Lists_Cats!$B$44,Lists_Cats!$C$44,IF(C588&lt;=Lists_Cats!$B$45,Lists_Cats!$C$45,IF(C588&lt;=Lists_Cats!$B$46,Lists_Cats!$C$46,Lists_Cats!$C$47))))))))))))))</f>
        <v>FW3</v>
      </c>
      <c r="F588" s="216"/>
      <c r="G588" s="217" t="s">
        <v>701</v>
      </c>
      <c r="H588" s="218" t="str">
        <f t="shared" si="28"/>
        <v>FT2-FW3-CND MAPLE - Sprayed</v>
      </c>
      <c r="I588" s="219">
        <v>11.17</v>
      </c>
      <c r="K588">
        <f t="shared" si="27"/>
        <v>1</v>
      </c>
      <c r="M588" s="356">
        <v>0.04</v>
      </c>
      <c r="O588" s="361">
        <f t="shared" si="29"/>
        <v>11.62</v>
      </c>
    </row>
    <row r="589" spans="1:15">
      <c r="A589" s="220" t="s">
        <v>71</v>
      </c>
      <c r="B589" s="214">
        <v>15</v>
      </c>
      <c r="C589" s="215">
        <v>75</v>
      </c>
      <c r="D589" s="15" t="str">
        <f>IF(B589&lt;=Lists_Cats!$B$19,Lists_Cats!$C$19,IF(B589&lt;=Lists_Cats!$B$20,Lists_Cats!$C$20,IF(B589&lt;=Lists_Cats!$B$21,Lists_Cats!$C$21,IF(B589&lt;=Lists_Cats!$B$22,Lists_Cats!$C$22,IF(B589&lt;=Lists_Cats!$B$23,Lists_Cats!$C$23,IF(B589&lt;=Lists_Cats!$B$24,Lists_Cats!$C$24,IF(B589&lt;=Lists_Cats!$B$25,Lists_Cats!$C$25,IF(B589&lt;=Lists_Cats!$B$26,Lists_Cats!$C$26,IF(B589&lt;=Lists_Cats!$B$27,Lists_Cats!$C$27,IF(B589&lt;=Lists_Cats!$B$28,Lists_Cats!$C$28,Lists_Cats!$C$29))))))))))</f>
        <v>FT2</v>
      </c>
      <c r="E589" s="216" t="str">
        <f>IF(C589&lt;=Lists_Cats!$B$33,Lists_Cats!$C$33,IF(C589&lt;=Lists_Cats!$B$34,Lists_Cats!$C$34,IF(C589&lt;=Lists_Cats!$B$35,Lists_Cats!$C$35,IF(C589&lt;=Lists_Cats!$B$36,Lists_Cats!$C$36,IF(C589&lt;=Lists_Cats!$B$37,Lists_Cats!$C$37,IF(C589&lt;=Lists_Cats!$B$38,Lists_Cats!$C$38,IF(C589&lt;=Lists_Cats!$B$39,Lists_Cats!$C$39,IF(C589&lt;=Lists_Cats!$B$40,Lists_Cats!$C$40,IF(C589&lt;=Lists_Cats!$B$41,Lists_Cats!$C$41,IF(C589&lt;=Lists_Cats!$B$42,Lists_Cats!$C$42,IF(C589&lt;=Lists_Cats!$B$43,Lists_Cats!$C$43,IF(C589&lt;=Lists_Cats!$B$44,Lists_Cats!$C$44,IF(C589&lt;=Lists_Cats!$B$45,Lists_Cats!$C$45,IF(C589&lt;=Lists_Cats!$B$46,Lists_Cats!$C$46,Lists_Cats!$C$47))))))))))))))</f>
        <v>FW4</v>
      </c>
      <c r="F589" s="216"/>
      <c r="G589" s="217" t="s">
        <v>701</v>
      </c>
      <c r="H589" s="218" t="str">
        <f t="shared" si="28"/>
        <v>FT2-FW4-CND MAPLE - Sprayed</v>
      </c>
      <c r="I589" s="219">
        <v>12.89</v>
      </c>
      <c r="K589">
        <f t="shared" si="27"/>
        <v>1</v>
      </c>
      <c r="M589" s="356">
        <v>0.04</v>
      </c>
      <c r="O589" s="361">
        <f t="shared" si="29"/>
        <v>13.41</v>
      </c>
    </row>
    <row r="590" spans="1:15">
      <c r="A590" s="220" t="s">
        <v>72</v>
      </c>
      <c r="B590" s="214">
        <v>15</v>
      </c>
      <c r="C590" s="215">
        <v>82</v>
      </c>
      <c r="D590" s="15" t="str">
        <f>IF(B590&lt;=Lists_Cats!$B$19,Lists_Cats!$C$19,IF(B590&lt;=Lists_Cats!$B$20,Lists_Cats!$C$20,IF(B590&lt;=Lists_Cats!$B$21,Lists_Cats!$C$21,IF(B590&lt;=Lists_Cats!$B$22,Lists_Cats!$C$22,IF(B590&lt;=Lists_Cats!$B$23,Lists_Cats!$C$23,IF(B590&lt;=Lists_Cats!$B$24,Lists_Cats!$C$24,IF(B590&lt;=Lists_Cats!$B$25,Lists_Cats!$C$25,IF(B590&lt;=Lists_Cats!$B$26,Lists_Cats!$C$26,IF(B590&lt;=Lists_Cats!$B$27,Lists_Cats!$C$27,IF(B590&lt;=Lists_Cats!$B$28,Lists_Cats!$C$28,Lists_Cats!$C$29))))))))))</f>
        <v>FT2</v>
      </c>
      <c r="E590" s="216" t="str">
        <f>IF(C590&lt;=Lists_Cats!$B$33,Lists_Cats!$C$33,IF(C590&lt;=Lists_Cats!$B$34,Lists_Cats!$C$34,IF(C590&lt;=Lists_Cats!$B$35,Lists_Cats!$C$35,IF(C590&lt;=Lists_Cats!$B$36,Lists_Cats!$C$36,IF(C590&lt;=Lists_Cats!$B$37,Lists_Cats!$C$37,IF(C590&lt;=Lists_Cats!$B$38,Lists_Cats!$C$38,IF(C590&lt;=Lists_Cats!$B$39,Lists_Cats!$C$39,IF(C590&lt;=Lists_Cats!$B$40,Lists_Cats!$C$40,IF(C590&lt;=Lists_Cats!$B$41,Lists_Cats!$C$41,IF(C590&lt;=Lists_Cats!$B$42,Lists_Cats!$C$42,IF(C590&lt;=Lists_Cats!$B$43,Lists_Cats!$C$43,IF(C590&lt;=Lists_Cats!$B$44,Lists_Cats!$C$44,IF(C590&lt;=Lists_Cats!$B$45,Lists_Cats!$C$45,IF(C590&lt;=Lists_Cats!$B$46,Lists_Cats!$C$46,Lists_Cats!$C$47))))))))))))))</f>
        <v>FW6</v>
      </c>
      <c r="F590" s="216"/>
      <c r="G590" s="217" t="s">
        <v>701</v>
      </c>
      <c r="H590" s="218" t="str">
        <f t="shared" si="28"/>
        <v>FT2-FW6-CND MAPLE - Sprayed</v>
      </c>
      <c r="I590" s="219">
        <v>13.75</v>
      </c>
      <c r="K590">
        <f t="shared" si="27"/>
        <v>1</v>
      </c>
      <c r="M590" s="356">
        <v>0.04</v>
      </c>
      <c r="O590" s="361">
        <f t="shared" si="29"/>
        <v>14.3</v>
      </c>
    </row>
    <row r="591" spans="1:15">
      <c r="A591" s="220" t="s">
        <v>73</v>
      </c>
      <c r="B591" s="214">
        <v>18</v>
      </c>
      <c r="C591" s="215">
        <v>45</v>
      </c>
      <c r="D591" s="15" t="str">
        <f>IF(B591&lt;=Lists_Cats!$B$19,Lists_Cats!$C$19,IF(B591&lt;=Lists_Cats!$B$20,Lists_Cats!$C$20,IF(B591&lt;=Lists_Cats!$B$21,Lists_Cats!$C$21,IF(B591&lt;=Lists_Cats!$B$22,Lists_Cats!$C$22,IF(B591&lt;=Lists_Cats!$B$23,Lists_Cats!$C$23,IF(B591&lt;=Lists_Cats!$B$24,Lists_Cats!$C$24,IF(B591&lt;=Lists_Cats!$B$25,Lists_Cats!$C$25,IF(B591&lt;=Lists_Cats!$B$26,Lists_Cats!$C$26,IF(B591&lt;=Lists_Cats!$B$27,Lists_Cats!$C$27,IF(B591&lt;=Lists_Cats!$B$28,Lists_Cats!$C$28,Lists_Cats!$C$29))))))))))</f>
        <v>FT3</v>
      </c>
      <c r="E591" s="216" t="str">
        <f>IF(C591&lt;=Lists_Cats!$B$33,Lists_Cats!$C$33,IF(C591&lt;=Lists_Cats!$B$34,Lists_Cats!$C$34,IF(C591&lt;=Lists_Cats!$B$35,Lists_Cats!$C$35,IF(C591&lt;=Lists_Cats!$B$36,Lists_Cats!$C$36,IF(C591&lt;=Lists_Cats!$B$37,Lists_Cats!$C$37,IF(C591&lt;=Lists_Cats!$B$38,Lists_Cats!$C$38,IF(C591&lt;=Lists_Cats!$B$39,Lists_Cats!$C$39,IF(C591&lt;=Lists_Cats!$B$40,Lists_Cats!$C$40,IF(C591&lt;=Lists_Cats!$B$41,Lists_Cats!$C$41,IF(C591&lt;=Lists_Cats!$B$42,Lists_Cats!$C$42,IF(C591&lt;=Lists_Cats!$B$43,Lists_Cats!$C$43,IF(C591&lt;=Lists_Cats!$B$44,Lists_Cats!$C$44,IF(C591&lt;=Lists_Cats!$B$45,Lists_Cats!$C$45,IF(C591&lt;=Lists_Cats!$B$46,Lists_Cats!$C$46,Lists_Cats!$C$47))))))))))))))</f>
        <v>FW2</v>
      </c>
      <c r="F591" s="216"/>
      <c r="G591" s="217" t="s">
        <v>701</v>
      </c>
      <c r="H591" s="218" t="str">
        <f t="shared" si="28"/>
        <v>FT3-FW2-CND MAPLE - Sprayed</v>
      </c>
      <c r="I591" s="219">
        <v>10.58</v>
      </c>
      <c r="K591">
        <f t="shared" si="27"/>
        <v>1</v>
      </c>
      <c r="M591" s="356">
        <v>0.04</v>
      </c>
      <c r="O591" s="361">
        <f t="shared" si="29"/>
        <v>11.01</v>
      </c>
    </row>
    <row r="592" spans="1:15">
      <c r="A592" s="220" t="s">
        <v>74</v>
      </c>
      <c r="B592" s="214">
        <v>18</v>
      </c>
      <c r="C592" s="215">
        <v>60</v>
      </c>
      <c r="D592" s="15" t="str">
        <f>IF(B592&lt;=Lists_Cats!$B$19,Lists_Cats!$C$19,IF(B592&lt;=Lists_Cats!$B$20,Lists_Cats!$C$20,IF(B592&lt;=Lists_Cats!$B$21,Lists_Cats!$C$21,IF(B592&lt;=Lists_Cats!$B$22,Lists_Cats!$C$22,IF(B592&lt;=Lists_Cats!$B$23,Lists_Cats!$C$23,IF(B592&lt;=Lists_Cats!$B$24,Lists_Cats!$C$24,IF(B592&lt;=Lists_Cats!$B$25,Lists_Cats!$C$25,IF(B592&lt;=Lists_Cats!$B$26,Lists_Cats!$C$26,IF(B592&lt;=Lists_Cats!$B$27,Lists_Cats!$C$27,IF(B592&lt;=Lists_Cats!$B$28,Lists_Cats!$C$28,Lists_Cats!$C$29))))))))))</f>
        <v>FT3</v>
      </c>
      <c r="E592" s="216" t="str">
        <f>IF(C592&lt;=Lists_Cats!$B$33,Lists_Cats!$C$33,IF(C592&lt;=Lists_Cats!$B$34,Lists_Cats!$C$34,IF(C592&lt;=Lists_Cats!$B$35,Lists_Cats!$C$35,IF(C592&lt;=Lists_Cats!$B$36,Lists_Cats!$C$36,IF(C592&lt;=Lists_Cats!$B$37,Lists_Cats!$C$37,IF(C592&lt;=Lists_Cats!$B$38,Lists_Cats!$C$38,IF(C592&lt;=Lists_Cats!$B$39,Lists_Cats!$C$39,IF(C592&lt;=Lists_Cats!$B$40,Lists_Cats!$C$40,IF(C592&lt;=Lists_Cats!$B$41,Lists_Cats!$C$41,IF(C592&lt;=Lists_Cats!$B$42,Lists_Cats!$C$42,IF(C592&lt;=Lists_Cats!$B$43,Lists_Cats!$C$43,IF(C592&lt;=Lists_Cats!$B$44,Lists_Cats!$C$44,IF(C592&lt;=Lists_Cats!$B$45,Lists_Cats!$C$45,IF(C592&lt;=Lists_Cats!$B$46,Lists_Cats!$C$46,Lists_Cats!$C$47))))))))))))))</f>
        <v>FW3</v>
      </c>
      <c r="F592" s="216"/>
      <c r="G592" s="217" t="s">
        <v>701</v>
      </c>
      <c r="H592" s="218" t="str">
        <f t="shared" si="28"/>
        <v>FT3-FW3-CND MAPLE - Sprayed</v>
      </c>
      <c r="I592" s="219">
        <v>12.67</v>
      </c>
      <c r="K592">
        <f t="shared" si="27"/>
        <v>1</v>
      </c>
      <c r="M592" s="356">
        <v>0.04</v>
      </c>
      <c r="O592" s="361">
        <f t="shared" si="29"/>
        <v>13.18</v>
      </c>
    </row>
    <row r="593" spans="1:15">
      <c r="A593" s="220" t="s">
        <v>75</v>
      </c>
      <c r="B593" s="214">
        <v>18</v>
      </c>
      <c r="C593" s="215">
        <v>75</v>
      </c>
      <c r="D593" s="15" t="str">
        <f>IF(B593&lt;=Lists_Cats!$B$19,Lists_Cats!$C$19,IF(B593&lt;=Lists_Cats!$B$20,Lists_Cats!$C$20,IF(B593&lt;=Lists_Cats!$B$21,Lists_Cats!$C$21,IF(B593&lt;=Lists_Cats!$B$22,Lists_Cats!$C$22,IF(B593&lt;=Lists_Cats!$B$23,Lists_Cats!$C$23,IF(B593&lt;=Lists_Cats!$B$24,Lists_Cats!$C$24,IF(B593&lt;=Lists_Cats!$B$25,Lists_Cats!$C$25,IF(B593&lt;=Lists_Cats!$B$26,Lists_Cats!$C$26,IF(B593&lt;=Lists_Cats!$B$27,Lists_Cats!$C$27,IF(B593&lt;=Lists_Cats!$B$28,Lists_Cats!$C$28,Lists_Cats!$C$29))))))))))</f>
        <v>FT3</v>
      </c>
      <c r="E593" s="216" t="str">
        <f>IF(C593&lt;=Lists_Cats!$B$33,Lists_Cats!$C$33,IF(C593&lt;=Lists_Cats!$B$34,Lists_Cats!$C$34,IF(C593&lt;=Lists_Cats!$B$35,Lists_Cats!$C$35,IF(C593&lt;=Lists_Cats!$B$36,Lists_Cats!$C$36,IF(C593&lt;=Lists_Cats!$B$37,Lists_Cats!$C$37,IF(C593&lt;=Lists_Cats!$B$38,Lists_Cats!$C$38,IF(C593&lt;=Lists_Cats!$B$39,Lists_Cats!$C$39,IF(C593&lt;=Lists_Cats!$B$40,Lists_Cats!$C$40,IF(C593&lt;=Lists_Cats!$B$41,Lists_Cats!$C$41,IF(C593&lt;=Lists_Cats!$B$42,Lists_Cats!$C$42,IF(C593&lt;=Lists_Cats!$B$43,Lists_Cats!$C$43,IF(C593&lt;=Lists_Cats!$B$44,Lists_Cats!$C$44,IF(C593&lt;=Lists_Cats!$B$45,Lists_Cats!$C$45,IF(C593&lt;=Lists_Cats!$B$46,Lists_Cats!$C$46,Lists_Cats!$C$47))))))))))))))</f>
        <v>FW4</v>
      </c>
      <c r="F593" s="216"/>
      <c r="G593" s="217" t="s">
        <v>701</v>
      </c>
      <c r="H593" s="218" t="str">
        <f t="shared" si="28"/>
        <v>FT3-FW4-CND MAPLE - Sprayed</v>
      </c>
      <c r="I593" s="219">
        <v>14.709999999999999</v>
      </c>
      <c r="K593">
        <f t="shared" si="27"/>
        <v>1</v>
      </c>
      <c r="M593" s="356">
        <v>0.04</v>
      </c>
      <c r="O593" s="361">
        <f t="shared" si="29"/>
        <v>15.299999999999999</v>
      </c>
    </row>
    <row r="594" spans="1:15">
      <c r="A594" s="220" t="s">
        <v>76</v>
      </c>
      <c r="B594" s="214">
        <v>18</v>
      </c>
      <c r="C594" s="215">
        <v>82</v>
      </c>
      <c r="D594" s="15" t="str">
        <f>IF(B594&lt;=Lists_Cats!$B$19,Lists_Cats!$C$19,IF(B594&lt;=Lists_Cats!$B$20,Lists_Cats!$C$20,IF(B594&lt;=Lists_Cats!$B$21,Lists_Cats!$C$21,IF(B594&lt;=Lists_Cats!$B$22,Lists_Cats!$C$22,IF(B594&lt;=Lists_Cats!$B$23,Lists_Cats!$C$23,IF(B594&lt;=Lists_Cats!$B$24,Lists_Cats!$C$24,IF(B594&lt;=Lists_Cats!$B$25,Lists_Cats!$C$25,IF(B594&lt;=Lists_Cats!$B$26,Lists_Cats!$C$26,IF(B594&lt;=Lists_Cats!$B$27,Lists_Cats!$C$27,IF(B594&lt;=Lists_Cats!$B$28,Lists_Cats!$C$28,Lists_Cats!$C$29))))))))))</f>
        <v>FT3</v>
      </c>
      <c r="E594" s="216" t="str">
        <f>IF(C594&lt;=Lists_Cats!$B$33,Lists_Cats!$C$33,IF(C594&lt;=Lists_Cats!$B$34,Lists_Cats!$C$34,IF(C594&lt;=Lists_Cats!$B$35,Lists_Cats!$C$35,IF(C594&lt;=Lists_Cats!$B$36,Lists_Cats!$C$36,IF(C594&lt;=Lists_Cats!$B$37,Lists_Cats!$C$37,IF(C594&lt;=Lists_Cats!$B$38,Lists_Cats!$C$38,IF(C594&lt;=Lists_Cats!$B$39,Lists_Cats!$C$39,IF(C594&lt;=Lists_Cats!$B$40,Lists_Cats!$C$40,IF(C594&lt;=Lists_Cats!$B$41,Lists_Cats!$C$41,IF(C594&lt;=Lists_Cats!$B$42,Lists_Cats!$C$42,IF(C594&lt;=Lists_Cats!$B$43,Lists_Cats!$C$43,IF(C594&lt;=Lists_Cats!$B$44,Lists_Cats!$C$44,IF(C594&lt;=Lists_Cats!$B$45,Lists_Cats!$C$45,IF(C594&lt;=Lists_Cats!$B$46,Lists_Cats!$C$46,Lists_Cats!$C$47))))))))))))))</f>
        <v>FW6</v>
      </c>
      <c r="F594" s="216"/>
      <c r="G594" s="217" t="s">
        <v>701</v>
      </c>
      <c r="H594" s="218" t="str">
        <f t="shared" si="28"/>
        <v>FT3-FW6-CND MAPLE - Sprayed</v>
      </c>
      <c r="I594" s="219">
        <v>14.879999999999999</v>
      </c>
      <c r="K594">
        <f t="shared" si="27"/>
        <v>1</v>
      </c>
      <c r="M594" s="356">
        <v>0.04</v>
      </c>
      <c r="O594" s="361">
        <f t="shared" si="29"/>
        <v>15.48</v>
      </c>
    </row>
    <row r="595" spans="1:15" hidden="1">
      <c r="A595" s="220" t="s">
        <v>77</v>
      </c>
      <c r="B595" s="214">
        <v>22</v>
      </c>
      <c r="C595" s="215">
        <v>45</v>
      </c>
      <c r="D595" s="15" t="str">
        <f>IF(B595&lt;=Lists_Cats!$B$19,Lists_Cats!$C$19,IF(B595&lt;=Lists_Cats!$B$20,Lists_Cats!$C$20,IF(B595&lt;=Lists_Cats!$B$21,Lists_Cats!$C$21,IF(B595&lt;=Lists_Cats!$B$22,Lists_Cats!$C$22,IF(B595&lt;=Lists_Cats!$B$23,Lists_Cats!$C$23,IF(B595&lt;=Lists_Cats!$B$24,Lists_Cats!$C$24,IF(B595&lt;=Lists_Cats!$B$25,Lists_Cats!$C$25,IF(B595&lt;=Lists_Cats!$B$26,Lists_Cats!$C$26,IF(B595&lt;=Lists_Cats!$B$27,Lists_Cats!$C$27,IF(B595&lt;=Lists_Cats!$B$28,Lists_Cats!$C$28,Lists_Cats!$C$29))))))))))</f>
        <v>FT4</v>
      </c>
      <c r="E595" s="216" t="str">
        <f>IF(C595&lt;=Lists_Cats!$B$33,Lists_Cats!$C$33,IF(C595&lt;=Lists_Cats!$B$34,Lists_Cats!$C$34,IF(C595&lt;=Lists_Cats!$B$35,Lists_Cats!$C$35,IF(C595&lt;=Lists_Cats!$B$36,Lists_Cats!$C$36,IF(C595&lt;=Lists_Cats!$B$37,Lists_Cats!$C$37,IF(C595&lt;=Lists_Cats!$B$38,Lists_Cats!$C$38,IF(C595&lt;=Lists_Cats!$B$39,Lists_Cats!$C$39,IF(C595&lt;=Lists_Cats!$B$40,Lists_Cats!$C$40,IF(C595&lt;=Lists_Cats!$B$41,Lists_Cats!$C$41,IF(C595&lt;=Lists_Cats!$B$42,Lists_Cats!$C$42,IF(C595&lt;=Lists_Cats!$B$43,Lists_Cats!$C$43,IF(C595&lt;=Lists_Cats!$B$44,Lists_Cats!$C$44,IF(C595&lt;=Lists_Cats!$B$45,Lists_Cats!$C$45,IF(C595&lt;=Lists_Cats!$B$46,Lists_Cats!$C$46,Lists_Cats!$C$47))))))))))))))</f>
        <v>FW2</v>
      </c>
      <c r="F595" s="216"/>
      <c r="G595" s="217" t="s">
        <v>701</v>
      </c>
      <c r="H595" s="218" t="str">
        <f t="shared" si="28"/>
        <v>FT4-FW2-CND MAPLE - Sprayed</v>
      </c>
      <c r="I595" s="219">
        <v>13.37</v>
      </c>
      <c r="K595">
        <f t="shared" si="27"/>
        <v>1</v>
      </c>
      <c r="M595" s="356">
        <v>0.04</v>
      </c>
      <c r="O595" s="361">
        <f t="shared" si="29"/>
        <v>13.91</v>
      </c>
    </row>
    <row r="596" spans="1:15" hidden="1">
      <c r="A596" s="220" t="s">
        <v>78</v>
      </c>
      <c r="B596" s="214">
        <v>22</v>
      </c>
      <c r="C596" s="215">
        <v>60</v>
      </c>
      <c r="D596" s="15" t="str">
        <f>IF(B596&lt;=Lists_Cats!$B$19,Lists_Cats!$C$19,IF(B596&lt;=Lists_Cats!$B$20,Lists_Cats!$C$20,IF(B596&lt;=Lists_Cats!$B$21,Lists_Cats!$C$21,IF(B596&lt;=Lists_Cats!$B$22,Lists_Cats!$C$22,IF(B596&lt;=Lists_Cats!$B$23,Lists_Cats!$C$23,IF(B596&lt;=Lists_Cats!$B$24,Lists_Cats!$C$24,IF(B596&lt;=Lists_Cats!$B$25,Lists_Cats!$C$25,IF(B596&lt;=Lists_Cats!$B$26,Lists_Cats!$C$26,IF(B596&lt;=Lists_Cats!$B$27,Lists_Cats!$C$27,IF(B596&lt;=Lists_Cats!$B$28,Lists_Cats!$C$28,Lists_Cats!$C$29))))))))))</f>
        <v>FT4</v>
      </c>
      <c r="E596" s="216" t="str">
        <f>IF(C596&lt;=Lists_Cats!$B$33,Lists_Cats!$C$33,IF(C596&lt;=Lists_Cats!$B$34,Lists_Cats!$C$34,IF(C596&lt;=Lists_Cats!$B$35,Lists_Cats!$C$35,IF(C596&lt;=Lists_Cats!$B$36,Lists_Cats!$C$36,IF(C596&lt;=Lists_Cats!$B$37,Lists_Cats!$C$37,IF(C596&lt;=Lists_Cats!$B$38,Lists_Cats!$C$38,IF(C596&lt;=Lists_Cats!$B$39,Lists_Cats!$C$39,IF(C596&lt;=Lists_Cats!$B$40,Lists_Cats!$C$40,IF(C596&lt;=Lists_Cats!$B$41,Lists_Cats!$C$41,IF(C596&lt;=Lists_Cats!$B$42,Lists_Cats!$C$42,IF(C596&lt;=Lists_Cats!$B$43,Lists_Cats!$C$43,IF(C596&lt;=Lists_Cats!$B$44,Lists_Cats!$C$44,IF(C596&lt;=Lists_Cats!$B$45,Lists_Cats!$C$45,IF(C596&lt;=Lists_Cats!$B$46,Lists_Cats!$C$46,Lists_Cats!$C$47))))))))))))))</f>
        <v>FW3</v>
      </c>
      <c r="F596" s="216"/>
      <c r="G596" s="217" t="s">
        <v>701</v>
      </c>
      <c r="H596" s="218" t="str">
        <f t="shared" si="28"/>
        <v>FT4-FW3-CND MAPLE - Sprayed</v>
      </c>
      <c r="I596" s="219">
        <v>17.020000000000003</v>
      </c>
      <c r="K596">
        <f t="shared" si="27"/>
        <v>1</v>
      </c>
      <c r="M596" s="356">
        <v>0.04</v>
      </c>
      <c r="O596" s="361">
        <f t="shared" si="29"/>
        <v>17.71</v>
      </c>
    </row>
    <row r="597" spans="1:15" hidden="1">
      <c r="A597" s="220" t="s">
        <v>79</v>
      </c>
      <c r="B597" s="214">
        <v>22</v>
      </c>
      <c r="C597" s="215">
        <v>75</v>
      </c>
      <c r="D597" s="15" t="str">
        <f>IF(B597&lt;=Lists_Cats!$B$19,Lists_Cats!$C$19,IF(B597&lt;=Lists_Cats!$B$20,Lists_Cats!$C$20,IF(B597&lt;=Lists_Cats!$B$21,Lists_Cats!$C$21,IF(B597&lt;=Lists_Cats!$B$22,Lists_Cats!$C$22,IF(B597&lt;=Lists_Cats!$B$23,Lists_Cats!$C$23,IF(B597&lt;=Lists_Cats!$B$24,Lists_Cats!$C$24,IF(B597&lt;=Lists_Cats!$B$25,Lists_Cats!$C$25,IF(B597&lt;=Lists_Cats!$B$26,Lists_Cats!$C$26,IF(B597&lt;=Lists_Cats!$B$27,Lists_Cats!$C$27,IF(B597&lt;=Lists_Cats!$B$28,Lists_Cats!$C$28,Lists_Cats!$C$29))))))))))</f>
        <v>FT4</v>
      </c>
      <c r="E597" s="216" t="str">
        <f>IF(C597&lt;=Lists_Cats!$B$33,Lists_Cats!$C$33,IF(C597&lt;=Lists_Cats!$B$34,Lists_Cats!$C$34,IF(C597&lt;=Lists_Cats!$B$35,Lists_Cats!$C$35,IF(C597&lt;=Lists_Cats!$B$36,Lists_Cats!$C$36,IF(C597&lt;=Lists_Cats!$B$37,Lists_Cats!$C$37,IF(C597&lt;=Lists_Cats!$B$38,Lists_Cats!$C$38,IF(C597&lt;=Lists_Cats!$B$39,Lists_Cats!$C$39,IF(C597&lt;=Lists_Cats!$B$40,Lists_Cats!$C$40,IF(C597&lt;=Lists_Cats!$B$41,Lists_Cats!$C$41,IF(C597&lt;=Lists_Cats!$B$42,Lists_Cats!$C$42,IF(C597&lt;=Lists_Cats!$B$43,Lists_Cats!$C$43,IF(C597&lt;=Lists_Cats!$B$44,Lists_Cats!$C$44,IF(C597&lt;=Lists_Cats!$B$45,Lists_Cats!$C$45,IF(C597&lt;=Lists_Cats!$B$46,Lists_Cats!$C$46,Lists_Cats!$C$47))))))))))))))</f>
        <v>FW4</v>
      </c>
      <c r="F597" s="216"/>
      <c r="G597" s="217" t="s">
        <v>701</v>
      </c>
      <c r="H597" s="218" t="str">
        <f t="shared" si="28"/>
        <v>FT4-FW4-CND MAPLE - Sprayed</v>
      </c>
      <c r="I597" s="219">
        <v>20.57</v>
      </c>
      <c r="K597">
        <f t="shared" si="27"/>
        <v>1</v>
      </c>
      <c r="M597" s="356">
        <v>0.04</v>
      </c>
      <c r="O597" s="361">
        <f t="shared" si="29"/>
        <v>21.400000000000002</v>
      </c>
    </row>
    <row r="598" spans="1:15" hidden="1">
      <c r="A598" s="220" t="s">
        <v>80</v>
      </c>
      <c r="B598" s="214">
        <v>22</v>
      </c>
      <c r="C598" s="215">
        <v>82</v>
      </c>
      <c r="D598" s="15" t="str">
        <f>IF(B598&lt;=Lists_Cats!$B$19,Lists_Cats!$C$19,IF(B598&lt;=Lists_Cats!$B$20,Lists_Cats!$C$20,IF(B598&lt;=Lists_Cats!$B$21,Lists_Cats!$C$21,IF(B598&lt;=Lists_Cats!$B$22,Lists_Cats!$C$22,IF(B598&lt;=Lists_Cats!$B$23,Lists_Cats!$C$23,IF(B598&lt;=Lists_Cats!$B$24,Lists_Cats!$C$24,IF(B598&lt;=Lists_Cats!$B$25,Lists_Cats!$C$25,IF(B598&lt;=Lists_Cats!$B$26,Lists_Cats!$C$26,IF(B598&lt;=Lists_Cats!$B$27,Lists_Cats!$C$27,IF(B598&lt;=Lists_Cats!$B$28,Lists_Cats!$C$28,Lists_Cats!$C$29))))))))))</f>
        <v>FT4</v>
      </c>
      <c r="E598" s="216" t="str">
        <f>IF(C598&lt;=Lists_Cats!$B$33,Lists_Cats!$C$33,IF(C598&lt;=Lists_Cats!$B$34,Lists_Cats!$C$34,IF(C598&lt;=Lists_Cats!$B$35,Lists_Cats!$C$35,IF(C598&lt;=Lists_Cats!$B$36,Lists_Cats!$C$36,IF(C598&lt;=Lists_Cats!$B$37,Lists_Cats!$C$37,IF(C598&lt;=Lists_Cats!$B$38,Lists_Cats!$C$38,IF(C598&lt;=Lists_Cats!$B$39,Lists_Cats!$C$39,IF(C598&lt;=Lists_Cats!$B$40,Lists_Cats!$C$40,IF(C598&lt;=Lists_Cats!$B$41,Lists_Cats!$C$41,IF(C598&lt;=Lists_Cats!$B$42,Lists_Cats!$C$42,IF(C598&lt;=Lists_Cats!$B$43,Lists_Cats!$C$43,IF(C598&lt;=Lists_Cats!$B$44,Lists_Cats!$C$44,IF(C598&lt;=Lists_Cats!$B$45,Lists_Cats!$C$45,IF(C598&lt;=Lists_Cats!$B$46,Lists_Cats!$C$46,Lists_Cats!$C$47))))))))))))))</f>
        <v>FW6</v>
      </c>
      <c r="F598" s="216"/>
      <c r="G598" s="217" t="s">
        <v>701</v>
      </c>
      <c r="H598" s="218" t="str">
        <f t="shared" si="28"/>
        <v>FT4-FW6-CND MAPLE - Sprayed</v>
      </c>
      <c r="I598" s="219">
        <v>22.23</v>
      </c>
      <c r="K598">
        <f t="shared" si="27"/>
        <v>1</v>
      </c>
      <c r="M598" s="356">
        <v>0.04</v>
      </c>
      <c r="O598" s="361">
        <f t="shared" si="29"/>
        <v>23.12</v>
      </c>
    </row>
    <row r="599" spans="1:15" hidden="1">
      <c r="A599" s="220" t="s">
        <v>81</v>
      </c>
      <c r="B599" s="214">
        <v>25</v>
      </c>
      <c r="C599" s="215">
        <v>45</v>
      </c>
      <c r="D599" s="15" t="str">
        <f>IF(B599&lt;=Lists_Cats!$B$19,Lists_Cats!$C$19,IF(B599&lt;=Lists_Cats!$B$20,Lists_Cats!$C$20,IF(B599&lt;=Lists_Cats!$B$21,Lists_Cats!$C$21,IF(B599&lt;=Lists_Cats!$B$22,Lists_Cats!$C$22,IF(B599&lt;=Lists_Cats!$B$23,Lists_Cats!$C$23,IF(B599&lt;=Lists_Cats!$B$24,Lists_Cats!$C$24,IF(B599&lt;=Lists_Cats!$B$25,Lists_Cats!$C$25,IF(B599&lt;=Lists_Cats!$B$26,Lists_Cats!$C$26,IF(B599&lt;=Lists_Cats!$B$27,Lists_Cats!$C$27,IF(B599&lt;=Lists_Cats!$B$28,Lists_Cats!$C$28,Lists_Cats!$C$29))))))))))</f>
        <v>FT5</v>
      </c>
      <c r="E599" s="216" t="str">
        <f>IF(C599&lt;=Lists_Cats!$B$33,Lists_Cats!$C$33,IF(C599&lt;=Lists_Cats!$B$34,Lists_Cats!$C$34,IF(C599&lt;=Lists_Cats!$B$35,Lists_Cats!$C$35,IF(C599&lt;=Lists_Cats!$B$36,Lists_Cats!$C$36,IF(C599&lt;=Lists_Cats!$B$37,Lists_Cats!$C$37,IF(C599&lt;=Lists_Cats!$B$38,Lists_Cats!$C$38,IF(C599&lt;=Lists_Cats!$B$39,Lists_Cats!$C$39,IF(C599&lt;=Lists_Cats!$B$40,Lists_Cats!$C$40,IF(C599&lt;=Lists_Cats!$B$41,Lists_Cats!$C$41,IF(C599&lt;=Lists_Cats!$B$42,Lists_Cats!$C$42,IF(C599&lt;=Lists_Cats!$B$43,Lists_Cats!$C$43,IF(C599&lt;=Lists_Cats!$B$44,Lists_Cats!$C$44,IF(C599&lt;=Lists_Cats!$B$45,Lists_Cats!$C$45,IF(C599&lt;=Lists_Cats!$B$46,Lists_Cats!$C$46,Lists_Cats!$C$47))))))))))))))</f>
        <v>FW2</v>
      </c>
      <c r="F599" s="216"/>
      <c r="G599" s="217" t="s">
        <v>701</v>
      </c>
      <c r="H599" s="218" t="str">
        <f t="shared" si="28"/>
        <v>FT5-FW2-CND MAPLE - Sprayed</v>
      </c>
      <c r="I599" s="219">
        <v>13.37</v>
      </c>
      <c r="K599">
        <f t="shared" si="27"/>
        <v>1</v>
      </c>
      <c r="M599" s="356">
        <v>0.04</v>
      </c>
      <c r="O599" s="361">
        <f t="shared" si="29"/>
        <v>13.91</v>
      </c>
    </row>
    <row r="600" spans="1:15" hidden="1">
      <c r="A600" s="220" t="s">
        <v>82</v>
      </c>
      <c r="B600" s="214">
        <v>25</v>
      </c>
      <c r="C600" s="215">
        <v>60</v>
      </c>
      <c r="D600" s="15" t="str">
        <f>IF(B600&lt;=Lists_Cats!$B$19,Lists_Cats!$C$19,IF(B600&lt;=Lists_Cats!$B$20,Lists_Cats!$C$20,IF(B600&lt;=Lists_Cats!$B$21,Lists_Cats!$C$21,IF(B600&lt;=Lists_Cats!$B$22,Lists_Cats!$C$22,IF(B600&lt;=Lists_Cats!$B$23,Lists_Cats!$C$23,IF(B600&lt;=Lists_Cats!$B$24,Lists_Cats!$C$24,IF(B600&lt;=Lists_Cats!$B$25,Lists_Cats!$C$25,IF(B600&lt;=Lists_Cats!$B$26,Lists_Cats!$C$26,IF(B600&lt;=Lists_Cats!$B$27,Lists_Cats!$C$27,IF(B600&lt;=Lists_Cats!$B$28,Lists_Cats!$C$28,Lists_Cats!$C$29))))))))))</f>
        <v>FT5</v>
      </c>
      <c r="E600" s="216" t="str">
        <f>IF(C600&lt;=Lists_Cats!$B$33,Lists_Cats!$C$33,IF(C600&lt;=Lists_Cats!$B$34,Lists_Cats!$C$34,IF(C600&lt;=Lists_Cats!$B$35,Lists_Cats!$C$35,IF(C600&lt;=Lists_Cats!$B$36,Lists_Cats!$C$36,IF(C600&lt;=Lists_Cats!$B$37,Lists_Cats!$C$37,IF(C600&lt;=Lists_Cats!$B$38,Lists_Cats!$C$38,IF(C600&lt;=Lists_Cats!$B$39,Lists_Cats!$C$39,IF(C600&lt;=Lists_Cats!$B$40,Lists_Cats!$C$40,IF(C600&lt;=Lists_Cats!$B$41,Lists_Cats!$C$41,IF(C600&lt;=Lists_Cats!$B$42,Lists_Cats!$C$42,IF(C600&lt;=Lists_Cats!$B$43,Lists_Cats!$C$43,IF(C600&lt;=Lists_Cats!$B$44,Lists_Cats!$C$44,IF(C600&lt;=Lists_Cats!$B$45,Lists_Cats!$C$45,IF(C600&lt;=Lists_Cats!$B$46,Lists_Cats!$C$46,Lists_Cats!$C$47))))))))))))))</f>
        <v>FW3</v>
      </c>
      <c r="F600" s="216"/>
      <c r="G600" s="217" t="s">
        <v>701</v>
      </c>
      <c r="H600" s="218" t="str">
        <f t="shared" si="28"/>
        <v>FT5-FW3-CND MAPLE - Sprayed</v>
      </c>
      <c r="I600" s="219">
        <v>17.020000000000003</v>
      </c>
      <c r="K600">
        <f t="shared" si="27"/>
        <v>1</v>
      </c>
      <c r="M600" s="356">
        <v>0.04</v>
      </c>
      <c r="O600" s="361">
        <f t="shared" si="29"/>
        <v>17.71</v>
      </c>
    </row>
    <row r="601" spans="1:15" hidden="1">
      <c r="A601" s="220" t="s">
        <v>83</v>
      </c>
      <c r="B601" s="214">
        <v>25</v>
      </c>
      <c r="C601" s="215">
        <v>75</v>
      </c>
      <c r="D601" s="15" t="str">
        <f>IF(B601&lt;=Lists_Cats!$B$19,Lists_Cats!$C$19,IF(B601&lt;=Lists_Cats!$B$20,Lists_Cats!$C$20,IF(B601&lt;=Lists_Cats!$B$21,Lists_Cats!$C$21,IF(B601&lt;=Lists_Cats!$B$22,Lists_Cats!$C$22,IF(B601&lt;=Lists_Cats!$B$23,Lists_Cats!$C$23,IF(B601&lt;=Lists_Cats!$B$24,Lists_Cats!$C$24,IF(B601&lt;=Lists_Cats!$B$25,Lists_Cats!$C$25,IF(B601&lt;=Lists_Cats!$B$26,Lists_Cats!$C$26,IF(B601&lt;=Lists_Cats!$B$27,Lists_Cats!$C$27,IF(B601&lt;=Lists_Cats!$B$28,Lists_Cats!$C$28,Lists_Cats!$C$29))))))))))</f>
        <v>FT5</v>
      </c>
      <c r="E601" s="216" t="str">
        <f>IF(C601&lt;=Lists_Cats!$B$33,Lists_Cats!$C$33,IF(C601&lt;=Lists_Cats!$B$34,Lists_Cats!$C$34,IF(C601&lt;=Lists_Cats!$B$35,Lists_Cats!$C$35,IF(C601&lt;=Lists_Cats!$B$36,Lists_Cats!$C$36,IF(C601&lt;=Lists_Cats!$B$37,Lists_Cats!$C$37,IF(C601&lt;=Lists_Cats!$B$38,Lists_Cats!$C$38,IF(C601&lt;=Lists_Cats!$B$39,Lists_Cats!$C$39,IF(C601&lt;=Lists_Cats!$B$40,Lists_Cats!$C$40,IF(C601&lt;=Lists_Cats!$B$41,Lists_Cats!$C$41,IF(C601&lt;=Lists_Cats!$B$42,Lists_Cats!$C$42,IF(C601&lt;=Lists_Cats!$B$43,Lists_Cats!$C$43,IF(C601&lt;=Lists_Cats!$B$44,Lists_Cats!$C$44,IF(C601&lt;=Lists_Cats!$B$45,Lists_Cats!$C$45,IF(C601&lt;=Lists_Cats!$B$46,Lists_Cats!$C$46,Lists_Cats!$C$47))))))))))))))</f>
        <v>FW4</v>
      </c>
      <c r="F601" s="216"/>
      <c r="G601" s="217" t="s">
        <v>701</v>
      </c>
      <c r="H601" s="218" t="str">
        <f t="shared" si="28"/>
        <v>FT5-FW4-CND MAPLE - Sprayed</v>
      </c>
      <c r="I601" s="219">
        <v>20.57</v>
      </c>
      <c r="K601">
        <f t="shared" si="27"/>
        <v>1</v>
      </c>
      <c r="M601" s="356">
        <v>0.04</v>
      </c>
      <c r="O601" s="361">
        <f t="shared" si="29"/>
        <v>21.400000000000002</v>
      </c>
    </row>
    <row r="602" spans="1:15" hidden="1">
      <c r="A602" s="220" t="s">
        <v>84</v>
      </c>
      <c r="B602" s="214">
        <v>25</v>
      </c>
      <c r="C602" s="215">
        <v>82</v>
      </c>
      <c r="D602" s="15" t="str">
        <f>IF(B602&lt;=Lists_Cats!$B$19,Lists_Cats!$C$19,IF(B602&lt;=Lists_Cats!$B$20,Lists_Cats!$C$20,IF(B602&lt;=Lists_Cats!$B$21,Lists_Cats!$C$21,IF(B602&lt;=Lists_Cats!$B$22,Lists_Cats!$C$22,IF(B602&lt;=Lists_Cats!$B$23,Lists_Cats!$C$23,IF(B602&lt;=Lists_Cats!$B$24,Lists_Cats!$C$24,IF(B602&lt;=Lists_Cats!$B$25,Lists_Cats!$C$25,IF(B602&lt;=Lists_Cats!$B$26,Lists_Cats!$C$26,IF(B602&lt;=Lists_Cats!$B$27,Lists_Cats!$C$27,IF(B602&lt;=Lists_Cats!$B$28,Lists_Cats!$C$28,Lists_Cats!$C$29))))))))))</f>
        <v>FT5</v>
      </c>
      <c r="E602" s="216" t="str">
        <f>IF(C602&lt;=Lists_Cats!$B$33,Lists_Cats!$C$33,IF(C602&lt;=Lists_Cats!$B$34,Lists_Cats!$C$34,IF(C602&lt;=Lists_Cats!$B$35,Lists_Cats!$C$35,IF(C602&lt;=Lists_Cats!$B$36,Lists_Cats!$C$36,IF(C602&lt;=Lists_Cats!$B$37,Lists_Cats!$C$37,IF(C602&lt;=Lists_Cats!$B$38,Lists_Cats!$C$38,IF(C602&lt;=Lists_Cats!$B$39,Lists_Cats!$C$39,IF(C602&lt;=Lists_Cats!$B$40,Lists_Cats!$C$40,IF(C602&lt;=Lists_Cats!$B$41,Lists_Cats!$C$41,IF(C602&lt;=Lists_Cats!$B$42,Lists_Cats!$C$42,IF(C602&lt;=Lists_Cats!$B$43,Lists_Cats!$C$43,IF(C602&lt;=Lists_Cats!$B$44,Lists_Cats!$C$44,IF(C602&lt;=Lists_Cats!$B$45,Lists_Cats!$C$45,IF(C602&lt;=Lists_Cats!$B$46,Lists_Cats!$C$46,Lists_Cats!$C$47))))))))))))))</f>
        <v>FW6</v>
      </c>
      <c r="F602" s="216"/>
      <c r="G602" s="217" t="s">
        <v>701</v>
      </c>
      <c r="H602" s="218" t="str">
        <f t="shared" si="28"/>
        <v>FT5-FW6-CND MAPLE - Sprayed</v>
      </c>
      <c r="I602" s="219">
        <v>22.23</v>
      </c>
      <c r="K602">
        <f t="shared" si="27"/>
        <v>1</v>
      </c>
      <c r="M602" s="356">
        <v>0.04</v>
      </c>
      <c r="O602" s="361">
        <f t="shared" si="29"/>
        <v>23.12</v>
      </c>
    </row>
    <row r="603" spans="1:15" hidden="1">
      <c r="A603" s="220" t="s">
        <v>85</v>
      </c>
      <c r="B603" s="214">
        <v>32</v>
      </c>
      <c r="C603" s="215">
        <v>82</v>
      </c>
      <c r="D603" s="15" t="str">
        <f>IF(B603&lt;=Lists_Cats!$B$19,Lists_Cats!$C$19,IF(B603&lt;=Lists_Cats!$B$20,Lists_Cats!$C$20,IF(B603&lt;=Lists_Cats!$B$21,Lists_Cats!$C$21,IF(B603&lt;=Lists_Cats!$B$22,Lists_Cats!$C$22,IF(B603&lt;=Lists_Cats!$B$23,Lists_Cats!$C$23,IF(B603&lt;=Lists_Cats!$B$24,Lists_Cats!$C$24,IF(B603&lt;=Lists_Cats!$B$25,Lists_Cats!$C$25,IF(B603&lt;=Lists_Cats!$B$26,Lists_Cats!$C$26,IF(B603&lt;=Lists_Cats!$B$27,Lists_Cats!$C$27,IF(B603&lt;=Lists_Cats!$B$28,Lists_Cats!$C$28,Lists_Cats!$C$29))))))))))</f>
        <v>FT6</v>
      </c>
      <c r="E603" s="216" t="str">
        <f>IF(C603&lt;=Lists_Cats!$B$33,Lists_Cats!$C$33,IF(C603&lt;=Lists_Cats!$B$34,Lists_Cats!$C$34,IF(C603&lt;=Lists_Cats!$B$35,Lists_Cats!$C$35,IF(C603&lt;=Lists_Cats!$B$36,Lists_Cats!$C$36,IF(C603&lt;=Lists_Cats!$B$37,Lists_Cats!$C$37,IF(C603&lt;=Lists_Cats!$B$38,Lists_Cats!$C$38,IF(C603&lt;=Lists_Cats!$B$39,Lists_Cats!$C$39,IF(C603&lt;=Lists_Cats!$B$40,Lists_Cats!$C$40,IF(C603&lt;=Lists_Cats!$B$41,Lists_Cats!$C$41,IF(C603&lt;=Lists_Cats!$B$42,Lists_Cats!$C$42,IF(C603&lt;=Lists_Cats!$B$43,Lists_Cats!$C$43,IF(C603&lt;=Lists_Cats!$B$44,Lists_Cats!$C$44,IF(C603&lt;=Lists_Cats!$B$45,Lists_Cats!$C$45,IF(C603&lt;=Lists_Cats!$B$46,Lists_Cats!$C$46,Lists_Cats!$C$47))))))))))))))</f>
        <v>FW6</v>
      </c>
      <c r="F603" s="216"/>
      <c r="G603" s="217" t="s">
        <v>701</v>
      </c>
      <c r="H603" s="218" t="str">
        <f t="shared" si="28"/>
        <v>FT6-FW6-CND MAPLE - Sprayed</v>
      </c>
      <c r="I603" s="219">
        <v>24.75</v>
      </c>
      <c r="K603">
        <f t="shared" si="27"/>
        <v>1</v>
      </c>
      <c r="M603" s="356">
        <v>0.04</v>
      </c>
      <c r="O603" s="361">
        <f t="shared" si="29"/>
        <v>25.74</v>
      </c>
    </row>
    <row r="604" spans="1:15" hidden="1">
      <c r="A604" s="220" t="s">
        <v>90</v>
      </c>
      <c r="B604" s="214">
        <v>45</v>
      </c>
      <c r="C604" s="215">
        <v>82</v>
      </c>
      <c r="D604" s="15" t="str">
        <f>IF(B604&lt;=Lists_Cats!$B$19,Lists_Cats!$C$19,IF(B604&lt;=Lists_Cats!$B$20,Lists_Cats!$C$20,IF(B604&lt;=Lists_Cats!$B$21,Lists_Cats!$C$21,IF(B604&lt;=Lists_Cats!$B$22,Lists_Cats!$C$22,IF(B604&lt;=Lists_Cats!$B$23,Lists_Cats!$C$23,IF(B604&lt;=Lists_Cats!$B$24,Lists_Cats!$C$24,IF(B604&lt;=Lists_Cats!$B$25,Lists_Cats!$C$25,IF(B604&lt;=Lists_Cats!$B$26,Lists_Cats!$C$26,IF(B604&lt;=Lists_Cats!$B$27,Lists_Cats!$C$27,IF(B604&lt;=Lists_Cats!$B$28,Lists_Cats!$C$28,Lists_Cats!$C$29))))))))))</f>
        <v>FT7</v>
      </c>
      <c r="E604" s="216" t="str">
        <f>IF(C604&lt;=Lists_Cats!$B$33,Lists_Cats!$C$33,IF(C604&lt;=Lists_Cats!$B$34,Lists_Cats!$C$34,IF(C604&lt;=Lists_Cats!$B$35,Lists_Cats!$C$35,IF(C604&lt;=Lists_Cats!$B$36,Lists_Cats!$C$36,IF(C604&lt;=Lists_Cats!$B$37,Lists_Cats!$C$37,IF(C604&lt;=Lists_Cats!$B$38,Lists_Cats!$C$38,IF(C604&lt;=Lists_Cats!$B$39,Lists_Cats!$C$39,IF(C604&lt;=Lists_Cats!$B$40,Lists_Cats!$C$40,IF(C604&lt;=Lists_Cats!$B$41,Lists_Cats!$C$41,IF(C604&lt;=Lists_Cats!$B$42,Lists_Cats!$C$42,IF(C604&lt;=Lists_Cats!$B$43,Lists_Cats!$C$43,IF(C604&lt;=Lists_Cats!$B$44,Lists_Cats!$C$44,IF(C604&lt;=Lists_Cats!$B$45,Lists_Cats!$C$45,IF(C604&lt;=Lists_Cats!$B$46,Lists_Cats!$C$46,Lists_Cats!$C$47))))))))))))))</f>
        <v>FW6</v>
      </c>
      <c r="F604" s="216"/>
      <c r="G604" s="217" t="s">
        <v>701</v>
      </c>
      <c r="H604" s="218" t="str">
        <f t="shared" si="28"/>
        <v>FT7-FW6-CND MAPLE - Sprayed</v>
      </c>
      <c r="I604" s="219">
        <v>33.559999999999995</v>
      </c>
      <c r="K604">
        <f t="shared" si="27"/>
        <v>1</v>
      </c>
      <c r="M604" s="356">
        <v>0.04</v>
      </c>
      <c r="O604" s="361">
        <f t="shared" si="29"/>
        <v>34.909999999999997</v>
      </c>
    </row>
    <row r="605" spans="1:15" hidden="1">
      <c r="A605" s="220" t="s">
        <v>107</v>
      </c>
      <c r="B605" s="214">
        <v>32</v>
      </c>
      <c r="C605" s="215">
        <v>79</v>
      </c>
      <c r="D605" s="15" t="str">
        <f>IF(B605&lt;=Lists_Cats!$B$19,Lists_Cats!$C$19,IF(B605&lt;=Lists_Cats!$B$20,Lists_Cats!$C$20,IF(B605&lt;=Lists_Cats!$B$21,Lists_Cats!$C$21,IF(B605&lt;=Lists_Cats!$B$22,Lists_Cats!$C$22,IF(B605&lt;=Lists_Cats!$B$23,Lists_Cats!$C$23,IF(B605&lt;=Lists_Cats!$B$24,Lists_Cats!$C$24,IF(B605&lt;=Lists_Cats!$B$25,Lists_Cats!$C$25,IF(B605&lt;=Lists_Cats!$B$26,Lists_Cats!$C$26,IF(B605&lt;=Lists_Cats!$B$27,Lists_Cats!$C$27,IF(B605&lt;=Lists_Cats!$B$28,Lists_Cats!$C$28,Lists_Cats!$C$29))))))))))</f>
        <v>FT6</v>
      </c>
      <c r="E605" s="216" t="str">
        <f>IF(C605&lt;=Lists_Cats!$B$33,Lists_Cats!$C$33,IF(C605&lt;=Lists_Cats!$B$34,Lists_Cats!$C$34,IF(C605&lt;=Lists_Cats!$B$35,Lists_Cats!$C$35,IF(C605&lt;=Lists_Cats!$B$36,Lists_Cats!$C$36,IF(C605&lt;=Lists_Cats!$B$37,Lists_Cats!$C$37,IF(C605&lt;=Lists_Cats!$B$38,Lists_Cats!$C$38,IF(C605&lt;=Lists_Cats!$B$39,Lists_Cats!$C$39,IF(C605&lt;=Lists_Cats!$B$40,Lists_Cats!$C$40,IF(C605&lt;=Lists_Cats!$B$41,Lists_Cats!$C$41,IF(C605&lt;=Lists_Cats!$B$42,Lists_Cats!$C$42,IF(C605&lt;=Lists_Cats!$B$43,Lists_Cats!$C$43,IF(C605&lt;=Lists_Cats!$B$44,Lists_Cats!$C$44,IF(C605&lt;=Lists_Cats!$B$45,Lists_Cats!$C$45,IF(C605&lt;=Lists_Cats!$B$46,Lists_Cats!$C$46,Lists_Cats!$C$47))))))))))))))</f>
        <v>FW5</v>
      </c>
      <c r="F605" s="216"/>
      <c r="G605" s="217" t="s">
        <v>701</v>
      </c>
      <c r="H605" s="218" t="str">
        <f t="shared" si="28"/>
        <v>FT6-FW5-CND MAPLE - Sprayed</v>
      </c>
      <c r="I605" s="219">
        <v>22.180000000000003</v>
      </c>
      <c r="K605">
        <f t="shared" si="27"/>
        <v>1</v>
      </c>
      <c r="M605" s="356">
        <v>0.04</v>
      </c>
      <c r="O605" s="361">
        <f t="shared" si="29"/>
        <v>23.07</v>
      </c>
    </row>
    <row r="606" spans="1:15" hidden="1">
      <c r="A606" s="220" t="s">
        <v>85</v>
      </c>
      <c r="B606" s="214">
        <v>32</v>
      </c>
      <c r="C606" s="215">
        <v>91</v>
      </c>
      <c r="D606" s="15" t="str">
        <f>IF(B606&lt;=Lists_Cats!$B$19,Lists_Cats!$C$19,IF(B606&lt;=Lists_Cats!$B$20,Lists_Cats!$C$20,IF(B606&lt;=Lists_Cats!$B$21,Lists_Cats!$C$21,IF(B606&lt;=Lists_Cats!$B$22,Lists_Cats!$C$22,IF(B606&lt;=Lists_Cats!$B$23,Lists_Cats!$C$23,IF(B606&lt;=Lists_Cats!$B$24,Lists_Cats!$C$24,IF(B606&lt;=Lists_Cats!$B$25,Lists_Cats!$C$25,IF(B606&lt;=Lists_Cats!$B$26,Lists_Cats!$C$26,IF(B606&lt;=Lists_Cats!$B$27,Lists_Cats!$C$27,IF(B606&lt;=Lists_Cats!$B$28,Lists_Cats!$C$28,Lists_Cats!$C$29))))))))))</f>
        <v>FT6</v>
      </c>
      <c r="E606" s="216" t="str">
        <f>IF(C606&lt;=Lists_Cats!$B$33,Lists_Cats!$C$33,IF(C606&lt;=Lists_Cats!$B$34,Lists_Cats!$C$34,IF(C606&lt;=Lists_Cats!$B$35,Lists_Cats!$C$35,IF(C606&lt;=Lists_Cats!$B$36,Lists_Cats!$C$36,IF(C606&lt;=Lists_Cats!$B$37,Lists_Cats!$C$37,IF(C606&lt;=Lists_Cats!$B$38,Lists_Cats!$C$38,IF(C606&lt;=Lists_Cats!$B$39,Lists_Cats!$C$39,IF(C606&lt;=Lists_Cats!$B$40,Lists_Cats!$C$40,IF(C606&lt;=Lists_Cats!$B$41,Lists_Cats!$C$41,IF(C606&lt;=Lists_Cats!$B$42,Lists_Cats!$C$42,IF(C606&lt;=Lists_Cats!$B$43,Lists_Cats!$C$43,IF(C606&lt;=Lists_Cats!$B$44,Lists_Cats!$C$44,IF(C606&lt;=Lists_Cats!$B$45,Lists_Cats!$C$45,IF(C606&lt;=Lists_Cats!$B$46,Lists_Cats!$C$46,Lists_Cats!$C$47))))))))))))))</f>
        <v>FW7</v>
      </c>
      <c r="F606" s="216"/>
      <c r="G606" s="217" t="s">
        <v>701</v>
      </c>
      <c r="H606" s="218" t="str">
        <f t="shared" si="28"/>
        <v>FT6-FW7-CND MAPLE - Sprayed</v>
      </c>
      <c r="I606" s="219">
        <v>24.75</v>
      </c>
      <c r="K606">
        <f t="shared" si="27"/>
        <v>1</v>
      </c>
      <c r="M606" s="356">
        <v>0.04</v>
      </c>
      <c r="O606" s="361">
        <f t="shared" si="29"/>
        <v>25.74</v>
      </c>
    </row>
    <row r="607" spans="1:15" hidden="1">
      <c r="A607" s="220" t="s">
        <v>108</v>
      </c>
      <c r="B607" s="214">
        <v>32</v>
      </c>
      <c r="C607" s="215">
        <v>104</v>
      </c>
      <c r="D607" s="15" t="str">
        <f>IF(B607&lt;=Lists_Cats!$B$19,Lists_Cats!$C$19,IF(B607&lt;=Lists_Cats!$B$20,Lists_Cats!$C$20,IF(B607&lt;=Lists_Cats!$B$21,Lists_Cats!$C$21,IF(B607&lt;=Lists_Cats!$B$22,Lists_Cats!$C$22,IF(B607&lt;=Lists_Cats!$B$23,Lists_Cats!$C$23,IF(B607&lt;=Lists_Cats!$B$24,Lists_Cats!$C$24,IF(B607&lt;=Lists_Cats!$B$25,Lists_Cats!$C$25,IF(B607&lt;=Lists_Cats!$B$26,Lists_Cats!$C$26,IF(B607&lt;=Lists_Cats!$B$27,Lists_Cats!$C$27,IF(B607&lt;=Lists_Cats!$B$28,Lists_Cats!$C$28,Lists_Cats!$C$29))))))))))</f>
        <v>FT6</v>
      </c>
      <c r="E607" s="216" t="str">
        <f>IF(C607&lt;=Lists_Cats!$B$33,Lists_Cats!$C$33,IF(C607&lt;=Lists_Cats!$B$34,Lists_Cats!$C$34,IF(C607&lt;=Lists_Cats!$B$35,Lists_Cats!$C$35,IF(C607&lt;=Lists_Cats!$B$36,Lists_Cats!$C$36,IF(C607&lt;=Lists_Cats!$B$37,Lists_Cats!$C$37,IF(C607&lt;=Lists_Cats!$B$38,Lists_Cats!$C$38,IF(C607&lt;=Lists_Cats!$B$39,Lists_Cats!$C$39,IF(C607&lt;=Lists_Cats!$B$40,Lists_Cats!$C$40,IF(C607&lt;=Lists_Cats!$B$41,Lists_Cats!$C$41,IF(C607&lt;=Lists_Cats!$B$42,Lists_Cats!$C$42,IF(C607&lt;=Lists_Cats!$B$43,Lists_Cats!$C$43,IF(C607&lt;=Lists_Cats!$B$44,Lists_Cats!$C$44,IF(C607&lt;=Lists_Cats!$B$45,Lists_Cats!$C$45,IF(C607&lt;=Lists_Cats!$B$46,Lists_Cats!$C$46,Lists_Cats!$C$47))))))))))))))</f>
        <v>FW8</v>
      </c>
      <c r="F607" s="216"/>
      <c r="G607" s="217" t="s">
        <v>701</v>
      </c>
      <c r="H607" s="218" t="str">
        <f t="shared" si="28"/>
        <v>FT6-FW8-CND MAPLE - Sprayed</v>
      </c>
      <c r="I607" s="219">
        <v>27.700000000000003</v>
      </c>
      <c r="K607">
        <f t="shared" si="27"/>
        <v>1</v>
      </c>
      <c r="M607" s="356">
        <v>0.04</v>
      </c>
      <c r="O607" s="361">
        <f t="shared" si="29"/>
        <v>28.810000000000002</v>
      </c>
    </row>
    <row r="608" spans="1:15" hidden="1">
      <c r="A608" s="220" t="s">
        <v>86</v>
      </c>
      <c r="B608" s="214">
        <v>32</v>
      </c>
      <c r="C608" s="215">
        <v>115</v>
      </c>
      <c r="D608" s="15" t="str">
        <f>IF(B608&lt;=Lists_Cats!$B$19,Lists_Cats!$C$19,IF(B608&lt;=Lists_Cats!$B$20,Lists_Cats!$C$20,IF(B608&lt;=Lists_Cats!$B$21,Lists_Cats!$C$21,IF(B608&lt;=Lists_Cats!$B$22,Lists_Cats!$C$22,IF(B608&lt;=Lists_Cats!$B$23,Lists_Cats!$C$23,IF(B608&lt;=Lists_Cats!$B$24,Lists_Cats!$C$24,IF(B608&lt;=Lists_Cats!$B$25,Lists_Cats!$C$25,IF(B608&lt;=Lists_Cats!$B$26,Lists_Cats!$C$26,IF(B608&lt;=Lists_Cats!$B$27,Lists_Cats!$C$27,IF(B608&lt;=Lists_Cats!$B$28,Lists_Cats!$C$28,Lists_Cats!$C$29))))))))))</f>
        <v>FT6</v>
      </c>
      <c r="E608" s="216" t="str">
        <f>IF(C608&lt;=Lists_Cats!$B$33,Lists_Cats!$C$33,IF(C608&lt;=Lists_Cats!$B$34,Lists_Cats!$C$34,IF(C608&lt;=Lists_Cats!$B$35,Lists_Cats!$C$35,IF(C608&lt;=Lists_Cats!$B$36,Lists_Cats!$C$36,IF(C608&lt;=Lists_Cats!$B$37,Lists_Cats!$C$37,IF(C608&lt;=Lists_Cats!$B$38,Lists_Cats!$C$38,IF(C608&lt;=Lists_Cats!$B$39,Lists_Cats!$C$39,IF(C608&lt;=Lists_Cats!$B$40,Lists_Cats!$C$40,IF(C608&lt;=Lists_Cats!$B$41,Lists_Cats!$C$41,IF(C608&lt;=Lists_Cats!$B$42,Lists_Cats!$C$42,IF(C608&lt;=Lists_Cats!$B$43,Lists_Cats!$C$43,IF(C608&lt;=Lists_Cats!$B$44,Lists_Cats!$C$44,IF(C608&lt;=Lists_Cats!$B$45,Lists_Cats!$C$45,IF(C608&lt;=Lists_Cats!$B$46,Lists_Cats!$C$46,Lists_Cats!$C$47))))))))))))))</f>
        <v>FW9</v>
      </c>
      <c r="F608" s="216"/>
      <c r="G608" s="217" t="s">
        <v>701</v>
      </c>
      <c r="H608" s="218" t="str">
        <f t="shared" si="28"/>
        <v>FT6-FW9-CND MAPLE - Sprayed</v>
      </c>
      <c r="I608" s="219">
        <v>30.12</v>
      </c>
      <c r="K608">
        <f t="shared" si="27"/>
        <v>1</v>
      </c>
      <c r="M608" s="356">
        <v>0.04</v>
      </c>
      <c r="O608" s="361">
        <f t="shared" si="29"/>
        <v>31.330000000000002</v>
      </c>
    </row>
    <row r="609" spans="1:15" hidden="1">
      <c r="A609" s="220" t="s">
        <v>106</v>
      </c>
      <c r="B609" s="214">
        <v>32</v>
      </c>
      <c r="C609" s="215">
        <v>125</v>
      </c>
      <c r="D609" s="15" t="str">
        <f>IF(B609&lt;=Lists_Cats!$B$19,Lists_Cats!$C$19,IF(B609&lt;=Lists_Cats!$B$20,Lists_Cats!$C$20,IF(B609&lt;=Lists_Cats!$B$21,Lists_Cats!$C$21,IF(B609&lt;=Lists_Cats!$B$22,Lists_Cats!$C$22,IF(B609&lt;=Lists_Cats!$B$23,Lists_Cats!$C$23,IF(B609&lt;=Lists_Cats!$B$24,Lists_Cats!$C$24,IF(B609&lt;=Lists_Cats!$B$25,Lists_Cats!$C$25,IF(B609&lt;=Lists_Cats!$B$26,Lists_Cats!$C$26,IF(B609&lt;=Lists_Cats!$B$27,Lists_Cats!$C$27,IF(B609&lt;=Lists_Cats!$B$28,Lists_Cats!$C$28,Lists_Cats!$C$29))))))))))</f>
        <v>FT6</v>
      </c>
      <c r="E609" s="216" t="str">
        <f>IF(C609&lt;=Lists_Cats!$B$33,Lists_Cats!$C$33,IF(C609&lt;=Lists_Cats!$B$34,Lists_Cats!$C$34,IF(C609&lt;=Lists_Cats!$B$35,Lists_Cats!$C$35,IF(C609&lt;=Lists_Cats!$B$36,Lists_Cats!$C$36,IF(C609&lt;=Lists_Cats!$B$37,Lists_Cats!$C$37,IF(C609&lt;=Lists_Cats!$B$38,Lists_Cats!$C$38,IF(C609&lt;=Lists_Cats!$B$39,Lists_Cats!$C$39,IF(C609&lt;=Lists_Cats!$B$40,Lists_Cats!$C$40,IF(C609&lt;=Lists_Cats!$B$41,Lists_Cats!$C$41,IF(C609&lt;=Lists_Cats!$B$42,Lists_Cats!$C$42,IF(C609&lt;=Lists_Cats!$B$43,Lists_Cats!$C$43,IF(C609&lt;=Lists_Cats!$B$44,Lists_Cats!$C$44,IF(C609&lt;=Lists_Cats!$B$45,Lists_Cats!$C$45,IF(C609&lt;=Lists_Cats!$B$46,Lists_Cats!$C$46,Lists_Cats!$C$47))))))))))))))</f>
        <v>FW10</v>
      </c>
      <c r="F609" s="216"/>
      <c r="G609" s="217" t="s">
        <v>701</v>
      </c>
      <c r="H609" s="218" t="str">
        <f t="shared" si="28"/>
        <v>FT6-FW10-CND MAPLE - Sprayed</v>
      </c>
      <c r="I609" s="219">
        <v>32.269999999999996</v>
      </c>
      <c r="K609">
        <f t="shared" si="27"/>
        <v>1</v>
      </c>
      <c r="M609" s="356">
        <v>0.04</v>
      </c>
      <c r="O609" s="361">
        <f t="shared" si="29"/>
        <v>33.57</v>
      </c>
    </row>
    <row r="610" spans="1:15" hidden="1">
      <c r="A610" s="220" t="s">
        <v>87</v>
      </c>
      <c r="B610" s="214">
        <v>32</v>
      </c>
      <c r="C610" s="215">
        <v>138</v>
      </c>
      <c r="D610" s="15" t="str">
        <f>IF(B610&lt;=Lists_Cats!$B$19,Lists_Cats!$C$19,IF(B610&lt;=Lists_Cats!$B$20,Lists_Cats!$C$20,IF(B610&lt;=Lists_Cats!$B$21,Lists_Cats!$C$21,IF(B610&lt;=Lists_Cats!$B$22,Lists_Cats!$C$22,IF(B610&lt;=Lists_Cats!$B$23,Lists_Cats!$C$23,IF(B610&lt;=Lists_Cats!$B$24,Lists_Cats!$C$24,IF(B610&lt;=Lists_Cats!$B$25,Lists_Cats!$C$25,IF(B610&lt;=Lists_Cats!$B$26,Lists_Cats!$C$26,IF(B610&lt;=Lists_Cats!$B$27,Lists_Cats!$C$27,IF(B610&lt;=Lists_Cats!$B$28,Lists_Cats!$C$28,Lists_Cats!$C$29))))))))))</f>
        <v>FT6</v>
      </c>
      <c r="E610" s="216" t="str">
        <f>IF(C610&lt;=Lists_Cats!$B$33,Lists_Cats!$C$33,IF(C610&lt;=Lists_Cats!$B$34,Lists_Cats!$C$34,IF(C610&lt;=Lists_Cats!$B$35,Lists_Cats!$C$35,IF(C610&lt;=Lists_Cats!$B$36,Lists_Cats!$C$36,IF(C610&lt;=Lists_Cats!$B$37,Lists_Cats!$C$37,IF(C610&lt;=Lists_Cats!$B$38,Lists_Cats!$C$38,IF(C610&lt;=Lists_Cats!$B$39,Lists_Cats!$C$39,IF(C610&lt;=Lists_Cats!$B$40,Lists_Cats!$C$40,IF(C610&lt;=Lists_Cats!$B$41,Lists_Cats!$C$41,IF(C610&lt;=Lists_Cats!$B$42,Lists_Cats!$C$42,IF(C610&lt;=Lists_Cats!$B$43,Lists_Cats!$C$43,IF(C610&lt;=Lists_Cats!$B$44,Lists_Cats!$C$44,IF(C610&lt;=Lists_Cats!$B$45,Lists_Cats!$C$45,IF(C610&lt;=Lists_Cats!$B$46,Lists_Cats!$C$46,Lists_Cats!$C$47))))))))))))))</f>
        <v>FW11</v>
      </c>
      <c r="F610" s="216"/>
      <c r="G610" s="217" t="s">
        <v>701</v>
      </c>
      <c r="H610" s="218" t="str">
        <f t="shared" si="28"/>
        <v>FT6-FW11-CND MAPLE - Sprayed</v>
      </c>
      <c r="I610" s="219">
        <v>35.169999999999995</v>
      </c>
      <c r="K610">
        <f t="shared" si="27"/>
        <v>1</v>
      </c>
      <c r="M610" s="356">
        <v>0.04</v>
      </c>
      <c r="O610" s="361">
        <f t="shared" si="29"/>
        <v>36.58</v>
      </c>
    </row>
    <row r="611" spans="1:15" hidden="1">
      <c r="A611" s="220" t="s">
        <v>109</v>
      </c>
      <c r="B611" s="214">
        <v>32</v>
      </c>
      <c r="C611" s="215">
        <v>152</v>
      </c>
      <c r="D611" s="15" t="str">
        <f>IF(B611&lt;=Lists_Cats!$B$19,Lists_Cats!$C$19,IF(B611&lt;=Lists_Cats!$B$20,Lists_Cats!$C$20,IF(B611&lt;=Lists_Cats!$B$21,Lists_Cats!$C$21,IF(B611&lt;=Lists_Cats!$B$22,Lists_Cats!$C$22,IF(B611&lt;=Lists_Cats!$B$23,Lists_Cats!$C$23,IF(B611&lt;=Lists_Cats!$B$24,Lists_Cats!$C$24,IF(B611&lt;=Lists_Cats!$B$25,Lists_Cats!$C$25,IF(B611&lt;=Lists_Cats!$B$26,Lists_Cats!$C$26,IF(B611&lt;=Lists_Cats!$B$27,Lists_Cats!$C$27,IF(B611&lt;=Lists_Cats!$B$28,Lists_Cats!$C$28,Lists_Cats!$C$29))))))))))</f>
        <v>FT6</v>
      </c>
      <c r="E611" s="216" t="str">
        <f>IF(C611&lt;=Lists_Cats!$B$33,Lists_Cats!$C$33,IF(C611&lt;=Lists_Cats!$B$34,Lists_Cats!$C$34,IF(C611&lt;=Lists_Cats!$B$35,Lists_Cats!$C$35,IF(C611&lt;=Lists_Cats!$B$36,Lists_Cats!$C$36,IF(C611&lt;=Lists_Cats!$B$37,Lists_Cats!$C$37,IF(C611&lt;=Lists_Cats!$B$38,Lists_Cats!$C$38,IF(C611&lt;=Lists_Cats!$B$39,Lists_Cats!$C$39,IF(C611&lt;=Lists_Cats!$B$40,Lists_Cats!$C$40,IF(C611&lt;=Lists_Cats!$B$41,Lists_Cats!$C$41,IF(C611&lt;=Lists_Cats!$B$42,Lists_Cats!$C$42,IF(C611&lt;=Lists_Cats!$B$43,Lists_Cats!$C$43,IF(C611&lt;=Lists_Cats!$B$44,Lists_Cats!$C$44,IF(C611&lt;=Lists_Cats!$B$45,Lists_Cats!$C$45,IF(C611&lt;=Lists_Cats!$B$46,Lists_Cats!$C$46,Lists_Cats!$C$47))))))))))))))</f>
        <v>FW12</v>
      </c>
      <c r="F611" s="216"/>
      <c r="G611" s="217" t="s">
        <v>701</v>
      </c>
      <c r="H611" s="218" t="str">
        <f t="shared" si="28"/>
        <v>FT6-FW12-CND MAPLE - Sprayed</v>
      </c>
      <c r="I611" s="219">
        <v>38.28</v>
      </c>
      <c r="K611">
        <f t="shared" si="27"/>
        <v>1</v>
      </c>
      <c r="M611" s="356">
        <v>0.04</v>
      </c>
      <c r="O611" s="361">
        <f t="shared" si="29"/>
        <v>39.82</v>
      </c>
    </row>
    <row r="612" spans="1:15" hidden="1">
      <c r="A612" s="220" t="s">
        <v>88</v>
      </c>
      <c r="B612" s="214">
        <v>32</v>
      </c>
      <c r="C612" s="215">
        <v>175</v>
      </c>
      <c r="D612" s="15" t="str">
        <f>IF(B612&lt;=Lists_Cats!$B$19,Lists_Cats!$C$19,IF(B612&lt;=Lists_Cats!$B$20,Lists_Cats!$C$20,IF(B612&lt;=Lists_Cats!$B$21,Lists_Cats!$C$21,IF(B612&lt;=Lists_Cats!$B$22,Lists_Cats!$C$22,IF(B612&lt;=Lists_Cats!$B$23,Lists_Cats!$C$23,IF(B612&lt;=Lists_Cats!$B$24,Lists_Cats!$C$24,IF(B612&lt;=Lists_Cats!$B$25,Lists_Cats!$C$25,IF(B612&lt;=Lists_Cats!$B$26,Lists_Cats!$C$26,IF(B612&lt;=Lists_Cats!$B$27,Lists_Cats!$C$27,IF(B612&lt;=Lists_Cats!$B$28,Lists_Cats!$C$28,Lists_Cats!$C$29))))))))))</f>
        <v>FT6</v>
      </c>
      <c r="E612" s="216" t="str">
        <f>IF(C612&lt;=Lists_Cats!$B$33,Lists_Cats!$C$33,IF(C612&lt;=Lists_Cats!$B$34,Lists_Cats!$C$34,IF(C612&lt;=Lists_Cats!$B$35,Lists_Cats!$C$35,IF(C612&lt;=Lists_Cats!$B$36,Lists_Cats!$C$36,IF(C612&lt;=Lists_Cats!$B$37,Lists_Cats!$C$37,IF(C612&lt;=Lists_Cats!$B$38,Lists_Cats!$C$38,IF(C612&lt;=Lists_Cats!$B$39,Lists_Cats!$C$39,IF(C612&lt;=Lists_Cats!$B$40,Lists_Cats!$C$40,IF(C612&lt;=Lists_Cats!$B$41,Lists_Cats!$C$41,IF(C612&lt;=Lists_Cats!$B$42,Lists_Cats!$C$42,IF(C612&lt;=Lists_Cats!$B$43,Lists_Cats!$C$43,IF(C612&lt;=Lists_Cats!$B$44,Lists_Cats!$C$44,IF(C612&lt;=Lists_Cats!$B$45,Lists_Cats!$C$45,IF(C612&lt;=Lists_Cats!$B$46,Lists_Cats!$C$46,Lists_Cats!$C$47))))))))))))))</f>
        <v>FW13</v>
      </c>
      <c r="F612" s="216"/>
      <c r="G612" s="217" t="s">
        <v>701</v>
      </c>
      <c r="H612" s="218" t="str">
        <f t="shared" si="28"/>
        <v>FT6-FW13-CND MAPLE - Sprayed</v>
      </c>
      <c r="I612" s="219">
        <v>43.37</v>
      </c>
      <c r="K612">
        <f t="shared" si="27"/>
        <v>1</v>
      </c>
      <c r="M612" s="356">
        <v>0.04</v>
      </c>
      <c r="O612" s="361">
        <f t="shared" si="29"/>
        <v>45.11</v>
      </c>
    </row>
    <row r="613" spans="1:15" hidden="1">
      <c r="A613" s="220" t="s">
        <v>89</v>
      </c>
      <c r="B613" s="214">
        <v>32</v>
      </c>
      <c r="C613" s="215">
        <v>205</v>
      </c>
      <c r="D613" s="15" t="str">
        <f>IF(B613&lt;=Lists_Cats!$B$19,Lists_Cats!$C$19,IF(B613&lt;=Lists_Cats!$B$20,Lists_Cats!$C$20,IF(B613&lt;=Lists_Cats!$B$21,Lists_Cats!$C$21,IF(B613&lt;=Lists_Cats!$B$22,Lists_Cats!$C$22,IF(B613&lt;=Lists_Cats!$B$23,Lists_Cats!$C$23,IF(B613&lt;=Lists_Cats!$B$24,Lists_Cats!$C$24,IF(B613&lt;=Lists_Cats!$B$25,Lists_Cats!$C$25,IF(B613&lt;=Lists_Cats!$B$26,Lists_Cats!$C$26,IF(B613&lt;=Lists_Cats!$B$27,Lists_Cats!$C$27,IF(B613&lt;=Lists_Cats!$B$28,Lists_Cats!$C$28,Lists_Cats!$C$29))))))))))</f>
        <v>FT6</v>
      </c>
      <c r="E613" s="216" t="str">
        <f>IF(C613&lt;=Lists_Cats!$B$33,Lists_Cats!$C$33,IF(C613&lt;=Lists_Cats!$B$34,Lists_Cats!$C$34,IF(C613&lt;=Lists_Cats!$B$35,Lists_Cats!$C$35,IF(C613&lt;=Lists_Cats!$B$36,Lists_Cats!$C$36,IF(C613&lt;=Lists_Cats!$B$37,Lists_Cats!$C$37,IF(C613&lt;=Lists_Cats!$B$38,Lists_Cats!$C$38,IF(C613&lt;=Lists_Cats!$B$39,Lists_Cats!$C$39,IF(C613&lt;=Lists_Cats!$B$40,Lists_Cats!$C$40,IF(C613&lt;=Lists_Cats!$B$41,Lists_Cats!$C$41,IF(C613&lt;=Lists_Cats!$B$42,Lists_Cats!$C$42,IF(C613&lt;=Lists_Cats!$B$43,Lists_Cats!$C$43,IF(C613&lt;=Lists_Cats!$B$44,Lists_Cats!$C$44,IF(C613&lt;=Lists_Cats!$B$45,Lists_Cats!$C$45,IF(C613&lt;=Lists_Cats!$B$46,Lists_Cats!$C$46,Lists_Cats!$C$47))))))))))))))</f>
        <v>FW14</v>
      </c>
      <c r="F613" s="216"/>
      <c r="G613" s="217" t="s">
        <v>701</v>
      </c>
      <c r="H613" s="218" t="str">
        <f t="shared" si="28"/>
        <v>FT6-FW14-CND MAPLE - Sprayed</v>
      </c>
      <c r="I613" s="219">
        <v>50.03</v>
      </c>
      <c r="K613">
        <f t="shared" si="27"/>
        <v>1</v>
      </c>
      <c r="M613" s="356">
        <v>0.04</v>
      </c>
      <c r="O613" s="361">
        <f t="shared" si="29"/>
        <v>52.04</v>
      </c>
    </row>
    <row r="614" spans="1:15" hidden="1">
      <c r="A614" s="220" t="s">
        <v>110</v>
      </c>
      <c r="B614" s="214">
        <v>45</v>
      </c>
      <c r="C614" s="215">
        <v>79</v>
      </c>
      <c r="D614" s="15" t="str">
        <f>IF(B614&lt;=Lists_Cats!$B$19,Lists_Cats!$C$19,IF(B614&lt;=Lists_Cats!$B$20,Lists_Cats!$C$20,IF(B614&lt;=Lists_Cats!$B$21,Lists_Cats!$C$21,IF(B614&lt;=Lists_Cats!$B$22,Lists_Cats!$C$22,IF(B614&lt;=Lists_Cats!$B$23,Lists_Cats!$C$23,IF(B614&lt;=Lists_Cats!$B$24,Lists_Cats!$C$24,IF(B614&lt;=Lists_Cats!$B$25,Lists_Cats!$C$25,IF(B614&lt;=Lists_Cats!$B$26,Lists_Cats!$C$26,IF(B614&lt;=Lists_Cats!$B$27,Lists_Cats!$C$27,IF(B614&lt;=Lists_Cats!$B$28,Lists_Cats!$C$28,Lists_Cats!$C$29))))))))))</f>
        <v>FT7</v>
      </c>
      <c r="E614" s="216" t="str">
        <f>IF(C614&lt;=Lists_Cats!$B$33,Lists_Cats!$C$33,IF(C614&lt;=Lists_Cats!$B$34,Lists_Cats!$C$34,IF(C614&lt;=Lists_Cats!$B$35,Lists_Cats!$C$35,IF(C614&lt;=Lists_Cats!$B$36,Lists_Cats!$C$36,IF(C614&lt;=Lists_Cats!$B$37,Lists_Cats!$C$37,IF(C614&lt;=Lists_Cats!$B$38,Lists_Cats!$C$38,IF(C614&lt;=Lists_Cats!$B$39,Lists_Cats!$C$39,IF(C614&lt;=Lists_Cats!$B$40,Lists_Cats!$C$40,IF(C614&lt;=Lists_Cats!$B$41,Lists_Cats!$C$41,IF(C614&lt;=Lists_Cats!$B$42,Lists_Cats!$C$42,IF(C614&lt;=Lists_Cats!$B$43,Lists_Cats!$C$43,IF(C614&lt;=Lists_Cats!$B$44,Lists_Cats!$C$44,IF(C614&lt;=Lists_Cats!$B$45,Lists_Cats!$C$45,IF(C614&lt;=Lists_Cats!$B$46,Lists_Cats!$C$46,Lists_Cats!$C$47))))))))))))))</f>
        <v>FW5</v>
      </c>
      <c r="F614" s="216"/>
      <c r="G614" s="217" t="s">
        <v>701</v>
      </c>
      <c r="H614" s="218" t="str">
        <f t="shared" si="28"/>
        <v>FT7-FW5-CND MAPLE - Sprayed</v>
      </c>
      <c r="I614" s="219">
        <v>30.01</v>
      </c>
      <c r="K614">
        <f t="shared" si="27"/>
        <v>1</v>
      </c>
      <c r="M614" s="356">
        <v>0.04</v>
      </c>
      <c r="O614" s="361">
        <f t="shared" si="29"/>
        <v>31.220000000000002</v>
      </c>
    </row>
    <row r="615" spans="1:15" hidden="1">
      <c r="A615" s="220" t="s">
        <v>90</v>
      </c>
      <c r="B615" s="214">
        <v>45</v>
      </c>
      <c r="C615" s="215">
        <v>91</v>
      </c>
      <c r="D615" s="15" t="str">
        <f>IF(B615&lt;=Lists_Cats!$B$19,Lists_Cats!$C$19,IF(B615&lt;=Lists_Cats!$B$20,Lists_Cats!$C$20,IF(B615&lt;=Lists_Cats!$B$21,Lists_Cats!$C$21,IF(B615&lt;=Lists_Cats!$B$22,Lists_Cats!$C$22,IF(B615&lt;=Lists_Cats!$B$23,Lists_Cats!$C$23,IF(B615&lt;=Lists_Cats!$B$24,Lists_Cats!$C$24,IF(B615&lt;=Lists_Cats!$B$25,Lists_Cats!$C$25,IF(B615&lt;=Lists_Cats!$B$26,Lists_Cats!$C$26,IF(B615&lt;=Lists_Cats!$B$27,Lists_Cats!$C$27,IF(B615&lt;=Lists_Cats!$B$28,Lists_Cats!$C$28,Lists_Cats!$C$29))))))))))</f>
        <v>FT7</v>
      </c>
      <c r="E615" s="216" t="str">
        <f>IF(C615&lt;=Lists_Cats!$B$33,Lists_Cats!$C$33,IF(C615&lt;=Lists_Cats!$B$34,Lists_Cats!$C$34,IF(C615&lt;=Lists_Cats!$B$35,Lists_Cats!$C$35,IF(C615&lt;=Lists_Cats!$B$36,Lists_Cats!$C$36,IF(C615&lt;=Lists_Cats!$B$37,Lists_Cats!$C$37,IF(C615&lt;=Lists_Cats!$B$38,Lists_Cats!$C$38,IF(C615&lt;=Lists_Cats!$B$39,Lists_Cats!$C$39,IF(C615&lt;=Lists_Cats!$B$40,Lists_Cats!$C$40,IF(C615&lt;=Lists_Cats!$B$41,Lists_Cats!$C$41,IF(C615&lt;=Lists_Cats!$B$42,Lists_Cats!$C$42,IF(C615&lt;=Lists_Cats!$B$43,Lists_Cats!$C$43,IF(C615&lt;=Lists_Cats!$B$44,Lists_Cats!$C$44,IF(C615&lt;=Lists_Cats!$B$45,Lists_Cats!$C$45,IF(C615&lt;=Lists_Cats!$B$46,Lists_Cats!$C$46,Lists_Cats!$C$47))))))))))))))</f>
        <v>FW7</v>
      </c>
      <c r="F615" s="216"/>
      <c r="G615" s="217" t="s">
        <v>701</v>
      </c>
      <c r="H615" s="218" t="str">
        <f t="shared" si="28"/>
        <v>FT7-FW7-CND MAPLE - Sprayed</v>
      </c>
      <c r="I615" s="219">
        <v>33.559999999999995</v>
      </c>
      <c r="K615">
        <f t="shared" si="27"/>
        <v>1</v>
      </c>
      <c r="M615" s="356">
        <v>0.04</v>
      </c>
      <c r="O615" s="361">
        <f t="shared" si="29"/>
        <v>34.909999999999997</v>
      </c>
    </row>
    <row r="616" spans="1:15" hidden="1">
      <c r="A616" s="220" t="s">
        <v>111</v>
      </c>
      <c r="B616" s="214">
        <v>45</v>
      </c>
      <c r="C616" s="215">
        <v>104</v>
      </c>
      <c r="D616" s="15" t="str">
        <f>IF(B616&lt;=Lists_Cats!$B$19,Lists_Cats!$C$19,IF(B616&lt;=Lists_Cats!$B$20,Lists_Cats!$C$20,IF(B616&lt;=Lists_Cats!$B$21,Lists_Cats!$C$21,IF(B616&lt;=Lists_Cats!$B$22,Lists_Cats!$C$22,IF(B616&lt;=Lists_Cats!$B$23,Lists_Cats!$C$23,IF(B616&lt;=Lists_Cats!$B$24,Lists_Cats!$C$24,IF(B616&lt;=Lists_Cats!$B$25,Lists_Cats!$C$25,IF(B616&lt;=Lists_Cats!$B$26,Lists_Cats!$C$26,IF(B616&lt;=Lists_Cats!$B$27,Lists_Cats!$C$27,IF(B616&lt;=Lists_Cats!$B$28,Lists_Cats!$C$28,Lists_Cats!$C$29))))))))))</f>
        <v>FT7</v>
      </c>
      <c r="E616" s="216" t="str">
        <f>IF(C616&lt;=Lists_Cats!$B$33,Lists_Cats!$C$33,IF(C616&lt;=Lists_Cats!$B$34,Lists_Cats!$C$34,IF(C616&lt;=Lists_Cats!$B$35,Lists_Cats!$C$35,IF(C616&lt;=Lists_Cats!$B$36,Lists_Cats!$C$36,IF(C616&lt;=Lists_Cats!$B$37,Lists_Cats!$C$37,IF(C616&lt;=Lists_Cats!$B$38,Lists_Cats!$C$38,IF(C616&lt;=Lists_Cats!$B$39,Lists_Cats!$C$39,IF(C616&lt;=Lists_Cats!$B$40,Lists_Cats!$C$40,IF(C616&lt;=Lists_Cats!$B$41,Lists_Cats!$C$41,IF(C616&lt;=Lists_Cats!$B$42,Lists_Cats!$C$42,IF(C616&lt;=Lists_Cats!$B$43,Lists_Cats!$C$43,IF(C616&lt;=Lists_Cats!$B$44,Lists_Cats!$C$44,IF(C616&lt;=Lists_Cats!$B$45,Lists_Cats!$C$45,IF(C616&lt;=Lists_Cats!$B$46,Lists_Cats!$C$46,Lists_Cats!$C$47))))))))))))))</f>
        <v>FW8</v>
      </c>
      <c r="F616" s="216"/>
      <c r="G616" s="217" t="s">
        <v>701</v>
      </c>
      <c r="H616" s="218" t="str">
        <f t="shared" si="28"/>
        <v>FT7-FW8-CND MAPLE - Sprayed</v>
      </c>
      <c r="I616" s="219">
        <v>37.79</v>
      </c>
      <c r="K616">
        <f t="shared" si="27"/>
        <v>1</v>
      </c>
      <c r="M616" s="356">
        <v>0.04</v>
      </c>
      <c r="O616" s="361">
        <f t="shared" si="29"/>
        <v>39.309999999999995</v>
      </c>
    </row>
    <row r="617" spans="1:15" hidden="1">
      <c r="A617" s="220" t="s">
        <v>91</v>
      </c>
      <c r="B617" s="214">
        <v>45</v>
      </c>
      <c r="C617" s="215">
        <v>115</v>
      </c>
      <c r="D617" s="15" t="str">
        <f>IF(B617&lt;=Lists_Cats!$B$19,Lists_Cats!$C$19,IF(B617&lt;=Lists_Cats!$B$20,Lists_Cats!$C$20,IF(B617&lt;=Lists_Cats!$B$21,Lists_Cats!$C$21,IF(B617&lt;=Lists_Cats!$B$22,Lists_Cats!$C$22,IF(B617&lt;=Lists_Cats!$B$23,Lists_Cats!$C$23,IF(B617&lt;=Lists_Cats!$B$24,Lists_Cats!$C$24,IF(B617&lt;=Lists_Cats!$B$25,Lists_Cats!$C$25,IF(B617&lt;=Lists_Cats!$B$26,Lists_Cats!$C$26,IF(B617&lt;=Lists_Cats!$B$27,Lists_Cats!$C$27,IF(B617&lt;=Lists_Cats!$B$28,Lists_Cats!$C$28,Lists_Cats!$C$29))))))))))</f>
        <v>FT7</v>
      </c>
      <c r="E617" s="216" t="str">
        <f>IF(C617&lt;=Lists_Cats!$B$33,Lists_Cats!$C$33,IF(C617&lt;=Lists_Cats!$B$34,Lists_Cats!$C$34,IF(C617&lt;=Lists_Cats!$B$35,Lists_Cats!$C$35,IF(C617&lt;=Lists_Cats!$B$36,Lists_Cats!$C$36,IF(C617&lt;=Lists_Cats!$B$37,Lists_Cats!$C$37,IF(C617&lt;=Lists_Cats!$B$38,Lists_Cats!$C$38,IF(C617&lt;=Lists_Cats!$B$39,Lists_Cats!$C$39,IF(C617&lt;=Lists_Cats!$B$40,Lists_Cats!$C$40,IF(C617&lt;=Lists_Cats!$B$41,Lists_Cats!$C$41,IF(C617&lt;=Lists_Cats!$B$42,Lists_Cats!$C$42,IF(C617&lt;=Lists_Cats!$B$43,Lists_Cats!$C$43,IF(C617&lt;=Lists_Cats!$B$44,Lists_Cats!$C$44,IF(C617&lt;=Lists_Cats!$B$45,Lists_Cats!$C$45,IF(C617&lt;=Lists_Cats!$B$46,Lists_Cats!$C$46,Lists_Cats!$C$47))))))))))))))</f>
        <v>FW9</v>
      </c>
      <c r="F617" s="216"/>
      <c r="G617" s="217" t="s">
        <v>701</v>
      </c>
      <c r="H617" s="218" t="str">
        <f t="shared" si="28"/>
        <v>FT7-FW9-CND MAPLE - Sprayed</v>
      </c>
      <c r="I617" s="219">
        <v>41.18</v>
      </c>
      <c r="K617">
        <f t="shared" si="27"/>
        <v>1</v>
      </c>
      <c r="M617" s="356">
        <v>0.04</v>
      </c>
      <c r="O617" s="361">
        <f t="shared" si="29"/>
        <v>42.83</v>
      </c>
    </row>
    <row r="618" spans="1:15" hidden="1">
      <c r="A618" s="220" t="s">
        <v>112</v>
      </c>
      <c r="B618" s="214">
        <v>45</v>
      </c>
      <c r="C618" s="215">
        <v>125</v>
      </c>
      <c r="D618" s="15" t="str">
        <f>IF(B618&lt;=Lists_Cats!$B$19,Lists_Cats!$C$19,IF(B618&lt;=Lists_Cats!$B$20,Lists_Cats!$C$20,IF(B618&lt;=Lists_Cats!$B$21,Lists_Cats!$C$21,IF(B618&lt;=Lists_Cats!$B$22,Lists_Cats!$C$22,IF(B618&lt;=Lists_Cats!$B$23,Lists_Cats!$C$23,IF(B618&lt;=Lists_Cats!$B$24,Lists_Cats!$C$24,IF(B618&lt;=Lists_Cats!$B$25,Lists_Cats!$C$25,IF(B618&lt;=Lists_Cats!$B$26,Lists_Cats!$C$26,IF(B618&lt;=Lists_Cats!$B$27,Lists_Cats!$C$27,IF(B618&lt;=Lists_Cats!$B$28,Lists_Cats!$C$28,Lists_Cats!$C$29))))))))))</f>
        <v>FT7</v>
      </c>
      <c r="E618" s="216" t="str">
        <f>IF(C618&lt;=Lists_Cats!$B$33,Lists_Cats!$C$33,IF(C618&lt;=Lists_Cats!$B$34,Lists_Cats!$C$34,IF(C618&lt;=Lists_Cats!$B$35,Lists_Cats!$C$35,IF(C618&lt;=Lists_Cats!$B$36,Lists_Cats!$C$36,IF(C618&lt;=Lists_Cats!$B$37,Lists_Cats!$C$37,IF(C618&lt;=Lists_Cats!$B$38,Lists_Cats!$C$38,IF(C618&lt;=Lists_Cats!$B$39,Lists_Cats!$C$39,IF(C618&lt;=Lists_Cats!$B$40,Lists_Cats!$C$40,IF(C618&lt;=Lists_Cats!$B$41,Lists_Cats!$C$41,IF(C618&lt;=Lists_Cats!$B$42,Lists_Cats!$C$42,IF(C618&lt;=Lists_Cats!$B$43,Lists_Cats!$C$43,IF(C618&lt;=Lists_Cats!$B$44,Lists_Cats!$C$44,IF(C618&lt;=Lists_Cats!$B$45,Lists_Cats!$C$45,IF(C618&lt;=Lists_Cats!$B$46,Lists_Cats!$C$46,Lists_Cats!$C$47))))))))))))))</f>
        <v>FW10</v>
      </c>
      <c r="F618" s="216"/>
      <c r="G618" s="217" t="s">
        <v>701</v>
      </c>
      <c r="H618" s="218" t="str">
        <f t="shared" si="28"/>
        <v>FT7-FW10-CND MAPLE - Sprayed</v>
      </c>
      <c r="I618" s="219">
        <v>44.29</v>
      </c>
      <c r="K618">
        <f t="shared" si="27"/>
        <v>1</v>
      </c>
      <c r="M618" s="356">
        <v>0.04</v>
      </c>
      <c r="O618" s="361">
        <f t="shared" si="29"/>
        <v>46.07</v>
      </c>
    </row>
    <row r="619" spans="1:15" hidden="1">
      <c r="A619" s="220" t="s">
        <v>92</v>
      </c>
      <c r="B619" s="214">
        <v>45</v>
      </c>
      <c r="C619" s="215">
        <v>138</v>
      </c>
      <c r="D619" s="15" t="str">
        <f>IF(B619&lt;=Lists_Cats!$B$19,Lists_Cats!$C$19,IF(B619&lt;=Lists_Cats!$B$20,Lists_Cats!$C$20,IF(B619&lt;=Lists_Cats!$B$21,Lists_Cats!$C$21,IF(B619&lt;=Lists_Cats!$B$22,Lists_Cats!$C$22,IF(B619&lt;=Lists_Cats!$B$23,Lists_Cats!$C$23,IF(B619&lt;=Lists_Cats!$B$24,Lists_Cats!$C$24,IF(B619&lt;=Lists_Cats!$B$25,Lists_Cats!$C$25,IF(B619&lt;=Lists_Cats!$B$26,Lists_Cats!$C$26,IF(B619&lt;=Lists_Cats!$B$27,Lists_Cats!$C$27,IF(B619&lt;=Lists_Cats!$B$28,Lists_Cats!$C$28,Lists_Cats!$C$29))))))))))</f>
        <v>FT7</v>
      </c>
      <c r="E619" s="216" t="str">
        <f>IF(C619&lt;=Lists_Cats!$B$33,Lists_Cats!$C$33,IF(C619&lt;=Lists_Cats!$B$34,Lists_Cats!$C$34,IF(C619&lt;=Lists_Cats!$B$35,Lists_Cats!$C$35,IF(C619&lt;=Lists_Cats!$B$36,Lists_Cats!$C$36,IF(C619&lt;=Lists_Cats!$B$37,Lists_Cats!$C$37,IF(C619&lt;=Lists_Cats!$B$38,Lists_Cats!$C$38,IF(C619&lt;=Lists_Cats!$B$39,Lists_Cats!$C$39,IF(C619&lt;=Lists_Cats!$B$40,Lists_Cats!$C$40,IF(C619&lt;=Lists_Cats!$B$41,Lists_Cats!$C$41,IF(C619&lt;=Lists_Cats!$B$42,Lists_Cats!$C$42,IF(C619&lt;=Lists_Cats!$B$43,Lists_Cats!$C$43,IF(C619&lt;=Lists_Cats!$B$44,Lists_Cats!$C$44,IF(C619&lt;=Lists_Cats!$B$45,Lists_Cats!$C$45,IF(C619&lt;=Lists_Cats!$B$46,Lists_Cats!$C$46,Lists_Cats!$C$47))))))))))))))</f>
        <v>FW11</v>
      </c>
      <c r="F619" s="216"/>
      <c r="G619" s="217" t="s">
        <v>701</v>
      </c>
      <c r="H619" s="218" t="str">
        <f t="shared" si="28"/>
        <v>FT7-FW11-CND MAPLE - Sprayed</v>
      </c>
      <c r="I619" s="219">
        <v>48.309999999999995</v>
      </c>
      <c r="K619">
        <f t="shared" si="27"/>
        <v>1</v>
      </c>
      <c r="M619" s="356">
        <v>0.04</v>
      </c>
      <c r="O619" s="361">
        <f t="shared" si="29"/>
        <v>50.25</v>
      </c>
    </row>
    <row r="620" spans="1:15" hidden="1">
      <c r="A620" s="220" t="s">
        <v>113</v>
      </c>
      <c r="B620" s="214">
        <v>45</v>
      </c>
      <c r="C620" s="215">
        <v>152</v>
      </c>
      <c r="D620" s="15" t="str">
        <f>IF(B620&lt;=Lists_Cats!$B$19,Lists_Cats!$C$19,IF(B620&lt;=Lists_Cats!$B$20,Lists_Cats!$C$20,IF(B620&lt;=Lists_Cats!$B$21,Lists_Cats!$C$21,IF(B620&lt;=Lists_Cats!$B$22,Lists_Cats!$C$22,IF(B620&lt;=Lists_Cats!$B$23,Lists_Cats!$C$23,IF(B620&lt;=Lists_Cats!$B$24,Lists_Cats!$C$24,IF(B620&lt;=Lists_Cats!$B$25,Lists_Cats!$C$25,IF(B620&lt;=Lists_Cats!$B$26,Lists_Cats!$C$26,IF(B620&lt;=Lists_Cats!$B$27,Lists_Cats!$C$27,IF(B620&lt;=Lists_Cats!$B$28,Lists_Cats!$C$28,Lists_Cats!$C$29))))))))))</f>
        <v>FT7</v>
      </c>
      <c r="E620" s="216" t="str">
        <f>IF(C620&lt;=Lists_Cats!$B$33,Lists_Cats!$C$33,IF(C620&lt;=Lists_Cats!$B$34,Lists_Cats!$C$34,IF(C620&lt;=Lists_Cats!$B$35,Lists_Cats!$C$35,IF(C620&lt;=Lists_Cats!$B$36,Lists_Cats!$C$36,IF(C620&lt;=Lists_Cats!$B$37,Lists_Cats!$C$37,IF(C620&lt;=Lists_Cats!$B$38,Lists_Cats!$C$38,IF(C620&lt;=Lists_Cats!$B$39,Lists_Cats!$C$39,IF(C620&lt;=Lists_Cats!$B$40,Lists_Cats!$C$40,IF(C620&lt;=Lists_Cats!$B$41,Lists_Cats!$C$41,IF(C620&lt;=Lists_Cats!$B$42,Lists_Cats!$C$42,IF(C620&lt;=Lists_Cats!$B$43,Lists_Cats!$C$43,IF(C620&lt;=Lists_Cats!$B$44,Lists_Cats!$C$44,IF(C620&lt;=Lists_Cats!$B$45,Lists_Cats!$C$45,IF(C620&lt;=Lists_Cats!$B$46,Lists_Cats!$C$46,Lists_Cats!$C$47))))))))))))))</f>
        <v>FW12</v>
      </c>
      <c r="F620" s="216"/>
      <c r="G620" s="217" t="s">
        <v>701</v>
      </c>
      <c r="H620" s="218" t="str">
        <f t="shared" si="28"/>
        <v>FT7-FW12-CND MAPLE - Sprayed</v>
      </c>
      <c r="I620" s="219">
        <v>52.82</v>
      </c>
      <c r="K620">
        <f t="shared" si="27"/>
        <v>1</v>
      </c>
      <c r="M620" s="356">
        <v>0.04</v>
      </c>
      <c r="O620" s="361">
        <f t="shared" si="29"/>
        <v>54.94</v>
      </c>
    </row>
    <row r="621" spans="1:15" hidden="1">
      <c r="A621" s="220" t="s">
        <v>93</v>
      </c>
      <c r="B621" s="214">
        <v>45</v>
      </c>
      <c r="C621" s="215">
        <v>175</v>
      </c>
      <c r="D621" s="15" t="str">
        <f>IF(B621&lt;=Lists_Cats!$B$19,Lists_Cats!$C$19,IF(B621&lt;=Lists_Cats!$B$20,Lists_Cats!$C$20,IF(B621&lt;=Lists_Cats!$B$21,Lists_Cats!$C$21,IF(B621&lt;=Lists_Cats!$B$22,Lists_Cats!$C$22,IF(B621&lt;=Lists_Cats!$B$23,Lists_Cats!$C$23,IF(B621&lt;=Lists_Cats!$B$24,Lists_Cats!$C$24,IF(B621&lt;=Lists_Cats!$B$25,Lists_Cats!$C$25,IF(B621&lt;=Lists_Cats!$B$26,Lists_Cats!$C$26,IF(B621&lt;=Lists_Cats!$B$27,Lists_Cats!$C$27,IF(B621&lt;=Lists_Cats!$B$28,Lists_Cats!$C$28,Lists_Cats!$C$29))))))))))</f>
        <v>FT7</v>
      </c>
      <c r="E621" s="216" t="str">
        <f>IF(C621&lt;=Lists_Cats!$B$33,Lists_Cats!$C$33,IF(C621&lt;=Lists_Cats!$B$34,Lists_Cats!$C$34,IF(C621&lt;=Lists_Cats!$B$35,Lists_Cats!$C$35,IF(C621&lt;=Lists_Cats!$B$36,Lists_Cats!$C$36,IF(C621&lt;=Lists_Cats!$B$37,Lists_Cats!$C$37,IF(C621&lt;=Lists_Cats!$B$38,Lists_Cats!$C$38,IF(C621&lt;=Lists_Cats!$B$39,Lists_Cats!$C$39,IF(C621&lt;=Lists_Cats!$B$40,Lists_Cats!$C$40,IF(C621&lt;=Lists_Cats!$B$41,Lists_Cats!$C$41,IF(C621&lt;=Lists_Cats!$B$42,Lists_Cats!$C$42,IF(C621&lt;=Lists_Cats!$B$43,Lists_Cats!$C$43,IF(C621&lt;=Lists_Cats!$B$44,Lists_Cats!$C$44,IF(C621&lt;=Lists_Cats!$B$45,Lists_Cats!$C$45,IF(C621&lt;=Lists_Cats!$B$46,Lists_Cats!$C$46,Lists_Cats!$C$47))))))))))))))</f>
        <v>FW13</v>
      </c>
      <c r="F621" s="216"/>
      <c r="G621" s="217" t="s">
        <v>701</v>
      </c>
      <c r="H621" s="218" t="str">
        <f t="shared" si="28"/>
        <v>FT7-FW13-CND MAPLE - Sprayed</v>
      </c>
      <c r="I621" s="219">
        <v>59.96</v>
      </c>
      <c r="K621">
        <f t="shared" si="27"/>
        <v>1</v>
      </c>
      <c r="M621" s="356">
        <v>0.04</v>
      </c>
      <c r="O621" s="361">
        <f t="shared" si="29"/>
        <v>62.36</v>
      </c>
    </row>
    <row r="622" spans="1:15" hidden="1">
      <c r="A622" s="220" t="s">
        <v>94</v>
      </c>
      <c r="B622" s="214">
        <v>45</v>
      </c>
      <c r="C622" s="215">
        <v>205</v>
      </c>
      <c r="D622" s="15" t="str">
        <f>IF(B622&lt;=Lists_Cats!$B$19,Lists_Cats!$C$19,IF(B622&lt;=Lists_Cats!$B$20,Lists_Cats!$C$20,IF(B622&lt;=Lists_Cats!$B$21,Lists_Cats!$C$21,IF(B622&lt;=Lists_Cats!$B$22,Lists_Cats!$C$22,IF(B622&lt;=Lists_Cats!$B$23,Lists_Cats!$C$23,IF(B622&lt;=Lists_Cats!$B$24,Lists_Cats!$C$24,IF(B622&lt;=Lists_Cats!$B$25,Lists_Cats!$C$25,IF(B622&lt;=Lists_Cats!$B$26,Lists_Cats!$C$26,IF(B622&lt;=Lists_Cats!$B$27,Lists_Cats!$C$27,IF(B622&lt;=Lists_Cats!$B$28,Lists_Cats!$C$28,Lists_Cats!$C$29))))))))))</f>
        <v>FT7</v>
      </c>
      <c r="E622" s="216" t="str">
        <f>IF(C622&lt;=Lists_Cats!$B$33,Lists_Cats!$C$33,IF(C622&lt;=Lists_Cats!$B$34,Lists_Cats!$C$34,IF(C622&lt;=Lists_Cats!$B$35,Lists_Cats!$C$35,IF(C622&lt;=Lists_Cats!$B$36,Lists_Cats!$C$36,IF(C622&lt;=Lists_Cats!$B$37,Lists_Cats!$C$37,IF(C622&lt;=Lists_Cats!$B$38,Lists_Cats!$C$38,IF(C622&lt;=Lists_Cats!$B$39,Lists_Cats!$C$39,IF(C622&lt;=Lists_Cats!$B$40,Lists_Cats!$C$40,IF(C622&lt;=Lists_Cats!$B$41,Lists_Cats!$C$41,IF(C622&lt;=Lists_Cats!$B$42,Lists_Cats!$C$42,IF(C622&lt;=Lists_Cats!$B$43,Lists_Cats!$C$43,IF(C622&lt;=Lists_Cats!$B$44,Lists_Cats!$C$44,IF(C622&lt;=Lists_Cats!$B$45,Lists_Cats!$C$45,IF(C622&lt;=Lists_Cats!$B$46,Lists_Cats!$C$46,Lists_Cats!$C$47))))))))))))))</f>
        <v>FW14</v>
      </c>
      <c r="F622" s="216"/>
      <c r="G622" s="217" t="s">
        <v>701</v>
      </c>
      <c r="H622" s="218" t="str">
        <f t="shared" si="28"/>
        <v>FT7-FW14-CND MAPLE - Sprayed</v>
      </c>
      <c r="I622" s="219">
        <v>69.350000000000009</v>
      </c>
      <c r="K622">
        <f t="shared" si="27"/>
        <v>1</v>
      </c>
      <c r="M622" s="356">
        <v>0.04</v>
      </c>
      <c r="O622" s="361">
        <f t="shared" si="29"/>
        <v>72.13000000000001</v>
      </c>
    </row>
    <row r="623" spans="1:15" hidden="1">
      <c r="A623" s="220" t="s">
        <v>114</v>
      </c>
      <c r="B623" s="214">
        <v>52</v>
      </c>
      <c r="C623" s="215">
        <v>79</v>
      </c>
      <c r="D623" s="15" t="str">
        <f>IF(B623&lt;=Lists_Cats!$B$19,Lists_Cats!$C$19,IF(B623&lt;=Lists_Cats!$B$20,Lists_Cats!$C$20,IF(B623&lt;=Lists_Cats!$B$21,Lists_Cats!$C$21,IF(B623&lt;=Lists_Cats!$B$22,Lists_Cats!$C$22,IF(B623&lt;=Lists_Cats!$B$23,Lists_Cats!$C$23,IF(B623&lt;=Lists_Cats!$B$24,Lists_Cats!$C$24,IF(B623&lt;=Lists_Cats!$B$25,Lists_Cats!$C$25,IF(B623&lt;=Lists_Cats!$B$26,Lists_Cats!$C$26,IF(B623&lt;=Lists_Cats!$B$27,Lists_Cats!$C$27,IF(B623&lt;=Lists_Cats!$B$28,Lists_Cats!$C$28,Lists_Cats!$C$29))))))))))</f>
        <v>FT8</v>
      </c>
      <c r="E623" s="216" t="str">
        <f>IF(C623&lt;=Lists_Cats!$B$33,Lists_Cats!$C$33,IF(C623&lt;=Lists_Cats!$B$34,Lists_Cats!$C$34,IF(C623&lt;=Lists_Cats!$B$35,Lists_Cats!$C$35,IF(C623&lt;=Lists_Cats!$B$36,Lists_Cats!$C$36,IF(C623&lt;=Lists_Cats!$B$37,Lists_Cats!$C$37,IF(C623&lt;=Lists_Cats!$B$38,Lists_Cats!$C$38,IF(C623&lt;=Lists_Cats!$B$39,Lists_Cats!$C$39,IF(C623&lt;=Lists_Cats!$B$40,Lists_Cats!$C$40,IF(C623&lt;=Lists_Cats!$B$41,Lists_Cats!$C$41,IF(C623&lt;=Lists_Cats!$B$42,Lists_Cats!$C$42,IF(C623&lt;=Lists_Cats!$B$43,Lists_Cats!$C$43,IF(C623&lt;=Lists_Cats!$B$44,Lists_Cats!$C$44,IF(C623&lt;=Lists_Cats!$B$45,Lists_Cats!$C$45,IF(C623&lt;=Lists_Cats!$B$46,Lists_Cats!$C$46,Lists_Cats!$C$47))))))))))))))</f>
        <v>FW5</v>
      </c>
      <c r="F623" s="216"/>
      <c r="G623" s="217" t="s">
        <v>701</v>
      </c>
      <c r="H623" s="218" t="str">
        <f t="shared" si="28"/>
        <v>FT8-FW5-CND MAPLE - Sprayed</v>
      </c>
      <c r="I623" s="219">
        <v>47.449999999999996</v>
      </c>
      <c r="K623">
        <f t="shared" si="27"/>
        <v>1</v>
      </c>
      <c r="M623" s="356">
        <v>0.04</v>
      </c>
      <c r="O623" s="361">
        <f t="shared" si="29"/>
        <v>49.35</v>
      </c>
    </row>
    <row r="624" spans="1:15" hidden="1">
      <c r="A624" s="220" t="s">
        <v>95</v>
      </c>
      <c r="B624" s="214">
        <v>52</v>
      </c>
      <c r="C624" s="215">
        <v>91</v>
      </c>
      <c r="D624" s="15" t="str">
        <f>IF(B624&lt;=Lists_Cats!$B$19,Lists_Cats!$C$19,IF(B624&lt;=Lists_Cats!$B$20,Lists_Cats!$C$20,IF(B624&lt;=Lists_Cats!$B$21,Lists_Cats!$C$21,IF(B624&lt;=Lists_Cats!$B$22,Lists_Cats!$C$22,IF(B624&lt;=Lists_Cats!$B$23,Lists_Cats!$C$23,IF(B624&lt;=Lists_Cats!$B$24,Lists_Cats!$C$24,IF(B624&lt;=Lists_Cats!$B$25,Lists_Cats!$C$25,IF(B624&lt;=Lists_Cats!$B$26,Lists_Cats!$C$26,IF(B624&lt;=Lists_Cats!$B$27,Lists_Cats!$C$27,IF(B624&lt;=Lists_Cats!$B$28,Lists_Cats!$C$28,Lists_Cats!$C$29))))))))))</f>
        <v>FT8</v>
      </c>
      <c r="E624" s="216" t="str">
        <f>IF(C624&lt;=Lists_Cats!$B$33,Lists_Cats!$C$33,IF(C624&lt;=Lists_Cats!$B$34,Lists_Cats!$C$34,IF(C624&lt;=Lists_Cats!$B$35,Lists_Cats!$C$35,IF(C624&lt;=Lists_Cats!$B$36,Lists_Cats!$C$36,IF(C624&lt;=Lists_Cats!$B$37,Lists_Cats!$C$37,IF(C624&lt;=Lists_Cats!$B$38,Lists_Cats!$C$38,IF(C624&lt;=Lists_Cats!$B$39,Lists_Cats!$C$39,IF(C624&lt;=Lists_Cats!$B$40,Lists_Cats!$C$40,IF(C624&lt;=Lists_Cats!$B$41,Lists_Cats!$C$41,IF(C624&lt;=Lists_Cats!$B$42,Lists_Cats!$C$42,IF(C624&lt;=Lists_Cats!$B$43,Lists_Cats!$C$43,IF(C624&lt;=Lists_Cats!$B$44,Lists_Cats!$C$44,IF(C624&lt;=Lists_Cats!$B$45,Lists_Cats!$C$45,IF(C624&lt;=Lists_Cats!$B$46,Lists_Cats!$C$46,Lists_Cats!$C$47))))))))))))))</f>
        <v>FW7</v>
      </c>
      <c r="F624" s="216"/>
      <c r="G624" s="217" t="s">
        <v>701</v>
      </c>
      <c r="H624" s="218" t="str">
        <f t="shared" si="28"/>
        <v>FT8-FW7-CND MAPLE - Sprayed</v>
      </c>
      <c r="I624" s="219">
        <v>53.41</v>
      </c>
      <c r="K624">
        <f t="shared" si="27"/>
        <v>1</v>
      </c>
      <c r="M624" s="356">
        <v>0.04</v>
      </c>
      <c r="O624" s="361">
        <f t="shared" si="29"/>
        <v>55.55</v>
      </c>
    </row>
    <row r="625" spans="1:15" hidden="1">
      <c r="A625" s="220" t="s">
        <v>115</v>
      </c>
      <c r="B625" s="214">
        <v>52</v>
      </c>
      <c r="C625" s="215">
        <v>104</v>
      </c>
      <c r="D625" s="15" t="str">
        <f>IF(B625&lt;=Lists_Cats!$B$19,Lists_Cats!$C$19,IF(B625&lt;=Lists_Cats!$B$20,Lists_Cats!$C$20,IF(B625&lt;=Lists_Cats!$B$21,Lists_Cats!$C$21,IF(B625&lt;=Lists_Cats!$B$22,Lists_Cats!$C$22,IF(B625&lt;=Lists_Cats!$B$23,Lists_Cats!$C$23,IF(B625&lt;=Lists_Cats!$B$24,Lists_Cats!$C$24,IF(B625&lt;=Lists_Cats!$B$25,Lists_Cats!$C$25,IF(B625&lt;=Lists_Cats!$B$26,Lists_Cats!$C$26,IF(B625&lt;=Lists_Cats!$B$27,Lists_Cats!$C$27,IF(B625&lt;=Lists_Cats!$B$28,Lists_Cats!$C$28,Lists_Cats!$C$29))))))))))</f>
        <v>FT8</v>
      </c>
      <c r="E625" s="216" t="str">
        <f>IF(C625&lt;=Lists_Cats!$B$33,Lists_Cats!$C$33,IF(C625&lt;=Lists_Cats!$B$34,Lists_Cats!$C$34,IF(C625&lt;=Lists_Cats!$B$35,Lists_Cats!$C$35,IF(C625&lt;=Lists_Cats!$B$36,Lists_Cats!$C$36,IF(C625&lt;=Lists_Cats!$B$37,Lists_Cats!$C$37,IF(C625&lt;=Lists_Cats!$B$38,Lists_Cats!$C$38,IF(C625&lt;=Lists_Cats!$B$39,Lists_Cats!$C$39,IF(C625&lt;=Lists_Cats!$B$40,Lists_Cats!$C$40,IF(C625&lt;=Lists_Cats!$B$41,Lists_Cats!$C$41,IF(C625&lt;=Lists_Cats!$B$42,Lists_Cats!$C$42,IF(C625&lt;=Lists_Cats!$B$43,Lists_Cats!$C$43,IF(C625&lt;=Lists_Cats!$B$44,Lists_Cats!$C$44,IF(C625&lt;=Lists_Cats!$B$45,Lists_Cats!$C$45,IF(C625&lt;=Lists_Cats!$B$46,Lists_Cats!$C$46,Lists_Cats!$C$47))))))))))))))</f>
        <v>FW8</v>
      </c>
      <c r="F625" s="216"/>
      <c r="G625" s="217" t="s">
        <v>701</v>
      </c>
      <c r="H625" s="218" t="str">
        <f t="shared" si="28"/>
        <v>FT8-FW8-CND MAPLE - Sprayed</v>
      </c>
      <c r="I625" s="219">
        <v>60.44</v>
      </c>
      <c r="K625">
        <f t="shared" si="27"/>
        <v>1</v>
      </c>
      <c r="M625" s="356">
        <v>0.04</v>
      </c>
      <c r="O625" s="361">
        <f t="shared" si="29"/>
        <v>62.86</v>
      </c>
    </row>
    <row r="626" spans="1:15" hidden="1">
      <c r="A626" s="220" t="s">
        <v>96</v>
      </c>
      <c r="B626" s="214">
        <v>52</v>
      </c>
      <c r="C626" s="215">
        <v>115</v>
      </c>
      <c r="D626" s="15" t="str">
        <f>IF(B626&lt;=Lists_Cats!$B$19,Lists_Cats!$C$19,IF(B626&lt;=Lists_Cats!$B$20,Lists_Cats!$C$20,IF(B626&lt;=Lists_Cats!$B$21,Lists_Cats!$C$21,IF(B626&lt;=Lists_Cats!$B$22,Lists_Cats!$C$22,IF(B626&lt;=Lists_Cats!$B$23,Lists_Cats!$C$23,IF(B626&lt;=Lists_Cats!$B$24,Lists_Cats!$C$24,IF(B626&lt;=Lists_Cats!$B$25,Lists_Cats!$C$25,IF(B626&lt;=Lists_Cats!$B$26,Lists_Cats!$C$26,IF(B626&lt;=Lists_Cats!$B$27,Lists_Cats!$C$27,IF(B626&lt;=Lists_Cats!$B$28,Lists_Cats!$C$28,Lists_Cats!$C$29))))))))))</f>
        <v>FT8</v>
      </c>
      <c r="E626" s="216" t="str">
        <f>IF(C626&lt;=Lists_Cats!$B$33,Lists_Cats!$C$33,IF(C626&lt;=Lists_Cats!$B$34,Lists_Cats!$C$34,IF(C626&lt;=Lists_Cats!$B$35,Lists_Cats!$C$35,IF(C626&lt;=Lists_Cats!$B$36,Lists_Cats!$C$36,IF(C626&lt;=Lists_Cats!$B$37,Lists_Cats!$C$37,IF(C626&lt;=Lists_Cats!$B$38,Lists_Cats!$C$38,IF(C626&lt;=Lists_Cats!$B$39,Lists_Cats!$C$39,IF(C626&lt;=Lists_Cats!$B$40,Lists_Cats!$C$40,IF(C626&lt;=Lists_Cats!$B$41,Lists_Cats!$C$41,IF(C626&lt;=Lists_Cats!$B$42,Lists_Cats!$C$42,IF(C626&lt;=Lists_Cats!$B$43,Lists_Cats!$C$43,IF(C626&lt;=Lists_Cats!$B$44,Lists_Cats!$C$44,IF(C626&lt;=Lists_Cats!$B$45,Lists_Cats!$C$45,IF(C626&lt;=Lists_Cats!$B$46,Lists_Cats!$C$46,Lists_Cats!$C$47))))))))))))))</f>
        <v>FW9</v>
      </c>
      <c r="F626" s="216"/>
      <c r="G626" s="217" t="s">
        <v>701</v>
      </c>
      <c r="H626" s="218" t="str">
        <f t="shared" si="28"/>
        <v>FT8-FW9-CND MAPLE - Sprayed</v>
      </c>
      <c r="I626" s="219">
        <v>66.02000000000001</v>
      </c>
      <c r="K626">
        <f t="shared" si="27"/>
        <v>1</v>
      </c>
      <c r="M626" s="356">
        <v>0.04</v>
      </c>
      <c r="O626" s="361">
        <f t="shared" si="29"/>
        <v>68.67</v>
      </c>
    </row>
    <row r="627" spans="1:15" hidden="1">
      <c r="A627" s="220" t="s">
        <v>116</v>
      </c>
      <c r="B627" s="214">
        <v>52</v>
      </c>
      <c r="C627" s="215">
        <v>125</v>
      </c>
      <c r="D627" s="15" t="str">
        <f>IF(B627&lt;=Lists_Cats!$B$19,Lists_Cats!$C$19,IF(B627&lt;=Lists_Cats!$B$20,Lists_Cats!$C$20,IF(B627&lt;=Lists_Cats!$B$21,Lists_Cats!$C$21,IF(B627&lt;=Lists_Cats!$B$22,Lists_Cats!$C$22,IF(B627&lt;=Lists_Cats!$B$23,Lists_Cats!$C$23,IF(B627&lt;=Lists_Cats!$B$24,Lists_Cats!$C$24,IF(B627&lt;=Lists_Cats!$B$25,Lists_Cats!$C$25,IF(B627&lt;=Lists_Cats!$B$26,Lists_Cats!$C$26,IF(B627&lt;=Lists_Cats!$B$27,Lists_Cats!$C$27,IF(B627&lt;=Lists_Cats!$B$28,Lists_Cats!$C$28,Lists_Cats!$C$29))))))))))</f>
        <v>FT8</v>
      </c>
      <c r="E627" s="216" t="str">
        <f>IF(C627&lt;=Lists_Cats!$B$33,Lists_Cats!$C$33,IF(C627&lt;=Lists_Cats!$B$34,Lists_Cats!$C$34,IF(C627&lt;=Lists_Cats!$B$35,Lists_Cats!$C$35,IF(C627&lt;=Lists_Cats!$B$36,Lists_Cats!$C$36,IF(C627&lt;=Lists_Cats!$B$37,Lists_Cats!$C$37,IF(C627&lt;=Lists_Cats!$B$38,Lists_Cats!$C$38,IF(C627&lt;=Lists_Cats!$B$39,Lists_Cats!$C$39,IF(C627&lt;=Lists_Cats!$B$40,Lists_Cats!$C$40,IF(C627&lt;=Lists_Cats!$B$41,Lists_Cats!$C$41,IF(C627&lt;=Lists_Cats!$B$42,Lists_Cats!$C$42,IF(C627&lt;=Lists_Cats!$B$43,Lists_Cats!$C$43,IF(C627&lt;=Lists_Cats!$B$44,Lists_Cats!$C$44,IF(C627&lt;=Lists_Cats!$B$45,Lists_Cats!$C$45,IF(C627&lt;=Lists_Cats!$B$46,Lists_Cats!$C$46,Lists_Cats!$C$47))))))))))))))</f>
        <v>FW10</v>
      </c>
      <c r="F627" s="216"/>
      <c r="G627" s="217" t="s">
        <v>701</v>
      </c>
      <c r="H627" s="218" t="str">
        <f t="shared" si="28"/>
        <v>FT8-FW10-CND MAPLE - Sprayed</v>
      </c>
      <c r="I627" s="219">
        <v>71.17</v>
      </c>
      <c r="K627">
        <f t="shared" si="27"/>
        <v>1</v>
      </c>
      <c r="M627" s="356">
        <v>0.04</v>
      </c>
      <c r="O627" s="361">
        <f t="shared" si="29"/>
        <v>74.02000000000001</v>
      </c>
    </row>
    <row r="628" spans="1:15" hidden="1">
      <c r="A628" s="220" t="s">
        <v>97</v>
      </c>
      <c r="B628" s="214">
        <v>52</v>
      </c>
      <c r="C628" s="215">
        <v>138</v>
      </c>
      <c r="D628" s="15" t="str">
        <f>IF(B628&lt;=Lists_Cats!$B$19,Lists_Cats!$C$19,IF(B628&lt;=Lists_Cats!$B$20,Lists_Cats!$C$20,IF(B628&lt;=Lists_Cats!$B$21,Lists_Cats!$C$21,IF(B628&lt;=Lists_Cats!$B$22,Lists_Cats!$C$22,IF(B628&lt;=Lists_Cats!$B$23,Lists_Cats!$C$23,IF(B628&lt;=Lists_Cats!$B$24,Lists_Cats!$C$24,IF(B628&lt;=Lists_Cats!$B$25,Lists_Cats!$C$25,IF(B628&lt;=Lists_Cats!$B$26,Lists_Cats!$C$26,IF(B628&lt;=Lists_Cats!$B$27,Lists_Cats!$C$27,IF(B628&lt;=Lists_Cats!$B$28,Lists_Cats!$C$28,Lists_Cats!$C$29))))))))))</f>
        <v>FT8</v>
      </c>
      <c r="E628" s="216" t="str">
        <f>IF(C628&lt;=Lists_Cats!$B$33,Lists_Cats!$C$33,IF(C628&lt;=Lists_Cats!$B$34,Lists_Cats!$C$34,IF(C628&lt;=Lists_Cats!$B$35,Lists_Cats!$C$35,IF(C628&lt;=Lists_Cats!$B$36,Lists_Cats!$C$36,IF(C628&lt;=Lists_Cats!$B$37,Lists_Cats!$C$37,IF(C628&lt;=Lists_Cats!$B$38,Lists_Cats!$C$38,IF(C628&lt;=Lists_Cats!$B$39,Lists_Cats!$C$39,IF(C628&lt;=Lists_Cats!$B$40,Lists_Cats!$C$40,IF(C628&lt;=Lists_Cats!$B$41,Lists_Cats!$C$41,IF(C628&lt;=Lists_Cats!$B$42,Lists_Cats!$C$42,IF(C628&lt;=Lists_Cats!$B$43,Lists_Cats!$C$43,IF(C628&lt;=Lists_Cats!$B$44,Lists_Cats!$C$44,IF(C628&lt;=Lists_Cats!$B$45,Lists_Cats!$C$45,IF(C628&lt;=Lists_Cats!$B$46,Lists_Cats!$C$46,Lists_Cats!$C$47))))))))))))))</f>
        <v>FW11</v>
      </c>
      <c r="F628" s="216"/>
      <c r="G628" s="217" t="s">
        <v>701</v>
      </c>
      <c r="H628" s="218" t="str">
        <f t="shared" si="28"/>
        <v>FT8-FW11-CND MAPLE - Sprayed</v>
      </c>
      <c r="I628" s="219">
        <v>77.88000000000001</v>
      </c>
      <c r="K628">
        <f t="shared" si="27"/>
        <v>1</v>
      </c>
      <c r="M628" s="356">
        <v>0.04</v>
      </c>
      <c r="O628" s="361">
        <f t="shared" si="29"/>
        <v>81</v>
      </c>
    </row>
    <row r="629" spans="1:15" hidden="1">
      <c r="A629" s="220" t="s">
        <v>117</v>
      </c>
      <c r="B629" s="214">
        <v>52</v>
      </c>
      <c r="C629" s="215">
        <v>152</v>
      </c>
      <c r="D629" s="15" t="str">
        <f>IF(B629&lt;=Lists_Cats!$B$19,Lists_Cats!$C$19,IF(B629&lt;=Lists_Cats!$B$20,Lists_Cats!$C$20,IF(B629&lt;=Lists_Cats!$B$21,Lists_Cats!$C$21,IF(B629&lt;=Lists_Cats!$B$22,Lists_Cats!$C$22,IF(B629&lt;=Lists_Cats!$B$23,Lists_Cats!$C$23,IF(B629&lt;=Lists_Cats!$B$24,Lists_Cats!$C$24,IF(B629&lt;=Lists_Cats!$B$25,Lists_Cats!$C$25,IF(B629&lt;=Lists_Cats!$B$26,Lists_Cats!$C$26,IF(B629&lt;=Lists_Cats!$B$27,Lists_Cats!$C$27,IF(B629&lt;=Lists_Cats!$B$28,Lists_Cats!$C$28,Lists_Cats!$C$29))))))))))</f>
        <v>FT8</v>
      </c>
      <c r="E629" s="216" t="str">
        <f>IF(C629&lt;=Lists_Cats!$B$33,Lists_Cats!$C$33,IF(C629&lt;=Lists_Cats!$B$34,Lists_Cats!$C$34,IF(C629&lt;=Lists_Cats!$B$35,Lists_Cats!$C$35,IF(C629&lt;=Lists_Cats!$B$36,Lists_Cats!$C$36,IF(C629&lt;=Lists_Cats!$B$37,Lists_Cats!$C$37,IF(C629&lt;=Lists_Cats!$B$38,Lists_Cats!$C$38,IF(C629&lt;=Lists_Cats!$B$39,Lists_Cats!$C$39,IF(C629&lt;=Lists_Cats!$B$40,Lists_Cats!$C$40,IF(C629&lt;=Lists_Cats!$B$41,Lists_Cats!$C$41,IF(C629&lt;=Lists_Cats!$B$42,Lists_Cats!$C$42,IF(C629&lt;=Lists_Cats!$B$43,Lists_Cats!$C$43,IF(C629&lt;=Lists_Cats!$B$44,Lists_Cats!$C$44,IF(C629&lt;=Lists_Cats!$B$45,Lists_Cats!$C$45,IF(C629&lt;=Lists_Cats!$B$46,Lists_Cats!$C$46,Lists_Cats!$C$47))))))))))))))</f>
        <v>FW12</v>
      </c>
      <c r="F629" s="216"/>
      <c r="G629" s="217" t="s">
        <v>701</v>
      </c>
      <c r="H629" s="218" t="str">
        <f t="shared" si="28"/>
        <v>FT8-FW12-CND MAPLE - Sprayed</v>
      </c>
      <c r="I629" s="219">
        <v>85.28</v>
      </c>
      <c r="K629">
        <f t="shared" si="27"/>
        <v>1</v>
      </c>
      <c r="M629" s="356">
        <v>0.04</v>
      </c>
      <c r="O629" s="361">
        <f t="shared" si="29"/>
        <v>88.7</v>
      </c>
    </row>
    <row r="630" spans="1:15" hidden="1">
      <c r="A630" s="220" t="s">
        <v>118</v>
      </c>
      <c r="B630" s="214">
        <v>63</v>
      </c>
      <c r="C630" s="215">
        <v>79</v>
      </c>
      <c r="D630" s="15" t="str">
        <f>IF(B630&lt;=Lists_Cats!$B$19,Lists_Cats!$C$19,IF(B630&lt;=Lists_Cats!$B$20,Lists_Cats!$C$20,IF(B630&lt;=Lists_Cats!$B$21,Lists_Cats!$C$21,IF(B630&lt;=Lists_Cats!$B$22,Lists_Cats!$C$22,IF(B630&lt;=Lists_Cats!$B$23,Lists_Cats!$C$23,IF(B630&lt;=Lists_Cats!$B$24,Lists_Cats!$C$24,IF(B630&lt;=Lists_Cats!$B$25,Lists_Cats!$C$25,IF(B630&lt;=Lists_Cats!$B$26,Lists_Cats!$C$26,IF(B630&lt;=Lists_Cats!$B$27,Lists_Cats!$C$27,IF(B630&lt;=Lists_Cats!$B$28,Lists_Cats!$C$28,Lists_Cats!$C$29))))))))))</f>
        <v>FT9</v>
      </c>
      <c r="E630" s="216" t="str">
        <f>IF(C630&lt;=Lists_Cats!$B$33,Lists_Cats!$C$33,IF(C630&lt;=Lists_Cats!$B$34,Lists_Cats!$C$34,IF(C630&lt;=Lists_Cats!$B$35,Lists_Cats!$C$35,IF(C630&lt;=Lists_Cats!$B$36,Lists_Cats!$C$36,IF(C630&lt;=Lists_Cats!$B$37,Lists_Cats!$C$37,IF(C630&lt;=Lists_Cats!$B$38,Lists_Cats!$C$38,IF(C630&lt;=Lists_Cats!$B$39,Lists_Cats!$C$39,IF(C630&lt;=Lists_Cats!$B$40,Lists_Cats!$C$40,IF(C630&lt;=Lists_Cats!$B$41,Lists_Cats!$C$41,IF(C630&lt;=Lists_Cats!$B$42,Lists_Cats!$C$42,IF(C630&lt;=Lists_Cats!$B$43,Lists_Cats!$C$43,IF(C630&lt;=Lists_Cats!$B$44,Lists_Cats!$C$44,IF(C630&lt;=Lists_Cats!$B$45,Lists_Cats!$C$45,IF(C630&lt;=Lists_Cats!$B$46,Lists_Cats!$C$46,Lists_Cats!$C$47))))))))))))))</f>
        <v>FW5</v>
      </c>
      <c r="F630" s="216"/>
      <c r="G630" s="217" t="s">
        <v>701</v>
      </c>
      <c r="H630" s="218" t="str">
        <f t="shared" si="28"/>
        <v>FT9-FW5-CND MAPLE - Sprayed</v>
      </c>
      <c r="I630" s="219">
        <v>90.73</v>
      </c>
      <c r="K630">
        <f t="shared" si="27"/>
        <v>1</v>
      </c>
      <c r="M630" s="356">
        <v>0.04</v>
      </c>
      <c r="O630" s="361">
        <f t="shared" si="29"/>
        <v>94.36</v>
      </c>
    </row>
    <row r="631" spans="1:15" hidden="1">
      <c r="A631" s="220" t="s">
        <v>119</v>
      </c>
      <c r="B631" s="214">
        <v>63</v>
      </c>
      <c r="C631" s="215">
        <v>91</v>
      </c>
      <c r="D631" s="15" t="str">
        <f>IF(B631&lt;=Lists_Cats!$B$19,Lists_Cats!$C$19,IF(B631&lt;=Lists_Cats!$B$20,Lists_Cats!$C$20,IF(B631&lt;=Lists_Cats!$B$21,Lists_Cats!$C$21,IF(B631&lt;=Lists_Cats!$B$22,Lists_Cats!$C$22,IF(B631&lt;=Lists_Cats!$B$23,Lists_Cats!$C$23,IF(B631&lt;=Lists_Cats!$B$24,Lists_Cats!$C$24,IF(B631&lt;=Lists_Cats!$B$25,Lists_Cats!$C$25,IF(B631&lt;=Lists_Cats!$B$26,Lists_Cats!$C$26,IF(B631&lt;=Lists_Cats!$B$27,Lists_Cats!$C$27,IF(B631&lt;=Lists_Cats!$B$28,Lists_Cats!$C$28,Lists_Cats!$C$29))))))))))</f>
        <v>FT9</v>
      </c>
      <c r="E631" s="216" t="str">
        <f>IF(C631&lt;=Lists_Cats!$B$33,Lists_Cats!$C$33,IF(C631&lt;=Lists_Cats!$B$34,Lists_Cats!$C$34,IF(C631&lt;=Lists_Cats!$B$35,Lists_Cats!$C$35,IF(C631&lt;=Lists_Cats!$B$36,Lists_Cats!$C$36,IF(C631&lt;=Lists_Cats!$B$37,Lists_Cats!$C$37,IF(C631&lt;=Lists_Cats!$B$38,Lists_Cats!$C$38,IF(C631&lt;=Lists_Cats!$B$39,Lists_Cats!$C$39,IF(C631&lt;=Lists_Cats!$B$40,Lists_Cats!$C$40,IF(C631&lt;=Lists_Cats!$B$41,Lists_Cats!$C$41,IF(C631&lt;=Lists_Cats!$B$42,Lists_Cats!$C$42,IF(C631&lt;=Lists_Cats!$B$43,Lists_Cats!$C$43,IF(C631&lt;=Lists_Cats!$B$44,Lists_Cats!$C$44,IF(C631&lt;=Lists_Cats!$B$45,Lists_Cats!$C$45,IF(C631&lt;=Lists_Cats!$B$46,Lists_Cats!$C$46,Lists_Cats!$C$47))))))))))))))</f>
        <v>FW7</v>
      </c>
      <c r="F631" s="216"/>
      <c r="G631" s="217" t="s">
        <v>701</v>
      </c>
      <c r="H631" s="218" t="str">
        <f t="shared" si="28"/>
        <v>FT9-FW7-CND MAPLE - Sprayed</v>
      </c>
      <c r="I631" s="219">
        <v>96.34</v>
      </c>
      <c r="K631">
        <f t="shared" si="27"/>
        <v>1</v>
      </c>
      <c r="M631" s="356">
        <v>0.04</v>
      </c>
      <c r="O631" s="361">
        <f t="shared" si="29"/>
        <v>100.2</v>
      </c>
    </row>
    <row r="632" spans="1:15" hidden="1">
      <c r="A632" s="220" t="s">
        <v>120</v>
      </c>
      <c r="B632" s="214">
        <v>63</v>
      </c>
      <c r="C632" s="215">
        <v>104</v>
      </c>
      <c r="D632" s="15" t="str">
        <f>IF(B632&lt;=Lists_Cats!$B$19,Lists_Cats!$C$19,IF(B632&lt;=Lists_Cats!$B$20,Lists_Cats!$C$20,IF(B632&lt;=Lists_Cats!$B$21,Lists_Cats!$C$21,IF(B632&lt;=Lists_Cats!$B$22,Lists_Cats!$C$22,IF(B632&lt;=Lists_Cats!$B$23,Lists_Cats!$C$23,IF(B632&lt;=Lists_Cats!$B$24,Lists_Cats!$C$24,IF(B632&lt;=Lists_Cats!$B$25,Lists_Cats!$C$25,IF(B632&lt;=Lists_Cats!$B$26,Lists_Cats!$C$26,IF(B632&lt;=Lists_Cats!$B$27,Lists_Cats!$C$27,IF(B632&lt;=Lists_Cats!$B$28,Lists_Cats!$C$28,Lists_Cats!$C$29))))))))))</f>
        <v>FT9</v>
      </c>
      <c r="E632" s="216" t="str">
        <f>IF(C632&lt;=Lists_Cats!$B$33,Lists_Cats!$C$33,IF(C632&lt;=Lists_Cats!$B$34,Lists_Cats!$C$34,IF(C632&lt;=Lists_Cats!$B$35,Lists_Cats!$C$35,IF(C632&lt;=Lists_Cats!$B$36,Lists_Cats!$C$36,IF(C632&lt;=Lists_Cats!$B$37,Lists_Cats!$C$37,IF(C632&lt;=Lists_Cats!$B$38,Lists_Cats!$C$38,IF(C632&lt;=Lists_Cats!$B$39,Lists_Cats!$C$39,IF(C632&lt;=Lists_Cats!$B$40,Lists_Cats!$C$40,IF(C632&lt;=Lists_Cats!$B$41,Lists_Cats!$C$41,IF(C632&lt;=Lists_Cats!$B$42,Lists_Cats!$C$42,IF(C632&lt;=Lists_Cats!$B$43,Lists_Cats!$C$43,IF(C632&lt;=Lists_Cats!$B$44,Lists_Cats!$C$44,IF(C632&lt;=Lists_Cats!$B$45,Lists_Cats!$C$45,IF(C632&lt;=Lists_Cats!$B$46,Lists_Cats!$C$46,Lists_Cats!$C$47))))))))))))))</f>
        <v>FW8</v>
      </c>
      <c r="F632" s="216"/>
      <c r="G632" s="217" t="s">
        <v>701</v>
      </c>
      <c r="H632" s="218" t="str">
        <f t="shared" si="28"/>
        <v>FT9-FW8-CND MAPLE - Sprayed</v>
      </c>
      <c r="I632" s="219">
        <v>102.95</v>
      </c>
      <c r="K632">
        <f t="shared" si="27"/>
        <v>1</v>
      </c>
      <c r="M632" s="356">
        <v>0.04</v>
      </c>
      <c r="O632" s="361">
        <f t="shared" si="29"/>
        <v>107.07000000000001</v>
      </c>
    </row>
    <row r="633" spans="1:15" hidden="1">
      <c r="A633" s="220" t="s">
        <v>121</v>
      </c>
      <c r="B633" s="214">
        <v>63</v>
      </c>
      <c r="C633" s="215">
        <v>115</v>
      </c>
      <c r="D633" s="15" t="str">
        <f>IF(B633&lt;=Lists_Cats!$B$19,Lists_Cats!$C$19,IF(B633&lt;=Lists_Cats!$B$20,Lists_Cats!$C$20,IF(B633&lt;=Lists_Cats!$B$21,Lists_Cats!$C$21,IF(B633&lt;=Lists_Cats!$B$22,Lists_Cats!$C$22,IF(B633&lt;=Lists_Cats!$B$23,Lists_Cats!$C$23,IF(B633&lt;=Lists_Cats!$B$24,Lists_Cats!$C$24,IF(B633&lt;=Lists_Cats!$B$25,Lists_Cats!$C$25,IF(B633&lt;=Lists_Cats!$B$26,Lists_Cats!$C$26,IF(B633&lt;=Lists_Cats!$B$27,Lists_Cats!$C$27,IF(B633&lt;=Lists_Cats!$B$28,Lists_Cats!$C$28,Lists_Cats!$C$29))))))))))</f>
        <v>FT9</v>
      </c>
      <c r="E633" s="216" t="str">
        <f>IF(C633&lt;=Lists_Cats!$B$33,Lists_Cats!$C$33,IF(C633&lt;=Lists_Cats!$B$34,Lists_Cats!$C$34,IF(C633&lt;=Lists_Cats!$B$35,Lists_Cats!$C$35,IF(C633&lt;=Lists_Cats!$B$36,Lists_Cats!$C$36,IF(C633&lt;=Lists_Cats!$B$37,Lists_Cats!$C$37,IF(C633&lt;=Lists_Cats!$B$38,Lists_Cats!$C$38,IF(C633&lt;=Lists_Cats!$B$39,Lists_Cats!$C$39,IF(C633&lt;=Lists_Cats!$B$40,Lists_Cats!$C$40,IF(C633&lt;=Lists_Cats!$B$41,Lists_Cats!$C$41,IF(C633&lt;=Lists_Cats!$B$42,Lists_Cats!$C$42,IF(C633&lt;=Lists_Cats!$B$43,Lists_Cats!$C$43,IF(C633&lt;=Lists_Cats!$B$44,Lists_Cats!$C$44,IF(C633&lt;=Lists_Cats!$B$45,Lists_Cats!$C$45,IF(C633&lt;=Lists_Cats!$B$46,Lists_Cats!$C$46,Lists_Cats!$C$47))))))))))))))</f>
        <v>FW9</v>
      </c>
      <c r="F633" s="216"/>
      <c r="G633" s="217" t="s">
        <v>701</v>
      </c>
      <c r="H633" s="218" t="str">
        <f t="shared" si="28"/>
        <v>FT9-FW9-CND MAPLE - Sprayed</v>
      </c>
      <c r="I633" s="219">
        <v>108.13000000000001</v>
      </c>
      <c r="K633">
        <f t="shared" si="27"/>
        <v>1</v>
      </c>
      <c r="M633" s="356">
        <v>0.04</v>
      </c>
      <c r="O633" s="361">
        <f t="shared" si="29"/>
        <v>112.46000000000001</v>
      </c>
    </row>
    <row r="634" spans="1:15" hidden="1">
      <c r="A634" s="220" t="s">
        <v>122</v>
      </c>
      <c r="B634" s="214">
        <v>63</v>
      </c>
      <c r="C634" s="215">
        <v>125</v>
      </c>
      <c r="D634" s="15" t="str">
        <f>IF(B634&lt;=Lists_Cats!$B$19,Lists_Cats!$C$19,IF(B634&lt;=Lists_Cats!$B$20,Lists_Cats!$C$20,IF(B634&lt;=Lists_Cats!$B$21,Lists_Cats!$C$21,IF(B634&lt;=Lists_Cats!$B$22,Lists_Cats!$C$22,IF(B634&lt;=Lists_Cats!$B$23,Lists_Cats!$C$23,IF(B634&lt;=Lists_Cats!$B$24,Lists_Cats!$C$24,IF(B634&lt;=Lists_Cats!$B$25,Lists_Cats!$C$25,IF(B634&lt;=Lists_Cats!$B$26,Lists_Cats!$C$26,IF(B634&lt;=Lists_Cats!$B$27,Lists_Cats!$C$27,IF(B634&lt;=Lists_Cats!$B$28,Lists_Cats!$C$28,Lists_Cats!$C$29))))))))))</f>
        <v>FT9</v>
      </c>
      <c r="E634" s="216" t="str">
        <f>IF(C634&lt;=Lists_Cats!$B$33,Lists_Cats!$C$33,IF(C634&lt;=Lists_Cats!$B$34,Lists_Cats!$C$34,IF(C634&lt;=Lists_Cats!$B$35,Lists_Cats!$C$35,IF(C634&lt;=Lists_Cats!$B$36,Lists_Cats!$C$36,IF(C634&lt;=Lists_Cats!$B$37,Lists_Cats!$C$37,IF(C634&lt;=Lists_Cats!$B$38,Lists_Cats!$C$38,IF(C634&lt;=Lists_Cats!$B$39,Lists_Cats!$C$39,IF(C634&lt;=Lists_Cats!$B$40,Lists_Cats!$C$40,IF(C634&lt;=Lists_Cats!$B$41,Lists_Cats!$C$41,IF(C634&lt;=Lists_Cats!$B$42,Lists_Cats!$C$42,IF(C634&lt;=Lists_Cats!$B$43,Lists_Cats!$C$43,IF(C634&lt;=Lists_Cats!$B$44,Lists_Cats!$C$44,IF(C634&lt;=Lists_Cats!$B$45,Lists_Cats!$C$45,IF(C634&lt;=Lists_Cats!$B$46,Lists_Cats!$C$46,Lists_Cats!$C$47))))))))))))))</f>
        <v>FW10</v>
      </c>
      <c r="F634" s="216"/>
      <c r="G634" s="217" t="s">
        <v>701</v>
      </c>
      <c r="H634" s="218" t="str">
        <f t="shared" si="28"/>
        <v>FT9-FW10-CND MAPLE - Sprayed</v>
      </c>
      <c r="I634" s="219">
        <v>113.06</v>
      </c>
      <c r="K634">
        <f t="shared" si="27"/>
        <v>1</v>
      </c>
      <c r="M634" s="356">
        <v>0.04</v>
      </c>
      <c r="O634" s="361">
        <f t="shared" si="29"/>
        <v>117.59</v>
      </c>
    </row>
    <row r="635" spans="1:15" hidden="1">
      <c r="A635" s="220" t="s">
        <v>123</v>
      </c>
      <c r="B635" s="214">
        <v>63</v>
      </c>
      <c r="C635" s="215">
        <v>138</v>
      </c>
      <c r="D635" s="15" t="str">
        <f>IF(B635&lt;=Lists_Cats!$B$19,Lists_Cats!$C$19,IF(B635&lt;=Lists_Cats!$B$20,Lists_Cats!$C$20,IF(B635&lt;=Lists_Cats!$B$21,Lists_Cats!$C$21,IF(B635&lt;=Lists_Cats!$B$22,Lists_Cats!$C$22,IF(B635&lt;=Lists_Cats!$B$23,Lists_Cats!$C$23,IF(B635&lt;=Lists_Cats!$B$24,Lists_Cats!$C$24,IF(B635&lt;=Lists_Cats!$B$25,Lists_Cats!$C$25,IF(B635&lt;=Lists_Cats!$B$26,Lists_Cats!$C$26,IF(B635&lt;=Lists_Cats!$B$27,Lists_Cats!$C$27,IF(B635&lt;=Lists_Cats!$B$28,Lists_Cats!$C$28,Lists_Cats!$C$29))))))))))</f>
        <v>FT9</v>
      </c>
      <c r="E635" s="216" t="str">
        <f>IF(C635&lt;=Lists_Cats!$B$33,Lists_Cats!$C$33,IF(C635&lt;=Lists_Cats!$B$34,Lists_Cats!$C$34,IF(C635&lt;=Lists_Cats!$B$35,Lists_Cats!$C$35,IF(C635&lt;=Lists_Cats!$B$36,Lists_Cats!$C$36,IF(C635&lt;=Lists_Cats!$B$37,Lists_Cats!$C$37,IF(C635&lt;=Lists_Cats!$B$38,Lists_Cats!$C$38,IF(C635&lt;=Lists_Cats!$B$39,Lists_Cats!$C$39,IF(C635&lt;=Lists_Cats!$B$40,Lists_Cats!$C$40,IF(C635&lt;=Lists_Cats!$B$41,Lists_Cats!$C$41,IF(C635&lt;=Lists_Cats!$B$42,Lists_Cats!$C$42,IF(C635&lt;=Lists_Cats!$B$43,Lists_Cats!$C$43,IF(C635&lt;=Lists_Cats!$B$44,Lists_Cats!$C$44,IF(C635&lt;=Lists_Cats!$B$45,Lists_Cats!$C$45,IF(C635&lt;=Lists_Cats!$B$46,Lists_Cats!$C$46,Lists_Cats!$C$47))))))))))))))</f>
        <v>FW11</v>
      </c>
      <c r="F635" s="216"/>
      <c r="G635" s="217" t="s">
        <v>701</v>
      </c>
      <c r="H635" s="218" t="str">
        <f t="shared" si="28"/>
        <v>FT9-FW11-CND MAPLE - Sprayed</v>
      </c>
      <c r="I635" s="219">
        <v>119.30000000000001</v>
      </c>
      <c r="K635">
        <f t="shared" si="27"/>
        <v>1</v>
      </c>
      <c r="M635" s="356">
        <v>0.04</v>
      </c>
      <c r="O635" s="361">
        <f t="shared" si="29"/>
        <v>124.08</v>
      </c>
    </row>
    <row r="636" spans="1:15" hidden="1">
      <c r="A636" s="220" t="s">
        <v>124</v>
      </c>
      <c r="B636" s="214">
        <v>63</v>
      </c>
      <c r="C636" s="215">
        <v>152</v>
      </c>
      <c r="D636" s="15" t="str">
        <f>IF(B636&lt;=Lists_Cats!$B$19,Lists_Cats!$C$19,IF(B636&lt;=Lists_Cats!$B$20,Lists_Cats!$C$20,IF(B636&lt;=Lists_Cats!$B$21,Lists_Cats!$C$21,IF(B636&lt;=Lists_Cats!$B$22,Lists_Cats!$C$22,IF(B636&lt;=Lists_Cats!$B$23,Lists_Cats!$C$23,IF(B636&lt;=Lists_Cats!$B$24,Lists_Cats!$C$24,IF(B636&lt;=Lists_Cats!$B$25,Lists_Cats!$C$25,IF(B636&lt;=Lists_Cats!$B$26,Lists_Cats!$C$26,IF(B636&lt;=Lists_Cats!$B$27,Lists_Cats!$C$27,IF(B636&lt;=Lists_Cats!$B$28,Lists_Cats!$C$28,Lists_Cats!$C$29))))))))))</f>
        <v>FT9</v>
      </c>
      <c r="E636" s="216" t="str">
        <f>IF(C636&lt;=Lists_Cats!$B$33,Lists_Cats!$C$33,IF(C636&lt;=Lists_Cats!$B$34,Lists_Cats!$C$34,IF(C636&lt;=Lists_Cats!$B$35,Lists_Cats!$C$35,IF(C636&lt;=Lists_Cats!$B$36,Lists_Cats!$C$36,IF(C636&lt;=Lists_Cats!$B$37,Lists_Cats!$C$37,IF(C636&lt;=Lists_Cats!$B$38,Lists_Cats!$C$38,IF(C636&lt;=Lists_Cats!$B$39,Lists_Cats!$C$39,IF(C636&lt;=Lists_Cats!$B$40,Lists_Cats!$C$40,IF(C636&lt;=Lists_Cats!$B$41,Lists_Cats!$C$41,IF(C636&lt;=Lists_Cats!$B$42,Lists_Cats!$C$42,IF(C636&lt;=Lists_Cats!$B$43,Lists_Cats!$C$43,IF(C636&lt;=Lists_Cats!$B$44,Lists_Cats!$C$44,IF(C636&lt;=Lists_Cats!$B$45,Lists_Cats!$C$45,IF(C636&lt;=Lists_Cats!$B$46,Lists_Cats!$C$46,Lists_Cats!$C$47))))))))))))))</f>
        <v>FW12</v>
      </c>
      <c r="F636" s="216"/>
      <c r="G636" s="217" t="s">
        <v>701</v>
      </c>
      <c r="H636" s="218" t="str">
        <f t="shared" si="28"/>
        <v>FT9-FW12-CND MAPLE - Sprayed</v>
      </c>
      <c r="I636" s="219">
        <v>126.31</v>
      </c>
      <c r="K636">
        <f t="shared" si="27"/>
        <v>1</v>
      </c>
      <c r="M636" s="356">
        <v>0.04</v>
      </c>
      <c r="O636" s="361">
        <f t="shared" si="29"/>
        <v>131.37</v>
      </c>
    </row>
    <row r="637" spans="1:15" hidden="1">
      <c r="A637" s="26" t="s">
        <v>63</v>
      </c>
      <c r="B637" s="27">
        <v>12</v>
      </c>
      <c r="C637" s="28">
        <v>31</v>
      </c>
      <c r="D637" s="15" t="str">
        <f>IF(B637&lt;=Lists_Cats!$B$19,Lists_Cats!$C$19,IF(B637&lt;=Lists_Cats!$B$20,Lists_Cats!$C$20,IF(B637&lt;=Lists_Cats!$B$21,Lists_Cats!$C$21,IF(B637&lt;=Lists_Cats!$B$22,Lists_Cats!$C$22,IF(B637&lt;=Lists_Cats!$B$23,Lists_Cats!$C$23,IF(B637&lt;=Lists_Cats!$B$24,Lists_Cats!$C$24,IF(B637&lt;=Lists_Cats!$B$25,Lists_Cats!$C$25,IF(B637&lt;=Lists_Cats!$B$26,Lists_Cats!$C$26,IF(B637&lt;=Lists_Cats!$B$27,Lists_Cats!$C$27,IF(B637&lt;=Lists_Cats!$B$28,Lists_Cats!$C$28,Lists_Cats!$C$29))))))))))</f>
        <v>FT1</v>
      </c>
      <c r="E637" s="29" t="str">
        <f>IF(C637&lt;=Lists_Cats!$B$33,Lists_Cats!$C$33,IF(C637&lt;=Lists_Cats!$B$34,Lists_Cats!$C$34,IF(C637&lt;=Lists_Cats!$B$35,Lists_Cats!$C$35,IF(C637&lt;=Lists_Cats!$B$36,Lists_Cats!$C$36,IF(C637&lt;=Lists_Cats!$B$37,Lists_Cats!$C$37,IF(C637&lt;=Lists_Cats!$B$38,Lists_Cats!$C$38,IF(C637&lt;=Lists_Cats!$B$39,Lists_Cats!$C$39,IF(C637&lt;=Lists_Cats!$B$40,Lists_Cats!$C$40,IF(C637&lt;=Lists_Cats!$B$41,Lists_Cats!$C$41,IF(C637&lt;=Lists_Cats!$B$42,Lists_Cats!$C$42,IF(C637&lt;=Lists_Cats!$B$43,Lists_Cats!$C$43,IF(C637&lt;=Lists_Cats!$B$44,Lists_Cats!$C$44,IF(C637&lt;=Lists_Cats!$B$45,Lists_Cats!$C$45,IF(C637&lt;=Lists_Cats!$B$46,Lists_Cats!$C$46,Lists_Cats!$C$47))))))))))))))</f>
        <v>FW1</v>
      </c>
      <c r="F637" s="29"/>
      <c r="G637" s="60" t="s">
        <v>700</v>
      </c>
      <c r="H637" s="30" t="str">
        <f t="shared" si="28"/>
        <v>FT1-FW1-Hardwood - Sprayed</v>
      </c>
      <c r="I637" s="31">
        <v>6.24</v>
      </c>
      <c r="K637">
        <f t="shared" si="27"/>
        <v>1</v>
      </c>
      <c r="M637" s="356">
        <v>0.02</v>
      </c>
      <c r="O637" s="361">
        <f t="shared" si="29"/>
        <v>6.37</v>
      </c>
    </row>
    <row r="638" spans="1:15" hidden="1">
      <c r="A638" s="26" t="s">
        <v>64</v>
      </c>
      <c r="B638" s="27">
        <v>25</v>
      </c>
      <c r="C638" s="28">
        <v>31</v>
      </c>
      <c r="D638" s="15" t="str">
        <f>IF(B638&lt;=Lists_Cats!$B$19,Lists_Cats!$C$19,IF(B638&lt;=Lists_Cats!$B$20,Lists_Cats!$C$20,IF(B638&lt;=Lists_Cats!$B$21,Lists_Cats!$C$21,IF(B638&lt;=Lists_Cats!$B$22,Lists_Cats!$C$22,IF(B638&lt;=Lists_Cats!$B$23,Lists_Cats!$C$23,IF(B638&lt;=Lists_Cats!$B$24,Lists_Cats!$C$24,IF(B638&lt;=Lists_Cats!$B$25,Lists_Cats!$C$25,IF(B638&lt;=Lists_Cats!$B$26,Lists_Cats!$C$26,IF(B638&lt;=Lists_Cats!$B$27,Lists_Cats!$C$27,IF(B638&lt;=Lists_Cats!$B$28,Lists_Cats!$C$28,Lists_Cats!$C$29))))))))))</f>
        <v>FT5</v>
      </c>
      <c r="E638" s="29" t="str">
        <f>IF(C638&lt;=Lists_Cats!$B$33,Lists_Cats!$C$33,IF(C638&lt;=Lists_Cats!$B$34,Lists_Cats!$C$34,IF(C638&lt;=Lists_Cats!$B$35,Lists_Cats!$C$35,IF(C638&lt;=Lists_Cats!$B$36,Lists_Cats!$C$36,IF(C638&lt;=Lists_Cats!$B$37,Lists_Cats!$C$37,IF(C638&lt;=Lists_Cats!$B$38,Lists_Cats!$C$38,IF(C638&lt;=Lists_Cats!$B$39,Lists_Cats!$C$39,IF(C638&lt;=Lists_Cats!$B$40,Lists_Cats!$C$40,IF(C638&lt;=Lists_Cats!$B$41,Lists_Cats!$C$41,IF(C638&lt;=Lists_Cats!$B$42,Lists_Cats!$C$42,IF(C638&lt;=Lists_Cats!$B$43,Lists_Cats!$C$43,IF(C638&lt;=Lists_Cats!$B$44,Lists_Cats!$C$44,IF(C638&lt;=Lists_Cats!$B$45,Lists_Cats!$C$45,IF(C638&lt;=Lists_Cats!$B$46,Lists_Cats!$C$46,Lists_Cats!$C$47))))))))))))))</f>
        <v>FW1</v>
      </c>
      <c r="F638" s="29"/>
      <c r="G638" s="60" t="s">
        <v>700</v>
      </c>
      <c r="H638" s="30" t="str">
        <f t="shared" si="28"/>
        <v>FT5-FW1-Hardwood - Sprayed</v>
      </c>
      <c r="I638" s="31">
        <v>8.8699999999999992</v>
      </c>
      <c r="K638">
        <f t="shared" si="27"/>
        <v>1</v>
      </c>
      <c r="M638" s="356">
        <v>0.02</v>
      </c>
      <c r="O638" s="361">
        <f t="shared" si="29"/>
        <v>9.0499999999999989</v>
      </c>
    </row>
    <row r="639" spans="1:15" hidden="1">
      <c r="A639" s="26" t="s">
        <v>65</v>
      </c>
      <c r="B639" s="27">
        <v>12</v>
      </c>
      <c r="C639" s="28">
        <v>45</v>
      </c>
      <c r="D639" s="15" t="str">
        <f>IF(B639&lt;=Lists_Cats!$B$19,Lists_Cats!$C$19,IF(B639&lt;=Lists_Cats!$B$20,Lists_Cats!$C$20,IF(B639&lt;=Lists_Cats!$B$21,Lists_Cats!$C$21,IF(B639&lt;=Lists_Cats!$B$22,Lists_Cats!$C$22,IF(B639&lt;=Lists_Cats!$B$23,Lists_Cats!$C$23,IF(B639&lt;=Lists_Cats!$B$24,Lists_Cats!$C$24,IF(B639&lt;=Lists_Cats!$B$25,Lists_Cats!$C$25,IF(B639&lt;=Lists_Cats!$B$26,Lists_Cats!$C$26,IF(B639&lt;=Lists_Cats!$B$27,Lists_Cats!$C$27,IF(B639&lt;=Lists_Cats!$B$28,Lists_Cats!$C$28,Lists_Cats!$C$29))))))))))</f>
        <v>FT1</v>
      </c>
      <c r="E639" s="29" t="str">
        <f>IF(C639&lt;=Lists_Cats!$B$33,Lists_Cats!$C$33,IF(C639&lt;=Lists_Cats!$B$34,Lists_Cats!$C$34,IF(C639&lt;=Lists_Cats!$B$35,Lists_Cats!$C$35,IF(C639&lt;=Lists_Cats!$B$36,Lists_Cats!$C$36,IF(C639&lt;=Lists_Cats!$B$37,Lists_Cats!$C$37,IF(C639&lt;=Lists_Cats!$B$38,Lists_Cats!$C$38,IF(C639&lt;=Lists_Cats!$B$39,Lists_Cats!$C$39,IF(C639&lt;=Lists_Cats!$B$40,Lists_Cats!$C$40,IF(C639&lt;=Lists_Cats!$B$41,Lists_Cats!$C$41,IF(C639&lt;=Lists_Cats!$B$42,Lists_Cats!$C$42,IF(C639&lt;=Lists_Cats!$B$43,Lists_Cats!$C$43,IF(C639&lt;=Lists_Cats!$B$44,Lists_Cats!$C$44,IF(C639&lt;=Lists_Cats!$B$45,Lists_Cats!$C$45,IF(C639&lt;=Lists_Cats!$B$46,Lists_Cats!$C$46,Lists_Cats!$C$47))))))))))))))</f>
        <v>FW2</v>
      </c>
      <c r="F639" s="29"/>
      <c r="G639" s="60" t="s">
        <v>700</v>
      </c>
      <c r="H639" s="30" t="str">
        <f t="shared" si="28"/>
        <v>FT1-FW2-Hardwood - Sprayed</v>
      </c>
      <c r="I639" s="31">
        <v>7.85</v>
      </c>
      <c r="K639">
        <f t="shared" si="27"/>
        <v>1</v>
      </c>
      <c r="M639" s="356">
        <v>0.02</v>
      </c>
      <c r="O639" s="361">
        <f t="shared" si="29"/>
        <v>8.01</v>
      </c>
    </row>
    <row r="640" spans="1:15" hidden="1">
      <c r="A640" s="26" t="s">
        <v>66</v>
      </c>
      <c r="B640" s="27">
        <v>12</v>
      </c>
      <c r="C640" s="28">
        <v>60</v>
      </c>
      <c r="D640" s="15" t="str">
        <f>IF(B640&lt;=Lists_Cats!$B$19,Lists_Cats!$C$19,IF(B640&lt;=Lists_Cats!$B$20,Lists_Cats!$C$20,IF(B640&lt;=Lists_Cats!$B$21,Lists_Cats!$C$21,IF(B640&lt;=Lists_Cats!$B$22,Lists_Cats!$C$22,IF(B640&lt;=Lists_Cats!$B$23,Lists_Cats!$C$23,IF(B640&lt;=Lists_Cats!$B$24,Lists_Cats!$C$24,IF(B640&lt;=Lists_Cats!$B$25,Lists_Cats!$C$25,IF(B640&lt;=Lists_Cats!$B$26,Lists_Cats!$C$26,IF(B640&lt;=Lists_Cats!$B$27,Lists_Cats!$C$27,IF(B640&lt;=Lists_Cats!$B$28,Lists_Cats!$C$28,Lists_Cats!$C$29))))))))))</f>
        <v>FT1</v>
      </c>
      <c r="E640" s="29" t="str">
        <f>IF(C640&lt;=Lists_Cats!$B$33,Lists_Cats!$C$33,IF(C640&lt;=Lists_Cats!$B$34,Lists_Cats!$C$34,IF(C640&lt;=Lists_Cats!$B$35,Lists_Cats!$C$35,IF(C640&lt;=Lists_Cats!$B$36,Lists_Cats!$C$36,IF(C640&lt;=Lists_Cats!$B$37,Lists_Cats!$C$37,IF(C640&lt;=Lists_Cats!$B$38,Lists_Cats!$C$38,IF(C640&lt;=Lists_Cats!$B$39,Lists_Cats!$C$39,IF(C640&lt;=Lists_Cats!$B$40,Lists_Cats!$C$40,IF(C640&lt;=Lists_Cats!$B$41,Lists_Cats!$C$41,IF(C640&lt;=Lists_Cats!$B$42,Lists_Cats!$C$42,IF(C640&lt;=Lists_Cats!$B$43,Lists_Cats!$C$43,IF(C640&lt;=Lists_Cats!$B$44,Lists_Cats!$C$44,IF(C640&lt;=Lists_Cats!$B$45,Lists_Cats!$C$45,IF(C640&lt;=Lists_Cats!$B$46,Lists_Cats!$C$46,Lists_Cats!$C$47))))))))))))))</f>
        <v>FW3</v>
      </c>
      <c r="F640" s="29"/>
      <c r="G640" s="60" t="s">
        <v>700</v>
      </c>
      <c r="H640" s="30" t="str">
        <f t="shared" si="28"/>
        <v>FT1-FW3-Hardwood - Sprayed</v>
      </c>
      <c r="I640" s="31">
        <v>9.57</v>
      </c>
      <c r="K640">
        <f t="shared" si="27"/>
        <v>1</v>
      </c>
      <c r="M640" s="356">
        <v>0.02</v>
      </c>
      <c r="O640" s="361">
        <f t="shared" si="29"/>
        <v>9.77</v>
      </c>
    </row>
    <row r="641" spans="1:15" hidden="1">
      <c r="A641" s="26" t="s">
        <v>67</v>
      </c>
      <c r="B641" s="27">
        <v>12</v>
      </c>
      <c r="C641" s="28">
        <v>75</v>
      </c>
      <c r="D641" s="15" t="str">
        <f>IF(B641&lt;=Lists_Cats!$B$19,Lists_Cats!$C$19,IF(B641&lt;=Lists_Cats!$B$20,Lists_Cats!$C$20,IF(B641&lt;=Lists_Cats!$B$21,Lists_Cats!$C$21,IF(B641&lt;=Lists_Cats!$B$22,Lists_Cats!$C$22,IF(B641&lt;=Lists_Cats!$B$23,Lists_Cats!$C$23,IF(B641&lt;=Lists_Cats!$B$24,Lists_Cats!$C$24,IF(B641&lt;=Lists_Cats!$B$25,Lists_Cats!$C$25,IF(B641&lt;=Lists_Cats!$B$26,Lists_Cats!$C$26,IF(B641&lt;=Lists_Cats!$B$27,Lists_Cats!$C$27,IF(B641&lt;=Lists_Cats!$B$28,Lists_Cats!$C$28,Lists_Cats!$C$29))))))))))</f>
        <v>FT1</v>
      </c>
      <c r="E641" s="29" t="str">
        <f>IF(C641&lt;=Lists_Cats!$B$33,Lists_Cats!$C$33,IF(C641&lt;=Lists_Cats!$B$34,Lists_Cats!$C$34,IF(C641&lt;=Lists_Cats!$B$35,Lists_Cats!$C$35,IF(C641&lt;=Lists_Cats!$B$36,Lists_Cats!$C$36,IF(C641&lt;=Lists_Cats!$B$37,Lists_Cats!$C$37,IF(C641&lt;=Lists_Cats!$B$38,Lists_Cats!$C$38,IF(C641&lt;=Lists_Cats!$B$39,Lists_Cats!$C$39,IF(C641&lt;=Lists_Cats!$B$40,Lists_Cats!$C$40,IF(C641&lt;=Lists_Cats!$B$41,Lists_Cats!$C$41,IF(C641&lt;=Lists_Cats!$B$42,Lists_Cats!$C$42,IF(C641&lt;=Lists_Cats!$B$43,Lists_Cats!$C$43,IF(C641&lt;=Lists_Cats!$B$44,Lists_Cats!$C$44,IF(C641&lt;=Lists_Cats!$B$45,Lists_Cats!$C$45,IF(C641&lt;=Lists_Cats!$B$46,Lists_Cats!$C$46,Lists_Cats!$C$47))))))))))))))</f>
        <v>FW4</v>
      </c>
      <c r="F641" s="29"/>
      <c r="G641" s="60" t="s">
        <v>700</v>
      </c>
      <c r="H641" s="30" t="str">
        <f t="shared" si="28"/>
        <v>FT1-FW4-Hardwood - Sprayed</v>
      </c>
      <c r="I641" s="31">
        <v>11.24</v>
      </c>
      <c r="K641">
        <f t="shared" si="27"/>
        <v>1</v>
      </c>
      <c r="M641" s="356">
        <v>0.02</v>
      </c>
      <c r="O641" s="361">
        <f t="shared" si="29"/>
        <v>11.47</v>
      </c>
    </row>
    <row r="642" spans="1:15" hidden="1">
      <c r="A642" s="26" t="s">
        <v>68</v>
      </c>
      <c r="B642" s="27">
        <v>12</v>
      </c>
      <c r="C642" s="28">
        <v>82</v>
      </c>
      <c r="D642" s="15" t="str">
        <f>IF(B642&lt;=Lists_Cats!$B$19,Lists_Cats!$C$19,IF(B642&lt;=Lists_Cats!$B$20,Lists_Cats!$C$20,IF(B642&lt;=Lists_Cats!$B$21,Lists_Cats!$C$21,IF(B642&lt;=Lists_Cats!$B$22,Lists_Cats!$C$22,IF(B642&lt;=Lists_Cats!$B$23,Lists_Cats!$C$23,IF(B642&lt;=Lists_Cats!$B$24,Lists_Cats!$C$24,IF(B642&lt;=Lists_Cats!$B$25,Lists_Cats!$C$25,IF(B642&lt;=Lists_Cats!$B$26,Lists_Cats!$C$26,IF(B642&lt;=Lists_Cats!$B$27,Lists_Cats!$C$27,IF(B642&lt;=Lists_Cats!$B$28,Lists_Cats!$C$28,Lists_Cats!$C$29))))))))))</f>
        <v>FT1</v>
      </c>
      <c r="E642" s="29" t="str">
        <f>IF(C642&lt;=Lists_Cats!$B$33,Lists_Cats!$C$33,IF(C642&lt;=Lists_Cats!$B$34,Lists_Cats!$C$34,IF(C642&lt;=Lists_Cats!$B$35,Lists_Cats!$C$35,IF(C642&lt;=Lists_Cats!$B$36,Lists_Cats!$C$36,IF(C642&lt;=Lists_Cats!$B$37,Lists_Cats!$C$37,IF(C642&lt;=Lists_Cats!$B$38,Lists_Cats!$C$38,IF(C642&lt;=Lists_Cats!$B$39,Lists_Cats!$C$39,IF(C642&lt;=Lists_Cats!$B$40,Lists_Cats!$C$40,IF(C642&lt;=Lists_Cats!$B$41,Lists_Cats!$C$41,IF(C642&lt;=Lists_Cats!$B$42,Lists_Cats!$C$42,IF(C642&lt;=Lists_Cats!$B$43,Lists_Cats!$C$43,IF(C642&lt;=Lists_Cats!$B$44,Lists_Cats!$C$44,IF(C642&lt;=Lists_Cats!$B$45,Lists_Cats!$C$45,IF(C642&lt;=Lists_Cats!$B$46,Lists_Cats!$C$46,Lists_Cats!$C$47))))))))))))))</f>
        <v>FW6</v>
      </c>
      <c r="F642" s="29"/>
      <c r="G642" s="60" t="s">
        <v>700</v>
      </c>
      <c r="H642" s="30" t="str">
        <f t="shared" si="28"/>
        <v>FT1-FW6-Hardwood - Sprayed</v>
      </c>
      <c r="I642" s="31">
        <v>12.09</v>
      </c>
      <c r="K642">
        <f t="shared" si="27"/>
        <v>1</v>
      </c>
      <c r="M642" s="356">
        <v>0.02</v>
      </c>
      <c r="O642" s="361">
        <f t="shared" si="29"/>
        <v>12.34</v>
      </c>
    </row>
    <row r="643" spans="1:15">
      <c r="A643" s="26" t="s">
        <v>69</v>
      </c>
      <c r="B643" s="27">
        <v>15</v>
      </c>
      <c r="C643" s="28">
        <v>45</v>
      </c>
      <c r="D643" s="15" t="str">
        <f>IF(B643&lt;=Lists_Cats!$B$19,Lists_Cats!$C$19,IF(B643&lt;=Lists_Cats!$B$20,Lists_Cats!$C$20,IF(B643&lt;=Lists_Cats!$B$21,Lists_Cats!$C$21,IF(B643&lt;=Lists_Cats!$B$22,Lists_Cats!$C$22,IF(B643&lt;=Lists_Cats!$B$23,Lists_Cats!$C$23,IF(B643&lt;=Lists_Cats!$B$24,Lists_Cats!$C$24,IF(B643&lt;=Lists_Cats!$B$25,Lists_Cats!$C$25,IF(B643&lt;=Lists_Cats!$B$26,Lists_Cats!$C$26,IF(B643&lt;=Lists_Cats!$B$27,Lists_Cats!$C$27,IF(B643&lt;=Lists_Cats!$B$28,Lists_Cats!$C$28,Lists_Cats!$C$29))))))))))</f>
        <v>FT2</v>
      </c>
      <c r="E643" s="29" t="str">
        <f>IF(C643&lt;=Lists_Cats!$B$33,Lists_Cats!$C$33,IF(C643&lt;=Lists_Cats!$B$34,Lists_Cats!$C$34,IF(C643&lt;=Lists_Cats!$B$35,Lists_Cats!$C$35,IF(C643&lt;=Lists_Cats!$B$36,Lists_Cats!$C$36,IF(C643&lt;=Lists_Cats!$B$37,Lists_Cats!$C$37,IF(C643&lt;=Lists_Cats!$B$38,Lists_Cats!$C$38,IF(C643&lt;=Lists_Cats!$B$39,Lists_Cats!$C$39,IF(C643&lt;=Lists_Cats!$B$40,Lists_Cats!$C$40,IF(C643&lt;=Lists_Cats!$B$41,Lists_Cats!$C$41,IF(C643&lt;=Lists_Cats!$B$42,Lists_Cats!$C$42,IF(C643&lt;=Lists_Cats!$B$43,Lists_Cats!$C$43,IF(C643&lt;=Lists_Cats!$B$44,Lists_Cats!$C$44,IF(C643&lt;=Lists_Cats!$B$45,Lists_Cats!$C$45,IF(C643&lt;=Lists_Cats!$B$46,Lists_Cats!$C$46,Lists_Cats!$C$47))))))))))))))</f>
        <v>FW2</v>
      </c>
      <c r="F643" s="29"/>
      <c r="G643" s="60" t="s">
        <v>700</v>
      </c>
      <c r="H643" s="30" t="str">
        <f t="shared" si="28"/>
        <v>FT2-FW2-Hardwood - Sprayed</v>
      </c>
      <c r="I643" s="31">
        <v>8.1199999999999992</v>
      </c>
      <c r="K643">
        <f t="shared" si="27"/>
        <v>1</v>
      </c>
      <c r="M643" s="356">
        <v>0.02</v>
      </c>
      <c r="O643" s="361">
        <f t="shared" si="29"/>
        <v>8.2899999999999991</v>
      </c>
    </row>
    <row r="644" spans="1:15">
      <c r="A644" s="32" t="s">
        <v>70</v>
      </c>
      <c r="B644" s="27">
        <v>15</v>
      </c>
      <c r="C644" s="28">
        <v>60</v>
      </c>
      <c r="D644" s="15" t="str">
        <f>IF(B644&lt;=Lists_Cats!$B$19,Lists_Cats!$C$19,IF(B644&lt;=Lists_Cats!$B$20,Lists_Cats!$C$20,IF(B644&lt;=Lists_Cats!$B$21,Lists_Cats!$C$21,IF(B644&lt;=Lists_Cats!$B$22,Lists_Cats!$C$22,IF(B644&lt;=Lists_Cats!$B$23,Lists_Cats!$C$23,IF(B644&lt;=Lists_Cats!$B$24,Lists_Cats!$C$24,IF(B644&lt;=Lists_Cats!$B$25,Lists_Cats!$C$25,IF(B644&lt;=Lists_Cats!$B$26,Lists_Cats!$C$26,IF(B644&lt;=Lists_Cats!$B$27,Lists_Cats!$C$27,IF(B644&lt;=Lists_Cats!$B$28,Lists_Cats!$C$28,Lists_Cats!$C$29))))))))))</f>
        <v>FT2</v>
      </c>
      <c r="E644" s="29" t="str">
        <f>IF(C644&lt;=Lists_Cats!$B$33,Lists_Cats!$C$33,IF(C644&lt;=Lists_Cats!$B$34,Lists_Cats!$C$34,IF(C644&lt;=Lists_Cats!$B$35,Lists_Cats!$C$35,IF(C644&lt;=Lists_Cats!$B$36,Lists_Cats!$C$36,IF(C644&lt;=Lists_Cats!$B$37,Lists_Cats!$C$37,IF(C644&lt;=Lists_Cats!$B$38,Lists_Cats!$C$38,IF(C644&lt;=Lists_Cats!$B$39,Lists_Cats!$C$39,IF(C644&lt;=Lists_Cats!$B$40,Lists_Cats!$C$40,IF(C644&lt;=Lists_Cats!$B$41,Lists_Cats!$C$41,IF(C644&lt;=Lists_Cats!$B$42,Lists_Cats!$C$42,IF(C644&lt;=Lists_Cats!$B$43,Lists_Cats!$C$43,IF(C644&lt;=Lists_Cats!$B$44,Lists_Cats!$C$44,IF(C644&lt;=Lists_Cats!$B$45,Lists_Cats!$C$45,IF(C644&lt;=Lists_Cats!$B$46,Lists_Cats!$C$46,Lists_Cats!$C$47))))))))))))))</f>
        <v>FW3</v>
      </c>
      <c r="F644" s="29"/>
      <c r="G644" s="60" t="s">
        <v>700</v>
      </c>
      <c r="H644" s="30" t="str">
        <f t="shared" si="28"/>
        <v>FT2-FW3-Hardwood - Sprayed</v>
      </c>
      <c r="I644" s="31">
        <v>9.41</v>
      </c>
      <c r="K644">
        <f t="shared" ref="K644:K707" si="30">COUNTIF($H$4:$H$873,H644)</f>
        <v>1</v>
      </c>
      <c r="M644" s="356">
        <v>0.02</v>
      </c>
      <c r="O644" s="361">
        <f t="shared" si="29"/>
        <v>9.6</v>
      </c>
    </row>
    <row r="645" spans="1:15">
      <c r="A645" s="32" t="s">
        <v>71</v>
      </c>
      <c r="B645" s="27">
        <v>15</v>
      </c>
      <c r="C645" s="28">
        <v>75</v>
      </c>
      <c r="D645" s="15" t="str">
        <f>IF(B645&lt;=Lists_Cats!$B$19,Lists_Cats!$C$19,IF(B645&lt;=Lists_Cats!$B$20,Lists_Cats!$C$20,IF(B645&lt;=Lists_Cats!$B$21,Lists_Cats!$C$21,IF(B645&lt;=Lists_Cats!$B$22,Lists_Cats!$C$22,IF(B645&lt;=Lists_Cats!$B$23,Lists_Cats!$C$23,IF(B645&lt;=Lists_Cats!$B$24,Lists_Cats!$C$24,IF(B645&lt;=Lists_Cats!$B$25,Lists_Cats!$C$25,IF(B645&lt;=Lists_Cats!$B$26,Lists_Cats!$C$26,IF(B645&lt;=Lists_Cats!$B$27,Lists_Cats!$C$27,IF(B645&lt;=Lists_Cats!$B$28,Lists_Cats!$C$28,Lists_Cats!$C$29))))))))))</f>
        <v>FT2</v>
      </c>
      <c r="E645" s="29" t="str">
        <f>IF(C645&lt;=Lists_Cats!$B$33,Lists_Cats!$C$33,IF(C645&lt;=Lists_Cats!$B$34,Lists_Cats!$C$34,IF(C645&lt;=Lists_Cats!$B$35,Lists_Cats!$C$35,IF(C645&lt;=Lists_Cats!$B$36,Lists_Cats!$C$36,IF(C645&lt;=Lists_Cats!$B$37,Lists_Cats!$C$37,IF(C645&lt;=Lists_Cats!$B$38,Lists_Cats!$C$38,IF(C645&lt;=Lists_Cats!$B$39,Lists_Cats!$C$39,IF(C645&lt;=Lists_Cats!$B$40,Lists_Cats!$C$40,IF(C645&lt;=Lists_Cats!$B$41,Lists_Cats!$C$41,IF(C645&lt;=Lists_Cats!$B$42,Lists_Cats!$C$42,IF(C645&lt;=Lists_Cats!$B$43,Lists_Cats!$C$43,IF(C645&lt;=Lists_Cats!$B$44,Lists_Cats!$C$44,IF(C645&lt;=Lists_Cats!$B$45,Lists_Cats!$C$45,IF(C645&lt;=Lists_Cats!$B$46,Lists_Cats!$C$46,Lists_Cats!$C$47))))))))))))))</f>
        <v>FW4</v>
      </c>
      <c r="F645" s="29"/>
      <c r="G645" s="60" t="s">
        <v>700</v>
      </c>
      <c r="H645" s="30" t="str">
        <f t="shared" ref="H645:H708" si="31">D645&amp;"-"&amp;E645&amp;"-"&amp;G645</f>
        <v>FT2-FW4-Hardwood - Sprayed</v>
      </c>
      <c r="I645" s="31">
        <v>10.59</v>
      </c>
      <c r="K645">
        <f t="shared" si="30"/>
        <v>1</v>
      </c>
      <c r="M645" s="356">
        <v>0.02</v>
      </c>
      <c r="O645" s="361">
        <f t="shared" ref="O645:O708" si="32">+ROUNDUP(I645*(1+M645),2)</f>
        <v>10.81</v>
      </c>
    </row>
    <row r="646" spans="1:15">
      <c r="A646" s="32" t="s">
        <v>72</v>
      </c>
      <c r="B646" s="27">
        <v>15</v>
      </c>
      <c r="C646" s="28">
        <v>82</v>
      </c>
      <c r="D646" s="15" t="str">
        <f>IF(B646&lt;=Lists_Cats!$B$19,Lists_Cats!$C$19,IF(B646&lt;=Lists_Cats!$B$20,Lists_Cats!$C$20,IF(B646&lt;=Lists_Cats!$B$21,Lists_Cats!$C$21,IF(B646&lt;=Lists_Cats!$B$22,Lists_Cats!$C$22,IF(B646&lt;=Lists_Cats!$B$23,Lists_Cats!$C$23,IF(B646&lt;=Lists_Cats!$B$24,Lists_Cats!$C$24,IF(B646&lt;=Lists_Cats!$B$25,Lists_Cats!$C$25,IF(B646&lt;=Lists_Cats!$B$26,Lists_Cats!$C$26,IF(B646&lt;=Lists_Cats!$B$27,Lists_Cats!$C$27,IF(B646&lt;=Lists_Cats!$B$28,Lists_Cats!$C$28,Lists_Cats!$C$29))))))))))</f>
        <v>FT2</v>
      </c>
      <c r="E646" s="29" t="str">
        <f>IF(C646&lt;=Lists_Cats!$B$33,Lists_Cats!$C$33,IF(C646&lt;=Lists_Cats!$B$34,Lists_Cats!$C$34,IF(C646&lt;=Lists_Cats!$B$35,Lists_Cats!$C$35,IF(C646&lt;=Lists_Cats!$B$36,Lists_Cats!$C$36,IF(C646&lt;=Lists_Cats!$B$37,Lists_Cats!$C$37,IF(C646&lt;=Lists_Cats!$B$38,Lists_Cats!$C$38,IF(C646&lt;=Lists_Cats!$B$39,Lists_Cats!$C$39,IF(C646&lt;=Lists_Cats!$B$40,Lists_Cats!$C$40,IF(C646&lt;=Lists_Cats!$B$41,Lists_Cats!$C$41,IF(C646&lt;=Lists_Cats!$B$42,Lists_Cats!$C$42,IF(C646&lt;=Lists_Cats!$B$43,Lists_Cats!$C$43,IF(C646&lt;=Lists_Cats!$B$44,Lists_Cats!$C$44,IF(C646&lt;=Lists_Cats!$B$45,Lists_Cats!$C$45,IF(C646&lt;=Lists_Cats!$B$46,Lists_Cats!$C$46,Lists_Cats!$C$47))))))))))))))</f>
        <v>FW6</v>
      </c>
      <c r="F646" s="29"/>
      <c r="G646" s="60" t="s">
        <v>700</v>
      </c>
      <c r="H646" s="30" t="str">
        <f t="shared" si="31"/>
        <v>FT2-FW6-Hardwood - Sprayed</v>
      </c>
      <c r="I646" s="31">
        <v>11.24</v>
      </c>
      <c r="K646">
        <f t="shared" si="30"/>
        <v>1</v>
      </c>
      <c r="M646" s="356">
        <v>0.02</v>
      </c>
      <c r="O646" s="361">
        <f t="shared" si="32"/>
        <v>11.47</v>
      </c>
    </row>
    <row r="647" spans="1:15">
      <c r="A647" s="32" t="s">
        <v>73</v>
      </c>
      <c r="B647" s="27">
        <v>18</v>
      </c>
      <c r="C647" s="28">
        <v>45</v>
      </c>
      <c r="D647" s="15" t="str">
        <f>IF(B647&lt;=Lists_Cats!$B$19,Lists_Cats!$C$19,IF(B647&lt;=Lists_Cats!$B$20,Lists_Cats!$C$20,IF(B647&lt;=Lists_Cats!$B$21,Lists_Cats!$C$21,IF(B647&lt;=Lists_Cats!$B$22,Lists_Cats!$C$22,IF(B647&lt;=Lists_Cats!$B$23,Lists_Cats!$C$23,IF(B647&lt;=Lists_Cats!$B$24,Lists_Cats!$C$24,IF(B647&lt;=Lists_Cats!$B$25,Lists_Cats!$C$25,IF(B647&lt;=Lists_Cats!$B$26,Lists_Cats!$C$26,IF(B647&lt;=Lists_Cats!$B$27,Lists_Cats!$C$27,IF(B647&lt;=Lists_Cats!$B$28,Lists_Cats!$C$28,Lists_Cats!$C$29))))))))))</f>
        <v>FT3</v>
      </c>
      <c r="E647" s="29" t="str">
        <f>IF(C647&lt;=Lists_Cats!$B$33,Lists_Cats!$C$33,IF(C647&lt;=Lists_Cats!$B$34,Lists_Cats!$C$34,IF(C647&lt;=Lists_Cats!$B$35,Lists_Cats!$C$35,IF(C647&lt;=Lists_Cats!$B$36,Lists_Cats!$C$36,IF(C647&lt;=Lists_Cats!$B$37,Lists_Cats!$C$37,IF(C647&lt;=Lists_Cats!$B$38,Lists_Cats!$C$38,IF(C647&lt;=Lists_Cats!$B$39,Lists_Cats!$C$39,IF(C647&lt;=Lists_Cats!$B$40,Lists_Cats!$C$40,IF(C647&lt;=Lists_Cats!$B$41,Lists_Cats!$C$41,IF(C647&lt;=Lists_Cats!$B$42,Lists_Cats!$C$42,IF(C647&lt;=Lists_Cats!$B$43,Lists_Cats!$C$43,IF(C647&lt;=Lists_Cats!$B$44,Lists_Cats!$C$44,IF(C647&lt;=Lists_Cats!$B$45,Lists_Cats!$C$45,IF(C647&lt;=Lists_Cats!$B$46,Lists_Cats!$C$46,Lists_Cats!$C$47))))))))))))))</f>
        <v>FW2</v>
      </c>
      <c r="F647" s="29"/>
      <c r="G647" s="60" t="s">
        <v>700</v>
      </c>
      <c r="H647" s="30" t="str">
        <f t="shared" si="31"/>
        <v>FT3-FW2-Hardwood - Sprayed</v>
      </c>
      <c r="I647" s="31">
        <v>9.14</v>
      </c>
      <c r="K647">
        <f t="shared" si="30"/>
        <v>1</v>
      </c>
      <c r="M647" s="356">
        <v>0.02</v>
      </c>
      <c r="O647" s="361">
        <f t="shared" si="32"/>
        <v>9.33</v>
      </c>
    </row>
    <row r="648" spans="1:15">
      <c r="A648" s="32" t="s">
        <v>74</v>
      </c>
      <c r="B648" s="27">
        <v>18</v>
      </c>
      <c r="C648" s="28">
        <v>60</v>
      </c>
      <c r="D648" s="15" t="str">
        <f>IF(B648&lt;=Lists_Cats!$B$19,Lists_Cats!$C$19,IF(B648&lt;=Lists_Cats!$B$20,Lists_Cats!$C$20,IF(B648&lt;=Lists_Cats!$B$21,Lists_Cats!$C$21,IF(B648&lt;=Lists_Cats!$B$22,Lists_Cats!$C$22,IF(B648&lt;=Lists_Cats!$B$23,Lists_Cats!$C$23,IF(B648&lt;=Lists_Cats!$B$24,Lists_Cats!$C$24,IF(B648&lt;=Lists_Cats!$B$25,Lists_Cats!$C$25,IF(B648&lt;=Lists_Cats!$B$26,Lists_Cats!$C$26,IF(B648&lt;=Lists_Cats!$B$27,Lists_Cats!$C$27,IF(B648&lt;=Lists_Cats!$B$28,Lists_Cats!$C$28,Lists_Cats!$C$29))))))))))</f>
        <v>FT3</v>
      </c>
      <c r="E648" s="29" t="str">
        <f>IF(C648&lt;=Lists_Cats!$B$33,Lists_Cats!$C$33,IF(C648&lt;=Lists_Cats!$B$34,Lists_Cats!$C$34,IF(C648&lt;=Lists_Cats!$B$35,Lists_Cats!$C$35,IF(C648&lt;=Lists_Cats!$B$36,Lists_Cats!$C$36,IF(C648&lt;=Lists_Cats!$B$37,Lists_Cats!$C$37,IF(C648&lt;=Lists_Cats!$B$38,Lists_Cats!$C$38,IF(C648&lt;=Lists_Cats!$B$39,Lists_Cats!$C$39,IF(C648&lt;=Lists_Cats!$B$40,Lists_Cats!$C$40,IF(C648&lt;=Lists_Cats!$B$41,Lists_Cats!$C$41,IF(C648&lt;=Lists_Cats!$B$42,Lists_Cats!$C$42,IF(C648&lt;=Lists_Cats!$B$43,Lists_Cats!$C$43,IF(C648&lt;=Lists_Cats!$B$44,Lists_Cats!$C$44,IF(C648&lt;=Lists_Cats!$B$45,Lists_Cats!$C$45,IF(C648&lt;=Lists_Cats!$B$46,Lists_Cats!$C$46,Lists_Cats!$C$47))))))))))))))</f>
        <v>FW3</v>
      </c>
      <c r="F648" s="29"/>
      <c r="G648" s="60" t="s">
        <v>700</v>
      </c>
      <c r="H648" s="30" t="str">
        <f t="shared" si="31"/>
        <v>FT3-FW3-Hardwood - Sprayed</v>
      </c>
      <c r="I648" s="31">
        <v>10.76</v>
      </c>
      <c r="K648">
        <f t="shared" si="30"/>
        <v>1</v>
      </c>
      <c r="M648" s="356">
        <v>0.02</v>
      </c>
      <c r="O648" s="361">
        <f t="shared" si="32"/>
        <v>10.98</v>
      </c>
    </row>
    <row r="649" spans="1:15">
      <c r="A649" s="32" t="s">
        <v>75</v>
      </c>
      <c r="B649" s="27">
        <v>18</v>
      </c>
      <c r="C649" s="28">
        <v>75</v>
      </c>
      <c r="D649" s="15" t="str">
        <f>IF(B649&lt;=Lists_Cats!$B$19,Lists_Cats!$C$19,IF(B649&lt;=Lists_Cats!$B$20,Lists_Cats!$C$20,IF(B649&lt;=Lists_Cats!$B$21,Lists_Cats!$C$21,IF(B649&lt;=Lists_Cats!$B$22,Lists_Cats!$C$22,IF(B649&lt;=Lists_Cats!$B$23,Lists_Cats!$C$23,IF(B649&lt;=Lists_Cats!$B$24,Lists_Cats!$C$24,IF(B649&lt;=Lists_Cats!$B$25,Lists_Cats!$C$25,IF(B649&lt;=Lists_Cats!$B$26,Lists_Cats!$C$26,IF(B649&lt;=Lists_Cats!$B$27,Lists_Cats!$C$27,IF(B649&lt;=Lists_Cats!$B$28,Lists_Cats!$C$28,Lists_Cats!$C$29))))))))))</f>
        <v>FT3</v>
      </c>
      <c r="E649" s="29" t="str">
        <f>IF(C649&lt;=Lists_Cats!$B$33,Lists_Cats!$C$33,IF(C649&lt;=Lists_Cats!$B$34,Lists_Cats!$C$34,IF(C649&lt;=Lists_Cats!$B$35,Lists_Cats!$C$35,IF(C649&lt;=Lists_Cats!$B$36,Lists_Cats!$C$36,IF(C649&lt;=Lists_Cats!$B$37,Lists_Cats!$C$37,IF(C649&lt;=Lists_Cats!$B$38,Lists_Cats!$C$38,IF(C649&lt;=Lists_Cats!$B$39,Lists_Cats!$C$39,IF(C649&lt;=Lists_Cats!$B$40,Lists_Cats!$C$40,IF(C649&lt;=Lists_Cats!$B$41,Lists_Cats!$C$41,IF(C649&lt;=Lists_Cats!$B$42,Lists_Cats!$C$42,IF(C649&lt;=Lists_Cats!$B$43,Lists_Cats!$C$43,IF(C649&lt;=Lists_Cats!$B$44,Lists_Cats!$C$44,IF(C649&lt;=Lists_Cats!$B$45,Lists_Cats!$C$45,IF(C649&lt;=Lists_Cats!$B$46,Lists_Cats!$C$46,Lists_Cats!$C$47))))))))))))))</f>
        <v>FW4</v>
      </c>
      <c r="F649" s="29"/>
      <c r="G649" s="60" t="s">
        <v>700</v>
      </c>
      <c r="H649" s="30" t="str">
        <f t="shared" si="31"/>
        <v>FT3-FW4-Hardwood - Sprayed</v>
      </c>
      <c r="I649" s="31">
        <v>12.47</v>
      </c>
      <c r="K649">
        <f t="shared" si="30"/>
        <v>1</v>
      </c>
      <c r="M649" s="356">
        <v>0.02</v>
      </c>
      <c r="O649" s="361">
        <f t="shared" si="32"/>
        <v>12.72</v>
      </c>
    </row>
    <row r="650" spans="1:15">
      <c r="A650" s="32" t="s">
        <v>76</v>
      </c>
      <c r="B650" s="27">
        <v>18</v>
      </c>
      <c r="C650" s="28">
        <v>82</v>
      </c>
      <c r="D650" s="15" t="str">
        <f>IF(B650&lt;=Lists_Cats!$B$19,Lists_Cats!$C$19,IF(B650&lt;=Lists_Cats!$B$20,Lists_Cats!$C$20,IF(B650&lt;=Lists_Cats!$B$21,Lists_Cats!$C$21,IF(B650&lt;=Lists_Cats!$B$22,Lists_Cats!$C$22,IF(B650&lt;=Lists_Cats!$B$23,Lists_Cats!$C$23,IF(B650&lt;=Lists_Cats!$B$24,Lists_Cats!$C$24,IF(B650&lt;=Lists_Cats!$B$25,Lists_Cats!$C$25,IF(B650&lt;=Lists_Cats!$B$26,Lists_Cats!$C$26,IF(B650&lt;=Lists_Cats!$B$27,Lists_Cats!$C$27,IF(B650&lt;=Lists_Cats!$B$28,Lists_Cats!$C$28,Lists_Cats!$C$29))))))))))</f>
        <v>FT3</v>
      </c>
      <c r="E650" s="29" t="str">
        <f>IF(C650&lt;=Lists_Cats!$B$33,Lists_Cats!$C$33,IF(C650&lt;=Lists_Cats!$B$34,Lists_Cats!$C$34,IF(C650&lt;=Lists_Cats!$B$35,Lists_Cats!$C$35,IF(C650&lt;=Lists_Cats!$B$36,Lists_Cats!$C$36,IF(C650&lt;=Lists_Cats!$B$37,Lists_Cats!$C$37,IF(C650&lt;=Lists_Cats!$B$38,Lists_Cats!$C$38,IF(C650&lt;=Lists_Cats!$B$39,Lists_Cats!$C$39,IF(C650&lt;=Lists_Cats!$B$40,Lists_Cats!$C$40,IF(C650&lt;=Lists_Cats!$B$41,Lists_Cats!$C$41,IF(C650&lt;=Lists_Cats!$B$42,Lists_Cats!$C$42,IF(C650&lt;=Lists_Cats!$B$43,Lists_Cats!$C$43,IF(C650&lt;=Lists_Cats!$B$44,Lists_Cats!$C$44,IF(C650&lt;=Lists_Cats!$B$45,Lists_Cats!$C$45,IF(C650&lt;=Lists_Cats!$B$46,Lists_Cats!$C$46,Lists_Cats!$C$47))))))))))))))</f>
        <v>FW6</v>
      </c>
      <c r="F650" s="29"/>
      <c r="G650" s="60" t="s">
        <v>700</v>
      </c>
      <c r="H650" s="30" t="str">
        <f t="shared" si="31"/>
        <v>FT3-FW6-Hardwood - Sprayed</v>
      </c>
      <c r="I650" s="31">
        <v>13.01</v>
      </c>
      <c r="K650">
        <f t="shared" si="30"/>
        <v>1</v>
      </c>
      <c r="M650" s="356">
        <v>0.02</v>
      </c>
      <c r="O650" s="361">
        <f t="shared" si="32"/>
        <v>13.28</v>
      </c>
    </row>
    <row r="651" spans="1:15" hidden="1">
      <c r="A651" s="32" t="s">
        <v>77</v>
      </c>
      <c r="B651" s="27">
        <v>22</v>
      </c>
      <c r="C651" s="28">
        <v>45</v>
      </c>
      <c r="D651" s="15" t="str">
        <f>IF(B651&lt;=Lists_Cats!$B$19,Lists_Cats!$C$19,IF(B651&lt;=Lists_Cats!$B$20,Lists_Cats!$C$20,IF(B651&lt;=Lists_Cats!$B$21,Lists_Cats!$C$21,IF(B651&lt;=Lists_Cats!$B$22,Lists_Cats!$C$22,IF(B651&lt;=Lists_Cats!$B$23,Lists_Cats!$C$23,IF(B651&lt;=Lists_Cats!$B$24,Lists_Cats!$C$24,IF(B651&lt;=Lists_Cats!$B$25,Lists_Cats!$C$25,IF(B651&lt;=Lists_Cats!$B$26,Lists_Cats!$C$26,IF(B651&lt;=Lists_Cats!$B$27,Lists_Cats!$C$27,IF(B651&lt;=Lists_Cats!$B$28,Lists_Cats!$C$28,Lists_Cats!$C$29))))))))))</f>
        <v>FT4</v>
      </c>
      <c r="E651" s="29" t="str">
        <f>IF(C651&lt;=Lists_Cats!$B$33,Lists_Cats!$C$33,IF(C651&lt;=Lists_Cats!$B$34,Lists_Cats!$C$34,IF(C651&lt;=Lists_Cats!$B$35,Lists_Cats!$C$35,IF(C651&lt;=Lists_Cats!$B$36,Lists_Cats!$C$36,IF(C651&lt;=Lists_Cats!$B$37,Lists_Cats!$C$37,IF(C651&lt;=Lists_Cats!$B$38,Lists_Cats!$C$38,IF(C651&lt;=Lists_Cats!$B$39,Lists_Cats!$C$39,IF(C651&lt;=Lists_Cats!$B$40,Lists_Cats!$C$40,IF(C651&lt;=Lists_Cats!$B$41,Lists_Cats!$C$41,IF(C651&lt;=Lists_Cats!$B$42,Lists_Cats!$C$42,IF(C651&lt;=Lists_Cats!$B$43,Lists_Cats!$C$43,IF(C651&lt;=Lists_Cats!$B$44,Lists_Cats!$C$44,IF(C651&lt;=Lists_Cats!$B$45,Lists_Cats!$C$45,IF(C651&lt;=Lists_Cats!$B$46,Lists_Cats!$C$46,Lists_Cats!$C$47))))))))))))))</f>
        <v>FW2</v>
      </c>
      <c r="F651" s="29"/>
      <c r="G651" s="60" t="s">
        <v>700</v>
      </c>
      <c r="H651" s="30" t="str">
        <f t="shared" si="31"/>
        <v>FT4-FW2-Hardwood - Sprayed</v>
      </c>
      <c r="I651" s="31">
        <v>11.66</v>
      </c>
      <c r="K651">
        <f t="shared" si="30"/>
        <v>1</v>
      </c>
      <c r="M651" s="356">
        <v>0.02</v>
      </c>
      <c r="O651" s="361">
        <f t="shared" si="32"/>
        <v>11.9</v>
      </c>
    </row>
    <row r="652" spans="1:15" hidden="1">
      <c r="A652" s="32" t="s">
        <v>78</v>
      </c>
      <c r="B652" s="27">
        <v>22</v>
      </c>
      <c r="C652" s="28">
        <v>60</v>
      </c>
      <c r="D652" s="15" t="str">
        <f>IF(B652&lt;=Lists_Cats!$B$19,Lists_Cats!$C$19,IF(B652&lt;=Lists_Cats!$B$20,Lists_Cats!$C$20,IF(B652&lt;=Lists_Cats!$B$21,Lists_Cats!$C$21,IF(B652&lt;=Lists_Cats!$B$22,Lists_Cats!$C$22,IF(B652&lt;=Lists_Cats!$B$23,Lists_Cats!$C$23,IF(B652&lt;=Lists_Cats!$B$24,Lists_Cats!$C$24,IF(B652&lt;=Lists_Cats!$B$25,Lists_Cats!$C$25,IF(B652&lt;=Lists_Cats!$B$26,Lists_Cats!$C$26,IF(B652&lt;=Lists_Cats!$B$27,Lists_Cats!$C$27,IF(B652&lt;=Lists_Cats!$B$28,Lists_Cats!$C$28,Lists_Cats!$C$29))))))))))</f>
        <v>FT4</v>
      </c>
      <c r="E652" s="29" t="str">
        <f>IF(C652&lt;=Lists_Cats!$B$33,Lists_Cats!$C$33,IF(C652&lt;=Lists_Cats!$B$34,Lists_Cats!$C$34,IF(C652&lt;=Lists_Cats!$B$35,Lists_Cats!$C$35,IF(C652&lt;=Lists_Cats!$B$36,Lists_Cats!$C$36,IF(C652&lt;=Lists_Cats!$B$37,Lists_Cats!$C$37,IF(C652&lt;=Lists_Cats!$B$38,Lists_Cats!$C$38,IF(C652&lt;=Lists_Cats!$B$39,Lists_Cats!$C$39,IF(C652&lt;=Lists_Cats!$B$40,Lists_Cats!$C$40,IF(C652&lt;=Lists_Cats!$B$41,Lists_Cats!$C$41,IF(C652&lt;=Lists_Cats!$B$42,Lists_Cats!$C$42,IF(C652&lt;=Lists_Cats!$B$43,Lists_Cats!$C$43,IF(C652&lt;=Lists_Cats!$B$44,Lists_Cats!$C$44,IF(C652&lt;=Lists_Cats!$B$45,Lists_Cats!$C$45,IF(C652&lt;=Lists_Cats!$B$46,Lists_Cats!$C$46,Lists_Cats!$C$47))))))))))))))</f>
        <v>FW3</v>
      </c>
      <c r="F652" s="29"/>
      <c r="G652" s="60" t="s">
        <v>700</v>
      </c>
      <c r="H652" s="30" t="str">
        <f t="shared" si="31"/>
        <v>FT4-FW3-Hardwood - Sprayed</v>
      </c>
      <c r="I652" s="31">
        <v>14.67</v>
      </c>
      <c r="K652">
        <f t="shared" si="30"/>
        <v>1</v>
      </c>
      <c r="M652" s="356">
        <v>0.02</v>
      </c>
      <c r="O652" s="361">
        <f t="shared" si="32"/>
        <v>14.97</v>
      </c>
    </row>
    <row r="653" spans="1:15" hidden="1">
      <c r="A653" s="32" t="s">
        <v>79</v>
      </c>
      <c r="B653" s="27">
        <v>22</v>
      </c>
      <c r="C653" s="28">
        <v>75</v>
      </c>
      <c r="D653" s="15" t="str">
        <f>IF(B653&lt;=Lists_Cats!$B$19,Lists_Cats!$C$19,IF(B653&lt;=Lists_Cats!$B$20,Lists_Cats!$C$20,IF(B653&lt;=Lists_Cats!$B$21,Lists_Cats!$C$21,IF(B653&lt;=Lists_Cats!$B$22,Lists_Cats!$C$22,IF(B653&lt;=Lists_Cats!$B$23,Lists_Cats!$C$23,IF(B653&lt;=Lists_Cats!$B$24,Lists_Cats!$C$24,IF(B653&lt;=Lists_Cats!$B$25,Lists_Cats!$C$25,IF(B653&lt;=Lists_Cats!$B$26,Lists_Cats!$C$26,IF(B653&lt;=Lists_Cats!$B$27,Lists_Cats!$C$27,IF(B653&lt;=Lists_Cats!$B$28,Lists_Cats!$C$28,Lists_Cats!$C$29))))))))))</f>
        <v>FT4</v>
      </c>
      <c r="E653" s="29" t="str">
        <f>IF(C653&lt;=Lists_Cats!$B$33,Lists_Cats!$C$33,IF(C653&lt;=Lists_Cats!$B$34,Lists_Cats!$C$34,IF(C653&lt;=Lists_Cats!$B$35,Lists_Cats!$C$35,IF(C653&lt;=Lists_Cats!$B$36,Lists_Cats!$C$36,IF(C653&lt;=Lists_Cats!$B$37,Lists_Cats!$C$37,IF(C653&lt;=Lists_Cats!$B$38,Lists_Cats!$C$38,IF(C653&lt;=Lists_Cats!$B$39,Lists_Cats!$C$39,IF(C653&lt;=Lists_Cats!$B$40,Lists_Cats!$C$40,IF(C653&lt;=Lists_Cats!$B$41,Lists_Cats!$C$41,IF(C653&lt;=Lists_Cats!$B$42,Lists_Cats!$C$42,IF(C653&lt;=Lists_Cats!$B$43,Lists_Cats!$C$43,IF(C653&lt;=Lists_Cats!$B$44,Lists_Cats!$C$44,IF(C653&lt;=Lists_Cats!$B$45,Lists_Cats!$C$45,IF(C653&lt;=Lists_Cats!$B$46,Lists_Cats!$C$46,Lists_Cats!$C$47))))))))))))))</f>
        <v>FW4</v>
      </c>
      <c r="F653" s="29"/>
      <c r="G653" s="60" t="s">
        <v>700</v>
      </c>
      <c r="H653" s="30" t="str">
        <f t="shared" si="31"/>
        <v>FT4-FW4-Hardwood - Sprayed</v>
      </c>
      <c r="I653" s="31">
        <v>17.62</v>
      </c>
      <c r="K653">
        <f t="shared" si="30"/>
        <v>1</v>
      </c>
      <c r="M653" s="356">
        <v>0.02</v>
      </c>
      <c r="O653" s="361">
        <f t="shared" si="32"/>
        <v>17.98</v>
      </c>
    </row>
    <row r="654" spans="1:15" hidden="1">
      <c r="A654" s="32" t="s">
        <v>80</v>
      </c>
      <c r="B654" s="27">
        <v>22</v>
      </c>
      <c r="C654" s="28">
        <v>82</v>
      </c>
      <c r="D654" s="15" t="str">
        <f>IF(B654&lt;=Lists_Cats!$B$19,Lists_Cats!$C$19,IF(B654&lt;=Lists_Cats!$B$20,Lists_Cats!$C$20,IF(B654&lt;=Lists_Cats!$B$21,Lists_Cats!$C$21,IF(B654&lt;=Lists_Cats!$B$22,Lists_Cats!$C$22,IF(B654&lt;=Lists_Cats!$B$23,Lists_Cats!$C$23,IF(B654&lt;=Lists_Cats!$B$24,Lists_Cats!$C$24,IF(B654&lt;=Lists_Cats!$B$25,Lists_Cats!$C$25,IF(B654&lt;=Lists_Cats!$B$26,Lists_Cats!$C$26,IF(B654&lt;=Lists_Cats!$B$27,Lists_Cats!$C$27,IF(B654&lt;=Lists_Cats!$B$28,Lists_Cats!$C$28,Lists_Cats!$C$29))))))))))</f>
        <v>FT4</v>
      </c>
      <c r="E654" s="29" t="str">
        <f>IF(C654&lt;=Lists_Cats!$B$33,Lists_Cats!$C$33,IF(C654&lt;=Lists_Cats!$B$34,Lists_Cats!$C$34,IF(C654&lt;=Lists_Cats!$B$35,Lists_Cats!$C$35,IF(C654&lt;=Lists_Cats!$B$36,Lists_Cats!$C$36,IF(C654&lt;=Lists_Cats!$B$37,Lists_Cats!$C$37,IF(C654&lt;=Lists_Cats!$B$38,Lists_Cats!$C$38,IF(C654&lt;=Lists_Cats!$B$39,Lists_Cats!$C$39,IF(C654&lt;=Lists_Cats!$B$40,Lists_Cats!$C$40,IF(C654&lt;=Lists_Cats!$B$41,Lists_Cats!$C$41,IF(C654&lt;=Lists_Cats!$B$42,Lists_Cats!$C$42,IF(C654&lt;=Lists_Cats!$B$43,Lists_Cats!$C$43,IF(C654&lt;=Lists_Cats!$B$44,Lists_Cats!$C$44,IF(C654&lt;=Lists_Cats!$B$45,Lists_Cats!$C$45,IF(C654&lt;=Lists_Cats!$B$46,Lists_Cats!$C$46,Lists_Cats!$C$47))))))))))))))</f>
        <v>FW6</v>
      </c>
      <c r="F654" s="29"/>
      <c r="G654" s="60" t="s">
        <v>700</v>
      </c>
      <c r="H654" s="30" t="str">
        <f t="shared" si="31"/>
        <v>FT4-FW6-Hardwood - Sprayed</v>
      </c>
      <c r="I654" s="31">
        <v>19.020000000000003</v>
      </c>
      <c r="K654">
        <f t="shared" si="30"/>
        <v>1</v>
      </c>
      <c r="M654" s="356">
        <v>0.02</v>
      </c>
      <c r="O654" s="361">
        <f t="shared" si="32"/>
        <v>19.41</v>
      </c>
    </row>
    <row r="655" spans="1:15" hidden="1">
      <c r="A655" s="32" t="s">
        <v>81</v>
      </c>
      <c r="B655" s="27">
        <v>25</v>
      </c>
      <c r="C655" s="28">
        <v>45</v>
      </c>
      <c r="D655" s="15" t="str">
        <f>IF(B655&lt;=Lists_Cats!$B$19,Lists_Cats!$C$19,IF(B655&lt;=Lists_Cats!$B$20,Lists_Cats!$C$20,IF(B655&lt;=Lists_Cats!$B$21,Lists_Cats!$C$21,IF(B655&lt;=Lists_Cats!$B$22,Lists_Cats!$C$22,IF(B655&lt;=Lists_Cats!$B$23,Lists_Cats!$C$23,IF(B655&lt;=Lists_Cats!$B$24,Lists_Cats!$C$24,IF(B655&lt;=Lists_Cats!$B$25,Lists_Cats!$C$25,IF(B655&lt;=Lists_Cats!$B$26,Lists_Cats!$C$26,IF(B655&lt;=Lists_Cats!$B$27,Lists_Cats!$C$27,IF(B655&lt;=Lists_Cats!$B$28,Lists_Cats!$C$28,Lists_Cats!$C$29))))))))))</f>
        <v>FT5</v>
      </c>
      <c r="E655" s="29" t="str">
        <f>IF(C655&lt;=Lists_Cats!$B$33,Lists_Cats!$C$33,IF(C655&lt;=Lists_Cats!$B$34,Lists_Cats!$C$34,IF(C655&lt;=Lists_Cats!$B$35,Lists_Cats!$C$35,IF(C655&lt;=Lists_Cats!$B$36,Lists_Cats!$C$36,IF(C655&lt;=Lists_Cats!$B$37,Lists_Cats!$C$37,IF(C655&lt;=Lists_Cats!$B$38,Lists_Cats!$C$38,IF(C655&lt;=Lists_Cats!$B$39,Lists_Cats!$C$39,IF(C655&lt;=Lists_Cats!$B$40,Lists_Cats!$C$40,IF(C655&lt;=Lists_Cats!$B$41,Lists_Cats!$C$41,IF(C655&lt;=Lists_Cats!$B$42,Lists_Cats!$C$42,IF(C655&lt;=Lists_Cats!$B$43,Lists_Cats!$C$43,IF(C655&lt;=Lists_Cats!$B$44,Lists_Cats!$C$44,IF(C655&lt;=Lists_Cats!$B$45,Lists_Cats!$C$45,IF(C655&lt;=Lists_Cats!$B$46,Lists_Cats!$C$46,Lists_Cats!$C$47))))))))))))))</f>
        <v>FW2</v>
      </c>
      <c r="F655" s="29"/>
      <c r="G655" s="60" t="s">
        <v>700</v>
      </c>
      <c r="H655" s="30" t="str">
        <f t="shared" si="31"/>
        <v>FT5-FW2-Hardwood - Sprayed</v>
      </c>
      <c r="I655" s="31">
        <v>11.66</v>
      </c>
      <c r="K655">
        <f t="shared" si="30"/>
        <v>1</v>
      </c>
      <c r="M655" s="356">
        <v>0.02</v>
      </c>
      <c r="O655" s="361">
        <f t="shared" si="32"/>
        <v>11.9</v>
      </c>
    </row>
    <row r="656" spans="1:15" hidden="1">
      <c r="A656" s="32" t="s">
        <v>82</v>
      </c>
      <c r="B656" s="27">
        <v>25</v>
      </c>
      <c r="C656" s="28">
        <v>60</v>
      </c>
      <c r="D656" s="15" t="str">
        <f>IF(B656&lt;=Lists_Cats!$B$19,Lists_Cats!$C$19,IF(B656&lt;=Lists_Cats!$B$20,Lists_Cats!$C$20,IF(B656&lt;=Lists_Cats!$B$21,Lists_Cats!$C$21,IF(B656&lt;=Lists_Cats!$B$22,Lists_Cats!$C$22,IF(B656&lt;=Lists_Cats!$B$23,Lists_Cats!$C$23,IF(B656&lt;=Lists_Cats!$B$24,Lists_Cats!$C$24,IF(B656&lt;=Lists_Cats!$B$25,Lists_Cats!$C$25,IF(B656&lt;=Lists_Cats!$B$26,Lists_Cats!$C$26,IF(B656&lt;=Lists_Cats!$B$27,Lists_Cats!$C$27,IF(B656&lt;=Lists_Cats!$B$28,Lists_Cats!$C$28,Lists_Cats!$C$29))))))))))</f>
        <v>FT5</v>
      </c>
      <c r="E656" s="29" t="str">
        <f>IF(C656&lt;=Lists_Cats!$B$33,Lists_Cats!$C$33,IF(C656&lt;=Lists_Cats!$B$34,Lists_Cats!$C$34,IF(C656&lt;=Lists_Cats!$B$35,Lists_Cats!$C$35,IF(C656&lt;=Lists_Cats!$B$36,Lists_Cats!$C$36,IF(C656&lt;=Lists_Cats!$B$37,Lists_Cats!$C$37,IF(C656&lt;=Lists_Cats!$B$38,Lists_Cats!$C$38,IF(C656&lt;=Lists_Cats!$B$39,Lists_Cats!$C$39,IF(C656&lt;=Lists_Cats!$B$40,Lists_Cats!$C$40,IF(C656&lt;=Lists_Cats!$B$41,Lists_Cats!$C$41,IF(C656&lt;=Lists_Cats!$B$42,Lists_Cats!$C$42,IF(C656&lt;=Lists_Cats!$B$43,Lists_Cats!$C$43,IF(C656&lt;=Lists_Cats!$B$44,Lists_Cats!$C$44,IF(C656&lt;=Lists_Cats!$B$45,Lists_Cats!$C$45,IF(C656&lt;=Lists_Cats!$B$46,Lists_Cats!$C$46,Lists_Cats!$C$47))))))))))))))</f>
        <v>FW3</v>
      </c>
      <c r="F656" s="29"/>
      <c r="G656" s="60" t="s">
        <v>700</v>
      </c>
      <c r="H656" s="30" t="str">
        <f t="shared" si="31"/>
        <v>FT5-FW3-Hardwood - Sprayed</v>
      </c>
      <c r="I656" s="31">
        <v>14.67</v>
      </c>
      <c r="K656">
        <f t="shared" si="30"/>
        <v>1</v>
      </c>
      <c r="M656" s="356">
        <v>0.02</v>
      </c>
      <c r="O656" s="361">
        <f t="shared" si="32"/>
        <v>14.97</v>
      </c>
    </row>
    <row r="657" spans="1:15" hidden="1">
      <c r="A657" s="32" t="s">
        <v>83</v>
      </c>
      <c r="B657" s="27">
        <v>25</v>
      </c>
      <c r="C657" s="28">
        <v>75</v>
      </c>
      <c r="D657" s="15" t="str">
        <f>IF(B657&lt;=Lists_Cats!$B$19,Lists_Cats!$C$19,IF(B657&lt;=Lists_Cats!$B$20,Lists_Cats!$C$20,IF(B657&lt;=Lists_Cats!$B$21,Lists_Cats!$C$21,IF(B657&lt;=Lists_Cats!$B$22,Lists_Cats!$C$22,IF(B657&lt;=Lists_Cats!$B$23,Lists_Cats!$C$23,IF(B657&lt;=Lists_Cats!$B$24,Lists_Cats!$C$24,IF(B657&lt;=Lists_Cats!$B$25,Lists_Cats!$C$25,IF(B657&lt;=Lists_Cats!$B$26,Lists_Cats!$C$26,IF(B657&lt;=Lists_Cats!$B$27,Lists_Cats!$C$27,IF(B657&lt;=Lists_Cats!$B$28,Lists_Cats!$C$28,Lists_Cats!$C$29))))))))))</f>
        <v>FT5</v>
      </c>
      <c r="E657" s="29" t="str">
        <f>IF(C657&lt;=Lists_Cats!$B$33,Lists_Cats!$C$33,IF(C657&lt;=Lists_Cats!$B$34,Lists_Cats!$C$34,IF(C657&lt;=Lists_Cats!$B$35,Lists_Cats!$C$35,IF(C657&lt;=Lists_Cats!$B$36,Lists_Cats!$C$36,IF(C657&lt;=Lists_Cats!$B$37,Lists_Cats!$C$37,IF(C657&lt;=Lists_Cats!$B$38,Lists_Cats!$C$38,IF(C657&lt;=Lists_Cats!$B$39,Lists_Cats!$C$39,IF(C657&lt;=Lists_Cats!$B$40,Lists_Cats!$C$40,IF(C657&lt;=Lists_Cats!$B$41,Lists_Cats!$C$41,IF(C657&lt;=Lists_Cats!$B$42,Lists_Cats!$C$42,IF(C657&lt;=Lists_Cats!$B$43,Lists_Cats!$C$43,IF(C657&lt;=Lists_Cats!$B$44,Lists_Cats!$C$44,IF(C657&lt;=Lists_Cats!$B$45,Lists_Cats!$C$45,IF(C657&lt;=Lists_Cats!$B$46,Lists_Cats!$C$46,Lists_Cats!$C$47))))))))))))))</f>
        <v>FW4</v>
      </c>
      <c r="F657" s="29"/>
      <c r="G657" s="60" t="s">
        <v>700</v>
      </c>
      <c r="H657" s="30" t="str">
        <f t="shared" si="31"/>
        <v>FT5-FW4-Hardwood - Sprayed</v>
      </c>
      <c r="I657" s="31">
        <v>17.62</v>
      </c>
      <c r="K657">
        <f t="shared" si="30"/>
        <v>1</v>
      </c>
      <c r="M657" s="356">
        <v>0.02</v>
      </c>
      <c r="O657" s="361">
        <f t="shared" si="32"/>
        <v>17.98</v>
      </c>
    </row>
    <row r="658" spans="1:15" hidden="1">
      <c r="A658" s="32" t="s">
        <v>84</v>
      </c>
      <c r="B658" s="27">
        <v>25</v>
      </c>
      <c r="C658" s="28">
        <v>82</v>
      </c>
      <c r="D658" s="15" t="str">
        <f>IF(B658&lt;=Lists_Cats!$B$19,Lists_Cats!$C$19,IF(B658&lt;=Lists_Cats!$B$20,Lists_Cats!$C$20,IF(B658&lt;=Lists_Cats!$B$21,Lists_Cats!$C$21,IF(B658&lt;=Lists_Cats!$B$22,Lists_Cats!$C$22,IF(B658&lt;=Lists_Cats!$B$23,Lists_Cats!$C$23,IF(B658&lt;=Lists_Cats!$B$24,Lists_Cats!$C$24,IF(B658&lt;=Lists_Cats!$B$25,Lists_Cats!$C$25,IF(B658&lt;=Lists_Cats!$B$26,Lists_Cats!$C$26,IF(B658&lt;=Lists_Cats!$B$27,Lists_Cats!$C$27,IF(B658&lt;=Lists_Cats!$B$28,Lists_Cats!$C$28,Lists_Cats!$C$29))))))))))</f>
        <v>FT5</v>
      </c>
      <c r="E658" s="29" t="str">
        <f>IF(C658&lt;=Lists_Cats!$B$33,Lists_Cats!$C$33,IF(C658&lt;=Lists_Cats!$B$34,Lists_Cats!$C$34,IF(C658&lt;=Lists_Cats!$B$35,Lists_Cats!$C$35,IF(C658&lt;=Lists_Cats!$B$36,Lists_Cats!$C$36,IF(C658&lt;=Lists_Cats!$B$37,Lists_Cats!$C$37,IF(C658&lt;=Lists_Cats!$B$38,Lists_Cats!$C$38,IF(C658&lt;=Lists_Cats!$B$39,Lists_Cats!$C$39,IF(C658&lt;=Lists_Cats!$B$40,Lists_Cats!$C$40,IF(C658&lt;=Lists_Cats!$B$41,Lists_Cats!$C$41,IF(C658&lt;=Lists_Cats!$B$42,Lists_Cats!$C$42,IF(C658&lt;=Lists_Cats!$B$43,Lists_Cats!$C$43,IF(C658&lt;=Lists_Cats!$B$44,Lists_Cats!$C$44,IF(C658&lt;=Lists_Cats!$B$45,Lists_Cats!$C$45,IF(C658&lt;=Lists_Cats!$B$46,Lists_Cats!$C$46,Lists_Cats!$C$47))))))))))))))</f>
        <v>FW6</v>
      </c>
      <c r="F658" s="29"/>
      <c r="G658" s="60" t="s">
        <v>700</v>
      </c>
      <c r="H658" s="30" t="str">
        <f t="shared" si="31"/>
        <v>FT5-FW6-Hardwood - Sprayed</v>
      </c>
      <c r="I658" s="31">
        <v>19.020000000000003</v>
      </c>
      <c r="K658">
        <f t="shared" si="30"/>
        <v>1</v>
      </c>
      <c r="M658" s="356">
        <v>0.02</v>
      </c>
      <c r="O658" s="361">
        <f t="shared" si="32"/>
        <v>19.41</v>
      </c>
    </row>
    <row r="659" spans="1:15" hidden="1">
      <c r="A659" s="32" t="s">
        <v>85</v>
      </c>
      <c r="B659" s="27">
        <v>32</v>
      </c>
      <c r="C659" s="28">
        <v>82</v>
      </c>
      <c r="D659" s="15" t="str">
        <f>IF(B659&lt;=Lists_Cats!$B$19,Lists_Cats!$C$19,IF(B659&lt;=Lists_Cats!$B$20,Lists_Cats!$C$20,IF(B659&lt;=Lists_Cats!$B$21,Lists_Cats!$C$21,IF(B659&lt;=Lists_Cats!$B$22,Lists_Cats!$C$22,IF(B659&lt;=Lists_Cats!$B$23,Lists_Cats!$C$23,IF(B659&lt;=Lists_Cats!$B$24,Lists_Cats!$C$24,IF(B659&lt;=Lists_Cats!$B$25,Lists_Cats!$C$25,IF(B659&lt;=Lists_Cats!$B$26,Lists_Cats!$C$26,IF(B659&lt;=Lists_Cats!$B$27,Lists_Cats!$C$27,IF(B659&lt;=Lists_Cats!$B$28,Lists_Cats!$C$28,Lists_Cats!$C$29))))))))))</f>
        <v>FT6</v>
      </c>
      <c r="E659" s="29" t="str">
        <f>IF(C659&lt;=Lists_Cats!$B$33,Lists_Cats!$C$33,IF(C659&lt;=Lists_Cats!$B$34,Lists_Cats!$C$34,IF(C659&lt;=Lists_Cats!$B$35,Lists_Cats!$C$35,IF(C659&lt;=Lists_Cats!$B$36,Lists_Cats!$C$36,IF(C659&lt;=Lists_Cats!$B$37,Lists_Cats!$C$37,IF(C659&lt;=Lists_Cats!$B$38,Lists_Cats!$C$38,IF(C659&lt;=Lists_Cats!$B$39,Lists_Cats!$C$39,IF(C659&lt;=Lists_Cats!$B$40,Lists_Cats!$C$40,IF(C659&lt;=Lists_Cats!$B$41,Lists_Cats!$C$41,IF(C659&lt;=Lists_Cats!$B$42,Lists_Cats!$C$42,IF(C659&lt;=Lists_Cats!$B$43,Lists_Cats!$C$43,IF(C659&lt;=Lists_Cats!$B$44,Lists_Cats!$C$44,IF(C659&lt;=Lists_Cats!$B$45,Lists_Cats!$C$45,IF(C659&lt;=Lists_Cats!$B$46,Lists_Cats!$C$46,Lists_Cats!$C$47))))))))))))))</f>
        <v>FW6</v>
      </c>
      <c r="F659" s="29"/>
      <c r="G659" s="60" t="s">
        <v>700</v>
      </c>
      <c r="H659" s="30" t="str">
        <f t="shared" si="31"/>
        <v>FT6-FW6-Hardwood - Sprayed</v>
      </c>
      <c r="I659" s="31">
        <v>19.940000000000001</v>
      </c>
      <c r="K659">
        <f t="shared" si="30"/>
        <v>1</v>
      </c>
      <c r="M659" s="356">
        <v>0.02</v>
      </c>
      <c r="O659" s="361">
        <f t="shared" si="32"/>
        <v>20.34</v>
      </c>
    </row>
    <row r="660" spans="1:15" hidden="1">
      <c r="A660" s="32" t="s">
        <v>90</v>
      </c>
      <c r="B660" s="27">
        <v>45</v>
      </c>
      <c r="C660" s="28">
        <v>82</v>
      </c>
      <c r="D660" s="15" t="str">
        <f>IF(B660&lt;=Lists_Cats!$B$19,Lists_Cats!$C$19,IF(B660&lt;=Lists_Cats!$B$20,Lists_Cats!$C$20,IF(B660&lt;=Lists_Cats!$B$21,Lists_Cats!$C$21,IF(B660&lt;=Lists_Cats!$B$22,Lists_Cats!$C$22,IF(B660&lt;=Lists_Cats!$B$23,Lists_Cats!$C$23,IF(B660&lt;=Lists_Cats!$B$24,Lists_Cats!$C$24,IF(B660&lt;=Lists_Cats!$B$25,Lists_Cats!$C$25,IF(B660&lt;=Lists_Cats!$B$26,Lists_Cats!$C$26,IF(B660&lt;=Lists_Cats!$B$27,Lists_Cats!$C$27,IF(B660&lt;=Lists_Cats!$B$28,Lists_Cats!$C$28,Lists_Cats!$C$29))))))))))</f>
        <v>FT7</v>
      </c>
      <c r="E660" s="29" t="str">
        <f>IF(C660&lt;=Lists_Cats!$B$33,Lists_Cats!$C$33,IF(C660&lt;=Lists_Cats!$B$34,Lists_Cats!$C$34,IF(C660&lt;=Lists_Cats!$B$35,Lists_Cats!$C$35,IF(C660&lt;=Lists_Cats!$B$36,Lists_Cats!$C$36,IF(C660&lt;=Lists_Cats!$B$37,Lists_Cats!$C$37,IF(C660&lt;=Lists_Cats!$B$38,Lists_Cats!$C$38,IF(C660&lt;=Lists_Cats!$B$39,Lists_Cats!$C$39,IF(C660&lt;=Lists_Cats!$B$40,Lists_Cats!$C$40,IF(C660&lt;=Lists_Cats!$B$41,Lists_Cats!$C$41,IF(C660&lt;=Lists_Cats!$B$42,Lists_Cats!$C$42,IF(C660&lt;=Lists_Cats!$B$43,Lists_Cats!$C$43,IF(C660&lt;=Lists_Cats!$B$44,Lists_Cats!$C$44,IF(C660&lt;=Lists_Cats!$B$45,Lists_Cats!$C$45,IF(C660&lt;=Lists_Cats!$B$46,Lists_Cats!$C$46,Lists_Cats!$C$47))))))))))))))</f>
        <v>FW6</v>
      </c>
      <c r="F660" s="29"/>
      <c r="G660" s="60" t="s">
        <v>700</v>
      </c>
      <c r="H660" s="30" t="str">
        <f t="shared" si="31"/>
        <v>FT7-FW6-Hardwood - Sprayed</v>
      </c>
      <c r="I660" s="31">
        <v>26.07</v>
      </c>
      <c r="K660">
        <f t="shared" si="30"/>
        <v>1</v>
      </c>
      <c r="M660" s="356">
        <v>0.02</v>
      </c>
      <c r="O660" s="361">
        <f t="shared" si="32"/>
        <v>26.6</v>
      </c>
    </row>
    <row r="661" spans="1:15" hidden="1">
      <c r="A661" s="32" t="s">
        <v>107</v>
      </c>
      <c r="B661" s="27">
        <v>32</v>
      </c>
      <c r="C661" s="28">
        <v>79</v>
      </c>
      <c r="D661" s="15" t="str">
        <f>IF(B661&lt;=Lists_Cats!$B$19,Lists_Cats!$C$19,IF(B661&lt;=Lists_Cats!$B$20,Lists_Cats!$C$20,IF(B661&lt;=Lists_Cats!$B$21,Lists_Cats!$C$21,IF(B661&lt;=Lists_Cats!$B$22,Lists_Cats!$C$22,IF(B661&lt;=Lists_Cats!$B$23,Lists_Cats!$C$23,IF(B661&lt;=Lists_Cats!$B$24,Lists_Cats!$C$24,IF(B661&lt;=Lists_Cats!$B$25,Lists_Cats!$C$25,IF(B661&lt;=Lists_Cats!$B$26,Lists_Cats!$C$26,IF(B661&lt;=Lists_Cats!$B$27,Lists_Cats!$C$27,IF(B661&lt;=Lists_Cats!$B$28,Lists_Cats!$C$28,Lists_Cats!$C$29))))))))))</f>
        <v>FT6</v>
      </c>
      <c r="E661" s="29" t="str">
        <f>IF(C661&lt;=Lists_Cats!$B$33,Lists_Cats!$C$33,IF(C661&lt;=Lists_Cats!$B$34,Lists_Cats!$C$34,IF(C661&lt;=Lists_Cats!$B$35,Lists_Cats!$C$35,IF(C661&lt;=Lists_Cats!$B$36,Lists_Cats!$C$36,IF(C661&lt;=Lists_Cats!$B$37,Lists_Cats!$C$37,IF(C661&lt;=Lists_Cats!$B$38,Lists_Cats!$C$38,IF(C661&lt;=Lists_Cats!$B$39,Lists_Cats!$C$39,IF(C661&lt;=Lists_Cats!$B$40,Lists_Cats!$C$40,IF(C661&lt;=Lists_Cats!$B$41,Lists_Cats!$C$41,IF(C661&lt;=Lists_Cats!$B$42,Lists_Cats!$C$42,IF(C661&lt;=Lists_Cats!$B$43,Lists_Cats!$C$43,IF(C661&lt;=Lists_Cats!$B$44,Lists_Cats!$C$44,IF(C661&lt;=Lists_Cats!$B$45,Lists_Cats!$C$45,IF(C661&lt;=Lists_Cats!$B$46,Lists_Cats!$C$46,Lists_Cats!$C$47))))))))))))))</f>
        <v>FW5</v>
      </c>
      <c r="F661" s="29"/>
      <c r="G661" s="60" t="s">
        <v>700</v>
      </c>
      <c r="H661" s="30" t="str">
        <f t="shared" si="31"/>
        <v>FT6-FW5-Hardwood - Sprayed</v>
      </c>
      <c r="I661" s="31">
        <v>18</v>
      </c>
      <c r="K661">
        <f t="shared" si="30"/>
        <v>1</v>
      </c>
      <c r="M661" s="356">
        <v>0.02</v>
      </c>
      <c r="O661" s="361">
        <f t="shared" si="32"/>
        <v>18.36</v>
      </c>
    </row>
    <row r="662" spans="1:15" hidden="1">
      <c r="A662" s="32" t="s">
        <v>85</v>
      </c>
      <c r="B662" s="27">
        <v>32</v>
      </c>
      <c r="C662" s="28">
        <v>91</v>
      </c>
      <c r="D662" s="15" t="str">
        <f>IF(B662&lt;=Lists_Cats!$B$19,Lists_Cats!$C$19,IF(B662&lt;=Lists_Cats!$B$20,Lists_Cats!$C$20,IF(B662&lt;=Lists_Cats!$B$21,Lists_Cats!$C$21,IF(B662&lt;=Lists_Cats!$B$22,Lists_Cats!$C$22,IF(B662&lt;=Lists_Cats!$B$23,Lists_Cats!$C$23,IF(B662&lt;=Lists_Cats!$B$24,Lists_Cats!$C$24,IF(B662&lt;=Lists_Cats!$B$25,Lists_Cats!$C$25,IF(B662&lt;=Lists_Cats!$B$26,Lists_Cats!$C$26,IF(B662&lt;=Lists_Cats!$B$27,Lists_Cats!$C$27,IF(B662&lt;=Lists_Cats!$B$28,Lists_Cats!$C$28,Lists_Cats!$C$29))))))))))</f>
        <v>FT6</v>
      </c>
      <c r="E662" s="29" t="str">
        <f>IF(C662&lt;=Lists_Cats!$B$33,Lists_Cats!$C$33,IF(C662&lt;=Lists_Cats!$B$34,Lists_Cats!$C$34,IF(C662&lt;=Lists_Cats!$B$35,Lists_Cats!$C$35,IF(C662&lt;=Lists_Cats!$B$36,Lists_Cats!$C$36,IF(C662&lt;=Lists_Cats!$B$37,Lists_Cats!$C$37,IF(C662&lt;=Lists_Cats!$B$38,Lists_Cats!$C$38,IF(C662&lt;=Lists_Cats!$B$39,Lists_Cats!$C$39,IF(C662&lt;=Lists_Cats!$B$40,Lists_Cats!$C$40,IF(C662&lt;=Lists_Cats!$B$41,Lists_Cats!$C$41,IF(C662&lt;=Lists_Cats!$B$42,Lists_Cats!$C$42,IF(C662&lt;=Lists_Cats!$B$43,Lists_Cats!$C$43,IF(C662&lt;=Lists_Cats!$B$44,Lists_Cats!$C$44,IF(C662&lt;=Lists_Cats!$B$45,Lists_Cats!$C$45,IF(C662&lt;=Lists_Cats!$B$46,Lists_Cats!$C$46,Lists_Cats!$C$47))))))))))))))</f>
        <v>FW7</v>
      </c>
      <c r="F662" s="29"/>
      <c r="G662" s="60" t="s">
        <v>700</v>
      </c>
      <c r="H662" s="30" t="str">
        <f t="shared" si="31"/>
        <v>FT6-FW7-Hardwood - Sprayed</v>
      </c>
      <c r="I662" s="31">
        <v>19.940000000000001</v>
      </c>
      <c r="K662">
        <f t="shared" si="30"/>
        <v>1</v>
      </c>
      <c r="M662" s="356">
        <v>0.02</v>
      </c>
      <c r="O662" s="361">
        <f t="shared" si="32"/>
        <v>20.34</v>
      </c>
    </row>
    <row r="663" spans="1:15" hidden="1">
      <c r="A663" s="32" t="s">
        <v>108</v>
      </c>
      <c r="B663" s="27">
        <v>32</v>
      </c>
      <c r="C663" s="28">
        <v>104</v>
      </c>
      <c r="D663" s="15" t="str">
        <f>IF(B663&lt;=Lists_Cats!$B$19,Lists_Cats!$C$19,IF(B663&lt;=Lists_Cats!$B$20,Lists_Cats!$C$20,IF(B663&lt;=Lists_Cats!$B$21,Lists_Cats!$C$21,IF(B663&lt;=Lists_Cats!$B$22,Lists_Cats!$C$22,IF(B663&lt;=Lists_Cats!$B$23,Lists_Cats!$C$23,IF(B663&lt;=Lists_Cats!$B$24,Lists_Cats!$C$24,IF(B663&lt;=Lists_Cats!$B$25,Lists_Cats!$C$25,IF(B663&lt;=Lists_Cats!$B$26,Lists_Cats!$C$26,IF(B663&lt;=Lists_Cats!$B$27,Lists_Cats!$C$27,IF(B663&lt;=Lists_Cats!$B$28,Lists_Cats!$C$28,Lists_Cats!$C$29))))))))))</f>
        <v>FT6</v>
      </c>
      <c r="E663" s="29" t="str">
        <f>IF(C663&lt;=Lists_Cats!$B$33,Lists_Cats!$C$33,IF(C663&lt;=Lists_Cats!$B$34,Lists_Cats!$C$34,IF(C663&lt;=Lists_Cats!$B$35,Lists_Cats!$C$35,IF(C663&lt;=Lists_Cats!$B$36,Lists_Cats!$C$36,IF(C663&lt;=Lists_Cats!$B$37,Lists_Cats!$C$37,IF(C663&lt;=Lists_Cats!$B$38,Lists_Cats!$C$38,IF(C663&lt;=Lists_Cats!$B$39,Lists_Cats!$C$39,IF(C663&lt;=Lists_Cats!$B$40,Lists_Cats!$C$40,IF(C663&lt;=Lists_Cats!$B$41,Lists_Cats!$C$41,IF(C663&lt;=Lists_Cats!$B$42,Lists_Cats!$C$42,IF(C663&lt;=Lists_Cats!$B$43,Lists_Cats!$C$43,IF(C663&lt;=Lists_Cats!$B$44,Lists_Cats!$C$44,IF(C663&lt;=Lists_Cats!$B$45,Lists_Cats!$C$45,IF(C663&lt;=Lists_Cats!$B$46,Lists_Cats!$C$46,Lists_Cats!$C$47))))))))))))))</f>
        <v>FW8</v>
      </c>
      <c r="F663" s="29"/>
      <c r="G663" s="60" t="s">
        <v>700</v>
      </c>
      <c r="H663" s="30" t="str">
        <f t="shared" si="31"/>
        <v>FT6-FW8-Hardwood - Sprayed</v>
      </c>
      <c r="I663" s="31">
        <v>22.240000000000002</v>
      </c>
      <c r="K663">
        <f t="shared" si="30"/>
        <v>1</v>
      </c>
      <c r="M663" s="356">
        <v>0.02</v>
      </c>
      <c r="O663" s="361">
        <f t="shared" si="32"/>
        <v>22.69</v>
      </c>
    </row>
    <row r="664" spans="1:15" hidden="1">
      <c r="A664" s="32" t="s">
        <v>86</v>
      </c>
      <c r="B664" s="27">
        <v>32</v>
      </c>
      <c r="C664" s="28">
        <v>115</v>
      </c>
      <c r="D664" s="15" t="str">
        <f>IF(B664&lt;=Lists_Cats!$B$19,Lists_Cats!$C$19,IF(B664&lt;=Lists_Cats!$B$20,Lists_Cats!$C$20,IF(B664&lt;=Lists_Cats!$B$21,Lists_Cats!$C$21,IF(B664&lt;=Lists_Cats!$B$22,Lists_Cats!$C$22,IF(B664&lt;=Lists_Cats!$B$23,Lists_Cats!$C$23,IF(B664&lt;=Lists_Cats!$B$24,Lists_Cats!$C$24,IF(B664&lt;=Lists_Cats!$B$25,Lists_Cats!$C$25,IF(B664&lt;=Lists_Cats!$B$26,Lists_Cats!$C$26,IF(B664&lt;=Lists_Cats!$B$27,Lists_Cats!$C$27,IF(B664&lt;=Lists_Cats!$B$28,Lists_Cats!$C$28,Lists_Cats!$C$29))))))))))</f>
        <v>FT6</v>
      </c>
      <c r="E664" s="29" t="str">
        <f>IF(C664&lt;=Lists_Cats!$B$33,Lists_Cats!$C$33,IF(C664&lt;=Lists_Cats!$B$34,Lists_Cats!$C$34,IF(C664&lt;=Lists_Cats!$B$35,Lists_Cats!$C$35,IF(C664&lt;=Lists_Cats!$B$36,Lists_Cats!$C$36,IF(C664&lt;=Lists_Cats!$B$37,Lists_Cats!$C$37,IF(C664&lt;=Lists_Cats!$B$38,Lists_Cats!$C$38,IF(C664&lt;=Lists_Cats!$B$39,Lists_Cats!$C$39,IF(C664&lt;=Lists_Cats!$B$40,Lists_Cats!$C$40,IF(C664&lt;=Lists_Cats!$B$41,Lists_Cats!$C$41,IF(C664&lt;=Lists_Cats!$B$42,Lists_Cats!$C$42,IF(C664&lt;=Lists_Cats!$B$43,Lists_Cats!$C$43,IF(C664&lt;=Lists_Cats!$B$44,Lists_Cats!$C$44,IF(C664&lt;=Lists_Cats!$B$45,Lists_Cats!$C$45,IF(C664&lt;=Lists_Cats!$B$46,Lists_Cats!$C$46,Lists_Cats!$C$47))))))))))))))</f>
        <v>FW9</v>
      </c>
      <c r="F664" s="29"/>
      <c r="G664" s="60" t="s">
        <v>700</v>
      </c>
      <c r="H664" s="30" t="str">
        <f t="shared" si="31"/>
        <v>FT6-FW9-Hardwood - Sprayed</v>
      </c>
      <c r="I664" s="31">
        <v>24.130000000000003</v>
      </c>
      <c r="K664">
        <f t="shared" si="30"/>
        <v>1</v>
      </c>
      <c r="M664" s="356">
        <v>0.02</v>
      </c>
      <c r="O664" s="361">
        <f t="shared" si="32"/>
        <v>24.62</v>
      </c>
    </row>
    <row r="665" spans="1:15" hidden="1">
      <c r="A665" s="32" t="s">
        <v>106</v>
      </c>
      <c r="B665" s="27">
        <v>32</v>
      </c>
      <c r="C665" s="28">
        <v>125</v>
      </c>
      <c r="D665" s="15" t="str">
        <f>IF(B665&lt;=Lists_Cats!$B$19,Lists_Cats!$C$19,IF(B665&lt;=Lists_Cats!$B$20,Lists_Cats!$C$20,IF(B665&lt;=Lists_Cats!$B$21,Lists_Cats!$C$21,IF(B665&lt;=Lists_Cats!$B$22,Lists_Cats!$C$22,IF(B665&lt;=Lists_Cats!$B$23,Lists_Cats!$C$23,IF(B665&lt;=Lists_Cats!$B$24,Lists_Cats!$C$24,IF(B665&lt;=Lists_Cats!$B$25,Lists_Cats!$C$25,IF(B665&lt;=Lists_Cats!$B$26,Lists_Cats!$C$26,IF(B665&lt;=Lists_Cats!$B$27,Lists_Cats!$C$27,IF(B665&lt;=Lists_Cats!$B$28,Lists_Cats!$C$28,Lists_Cats!$C$29))))))))))</f>
        <v>FT6</v>
      </c>
      <c r="E665" s="29" t="str">
        <f>IF(C665&lt;=Lists_Cats!$B$33,Lists_Cats!$C$33,IF(C665&lt;=Lists_Cats!$B$34,Lists_Cats!$C$34,IF(C665&lt;=Lists_Cats!$B$35,Lists_Cats!$C$35,IF(C665&lt;=Lists_Cats!$B$36,Lists_Cats!$C$36,IF(C665&lt;=Lists_Cats!$B$37,Lists_Cats!$C$37,IF(C665&lt;=Lists_Cats!$B$38,Lists_Cats!$C$38,IF(C665&lt;=Lists_Cats!$B$39,Lists_Cats!$C$39,IF(C665&lt;=Lists_Cats!$B$40,Lists_Cats!$C$40,IF(C665&lt;=Lists_Cats!$B$41,Lists_Cats!$C$41,IF(C665&lt;=Lists_Cats!$B$42,Lists_Cats!$C$42,IF(C665&lt;=Lists_Cats!$B$43,Lists_Cats!$C$43,IF(C665&lt;=Lists_Cats!$B$44,Lists_Cats!$C$44,IF(C665&lt;=Lists_Cats!$B$45,Lists_Cats!$C$45,IF(C665&lt;=Lists_Cats!$B$46,Lists_Cats!$C$46,Lists_Cats!$C$47))))))))))))))</f>
        <v>FW10</v>
      </c>
      <c r="F665" s="29"/>
      <c r="G665" s="60" t="s">
        <v>700</v>
      </c>
      <c r="H665" s="30" t="str">
        <f t="shared" si="31"/>
        <v>FT6-FW10-Hardwood - Sprayed</v>
      </c>
      <c r="I665" s="31">
        <v>25.84</v>
      </c>
      <c r="K665">
        <f t="shared" si="30"/>
        <v>1</v>
      </c>
      <c r="M665" s="356">
        <v>0.02</v>
      </c>
      <c r="O665" s="361">
        <f t="shared" si="32"/>
        <v>26.360000000000003</v>
      </c>
    </row>
    <row r="666" spans="1:15" hidden="1">
      <c r="A666" s="32" t="s">
        <v>87</v>
      </c>
      <c r="B666" s="27">
        <v>32</v>
      </c>
      <c r="C666" s="28">
        <v>138</v>
      </c>
      <c r="D666" s="15" t="str">
        <f>IF(B666&lt;=Lists_Cats!$B$19,Lists_Cats!$C$19,IF(B666&lt;=Lists_Cats!$B$20,Lists_Cats!$C$20,IF(B666&lt;=Lists_Cats!$B$21,Lists_Cats!$C$21,IF(B666&lt;=Lists_Cats!$B$22,Lists_Cats!$C$22,IF(B666&lt;=Lists_Cats!$B$23,Lists_Cats!$C$23,IF(B666&lt;=Lists_Cats!$B$24,Lists_Cats!$C$24,IF(B666&lt;=Lists_Cats!$B$25,Lists_Cats!$C$25,IF(B666&lt;=Lists_Cats!$B$26,Lists_Cats!$C$26,IF(B666&lt;=Lists_Cats!$B$27,Lists_Cats!$C$27,IF(B666&lt;=Lists_Cats!$B$28,Lists_Cats!$C$28,Lists_Cats!$C$29))))))))))</f>
        <v>FT6</v>
      </c>
      <c r="E666" s="29" t="str">
        <f>IF(C666&lt;=Lists_Cats!$B$33,Lists_Cats!$C$33,IF(C666&lt;=Lists_Cats!$B$34,Lists_Cats!$C$34,IF(C666&lt;=Lists_Cats!$B$35,Lists_Cats!$C$35,IF(C666&lt;=Lists_Cats!$B$36,Lists_Cats!$C$36,IF(C666&lt;=Lists_Cats!$B$37,Lists_Cats!$C$37,IF(C666&lt;=Lists_Cats!$B$38,Lists_Cats!$C$38,IF(C666&lt;=Lists_Cats!$B$39,Lists_Cats!$C$39,IF(C666&lt;=Lists_Cats!$B$40,Lists_Cats!$C$40,IF(C666&lt;=Lists_Cats!$B$41,Lists_Cats!$C$41,IF(C666&lt;=Lists_Cats!$B$42,Lists_Cats!$C$42,IF(C666&lt;=Lists_Cats!$B$43,Lists_Cats!$C$43,IF(C666&lt;=Lists_Cats!$B$44,Lists_Cats!$C$44,IF(C666&lt;=Lists_Cats!$B$45,Lists_Cats!$C$45,IF(C666&lt;=Lists_Cats!$B$46,Lists_Cats!$C$46,Lists_Cats!$C$47))))))))))))))</f>
        <v>FW11</v>
      </c>
      <c r="F666" s="29"/>
      <c r="G666" s="60" t="s">
        <v>700</v>
      </c>
      <c r="H666" s="30" t="str">
        <f t="shared" si="31"/>
        <v>FT6-FW11-Hardwood - Sprayed</v>
      </c>
      <c r="I666" s="31">
        <v>28.040000000000003</v>
      </c>
      <c r="K666">
        <f t="shared" si="30"/>
        <v>1</v>
      </c>
      <c r="M666" s="356">
        <v>0.02</v>
      </c>
      <c r="O666" s="361">
        <f t="shared" si="32"/>
        <v>28.610000000000003</v>
      </c>
    </row>
    <row r="667" spans="1:15" hidden="1">
      <c r="A667" s="32" t="s">
        <v>109</v>
      </c>
      <c r="B667" s="27">
        <v>32</v>
      </c>
      <c r="C667" s="28">
        <v>152</v>
      </c>
      <c r="D667" s="15" t="str">
        <f>IF(B667&lt;=Lists_Cats!$B$19,Lists_Cats!$C$19,IF(B667&lt;=Lists_Cats!$B$20,Lists_Cats!$C$20,IF(B667&lt;=Lists_Cats!$B$21,Lists_Cats!$C$21,IF(B667&lt;=Lists_Cats!$B$22,Lists_Cats!$C$22,IF(B667&lt;=Lists_Cats!$B$23,Lists_Cats!$C$23,IF(B667&lt;=Lists_Cats!$B$24,Lists_Cats!$C$24,IF(B667&lt;=Lists_Cats!$B$25,Lists_Cats!$C$25,IF(B667&lt;=Lists_Cats!$B$26,Lists_Cats!$C$26,IF(B667&lt;=Lists_Cats!$B$27,Lists_Cats!$C$27,IF(B667&lt;=Lists_Cats!$B$28,Lists_Cats!$C$28,Lists_Cats!$C$29))))))))))</f>
        <v>FT6</v>
      </c>
      <c r="E667" s="29" t="str">
        <f>IF(C667&lt;=Lists_Cats!$B$33,Lists_Cats!$C$33,IF(C667&lt;=Lists_Cats!$B$34,Lists_Cats!$C$34,IF(C667&lt;=Lists_Cats!$B$35,Lists_Cats!$C$35,IF(C667&lt;=Lists_Cats!$B$36,Lists_Cats!$C$36,IF(C667&lt;=Lists_Cats!$B$37,Lists_Cats!$C$37,IF(C667&lt;=Lists_Cats!$B$38,Lists_Cats!$C$38,IF(C667&lt;=Lists_Cats!$B$39,Lists_Cats!$C$39,IF(C667&lt;=Lists_Cats!$B$40,Lists_Cats!$C$40,IF(C667&lt;=Lists_Cats!$B$41,Lists_Cats!$C$41,IF(C667&lt;=Lists_Cats!$B$42,Lists_Cats!$C$42,IF(C667&lt;=Lists_Cats!$B$43,Lists_Cats!$C$43,IF(C667&lt;=Lists_Cats!$B$44,Lists_Cats!$C$44,IF(C667&lt;=Lists_Cats!$B$45,Lists_Cats!$C$45,IF(C667&lt;=Lists_Cats!$B$46,Lists_Cats!$C$46,Lists_Cats!$C$47))))))))))))))</f>
        <v>FW12</v>
      </c>
      <c r="F667" s="29"/>
      <c r="G667" s="60" t="s">
        <v>700</v>
      </c>
      <c r="H667" s="30" t="str">
        <f t="shared" si="31"/>
        <v>FT6-FW12-Hardwood - Sprayed</v>
      </c>
      <c r="I667" s="31">
        <v>30.51</v>
      </c>
      <c r="K667">
        <f t="shared" si="30"/>
        <v>1</v>
      </c>
      <c r="M667" s="356">
        <v>0.02</v>
      </c>
      <c r="O667" s="361">
        <f t="shared" si="32"/>
        <v>31.130000000000003</v>
      </c>
    </row>
    <row r="668" spans="1:15" hidden="1">
      <c r="A668" s="32" t="s">
        <v>88</v>
      </c>
      <c r="B668" s="27">
        <v>32</v>
      </c>
      <c r="C668" s="28">
        <v>175</v>
      </c>
      <c r="D668" s="15" t="str">
        <f>IF(B668&lt;=Lists_Cats!$B$19,Lists_Cats!$C$19,IF(B668&lt;=Lists_Cats!$B$20,Lists_Cats!$C$20,IF(B668&lt;=Lists_Cats!$B$21,Lists_Cats!$C$21,IF(B668&lt;=Lists_Cats!$B$22,Lists_Cats!$C$22,IF(B668&lt;=Lists_Cats!$B$23,Lists_Cats!$C$23,IF(B668&lt;=Lists_Cats!$B$24,Lists_Cats!$C$24,IF(B668&lt;=Lists_Cats!$B$25,Lists_Cats!$C$25,IF(B668&lt;=Lists_Cats!$B$26,Lists_Cats!$C$26,IF(B668&lt;=Lists_Cats!$B$27,Lists_Cats!$C$27,IF(B668&lt;=Lists_Cats!$B$28,Lists_Cats!$C$28,Lists_Cats!$C$29))))))))))</f>
        <v>FT6</v>
      </c>
      <c r="E668" s="29" t="str">
        <f>IF(C668&lt;=Lists_Cats!$B$33,Lists_Cats!$C$33,IF(C668&lt;=Lists_Cats!$B$34,Lists_Cats!$C$34,IF(C668&lt;=Lists_Cats!$B$35,Lists_Cats!$C$35,IF(C668&lt;=Lists_Cats!$B$36,Lists_Cats!$C$36,IF(C668&lt;=Lists_Cats!$B$37,Lists_Cats!$C$37,IF(C668&lt;=Lists_Cats!$B$38,Lists_Cats!$C$38,IF(C668&lt;=Lists_Cats!$B$39,Lists_Cats!$C$39,IF(C668&lt;=Lists_Cats!$B$40,Lists_Cats!$C$40,IF(C668&lt;=Lists_Cats!$B$41,Lists_Cats!$C$41,IF(C668&lt;=Lists_Cats!$B$42,Lists_Cats!$C$42,IF(C668&lt;=Lists_Cats!$B$43,Lists_Cats!$C$43,IF(C668&lt;=Lists_Cats!$B$44,Lists_Cats!$C$44,IF(C668&lt;=Lists_Cats!$B$45,Lists_Cats!$C$45,IF(C668&lt;=Lists_Cats!$B$46,Lists_Cats!$C$46,Lists_Cats!$C$47))))))))))))))</f>
        <v>FW13</v>
      </c>
      <c r="F668" s="29"/>
      <c r="G668" s="60" t="s">
        <v>700</v>
      </c>
      <c r="H668" s="30" t="str">
        <f t="shared" si="31"/>
        <v>FT6-FW13-Hardwood - Sprayed</v>
      </c>
      <c r="I668" s="31">
        <v>34.44</v>
      </c>
      <c r="K668">
        <f t="shared" si="30"/>
        <v>1</v>
      </c>
      <c r="M668" s="356">
        <v>0.02</v>
      </c>
      <c r="O668" s="361">
        <f t="shared" si="32"/>
        <v>35.129999999999995</v>
      </c>
    </row>
    <row r="669" spans="1:15" hidden="1">
      <c r="A669" s="32" t="s">
        <v>89</v>
      </c>
      <c r="B669" s="27">
        <v>32</v>
      </c>
      <c r="C669" s="28">
        <v>205</v>
      </c>
      <c r="D669" s="15" t="str">
        <f>IF(B669&lt;=Lists_Cats!$B$19,Lists_Cats!$C$19,IF(B669&lt;=Lists_Cats!$B$20,Lists_Cats!$C$20,IF(B669&lt;=Lists_Cats!$B$21,Lists_Cats!$C$21,IF(B669&lt;=Lists_Cats!$B$22,Lists_Cats!$C$22,IF(B669&lt;=Lists_Cats!$B$23,Lists_Cats!$C$23,IF(B669&lt;=Lists_Cats!$B$24,Lists_Cats!$C$24,IF(B669&lt;=Lists_Cats!$B$25,Lists_Cats!$C$25,IF(B669&lt;=Lists_Cats!$B$26,Lists_Cats!$C$26,IF(B669&lt;=Lists_Cats!$B$27,Lists_Cats!$C$27,IF(B669&lt;=Lists_Cats!$B$28,Lists_Cats!$C$28,Lists_Cats!$C$29))))))))))</f>
        <v>FT6</v>
      </c>
      <c r="E669" s="29" t="str">
        <f>IF(C669&lt;=Lists_Cats!$B$33,Lists_Cats!$C$33,IF(C669&lt;=Lists_Cats!$B$34,Lists_Cats!$C$34,IF(C669&lt;=Lists_Cats!$B$35,Lists_Cats!$C$35,IF(C669&lt;=Lists_Cats!$B$36,Lists_Cats!$C$36,IF(C669&lt;=Lists_Cats!$B$37,Lists_Cats!$C$37,IF(C669&lt;=Lists_Cats!$B$38,Lists_Cats!$C$38,IF(C669&lt;=Lists_Cats!$B$39,Lists_Cats!$C$39,IF(C669&lt;=Lists_Cats!$B$40,Lists_Cats!$C$40,IF(C669&lt;=Lists_Cats!$B$41,Lists_Cats!$C$41,IF(C669&lt;=Lists_Cats!$B$42,Lists_Cats!$C$42,IF(C669&lt;=Lists_Cats!$B$43,Lists_Cats!$C$43,IF(C669&lt;=Lists_Cats!$B$44,Lists_Cats!$C$44,IF(C669&lt;=Lists_Cats!$B$45,Lists_Cats!$C$45,IF(C669&lt;=Lists_Cats!$B$46,Lists_Cats!$C$46,Lists_Cats!$C$47))))))))))))))</f>
        <v>FW14</v>
      </c>
      <c r="F669" s="29"/>
      <c r="G669" s="60" t="s">
        <v>700</v>
      </c>
      <c r="H669" s="30" t="str">
        <f t="shared" si="31"/>
        <v>FT6-FW14-Hardwood - Sprayed</v>
      </c>
      <c r="I669" s="31">
        <v>39.589999999999996</v>
      </c>
      <c r="K669">
        <f t="shared" si="30"/>
        <v>1</v>
      </c>
      <c r="M669" s="356">
        <v>0.02</v>
      </c>
      <c r="O669" s="361">
        <f t="shared" si="32"/>
        <v>40.39</v>
      </c>
    </row>
    <row r="670" spans="1:15" hidden="1">
      <c r="A670" s="32" t="s">
        <v>110</v>
      </c>
      <c r="B670" s="27">
        <v>45</v>
      </c>
      <c r="C670" s="28">
        <v>79</v>
      </c>
      <c r="D670" s="15" t="str">
        <f>IF(B670&lt;=Lists_Cats!$B$19,Lists_Cats!$C$19,IF(B670&lt;=Lists_Cats!$B$20,Lists_Cats!$C$20,IF(B670&lt;=Lists_Cats!$B$21,Lists_Cats!$C$21,IF(B670&lt;=Lists_Cats!$B$22,Lists_Cats!$C$22,IF(B670&lt;=Lists_Cats!$B$23,Lists_Cats!$C$23,IF(B670&lt;=Lists_Cats!$B$24,Lists_Cats!$C$24,IF(B670&lt;=Lists_Cats!$B$25,Lists_Cats!$C$25,IF(B670&lt;=Lists_Cats!$B$26,Lists_Cats!$C$26,IF(B670&lt;=Lists_Cats!$B$27,Lists_Cats!$C$27,IF(B670&lt;=Lists_Cats!$B$28,Lists_Cats!$C$28,Lists_Cats!$C$29))))))))))</f>
        <v>FT7</v>
      </c>
      <c r="E670" s="29" t="str">
        <f>IF(C670&lt;=Lists_Cats!$B$33,Lists_Cats!$C$33,IF(C670&lt;=Lists_Cats!$B$34,Lists_Cats!$C$34,IF(C670&lt;=Lists_Cats!$B$35,Lists_Cats!$C$35,IF(C670&lt;=Lists_Cats!$B$36,Lists_Cats!$C$36,IF(C670&lt;=Lists_Cats!$B$37,Lists_Cats!$C$37,IF(C670&lt;=Lists_Cats!$B$38,Lists_Cats!$C$38,IF(C670&lt;=Lists_Cats!$B$39,Lists_Cats!$C$39,IF(C670&lt;=Lists_Cats!$B$40,Lists_Cats!$C$40,IF(C670&lt;=Lists_Cats!$B$41,Lists_Cats!$C$41,IF(C670&lt;=Lists_Cats!$B$42,Lists_Cats!$C$42,IF(C670&lt;=Lists_Cats!$B$43,Lists_Cats!$C$43,IF(C670&lt;=Lists_Cats!$B$44,Lists_Cats!$C$44,IF(C670&lt;=Lists_Cats!$B$45,Lists_Cats!$C$45,IF(C670&lt;=Lists_Cats!$B$46,Lists_Cats!$C$46,Lists_Cats!$C$47))))))))))))))</f>
        <v>FW5</v>
      </c>
      <c r="F670" s="29"/>
      <c r="G670" s="60" t="s">
        <v>700</v>
      </c>
      <c r="H670" s="30" t="str">
        <f t="shared" si="31"/>
        <v>FT7-FW5-Hardwood - Sprayed</v>
      </c>
      <c r="I670" s="31">
        <v>23.37</v>
      </c>
      <c r="K670">
        <f t="shared" si="30"/>
        <v>1</v>
      </c>
      <c r="M670" s="356">
        <v>0.02</v>
      </c>
      <c r="O670" s="361">
        <f t="shared" si="32"/>
        <v>23.84</v>
      </c>
    </row>
    <row r="671" spans="1:15" hidden="1">
      <c r="A671" s="32" t="s">
        <v>90</v>
      </c>
      <c r="B671" s="27">
        <v>45</v>
      </c>
      <c r="C671" s="28">
        <v>91</v>
      </c>
      <c r="D671" s="15" t="str">
        <f>IF(B671&lt;=Lists_Cats!$B$19,Lists_Cats!$C$19,IF(B671&lt;=Lists_Cats!$B$20,Lists_Cats!$C$20,IF(B671&lt;=Lists_Cats!$B$21,Lists_Cats!$C$21,IF(B671&lt;=Lists_Cats!$B$22,Lists_Cats!$C$22,IF(B671&lt;=Lists_Cats!$B$23,Lists_Cats!$C$23,IF(B671&lt;=Lists_Cats!$B$24,Lists_Cats!$C$24,IF(B671&lt;=Lists_Cats!$B$25,Lists_Cats!$C$25,IF(B671&lt;=Lists_Cats!$B$26,Lists_Cats!$C$26,IF(B671&lt;=Lists_Cats!$B$27,Lists_Cats!$C$27,IF(B671&lt;=Lists_Cats!$B$28,Lists_Cats!$C$28,Lists_Cats!$C$29))))))))))</f>
        <v>FT7</v>
      </c>
      <c r="E671" s="29" t="str">
        <f>IF(C671&lt;=Lists_Cats!$B$33,Lists_Cats!$C$33,IF(C671&lt;=Lists_Cats!$B$34,Lists_Cats!$C$34,IF(C671&lt;=Lists_Cats!$B$35,Lists_Cats!$C$35,IF(C671&lt;=Lists_Cats!$B$36,Lists_Cats!$C$36,IF(C671&lt;=Lists_Cats!$B$37,Lists_Cats!$C$37,IF(C671&lt;=Lists_Cats!$B$38,Lists_Cats!$C$38,IF(C671&lt;=Lists_Cats!$B$39,Lists_Cats!$C$39,IF(C671&lt;=Lists_Cats!$B$40,Lists_Cats!$C$40,IF(C671&lt;=Lists_Cats!$B$41,Lists_Cats!$C$41,IF(C671&lt;=Lists_Cats!$B$42,Lists_Cats!$C$42,IF(C671&lt;=Lists_Cats!$B$43,Lists_Cats!$C$43,IF(C671&lt;=Lists_Cats!$B$44,Lists_Cats!$C$44,IF(C671&lt;=Lists_Cats!$B$45,Lists_Cats!$C$45,IF(C671&lt;=Lists_Cats!$B$46,Lists_Cats!$C$46,Lists_Cats!$C$47))))))))))))))</f>
        <v>FW7</v>
      </c>
      <c r="F671" s="29"/>
      <c r="G671" s="60" t="s">
        <v>700</v>
      </c>
      <c r="H671" s="30" t="str">
        <f t="shared" si="31"/>
        <v>FT7-FW7-Hardwood - Sprayed</v>
      </c>
      <c r="I671" s="31">
        <v>26.060000000000002</v>
      </c>
      <c r="K671">
        <f t="shared" si="30"/>
        <v>1</v>
      </c>
      <c r="M671" s="356">
        <v>0.02</v>
      </c>
      <c r="O671" s="361">
        <f t="shared" si="32"/>
        <v>26.59</v>
      </c>
    </row>
    <row r="672" spans="1:15" hidden="1">
      <c r="A672" s="32" t="s">
        <v>111</v>
      </c>
      <c r="B672" s="27">
        <v>45</v>
      </c>
      <c r="C672" s="28">
        <v>104</v>
      </c>
      <c r="D672" s="15" t="str">
        <f>IF(B672&lt;=Lists_Cats!$B$19,Lists_Cats!$C$19,IF(B672&lt;=Lists_Cats!$B$20,Lists_Cats!$C$20,IF(B672&lt;=Lists_Cats!$B$21,Lists_Cats!$C$21,IF(B672&lt;=Lists_Cats!$B$22,Lists_Cats!$C$22,IF(B672&lt;=Lists_Cats!$B$23,Lists_Cats!$C$23,IF(B672&lt;=Lists_Cats!$B$24,Lists_Cats!$C$24,IF(B672&lt;=Lists_Cats!$B$25,Lists_Cats!$C$25,IF(B672&lt;=Lists_Cats!$B$26,Lists_Cats!$C$26,IF(B672&lt;=Lists_Cats!$B$27,Lists_Cats!$C$27,IF(B672&lt;=Lists_Cats!$B$28,Lists_Cats!$C$28,Lists_Cats!$C$29))))))))))</f>
        <v>FT7</v>
      </c>
      <c r="E672" s="29" t="str">
        <f>IF(C672&lt;=Lists_Cats!$B$33,Lists_Cats!$C$33,IF(C672&lt;=Lists_Cats!$B$34,Lists_Cats!$C$34,IF(C672&lt;=Lists_Cats!$B$35,Lists_Cats!$C$35,IF(C672&lt;=Lists_Cats!$B$36,Lists_Cats!$C$36,IF(C672&lt;=Lists_Cats!$B$37,Lists_Cats!$C$37,IF(C672&lt;=Lists_Cats!$B$38,Lists_Cats!$C$38,IF(C672&lt;=Lists_Cats!$B$39,Lists_Cats!$C$39,IF(C672&lt;=Lists_Cats!$B$40,Lists_Cats!$C$40,IF(C672&lt;=Lists_Cats!$B$41,Lists_Cats!$C$41,IF(C672&lt;=Lists_Cats!$B$42,Lists_Cats!$C$42,IF(C672&lt;=Lists_Cats!$B$43,Lists_Cats!$C$43,IF(C672&lt;=Lists_Cats!$B$44,Lists_Cats!$C$44,IF(C672&lt;=Lists_Cats!$B$45,Lists_Cats!$C$45,IF(C672&lt;=Lists_Cats!$B$46,Lists_Cats!$C$46,Lists_Cats!$C$47))))))))))))))</f>
        <v>FW8</v>
      </c>
      <c r="F672" s="29"/>
      <c r="G672" s="60" t="s">
        <v>700</v>
      </c>
      <c r="H672" s="30" t="str">
        <f t="shared" si="31"/>
        <v>FT7-FW8-Hardwood - Sprayed</v>
      </c>
      <c r="I672" s="31">
        <v>29.28</v>
      </c>
      <c r="K672">
        <f t="shared" si="30"/>
        <v>1</v>
      </c>
      <c r="M672" s="356">
        <v>0.02</v>
      </c>
      <c r="O672" s="361">
        <f t="shared" si="32"/>
        <v>29.87</v>
      </c>
    </row>
    <row r="673" spans="1:15" hidden="1">
      <c r="A673" s="32" t="s">
        <v>91</v>
      </c>
      <c r="B673" s="27">
        <v>45</v>
      </c>
      <c r="C673" s="28">
        <v>115</v>
      </c>
      <c r="D673" s="15" t="str">
        <f>IF(B673&lt;=Lists_Cats!$B$19,Lists_Cats!$C$19,IF(B673&lt;=Lists_Cats!$B$20,Lists_Cats!$C$20,IF(B673&lt;=Lists_Cats!$B$21,Lists_Cats!$C$21,IF(B673&lt;=Lists_Cats!$B$22,Lists_Cats!$C$22,IF(B673&lt;=Lists_Cats!$B$23,Lists_Cats!$C$23,IF(B673&lt;=Lists_Cats!$B$24,Lists_Cats!$C$24,IF(B673&lt;=Lists_Cats!$B$25,Lists_Cats!$C$25,IF(B673&lt;=Lists_Cats!$B$26,Lists_Cats!$C$26,IF(B673&lt;=Lists_Cats!$B$27,Lists_Cats!$C$27,IF(B673&lt;=Lists_Cats!$B$28,Lists_Cats!$C$28,Lists_Cats!$C$29))))))))))</f>
        <v>FT7</v>
      </c>
      <c r="E673" s="29" t="str">
        <f>IF(C673&lt;=Lists_Cats!$B$33,Lists_Cats!$C$33,IF(C673&lt;=Lists_Cats!$B$34,Lists_Cats!$C$34,IF(C673&lt;=Lists_Cats!$B$35,Lists_Cats!$C$35,IF(C673&lt;=Lists_Cats!$B$36,Lists_Cats!$C$36,IF(C673&lt;=Lists_Cats!$B$37,Lists_Cats!$C$37,IF(C673&lt;=Lists_Cats!$B$38,Lists_Cats!$C$38,IF(C673&lt;=Lists_Cats!$B$39,Lists_Cats!$C$39,IF(C673&lt;=Lists_Cats!$B$40,Lists_Cats!$C$40,IF(C673&lt;=Lists_Cats!$B$41,Lists_Cats!$C$41,IF(C673&lt;=Lists_Cats!$B$42,Lists_Cats!$C$42,IF(C673&lt;=Lists_Cats!$B$43,Lists_Cats!$C$43,IF(C673&lt;=Lists_Cats!$B$44,Lists_Cats!$C$44,IF(C673&lt;=Lists_Cats!$B$45,Lists_Cats!$C$45,IF(C673&lt;=Lists_Cats!$B$46,Lists_Cats!$C$46,Lists_Cats!$C$47))))))))))))))</f>
        <v>FW9</v>
      </c>
      <c r="F673" s="29"/>
      <c r="G673" s="60" t="s">
        <v>700</v>
      </c>
      <c r="H673" s="30" t="str">
        <f t="shared" si="31"/>
        <v>FT7-FW9-Hardwood - Sprayed</v>
      </c>
      <c r="I673" s="31">
        <v>31.810000000000002</v>
      </c>
      <c r="K673">
        <f t="shared" si="30"/>
        <v>1</v>
      </c>
      <c r="M673" s="356">
        <v>0.02</v>
      </c>
      <c r="O673" s="361">
        <f t="shared" si="32"/>
        <v>32.449999999999996</v>
      </c>
    </row>
    <row r="674" spans="1:15" hidden="1">
      <c r="A674" s="32" t="s">
        <v>112</v>
      </c>
      <c r="B674" s="27">
        <v>45</v>
      </c>
      <c r="C674" s="28">
        <v>125</v>
      </c>
      <c r="D674" s="15" t="str">
        <f>IF(B674&lt;=Lists_Cats!$B$19,Lists_Cats!$C$19,IF(B674&lt;=Lists_Cats!$B$20,Lists_Cats!$C$20,IF(B674&lt;=Lists_Cats!$B$21,Lists_Cats!$C$21,IF(B674&lt;=Lists_Cats!$B$22,Lists_Cats!$C$22,IF(B674&lt;=Lists_Cats!$B$23,Lists_Cats!$C$23,IF(B674&lt;=Lists_Cats!$B$24,Lists_Cats!$C$24,IF(B674&lt;=Lists_Cats!$B$25,Lists_Cats!$C$25,IF(B674&lt;=Lists_Cats!$B$26,Lists_Cats!$C$26,IF(B674&lt;=Lists_Cats!$B$27,Lists_Cats!$C$27,IF(B674&lt;=Lists_Cats!$B$28,Lists_Cats!$C$28,Lists_Cats!$C$29))))))))))</f>
        <v>FT7</v>
      </c>
      <c r="E674" s="29" t="str">
        <f>IF(C674&lt;=Lists_Cats!$B$33,Lists_Cats!$C$33,IF(C674&lt;=Lists_Cats!$B$34,Lists_Cats!$C$34,IF(C674&lt;=Lists_Cats!$B$35,Lists_Cats!$C$35,IF(C674&lt;=Lists_Cats!$B$36,Lists_Cats!$C$36,IF(C674&lt;=Lists_Cats!$B$37,Lists_Cats!$C$37,IF(C674&lt;=Lists_Cats!$B$38,Lists_Cats!$C$38,IF(C674&lt;=Lists_Cats!$B$39,Lists_Cats!$C$39,IF(C674&lt;=Lists_Cats!$B$40,Lists_Cats!$C$40,IF(C674&lt;=Lists_Cats!$B$41,Lists_Cats!$C$41,IF(C674&lt;=Lists_Cats!$B$42,Lists_Cats!$C$42,IF(C674&lt;=Lists_Cats!$B$43,Lists_Cats!$C$43,IF(C674&lt;=Lists_Cats!$B$44,Lists_Cats!$C$44,IF(C674&lt;=Lists_Cats!$B$45,Lists_Cats!$C$45,IF(C674&lt;=Lists_Cats!$B$46,Lists_Cats!$C$46,Lists_Cats!$C$47))))))))))))))</f>
        <v>FW10</v>
      </c>
      <c r="F674" s="29"/>
      <c r="G674" s="60" t="s">
        <v>700</v>
      </c>
      <c r="H674" s="30" t="str">
        <f t="shared" si="31"/>
        <v>FT7-FW10-Hardwood - Sprayed</v>
      </c>
      <c r="I674" s="31">
        <v>34.159999999999997</v>
      </c>
      <c r="K674">
        <f t="shared" si="30"/>
        <v>1</v>
      </c>
      <c r="M674" s="356">
        <v>0.02</v>
      </c>
      <c r="O674" s="361">
        <f t="shared" si="32"/>
        <v>34.85</v>
      </c>
    </row>
    <row r="675" spans="1:15" hidden="1">
      <c r="A675" s="32" t="s">
        <v>92</v>
      </c>
      <c r="B675" s="27">
        <v>45</v>
      </c>
      <c r="C675" s="28">
        <v>138</v>
      </c>
      <c r="D675" s="15" t="str">
        <f>IF(B675&lt;=Lists_Cats!$B$19,Lists_Cats!$C$19,IF(B675&lt;=Lists_Cats!$B$20,Lists_Cats!$C$20,IF(B675&lt;=Lists_Cats!$B$21,Lists_Cats!$C$21,IF(B675&lt;=Lists_Cats!$B$22,Lists_Cats!$C$22,IF(B675&lt;=Lists_Cats!$B$23,Lists_Cats!$C$23,IF(B675&lt;=Lists_Cats!$B$24,Lists_Cats!$C$24,IF(B675&lt;=Lists_Cats!$B$25,Lists_Cats!$C$25,IF(B675&lt;=Lists_Cats!$B$26,Lists_Cats!$C$26,IF(B675&lt;=Lists_Cats!$B$27,Lists_Cats!$C$27,IF(B675&lt;=Lists_Cats!$B$28,Lists_Cats!$C$28,Lists_Cats!$C$29))))))))))</f>
        <v>FT7</v>
      </c>
      <c r="E675" s="29" t="str">
        <f>IF(C675&lt;=Lists_Cats!$B$33,Lists_Cats!$C$33,IF(C675&lt;=Lists_Cats!$B$34,Lists_Cats!$C$34,IF(C675&lt;=Lists_Cats!$B$35,Lists_Cats!$C$35,IF(C675&lt;=Lists_Cats!$B$36,Lists_Cats!$C$36,IF(C675&lt;=Lists_Cats!$B$37,Lists_Cats!$C$37,IF(C675&lt;=Lists_Cats!$B$38,Lists_Cats!$C$38,IF(C675&lt;=Lists_Cats!$B$39,Lists_Cats!$C$39,IF(C675&lt;=Lists_Cats!$B$40,Lists_Cats!$C$40,IF(C675&lt;=Lists_Cats!$B$41,Lists_Cats!$C$41,IF(C675&lt;=Lists_Cats!$B$42,Lists_Cats!$C$42,IF(C675&lt;=Lists_Cats!$B$43,Lists_Cats!$C$43,IF(C675&lt;=Lists_Cats!$B$44,Lists_Cats!$C$44,IF(C675&lt;=Lists_Cats!$B$45,Lists_Cats!$C$45,IF(C675&lt;=Lists_Cats!$B$46,Lists_Cats!$C$46,Lists_Cats!$C$47))))))))))))))</f>
        <v>FW11</v>
      </c>
      <c r="F675" s="29"/>
      <c r="G675" s="60" t="s">
        <v>700</v>
      </c>
      <c r="H675" s="30" t="str">
        <f t="shared" si="31"/>
        <v>FT7-FW11-Hardwood - Sprayed</v>
      </c>
      <c r="I675" s="31">
        <v>37.169999999999995</v>
      </c>
      <c r="K675">
        <f t="shared" si="30"/>
        <v>1</v>
      </c>
      <c r="M675" s="356">
        <v>0.02</v>
      </c>
      <c r="O675" s="361">
        <f t="shared" si="32"/>
        <v>37.919999999999995</v>
      </c>
    </row>
    <row r="676" spans="1:15" hidden="1">
      <c r="A676" s="32" t="s">
        <v>113</v>
      </c>
      <c r="B676" s="27">
        <v>45</v>
      </c>
      <c r="C676" s="28">
        <v>152</v>
      </c>
      <c r="D676" s="15" t="str">
        <f>IF(B676&lt;=Lists_Cats!$B$19,Lists_Cats!$C$19,IF(B676&lt;=Lists_Cats!$B$20,Lists_Cats!$C$20,IF(B676&lt;=Lists_Cats!$B$21,Lists_Cats!$C$21,IF(B676&lt;=Lists_Cats!$B$22,Lists_Cats!$C$22,IF(B676&lt;=Lists_Cats!$B$23,Lists_Cats!$C$23,IF(B676&lt;=Lists_Cats!$B$24,Lists_Cats!$C$24,IF(B676&lt;=Lists_Cats!$B$25,Lists_Cats!$C$25,IF(B676&lt;=Lists_Cats!$B$26,Lists_Cats!$C$26,IF(B676&lt;=Lists_Cats!$B$27,Lists_Cats!$C$27,IF(B676&lt;=Lists_Cats!$B$28,Lists_Cats!$C$28,Lists_Cats!$C$29))))))))))</f>
        <v>FT7</v>
      </c>
      <c r="E676" s="29" t="str">
        <f>IF(C676&lt;=Lists_Cats!$B$33,Lists_Cats!$C$33,IF(C676&lt;=Lists_Cats!$B$34,Lists_Cats!$C$34,IF(C676&lt;=Lists_Cats!$B$35,Lists_Cats!$C$35,IF(C676&lt;=Lists_Cats!$B$36,Lists_Cats!$C$36,IF(C676&lt;=Lists_Cats!$B$37,Lists_Cats!$C$37,IF(C676&lt;=Lists_Cats!$B$38,Lists_Cats!$C$38,IF(C676&lt;=Lists_Cats!$B$39,Lists_Cats!$C$39,IF(C676&lt;=Lists_Cats!$B$40,Lists_Cats!$C$40,IF(C676&lt;=Lists_Cats!$B$41,Lists_Cats!$C$41,IF(C676&lt;=Lists_Cats!$B$42,Lists_Cats!$C$42,IF(C676&lt;=Lists_Cats!$B$43,Lists_Cats!$C$43,IF(C676&lt;=Lists_Cats!$B$44,Lists_Cats!$C$44,IF(C676&lt;=Lists_Cats!$B$45,Lists_Cats!$C$45,IF(C676&lt;=Lists_Cats!$B$46,Lists_Cats!$C$46,Lists_Cats!$C$47))))))))))))))</f>
        <v>FW12</v>
      </c>
      <c r="F676" s="29"/>
      <c r="G676" s="60" t="s">
        <v>700</v>
      </c>
      <c r="H676" s="30" t="str">
        <f t="shared" si="31"/>
        <v>FT7-FW12-Hardwood - Sprayed</v>
      </c>
      <c r="I676" s="31">
        <v>40.559999999999995</v>
      </c>
      <c r="K676">
        <f t="shared" si="30"/>
        <v>1</v>
      </c>
      <c r="M676" s="356">
        <v>0.02</v>
      </c>
      <c r="O676" s="361">
        <f t="shared" si="32"/>
        <v>41.379999999999995</v>
      </c>
    </row>
    <row r="677" spans="1:15" hidden="1">
      <c r="A677" s="32" t="s">
        <v>93</v>
      </c>
      <c r="B677" s="27">
        <v>45</v>
      </c>
      <c r="C677" s="28">
        <v>175</v>
      </c>
      <c r="D677" s="15" t="str">
        <f>IF(B677&lt;=Lists_Cats!$B$19,Lists_Cats!$C$19,IF(B677&lt;=Lists_Cats!$B$20,Lists_Cats!$C$20,IF(B677&lt;=Lists_Cats!$B$21,Lists_Cats!$C$21,IF(B677&lt;=Lists_Cats!$B$22,Lists_Cats!$C$22,IF(B677&lt;=Lists_Cats!$B$23,Lists_Cats!$C$23,IF(B677&lt;=Lists_Cats!$B$24,Lists_Cats!$C$24,IF(B677&lt;=Lists_Cats!$B$25,Lists_Cats!$C$25,IF(B677&lt;=Lists_Cats!$B$26,Lists_Cats!$C$26,IF(B677&lt;=Lists_Cats!$B$27,Lists_Cats!$C$27,IF(B677&lt;=Lists_Cats!$B$28,Lists_Cats!$C$28,Lists_Cats!$C$29))))))))))</f>
        <v>FT7</v>
      </c>
      <c r="E677" s="29" t="str">
        <f>IF(C677&lt;=Lists_Cats!$B$33,Lists_Cats!$C$33,IF(C677&lt;=Lists_Cats!$B$34,Lists_Cats!$C$34,IF(C677&lt;=Lists_Cats!$B$35,Lists_Cats!$C$35,IF(C677&lt;=Lists_Cats!$B$36,Lists_Cats!$C$36,IF(C677&lt;=Lists_Cats!$B$37,Lists_Cats!$C$37,IF(C677&lt;=Lists_Cats!$B$38,Lists_Cats!$C$38,IF(C677&lt;=Lists_Cats!$B$39,Lists_Cats!$C$39,IF(C677&lt;=Lists_Cats!$B$40,Lists_Cats!$C$40,IF(C677&lt;=Lists_Cats!$B$41,Lists_Cats!$C$41,IF(C677&lt;=Lists_Cats!$B$42,Lists_Cats!$C$42,IF(C677&lt;=Lists_Cats!$B$43,Lists_Cats!$C$43,IF(C677&lt;=Lists_Cats!$B$44,Lists_Cats!$C$44,IF(C677&lt;=Lists_Cats!$B$45,Lists_Cats!$C$45,IF(C677&lt;=Lists_Cats!$B$46,Lists_Cats!$C$46,Lists_Cats!$C$47))))))))))))))</f>
        <v>FW13</v>
      </c>
      <c r="F677" s="29"/>
      <c r="G677" s="60" t="s">
        <v>700</v>
      </c>
      <c r="H677" s="30" t="str">
        <f t="shared" si="31"/>
        <v>FT7-FW13-Hardwood - Sprayed</v>
      </c>
      <c r="I677" s="31">
        <v>45.93</v>
      </c>
      <c r="K677">
        <f t="shared" si="30"/>
        <v>1</v>
      </c>
      <c r="M677" s="356">
        <v>0.02</v>
      </c>
      <c r="O677" s="361">
        <f t="shared" si="32"/>
        <v>46.85</v>
      </c>
    </row>
    <row r="678" spans="1:15" hidden="1">
      <c r="A678" s="32" t="s">
        <v>94</v>
      </c>
      <c r="B678" s="27">
        <v>45</v>
      </c>
      <c r="C678" s="28">
        <v>205</v>
      </c>
      <c r="D678" s="15" t="str">
        <f>IF(B678&lt;=Lists_Cats!$B$19,Lists_Cats!$C$19,IF(B678&lt;=Lists_Cats!$B$20,Lists_Cats!$C$20,IF(B678&lt;=Lists_Cats!$B$21,Lists_Cats!$C$21,IF(B678&lt;=Lists_Cats!$B$22,Lists_Cats!$C$22,IF(B678&lt;=Lists_Cats!$B$23,Lists_Cats!$C$23,IF(B678&lt;=Lists_Cats!$B$24,Lists_Cats!$C$24,IF(B678&lt;=Lists_Cats!$B$25,Lists_Cats!$C$25,IF(B678&lt;=Lists_Cats!$B$26,Lists_Cats!$C$26,IF(B678&lt;=Lists_Cats!$B$27,Lists_Cats!$C$27,IF(B678&lt;=Lists_Cats!$B$28,Lists_Cats!$C$28,Lists_Cats!$C$29))))))))))</f>
        <v>FT7</v>
      </c>
      <c r="E678" s="29" t="str">
        <f>IF(C678&lt;=Lists_Cats!$B$33,Lists_Cats!$C$33,IF(C678&lt;=Lists_Cats!$B$34,Lists_Cats!$C$34,IF(C678&lt;=Lists_Cats!$B$35,Lists_Cats!$C$35,IF(C678&lt;=Lists_Cats!$B$36,Lists_Cats!$C$36,IF(C678&lt;=Lists_Cats!$B$37,Lists_Cats!$C$37,IF(C678&lt;=Lists_Cats!$B$38,Lists_Cats!$C$38,IF(C678&lt;=Lists_Cats!$B$39,Lists_Cats!$C$39,IF(C678&lt;=Lists_Cats!$B$40,Lists_Cats!$C$40,IF(C678&lt;=Lists_Cats!$B$41,Lists_Cats!$C$41,IF(C678&lt;=Lists_Cats!$B$42,Lists_Cats!$C$42,IF(C678&lt;=Lists_Cats!$B$43,Lists_Cats!$C$43,IF(C678&lt;=Lists_Cats!$B$44,Lists_Cats!$C$44,IF(C678&lt;=Lists_Cats!$B$45,Lists_Cats!$C$45,IF(C678&lt;=Lists_Cats!$B$46,Lists_Cats!$C$46,Lists_Cats!$C$47))))))))))))))</f>
        <v>FW14</v>
      </c>
      <c r="F678" s="29"/>
      <c r="G678" s="60" t="s">
        <v>700</v>
      </c>
      <c r="H678" s="30" t="str">
        <f t="shared" si="31"/>
        <v>FT7-FW14-Hardwood - Sprayed</v>
      </c>
      <c r="I678" s="31">
        <v>53.01</v>
      </c>
      <c r="K678">
        <f t="shared" si="30"/>
        <v>1</v>
      </c>
      <c r="M678" s="356">
        <v>0.02</v>
      </c>
      <c r="O678" s="361">
        <f t="shared" si="32"/>
        <v>54.08</v>
      </c>
    </row>
    <row r="679" spans="1:15" hidden="1">
      <c r="A679" s="32" t="s">
        <v>114</v>
      </c>
      <c r="B679" s="27">
        <v>52</v>
      </c>
      <c r="C679" s="28">
        <v>79</v>
      </c>
      <c r="D679" s="15" t="str">
        <f>IF(B679&lt;=Lists_Cats!$B$19,Lists_Cats!$C$19,IF(B679&lt;=Lists_Cats!$B$20,Lists_Cats!$C$20,IF(B679&lt;=Lists_Cats!$B$21,Lists_Cats!$C$21,IF(B679&lt;=Lists_Cats!$B$22,Lists_Cats!$C$22,IF(B679&lt;=Lists_Cats!$B$23,Lists_Cats!$C$23,IF(B679&lt;=Lists_Cats!$B$24,Lists_Cats!$C$24,IF(B679&lt;=Lists_Cats!$B$25,Lists_Cats!$C$25,IF(B679&lt;=Lists_Cats!$B$26,Lists_Cats!$C$26,IF(B679&lt;=Lists_Cats!$B$27,Lists_Cats!$C$27,IF(B679&lt;=Lists_Cats!$B$28,Lists_Cats!$C$28,Lists_Cats!$C$29))))))))))</f>
        <v>FT8</v>
      </c>
      <c r="E679" s="29" t="str">
        <f>IF(C679&lt;=Lists_Cats!$B$33,Lists_Cats!$C$33,IF(C679&lt;=Lists_Cats!$B$34,Lists_Cats!$C$34,IF(C679&lt;=Lists_Cats!$B$35,Lists_Cats!$C$35,IF(C679&lt;=Lists_Cats!$B$36,Lists_Cats!$C$36,IF(C679&lt;=Lists_Cats!$B$37,Lists_Cats!$C$37,IF(C679&lt;=Lists_Cats!$B$38,Lists_Cats!$C$38,IF(C679&lt;=Lists_Cats!$B$39,Lists_Cats!$C$39,IF(C679&lt;=Lists_Cats!$B$40,Lists_Cats!$C$40,IF(C679&lt;=Lists_Cats!$B$41,Lists_Cats!$C$41,IF(C679&lt;=Lists_Cats!$B$42,Lists_Cats!$C$42,IF(C679&lt;=Lists_Cats!$B$43,Lists_Cats!$C$43,IF(C679&lt;=Lists_Cats!$B$44,Lists_Cats!$C$44,IF(C679&lt;=Lists_Cats!$B$45,Lists_Cats!$C$45,IF(C679&lt;=Lists_Cats!$B$46,Lists_Cats!$C$46,Lists_Cats!$C$47))))))))))))))</f>
        <v>FW5</v>
      </c>
      <c r="F679" s="29"/>
      <c r="G679" s="60" t="s">
        <v>700</v>
      </c>
      <c r="H679" s="30" t="str">
        <f t="shared" si="31"/>
        <v>FT8-FW5-Hardwood - Sprayed</v>
      </c>
      <c r="I679" s="31">
        <v>29.490000000000002</v>
      </c>
      <c r="K679">
        <f t="shared" si="30"/>
        <v>1</v>
      </c>
      <c r="M679" s="356">
        <v>0.02</v>
      </c>
      <c r="O679" s="361">
        <f t="shared" si="32"/>
        <v>30.080000000000002</v>
      </c>
    </row>
    <row r="680" spans="1:15" hidden="1">
      <c r="A680" s="32" t="s">
        <v>95</v>
      </c>
      <c r="B680" s="27">
        <v>52</v>
      </c>
      <c r="C680" s="28">
        <v>91</v>
      </c>
      <c r="D680" s="15" t="str">
        <f>IF(B680&lt;=Lists_Cats!$B$19,Lists_Cats!$C$19,IF(B680&lt;=Lists_Cats!$B$20,Lists_Cats!$C$20,IF(B680&lt;=Lists_Cats!$B$21,Lists_Cats!$C$21,IF(B680&lt;=Lists_Cats!$B$22,Lists_Cats!$C$22,IF(B680&lt;=Lists_Cats!$B$23,Lists_Cats!$C$23,IF(B680&lt;=Lists_Cats!$B$24,Lists_Cats!$C$24,IF(B680&lt;=Lists_Cats!$B$25,Lists_Cats!$C$25,IF(B680&lt;=Lists_Cats!$B$26,Lists_Cats!$C$26,IF(B680&lt;=Lists_Cats!$B$27,Lists_Cats!$C$27,IF(B680&lt;=Lists_Cats!$B$28,Lists_Cats!$C$28,Lists_Cats!$C$29))))))))))</f>
        <v>FT8</v>
      </c>
      <c r="E680" s="29" t="str">
        <f>IF(C680&lt;=Lists_Cats!$B$33,Lists_Cats!$C$33,IF(C680&lt;=Lists_Cats!$B$34,Lists_Cats!$C$34,IF(C680&lt;=Lists_Cats!$B$35,Lists_Cats!$C$35,IF(C680&lt;=Lists_Cats!$B$36,Lists_Cats!$C$36,IF(C680&lt;=Lists_Cats!$B$37,Lists_Cats!$C$37,IF(C680&lt;=Lists_Cats!$B$38,Lists_Cats!$C$38,IF(C680&lt;=Lists_Cats!$B$39,Lists_Cats!$C$39,IF(C680&lt;=Lists_Cats!$B$40,Lists_Cats!$C$40,IF(C680&lt;=Lists_Cats!$B$41,Lists_Cats!$C$41,IF(C680&lt;=Lists_Cats!$B$42,Lists_Cats!$C$42,IF(C680&lt;=Lists_Cats!$B$43,Lists_Cats!$C$43,IF(C680&lt;=Lists_Cats!$B$44,Lists_Cats!$C$44,IF(C680&lt;=Lists_Cats!$B$45,Lists_Cats!$C$45,IF(C680&lt;=Lists_Cats!$B$46,Lists_Cats!$C$46,Lists_Cats!$C$47))))))))))))))</f>
        <v>FW7</v>
      </c>
      <c r="F680" s="29"/>
      <c r="G680" s="60" t="s">
        <v>700</v>
      </c>
      <c r="H680" s="30" t="str">
        <f t="shared" si="31"/>
        <v>FT8-FW7-Hardwood - Sprayed</v>
      </c>
      <c r="I680" s="31">
        <v>32.979999999999997</v>
      </c>
      <c r="K680">
        <f t="shared" si="30"/>
        <v>1</v>
      </c>
      <c r="M680" s="356">
        <v>0.02</v>
      </c>
      <c r="O680" s="361">
        <f t="shared" si="32"/>
        <v>33.64</v>
      </c>
    </row>
    <row r="681" spans="1:15" hidden="1">
      <c r="A681" s="32" t="s">
        <v>115</v>
      </c>
      <c r="B681" s="27">
        <v>52</v>
      </c>
      <c r="C681" s="28">
        <v>104</v>
      </c>
      <c r="D681" s="15" t="str">
        <f>IF(B681&lt;=Lists_Cats!$B$19,Lists_Cats!$C$19,IF(B681&lt;=Lists_Cats!$B$20,Lists_Cats!$C$20,IF(B681&lt;=Lists_Cats!$B$21,Lists_Cats!$C$21,IF(B681&lt;=Lists_Cats!$B$22,Lists_Cats!$C$22,IF(B681&lt;=Lists_Cats!$B$23,Lists_Cats!$C$23,IF(B681&lt;=Lists_Cats!$B$24,Lists_Cats!$C$24,IF(B681&lt;=Lists_Cats!$B$25,Lists_Cats!$C$25,IF(B681&lt;=Lists_Cats!$B$26,Lists_Cats!$C$26,IF(B681&lt;=Lists_Cats!$B$27,Lists_Cats!$C$27,IF(B681&lt;=Lists_Cats!$B$28,Lists_Cats!$C$28,Lists_Cats!$C$29))))))))))</f>
        <v>FT8</v>
      </c>
      <c r="E681" s="29" t="str">
        <f>IF(C681&lt;=Lists_Cats!$B$33,Lists_Cats!$C$33,IF(C681&lt;=Lists_Cats!$B$34,Lists_Cats!$C$34,IF(C681&lt;=Lists_Cats!$B$35,Lists_Cats!$C$35,IF(C681&lt;=Lists_Cats!$B$36,Lists_Cats!$C$36,IF(C681&lt;=Lists_Cats!$B$37,Lists_Cats!$C$37,IF(C681&lt;=Lists_Cats!$B$38,Lists_Cats!$C$38,IF(C681&lt;=Lists_Cats!$B$39,Lists_Cats!$C$39,IF(C681&lt;=Lists_Cats!$B$40,Lists_Cats!$C$40,IF(C681&lt;=Lists_Cats!$B$41,Lists_Cats!$C$41,IF(C681&lt;=Lists_Cats!$B$42,Lists_Cats!$C$42,IF(C681&lt;=Lists_Cats!$B$43,Lists_Cats!$C$43,IF(C681&lt;=Lists_Cats!$B$44,Lists_Cats!$C$44,IF(C681&lt;=Lists_Cats!$B$45,Lists_Cats!$C$45,IF(C681&lt;=Lists_Cats!$B$46,Lists_Cats!$C$46,Lists_Cats!$C$47))))))))))))))</f>
        <v>FW8</v>
      </c>
      <c r="F681" s="29"/>
      <c r="G681" s="60" t="s">
        <v>700</v>
      </c>
      <c r="H681" s="30" t="str">
        <f t="shared" si="31"/>
        <v>FT8-FW8-Hardwood - Sprayed</v>
      </c>
      <c r="I681" s="31">
        <v>37.169999999999995</v>
      </c>
      <c r="K681">
        <f t="shared" si="30"/>
        <v>1</v>
      </c>
      <c r="M681" s="356">
        <v>0.02</v>
      </c>
      <c r="O681" s="361">
        <f t="shared" si="32"/>
        <v>37.919999999999995</v>
      </c>
    </row>
    <row r="682" spans="1:15" hidden="1">
      <c r="A682" s="32" t="s">
        <v>96</v>
      </c>
      <c r="B682" s="27">
        <v>52</v>
      </c>
      <c r="C682" s="28">
        <v>115</v>
      </c>
      <c r="D682" s="15" t="str">
        <f>IF(B682&lt;=Lists_Cats!$B$19,Lists_Cats!$C$19,IF(B682&lt;=Lists_Cats!$B$20,Lists_Cats!$C$20,IF(B682&lt;=Lists_Cats!$B$21,Lists_Cats!$C$21,IF(B682&lt;=Lists_Cats!$B$22,Lists_Cats!$C$22,IF(B682&lt;=Lists_Cats!$B$23,Lists_Cats!$C$23,IF(B682&lt;=Lists_Cats!$B$24,Lists_Cats!$C$24,IF(B682&lt;=Lists_Cats!$B$25,Lists_Cats!$C$25,IF(B682&lt;=Lists_Cats!$B$26,Lists_Cats!$C$26,IF(B682&lt;=Lists_Cats!$B$27,Lists_Cats!$C$27,IF(B682&lt;=Lists_Cats!$B$28,Lists_Cats!$C$28,Lists_Cats!$C$29))))))))))</f>
        <v>FT8</v>
      </c>
      <c r="E682" s="29" t="str">
        <f>IF(C682&lt;=Lists_Cats!$B$33,Lists_Cats!$C$33,IF(C682&lt;=Lists_Cats!$B$34,Lists_Cats!$C$34,IF(C682&lt;=Lists_Cats!$B$35,Lists_Cats!$C$35,IF(C682&lt;=Lists_Cats!$B$36,Lists_Cats!$C$36,IF(C682&lt;=Lists_Cats!$B$37,Lists_Cats!$C$37,IF(C682&lt;=Lists_Cats!$B$38,Lists_Cats!$C$38,IF(C682&lt;=Lists_Cats!$B$39,Lists_Cats!$C$39,IF(C682&lt;=Lists_Cats!$B$40,Lists_Cats!$C$40,IF(C682&lt;=Lists_Cats!$B$41,Lists_Cats!$C$41,IF(C682&lt;=Lists_Cats!$B$42,Lists_Cats!$C$42,IF(C682&lt;=Lists_Cats!$B$43,Lists_Cats!$C$43,IF(C682&lt;=Lists_Cats!$B$44,Lists_Cats!$C$44,IF(C682&lt;=Lists_Cats!$B$45,Lists_Cats!$C$45,IF(C682&lt;=Lists_Cats!$B$46,Lists_Cats!$C$46,Lists_Cats!$C$47))))))))))))))</f>
        <v>FW9</v>
      </c>
      <c r="F682" s="29"/>
      <c r="G682" s="60" t="s">
        <v>700</v>
      </c>
      <c r="H682" s="30" t="str">
        <f t="shared" si="31"/>
        <v>FT8-FW9-Hardwood - Sprayed</v>
      </c>
      <c r="I682" s="31">
        <v>40.5</v>
      </c>
      <c r="K682">
        <f t="shared" si="30"/>
        <v>1</v>
      </c>
      <c r="M682" s="356">
        <v>0.02</v>
      </c>
      <c r="O682" s="361">
        <f t="shared" si="32"/>
        <v>41.31</v>
      </c>
    </row>
    <row r="683" spans="1:15" hidden="1">
      <c r="A683" s="32" t="s">
        <v>116</v>
      </c>
      <c r="B683" s="27">
        <v>52</v>
      </c>
      <c r="C683" s="28">
        <v>125</v>
      </c>
      <c r="D683" s="15" t="str">
        <f>IF(B683&lt;=Lists_Cats!$B$19,Lists_Cats!$C$19,IF(B683&lt;=Lists_Cats!$B$20,Lists_Cats!$C$20,IF(B683&lt;=Lists_Cats!$B$21,Lists_Cats!$C$21,IF(B683&lt;=Lists_Cats!$B$22,Lists_Cats!$C$22,IF(B683&lt;=Lists_Cats!$B$23,Lists_Cats!$C$23,IF(B683&lt;=Lists_Cats!$B$24,Lists_Cats!$C$24,IF(B683&lt;=Lists_Cats!$B$25,Lists_Cats!$C$25,IF(B683&lt;=Lists_Cats!$B$26,Lists_Cats!$C$26,IF(B683&lt;=Lists_Cats!$B$27,Lists_Cats!$C$27,IF(B683&lt;=Lists_Cats!$B$28,Lists_Cats!$C$28,Lists_Cats!$C$29))))))))))</f>
        <v>FT8</v>
      </c>
      <c r="E683" s="29" t="str">
        <f>IF(C683&lt;=Lists_Cats!$B$33,Lists_Cats!$C$33,IF(C683&lt;=Lists_Cats!$B$34,Lists_Cats!$C$34,IF(C683&lt;=Lists_Cats!$B$35,Lists_Cats!$C$35,IF(C683&lt;=Lists_Cats!$B$36,Lists_Cats!$C$36,IF(C683&lt;=Lists_Cats!$B$37,Lists_Cats!$C$37,IF(C683&lt;=Lists_Cats!$B$38,Lists_Cats!$C$38,IF(C683&lt;=Lists_Cats!$B$39,Lists_Cats!$C$39,IF(C683&lt;=Lists_Cats!$B$40,Lists_Cats!$C$40,IF(C683&lt;=Lists_Cats!$B$41,Lists_Cats!$C$41,IF(C683&lt;=Lists_Cats!$B$42,Lists_Cats!$C$42,IF(C683&lt;=Lists_Cats!$B$43,Lists_Cats!$C$43,IF(C683&lt;=Lists_Cats!$B$44,Lists_Cats!$C$44,IF(C683&lt;=Lists_Cats!$B$45,Lists_Cats!$C$45,IF(C683&lt;=Lists_Cats!$B$46,Lists_Cats!$C$46,Lists_Cats!$C$47))))))))))))))</f>
        <v>FW10</v>
      </c>
      <c r="F683" s="29"/>
      <c r="G683" s="60" t="s">
        <v>700</v>
      </c>
      <c r="H683" s="30" t="str">
        <f t="shared" si="31"/>
        <v>FT8-FW10-Hardwood - Sprayed</v>
      </c>
      <c r="I683" s="31">
        <v>43.51</v>
      </c>
      <c r="K683">
        <f t="shared" si="30"/>
        <v>1</v>
      </c>
      <c r="M683" s="356">
        <v>0.02</v>
      </c>
      <c r="O683" s="361">
        <f t="shared" si="32"/>
        <v>44.39</v>
      </c>
    </row>
    <row r="684" spans="1:15" hidden="1">
      <c r="A684" s="32" t="s">
        <v>97</v>
      </c>
      <c r="B684" s="27">
        <v>52</v>
      </c>
      <c r="C684" s="28">
        <v>138</v>
      </c>
      <c r="D684" s="15" t="str">
        <f>IF(B684&lt;=Lists_Cats!$B$19,Lists_Cats!$C$19,IF(B684&lt;=Lists_Cats!$B$20,Lists_Cats!$C$20,IF(B684&lt;=Lists_Cats!$B$21,Lists_Cats!$C$21,IF(B684&lt;=Lists_Cats!$B$22,Lists_Cats!$C$22,IF(B684&lt;=Lists_Cats!$B$23,Lists_Cats!$C$23,IF(B684&lt;=Lists_Cats!$B$24,Lists_Cats!$C$24,IF(B684&lt;=Lists_Cats!$B$25,Lists_Cats!$C$25,IF(B684&lt;=Lists_Cats!$B$26,Lists_Cats!$C$26,IF(B684&lt;=Lists_Cats!$B$27,Lists_Cats!$C$27,IF(B684&lt;=Lists_Cats!$B$28,Lists_Cats!$C$28,Lists_Cats!$C$29))))))))))</f>
        <v>FT8</v>
      </c>
      <c r="E684" s="29" t="str">
        <f>IF(C684&lt;=Lists_Cats!$B$33,Lists_Cats!$C$33,IF(C684&lt;=Lists_Cats!$B$34,Lists_Cats!$C$34,IF(C684&lt;=Lists_Cats!$B$35,Lists_Cats!$C$35,IF(C684&lt;=Lists_Cats!$B$36,Lists_Cats!$C$36,IF(C684&lt;=Lists_Cats!$B$37,Lists_Cats!$C$37,IF(C684&lt;=Lists_Cats!$B$38,Lists_Cats!$C$38,IF(C684&lt;=Lists_Cats!$B$39,Lists_Cats!$C$39,IF(C684&lt;=Lists_Cats!$B$40,Lists_Cats!$C$40,IF(C684&lt;=Lists_Cats!$B$41,Lists_Cats!$C$41,IF(C684&lt;=Lists_Cats!$B$42,Lists_Cats!$C$42,IF(C684&lt;=Lists_Cats!$B$43,Lists_Cats!$C$43,IF(C684&lt;=Lists_Cats!$B$44,Lists_Cats!$C$44,IF(C684&lt;=Lists_Cats!$B$45,Lists_Cats!$C$45,IF(C684&lt;=Lists_Cats!$B$46,Lists_Cats!$C$46,Lists_Cats!$C$47))))))))))))))</f>
        <v>FW11</v>
      </c>
      <c r="F684" s="29"/>
      <c r="G684" s="60" t="s">
        <v>700</v>
      </c>
      <c r="H684" s="30" t="str">
        <f t="shared" si="31"/>
        <v>FT8-FW11-Hardwood - Sprayed</v>
      </c>
      <c r="I684" s="31">
        <v>47.54</v>
      </c>
      <c r="K684">
        <f t="shared" si="30"/>
        <v>1</v>
      </c>
      <c r="M684" s="356">
        <v>0.02</v>
      </c>
      <c r="O684" s="361">
        <f t="shared" si="32"/>
        <v>48.5</v>
      </c>
    </row>
    <row r="685" spans="1:15" hidden="1">
      <c r="A685" s="32" t="s">
        <v>117</v>
      </c>
      <c r="B685" s="27">
        <v>52</v>
      </c>
      <c r="C685" s="28">
        <v>152</v>
      </c>
      <c r="D685" s="15" t="str">
        <f>IF(B685&lt;=Lists_Cats!$B$19,Lists_Cats!$C$19,IF(B685&lt;=Lists_Cats!$B$20,Lists_Cats!$C$20,IF(B685&lt;=Lists_Cats!$B$21,Lists_Cats!$C$21,IF(B685&lt;=Lists_Cats!$B$22,Lists_Cats!$C$22,IF(B685&lt;=Lists_Cats!$B$23,Lists_Cats!$C$23,IF(B685&lt;=Lists_Cats!$B$24,Lists_Cats!$C$24,IF(B685&lt;=Lists_Cats!$B$25,Lists_Cats!$C$25,IF(B685&lt;=Lists_Cats!$B$26,Lists_Cats!$C$26,IF(B685&lt;=Lists_Cats!$B$27,Lists_Cats!$C$27,IF(B685&lt;=Lists_Cats!$B$28,Lists_Cats!$C$28,Lists_Cats!$C$29))))))))))</f>
        <v>FT8</v>
      </c>
      <c r="E685" s="29" t="str">
        <f>IF(C685&lt;=Lists_Cats!$B$33,Lists_Cats!$C$33,IF(C685&lt;=Lists_Cats!$B$34,Lists_Cats!$C$34,IF(C685&lt;=Lists_Cats!$B$35,Lists_Cats!$C$35,IF(C685&lt;=Lists_Cats!$B$36,Lists_Cats!$C$36,IF(C685&lt;=Lists_Cats!$B$37,Lists_Cats!$C$37,IF(C685&lt;=Lists_Cats!$B$38,Lists_Cats!$C$38,IF(C685&lt;=Lists_Cats!$B$39,Lists_Cats!$C$39,IF(C685&lt;=Lists_Cats!$B$40,Lists_Cats!$C$40,IF(C685&lt;=Lists_Cats!$B$41,Lists_Cats!$C$41,IF(C685&lt;=Lists_Cats!$B$42,Lists_Cats!$C$42,IF(C685&lt;=Lists_Cats!$B$43,Lists_Cats!$C$43,IF(C685&lt;=Lists_Cats!$B$44,Lists_Cats!$C$44,IF(C685&lt;=Lists_Cats!$B$45,Lists_Cats!$C$45,IF(C685&lt;=Lists_Cats!$B$46,Lists_Cats!$C$46,Lists_Cats!$C$47))))))))))))))</f>
        <v>FW12</v>
      </c>
      <c r="F685" s="29"/>
      <c r="G685" s="60" t="s">
        <v>700</v>
      </c>
      <c r="H685" s="30" t="str">
        <f t="shared" si="31"/>
        <v>FT8-FW12-Hardwood - Sprayed</v>
      </c>
      <c r="I685" s="31">
        <v>51.94</v>
      </c>
      <c r="K685">
        <f t="shared" si="30"/>
        <v>1</v>
      </c>
      <c r="M685" s="356">
        <v>0.02</v>
      </c>
      <c r="O685" s="361">
        <f t="shared" si="32"/>
        <v>52.98</v>
      </c>
    </row>
    <row r="686" spans="1:15" hidden="1">
      <c r="A686" s="32" t="s">
        <v>118</v>
      </c>
      <c r="B686" s="27">
        <v>63</v>
      </c>
      <c r="C686" s="28">
        <v>79</v>
      </c>
      <c r="D686" s="15" t="str">
        <f>IF(B686&lt;=Lists_Cats!$B$19,Lists_Cats!$C$19,IF(B686&lt;=Lists_Cats!$B$20,Lists_Cats!$C$20,IF(B686&lt;=Lists_Cats!$B$21,Lists_Cats!$C$21,IF(B686&lt;=Lists_Cats!$B$22,Lists_Cats!$C$22,IF(B686&lt;=Lists_Cats!$B$23,Lists_Cats!$C$23,IF(B686&lt;=Lists_Cats!$B$24,Lists_Cats!$C$24,IF(B686&lt;=Lists_Cats!$B$25,Lists_Cats!$C$25,IF(B686&lt;=Lists_Cats!$B$26,Lists_Cats!$C$26,IF(B686&lt;=Lists_Cats!$B$27,Lists_Cats!$C$27,IF(B686&lt;=Lists_Cats!$B$28,Lists_Cats!$C$28,Lists_Cats!$C$29))))))))))</f>
        <v>FT9</v>
      </c>
      <c r="E686" s="29" t="str">
        <f>IF(C686&lt;=Lists_Cats!$B$33,Lists_Cats!$C$33,IF(C686&lt;=Lists_Cats!$B$34,Lists_Cats!$C$34,IF(C686&lt;=Lists_Cats!$B$35,Lists_Cats!$C$35,IF(C686&lt;=Lists_Cats!$B$36,Lists_Cats!$C$36,IF(C686&lt;=Lists_Cats!$B$37,Lists_Cats!$C$37,IF(C686&lt;=Lists_Cats!$B$38,Lists_Cats!$C$38,IF(C686&lt;=Lists_Cats!$B$39,Lists_Cats!$C$39,IF(C686&lt;=Lists_Cats!$B$40,Lists_Cats!$C$40,IF(C686&lt;=Lists_Cats!$B$41,Lists_Cats!$C$41,IF(C686&lt;=Lists_Cats!$B$42,Lists_Cats!$C$42,IF(C686&lt;=Lists_Cats!$B$43,Lists_Cats!$C$43,IF(C686&lt;=Lists_Cats!$B$44,Lists_Cats!$C$44,IF(C686&lt;=Lists_Cats!$B$45,Lists_Cats!$C$45,IF(C686&lt;=Lists_Cats!$B$46,Lists_Cats!$C$46,Lists_Cats!$C$47))))))))))))))</f>
        <v>FW5</v>
      </c>
      <c r="F686" s="29"/>
      <c r="G686" s="60" t="s">
        <v>700</v>
      </c>
      <c r="H686" s="30" t="str">
        <f t="shared" si="31"/>
        <v>FT9-FW5-Hardwood - Sprayed</v>
      </c>
      <c r="I686" s="31">
        <v>37.65</v>
      </c>
      <c r="K686">
        <f t="shared" si="30"/>
        <v>1</v>
      </c>
      <c r="M686" s="356">
        <v>0.02</v>
      </c>
      <c r="O686" s="361">
        <f t="shared" si="32"/>
        <v>38.409999999999997</v>
      </c>
    </row>
    <row r="687" spans="1:15" hidden="1">
      <c r="A687" s="32" t="s">
        <v>119</v>
      </c>
      <c r="B687" s="27">
        <v>63</v>
      </c>
      <c r="C687" s="28">
        <v>91</v>
      </c>
      <c r="D687" s="15" t="str">
        <f>IF(B687&lt;=Lists_Cats!$B$19,Lists_Cats!$C$19,IF(B687&lt;=Lists_Cats!$B$20,Lists_Cats!$C$20,IF(B687&lt;=Lists_Cats!$B$21,Lists_Cats!$C$21,IF(B687&lt;=Lists_Cats!$B$22,Lists_Cats!$C$22,IF(B687&lt;=Lists_Cats!$B$23,Lists_Cats!$C$23,IF(B687&lt;=Lists_Cats!$B$24,Lists_Cats!$C$24,IF(B687&lt;=Lists_Cats!$B$25,Lists_Cats!$C$25,IF(B687&lt;=Lists_Cats!$B$26,Lists_Cats!$C$26,IF(B687&lt;=Lists_Cats!$B$27,Lists_Cats!$C$27,IF(B687&lt;=Lists_Cats!$B$28,Lists_Cats!$C$28,Lists_Cats!$C$29))))))))))</f>
        <v>FT9</v>
      </c>
      <c r="E687" s="29" t="str">
        <f>IF(C687&lt;=Lists_Cats!$B$33,Lists_Cats!$C$33,IF(C687&lt;=Lists_Cats!$B$34,Lists_Cats!$C$34,IF(C687&lt;=Lists_Cats!$B$35,Lists_Cats!$C$35,IF(C687&lt;=Lists_Cats!$B$36,Lists_Cats!$C$36,IF(C687&lt;=Lists_Cats!$B$37,Lists_Cats!$C$37,IF(C687&lt;=Lists_Cats!$B$38,Lists_Cats!$C$38,IF(C687&lt;=Lists_Cats!$B$39,Lists_Cats!$C$39,IF(C687&lt;=Lists_Cats!$B$40,Lists_Cats!$C$40,IF(C687&lt;=Lists_Cats!$B$41,Lists_Cats!$C$41,IF(C687&lt;=Lists_Cats!$B$42,Lists_Cats!$C$42,IF(C687&lt;=Lists_Cats!$B$43,Lists_Cats!$C$43,IF(C687&lt;=Lists_Cats!$B$44,Lists_Cats!$C$44,IF(C687&lt;=Lists_Cats!$B$45,Lists_Cats!$C$45,IF(C687&lt;=Lists_Cats!$B$46,Lists_Cats!$C$46,Lists_Cats!$C$47))))))))))))))</f>
        <v>FW7</v>
      </c>
      <c r="F687" s="29"/>
      <c r="G687" s="60" t="s">
        <v>700</v>
      </c>
      <c r="H687" s="30" t="str">
        <f t="shared" si="31"/>
        <v>FT9-FW7-Hardwood - Sprayed</v>
      </c>
      <c r="I687" s="31">
        <v>42.36</v>
      </c>
      <c r="K687">
        <f t="shared" si="30"/>
        <v>1</v>
      </c>
      <c r="M687" s="356">
        <v>0.02</v>
      </c>
      <c r="O687" s="361">
        <f t="shared" si="32"/>
        <v>43.21</v>
      </c>
    </row>
    <row r="688" spans="1:15" hidden="1">
      <c r="A688" s="32" t="s">
        <v>120</v>
      </c>
      <c r="B688" s="27">
        <v>63</v>
      </c>
      <c r="C688" s="28">
        <v>104</v>
      </c>
      <c r="D688" s="15" t="str">
        <f>IF(B688&lt;=Lists_Cats!$B$19,Lists_Cats!$C$19,IF(B688&lt;=Lists_Cats!$B$20,Lists_Cats!$C$20,IF(B688&lt;=Lists_Cats!$B$21,Lists_Cats!$C$21,IF(B688&lt;=Lists_Cats!$B$22,Lists_Cats!$C$22,IF(B688&lt;=Lists_Cats!$B$23,Lists_Cats!$C$23,IF(B688&lt;=Lists_Cats!$B$24,Lists_Cats!$C$24,IF(B688&lt;=Lists_Cats!$B$25,Lists_Cats!$C$25,IF(B688&lt;=Lists_Cats!$B$26,Lists_Cats!$C$26,IF(B688&lt;=Lists_Cats!$B$27,Lists_Cats!$C$27,IF(B688&lt;=Lists_Cats!$B$28,Lists_Cats!$C$28,Lists_Cats!$C$29))))))))))</f>
        <v>FT9</v>
      </c>
      <c r="E688" s="29" t="str">
        <f>IF(C688&lt;=Lists_Cats!$B$33,Lists_Cats!$C$33,IF(C688&lt;=Lists_Cats!$B$34,Lists_Cats!$C$34,IF(C688&lt;=Lists_Cats!$B$35,Lists_Cats!$C$35,IF(C688&lt;=Lists_Cats!$B$36,Lists_Cats!$C$36,IF(C688&lt;=Lists_Cats!$B$37,Lists_Cats!$C$37,IF(C688&lt;=Lists_Cats!$B$38,Lists_Cats!$C$38,IF(C688&lt;=Lists_Cats!$B$39,Lists_Cats!$C$39,IF(C688&lt;=Lists_Cats!$B$40,Lists_Cats!$C$40,IF(C688&lt;=Lists_Cats!$B$41,Lists_Cats!$C$41,IF(C688&lt;=Lists_Cats!$B$42,Lists_Cats!$C$42,IF(C688&lt;=Lists_Cats!$B$43,Lists_Cats!$C$43,IF(C688&lt;=Lists_Cats!$B$44,Lists_Cats!$C$44,IF(C688&lt;=Lists_Cats!$B$45,Lists_Cats!$C$45,IF(C688&lt;=Lists_Cats!$B$46,Lists_Cats!$C$46,Lists_Cats!$C$47))))))))))))))</f>
        <v>FW8</v>
      </c>
      <c r="F688" s="29"/>
      <c r="G688" s="60" t="s">
        <v>700</v>
      </c>
      <c r="H688" s="30" t="str">
        <f t="shared" si="31"/>
        <v>FT9-FW8-Hardwood - Sprayed</v>
      </c>
      <c r="I688" s="31">
        <v>48.019999999999996</v>
      </c>
      <c r="K688">
        <f t="shared" si="30"/>
        <v>1</v>
      </c>
      <c r="M688" s="356">
        <v>0.02</v>
      </c>
      <c r="O688" s="361">
        <f t="shared" si="32"/>
        <v>48.989999999999995</v>
      </c>
    </row>
    <row r="689" spans="1:15" hidden="1">
      <c r="A689" s="32" t="s">
        <v>121</v>
      </c>
      <c r="B689" s="27">
        <v>63</v>
      </c>
      <c r="C689" s="28">
        <v>115</v>
      </c>
      <c r="D689" s="15" t="str">
        <f>IF(B689&lt;=Lists_Cats!$B$19,Lists_Cats!$C$19,IF(B689&lt;=Lists_Cats!$B$20,Lists_Cats!$C$20,IF(B689&lt;=Lists_Cats!$B$21,Lists_Cats!$C$21,IF(B689&lt;=Lists_Cats!$B$22,Lists_Cats!$C$22,IF(B689&lt;=Lists_Cats!$B$23,Lists_Cats!$C$23,IF(B689&lt;=Lists_Cats!$B$24,Lists_Cats!$C$24,IF(B689&lt;=Lists_Cats!$B$25,Lists_Cats!$C$25,IF(B689&lt;=Lists_Cats!$B$26,Lists_Cats!$C$26,IF(B689&lt;=Lists_Cats!$B$27,Lists_Cats!$C$27,IF(B689&lt;=Lists_Cats!$B$28,Lists_Cats!$C$28,Lists_Cats!$C$29))))))))))</f>
        <v>FT9</v>
      </c>
      <c r="E689" s="29" t="str">
        <f>IF(C689&lt;=Lists_Cats!$B$33,Lists_Cats!$C$33,IF(C689&lt;=Lists_Cats!$B$34,Lists_Cats!$C$34,IF(C689&lt;=Lists_Cats!$B$35,Lists_Cats!$C$35,IF(C689&lt;=Lists_Cats!$B$36,Lists_Cats!$C$36,IF(C689&lt;=Lists_Cats!$B$37,Lists_Cats!$C$37,IF(C689&lt;=Lists_Cats!$B$38,Lists_Cats!$C$38,IF(C689&lt;=Lists_Cats!$B$39,Lists_Cats!$C$39,IF(C689&lt;=Lists_Cats!$B$40,Lists_Cats!$C$40,IF(C689&lt;=Lists_Cats!$B$41,Lists_Cats!$C$41,IF(C689&lt;=Lists_Cats!$B$42,Lists_Cats!$C$42,IF(C689&lt;=Lists_Cats!$B$43,Lists_Cats!$C$43,IF(C689&lt;=Lists_Cats!$B$44,Lists_Cats!$C$44,IF(C689&lt;=Lists_Cats!$B$45,Lists_Cats!$C$45,IF(C689&lt;=Lists_Cats!$B$46,Lists_Cats!$C$46,Lists_Cats!$C$47))))))))))))))</f>
        <v>FW9</v>
      </c>
      <c r="F689" s="29"/>
      <c r="G689" s="60" t="s">
        <v>700</v>
      </c>
      <c r="H689" s="30" t="str">
        <f t="shared" si="31"/>
        <v>FT9-FW9-Hardwood - Sprayed</v>
      </c>
      <c r="I689" s="31">
        <v>52.43</v>
      </c>
      <c r="K689">
        <f t="shared" si="30"/>
        <v>1</v>
      </c>
      <c r="M689" s="356">
        <v>0.02</v>
      </c>
      <c r="O689" s="361">
        <f t="shared" si="32"/>
        <v>53.48</v>
      </c>
    </row>
    <row r="690" spans="1:15" hidden="1">
      <c r="A690" s="32" t="s">
        <v>122</v>
      </c>
      <c r="B690" s="27">
        <v>63</v>
      </c>
      <c r="C690" s="28">
        <v>125</v>
      </c>
      <c r="D690" s="15" t="str">
        <f>IF(B690&lt;=Lists_Cats!$B$19,Lists_Cats!$C$19,IF(B690&lt;=Lists_Cats!$B$20,Lists_Cats!$C$20,IF(B690&lt;=Lists_Cats!$B$21,Lists_Cats!$C$21,IF(B690&lt;=Lists_Cats!$B$22,Lists_Cats!$C$22,IF(B690&lt;=Lists_Cats!$B$23,Lists_Cats!$C$23,IF(B690&lt;=Lists_Cats!$B$24,Lists_Cats!$C$24,IF(B690&lt;=Lists_Cats!$B$25,Lists_Cats!$C$25,IF(B690&lt;=Lists_Cats!$B$26,Lists_Cats!$C$26,IF(B690&lt;=Lists_Cats!$B$27,Lists_Cats!$C$27,IF(B690&lt;=Lists_Cats!$B$28,Lists_Cats!$C$28,Lists_Cats!$C$29))))))))))</f>
        <v>FT9</v>
      </c>
      <c r="E690" s="29" t="str">
        <f>IF(C690&lt;=Lists_Cats!$B$33,Lists_Cats!$C$33,IF(C690&lt;=Lists_Cats!$B$34,Lists_Cats!$C$34,IF(C690&lt;=Lists_Cats!$B$35,Lists_Cats!$C$35,IF(C690&lt;=Lists_Cats!$B$36,Lists_Cats!$C$36,IF(C690&lt;=Lists_Cats!$B$37,Lists_Cats!$C$37,IF(C690&lt;=Lists_Cats!$B$38,Lists_Cats!$C$38,IF(C690&lt;=Lists_Cats!$B$39,Lists_Cats!$C$39,IF(C690&lt;=Lists_Cats!$B$40,Lists_Cats!$C$40,IF(C690&lt;=Lists_Cats!$B$41,Lists_Cats!$C$41,IF(C690&lt;=Lists_Cats!$B$42,Lists_Cats!$C$42,IF(C690&lt;=Lists_Cats!$B$43,Lists_Cats!$C$43,IF(C690&lt;=Lists_Cats!$B$44,Lists_Cats!$C$44,IF(C690&lt;=Lists_Cats!$B$45,Lists_Cats!$C$45,IF(C690&lt;=Lists_Cats!$B$46,Lists_Cats!$C$46,Lists_Cats!$C$47))))))))))))))</f>
        <v>FW10</v>
      </c>
      <c r="F690" s="29"/>
      <c r="G690" s="60" t="s">
        <v>700</v>
      </c>
      <c r="H690" s="30" t="str">
        <f t="shared" si="31"/>
        <v>FT9-FW10-Hardwood - Sprayed</v>
      </c>
      <c r="I690" s="31">
        <v>56.55</v>
      </c>
      <c r="K690">
        <f t="shared" si="30"/>
        <v>1</v>
      </c>
      <c r="M690" s="356">
        <v>0.02</v>
      </c>
      <c r="O690" s="361">
        <f t="shared" si="32"/>
        <v>57.69</v>
      </c>
    </row>
    <row r="691" spans="1:15" hidden="1">
      <c r="A691" s="32" t="s">
        <v>123</v>
      </c>
      <c r="B691" s="27">
        <v>63</v>
      </c>
      <c r="C691" s="28">
        <v>138</v>
      </c>
      <c r="D691" s="15" t="str">
        <f>IF(B691&lt;=Lists_Cats!$B$19,Lists_Cats!$C$19,IF(B691&lt;=Lists_Cats!$B$20,Lists_Cats!$C$20,IF(B691&lt;=Lists_Cats!$B$21,Lists_Cats!$C$21,IF(B691&lt;=Lists_Cats!$B$22,Lists_Cats!$C$22,IF(B691&lt;=Lists_Cats!$B$23,Lists_Cats!$C$23,IF(B691&lt;=Lists_Cats!$B$24,Lists_Cats!$C$24,IF(B691&lt;=Lists_Cats!$B$25,Lists_Cats!$C$25,IF(B691&lt;=Lists_Cats!$B$26,Lists_Cats!$C$26,IF(B691&lt;=Lists_Cats!$B$27,Lists_Cats!$C$27,IF(B691&lt;=Lists_Cats!$B$28,Lists_Cats!$C$28,Lists_Cats!$C$29))))))))))</f>
        <v>FT9</v>
      </c>
      <c r="E691" s="29" t="str">
        <f>IF(C691&lt;=Lists_Cats!$B$33,Lists_Cats!$C$33,IF(C691&lt;=Lists_Cats!$B$34,Lists_Cats!$C$34,IF(C691&lt;=Lists_Cats!$B$35,Lists_Cats!$C$35,IF(C691&lt;=Lists_Cats!$B$36,Lists_Cats!$C$36,IF(C691&lt;=Lists_Cats!$B$37,Lists_Cats!$C$37,IF(C691&lt;=Lists_Cats!$B$38,Lists_Cats!$C$38,IF(C691&lt;=Lists_Cats!$B$39,Lists_Cats!$C$39,IF(C691&lt;=Lists_Cats!$B$40,Lists_Cats!$C$40,IF(C691&lt;=Lists_Cats!$B$41,Lists_Cats!$C$41,IF(C691&lt;=Lists_Cats!$B$42,Lists_Cats!$C$42,IF(C691&lt;=Lists_Cats!$B$43,Lists_Cats!$C$43,IF(C691&lt;=Lists_Cats!$B$44,Lists_Cats!$C$44,IF(C691&lt;=Lists_Cats!$B$45,Lists_Cats!$C$45,IF(C691&lt;=Lists_Cats!$B$46,Lists_Cats!$C$46,Lists_Cats!$C$47))))))))))))))</f>
        <v>FW11</v>
      </c>
      <c r="F691" s="29"/>
      <c r="G691" s="60" t="s">
        <v>700</v>
      </c>
      <c r="H691" s="30" t="str">
        <f t="shared" si="31"/>
        <v>FT9-FW11-Hardwood - Sprayed</v>
      </c>
      <c r="I691" s="31">
        <v>61.839999999999996</v>
      </c>
      <c r="K691">
        <f t="shared" si="30"/>
        <v>1</v>
      </c>
      <c r="M691" s="356">
        <v>0.02</v>
      </c>
      <c r="O691" s="361">
        <f t="shared" si="32"/>
        <v>63.08</v>
      </c>
    </row>
    <row r="692" spans="1:15" hidden="1">
      <c r="A692" s="32" t="s">
        <v>124</v>
      </c>
      <c r="B692" s="27">
        <v>63</v>
      </c>
      <c r="C692" s="28">
        <v>152</v>
      </c>
      <c r="D692" s="15" t="str">
        <f>IF(B692&lt;=Lists_Cats!$B$19,Lists_Cats!$C$19,IF(B692&lt;=Lists_Cats!$B$20,Lists_Cats!$C$20,IF(B692&lt;=Lists_Cats!$B$21,Lists_Cats!$C$21,IF(B692&lt;=Lists_Cats!$B$22,Lists_Cats!$C$22,IF(B692&lt;=Lists_Cats!$B$23,Lists_Cats!$C$23,IF(B692&lt;=Lists_Cats!$B$24,Lists_Cats!$C$24,IF(B692&lt;=Lists_Cats!$B$25,Lists_Cats!$C$25,IF(B692&lt;=Lists_Cats!$B$26,Lists_Cats!$C$26,IF(B692&lt;=Lists_Cats!$B$27,Lists_Cats!$C$27,IF(B692&lt;=Lists_Cats!$B$28,Lists_Cats!$C$28,Lists_Cats!$C$29))))))))))</f>
        <v>FT9</v>
      </c>
      <c r="E692" s="29" t="str">
        <f>IF(C692&lt;=Lists_Cats!$B$33,Lists_Cats!$C$33,IF(C692&lt;=Lists_Cats!$B$34,Lists_Cats!$C$34,IF(C692&lt;=Lists_Cats!$B$35,Lists_Cats!$C$35,IF(C692&lt;=Lists_Cats!$B$36,Lists_Cats!$C$36,IF(C692&lt;=Lists_Cats!$B$37,Lists_Cats!$C$37,IF(C692&lt;=Lists_Cats!$B$38,Lists_Cats!$C$38,IF(C692&lt;=Lists_Cats!$B$39,Lists_Cats!$C$39,IF(C692&lt;=Lists_Cats!$B$40,Lists_Cats!$C$40,IF(C692&lt;=Lists_Cats!$B$41,Lists_Cats!$C$41,IF(C692&lt;=Lists_Cats!$B$42,Lists_Cats!$C$42,IF(C692&lt;=Lists_Cats!$B$43,Lists_Cats!$C$43,IF(C692&lt;=Lists_Cats!$B$44,Lists_Cats!$C$44,IF(C692&lt;=Lists_Cats!$B$45,Lists_Cats!$C$45,IF(C692&lt;=Lists_Cats!$B$46,Lists_Cats!$C$46,Lists_Cats!$C$47))))))))))))))</f>
        <v>FW12</v>
      </c>
      <c r="F692" s="29"/>
      <c r="G692" s="60" t="s">
        <v>700</v>
      </c>
      <c r="H692" s="30" t="str">
        <f t="shared" si="31"/>
        <v>FT9-FW12-Hardwood - Sprayed</v>
      </c>
      <c r="I692" s="31">
        <v>67.75</v>
      </c>
      <c r="K692">
        <f t="shared" si="30"/>
        <v>1</v>
      </c>
      <c r="M692" s="356">
        <v>0.02</v>
      </c>
      <c r="O692" s="361">
        <f t="shared" si="32"/>
        <v>69.11</v>
      </c>
    </row>
    <row r="693" spans="1:15" hidden="1">
      <c r="A693" s="307"/>
      <c r="B693" s="308"/>
      <c r="D693" s="309"/>
      <c r="E693" s="309"/>
      <c r="F693" s="309"/>
      <c r="G693" s="310"/>
      <c r="I693" s="311">
        <v>0</v>
      </c>
      <c r="K693">
        <f t="shared" si="30"/>
        <v>0</v>
      </c>
      <c r="O693" s="361">
        <f t="shared" si="32"/>
        <v>0</v>
      </c>
    </row>
    <row r="694" spans="1:15">
      <c r="A694" s="266" t="s">
        <v>756</v>
      </c>
      <c r="B694" s="315">
        <v>9</v>
      </c>
      <c r="C694" s="266">
        <v>79</v>
      </c>
      <c r="D694" s="15" t="str">
        <f>IF(B694&lt;=Lists_Cats!$B$19,Lists_Cats!$C$19,IF(B694&lt;=Lists_Cats!$B$20,Lists_Cats!$C$20,IF(B694&lt;=Lists_Cats!$B$21,Lists_Cats!$C$21,IF(B694&lt;=Lists_Cats!$B$22,Lists_Cats!$C$22,IF(B694&lt;=Lists_Cats!$B$23,Lists_Cats!$C$23,IF(B694&lt;=Lists_Cats!$B$24,Lists_Cats!$C$24,IF(B694&lt;=Lists_Cats!$B$25,Lists_Cats!$C$25,IF(B694&lt;=Lists_Cats!$B$26,Lists_Cats!$C$26,IF(B694&lt;=Lists_Cats!$B$27,Lists_Cats!$C$27,IF(B694&lt;=Lists_Cats!$B$28,Lists_Cats!$C$28,Lists_Cats!$C$29))))))))))</f>
        <v>FT0</v>
      </c>
      <c r="E694" s="29" t="str">
        <f>IF(C694&lt;=Lists_Cats!$B$33,Lists_Cats!$C$33,IF(C694&lt;=Lists_Cats!$B$34,Lists_Cats!$C$34,IF(C694&lt;=Lists_Cats!$B$35,Lists_Cats!$C$35,IF(C694&lt;=Lists_Cats!$B$36,Lists_Cats!$C$36,IF(C694&lt;=Lists_Cats!$B$37,Lists_Cats!$C$37,IF(C694&lt;=Lists_Cats!$B$38,Lists_Cats!$C$38,IF(C694&lt;=Lists_Cats!$B$39,Lists_Cats!$C$39,IF(C694&lt;=Lists_Cats!$B$40,Lists_Cats!$C$40,IF(C694&lt;=Lists_Cats!$B$41,Lists_Cats!$C$41,IF(C694&lt;=Lists_Cats!$B$42,Lists_Cats!$C$42,IF(C694&lt;=Lists_Cats!$B$43,Lists_Cats!$C$43,IF(C694&lt;=Lists_Cats!$B$44,Lists_Cats!$C$44,IF(C694&lt;=Lists_Cats!$B$45,Lists_Cats!$C$45,IF(C694&lt;=Lists_Cats!$B$46,Lists_Cats!$C$46,Lists_Cats!$C$47))))))))))))))</f>
        <v>FW5</v>
      </c>
      <c r="F694" s="266"/>
      <c r="G694" s="266" t="s">
        <v>101</v>
      </c>
      <c r="H694" s="30" t="str">
        <f t="shared" si="31"/>
        <v>FT0-FW5-W.Oak</v>
      </c>
      <c r="I694" s="266">
        <v>13.66</v>
      </c>
      <c r="K694">
        <f t="shared" si="30"/>
        <v>1</v>
      </c>
      <c r="M694" s="355">
        <v>5.5E-2</v>
      </c>
      <c r="O694" s="361">
        <f t="shared" si="32"/>
        <v>14.42</v>
      </c>
    </row>
    <row r="695" spans="1:15">
      <c r="A695" s="266" t="s">
        <v>757</v>
      </c>
      <c r="B695" s="315">
        <v>9</v>
      </c>
      <c r="C695" s="266">
        <v>100</v>
      </c>
      <c r="D695" s="15" t="str">
        <f>IF(B695&lt;=Lists_Cats!$B$19,Lists_Cats!$C$19,IF(B695&lt;=Lists_Cats!$B$20,Lists_Cats!$C$20,IF(B695&lt;=Lists_Cats!$B$21,Lists_Cats!$C$21,IF(B695&lt;=Lists_Cats!$B$22,Lists_Cats!$C$22,IF(B695&lt;=Lists_Cats!$B$23,Lists_Cats!$C$23,IF(B695&lt;=Lists_Cats!$B$24,Lists_Cats!$C$24,IF(B695&lt;=Lists_Cats!$B$25,Lists_Cats!$C$25,IF(B695&lt;=Lists_Cats!$B$26,Lists_Cats!$C$26,IF(B695&lt;=Lists_Cats!$B$27,Lists_Cats!$C$27,IF(B695&lt;=Lists_Cats!$B$28,Lists_Cats!$C$28,Lists_Cats!$C$29))))))))))</f>
        <v>FT0</v>
      </c>
      <c r="E695" s="29" t="str">
        <f>IF(C695&lt;=Lists_Cats!$B$33,Lists_Cats!$C$33,IF(C695&lt;=Lists_Cats!$B$34,Lists_Cats!$C$34,IF(C695&lt;=Lists_Cats!$B$35,Lists_Cats!$C$35,IF(C695&lt;=Lists_Cats!$B$36,Lists_Cats!$C$36,IF(C695&lt;=Lists_Cats!$B$37,Lists_Cats!$C$37,IF(C695&lt;=Lists_Cats!$B$38,Lists_Cats!$C$38,IF(C695&lt;=Lists_Cats!$B$39,Lists_Cats!$C$39,IF(C695&lt;=Lists_Cats!$B$40,Lists_Cats!$C$40,IF(C695&lt;=Lists_Cats!$B$41,Lists_Cats!$C$41,IF(C695&lt;=Lists_Cats!$B$42,Lists_Cats!$C$42,IF(C695&lt;=Lists_Cats!$B$43,Lists_Cats!$C$43,IF(C695&lt;=Lists_Cats!$B$44,Lists_Cats!$C$44,IF(C695&lt;=Lists_Cats!$B$45,Lists_Cats!$C$45,IF(C695&lt;=Lists_Cats!$B$46,Lists_Cats!$C$46,Lists_Cats!$C$47))))))))))))))</f>
        <v>FW8</v>
      </c>
      <c r="F695" s="266"/>
      <c r="G695" s="266" t="s">
        <v>101</v>
      </c>
      <c r="H695" s="30" t="str">
        <f t="shared" si="31"/>
        <v>FT0-FW8-W.Oak</v>
      </c>
      <c r="I695" s="266">
        <v>16.170000000000002</v>
      </c>
      <c r="K695">
        <f t="shared" si="30"/>
        <v>1</v>
      </c>
      <c r="M695" s="355">
        <v>5.5E-2</v>
      </c>
      <c r="O695" s="361">
        <f t="shared" si="32"/>
        <v>17.060000000000002</v>
      </c>
    </row>
    <row r="696" spans="1:15">
      <c r="A696" s="266" t="s">
        <v>758</v>
      </c>
      <c r="B696" s="315">
        <v>9</v>
      </c>
      <c r="C696" s="266">
        <v>125</v>
      </c>
      <c r="D696" s="15" t="str">
        <f>IF(B696&lt;=Lists_Cats!$B$19,Lists_Cats!$C$19,IF(B696&lt;=Lists_Cats!$B$20,Lists_Cats!$C$20,IF(B696&lt;=Lists_Cats!$B$21,Lists_Cats!$C$21,IF(B696&lt;=Lists_Cats!$B$22,Lists_Cats!$C$22,IF(B696&lt;=Lists_Cats!$B$23,Lists_Cats!$C$23,IF(B696&lt;=Lists_Cats!$B$24,Lists_Cats!$C$24,IF(B696&lt;=Lists_Cats!$B$25,Lists_Cats!$C$25,IF(B696&lt;=Lists_Cats!$B$26,Lists_Cats!$C$26,IF(B696&lt;=Lists_Cats!$B$27,Lists_Cats!$C$27,IF(B696&lt;=Lists_Cats!$B$28,Lists_Cats!$C$28,Lists_Cats!$C$29))))))))))</f>
        <v>FT0</v>
      </c>
      <c r="E696" s="29" t="str">
        <f>IF(C696&lt;=Lists_Cats!$B$33,Lists_Cats!$C$33,IF(C696&lt;=Lists_Cats!$B$34,Lists_Cats!$C$34,IF(C696&lt;=Lists_Cats!$B$35,Lists_Cats!$C$35,IF(C696&lt;=Lists_Cats!$B$36,Lists_Cats!$C$36,IF(C696&lt;=Lists_Cats!$B$37,Lists_Cats!$C$37,IF(C696&lt;=Lists_Cats!$B$38,Lists_Cats!$C$38,IF(C696&lt;=Lists_Cats!$B$39,Lists_Cats!$C$39,IF(C696&lt;=Lists_Cats!$B$40,Lists_Cats!$C$40,IF(C696&lt;=Lists_Cats!$B$41,Lists_Cats!$C$41,IF(C696&lt;=Lists_Cats!$B$42,Lists_Cats!$C$42,IF(C696&lt;=Lists_Cats!$B$43,Lists_Cats!$C$43,IF(C696&lt;=Lists_Cats!$B$44,Lists_Cats!$C$44,IF(C696&lt;=Lists_Cats!$B$45,Lists_Cats!$C$45,IF(C696&lt;=Lists_Cats!$B$46,Lists_Cats!$C$46,Lists_Cats!$C$47))))))))))))))</f>
        <v>FW10</v>
      </c>
      <c r="F696" s="266"/>
      <c r="G696" s="266" t="s">
        <v>101</v>
      </c>
      <c r="H696" s="30" t="str">
        <f t="shared" si="31"/>
        <v>FT0-FW10-W.Oak</v>
      </c>
      <c r="I696" s="266">
        <v>19.110000000000003</v>
      </c>
      <c r="K696">
        <f t="shared" si="30"/>
        <v>1</v>
      </c>
      <c r="M696" s="355">
        <v>5.5E-2</v>
      </c>
      <c r="O696" s="361">
        <f t="shared" si="32"/>
        <v>20.170000000000002</v>
      </c>
    </row>
    <row r="697" spans="1:15">
      <c r="A697" s="266" t="s">
        <v>759</v>
      </c>
      <c r="B697" s="315">
        <v>9</v>
      </c>
      <c r="C697" s="266">
        <v>150</v>
      </c>
      <c r="D697" s="15" t="str">
        <f>IF(B697&lt;=Lists_Cats!$B$19,Lists_Cats!$C$19,IF(B697&lt;=Lists_Cats!$B$20,Lists_Cats!$C$20,IF(B697&lt;=Lists_Cats!$B$21,Lists_Cats!$C$21,IF(B697&lt;=Lists_Cats!$B$22,Lists_Cats!$C$22,IF(B697&lt;=Lists_Cats!$B$23,Lists_Cats!$C$23,IF(B697&lt;=Lists_Cats!$B$24,Lists_Cats!$C$24,IF(B697&lt;=Lists_Cats!$B$25,Lists_Cats!$C$25,IF(B697&lt;=Lists_Cats!$B$26,Lists_Cats!$C$26,IF(B697&lt;=Lists_Cats!$B$27,Lists_Cats!$C$27,IF(B697&lt;=Lists_Cats!$B$28,Lists_Cats!$C$28,Lists_Cats!$C$29))))))))))</f>
        <v>FT0</v>
      </c>
      <c r="E697" s="29" t="str">
        <f>IF(C697&lt;=Lists_Cats!$B$33,Lists_Cats!$C$33,IF(C697&lt;=Lists_Cats!$B$34,Lists_Cats!$C$34,IF(C697&lt;=Lists_Cats!$B$35,Lists_Cats!$C$35,IF(C697&lt;=Lists_Cats!$B$36,Lists_Cats!$C$36,IF(C697&lt;=Lists_Cats!$B$37,Lists_Cats!$C$37,IF(C697&lt;=Lists_Cats!$B$38,Lists_Cats!$C$38,IF(C697&lt;=Lists_Cats!$B$39,Lists_Cats!$C$39,IF(C697&lt;=Lists_Cats!$B$40,Lists_Cats!$C$40,IF(C697&lt;=Lists_Cats!$B$41,Lists_Cats!$C$41,IF(C697&lt;=Lists_Cats!$B$42,Lists_Cats!$C$42,IF(C697&lt;=Lists_Cats!$B$43,Lists_Cats!$C$43,IF(C697&lt;=Lists_Cats!$B$44,Lists_Cats!$C$44,IF(C697&lt;=Lists_Cats!$B$45,Lists_Cats!$C$45,IF(C697&lt;=Lists_Cats!$B$46,Lists_Cats!$C$46,Lists_Cats!$C$47))))))))))))))</f>
        <v>FW12</v>
      </c>
      <c r="F697" s="266"/>
      <c r="G697" s="266" t="s">
        <v>101</v>
      </c>
      <c r="H697" s="30" t="str">
        <f t="shared" si="31"/>
        <v>FT0-FW12-W.Oak</v>
      </c>
      <c r="I697" s="266">
        <v>22</v>
      </c>
      <c r="K697">
        <f t="shared" si="30"/>
        <v>1</v>
      </c>
      <c r="M697" s="355">
        <v>5.5E-2</v>
      </c>
      <c r="O697" s="361">
        <f t="shared" si="32"/>
        <v>23.21</v>
      </c>
    </row>
    <row r="698" spans="1:15" hidden="1">
      <c r="A698" s="266" t="s">
        <v>760</v>
      </c>
      <c r="B698" s="266">
        <v>12</v>
      </c>
      <c r="C698" s="266">
        <v>79</v>
      </c>
      <c r="D698" s="15" t="str">
        <f>IF(B698&lt;=Lists_Cats!$B$19,Lists_Cats!$C$19,IF(B698&lt;=Lists_Cats!$B$20,Lists_Cats!$C$20,IF(B698&lt;=Lists_Cats!$B$21,Lists_Cats!$C$21,IF(B698&lt;=Lists_Cats!$B$22,Lists_Cats!$C$22,IF(B698&lt;=Lists_Cats!$B$23,Lists_Cats!$C$23,IF(B698&lt;=Lists_Cats!$B$24,Lists_Cats!$C$24,IF(B698&lt;=Lists_Cats!$B$25,Lists_Cats!$C$25,IF(B698&lt;=Lists_Cats!$B$26,Lists_Cats!$C$26,IF(B698&lt;=Lists_Cats!$B$27,Lists_Cats!$C$27,IF(B698&lt;=Lists_Cats!$B$28,Lists_Cats!$C$28,Lists_Cats!$C$29))))))))))</f>
        <v>FT1</v>
      </c>
      <c r="E698" s="29" t="str">
        <f>IF(C698&lt;=Lists_Cats!$B$33,Lists_Cats!$C$33,IF(C698&lt;=Lists_Cats!$B$34,Lists_Cats!$C$34,IF(C698&lt;=Lists_Cats!$B$35,Lists_Cats!$C$35,IF(C698&lt;=Lists_Cats!$B$36,Lists_Cats!$C$36,IF(C698&lt;=Lists_Cats!$B$37,Lists_Cats!$C$37,IF(C698&lt;=Lists_Cats!$B$38,Lists_Cats!$C$38,IF(C698&lt;=Lists_Cats!$B$39,Lists_Cats!$C$39,IF(C698&lt;=Lists_Cats!$B$40,Lists_Cats!$C$40,IF(C698&lt;=Lists_Cats!$B$41,Lists_Cats!$C$41,IF(C698&lt;=Lists_Cats!$B$42,Lists_Cats!$C$42,IF(C698&lt;=Lists_Cats!$B$43,Lists_Cats!$C$43,IF(C698&lt;=Lists_Cats!$B$44,Lists_Cats!$C$44,IF(C698&lt;=Lists_Cats!$B$45,Lists_Cats!$C$45,IF(C698&lt;=Lists_Cats!$B$46,Lists_Cats!$C$46,Lists_Cats!$C$47))))))))))))))</f>
        <v>FW5</v>
      </c>
      <c r="F698" s="266"/>
      <c r="G698" s="266" t="s">
        <v>101</v>
      </c>
      <c r="H698" s="30" t="str">
        <f t="shared" si="31"/>
        <v>FT1-FW5-W.Oak</v>
      </c>
      <c r="I698" s="266">
        <v>15.89</v>
      </c>
      <c r="K698">
        <f t="shared" si="30"/>
        <v>1</v>
      </c>
      <c r="M698" s="355">
        <v>5.5E-2</v>
      </c>
      <c r="O698" s="361">
        <f t="shared" si="32"/>
        <v>16.770000000000003</v>
      </c>
    </row>
    <row r="699" spans="1:15" hidden="1">
      <c r="A699" s="266" t="s">
        <v>761</v>
      </c>
      <c r="B699" s="266">
        <v>12</v>
      </c>
      <c r="C699" s="266">
        <v>100</v>
      </c>
      <c r="D699" s="15" t="str">
        <f>IF(B699&lt;=Lists_Cats!$B$19,Lists_Cats!$C$19,IF(B699&lt;=Lists_Cats!$B$20,Lists_Cats!$C$20,IF(B699&lt;=Lists_Cats!$B$21,Lists_Cats!$C$21,IF(B699&lt;=Lists_Cats!$B$22,Lists_Cats!$C$22,IF(B699&lt;=Lists_Cats!$B$23,Lists_Cats!$C$23,IF(B699&lt;=Lists_Cats!$B$24,Lists_Cats!$C$24,IF(B699&lt;=Lists_Cats!$B$25,Lists_Cats!$C$25,IF(B699&lt;=Lists_Cats!$B$26,Lists_Cats!$C$26,IF(B699&lt;=Lists_Cats!$B$27,Lists_Cats!$C$27,IF(B699&lt;=Lists_Cats!$B$28,Lists_Cats!$C$28,Lists_Cats!$C$29))))))))))</f>
        <v>FT1</v>
      </c>
      <c r="E699" s="29" t="str">
        <f>IF(C699&lt;=Lists_Cats!$B$33,Lists_Cats!$C$33,IF(C699&lt;=Lists_Cats!$B$34,Lists_Cats!$C$34,IF(C699&lt;=Lists_Cats!$B$35,Lists_Cats!$C$35,IF(C699&lt;=Lists_Cats!$B$36,Lists_Cats!$C$36,IF(C699&lt;=Lists_Cats!$B$37,Lists_Cats!$C$37,IF(C699&lt;=Lists_Cats!$B$38,Lists_Cats!$C$38,IF(C699&lt;=Lists_Cats!$B$39,Lists_Cats!$C$39,IF(C699&lt;=Lists_Cats!$B$40,Lists_Cats!$C$40,IF(C699&lt;=Lists_Cats!$B$41,Lists_Cats!$C$41,IF(C699&lt;=Lists_Cats!$B$42,Lists_Cats!$C$42,IF(C699&lt;=Lists_Cats!$B$43,Lists_Cats!$C$43,IF(C699&lt;=Lists_Cats!$B$44,Lists_Cats!$C$44,IF(C699&lt;=Lists_Cats!$B$45,Lists_Cats!$C$45,IF(C699&lt;=Lists_Cats!$B$46,Lists_Cats!$C$46,Lists_Cats!$C$47))))))))))))))</f>
        <v>FW8</v>
      </c>
      <c r="F699" s="266"/>
      <c r="G699" s="266" t="s">
        <v>101</v>
      </c>
      <c r="H699" s="30" t="str">
        <f t="shared" si="31"/>
        <v>FT1-FW8-W.Oak</v>
      </c>
      <c r="I699" s="266">
        <v>18.84</v>
      </c>
      <c r="K699">
        <f t="shared" si="30"/>
        <v>1</v>
      </c>
      <c r="M699" s="355">
        <v>5.5E-2</v>
      </c>
      <c r="O699" s="361">
        <f t="shared" si="32"/>
        <v>19.880000000000003</v>
      </c>
    </row>
    <row r="700" spans="1:15" hidden="1">
      <c r="A700" s="266" t="s">
        <v>762</v>
      </c>
      <c r="B700" s="266">
        <v>12</v>
      </c>
      <c r="C700" s="266">
        <v>125</v>
      </c>
      <c r="D700" s="15" t="str">
        <f>IF(B700&lt;=Lists_Cats!$B$19,Lists_Cats!$C$19,IF(B700&lt;=Lists_Cats!$B$20,Lists_Cats!$C$20,IF(B700&lt;=Lists_Cats!$B$21,Lists_Cats!$C$21,IF(B700&lt;=Lists_Cats!$B$22,Lists_Cats!$C$22,IF(B700&lt;=Lists_Cats!$B$23,Lists_Cats!$C$23,IF(B700&lt;=Lists_Cats!$B$24,Lists_Cats!$C$24,IF(B700&lt;=Lists_Cats!$B$25,Lists_Cats!$C$25,IF(B700&lt;=Lists_Cats!$B$26,Lists_Cats!$C$26,IF(B700&lt;=Lists_Cats!$B$27,Lists_Cats!$C$27,IF(B700&lt;=Lists_Cats!$B$28,Lists_Cats!$C$28,Lists_Cats!$C$29))))))))))</f>
        <v>FT1</v>
      </c>
      <c r="E700" s="29" t="str">
        <f>IF(C700&lt;=Lists_Cats!$B$33,Lists_Cats!$C$33,IF(C700&lt;=Lists_Cats!$B$34,Lists_Cats!$C$34,IF(C700&lt;=Lists_Cats!$B$35,Lists_Cats!$C$35,IF(C700&lt;=Lists_Cats!$B$36,Lists_Cats!$C$36,IF(C700&lt;=Lists_Cats!$B$37,Lists_Cats!$C$37,IF(C700&lt;=Lists_Cats!$B$38,Lists_Cats!$C$38,IF(C700&lt;=Lists_Cats!$B$39,Lists_Cats!$C$39,IF(C700&lt;=Lists_Cats!$B$40,Lists_Cats!$C$40,IF(C700&lt;=Lists_Cats!$B$41,Lists_Cats!$C$41,IF(C700&lt;=Lists_Cats!$B$42,Lists_Cats!$C$42,IF(C700&lt;=Lists_Cats!$B$43,Lists_Cats!$C$43,IF(C700&lt;=Lists_Cats!$B$44,Lists_Cats!$C$44,IF(C700&lt;=Lists_Cats!$B$45,Lists_Cats!$C$45,IF(C700&lt;=Lists_Cats!$B$46,Lists_Cats!$C$46,Lists_Cats!$C$47))))))))))))))</f>
        <v>FW10</v>
      </c>
      <c r="F700" s="266"/>
      <c r="G700" s="266" t="s">
        <v>101</v>
      </c>
      <c r="H700" s="30" t="str">
        <f t="shared" si="31"/>
        <v>FT1-FW10-W.Oak</v>
      </c>
      <c r="I700" s="266">
        <v>22.5</v>
      </c>
      <c r="K700">
        <f t="shared" si="30"/>
        <v>1</v>
      </c>
      <c r="M700" s="355">
        <v>5.5E-2</v>
      </c>
      <c r="O700" s="361">
        <f t="shared" si="32"/>
        <v>23.740000000000002</v>
      </c>
    </row>
    <row r="701" spans="1:15" hidden="1">
      <c r="A701" s="266" t="s">
        <v>763</v>
      </c>
      <c r="B701" s="266">
        <v>12</v>
      </c>
      <c r="C701" s="266">
        <v>150</v>
      </c>
      <c r="D701" s="15" t="str">
        <f>IF(B701&lt;=Lists_Cats!$B$19,Lists_Cats!$C$19,IF(B701&lt;=Lists_Cats!$B$20,Lists_Cats!$C$20,IF(B701&lt;=Lists_Cats!$B$21,Lists_Cats!$C$21,IF(B701&lt;=Lists_Cats!$B$22,Lists_Cats!$C$22,IF(B701&lt;=Lists_Cats!$B$23,Lists_Cats!$C$23,IF(B701&lt;=Lists_Cats!$B$24,Lists_Cats!$C$24,IF(B701&lt;=Lists_Cats!$B$25,Lists_Cats!$C$25,IF(B701&lt;=Lists_Cats!$B$26,Lists_Cats!$C$26,IF(B701&lt;=Lists_Cats!$B$27,Lists_Cats!$C$27,IF(B701&lt;=Lists_Cats!$B$28,Lists_Cats!$C$28,Lists_Cats!$C$29))))))))))</f>
        <v>FT1</v>
      </c>
      <c r="E701" s="29" t="str">
        <f>IF(C701&lt;=Lists_Cats!$B$33,Lists_Cats!$C$33,IF(C701&lt;=Lists_Cats!$B$34,Lists_Cats!$C$34,IF(C701&lt;=Lists_Cats!$B$35,Lists_Cats!$C$35,IF(C701&lt;=Lists_Cats!$B$36,Lists_Cats!$C$36,IF(C701&lt;=Lists_Cats!$B$37,Lists_Cats!$C$37,IF(C701&lt;=Lists_Cats!$B$38,Lists_Cats!$C$38,IF(C701&lt;=Lists_Cats!$B$39,Lists_Cats!$C$39,IF(C701&lt;=Lists_Cats!$B$40,Lists_Cats!$C$40,IF(C701&lt;=Lists_Cats!$B$41,Lists_Cats!$C$41,IF(C701&lt;=Lists_Cats!$B$42,Lists_Cats!$C$42,IF(C701&lt;=Lists_Cats!$B$43,Lists_Cats!$C$43,IF(C701&lt;=Lists_Cats!$B$44,Lists_Cats!$C$44,IF(C701&lt;=Lists_Cats!$B$45,Lists_Cats!$C$45,IF(C701&lt;=Lists_Cats!$B$46,Lists_Cats!$C$46,Lists_Cats!$C$47))))))))))))))</f>
        <v>FW12</v>
      </c>
      <c r="F701" s="266"/>
      <c r="G701" s="266" t="s">
        <v>101</v>
      </c>
      <c r="H701" s="30" t="str">
        <f t="shared" si="31"/>
        <v>FT1-FW12-W.Oak</v>
      </c>
      <c r="I701" s="266">
        <v>26.040000000000003</v>
      </c>
      <c r="K701">
        <f t="shared" si="30"/>
        <v>1</v>
      </c>
      <c r="M701" s="355">
        <v>5.5E-2</v>
      </c>
      <c r="O701" s="361">
        <f t="shared" si="32"/>
        <v>27.48</v>
      </c>
    </row>
    <row r="702" spans="1:15">
      <c r="A702" s="266" t="s">
        <v>764</v>
      </c>
      <c r="B702" s="266">
        <v>15</v>
      </c>
      <c r="C702" s="266">
        <v>79</v>
      </c>
      <c r="D702" s="15" t="str">
        <f>IF(B702&lt;=Lists_Cats!$B$19,Lists_Cats!$C$19,IF(B702&lt;=Lists_Cats!$B$20,Lists_Cats!$C$20,IF(B702&lt;=Lists_Cats!$B$21,Lists_Cats!$C$21,IF(B702&lt;=Lists_Cats!$B$22,Lists_Cats!$C$22,IF(B702&lt;=Lists_Cats!$B$23,Lists_Cats!$C$23,IF(B702&lt;=Lists_Cats!$B$24,Lists_Cats!$C$24,IF(B702&lt;=Lists_Cats!$B$25,Lists_Cats!$C$25,IF(B702&lt;=Lists_Cats!$B$26,Lists_Cats!$C$26,IF(B702&lt;=Lists_Cats!$B$27,Lists_Cats!$C$27,IF(B702&lt;=Lists_Cats!$B$28,Lists_Cats!$C$28,Lists_Cats!$C$29))))))))))</f>
        <v>FT2</v>
      </c>
      <c r="E702" s="29" t="str">
        <f>IF(C702&lt;=Lists_Cats!$B$33,Lists_Cats!$C$33,IF(C702&lt;=Lists_Cats!$B$34,Lists_Cats!$C$34,IF(C702&lt;=Lists_Cats!$B$35,Lists_Cats!$C$35,IF(C702&lt;=Lists_Cats!$B$36,Lists_Cats!$C$36,IF(C702&lt;=Lists_Cats!$B$37,Lists_Cats!$C$37,IF(C702&lt;=Lists_Cats!$B$38,Lists_Cats!$C$38,IF(C702&lt;=Lists_Cats!$B$39,Lists_Cats!$C$39,IF(C702&lt;=Lists_Cats!$B$40,Lists_Cats!$C$40,IF(C702&lt;=Lists_Cats!$B$41,Lists_Cats!$C$41,IF(C702&lt;=Lists_Cats!$B$42,Lists_Cats!$C$42,IF(C702&lt;=Lists_Cats!$B$43,Lists_Cats!$C$43,IF(C702&lt;=Lists_Cats!$B$44,Lists_Cats!$C$44,IF(C702&lt;=Lists_Cats!$B$45,Lists_Cats!$C$45,IF(C702&lt;=Lists_Cats!$B$46,Lists_Cats!$C$46,Lists_Cats!$C$47))))))))))))))</f>
        <v>FW5</v>
      </c>
      <c r="F702" s="266"/>
      <c r="G702" s="266" t="s">
        <v>101</v>
      </c>
      <c r="H702" s="30" t="str">
        <f t="shared" si="31"/>
        <v>FT2-FW5-W.Oak</v>
      </c>
      <c r="I702" s="266">
        <v>20.75</v>
      </c>
      <c r="K702">
        <f t="shared" si="30"/>
        <v>1</v>
      </c>
      <c r="M702" s="355">
        <v>5.5E-2</v>
      </c>
      <c r="O702" s="361">
        <f t="shared" si="32"/>
        <v>21.900000000000002</v>
      </c>
    </row>
    <row r="703" spans="1:15">
      <c r="A703" s="266" t="s">
        <v>765</v>
      </c>
      <c r="B703" s="266">
        <v>15</v>
      </c>
      <c r="C703" s="266">
        <v>100</v>
      </c>
      <c r="D703" s="15" t="str">
        <f>IF(B703&lt;=Lists_Cats!$B$19,Lists_Cats!$C$19,IF(B703&lt;=Lists_Cats!$B$20,Lists_Cats!$C$20,IF(B703&lt;=Lists_Cats!$B$21,Lists_Cats!$C$21,IF(B703&lt;=Lists_Cats!$B$22,Lists_Cats!$C$22,IF(B703&lt;=Lists_Cats!$B$23,Lists_Cats!$C$23,IF(B703&lt;=Lists_Cats!$B$24,Lists_Cats!$C$24,IF(B703&lt;=Lists_Cats!$B$25,Lists_Cats!$C$25,IF(B703&lt;=Lists_Cats!$B$26,Lists_Cats!$C$26,IF(B703&lt;=Lists_Cats!$B$27,Lists_Cats!$C$27,IF(B703&lt;=Lists_Cats!$B$28,Lists_Cats!$C$28,Lists_Cats!$C$29))))))))))</f>
        <v>FT2</v>
      </c>
      <c r="E703" s="29" t="str">
        <f>IF(C703&lt;=Lists_Cats!$B$33,Lists_Cats!$C$33,IF(C703&lt;=Lists_Cats!$B$34,Lists_Cats!$C$34,IF(C703&lt;=Lists_Cats!$B$35,Lists_Cats!$C$35,IF(C703&lt;=Lists_Cats!$B$36,Lists_Cats!$C$36,IF(C703&lt;=Lists_Cats!$B$37,Lists_Cats!$C$37,IF(C703&lt;=Lists_Cats!$B$38,Lists_Cats!$C$38,IF(C703&lt;=Lists_Cats!$B$39,Lists_Cats!$C$39,IF(C703&lt;=Lists_Cats!$B$40,Lists_Cats!$C$40,IF(C703&lt;=Lists_Cats!$B$41,Lists_Cats!$C$41,IF(C703&lt;=Lists_Cats!$B$42,Lists_Cats!$C$42,IF(C703&lt;=Lists_Cats!$B$43,Lists_Cats!$C$43,IF(C703&lt;=Lists_Cats!$B$44,Lists_Cats!$C$44,IF(C703&lt;=Lists_Cats!$B$45,Lists_Cats!$C$45,IF(C703&lt;=Lists_Cats!$B$46,Lists_Cats!$C$46,Lists_Cats!$C$47))))))))))))))</f>
        <v>FW8</v>
      </c>
      <c r="F703" s="266"/>
      <c r="G703" s="266" t="s">
        <v>101</v>
      </c>
      <c r="H703" s="30" t="str">
        <f t="shared" si="31"/>
        <v>FT2-FW8-W.Oak</v>
      </c>
      <c r="I703" s="266">
        <v>24.950000000000003</v>
      </c>
      <c r="K703">
        <f t="shared" si="30"/>
        <v>1</v>
      </c>
      <c r="M703" s="355">
        <v>5.5E-2</v>
      </c>
      <c r="O703" s="361">
        <f t="shared" si="32"/>
        <v>26.330000000000002</v>
      </c>
    </row>
    <row r="704" spans="1:15">
      <c r="A704" s="266" t="s">
        <v>766</v>
      </c>
      <c r="B704" s="266">
        <v>15</v>
      </c>
      <c r="C704" s="266">
        <v>125</v>
      </c>
      <c r="D704" s="15" t="str">
        <f>IF(B704&lt;=Lists_Cats!$B$19,Lists_Cats!$C$19,IF(B704&lt;=Lists_Cats!$B$20,Lists_Cats!$C$20,IF(B704&lt;=Lists_Cats!$B$21,Lists_Cats!$C$21,IF(B704&lt;=Lists_Cats!$B$22,Lists_Cats!$C$22,IF(B704&lt;=Lists_Cats!$B$23,Lists_Cats!$C$23,IF(B704&lt;=Lists_Cats!$B$24,Lists_Cats!$C$24,IF(B704&lt;=Lists_Cats!$B$25,Lists_Cats!$C$25,IF(B704&lt;=Lists_Cats!$B$26,Lists_Cats!$C$26,IF(B704&lt;=Lists_Cats!$B$27,Lists_Cats!$C$27,IF(B704&lt;=Lists_Cats!$B$28,Lists_Cats!$C$28,Lists_Cats!$C$29))))))))))</f>
        <v>FT2</v>
      </c>
      <c r="E704" s="29" t="str">
        <f>IF(C704&lt;=Lists_Cats!$B$33,Lists_Cats!$C$33,IF(C704&lt;=Lists_Cats!$B$34,Lists_Cats!$C$34,IF(C704&lt;=Lists_Cats!$B$35,Lists_Cats!$C$35,IF(C704&lt;=Lists_Cats!$B$36,Lists_Cats!$C$36,IF(C704&lt;=Lists_Cats!$B$37,Lists_Cats!$C$37,IF(C704&lt;=Lists_Cats!$B$38,Lists_Cats!$C$38,IF(C704&lt;=Lists_Cats!$B$39,Lists_Cats!$C$39,IF(C704&lt;=Lists_Cats!$B$40,Lists_Cats!$C$40,IF(C704&lt;=Lists_Cats!$B$41,Lists_Cats!$C$41,IF(C704&lt;=Lists_Cats!$B$42,Lists_Cats!$C$42,IF(C704&lt;=Lists_Cats!$B$43,Lists_Cats!$C$43,IF(C704&lt;=Lists_Cats!$B$44,Lists_Cats!$C$44,IF(C704&lt;=Lists_Cats!$B$45,Lists_Cats!$C$45,IF(C704&lt;=Lists_Cats!$B$46,Lists_Cats!$C$46,Lists_Cats!$C$47))))))))))))))</f>
        <v>FW10</v>
      </c>
      <c r="F704" s="266"/>
      <c r="G704" s="266" t="s">
        <v>101</v>
      </c>
      <c r="H704" s="30" t="str">
        <f t="shared" si="31"/>
        <v>FT2-FW10-W.Oak</v>
      </c>
      <c r="I704" s="266">
        <v>30.080000000000002</v>
      </c>
      <c r="K704">
        <f t="shared" si="30"/>
        <v>1</v>
      </c>
      <c r="M704" s="355">
        <v>5.5E-2</v>
      </c>
      <c r="O704" s="361">
        <f t="shared" si="32"/>
        <v>31.740000000000002</v>
      </c>
    </row>
    <row r="705" spans="1:15">
      <c r="A705" s="266" t="s">
        <v>767</v>
      </c>
      <c r="B705" s="266">
        <v>15</v>
      </c>
      <c r="C705" s="266">
        <v>150</v>
      </c>
      <c r="D705" s="15" t="str">
        <f>IF(B705&lt;=Lists_Cats!$B$19,Lists_Cats!$C$19,IF(B705&lt;=Lists_Cats!$B$20,Lists_Cats!$C$20,IF(B705&lt;=Lists_Cats!$B$21,Lists_Cats!$C$21,IF(B705&lt;=Lists_Cats!$B$22,Lists_Cats!$C$22,IF(B705&lt;=Lists_Cats!$B$23,Lists_Cats!$C$23,IF(B705&lt;=Lists_Cats!$B$24,Lists_Cats!$C$24,IF(B705&lt;=Lists_Cats!$B$25,Lists_Cats!$C$25,IF(B705&lt;=Lists_Cats!$B$26,Lists_Cats!$C$26,IF(B705&lt;=Lists_Cats!$B$27,Lists_Cats!$C$27,IF(B705&lt;=Lists_Cats!$B$28,Lists_Cats!$C$28,Lists_Cats!$C$29))))))))))</f>
        <v>FT2</v>
      </c>
      <c r="E705" s="29" t="str">
        <f>IF(C705&lt;=Lists_Cats!$B$33,Lists_Cats!$C$33,IF(C705&lt;=Lists_Cats!$B$34,Lists_Cats!$C$34,IF(C705&lt;=Lists_Cats!$B$35,Lists_Cats!$C$35,IF(C705&lt;=Lists_Cats!$B$36,Lists_Cats!$C$36,IF(C705&lt;=Lists_Cats!$B$37,Lists_Cats!$C$37,IF(C705&lt;=Lists_Cats!$B$38,Lists_Cats!$C$38,IF(C705&lt;=Lists_Cats!$B$39,Lists_Cats!$C$39,IF(C705&lt;=Lists_Cats!$B$40,Lists_Cats!$C$40,IF(C705&lt;=Lists_Cats!$B$41,Lists_Cats!$C$41,IF(C705&lt;=Lists_Cats!$B$42,Lists_Cats!$C$42,IF(C705&lt;=Lists_Cats!$B$43,Lists_Cats!$C$43,IF(C705&lt;=Lists_Cats!$B$44,Lists_Cats!$C$44,IF(C705&lt;=Lists_Cats!$B$45,Lists_Cats!$C$45,IF(C705&lt;=Lists_Cats!$B$46,Lists_Cats!$C$46,Lists_Cats!$C$47))))))))))))))</f>
        <v>FW12</v>
      </c>
      <c r="F705" s="266"/>
      <c r="G705" s="266" t="s">
        <v>101</v>
      </c>
      <c r="H705" s="30" t="str">
        <f t="shared" si="31"/>
        <v>FT2-FW12-W.Oak</v>
      </c>
      <c r="I705" s="266">
        <v>35.159999999999997</v>
      </c>
      <c r="K705">
        <f t="shared" si="30"/>
        <v>1</v>
      </c>
      <c r="M705" s="355">
        <v>5.5E-2</v>
      </c>
      <c r="O705" s="361">
        <f t="shared" si="32"/>
        <v>37.1</v>
      </c>
    </row>
    <row r="706" spans="1:15">
      <c r="A706" s="266" t="s">
        <v>768</v>
      </c>
      <c r="B706" s="266">
        <v>18</v>
      </c>
      <c r="C706" s="266">
        <v>79</v>
      </c>
      <c r="D706" s="15" t="str">
        <f>IF(B706&lt;=Lists_Cats!$B$19,Lists_Cats!$C$19,IF(B706&lt;=Lists_Cats!$B$20,Lists_Cats!$C$20,IF(B706&lt;=Lists_Cats!$B$21,Lists_Cats!$C$21,IF(B706&lt;=Lists_Cats!$B$22,Lists_Cats!$C$22,IF(B706&lt;=Lists_Cats!$B$23,Lists_Cats!$C$23,IF(B706&lt;=Lists_Cats!$B$24,Lists_Cats!$C$24,IF(B706&lt;=Lists_Cats!$B$25,Lists_Cats!$C$25,IF(B706&lt;=Lists_Cats!$B$26,Lists_Cats!$C$26,IF(B706&lt;=Lists_Cats!$B$27,Lists_Cats!$C$27,IF(B706&lt;=Lists_Cats!$B$28,Lists_Cats!$C$28,Lists_Cats!$C$29))))))))))</f>
        <v>FT3</v>
      </c>
      <c r="E706" s="29" t="str">
        <f>IF(C706&lt;=Lists_Cats!$B$33,Lists_Cats!$C$33,IF(C706&lt;=Lists_Cats!$B$34,Lists_Cats!$C$34,IF(C706&lt;=Lists_Cats!$B$35,Lists_Cats!$C$35,IF(C706&lt;=Lists_Cats!$B$36,Lists_Cats!$C$36,IF(C706&lt;=Lists_Cats!$B$37,Lists_Cats!$C$37,IF(C706&lt;=Lists_Cats!$B$38,Lists_Cats!$C$38,IF(C706&lt;=Lists_Cats!$B$39,Lists_Cats!$C$39,IF(C706&lt;=Lists_Cats!$B$40,Lists_Cats!$C$40,IF(C706&lt;=Lists_Cats!$B$41,Lists_Cats!$C$41,IF(C706&lt;=Lists_Cats!$B$42,Lists_Cats!$C$42,IF(C706&lt;=Lists_Cats!$B$43,Lists_Cats!$C$43,IF(C706&lt;=Lists_Cats!$B$44,Lists_Cats!$C$44,IF(C706&lt;=Lists_Cats!$B$45,Lists_Cats!$C$45,IF(C706&lt;=Lists_Cats!$B$46,Lists_Cats!$C$46,Lists_Cats!$C$47))))))))))))))</f>
        <v>FW5</v>
      </c>
      <c r="F706" s="266"/>
      <c r="G706" s="266" t="s">
        <v>101</v>
      </c>
      <c r="H706" s="30" t="str">
        <f t="shared" si="31"/>
        <v>FT3-FW5-W.Oak</v>
      </c>
      <c r="I706" s="266">
        <v>21.400000000000002</v>
      </c>
      <c r="K706">
        <f t="shared" si="30"/>
        <v>1</v>
      </c>
      <c r="M706" s="355">
        <v>5.5E-2</v>
      </c>
      <c r="O706" s="361">
        <f t="shared" si="32"/>
        <v>22.580000000000002</v>
      </c>
    </row>
    <row r="707" spans="1:15">
      <c r="A707" s="266" t="s">
        <v>769</v>
      </c>
      <c r="B707" s="266">
        <v>18</v>
      </c>
      <c r="C707" s="266">
        <v>100</v>
      </c>
      <c r="D707" s="15" t="str">
        <f>IF(B707&lt;=Lists_Cats!$B$19,Lists_Cats!$C$19,IF(B707&lt;=Lists_Cats!$B$20,Lists_Cats!$C$20,IF(B707&lt;=Lists_Cats!$B$21,Lists_Cats!$C$21,IF(B707&lt;=Lists_Cats!$B$22,Lists_Cats!$C$22,IF(B707&lt;=Lists_Cats!$B$23,Lists_Cats!$C$23,IF(B707&lt;=Lists_Cats!$B$24,Lists_Cats!$C$24,IF(B707&lt;=Lists_Cats!$B$25,Lists_Cats!$C$25,IF(B707&lt;=Lists_Cats!$B$26,Lists_Cats!$C$26,IF(B707&lt;=Lists_Cats!$B$27,Lists_Cats!$C$27,IF(B707&lt;=Lists_Cats!$B$28,Lists_Cats!$C$28,Lists_Cats!$C$29))))))))))</f>
        <v>FT3</v>
      </c>
      <c r="E707" s="29" t="str">
        <f>IF(C707&lt;=Lists_Cats!$B$33,Lists_Cats!$C$33,IF(C707&lt;=Lists_Cats!$B$34,Lists_Cats!$C$34,IF(C707&lt;=Lists_Cats!$B$35,Lists_Cats!$C$35,IF(C707&lt;=Lists_Cats!$B$36,Lists_Cats!$C$36,IF(C707&lt;=Lists_Cats!$B$37,Lists_Cats!$C$37,IF(C707&lt;=Lists_Cats!$B$38,Lists_Cats!$C$38,IF(C707&lt;=Lists_Cats!$B$39,Lists_Cats!$C$39,IF(C707&lt;=Lists_Cats!$B$40,Lists_Cats!$C$40,IF(C707&lt;=Lists_Cats!$B$41,Lists_Cats!$C$41,IF(C707&lt;=Lists_Cats!$B$42,Lists_Cats!$C$42,IF(C707&lt;=Lists_Cats!$B$43,Lists_Cats!$C$43,IF(C707&lt;=Lists_Cats!$B$44,Lists_Cats!$C$44,IF(C707&lt;=Lists_Cats!$B$45,Lists_Cats!$C$45,IF(C707&lt;=Lists_Cats!$B$46,Lists_Cats!$C$46,Lists_Cats!$C$47))))))))))))))</f>
        <v>FW8</v>
      </c>
      <c r="F707" s="266"/>
      <c r="G707" s="266" t="s">
        <v>101</v>
      </c>
      <c r="H707" s="30" t="str">
        <f t="shared" si="31"/>
        <v>FT3-FW8-W.Oak</v>
      </c>
      <c r="I707" s="266">
        <v>25.720000000000002</v>
      </c>
      <c r="K707">
        <f t="shared" si="30"/>
        <v>1</v>
      </c>
      <c r="M707" s="355">
        <v>5.5E-2</v>
      </c>
      <c r="O707" s="361">
        <f t="shared" si="32"/>
        <v>27.14</v>
      </c>
    </row>
    <row r="708" spans="1:15">
      <c r="A708" s="266" t="s">
        <v>770</v>
      </c>
      <c r="B708" s="266">
        <v>18</v>
      </c>
      <c r="C708" s="266">
        <v>125</v>
      </c>
      <c r="D708" s="15" t="str">
        <f>IF(B708&lt;=Lists_Cats!$B$19,Lists_Cats!$C$19,IF(B708&lt;=Lists_Cats!$B$20,Lists_Cats!$C$20,IF(B708&lt;=Lists_Cats!$B$21,Lists_Cats!$C$21,IF(B708&lt;=Lists_Cats!$B$22,Lists_Cats!$C$22,IF(B708&lt;=Lists_Cats!$B$23,Lists_Cats!$C$23,IF(B708&lt;=Lists_Cats!$B$24,Lists_Cats!$C$24,IF(B708&lt;=Lists_Cats!$B$25,Lists_Cats!$C$25,IF(B708&lt;=Lists_Cats!$B$26,Lists_Cats!$C$26,IF(B708&lt;=Lists_Cats!$B$27,Lists_Cats!$C$27,IF(B708&lt;=Lists_Cats!$B$28,Lists_Cats!$C$28,Lists_Cats!$C$29))))))))))</f>
        <v>FT3</v>
      </c>
      <c r="E708" s="29" t="str">
        <f>IF(C708&lt;=Lists_Cats!$B$33,Lists_Cats!$C$33,IF(C708&lt;=Lists_Cats!$B$34,Lists_Cats!$C$34,IF(C708&lt;=Lists_Cats!$B$35,Lists_Cats!$C$35,IF(C708&lt;=Lists_Cats!$B$36,Lists_Cats!$C$36,IF(C708&lt;=Lists_Cats!$B$37,Lists_Cats!$C$37,IF(C708&lt;=Lists_Cats!$B$38,Lists_Cats!$C$38,IF(C708&lt;=Lists_Cats!$B$39,Lists_Cats!$C$39,IF(C708&lt;=Lists_Cats!$B$40,Lists_Cats!$C$40,IF(C708&lt;=Lists_Cats!$B$41,Lists_Cats!$C$41,IF(C708&lt;=Lists_Cats!$B$42,Lists_Cats!$C$42,IF(C708&lt;=Lists_Cats!$B$43,Lists_Cats!$C$43,IF(C708&lt;=Lists_Cats!$B$44,Lists_Cats!$C$44,IF(C708&lt;=Lists_Cats!$B$45,Lists_Cats!$C$45,IF(C708&lt;=Lists_Cats!$B$46,Lists_Cats!$C$46,Lists_Cats!$C$47))))))))))))))</f>
        <v>FW10</v>
      </c>
      <c r="F708" s="266"/>
      <c r="G708" s="266" t="s">
        <v>101</v>
      </c>
      <c r="H708" s="30" t="str">
        <f t="shared" si="31"/>
        <v>FT3-FW10-W.Oak</v>
      </c>
      <c r="I708" s="266">
        <v>31.220000000000002</v>
      </c>
      <c r="K708">
        <f t="shared" ref="K708:K771" si="33">COUNTIF($H$4:$H$873,H708)</f>
        <v>1</v>
      </c>
      <c r="M708" s="355">
        <v>5.5E-2</v>
      </c>
      <c r="O708" s="361">
        <f t="shared" si="32"/>
        <v>32.94</v>
      </c>
    </row>
    <row r="709" spans="1:15">
      <c r="A709" s="266" t="s">
        <v>771</v>
      </c>
      <c r="B709" s="266">
        <v>18</v>
      </c>
      <c r="C709" s="266">
        <v>150</v>
      </c>
      <c r="D709" s="15" t="str">
        <f>IF(B709&lt;=Lists_Cats!$B$19,Lists_Cats!$C$19,IF(B709&lt;=Lists_Cats!$B$20,Lists_Cats!$C$20,IF(B709&lt;=Lists_Cats!$B$21,Lists_Cats!$C$21,IF(B709&lt;=Lists_Cats!$B$22,Lists_Cats!$C$22,IF(B709&lt;=Lists_Cats!$B$23,Lists_Cats!$C$23,IF(B709&lt;=Lists_Cats!$B$24,Lists_Cats!$C$24,IF(B709&lt;=Lists_Cats!$B$25,Lists_Cats!$C$25,IF(B709&lt;=Lists_Cats!$B$26,Lists_Cats!$C$26,IF(B709&lt;=Lists_Cats!$B$27,Lists_Cats!$C$27,IF(B709&lt;=Lists_Cats!$B$28,Lists_Cats!$C$28,Lists_Cats!$C$29))))))))))</f>
        <v>FT3</v>
      </c>
      <c r="E709" s="29" t="str">
        <f>IF(C709&lt;=Lists_Cats!$B$33,Lists_Cats!$C$33,IF(C709&lt;=Lists_Cats!$B$34,Lists_Cats!$C$34,IF(C709&lt;=Lists_Cats!$B$35,Lists_Cats!$C$35,IF(C709&lt;=Lists_Cats!$B$36,Lists_Cats!$C$36,IF(C709&lt;=Lists_Cats!$B$37,Lists_Cats!$C$37,IF(C709&lt;=Lists_Cats!$B$38,Lists_Cats!$C$38,IF(C709&lt;=Lists_Cats!$B$39,Lists_Cats!$C$39,IF(C709&lt;=Lists_Cats!$B$40,Lists_Cats!$C$40,IF(C709&lt;=Lists_Cats!$B$41,Lists_Cats!$C$41,IF(C709&lt;=Lists_Cats!$B$42,Lists_Cats!$C$42,IF(C709&lt;=Lists_Cats!$B$43,Lists_Cats!$C$43,IF(C709&lt;=Lists_Cats!$B$44,Lists_Cats!$C$44,IF(C709&lt;=Lists_Cats!$B$45,Lists_Cats!$C$45,IF(C709&lt;=Lists_Cats!$B$46,Lists_Cats!$C$46,Lists_Cats!$C$47))))))))))))))</f>
        <v>FW12</v>
      </c>
      <c r="F709" s="266"/>
      <c r="G709" s="266" t="s">
        <v>101</v>
      </c>
      <c r="H709" s="30" t="str">
        <f t="shared" ref="H709:H772" si="34">D709&amp;"-"&amp;E709&amp;"-"&amp;G709</f>
        <v>FT3-FW12-W.Oak</v>
      </c>
      <c r="I709" s="266">
        <v>36.47</v>
      </c>
      <c r="K709">
        <f t="shared" si="33"/>
        <v>1</v>
      </c>
      <c r="M709" s="355">
        <v>5.5E-2</v>
      </c>
      <c r="O709" s="361">
        <f t="shared" ref="O709:O772" si="35">+ROUNDUP(I709*(1+M709),2)</f>
        <v>38.479999999999997</v>
      </c>
    </row>
    <row r="710" spans="1:15" hidden="1">
      <c r="A710" s="266" t="s">
        <v>772</v>
      </c>
      <c r="B710" s="266">
        <v>25</v>
      </c>
      <c r="C710" s="266">
        <v>79</v>
      </c>
      <c r="D710" s="15" t="str">
        <f>IF(B710&lt;=Lists_Cats!$B$19,Lists_Cats!$C$19,IF(B710&lt;=Lists_Cats!$B$20,Lists_Cats!$C$20,IF(B710&lt;=Lists_Cats!$B$21,Lists_Cats!$C$21,IF(B710&lt;=Lists_Cats!$B$22,Lists_Cats!$C$22,IF(B710&lt;=Lists_Cats!$B$23,Lists_Cats!$C$23,IF(B710&lt;=Lists_Cats!$B$24,Lists_Cats!$C$24,IF(B710&lt;=Lists_Cats!$B$25,Lists_Cats!$C$25,IF(B710&lt;=Lists_Cats!$B$26,Lists_Cats!$C$26,IF(B710&lt;=Lists_Cats!$B$27,Lists_Cats!$C$27,IF(B710&lt;=Lists_Cats!$B$28,Lists_Cats!$C$28,Lists_Cats!$C$29))))))))))</f>
        <v>FT5</v>
      </c>
      <c r="E710" s="29" t="str">
        <f>IF(C710&lt;=Lists_Cats!$B$33,Lists_Cats!$C$33,IF(C710&lt;=Lists_Cats!$B$34,Lists_Cats!$C$34,IF(C710&lt;=Lists_Cats!$B$35,Lists_Cats!$C$35,IF(C710&lt;=Lists_Cats!$B$36,Lists_Cats!$C$36,IF(C710&lt;=Lists_Cats!$B$37,Lists_Cats!$C$37,IF(C710&lt;=Lists_Cats!$B$38,Lists_Cats!$C$38,IF(C710&lt;=Lists_Cats!$B$39,Lists_Cats!$C$39,IF(C710&lt;=Lists_Cats!$B$40,Lists_Cats!$C$40,IF(C710&lt;=Lists_Cats!$B$41,Lists_Cats!$C$41,IF(C710&lt;=Lists_Cats!$B$42,Lists_Cats!$C$42,IF(C710&lt;=Lists_Cats!$B$43,Lists_Cats!$C$43,IF(C710&lt;=Lists_Cats!$B$44,Lists_Cats!$C$44,IF(C710&lt;=Lists_Cats!$B$45,Lists_Cats!$C$45,IF(C710&lt;=Lists_Cats!$B$46,Lists_Cats!$C$46,Lists_Cats!$C$47))))))))))))))</f>
        <v>FW5</v>
      </c>
      <c r="F710" s="266"/>
      <c r="G710" s="266" t="s">
        <v>101</v>
      </c>
      <c r="H710" s="30" t="str">
        <f t="shared" si="34"/>
        <v>FT5-FW5-W.Oak</v>
      </c>
      <c r="I710" s="321">
        <v>28.76</v>
      </c>
      <c r="K710">
        <f t="shared" si="33"/>
        <v>1</v>
      </c>
      <c r="M710" s="355">
        <v>5.5E-2</v>
      </c>
      <c r="O710" s="361">
        <f t="shared" si="35"/>
        <v>30.35</v>
      </c>
    </row>
    <row r="711" spans="1:15" hidden="1">
      <c r="A711" s="266" t="s">
        <v>773</v>
      </c>
      <c r="B711" s="266">
        <v>25</v>
      </c>
      <c r="C711" s="266">
        <v>100</v>
      </c>
      <c r="D711" s="15" t="str">
        <f>IF(B711&lt;=Lists_Cats!$B$19,Lists_Cats!$C$19,IF(B711&lt;=Lists_Cats!$B$20,Lists_Cats!$C$20,IF(B711&lt;=Lists_Cats!$B$21,Lists_Cats!$C$21,IF(B711&lt;=Lists_Cats!$B$22,Lists_Cats!$C$22,IF(B711&lt;=Lists_Cats!$B$23,Lists_Cats!$C$23,IF(B711&lt;=Lists_Cats!$B$24,Lists_Cats!$C$24,IF(B711&lt;=Lists_Cats!$B$25,Lists_Cats!$C$25,IF(B711&lt;=Lists_Cats!$B$26,Lists_Cats!$C$26,IF(B711&lt;=Lists_Cats!$B$27,Lists_Cats!$C$27,IF(B711&lt;=Lists_Cats!$B$28,Lists_Cats!$C$28,Lists_Cats!$C$29))))))))))</f>
        <v>FT5</v>
      </c>
      <c r="E711" s="29" t="str">
        <f>IF(C711&lt;=Lists_Cats!$B$33,Lists_Cats!$C$33,IF(C711&lt;=Lists_Cats!$B$34,Lists_Cats!$C$34,IF(C711&lt;=Lists_Cats!$B$35,Lists_Cats!$C$35,IF(C711&lt;=Lists_Cats!$B$36,Lists_Cats!$C$36,IF(C711&lt;=Lists_Cats!$B$37,Lists_Cats!$C$37,IF(C711&lt;=Lists_Cats!$B$38,Lists_Cats!$C$38,IF(C711&lt;=Lists_Cats!$B$39,Lists_Cats!$C$39,IF(C711&lt;=Lists_Cats!$B$40,Lists_Cats!$C$40,IF(C711&lt;=Lists_Cats!$B$41,Lists_Cats!$C$41,IF(C711&lt;=Lists_Cats!$B$42,Lists_Cats!$C$42,IF(C711&lt;=Lists_Cats!$B$43,Lists_Cats!$C$43,IF(C711&lt;=Lists_Cats!$B$44,Lists_Cats!$C$44,IF(C711&lt;=Lists_Cats!$B$45,Lists_Cats!$C$45,IF(C711&lt;=Lists_Cats!$B$46,Lists_Cats!$C$46,Lists_Cats!$C$47))))))))))))))</f>
        <v>FW8</v>
      </c>
      <c r="F711" s="266"/>
      <c r="G711" s="266" t="s">
        <v>101</v>
      </c>
      <c r="H711" s="30" t="str">
        <f t="shared" si="34"/>
        <v>FT5-FW8-W.Oak</v>
      </c>
      <c r="I711" s="266">
        <v>35.479999999999997</v>
      </c>
      <c r="K711">
        <f t="shared" si="33"/>
        <v>1</v>
      </c>
      <c r="M711" s="355">
        <v>5.5E-2</v>
      </c>
      <c r="O711" s="361">
        <f t="shared" si="35"/>
        <v>37.44</v>
      </c>
    </row>
    <row r="712" spans="1:15" hidden="1">
      <c r="A712" s="266" t="s">
        <v>774</v>
      </c>
      <c r="B712" s="266">
        <v>25</v>
      </c>
      <c r="C712" s="266">
        <v>125</v>
      </c>
      <c r="D712" s="15" t="str">
        <f>IF(B712&lt;=Lists_Cats!$B$19,Lists_Cats!$C$19,IF(B712&lt;=Lists_Cats!$B$20,Lists_Cats!$C$20,IF(B712&lt;=Lists_Cats!$B$21,Lists_Cats!$C$21,IF(B712&lt;=Lists_Cats!$B$22,Lists_Cats!$C$22,IF(B712&lt;=Lists_Cats!$B$23,Lists_Cats!$C$23,IF(B712&lt;=Lists_Cats!$B$24,Lists_Cats!$C$24,IF(B712&lt;=Lists_Cats!$B$25,Lists_Cats!$C$25,IF(B712&lt;=Lists_Cats!$B$26,Lists_Cats!$C$26,IF(B712&lt;=Lists_Cats!$B$27,Lists_Cats!$C$27,IF(B712&lt;=Lists_Cats!$B$28,Lists_Cats!$C$28,Lists_Cats!$C$29))))))))))</f>
        <v>FT5</v>
      </c>
      <c r="E712" s="29" t="str">
        <f>IF(C712&lt;=Lists_Cats!$B$33,Lists_Cats!$C$33,IF(C712&lt;=Lists_Cats!$B$34,Lists_Cats!$C$34,IF(C712&lt;=Lists_Cats!$B$35,Lists_Cats!$C$35,IF(C712&lt;=Lists_Cats!$B$36,Lists_Cats!$C$36,IF(C712&lt;=Lists_Cats!$B$37,Lists_Cats!$C$37,IF(C712&lt;=Lists_Cats!$B$38,Lists_Cats!$C$38,IF(C712&lt;=Lists_Cats!$B$39,Lists_Cats!$C$39,IF(C712&lt;=Lists_Cats!$B$40,Lists_Cats!$C$40,IF(C712&lt;=Lists_Cats!$B$41,Lists_Cats!$C$41,IF(C712&lt;=Lists_Cats!$B$42,Lists_Cats!$C$42,IF(C712&lt;=Lists_Cats!$B$43,Lists_Cats!$C$43,IF(C712&lt;=Lists_Cats!$B$44,Lists_Cats!$C$44,IF(C712&lt;=Lists_Cats!$B$45,Lists_Cats!$C$45,IF(C712&lt;=Lists_Cats!$B$46,Lists_Cats!$C$46,Lists_Cats!$C$47))))))))))))))</f>
        <v>FW10</v>
      </c>
      <c r="F712" s="266"/>
      <c r="G712" s="266" t="s">
        <v>101</v>
      </c>
      <c r="H712" s="30" t="str">
        <f t="shared" si="34"/>
        <v>FT5-FW10-W.Oak</v>
      </c>
      <c r="I712" s="266">
        <v>43.01</v>
      </c>
      <c r="K712">
        <f t="shared" si="33"/>
        <v>1</v>
      </c>
      <c r="M712" s="355">
        <v>5.5E-2</v>
      </c>
      <c r="O712" s="361">
        <f t="shared" si="35"/>
        <v>45.379999999999995</v>
      </c>
    </row>
    <row r="713" spans="1:15" hidden="1">
      <c r="A713" s="266" t="s">
        <v>775</v>
      </c>
      <c r="B713" s="266">
        <v>25</v>
      </c>
      <c r="C713" s="266">
        <v>150</v>
      </c>
      <c r="D713" s="15" t="str">
        <f>IF(B713&lt;=Lists_Cats!$B$19,Lists_Cats!$C$19,IF(B713&lt;=Lists_Cats!$B$20,Lists_Cats!$C$20,IF(B713&lt;=Lists_Cats!$B$21,Lists_Cats!$C$21,IF(B713&lt;=Lists_Cats!$B$22,Lists_Cats!$C$22,IF(B713&lt;=Lists_Cats!$B$23,Lists_Cats!$C$23,IF(B713&lt;=Lists_Cats!$B$24,Lists_Cats!$C$24,IF(B713&lt;=Lists_Cats!$B$25,Lists_Cats!$C$25,IF(B713&lt;=Lists_Cats!$B$26,Lists_Cats!$C$26,IF(B713&lt;=Lists_Cats!$B$27,Lists_Cats!$C$27,IF(B713&lt;=Lists_Cats!$B$28,Lists_Cats!$C$28,Lists_Cats!$C$29))))))))))</f>
        <v>FT5</v>
      </c>
      <c r="E713" s="29" t="str">
        <f>IF(C713&lt;=Lists_Cats!$B$33,Lists_Cats!$C$33,IF(C713&lt;=Lists_Cats!$B$34,Lists_Cats!$C$34,IF(C713&lt;=Lists_Cats!$B$35,Lists_Cats!$C$35,IF(C713&lt;=Lists_Cats!$B$36,Lists_Cats!$C$36,IF(C713&lt;=Lists_Cats!$B$37,Lists_Cats!$C$37,IF(C713&lt;=Lists_Cats!$B$38,Lists_Cats!$C$38,IF(C713&lt;=Lists_Cats!$B$39,Lists_Cats!$C$39,IF(C713&lt;=Lists_Cats!$B$40,Lists_Cats!$C$40,IF(C713&lt;=Lists_Cats!$B$41,Lists_Cats!$C$41,IF(C713&lt;=Lists_Cats!$B$42,Lists_Cats!$C$42,IF(C713&lt;=Lists_Cats!$B$43,Lists_Cats!$C$43,IF(C713&lt;=Lists_Cats!$B$44,Lists_Cats!$C$44,IF(C713&lt;=Lists_Cats!$B$45,Lists_Cats!$C$45,IF(C713&lt;=Lists_Cats!$B$46,Lists_Cats!$C$46,Lists_Cats!$C$47))))))))))))))</f>
        <v>FW12</v>
      </c>
      <c r="F713" s="266"/>
      <c r="G713" s="266" t="s">
        <v>101</v>
      </c>
      <c r="H713" s="30" t="str">
        <f t="shared" si="34"/>
        <v>FT5-FW12-W.Oak</v>
      </c>
      <c r="I713" s="266">
        <v>50.919999999999995</v>
      </c>
      <c r="K713">
        <f t="shared" si="33"/>
        <v>1</v>
      </c>
      <c r="M713" s="355">
        <v>5.5E-2</v>
      </c>
      <c r="O713" s="361">
        <f t="shared" si="35"/>
        <v>53.73</v>
      </c>
    </row>
    <row r="714" spans="1:15">
      <c r="A714" s="314" t="s">
        <v>756</v>
      </c>
      <c r="B714" s="315">
        <v>9</v>
      </c>
      <c r="C714" s="266">
        <v>79</v>
      </c>
      <c r="D714" s="15" t="str">
        <f>IF(B714&lt;=Lists_Cats!$B$19,Lists_Cats!$C$19,IF(B714&lt;=Lists_Cats!$B$20,Lists_Cats!$C$20,IF(B714&lt;=Lists_Cats!$B$21,Lists_Cats!$C$21,IF(B714&lt;=Lists_Cats!$B$22,Lists_Cats!$C$22,IF(B714&lt;=Lists_Cats!$B$23,Lists_Cats!$C$23,IF(B714&lt;=Lists_Cats!$B$24,Lists_Cats!$C$24,IF(B714&lt;=Lists_Cats!$B$25,Lists_Cats!$C$25,IF(B714&lt;=Lists_Cats!$B$26,Lists_Cats!$C$26,IF(B714&lt;=Lists_Cats!$B$27,Lists_Cats!$C$27,IF(B714&lt;=Lists_Cats!$B$28,Lists_Cats!$C$28,Lists_Cats!$C$29))))))))))</f>
        <v>FT0</v>
      </c>
      <c r="E714" s="29" t="str">
        <f>IF(C714&lt;=Lists_Cats!$B$33,Lists_Cats!$C$33,IF(C714&lt;=Lists_Cats!$B$34,Lists_Cats!$C$34,IF(C714&lt;=Lists_Cats!$B$35,Lists_Cats!$C$35,IF(C714&lt;=Lists_Cats!$B$36,Lists_Cats!$C$36,IF(C714&lt;=Lists_Cats!$B$37,Lists_Cats!$C$37,IF(C714&lt;=Lists_Cats!$B$38,Lists_Cats!$C$38,IF(C714&lt;=Lists_Cats!$B$39,Lists_Cats!$C$39,IF(C714&lt;=Lists_Cats!$B$40,Lists_Cats!$C$40,IF(C714&lt;=Lists_Cats!$B$41,Lists_Cats!$C$41,IF(C714&lt;=Lists_Cats!$B$42,Lists_Cats!$C$42,IF(C714&lt;=Lists_Cats!$B$43,Lists_Cats!$C$43,IF(C714&lt;=Lists_Cats!$B$44,Lists_Cats!$C$44,IF(C714&lt;=Lists_Cats!$B$45,Lists_Cats!$C$45,IF(C714&lt;=Lists_Cats!$B$46,Lists_Cats!$C$46,Lists_Cats!$C$47))))))))))))))</f>
        <v>FW5</v>
      </c>
      <c r="F714" s="314"/>
      <c r="G714" s="314" t="s">
        <v>776</v>
      </c>
      <c r="H714" s="30" t="str">
        <f t="shared" si="34"/>
        <v>FT0-FW5-ASH</v>
      </c>
      <c r="I714" s="314">
        <v>11.09</v>
      </c>
      <c r="K714">
        <f t="shared" si="33"/>
        <v>1</v>
      </c>
      <c r="M714" s="357">
        <v>0.04</v>
      </c>
      <c r="O714" s="361">
        <f t="shared" si="35"/>
        <v>11.54</v>
      </c>
    </row>
    <row r="715" spans="1:15">
      <c r="A715" s="314" t="s">
        <v>757</v>
      </c>
      <c r="B715" s="315">
        <v>9</v>
      </c>
      <c r="C715" s="266">
        <v>100</v>
      </c>
      <c r="D715" s="15" t="str">
        <f>IF(B715&lt;=Lists_Cats!$B$19,Lists_Cats!$C$19,IF(B715&lt;=Lists_Cats!$B$20,Lists_Cats!$C$20,IF(B715&lt;=Lists_Cats!$B$21,Lists_Cats!$C$21,IF(B715&lt;=Lists_Cats!$B$22,Lists_Cats!$C$22,IF(B715&lt;=Lists_Cats!$B$23,Lists_Cats!$C$23,IF(B715&lt;=Lists_Cats!$B$24,Lists_Cats!$C$24,IF(B715&lt;=Lists_Cats!$B$25,Lists_Cats!$C$25,IF(B715&lt;=Lists_Cats!$B$26,Lists_Cats!$C$26,IF(B715&lt;=Lists_Cats!$B$27,Lists_Cats!$C$27,IF(B715&lt;=Lists_Cats!$B$28,Lists_Cats!$C$28,Lists_Cats!$C$29))))))))))</f>
        <v>FT0</v>
      </c>
      <c r="E715" s="29" t="str">
        <f>IF(C715&lt;=Lists_Cats!$B$33,Lists_Cats!$C$33,IF(C715&lt;=Lists_Cats!$B$34,Lists_Cats!$C$34,IF(C715&lt;=Lists_Cats!$B$35,Lists_Cats!$C$35,IF(C715&lt;=Lists_Cats!$B$36,Lists_Cats!$C$36,IF(C715&lt;=Lists_Cats!$B$37,Lists_Cats!$C$37,IF(C715&lt;=Lists_Cats!$B$38,Lists_Cats!$C$38,IF(C715&lt;=Lists_Cats!$B$39,Lists_Cats!$C$39,IF(C715&lt;=Lists_Cats!$B$40,Lists_Cats!$C$40,IF(C715&lt;=Lists_Cats!$B$41,Lists_Cats!$C$41,IF(C715&lt;=Lists_Cats!$B$42,Lists_Cats!$C$42,IF(C715&lt;=Lists_Cats!$B$43,Lists_Cats!$C$43,IF(C715&lt;=Lists_Cats!$B$44,Lists_Cats!$C$44,IF(C715&lt;=Lists_Cats!$B$45,Lists_Cats!$C$45,IF(C715&lt;=Lists_Cats!$B$46,Lists_Cats!$C$46,Lists_Cats!$C$47))))))))))))))</f>
        <v>FW8</v>
      </c>
      <c r="F715" s="314"/>
      <c r="G715" s="314" t="s">
        <v>776</v>
      </c>
      <c r="H715" s="30" t="str">
        <f t="shared" si="34"/>
        <v>FT0-FW8-ASH</v>
      </c>
      <c r="I715" s="314">
        <v>13.31</v>
      </c>
      <c r="K715">
        <f t="shared" si="33"/>
        <v>1</v>
      </c>
      <c r="M715" s="357">
        <v>0.04</v>
      </c>
      <c r="O715" s="361">
        <f t="shared" si="35"/>
        <v>13.85</v>
      </c>
    </row>
    <row r="716" spans="1:15">
      <c r="A716" s="314" t="s">
        <v>758</v>
      </c>
      <c r="B716" s="315">
        <v>9</v>
      </c>
      <c r="C716" s="266">
        <v>125</v>
      </c>
      <c r="D716" s="15" t="str">
        <f>IF(B716&lt;=Lists_Cats!$B$19,Lists_Cats!$C$19,IF(B716&lt;=Lists_Cats!$B$20,Lists_Cats!$C$20,IF(B716&lt;=Lists_Cats!$B$21,Lists_Cats!$C$21,IF(B716&lt;=Lists_Cats!$B$22,Lists_Cats!$C$22,IF(B716&lt;=Lists_Cats!$B$23,Lists_Cats!$C$23,IF(B716&lt;=Lists_Cats!$B$24,Lists_Cats!$C$24,IF(B716&lt;=Lists_Cats!$B$25,Lists_Cats!$C$25,IF(B716&lt;=Lists_Cats!$B$26,Lists_Cats!$C$26,IF(B716&lt;=Lists_Cats!$B$27,Lists_Cats!$C$27,IF(B716&lt;=Lists_Cats!$B$28,Lists_Cats!$C$28,Lists_Cats!$C$29))))))))))</f>
        <v>FT0</v>
      </c>
      <c r="E716" s="29" t="str">
        <f>IF(C716&lt;=Lists_Cats!$B$33,Lists_Cats!$C$33,IF(C716&lt;=Lists_Cats!$B$34,Lists_Cats!$C$34,IF(C716&lt;=Lists_Cats!$B$35,Lists_Cats!$C$35,IF(C716&lt;=Lists_Cats!$B$36,Lists_Cats!$C$36,IF(C716&lt;=Lists_Cats!$B$37,Lists_Cats!$C$37,IF(C716&lt;=Lists_Cats!$B$38,Lists_Cats!$C$38,IF(C716&lt;=Lists_Cats!$B$39,Lists_Cats!$C$39,IF(C716&lt;=Lists_Cats!$B$40,Lists_Cats!$C$40,IF(C716&lt;=Lists_Cats!$B$41,Lists_Cats!$C$41,IF(C716&lt;=Lists_Cats!$B$42,Lists_Cats!$C$42,IF(C716&lt;=Lists_Cats!$B$43,Lists_Cats!$C$43,IF(C716&lt;=Lists_Cats!$B$44,Lists_Cats!$C$44,IF(C716&lt;=Lists_Cats!$B$45,Lists_Cats!$C$45,IF(C716&lt;=Lists_Cats!$B$46,Lists_Cats!$C$46,Lists_Cats!$C$47))))))))))))))</f>
        <v>FW10</v>
      </c>
      <c r="F716" s="314"/>
      <c r="G716" s="314" t="s">
        <v>776</v>
      </c>
      <c r="H716" s="30" t="str">
        <f t="shared" si="34"/>
        <v>FT0-FW10-ASH</v>
      </c>
      <c r="I716" s="314">
        <v>15.52</v>
      </c>
      <c r="K716">
        <f t="shared" si="33"/>
        <v>1</v>
      </c>
      <c r="M716" s="357">
        <v>0.04</v>
      </c>
      <c r="O716" s="361">
        <f t="shared" si="35"/>
        <v>16.150000000000002</v>
      </c>
    </row>
    <row r="717" spans="1:15">
      <c r="A717" s="314" t="s">
        <v>759</v>
      </c>
      <c r="B717" s="315">
        <v>9</v>
      </c>
      <c r="C717" s="266">
        <v>150</v>
      </c>
      <c r="D717" s="15" t="str">
        <f>IF(B717&lt;=Lists_Cats!$B$19,Lists_Cats!$C$19,IF(B717&lt;=Lists_Cats!$B$20,Lists_Cats!$C$20,IF(B717&lt;=Lists_Cats!$B$21,Lists_Cats!$C$21,IF(B717&lt;=Lists_Cats!$B$22,Lists_Cats!$C$22,IF(B717&lt;=Lists_Cats!$B$23,Lists_Cats!$C$23,IF(B717&lt;=Lists_Cats!$B$24,Lists_Cats!$C$24,IF(B717&lt;=Lists_Cats!$B$25,Lists_Cats!$C$25,IF(B717&lt;=Lists_Cats!$B$26,Lists_Cats!$C$26,IF(B717&lt;=Lists_Cats!$B$27,Lists_Cats!$C$27,IF(B717&lt;=Lists_Cats!$B$28,Lists_Cats!$C$28,Lists_Cats!$C$29))))))))))</f>
        <v>FT0</v>
      </c>
      <c r="E717" s="29" t="str">
        <f>IF(C717&lt;=Lists_Cats!$B$33,Lists_Cats!$C$33,IF(C717&lt;=Lists_Cats!$B$34,Lists_Cats!$C$34,IF(C717&lt;=Lists_Cats!$B$35,Lists_Cats!$C$35,IF(C717&lt;=Lists_Cats!$B$36,Lists_Cats!$C$36,IF(C717&lt;=Lists_Cats!$B$37,Lists_Cats!$C$37,IF(C717&lt;=Lists_Cats!$B$38,Lists_Cats!$C$38,IF(C717&lt;=Lists_Cats!$B$39,Lists_Cats!$C$39,IF(C717&lt;=Lists_Cats!$B$40,Lists_Cats!$C$40,IF(C717&lt;=Lists_Cats!$B$41,Lists_Cats!$C$41,IF(C717&lt;=Lists_Cats!$B$42,Lists_Cats!$C$42,IF(C717&lt;=Lists_Cats!$B$43,Lists_Cats!$C$43,IF(C717&lt;=Lists_Cats!$B$44,Lists_Cats!$C$44,IF(C717&lt;=Lists_Cats!$B$45,Lists_Cats!$C$45,IF(C717&lt;=Lists_Cats!$B$46,Lists_Cats!$C$46,Lists_Cats!$C$47))))))))))))))</f>
        <v>FW12</v>
      </c>
      <c r="F717" s="314"/>
      <c r="G717" s="314" t="s">
        <v>776</v>
      </c>
      <c r="H717" s="30" t="str">
        <f t="shared" si="34"/>
        <v>FT0-FW12-ASH</v>
      </c>
      <c r="I717" s="314">
        <v>17.68</v>
      </c>
      <c r="K717">
        <f t="shared" si="33"/>
        <v>1</v>
      </c>
      <c r="M717" s="357">
        <v>0.04</v>
      </c>
      <c r="O717" s="361">
        <f t="shared" si="35"/>
        <v>18.39</v>
      </c>
    </row>
    <row r="718" spans="1:15" hidden="1">
      <c r="A718" s="314" t="s">
        <v>760</v>
      </c>
      <c r="B718" s="266">
        <v>12</v>
      </c>
      <c r="C718" s="266">
        <v>79</v>
      </c>
      <c r="D718" s="15" t="str">
        <f>IF(B718&lt;=Lists_Cats!$B$19,Lists_Cats!$C$19,IF(B718&lt;=Lists_Cats!$B$20,Lists_Cats!$C$20,IF(B718&lt;=Lists_Cats!$B$21,Lists_Cats!$C$21,IF(B718&lt;=Lists_Cats!$B$22,Lists_Cats!$C$22,IF(B718&lt;=Lists_Cats!$B$23,Lists_Cats!$C$23,IF(B718&lt;=Lists_Cats!$B$24,Lists_Cats!$C$24,IF(B718&lt;=Lists_Cats!$B$25,Lists_Cats!$C$25,IF(B718&lt;=Lists_Cats!$B$26,Lists_Cats!$C$26,IF(B718&lt;=Lists_Cats!$B$27,Lists_Cats!$C$27,IF(B718&lt;=Lists_Cats!$B$28,Lists_Cats!$C$28,Lists_Cats!$C$29))))))))))</f>
        <v>FT1</v>
      </c>
      <c r="E718" s="29" t="str">
        <f>IF(C718&lt;=Lists_Cats!$B$33,Lists_Cats!$C$33,IF(C718&lt;=Lists_Cats!$B$34,Lists_Cats!$C$34,IF(C718&lt;=Lists_Cats!$B$35,Lists_Cats!$C$35,IF(C718&lt;=Lists_Cats!$B$36,Lists_Cats!$C$36,IF(C718&lt;=Lists_Cats!$B$37,Lists_Cats!$C$37,IF(C718&lt;=Lists_Cats!$B$38,Lists_Cats!$C$38,IF(C718&lt;=Lists_Cats!$B$39,Lists_Cats!$C$39,IF(C718&lt;=Lists_Cats!$B$40,Lists_Cats!$C$40,IF(C718&lt;=Lists_Cats!$B$41,Lists_Cats!$C$41,IF(C718&lt;=Lists_Cats!$B$42,Lists_Cats!$C$42,IF(C718&lt;=Lists_Cats!$B$43,Lists_Cats!$C$43,IF(C718&lt;=Lists_Cats!$B$44,Lists_Cats!$C$44,IF(C718&lt;=Lists_Cats!$B$45,Lists_Cats!$C$45,IF(C718&lt;=Lists_Cats!$B$46,Lists_Cats!$C$46,Lists_Cats!$C$47))))))))))))))</f>
        <v>FW5</v>
      </c>
      <c r="F718" s="314"/>
      <c r="G718" s="314" t="s">
        <v>776</v>
      </c>
      <c r="H718" s="30" t="str">
        <f t="shared" si="34"/>
        <v>FT1-FW5-ASH</v>
      </c>
      <c r="I718" s="314">
        <v>11.78</v>
      </c>
      <c r="K718">
        <f t="shared" si="33"/>
        <v>1</v>
      </c>
      <c r="M718" s="357">
        <v>0.04</v>
      </c>
      <c r="O718" s="361">
        <f t="shared" si="35"/>
        <v>12.26</v>
      </c>
    </row>
    <row r="719" spans="1:15" hidden="1">
      <c r="A719" s="314" t="s">
        <v>761</v>
      </c>
      <c r="B719" s="266">
        <v>12</v>
      </c>
      <c r="C719" s="266">
        <v>100</v>
      </c>
      <c r="D719" s="15" t="str">
        <f>IF(B719&lt;=Lists_Cats!$B$19,Lists_Cats!$C$19,IF(B719&lt;=Lists_Cats!$B$20,Lists_Cats!$C$20,IF(B719&lt;=Lists_Cats!$B$21,Lists_Cats!$C$21,IF(B719&lt;=Lists_Cats!$B$22,Lists_Cats!$C$22,IF(B719&lt;=Lists_Cats!$B$23,Lists_Cats!$C$23,IF(B719&lt;=Lists_Cats!$B$24,Lists_Cats!$C$24,IF(B719&lt;=Lists_Cats!$B$25,Lists_Cats!$C$25,IF(B719&lt;=Lists_Cats!$B$26,Lists_Cats!$C$26,IF(B719&lt;=Lists_Cats!$B$27,Lists_Cats!$C$27,IF(B719&lt;=Lists_Cats!$B$28,Lists_Cats!$C$28,Lists_Cats!$C$29))))))))))</f>
        <v>FT1</v>
      </c>
      <c r="E719" s="29" t="str">
        <f>IF(C719&lt;=Lists_Cats!$B$33,Lists_Cats!$C$33,IF(C719&lt;=Lists_Cats!$B$34,Lists_Cats!$C$34,IF(C719&lt;=Lists_Cats!$B$35,Lists_Cats!$C$35,IF(C719&lt;=Lists_Cats!$B$36,Lists_Cats!$C$36,IF(C719&lt;=Lists_Cats!$B$37,Lists_Cats!$C$37,IF(C719&lt;=Lists_Cats!$B$38,Lists_Cats!$C$38,IF(C719&lt;=Lists_Cats!$B$39,Lists_Cats!$C$39,IF(C719&lt;=Lists_Cats!$B$40,Lists_Cats!$C$40,IF(C719&lt;=Lists_Cats!$B$41,Lists_Cats!$C$41,IF(C719&lt;=Lists_Cats!$B$42,Lists_Cats!$C$42,IF(C719&lt;=Lists_Cats!$B$43,Lists_Cats!$C$43,IF(C719&lt;=Lists_Cats!$B$44,Lists_Cats!$C$44,IF(C719&lt;=Lists_Cats!$B$45,Lists_Cats!$C$45,IF(C719&lt;=Lists_Cats!$B$46,Lists_Cats!$C$46,Lists_Cats!$C$47))))))))))))))</f>
        <v>FW8</v>
      </c>
      <c r="F719" s="314"/>
      <c r="G719" s="314" t="s">
        <v>776</v>
      </c>
      <c r="H719" s="30" t="str">
        <f t="shared" si="34"/>
        <v>FT1-FW8-ASH</v>
      </c>
      <c r="I719" s="314">
        <v>13.84</v>
      </c>
      <c r="K719">
        <f t="shared" si="33"/>
        <v>1</v>
      </c>
      <c r="M719" s="357">
        <v>0.04</v>
      </c>
      <c r="O719" s="361">
        <f t="shared" si="35"/>
        <v>14.4</v>
      </c>
    </row>
    <row r="720" spans="1:15" hidden="1">
      <c r="A720" s="314" t="s">
        <v>762</v>
      </c>
      <c r="B720" s="266">
        <v>12</v>
      </c>
      <c r="C720" s="266">
        <v>125</v>
      </c>
      <c r="D720" s="15" t="str">
        <f>IF(B720&lt;=Lists_Cats!$B$19,Lists_Cats!$C$19,IF(B720&lt;=Lists_Cats!$B$20,Lists_Cats!$C$20,IF(B720&lt;=Lists_Cats!$B$21,Lists_Cats!$C$21,IF(B720&lt;=Lists_Cats!$B$22,Lists_Cats!$C$22,IF(B720&lt;=Lists_Cats!$B$23,Lists_Cats!$C$23,IF(B720&lt;=Lists_Cats!$B$24,Lists_Cats!$C$24,IF(B720&lt;=Lists_Cats!$B$25,Lists_Cats!$C$25,IF(B720&lt;=Lists_Cats!$B$26,Lists_Cats!$C$26,IF(B720&lt;=Lists_Cats!$B$27,Lists_Cats!$C$27,IF(B720&lt;=Lists_Cats!$B$28,Lists_Cats!$C$28,Lists_Cats!$C$29))))))))))</f>
        <v>FT1</v>
      </c>
      <c r="E720" s="29" t="str">
        <f>IF(C720&lt;=Lists_Cats!$B$33,Lists_Cats!$C$33,IF(C720&lt;=Lists_Cats!$B$34,Lists_Cats!$C$34,IF(C720&lt;=Lists_Cats!$B$35,Lists_Cats!$C$35,IF(C720&lt;=Lists_Cats!$B$36,Lists_Cats!$C$36,IF(C720&lt;=Lists_Cats!$B$37,Lists_Cats!$C$37,IF(C720&lt;=Lists_Cats!$B$38,Lists_Cats!$C$38,IF(C720&lt;=Lists_Cats!$B$39,Lists_Cats!$C$39,IF(C720&lt;=Lists_Cats!$B$40,Lists_Cats!$C$40,IF(C720&lt;=Lists_Cats!$B$41,Lists_Cats!$C$41,IF(C720&lt;=Lists_Cats!$B$42,Lists_Cats!$C$42,IF(C720&lt;=Lists_Cats!$B$43,Lists_Cats!$C$43,IF(C720&lt;=Lists_Cats!$B$44,Lists_Cats!$C$44,IF(C720&lt;=Lists_Cats!$B$45,Lists_Cats!$C$45,IF(C720&lt;=Lists_Cats!$B$46,Lists_Cats!$C$46,Lists_Cats!$C$47))))))))))))))</f>
        <v>FW10</v>
      </c>
      <c r="F720" s="314"/>
      <c r="G720" s="314" t="s">
        <v>776</v>
      </c>
      <c r="H720" s="30" t="str">
        <f t="shared" si="34"/>
        <v>FT1-FW10-ASH</v>
      </c>
      <c r="I720" s="314">
        <v>16.260000000000002</v>
      </c>
      <c r="K720">
        <f t="shared" si="33"/>
        <v>1</v>
      </c>
      <c r="M720" s="357">
        <v>0.04</v>
      </c>
      <c r="O720" s="361">
        <f t="shared" si="35"/>
        <v>16.920000000000002</v>
      </c>
    </row>
    <row r="721" spans="1:15" hidden="1">
      <c r="A721" s="314" t="s">
        <v>763</v>
      </c>
      <c r="B721" s="266">
        <v>12</v>
      </c>
      <c r="C721" s="266">
        <v>150</v>
      </c>
      <c r="D721" s="15" t="str">
        <f>IF(B721&lt;=Lists_Cats!$B$19,Lists_Cats!$C$19,IF(B721&lt;=Lists_Cats!$B$20,Lists_Cats!$C$20,IF(B721&lt;=Lists_Cats!$B$21,Lists_Cats!$C$21,IF(B721&lt;=Lists_Cats!$B$22,Lists_Cats!$C$22,IF(B721&lt;=Lists_Cats!$B$23,Lists_Cats!$C$23,IF(B721&lt;=Lists_Cats!$B$24,Lists_Cats!$C$24,IF(B721&lt;=Lists_Cats!$B$25,Lists_Cats!$C$25,IF(B721&lt;=Lists_Cats!$B$26,Lists_Cats!$C$26,IF(B721&lt;=Lists_Cats!$B$27,Lists_Cats!$C$27,IF(B721&lt;=Lists_Cats!$B$28,Lists_Cats!$C$28,Lists_Cats!$C$29))))))))))</f>
        <v>FT1</v>
      </c>
      <c r="E721" s="29" t="str">
        <f>IF(C721&lt;=Lists_Cats!$B$33,Lists_Cats!$C$33,IF(C721&lt;=Lists_Cats!$B$34,Lists_Cats!$C$34,IF(C721&lt;=Lists_Cats!$B$35,Lists_Cats!$C$35,IF(C721&lt;=Lists_Cats!$B$36,Lists_Cats!$C$36,IF(C721&lt;=Lists_Cats!$B$37,Lists_Cats!$C$37,IF(C721&lt;=Lists_Cats!$B$38,Lists_Cats!$C$38,IF(C721&lt;=Lists_Cats!$B$39,Lists_Cats!$C$39,IF(C721&lt;=Lists_Cats!$B$40,Lists_Cats!$C$40,IF(C721&lt;=Lists_Cats!$B$41,Lists_Cats!$C$41,IF(C721&lt;=Lists_Cats!$B$42,Lists_Cats!$C$42,IF(C721&lt;=Lists_Cats!$B$43,Lists_Cats!$C$43,IF(C721&lt;=Lists_Cats!$B$44,Lists_Cats!$C$44,IF(C721&lt;=Lists_Cats!$B$45,Lists_Cats!$C$45,IF(C721&lt;=Lists_Cats!$B$46,Lists_Cats!$C$46,Lists_Cats!$C$47))))))))))))))</f>
        <v>FW12</v>
      </c>
      <c r="F721" s="314"/>
      <c r="G721" s="314" t="s">
        <v>776</v>
      </c>
      <c r="H721" s="30" t="str">
        <f t="shared" si="34"/>
        <v>FT1-FW12-ASH</v>
      </c>
      <c r="I721" s="314">
        <v>18.680000000000003</v>
      </c>
      <c r="K721">
        <f t="shared" si="33"/>
        <v>1</v>
      </c>
      <c r="M721" s="357">
        <v>0.04</v>
      </c>
      <c r="O721" s="361">
        <f t="shared" si="35"/>
        <v>19.430000000000003</v>
      </c>
    </row>
    <row r="722" spans="1:15">
      <c r="A722" s="314" t="s">
        <v>764</v>
      </c>
      <c r="B722" s="266">
        <v>15</v>
      </c>
      <c r="C722" s="266">
        <v>79</v>
      </c>
      <c r="D722" s="15" t="str">
        <f>IF(B722&lt;=Lists_Cats!$B$19,Lists_Cats!$C$19,IF(B722&lt;=Lists_Cats!$B$20,Lists_Cats!$C$20,IF(B722&lt;=Lists_Cats!$B$21,Lists_Cats!$C$21,IF(B722&lt;=Lists_Cats!$B$22,Lists_Cats!$C$22,IF(B722&lt;=Lists_Cats!$B$23,Lists_Cats!$C$23,IF(B722&lt;=Lists_Cats!$B$24,Lists_Cats!$C$24,IF(B722&lt;=Lists_Cats!$B$25,Lists_Cats!$C$25,IF(B722&lt;=Lists_Cats!$B$26,Lists_Cats!$C$26,IF(B722&lt;=Lists_Cats!$B$27,Lists_Cats!$C$27,IF(B722&lt;=Lists_Cats!$B$28,Lists_Cats!$C$28,Lists_Cats!$C$29))))))))))</f>
        <v>FT2</v>
      </c>
      <c r="E722" s="29" t="str">
        <f>IF(C722&lt;=Lists_Cats!$B$33,Lists_Cats!$C$33,IF(C722&lt;=Lists_Cats!$B$34,Lists_Cats!$C$34,IF(C722&lt;=Lists_Cats!$B$35,Lists_Cats!$C$35,IF(C722&lt;=Lists_Cats!$B$36,Lists_Cats!$C$36,IF(C722&lt;=Lists_Cats!$B$37,Lists_Cats!$C$37,IF(C722&lt;=Lists_Cats!$B$38,Lists_Cats!$C$38,IF(C722&lt;=Lists_Cats!$B$39,Lists_Cats!$C$39,IF(C722&lt;=Lists_Cats!$B$40,Lists_Cats!$C$40,IF(C722&lt;=Lists_Cats!$B$41,Lists_Cats!$C$41,IF(C722&lt;=Lists_Cats!$B$42,Lists_Cats!$C$42,IF(C722&lt;=Lists_Cats!$B$43,Lists_Cats!$C$43,IF(C722&lt;=Lists_Cats!$B$44,Lists_Cats!$C$44,IF(C722&lt;=Lists_Cats!$B$45,Lists_Cats!$C$45,IF(C722&lt;=Lists_Cats!$B$46,Lists_Cats!$C$46,Lists_Cats!$C$47))))))))))))))</f>
        <v>FW5</v>
      </c>
      <c r="F722" s="314"/>
      <c r="G722" s="314" t="s">
        <v>776</v>
      </c>
      <c r="H722" s="30" t="str">
        <f t="shared" si="34"/>
        <v>FT2-FW5-ASH</v>
      </c>
      <c r="I722" s="314">
        <v>14.04</v>
      </c>
      <c r="K722">
        <f t="shared" si="33"/>
        <v>1</v>
      </c>
      <c r="M722" s="357">
        <v>0.04</v>
      </c>
      <c r="O722" s="361">
        <f t="shared" si="35"/>
        <v>14.61</v>
      </c>
    </row>
    <row r="723" spans="1:15">
      <c r="A723" s="314" t="s">
        <v>765</v>
      </c>
      <c r="B723" s="266">
        <v>15</v>
      </c>
      <c r="C723" s="266">
        <v>100</v>
      </c>
      <c r="D723" s="15" t="str">
        <f>IF(B723&lt;=Lists_Cats!$B$19,Lists_Cats!$C$19,IF(B723&lt;=Lists_Cats!$B$20,Lists_Cats!$C$20,IF(B723&lt;=Lists_Cats!$B$21,Lists_Cats!$C$21,IF(B723&lt;=Lists_Cats!$B$22,Lists_Cats!$C$22,IF(B723&lt;=Lists_Cats!$B$23,Lists_Cats!$C$23,IF(B723&lt;=Lists_Cats!$B$24,Lists_Cats!$C$24,IF(B723&lt;=Lists_Cats!$B$25,Lists_Cats!$C$25,IF(B723&lt;=Lists_Cats!$B$26,Lists_Cats!$C$26,IF(B723&lt;=Lists_Cats!$B$27,Lists_Cats!$C$27,IF(B723&lt;=Lists_Cats!$B$28,Lists_Cats!$C$28,Lists_Cats!$C$29))))))))))</f>
        <v>FT2</v>
      </c>
      <c r="E723" s="29" t="str">
        <f>IF(C723&lt;=Lists_Cats!$B$33,Lists_Cats!$C$33,IF(C723&lt;=Lists_Cats!$B$34,Lists_Cats!$C$34,IF(C723&lt;=Lists_Cats!$B$35,Lists_Cats!$C$35,IF(C723&lt;=Lists_Cats!$B$36,Lists_Cats!$C$36,IF(C723&lt;=Lists_Cats!$B$37,Lists_Cats!$C$37,IF(C723&lt;=Lists_Cats!$B$38,Lists_Cats!$C$38,IF(C723&lt;=Lists_Cats!$B$39,Lists_Cats!$C$39,IF(C723&lt;=Lists_Cats!$B$40,Lists_Cats!$C$40,IF(C723&lt;=Lists_Cats!$B$41,Lists_Cats!$C$41,IF(C723&lt;=Lists_Cats!$B$42,Lists_Cats!$C$42,IF(C723&lt;=Lists_Cats!$B$43,Lists_Cats!$C$43,IF(C723&lt;=Lists_Cats!$B$44,Lists_Cats!$C$44,IF(C723&lt;=Lists_Cats!$B$45,Lists_Cats!$C$45,IF(C723&lt;=Lists_Cats!$B$46,Lists_Cats!$C$46,Lists_Cats!$C$47))))))))))))))</f>
        <v>FW8</v>
      </c>
      <c r="F723" s="314"/>
      <c r="G723" s="314" t="s">
        <v>776</v>
      </c>
      <c r="H723" s="30" t="str">
        <f t="shared" si="34"/>
        <v>FT2-FW8-ASH</v>
      </c>
      <c r="I723" s="314">
        <v>16.690000000000001</v>
      </c>
      <c r="K723">
        <f t="shared" si="33"/>
        <v>1</v>
      </c>
      <c r="M723" s="357">
        <v>0.04</v>
      </c>
      <c r="O723" s="361">
        <f t="shared" si="35"/>
        <v>17.360000000000003</v>
      </c>
    </row>
    <row r="724" spans="1:15">
      <c r="A724" s="314" t="s">
        <v>766</v>
      </c>
      <c r="B724" s="266">
        <v>15</v>
      </c>
      <c r="C724" s="266">
        <v>125</v>
      </c>
      <c r="D724" s="15" t="str">
        <f>IF(B724&lt;=Lists_Cats!$B$19,Lists_Cats!$C$19,IF(B724&lt;=Lists_Cats!$B$20,Lists_Cats!$C$20,IF(B724&lt;=Lists_Cats!$B$21,Lists_Cats!$C$21,IF(B724&lt;=Lists_Cats!$B$22,Lists_Cats!$C$22,IF(B724&lt;=Lists_Cats!$B$23,Lists_Cats!$C$23,IF(B724&lt;=Lists_Cats!$B$24,Lists_Cats!$C$24,IF(B724&lt;=Lists_Cats!$B$25,Lists_Cats!$C$25,IF(B724&lt;=Lists_Cats!$B$26,Lists_Cats!$C$26,IF(B724&lt;=Lists_Cats!$B$27,Lists_Cats!$C$27,IF(B724&lt;=Lists_Cats!$B$28,Lists_Cats!$C$28,Lists_Cats!$C$29))))))))))</f>
        <v>FT2</v>
      </c>
      <c r="E724" s="29" t="str">
        <f>IF(C724&lt;=Lists_Cats!$B$33,Lists_Cats!$C$33,IF(C724&lt;=Lists_Cats!$B$34,Lists_Cats!$C$34,IF(C724&lt;=Lists_Cats!$B$35,Lists_Cats!$C$35,IF(C724&lt;=Lists_Cats!$B$36,Lists_Cats!$C$36,IF(C724&lt;=Lists_Cats!$B$37,Lists_Cats!$C$37,IF(C724&lt;=Lists_Cats!$B$38,Lists_Cats!$C$38,IF(C724&lt;=Lists_Cats!$B$39,Lists_Cats!$C$39,IF(C724&lt;=Lists_Cats!$B$40,Lists_Cats!$C$40,IF(C724&lt;=Lists_Cats!$B$41,Lists_Cats!$C$41,IF(C724&lt;=Lists_Cats!$B$42,Lists_Cats!$C$42,IF(C724&lt;=Lists_Cats!$B$43,Lists_Cats!$C$43,IF(C724&lt;=Lists_Cats!$B$44,Lists_Cats!$C$44,IF(C724&lt;=Lists_Cats!$B$45,Lists_Cats!$C$45,IF(C724&lt;=Lists_Cats!$B$46,Lists_Cats!$C$46,Lists_Cats!$C$47))))))))))))))</f>
        <v>FW10</v>
      </c>
      <c r="F724" s="314"/>
      <c r="G724" s="314" t="s">
        <v>776</v>
      </c>
      <c r="H724" s="30" t="str">
        <f t="shared" si="34"/>
        <v>FT2-FW10-ASH</v>
      </c>
      <c r="I724" s="314">
        <v>19.8</v>
      </c>
      <c r="K724">
        <f t="shared" si="33"/>
        <v>1</v>
      </c>
      <c r="M724" s="357">
        <v>0.04</v>
      </c>
      <c r="O724" s="361">
        <f t="shared" si="35"/>
        <v>20.6</v>
      </c>
    </row>
    <row r="725" spans="1:15">
      <c r="A725" s="314" t="s">
        <v>767</v>
      </c>
      <c r="B725" s="266">
        <v>15</v>
      </c>
      <c r="C725" s="266">
        <v>150</v>
      </c>
      <c r="D725" s="15" t="str">
        <f>IF(B725&lt;=Lists_Cats!$B$19,Lists_Cats!$C$19,IF(B725&lt;=Lists_Cats!$B$20,Lists_Cats!$C$20,IF(B725&lt;=Lists_Cats!$B$21,Lists_Cats!$C$21,IF(B725&lt;=Lists_Cats!$B$22,Lists_Cats!$C$22,IF(B725&lt;=Lists_Cats!$B$23,Lists_Cats!$C$23,IF(B725&lt;=Lists_Cats!$B$24,Lists_Cats!$C$24,IF(B725&lt;=Lists_Cats!$B$25,Lists_Cats!$C$25,IF(B725&lt;=Lists_Cats!$B$26,Lists_Cats!$C$26,IF(B725&lt;=Lists_Cats!$B$27,Lists_Cats!$C$27,IF(B725&lt;=Lists_Cats!$B$28,Lists_Cats!$C$28,Lists_Cats!$C$29))))))))))</f>
        <v>FT2</v>
      </c>
      <c r="E725" s="29" t="str">
        <f>IF(C725&lt;=Lists_Cats!$B$33,Lists_Cats!$C$33,IF(C725&lt;=Lists_Cats!$B$34,Lists_Cats!$C$34,IF(C725&lt;=Lists_Cats!$B$35,Lists_Cats!$C$35,IF(C725&lt;=Lists_Cats!$B$36,Lists_Cats!$C$36,IF(C725&lt;=Lists_Cats!$B$37,Lists_Cats!$C$37,IF(C725&lt;=Lists_Cats!$B$38,Lists_Cats!$C$38,IF(C725&lt;=Lists_Cats!$B$39,Lists_Cats!$C$39,IF(C725&lt;=Lists_Cats!$B$40,Lists_Cats!$C$40,IF(C725&lt;=Lists_Cats!$B$41,Lists_Cats!$C$41,IF(C725&lt;=Lists_Cats!$B$42,Lists_Cats!$C$42,IF(C725&lt;=Lists_Cats!$B$43,Lists_Cats!$C$43,IF(C725&lt;=Lists_Cats!$B$44,Lists_Cats!$C$44,IF(C725&lt;=Lists_Cats!$B$45,Lists_Cats!$C$45,IF(C725&lt;=Lists_Cats!$B$46,Lists_Cats!$C$46,Lists_Cats!$C$47))))))))))))))</f>
        <v>FW12</v>
      </c>
      <c r="F725" s="314"/>
      <c r="G725" s="314" t="s">
        <v>776</v>
      </c>
      <c r="H725" s="30" t="str">
        <f t="shared" si="34"/>
        <v>FT2-FW12-ASH</v>
      </c>
      <c r="I725" s="314">
        <v>22.91</v>
      </c>
      <c r="K725">
        <f t="shared" si="33"/>
        <v>1</v>
      </c>
      <c r="M725" s="357">
        <v>0.04</v>
      </c>
      <c r="O725" s="361">
        <f t="shared" si="35"/>
        <v>23.830000000000002</v>
      </c>
    </row>
    <row r="726" spans="1:15">
      <c r="A726" s="314" t="s">
        <v>768</v>
      </c>
      <c r="B726" s="266">
        <v>18</v>
      </c>
      <c r="C726" s="266">
        <v>79</v>
      </c>
      <c r="D726" s="15" t="str">
        <f>IF(B726&lt;=Lists_Cats!$B$19,Lists_Cats!$C$19,IF(B726&lt;=Lists_Cats!$B$20,Lists_Cats!$C$20,IF(B726&lt;=Lists_Cats!$B$21,Lists_Cats!$C$21,IF(B726&lt;=Lists_Cats!$B$22,Lists_Cats!$C$22,IF(B726&lt;=Lists_Cats!$B$23,Lists_Cats!$C$23,IF(B726&lt;=Lists_Cats!$B$24,Lists_Cats!$C$24,IF(B726&lt;=Lists_Cats!$B$25,Lists_Cats!$C$25,IF(B726&lt;=Lists_Cats!$B$26,Lists_Cats!$C$26,IF(B726&lt;=Lists_Cats!$B$27,Lists_Cats!$C$27,IF(B726&lt;=Lists_Cats!$B$28,Lists_Cats!$C$28,Lists_Cats!$C$29))))))))))</f>
        <v>FT3</v>
      </c>
      <c r="E726" s="29" t="str">
        <f>IF(C726&lt;=Lists_Cats!$B$33,Lists_Cats!$C$33,IF(C726&lt;=Lists_Cats!$B$34,Lists_Cats!$C$34,IF(C726&lt;=Lists_Cats!$B$35,Lists_Cats!$C$35,IF(C726&lt;=Lists_Cats!$B$36,Lists_Cats!$C$36,IF(C726&lt;=Lists_Cats!$B$37,Lists_Cats!$C$37,IF(C726&lt;=Lists_Cats!$B$38,Lists_Cats!$C$38,IF(C726&lt;=Lists_Cats!$B$39,Lists_Cats!$C$39,IF(C726&lt;=Lists_Cats!$B$40,Lists_Cats!$C$40,IF(C726&lt;=Lists_Cats!$B$41,Lists_Cats!$C$41,IF(C726&lt;=Lists_Cats!$B$42,Lists_Cats!$C$42,IF(C726&lt;=Lists_Cats!$B$43,Lists_Cats!$C$43,IF(C726&lt;=Lists_Cats!$B$44,Lists_Cats!$C$44,IF(C726&lt;=Lists_Cats!$B$45,Lists_Cats!$C$45,IF(C726&lt;=Lists_Cats!$B$46,Lists_Cats!$C$46,Lists_Cats!$C$47))))))))))))))</f>
        <v>FW5</v>
      </c>
      <c r="F726" s="314"/>
      <c r="G726" s="314" t="s">
        <v>776</v>
      </c>
      <c r="H726" s="30" t="str">
        <f t="shared" si="34"/>
        <v>FT3-FW5-ASH</v>
      </c>
      <c r="I726" s="314">
        <v>16.21</v>
      </c>
      <c r="K726">
        <f t="shared" si="33"/>
        <v>1</v>
      </c>
      <c r="M726" s="357">
        <v>0.04</v>
      </c>
      <c r="O726" s="361">
        <f t="shared" si="35"/>
        <v>16.860000000000003</v>
      </c>
    </row>
    <row r="727" spans="1:15">
      <c r="A727" s="314" t="s">
        <v>769</v>
      </c>
      <c r="B727" s="266">
        <v>18</v>
      </c>
      <c r="C727" s="266">
        <v>100</v>
      </c>
      <c r="D727" s="15" t="str">
        <f>IF(B727&lt;=Lists_Cats!$B$19,Lists_Cats!$C$19,IF(B727&lt;=Lists_Cats!$B$20,Lists_Cats!$C$20,IF(B727&lt;=Lists_Cats!$B$21,Lists_Cats!$C$21,IF(B727&lt;=Lists_Cats!$B$22,Lists_Cats!$C$22,IF(B727&lt;=Lists_Cats!$B$23,Lists_Cats!$C$23,IF(B727&lt;=Lists_Cats!$B$24,Lists_Cats!$C$24,IF(B727&lt;=Lists_Cats!$B$25,Lists_Cats!$C$25,IF(B727&lt;=Lists_Cats!$B$26,Lists_Cats!$C$26,IF(B727&lt;=Lists_Cats!$B$27,Lists_Cats!$C$27,IF(B727&lt;=Lists_Cats!$B$28,Lists_Cats!$C$28,Lists_Cats!$C$29))))))))))</f>
        <v>FT3</v>
      </c>
      <c r="E727" s="29" t="str">
        <f>IF(C727&lt;=Lists_Cats!$B$33,Lists_Cats!$C$33,IF(C727&lt;=Lists_Cats!$B$34,Lists_Cats!$C$34,IF(C727&lt;=Lists_Cats!$B$35,Lists_Cats!$C$35,IF(C727&lt;=Lists_Cats!$B$36,Lists_Cats!$C$36,IF(C727&lt;=Lists_Cats!$B$37,Lists_Cats!$C$37,IF(C727&lt;=Lists_Cats!$B$38,Lists_Cats!$C$38,IF(C727&lt;=Lists_Cats!$B$39,Lists_Cats!$C$39,IF(C727&lt;=Lists_Cats!$B$40,Lists_Cats!$C$40,IF(C727&lt;=Lists_Cats!$B$41,Lists_Cats!$C$41,IF(C727&lt;=Lists_Cats!$B$42,Lists_Cats!$C$42,IF(C727&lt;=Lists_Cats!$B$43,Lists_Cats!$C$43,IF(C727&lt;=Lists_Cats!$B$44,Lists_Cats!$C$44,IF(C727&lt;=Lists_Cats!$B$45,Lists_Cats!$C$45,IF(C727&lt;=Lists_Cats!$B$46,Lists_Cats!$C$46,Lists_Cats!$C$47))))))))))))))</f>
        <v>FW8</v>
      </c>
      <c r="F727" s="314"/>
      <c r="G727" s="314" t="s">
        <v>776</v>
      </c>
      <c r="H727" s="30" t="str">
        <f t="shared" si="34"/>
        <v>FT3-FW8-ASH</v>
      </c>
      <c r="I727" s="314">
        <v>19.32</v>
      </c>
      <c r="K727">
        <f t="shared" si="33"/>
        <v>1</v>
      </c>
      <c r="M727" s="357">
        <v>0.04</v>
      </c>
      <c r="O727" s="361">
        <f t="shared" si="35"/>
        <v>20.100000000000001</v>
      </c>
    </row>
    <row r="728" spans="1:15">
      <c r="A728" s="314" t="s">
        <v>770</v>
      </c>
      <c r="B728" s="266">
        <v>18</v>
      </c>
      <c r="C728" s="266">
        <v>125</v>
      </c>
      <c r="D728" s="15" t="str">
        <f>IF(B728&lt;=Lists_Cats!$B$19,Lists_Cats!$C$19,IF(B728&lt;=Lists_Cats!$B$20,Lists_Cats!$C$20,IF(B728&lt;=Lists_Cats!$B$21,Lists_Cats!$C$21,IF(B728&lt;=Lists_Cats!$B$22,Lists_Cats!$C$22,IF(B728&lt;=Lists_Cats!$B$23,Lists_Cats!$C$23,IF(B728&lt;=Lists_Cats!$B$24,Lists_Cats!$C$24,IF(B728&lt;=Lists_Cats!$B$25,Lists_Cats!$C$25,IF(B728&lt;=Lists_Cats!$B$26,Lists_Cats!$C$26,IF(B728&lt;=Lists_Cats!$B$27,Lists_Cats!$C$27,IF(B728&lt;=Lists_Cats!$B$28,Lists_Cats!$C$28,Lists_Cats!$C$29))))))))))</f>
        <v>FT3</v>
      </c>
      <c r="E728" s="29" t="str">
        <f>IF(C728&lt;=Lists_Cats!$B$33,Lists_Cats!$C$33,IF(C728&lt;=Lists_Cats!$B$34,Lists_Cats!$C$34,IF(C728&lt;=Lists_Cats!$B$35,Lists_Cats!$C$35,IF(C728&lt;=Lists_Cats!$B$36,Lists_Cats!$C$36,IF(C728&lt;=Lists_Cats!$B$37,Lists_Cats!$C$37,IF(C728&lt;=Lists_Cats!$B$38,Lists_Cats!$C$38,IF(C728&lt;=Lists_Cats!$B$39,Lists_Cats!$C$39,IF(C728&lt;=Lists_Cats!$B$40,Lists_Cats!$C$40,IF(C728&lt;=Lists_Cats!$B$41,Lists_Cats!$C$41,IF(C728&lt;=Lists_Cats!$B$42,Lists_Cats!$C$42,IF(C728&lt;=Lists_Cats!$B$43,Lists_Cats!$C$43,IF(C728&lt;=Lists_Cats!$B$44,Lists_Cats!$C$44,IF(C728&lt;=Lists_Cats!$B$45,Lists_Cats!$C$45,IF(C728&lt;=Lists_Cats!$B$46,Lists_Cats!$C$46,Lists_Cats!$C$47))))))))))))))</f>
        <v>FW10</v>
      </c>
      <c r="F728" s="314"/>
      <c r="G728" s="314" t="s">
        <v>776</v>
      </c>
      <c r="H728" s="30" t="str">
        <f t="shared" si="34"/>
        <v>FT3-FW10-ASH</v>
      </c>
      <c r="I728" s="314">
        <v>23.060000000000002</v>
      </c>
      <c r="K728">
        <f t="shared" si="33"/>
        <v>1</v>
      </c>
      <c r="M728" s="357">
        <v>0.04</v>
      </c>
      <c r="O728" s="361">
        <f t="shared" si="35"/>
        <v>23.990000000000002</v>
      </c>
    </row>
    <row r="729" spans="1:15">
      <c r="A729" s="314" t="s">
        <v>771</v>
      </c>
      <c r="B729" s="266">
        <v>18</v>
      </c>
      <c r="C729" s="266">
        <v>150</v>
      </c>
      <c r="D729" s="15" t="str">
        <f>IF(B729&lt;=Lists_Cats!$B$19,Lists_Cats!$C$19,IF(B729&lt;=Lists_Cats!$B$20,Lists_Cats!$C$20,IF(B729&lt;=Lists_Cats!$B$21,Lists_Cats!$C$21,IF(B729&lt;=Lists_Cats!$B$22,Lists_Cats!$C$22,IF(B729&lt;=Lists_Cats!$B$23,Lists_Cats!$C$23,IF(B729&lt;=Lists_Cats!$B$24,Lists_Cats!$C$24,IF(B729&lt;=Lists_Cats!$B$25,Lists_Cats!$C$25,IF(B729&lt;=Lists_Cats!$B$26,Lists_Cats!$C$26,IF(B729&lt;=Lists_Cats!$B$27,Lists_Cats!$C$27,IF(B729&lt;=Lists_Cats!$B$28,Lists_Cats!$C$28,Lists_Cats!$C$29))))))))))</f>
        <v>FT3</v>
      </c>
      <c r="E729" s="29" t="str">
        <f>IF(C729&lt;=Lists_Cats!$B$33,Lists_Cats!$C$33,IF(C729&lt;=Lists_Cats!$B$34,Lists_Cats!$C$34,IF(C729&lt;=Lists_Cats!$B$35,Lists_Cats!$C$35,IF(C729&lt;=Lists_Cats!$B$36,Lists_Cats!$C$36,IF(C729&lt;=Lists_Cats!$B$37,Lists_Cats!$C$37,IF(C729&lt;=Lists_Cats!$B$38,Lists_Cats!$C$38,IF(C729&lt;=Lists_Cats!$B$39,Lists_Cats!$C$39,IF(C729&lt;=Lists_Cats!$B$40,Lists_Cats!$C$40,IF(C729&lt;=Lists_Cats!$B$41,Lists_Cats!$C$41,IF(C729&lt;=Lists_Cats!$B$42,Lists_Cats!$C$42,IF(C729&lt;=Lists_Cats!$B$43,Lists_Cats!$C$43,IF(C729&lt;=Lists_Cats!$B$44,Lists_Cats!$C$44,IF(C729&lt;=Lists_Cats!$B$45,Lists_Cats!$C$45,IF(C729&lt;=Lists_Cats!$B$46,Lists_Cats!$C$46,Lists_Cats!$C$47))))))))))))))</f>
        <v>FW12</v>
      </c>
      <c r="F729" s="314"/>
      <c r="G729" s="314" t="s">
        <v>776</v>
      </c>
      <c r="H729" s="30" t="str">
        <f t="shared" si="34"/>
        <v>FT3-FW12-ASH</v>
      </c>
      <c r="I729" s="314">
        <v>26.82</v>
      </c>
      <c r="K729">
        <f t="shared" si="33"/>
        <v>1</v>
      </c>
      <c r="M729" s="357">
        <v>0.04</v>
      </c>
      <c r="O729" s="361">
        <f t="shared" si="35"/>
        <v>27.900000000000002</v>
      </c>
    </row>
    <row r="730" spans="1:15" hidden="1">
      <c r="A730" s="314" t="s">
        <v>772</v>
      </c>
      <c r="B730" s="266">
        <v>25</v>
      </c>
      <c r="C730" s="266">
        <v>79</v>
      </c>
      <c r="D730" s="15" t="str">
        <f>IF(B730&lt;=Lists_Cats!$B$19,Lists_Cats!$C$19,IF(B730&lt;=Lists_Cats!$B$20,Lists_Cats!$C$20,IF(B730&lt;=Lists_Cats!$B$21,Lists_Cats!$C$21,IF(B730&lt;=Lists_Cats!$B$22,Lists_Cats!$C$22,IF(B730&lt;=Lists_Cats!$B$23,Lists_Cats!$C$23,IF(B730&lt;=Lists_Cats!$B$24,Lists_Cats!$C$24,IF(B730&lt;=Lists_Cats!$B$25,Lists_Cats!$C$25,IF(B730&lt;=Lists_Cats!$B$26,Lists_Cats!$C$26,IF(B730&lt;=Lists_Cats!$B$27,Lists_Cats!$C$27,IF(B730&lt;=Lists_Cats!$B$28,Lists_Cats!$C$28,Lists_Cats!$C$29))))))))))</f>
        <v>FT5</v>
      </c>
      <c r="E730" s="29" t="str">
        <f>IF(C730&lt;=Lists_Cats!$B$33,Lists_Cats!$C$33,IF(C730&lt;=Lists_Cats!$B$34,Lists_Cats!$C$34,IF(C730&lt;=Lists_Cats!$B$35,Lists_Cats!$C$35,IF(C730&lt;=Lists_Cats!$B$36,Lists_Cats!$C$36,IF(C730&lt;=Lists_Cats!$B$37,Lists_Cats!$C$37,IF(C730&lt;=Lists_Cats!$B$38,Lists_Cats!$C$38,IF(C730&lt;=Lists_Cats!$B$39,Lists_Cats!$C$39,IF(C730&lt;=Lists_Cats!$B$40,Lists_Cats!$C$40,IF(C730&lt;=Lists_Cats!$B$41,Lists_Cats!$C$41,IF(C730&lt;=Lists_Cats!$B$42,Lists_Cats!$C$42,IF(C730&lt;=Lists_Cats!$B$43,Lists_Cats!$C$43,IF(C730&lt;=Lists_Cats!$B$44,Lists_Cats!$C$44,IF(C730&lt;=Lists_Cats!$B$45,Lists_Cats!$C$45,IF(C730&lt;=Lists_Cats!$B$46,Lists_Cats!$C$46,Lists_Cats!$C$47))))))))))))))</f>
        <v>FW5</v>
      </c>
      <c r="F730" s="314"/>
      <c r="G730" s="314" t="s">
        <v>776</v>
      </c>
      <c r="H730" s="30" t="str">
        <f t="shared" si="34"/>
        <v>FT5-FW5-ASH</v>
      </c>
      <c r="I730" s="322">
        <v>23.59</v>
      </c>
      <c r="K730">
        <f t="shared" si="33"/>
        <v>1</v>
      </c>
      <c r="M730" s="357">
        <v>0.04</v>
      </c>
      <c r="O730" s="361">
        <f t="shared" si="35"/>
        <v>24.540000000000003</v>
      </c>
    </row>
    <row r="731" spans="1:15" hidden="1">
      <c r="A731" s="314" t="s">
        <v>773</v>
      </c>
      <c r="B731" s="266">
        <v>25</v>
      </c>
      <c r="C731" s="266">
        <v>100</v>
      </c>
      <c r="D731" s="15" t="str">
        <f>IF(B731&lt;=Lists_Cats!$B$19,Lists_Cats!$C$19,IF(B731&lt;=Lists_Cats!$B$20,Lists_Cats!$C$20,IF(B731&lt;=Lists_Cats!$B$21,Lists_Cats!$C$21,IF(B731&lt;=Lists_Cats!$B$22,Lists_Cats!$C$22,IF(B731&lt;=Lists_Cats!$B$23,Lists_Cats!$C$23,IF(B731&lt;=Lists_Cats!$B$24,Lists_Cats!$C$24,IF(B731&lt;=Lists_Cats!$B$25,Lists_Cats!$C$25,IF(B731&lt;=Lists_Cats!$B$26,Lists_Cats!$C$26,IF(B731&lt;=Lists_Cats!$B$27,Lists_Cats!$C$27,IF(B731&lt;=Lists_Cats!$B$28,Lists_Cats!$C$28,Lists_Cats!$C$29))))))))))</f>
        <v>FT5</v>
      </c>
      <c r="E731" s="29" t="str">
        <f>IF(C731&lt;=Lists_Cats!$B$33,Lists_Cats!$C$33,IF(C731&lt;=Lists_Cats!$B$34,Lists_Cats!$C$34,IF(C731&lt;=Lists_Cats!$B$35,Lists_Cats!$C$35,IF(C731&lt;=Lists_Cats!$B$36,Lists_Cats!$C$36,IF(C731&lt;=Lists_Cats!$B$37,Lists_Cats!$C$37,IF(C731&lt;=Lists_Cats!$B$38,Lists_Cats!$C$38,IF(C731&lt;=Lists_Cats!$B$39,Lists_Cats!$C$39,IF(C731&lt;=Lists_Cats!$B$40,Lists_Cats!$C$40,IF(C731&lt;=Lists_Cats!$B$41,Lists_Cats!$C$41,IF(C731&lt;=Lists_Cats!$B$42,Lists_Cats!$C$42,IF(C731&lt;=Lists_Cats!$B$43,Lists_Cats!$C$43,IF(C731&lt;=Lists_Cats!$B$44,Lists_Cats!$C$44,IF(C731&lt;=Lists_Cats!$B$45,Lists_Cats!$C$45,IF(C731&lt;=Lists_Cats!$B$46,Lists_Cats!$C$46,Lists_Cats!$C$47))))))))))))))</f>
        <v>FW8</v>
      </c>
      <c r="F731" s="314"/>
      <c r="G731" s="314" t="s">
        <v>776</v>
      </c>
      <c r="H731" s="30" t="str">
        <f t="shared" si="34"/>
        <v>FT5-FW8-ASH</v>
      </c>
      <c r="I731" s="314">
        <v>28.92</v>
      </c>
      <c r="K731">
        <f t="shared" si="33"/>
        <v>1</v>
      </c>
      <c r="M731" s="357">
        <v>0.04</v>
      </c>
      <c r="O731" s="361">
        <f t="shared" si="35"/>
        <v>30.080000000000002</v>
      </c>
    </row>
    <row r="732" spans="1:15" hidden="1">
      <c r="A732" s="314" t="s">
        <v>774</v>
      </c>
      <c r="B732" s="266">
        <v>25</v>
      </c>
      <c r="C732" s="266">
        <v>125</v>
      </c>
      <c r="D732" s="15" t="str">
        <f>IF(B732&lt;=Lists_Cats!$B$19,Lists_Cats!$C$19,IF(B732&lt;=Lists_Cats!$B$20,Lists_Cats!$C$20,IF(B732&lt;=Lists_Cats!$B$21,Lists_Cats!$C$21,IF(B732&lt;=Lists_Cats!$B$22,Lists_Cats!$C$22,IF(B732&lt;=Lists_Cats!$B$23,Lists_Cats!$C$23,IF(B732&lt;=Lists_Cats!$B$24,Lists_Cats!$C$24,IF(B732&lt;=Lists_Cats!$B$25,Lists_Cats!$C$25,IF(B732&lt;=Lists_Cats!$B$26,Lists_Cats!$C$26,IF(B732&lt;=Lists_Cats!$B$27,Lists_Cats!$C$27,IF(B732&lt;=Lists_Cats!$B$28,Lists_Cats!$C$28,Lists_Cats!$C$29))))))))))</f>
        <v>FT5</v>
      </c>
      <c r="E732" s="29" t="str">
        <f>IF(C732&lt;=Lists_Cats!$B$33,Lists_Cats!$C$33,IF(C732&lt;=Lists_Cats!$B$34,Lists_Cats!$C$34,IF(C732&lt;=Lists_Cats!$B$35,Lists_Cats!$C$35,IF(C732&lt;=Lists_Cats!$B$36,Lists_Cats!$C$36,IF(C732&lt;=Lists_Cats!$B$37,Lists_Cats!$C$37,IF(C732&lt;=Lists_Cats!$B$38,Lists_Cats!$C$38,IF(C732&lt;=Lists_Cats!$B$39,Lists_Cats!$C$39,IF(C732&lt;=Lists_Cats!$B$40,Lists_Cats!$C$40,IF(C732&lt;=Lists_Cats!$B$41,Lists_Cats!$C$41,IF(C732&lt;=Lists_Cats!$B$42,Lists_Cats!$C$42,IF(C732&lt;=Lists_Cats!$B$43,Lists_Cats!$C$43,IF(C732&lt;=Lists_Cats!$B$44,Lists_Cats!$C$44,IF(C732&lt;=Lists_Cats!$B$45,Lists_Cats!$C$45,IF(C732&lt;=Lists_Cats!$B$46,Lists_Cats!$C$46,Lists_Cats!$C$47))))))))))))))</f>
        <v>FW10</v>
      </c>
      <c r="F732" s="314"/>
      <c r="G732" s="314" t="s">
        <v>776</v>
      </c>
      <c r="H732" s="30" t="str">
        <f t="shared" si="34"/>
        <v>FT5-FW10-ASH</v>
      </c>
      <c r="I732" s="314">
        <v>34.83</v>
      </c>
      <c r="K732">
        <f t="shared" si="33"/>
        <v>1</v>
      </c>
      <c r="M732" s="357">
        <v>0.04</v>
      </c>
      <c r="O732" s="361">
        <f t="shared" si="35"/>
        <v>36.229999999999997</v>
      </c>
    </row>
    <row r="733" spans="1:15" hidden="1">
      <c r="A733" s="314" t="s">
        <v>775</v>
      </c>
      <c r="B733" s="266">
        <v>25</v>
      </c>
      <c r="C733" s="266">
        <v>150</v>
      </c>
      <c r="D733" s="15" t="str">
        <f>IF(B733&lt;=Lists_Cats!$B$19,Lists_Cats!$C$19,IF(B733&lt;=Lists_Cats!$B$20,Lists_Cats!$C$20,IF(B733&lt;=Lists_Cats!$B$21,Lists_Cats!$C$21,IF(B733&lt;=Lists_Cats!$B$22,Lists_Cats!$C$22,IF(B733&lt;=Lists_Cats!$B$23,Lists_Cats!$C$23,IF(B733&lt;=Lists_Cats!$B$24,Lists_Cats!$C$24,IF(B733&lt;=Lists_Cats!$B$25,Lists_Cats!$C$25,IF(B733&lt;=Lists_Cats!$B$26,Lists_Cats!$C$26,IF(B733&lt;=Lists_Cats!$B$27,Lists_Cats!$C$27,IF(B733&lt;=Lists_Cats!$B$28,Lists_Cats!$C$28,Lists_Cats!$C$29))))))))))</f>
        <v>FT5</v>
      </c>
      <c r="E733" s="29" t="str">
        <f>IF(C733&lt;=Lists_Cats!$B$33,Lists_Cats!$C$33,IF(C733&lt;=Lists_Cats!$B$34,Lists_Cats!$C$34,IF(C733&lt;=Lists_Cats!$B$35,Lists_Cats!$C$35,IF(C733&lt;=Lists_Cats!$B$36,Lists_Cats!$C$36,IF(C733&lt;=Lists_Cats!$B$37,Lists_Cats!$C$37,IF(C733&lt;=Lists_Cats!$B$38,Lists_Cats!$C$38,IF(C733&lt;=Lists_Cats!$B$39,Lists_Cats!$C$39,IF(C733&lt;=Lists_Cats!$B$40,Lists_Cats!$C$40,IF(C733&lt;=Lists_Cats!$B$41,Lists_Cats!$C$41,IF(C733&lt;=Lists_Cats!$B$42,Lists_Cats!$C$42,IF(C733&lt;=Lists_Cats!$B$43,Lists_Cats!$C$43,IF(C733&lt;=Lists_Cats!$B$44,Lists_Cats!$C$44,IF(C733&lt;=Lists_Cats!$B$45,Lists_Cats!$C$45,IF(C733&lt;=Lists_Cats!$B$46,Lists_Cats!$C$46,Lists_Cats!$C$47))))))))))))))</f>
        <v>FW12</v>
      </c>
      <c r="F733" s="314"/>
      <c r="G733" s="314" t="s">
        <v>776</v>
      </c>
      <c r="H733" s="30" t="str">
        <f t="shared" si="34"/>
        <v>FT5-FW12-ASH</v>
      </c>
      <c r="I733" s="314">
        <v>40.69</v>
      </c>
      <c r="K733">
        <f t="shared" si="33"/>
        <v>1</v>
      </c>
      <c r="M733" s="357">
        <v>0.04</v>
      </c>
      <c r="O733" s="361">
        <f t="shared" si="35"/>
        <v>42.32</v>
      </c>
    </row>
    <row r="734" spans="1:15">
      <c r="A734" s="278" t="s">
        <v>756</v>
      </c>
      <c r="B734" s="315">
        <v>9</v>
      </c>
      <c r="C734" s="266">
        <v>79</v>
      </c>
      <c r="D734" s="15" t="str">
        <f>IF(B734&lt;=Lists_Cats!$B$19,Lists_Cats!$C$19,IF(B734&lt;=Lists_Cats!$B$20,Lists_Cats!$C$20,IF(B734&lt;=Lists_Cats!$B$21,Lists_Cats!$C$21,IF(B734&lt;=Lists_Cats!$B$22,Lists_Cats!$C$22,IF(B734&lt;=Lists_Cats!$B$23,Lists_Cats!$C$23,IF(B734&lt;=Lists_Cats!$B$24,Lists_Cats!$C$24,IF(B734&lt;=Lists_Cats!$B$25,Lists_Cats!$C$25,IF(B734&lt;=Lists_Cats!$B$26,Lists_Cats!$C$26,IF(B734&lt;=Lists_Cats!$B$27,Lists_Cats!$C$27,IF(B734&lt;=Lists_Cats!$B$28,Lists_Cats!$C$28,Lists_Cats!$C$29))))))))))</f>
        <v>FT0</v>
      </c>
      <c r="E734" s="29" t="str">
        <f>IF(C734&lt;=Lists_Cats!$B$33,Lists_Cats!$C$33,IF(C734&lt;=Lists_Cats!$B$34,Lists_Cats!$C$34,IF(C734&lt;=Lists_Cats!$B$35,Lists_Cats!$C$35,IF(C734&lt;=Lists_Cats!$B$36,Lists_Cats!$C$36,IF(C734&lt;=Lists_Cats!$B$37,Lists_Cats!$C$37,IF(C734&lt;=Lists_Cats!$B$38,Lists_Cats!$C$38,IF(C734&lt;=Lists_Cats!$B$39,Lists_Cats!$C$39,IF(C734&lt;=Lists_Cats!$B$40,Lists_Cats!$C$40,IF(C734&lt;=Lists_Cats!$B$41,Lists_Cats!$C$41,IF(C734&lt;=Lists_Cats!$B$42,Lists_Cats!$C$42,IF(C734&lt;=Lists_Cats!$B$43,Lists_Cats!$C$43,IF(C734&lt;=Lists_Cats!$B$44,Lists_Cats!$C$44,IF(C734&lt;=Lists_Cats!$B$45,Lists_Cats!$C$45,IF(C734&lt;=Lists_Cats!$B$46,Lists_Cats!$C$46,Lists_Cats!$C$47))))))))))))))</f>
        <v>FW5</v>
      </c>
      <c r="F734" s="278"/>
      <c r="G734" s="278" t="s">
        <v>103</v>
      </c>
      <c r="H734" s="30" t="str">
        <f t="shared" si="34"/>
        <v>FT0-FW5-Stmd Beech</v>
      </c>
      <c r="I734" s="278">
        <v>12.17</v>
      </c>
      <c r="K734">
        <f t="shared" si="33"/>
        <v>1</v>
      </c>
      <c r="M734" s="356">
        <v>0.02</v>
      </c>
      <c r="O734" s="361">
        <f t="shared" si="35"/>
        <v>12.42</v>
      </c>
    </row>
    <row r="735" spans="1:15">
      <c r="A735" s="278" t="s">
        <v>757</v>
      </c>
      <c r="B735" s="315">
        <v>9</v>
      </c>
      <c r="C735" s="266">
        <v>100</v>
      </c>
      <c r="D735" s="15" t="str">
        <f>IF(B735&lt;=Lists_Cats!$B$19,Lists_Cats!$C$19,IF(B735&lt;=Lists_Cats!$B$20,Lists_Cats!$C$20,IF(B735&lt;=Lists_Cats!$B$21,Lists_Cats!$C$21,IF(B735&lt;=Lists_Cats!$B$22,Lists_Cats!$C$22,IF(B735&lt;=Lists_Cats!$B$23,Lists_Cats!$C$23,IF(B735&lt;=Lists_Cats!$B$24,Lists_Cats!$C$24,IF(B735&lt;=Lists_Cats!$B$25,Lists_Cats!$C$25,IF(B735&lt;=Lists_Cats!$B$26,Lists_Cats!$C$26,IF(B735&lt;=Lists_Cats!$B$27,Lists_Cats!$C$27,IF(B735&lt;=Lists_Cats!$B$28,Lists_Cats!$C$28,Lists_Cats!$C$29))))))))))</f>
        <v>FT0</v>
      </c>
      <c r="E735" s="29" t="str">
        <f>IF(C735&lt;=Lists_Cats!$B$33,Lists_Cats!$C$33,IF(C735&lt;=Lists_Cats!$B$34,Lists_Cats!$C$34,IF(C735&lt;=Lists_Cats!$B$35,Lists_Cats!$C$35,IF(C735&lt;=Lists_Cats!$B$36,Lists_Cats!$C$36,IF(C735&lt;=Lists_Cats!$B$37,Lists_Cats!$C$37,IF(C735&lt;=Lists_Cats!$B$38,Lists_Cats!$C$38,IF(C735&lt;=Lists_Cats!$B$39,Lists_Cats!$C$39,IF(C735&lt;=Lists_Cats!$B$40,Lists_Cats!$C$40,IF(C735&lt;=Lists_Cats!$B$41,Lists_Cats!$C$41,IF(C735&lt;=Lists_Cats!$B$42,Lists_Cats!$C$42,IF(C735&lt;=Lists_Cats!$B$43,Lists_Cats!$C$43,IF(C735&lt;=Lists_Cats!$B$44,Lists_Cats!$C$44,IF(C735&lt;=Lists_Cats!$B$45,Lists_Cats!$C$45,IF(C735&lt;=Lists_Cats!$B$46,Lists_Cats!$C$46,Lists_Cats!$C$47))))))))))))))</f>
        <v>FW8</v>
      </c>
      <c r="F735" s="278"/>
      <c r="G735" s="278" t="s">
        <v>103</v>
      </c>
      <c r="H735" s="30" t="str">
        <f t="shared" si="34"/>
        <v>FT0-FW8-Stmd Beech</v>
      </c>
      <c r="I735" s="278">
        <v>14.27</v>
      </c>
      <c r="K735">
        <f t="shared" si="33"/>
        <v>1</v>
      </c>
      <c r="M735" s="356">
        <v>0.02</v>
      </c>
      <c r="O735" s="361">
        <f t="shared" si="35"/>
        <v>14.56</v>
      </c>
    </row>
    <row r="736" spans="1:15">
      <c r="A736" s="278" t="s">
        <v>758</v>
      </c>
      <c r="B736" s="315">
        <v>9</v>
      </c>
      <c r="C736" s="266">
        <v>125</v>
      </c>
      <c r="D736" s="15" t="str">
        <f>IF(B736&lt;=Lists_Cats!$B$19,Lists_Cats!$C$19,IF(B736&lt;=Lists_Cats!$B$20,Lists_Cats!$C$20,IF(B736&lt;=Lists_Cats!$B$21,Lists_Cats!$C$21,IF(B736&lt;=Lists_Cats!$B$22,Lists_Cats!$C$22,IF(B736&lt;=Lists_Cats!$B$23,Lists_Cats!$C$23,IF(B736&lt;=Lists_Cats!$B$24,Lists_Cats!$C$24,IF(B736&lt;=Lists_Cats!$B$25,Lists_Cats!$C$25,IF(B736&lt;=Lists_Cats!$B$26,Lists_Cats!$C$26,IF(B736&lt;=Lists_Cats!$B$27,Lists_Cats!$C$27,IF(B736&lt;=Lists_Cats!$B$28,Lists_Cats!$C$28,Lists_Cats!$C$29))))))))))</f>
        <v>FT0</v>
      </c>
      <c r="E736" s="29" t="str">
        <f>IF(C736&lt;=Lists_Cats!$B$33,Lists_Cats!$C$33,IF(C736&lt;=Lists_Cats!$B$34,Lists_Cats!$C$34,IF(C736&lt;=Lists_Cats!$B$35,Lists_Cats!$C$35,IF(C736&lt;=Lists_Cats!$B$36,Lists_Cats!$C$36,IF(C736&lt;=Lists_Cats!$B$37,Lists_Cats!$C$37,IF(C736&lt;=Lists_Cats!$B$38,Lists_Cats!$C$38,IF(C736&lt;=Lists_Cats!$B$39,Lists_Cats!$C$39,IF(C736&lt;=Lists_Cats!$B$40,Lists_Cats!$C$40,IF(C736&lt;=Lists_Cats!$B$41,Lists_Cats!$C$41,IF(C736&lt;=Lists_Cats!$B$42,Lists_Cats!$C$42,IF(C736&lt;=Lists_Cats!$B$43,Lists_Cats!$C$43,IF(C736&lt;=Lists_Cats!$B$44,Lists_Cats!$C$44,IF(C736&lt;=Lists_Cats!$B$45,Lists_Cats!$C$45,IF(C736&lt;=Lists_Cats!$B$46,Lists_Cats!$C$46,Lists_Cats!$C$47))))))))))))))</f>
        <v>FW10</v>
      </c>
      <c r="F736" s="278"/>
      <c r="G736" s="278" t="s">
        <v>103</v>
      </c>
      <c r="H736" s="30" t="str">
        <f t="shared" si="34"/>
        <v>FT0-FW10-Stmd Beech</v>
      </c>
      <c r="I736" s="278">
        <v>16.75</v>
      </c>
      <c r="K736">
        <f t="shared" si="33"/>
        <v>1</v>
      </c>
      <c r="M736" s="356">
        <v>0.02</v>
      </c>
      <c r="O736" s="361">
        <f t="shared" si="35"/>
        <v>17.09</v>
      </c>
    </row>
    <row r="737" spans="1:15">
      <c r="A737" s="278" t="s">
        <v>759</v>
      </c>
      <c r="B737" s="315">
        <v>9</v>
      </c>
      <c r="C737" s="266">
        <v>150</v>
      </c>
      <c r="D737" s="15" t="str">
        <f>IF(B737&lt;=Lists_Cats!$B$19,Lists_Cats!$C$19,IF(B737&lt;=Lists_Cats!$B$20,Lists_Cats!$C$20,IF(B737&lt;=Lists_Cats!$B$21,Lists_Cats!$C$21,IF(B737&lt;=Lists_Cats!$B$22,Lists_Cats!$C$22,IF(B737&lt;=Lists_Cats!$B$23,Lists_Cats!$C$23,IF(B737&lt;=Lists_Cats!$B$24,Lists_Cats!$C$24,IF(B737&lt;=Lists_Cats!$B$25,Lists_Cats!$C$25,IF(B737&lt;=Lists_Cats!$B$26,Lists_Cats!$C$26,IF(B737&lt;=Lists_Cats!$B$27,Lists_Cats!$C$27,IF(B737&lt;=Lists_Cats!$B$28,Lists_Cats!$C$28,Lists_Cats!$C$29))))))))))</f>
        <v>FT0</v>
      </c>
      <c r="E737" s="29" t="str">
        <f>IF(C737&lt;=Lists_Cats!$B$33,Lists_Cats!$C$33,IF(C737&lt;=Lists_Cats!$B$34,Lists_Cats!$C$34,IF(C737&lt;=Lists_Cats!$B$35,Lists_Cats!$C$35,IF(C737&lt;=Lists_Cats!$B$36,Lists_Cats!$C$36,IF(C737&lt;=Lists_Cats!$B$37,Lists_Cats!$C$37,IF(C737&lt;=Lists_Cats!$B$38,Lists_Cats!$C$38,IF(C737&lt;=Lists_Cats!$B$39,Lists_Cats!$C$39,IF(C737&lt;=Lists_Cats!$B$40,Lists_Cats!$C$40,IF(C737&lt;=Lists_Cats!$B$41,Lists_Cats!$C$41,IF(C737&lt;=Lists_Cats!$B$42,Lists_Cats!$C$42,IF(C737&lt;=Lists_Cats!$B$43,Lists_Cats!$C$43,IF(C737&lt;=Lists_Cats!$B$44,Lists_Cats!$C$44,IF(C737&lt;=Lists_Cats!$B$45,Lists_Cats!$C$45,IF(C737&lt;=Lists_Cats!$B$46,Lists_Cats!$C$46,Lists_Cats!$C$47))))))))))))))</f>
        <v>FW12</v>
      </c>
      <c r="F737" s="278"/>
      <c r="G737" s="278" t="s">
        <v>103</v>
      </c>
      <c r="H737" s="30" t="str">
        <f t="shared" si="34"/>
        <v>FT0-FW12-Stmd Beech</v>
      </c>
      <c r="I737" s="278">
        <v>19.220000000000002</v>
      </c>
      <c r="K737">
        <f t="shared" si="33"/>
        <v>1</v>
      </c>
      <c r="M737" s="356">
        <v>0.02</v>
      </c>
      <c r="O737" s="361">
        <f t="shared" si="35"/>
        <v>19.610000000000003</v>
      </c>
    </row>
    <row r="738" spans="1:15" hidden="1">
      <c r="A738" s="278" t="s">
        <v>760</v>
      </c>
      <c r="B738" s="266">
        <v>12</v>
      </c>
      <c r="C738" s="266">
        <v>79</v>
      </c>
      <c r="D738" s="15" t="str">
        <f>IF(B738&lt;=Lists_Cats!$B$19,Lists_Cats!$C$19,IF(B738&lt;=Lists_Cats!$B$20,Lists_Cats!$C$20,IF(B738&lt;=Lists_Cats!$B$21,Lists_Cats!$C$21,IF(B738&lt;=Lists_Cats!$B$22,Lists_Cats!$C$22,IF(B738&lt;=Lists_Cats!$B$23,Lists_Cats!$C$23,IF(B738&lt;=Lists_Cats!$B$24,Lists_Cats!$C$24,IF(B738&lt;=Lists_Cats!$B$25,Lists_Cats!$C$25,IF(B738&lt;=Lists_Cats!$B$26,Lists_Cats!$C$26,IF(B738&lt;=Lists_Cats!$B$27,Lists_Cats!$C$27,IF(B738&lt;=Lists_Cats!$B$28,Lists_Cats!$C$28,Lists_Cats!$C$29))))))))))</f>
        <v>FT1</v>
      </c>
      <c r="E738" s="29" t="str">
        <f>IF(C738&lt;=Lists_Cats!$B$33,Lists_Cats!$C$33,IF(C738&lt;=Lists_Cats!$B$34,Lists_Cats!$C$34,IF(C738&lt;=Lists_Cats!$B$35,Lists_Cats!$C$35,IF(C738&lt;=Lists_Cats!$B$36,Lists_Cats!$C$36,IF(C738&lt;=Lists_Cats!$B$37,Lists_Cats!$C$37,IF(C738&lt;=Lists_Cats!$B$38,Lists_Cats!$C$38,IF(C738&lt;=Lists_Cats!$B$39,Lists_Cats!$C$39,IF(C738&lt;=Lists_Cats!$B$40,Lists_Cats!$C$40,IF(C738&lt;=Lists_Cats!$B$41,Lists_Cats!$C$41,IF(C738&lt;=Lists_Cats!$B$42,Lists_Cats!$C$42,IF(C738&lt;=Lists_Cats!$B$43,Lists_Cats!$C$43,IF(C738&lt;=Lists_Cats!$B$44,Lists_Cats!$C$44,IF(C738&lt;=Lists_Cats!$B$45,Lists_Cats!$C$45,IF(C738&lt;=Lists_Cats!$B$46,Lists_Cats!$C$46,Lists_Cats!$C$47))))))))))))))</f>
        <v>FW5</v>
      </c>
      <c r="F738" s="278"/>
      <c r="G738" s="278" t="s">
        <v>103</v>
      </c>
      <c r="H738" s="30" t="str">
        <f t="shared" si="34"/>
        <v>FT1-FW5-Stmd Beech</v>
      </c>
      <c r="I738" s="278">
        <v>13.49</v>
      </c>
      <c r="K738">
        <f t="shared" si="33"/>
        <v>1</v>
      </c>
      <c r="M738" s="356">
        <v>0.02</v>
      </c>
      <c r="O738" s="361">
        <f t="shared" si="35"/>
        <v>13.76</v>
      </c>
    </row>
    <row r="739" spans="1:15" hidden="1">
      <c r="A739" s="278" t="s">
        <v>761</v>
      </c>
      <c r="B739" s="266">
        <v>12</v>
      </c>
      <c r="C739" s="266">
        <v>100</v>
      </c>
      <c r="D739" s="15" t="str">
        <f>IF(B739&lt;=Lists_Cats!$B$19,Lists_Cats!$C$19,IF(B739&lt;=Lists_Cats!$B$20,Lists_Cats!$C$20,IF(B739&lt;=Lists_Cats!$B$21,Lists_Cats!$C$21,IF(B739&lt;=Lists_Cats!$B$22,Lists_Cats!$C$22,IF(B739&lt;=Lists_Cats!$B$23,Lists_Cats!$C$23,IF(B739&lt;=Lists_Cats!$B$24,Lists_Cats!$C$24,IF(B739&lt;=Lists_Cats!$B$25,Lists_Cats!$C$25,IF(B739&lt;=Lists_Cats!$B$26,Lists_Cats!$C$26,IF(B739&lt;=Lists_Cats!$B$27,Lists_Cats!$C$27,IF(B739&lt;=Lists_Cats!$B$28,Lists_Cats!$C$28,Lists_Cats!$C$29))))))))))</f>
        <v>FT1</v>
      </c>
      <c r="E739" s="29" t="str">
        <f>IF(C739&lt;=Lists_Cats!$B$33,Lists_Cats!$C$33,IF(C739&lt;=Lists_Cats!$B$34,Lists_Cats!$C$34,IF(C739&lt;=Lists_Cats!$B$35,Lists_Cats!$C$35,IF(C739&lt;=Lists_Cats!$B$36,Lists_Cats!$C$36,IF(C739&lt;=Lists_Cats!$B$37,Lists_Cats!$C$37,IF(C739&lt;=Lists_Cats!$B$38,Lists_Cats!$C$38,IF(C739&lt;=Lists_Cats!$B$39,Lists_Cats!$C$39,IF(C739&lt;=Lists_Cats!$B$40,Lists_Cats!$C$40,IF(C739&lt;=Lists_Cats!$B$41,Lists_Cats!$C$41,IF(C739&lt;=Lists_Cats!$B$42,Lists_Cats!$C$42,IF(C739&lt;=Lists_Cats!$B$43,Lists_Cats!$C$43,IF(C739&lt;=Lists_Cats!$B$44,Lists_Cats!$C$44,IF(C739&lt;=Lists_Cats!$B$45,Lists_Cats!$C$45,IF(C739&lt;=Lists_Cats!$B$46,Lists_Cats!$C$46,Lists_Cats!$C$47))))))))))))))</f>
        <v>FW8</v>
      </c>
      <c r="F739" s="278"/>
      <c r="G739" s="278" t="s">
        <v>103</v>
      </c>
      <c r="H739" s="30" t="str">
        <f t="shared" si="34"/>
        <v>FT1-FW8-Stmd Beech</v>
      </c>
      <c r="I739" s="278">
        <v>15.54</v>
      </c>
      <c r="K739">
        <f t="shared" si="33"/>
        <v>1</v>
      </c>
      <c r="M739" s="356">
        <v>0.02</v>
      </c>
      <c r="O739" s="361">
        <f t="shared" si="35"/>
        <v>15.86</v>
      </c>
    </row>
    <row r="740" spans="1:15" hidden="1">
      <c r="A740" s="278" t="s">
        <v>762</v>
      </c>
      <c r="B740" s="266">
        <v>12</v>
      </c>
      <c r="C740" s="266">
        <v>125</v>
      </c>
      <c r="D740" s="15" t="str">
        <f>IF(B740&lt;=Lists_Cats!$B$19,Lists_Cats!$C$19,IF(B740&lt;=Lists_Cats!$B$20,Lists_Cats!$C$20,IF(B740&lt;=Lists_Cats!$B$21,Lists_Cats!$C$21,IF(B740&lt;=Lists_Cats!$B$22,Lists_Cats!$C$22,IF(B740&lt;=Lists_Cats!$B$23,Lists_Cats!$C$23,IF(B740&lt;=Lists_Cats!$B$24,Lists_Cats!$C$24,IF(B740&lt;=Lists_Cats!$B$25,Lists_Cats!$C$25,IF(B740&lt;=Lists_Cats!$B$26,Lists_Cats!$C$26,IF(B740&lt;=Lists_Cats!$B$27,Lists_Cats!$C$27,IF(B740&lt;=Lists_Cats!$B$28,Lists_Cats!$C$28,Lists_Cats!$C$29))))))))))</f>
        <v>FT1</v>
      </c>
      <c r="E740" s="29" t="str">
        <f>IF(C740&lt;=Lists_Cats!$B$33,Lists_Cats!$C$33,IF(C740&lt;=Lists_Cats!$B$34,Lists_Cats!$C$34,IF(C740&lt;=Lists_Cats!$B$35,Lists_Cats!$C$35,IF(C740&lt;=Lists_Cats!$B$36,Lists_Cats!$C$36,IF(C740&lt;=Lists_Cats!$B$37,Lists_Cats!$C$37,IF(C740&lt;=Lists_Cats!$B$38,Lists_Cats!$C$38,IF(C740&lt;=Lists_Cats!$B$39,Lists_Cats!$C$39,IF(C740&lt;=Lists_Cats!$B$40,Lists_Cats!$C$40,IF(C740&lt;=Lists_Cats!$B$41,Lists_Cats!$C$41,IF(C740&lt;=Lists_Cats!$B$42,Lists_Cats!$C$42,IF(C740&lt;=Lists_Cats!$B$43,Lists_Cats!$C$43,IF(C740&lt;=Lists_Cats!$B$44,Lists_Cats!$C$44,IF(C740&lt;=Lists_Cats!$B$45,Lists_Cats!$C$45,IF(C740&lt;=Lists_Cats!$B$46,Lists_Cats!$C$46,Lists_Cats!$C$47))))))))))))))</f>
        <v>FW10</v>
      </c>
      <c r="F740" s="278"/>
      <c r="G740" s="278" t="s">
        <v>103</v>
      </c>
      <c r="H740" s="30" t="str">
        <f t="shared" si="34"/>
        <v>FT1-FW10-Stmd Beech</v>
      </c>
      <c r="I740" s="278">
        <v>18.32</v>
      </c>
      <c r="K740">
        <f t="shared" si="33"/>
        <v>1</v>
      </c>
      <c r="M740" s="356">
        <v>0.02</v>
      </c>
      <c r="O740" s="361">
        <f t="shared" si="35"/>
        <v>18.690000000000001</v>
      </c>
    </row>
    <row r="741" spans="1:15" hidden="1">
      <c r="A741" s="278" t="s">
        <v>763</v>
      </c>
      <c r="B741" s="266">
        <v>12</v>
      </c>
      <c r="C741" s="266">
        <v>150</v>
      </c>
      <c r="D741" s="15" t="str">
        <f>IF(B741&lt;=Lists_Cats!$B$19,Lists_Cats!$C$19,IF(B741&lt;=Lists_Cats!$B$20,Lists_Cats!$C$20,IF(B741&lt;=Lists_Cats!$B$21,Lists_Cats!$C$21,IF(B741&lt;=Lists_Cats!$B$22,Lists_Cats!$C$22,IF(B741&lt;=Lists_Cats!$B$23,Lists_Cats!$C$23,IF(B741&lt;=Lists_Cats!$B$24,Lists_Cats!$C$24,IF(B741&lt;=Lists_Cats!$B$25,Lists_Cats!$C$25,IF(B741&lt;=Lists_Cats!$B$26,Lists_Cats!$C$26,IF(B741&lt;=Lists_Cats!$B$27,Lists_Cats!$C$27,IF(B741&lt;=Lists_Cats!$B$28,Lists_Cats!$C$28,Lists_Cats!$C$29))))))))))</f>
        <v>FT1</v>
      </c>
      <c r="E741" s="29" t="str">
        <f>IF(C741&lt;=Lists_Cats!$B$33,Lists_Cats!$C$33,IF(C741&lt;=Lists_Cats!$B$34,Lists_Cats!$C$34,IF(C741&lt;=Lists_Cats!$B$35,Lists_Cats!$C$35,IF(C741&lt;=Lists_Cats!$B$36,Lists_Cats!$C$36,IF(C741&lt;=Lists_Cats!$B$37,Lists_Cats!$C$37,IF(C741&lt;=Lists_Cats!$B$38,Lists_Cats!$C$38,IF(C741&lt;=Lists_Cats!$B$39,Lists_Cats!$C$39,IF(C741&lt;=Lists_Cats!$B$40,Lists_Cats!$C$40,IF(C741&lt;=Lists_Cats!$B$41,Lists_Cats!$C$41,IF(C741&lt;=Lists_Cats!$B$42,Lists_Cats!$C$42,IF(C741&lt;=Lists_Cats!$B$43,Lists_Cats!$C$43,IF(C741&lt;=Lists_Cats!$B$44,Lists_Cats!$C$44,IF(C741&lt;=Lists_Cats!$B$45,Lists_Cats!$C$45,IF(C741&lt;=Lists_Cats!$B$46,Lists_Cats!$C$46,Lists_Cats!$C$47))))))))))))))</f>
        <v>FW12</v>
      </c>
      <c r="F741" s="278"/>
      <c r="G741" s="278" t="s">
        <v>103</v>
      </c>
      <c r="H741" s="30" t="str">
        <f t="shared" si="34"/>
        <v>FT1-FW12-Stmd Beech</v>
      </c>
      <c r="I741" s="278">
        <v>21.12</v>
      </c>
      <c r="K741">
        <f t="shared" si="33"/>
        <v>1</v>
      </c>
      <c r="M741" s="356">
        <v>0.02</v>
      </c>
      <c r="O741" s="361">
        <f t="shared" si="35"/>
        <v>21.55</v>
      </c>
    </row>
    <row r="742" spans="1:15">
      <c r="A742" s="278" t="s">
        <v>764</v>
      </c>
      <c r="B742" s="266">
        <v>15</v>
      </c>
      <c r="C742" s="266">
        <v>79</v>
      </c>
      <c r="D742" s="15" t="str">
        <f>IF(B742&lt;=Lists_Cats!$B$19,Lists_Cats!$C$19,IF(B742&lt;=Lists_Cats!$B$20,Lists_Cats!$C$20,IF(B742&lt;=Lists_Cats!$B$21,Lists_Cats!$C$21,IF(B742&lt;=Lists_Cats!$B$22,Lists_Cats!$C$22,IF(B742&lt;=Lists_Cats!$B$23,Lists_Cats!$C$23,IF(B742&lt;=Lists_Cats!$B$24,Lists_Cats!$C$24,IF(B742&lt;=Lists_Cats!$B$25,Lists_Cats!$C$25,IF(B742&lt;=Lists_Cats!$B$26,Lists_Cats!$C$26,IF(B742&lt;=Lists_Cats!$B$27,Lists_Cats!$C$27,IF(B742&lt;=Lists_Cats!$B$28,Lists_Cats!$C$28,Lists_Cats!$C$29))))))))))</f>
        <v>FT2</v>
      </c>
      <c r="E742" s="29" t="str">
        <f>IF(C742&lt;=Lists_Cats!$B$33,Lists_Cats!$C$33,IF(C742&lt;=Lists_Cats!$B$34,Lists_Cats!$C$34,IF(C742&lt;=Lists_Cats!$B$35,Lists_Cats!$C$35,IF(C742&lt;=Lists_Cats!$B$36,Lists_Cats!$C$36,IF(C742&lt;=Lists_Cats!$B$37,Lists_Cats!$C$37,IF(C742&lt;=Lists_Cats!$B$38,Lists_Cats!$C$38,IF(C742&lt;=Lists_Cats!$B$39,Lists_Cats!$C$39,IF(C742&lt;=Lists_Cats!$B$40,Lists_Cats!$C$40,IF(C742&lt;=Lists_Cats!$B$41,Lists_Cats!$C$41,IF(C742&lt;=Lists_Cats!$B$42,Lists_Cats!$C$42,IF(C742&lt;=Lists_Cats!$B$43,Lists_Cats!$C$43,IF(C742&lt;=Lists_Cats!$B$44,Lists_Cats!$C$44,IF(C742&lt;=Lists_Cats!$B$45,Lists_Cats!$C$45,IF(C742&lt;=Lists_Cats!$B$46,Lists_Cats!$C$46,Lists_Cats!$C$47))))))))))))))</f>
        <v>FW5</v>
      </c>
      <c r="F742" s="278"/>
      <c r="G742" s="278" t="s">
        <v>103</v>
      </c>
      <c r="H742" s="30" t="str">
        <f t="shared" si="34"/>
        <v>FT2-FW5-Stmd Beech</v>
      </c>
      <c r="I742" s="278">
        <v>15.86</v>
      </c>
      <c r="K742">
        <f t="shared" si="33"/>
        <v>1</v>
      </c>
      <c r="M742" s="356">
        <v>0.02</v>
      </c>
      <c r="O742" s="361">
        <f t="shared" si="35"/>
        <v>16.180000000000003</v>
      </c>
    </row>
    <row r="743" spans="1:15">
      <c r="A743" s="278" t="s">
        <v>765</v>
      </c>
      <c r="B743" s="266">
        <v>15</v>
      </c>
      <c r="C743" s="266">
        <v>100</v>
      </c>
      <c r="D743" s="15" t="str">
        <f>IF(B743&lt;=Lists_Cats!$B$19,Lists_Cats!$C$19,IF(B743&lt;=Lists_Cats!$B$20,Lists_Cats!$C$20,IF(B743&lt;=Lists_Cats!$B$21,Lists_Cats!$C$21,IF(B743&lt;=Lists_Cats!$B$22,Lists_Cats!$C$22,IF(B743&lt;=Lists_Cats!$B$23,Lists_Cats!$C$23,IF(B743&lt;=Lists_Cats!$B$24,Lists_Cats!$C$24,IF(B743&lt;=Lists_Cats!$B$25,Lists_Cats!$C$25,IF(B743&lt;=Lists_Cats!$B$26,Lists_Cats!$C$26,IF(B743&lt;=Lists_Cats!$B$27,Lists_Cats!$C$27,IF(B743&lt;=Lists_Cats!$B$28,Lists_Cats!$C$28,Lists_Cats!$C$29))))))))))</f>
        <v>FT2</v>
      </c>
      <c r="E743" s="29" t="str">
        <f>IF(C743&lt;=Lists_Cats!$B$33,Lists_Cats!$C$33,IF(C743&lt;=Lists_Cats!$B$34,Lists_Cats!$C$34,IF(C743&lt;=Lists_Cats!$B$35,Lists_Cats!$C$35,IF(C743&lt;=Lists_Cats!$B$36,Lists_Cats!$C$36,IF(C743&lt;=Lists_Cats!$B$37,Lists_Cats!$C$37,IF(C743&lt;=Lists_Cats!$B$38,Lists_Cats!$C$38,IF(C743&lt;=Lists_Cats!$B$39,Lists_Cats!$C$39,IF(C743&lt;=Lists_Cats!$B$40,Lists_Cats!$C$40,IF(C743&lt;=Lists_Cats!$B$41,Lists_Cats!$C$41,IF(C743&lt;=Lists_Cats!$B$42,Lists_Cats!$C$42,IF(C743&lt;=Lists_Cats!$B$43,Lists_Cats!$C$43,IF(C743&lt;=Lists_Cats!$B$44,Lists_Cats!$C$44,IF(C743&lt;=Lists_Cats!$B$45,Lists_Cats!$C$45,IF(C743&lt;=Lists_Cats!$B$46,Lists_Cats!$C$46,Lists_Cats!$C$47))))))))))))))</f>
        <v>FW8</v>
      </c>
      <c r="F743" s="278"/>
      <c r="G743" s="278" t="s">
        <v>103</v>
      </c>
      <c r="H743" s="30" t="str">
        <f t="shared" si="34"/>
        <v>FT2-FW8-Stmd Beech</v>
      </c>
      <c r="I743" s="278">
        <v>18.850000000000001</v>
      </c>
      <c r="K743">
        <f t="shared" si="33"/>
        <v>1</v>
      </c>
      <c r="M743" s="356">
        <v>0.02</v>
      </c>
      <c r="O743" s="361">
        <f t="shared" si="35"/>
        <v>19.23</v>
      </c>
    </row>
    <row r="744" spans="1:15">
      <c r="A744" s="278" t="s">
        <v>766</v>
      </c>
      <c r="B744" s="266">
        <v>15</v>
      </c>
      <c r="C744" s="266">
        <v>125</v>
      </c>
      <c r="D744" s="15" t="str">
        <f>IF(B744&lt;=Lists_Cats!$B$19,Lists_Cats!$C$19,IF(B744&lt;=Lists_Cats!$B$20,Lists_Cats!$C$20,IF(B744&lt;=Lists_Cats!$B$21,Lists_Cats!$C$21,IF(B744&lt;=Lists_Cats!$B$22,Lists_Cats!$C$22,IF(B744&lt;=Lists_Cats!$B$23,Lists_Cats!$C$23,IF(B744&lt;=Lists_Cats!$B$24,Lists_Cats!$C$24,IF(B744&lt;=Lists_Cats!$B$25,Lists_Cats!$C$25,IF(B744&lt;=Lists_Cats!$B$26,Lists_Cats!$C$26,IF(B744&lt;=Lists_Cats!$B$27,Lists_Cats!$C$27,IF(B744&lt;=Lists_Cats!$B$28,Lists_Cats!$C$28,Lists_Cats!$C$29))))))))))</f>
        <v>FT2</v>
      </c>
      <c r="E744" s="29" t="str">
        <f>IF(C744&lt;=Lists_Cats!$B$33,Lists_Cats!$C$33,IF(C744&lt;=Lists_Cats!$B$34,Lists_Cats!$C$34,IF(C744&lt;=Lists_Cats!$B$35,Lists_Cats!$C$35,IF(C744&lt;=Lists_Cats!$B$36,Lists_Cats!$C$36,IF(C744&lt;=Lists_Cats!$B$37,Lists_Cats!$C$37,IF(C744&lt;=Lists_Cats!$B$38,Lists_Cats!$C$38,IF(C744&lt;=Lists_Cats!$B$39,Lists_Cats!$C$39,IF(C744&lt;=Lists_Cats!$B$40,Lists_Cats!$C$40,IF(C744&lt;=Lists_Cats!$B$41,Lists_Cats!$C$41,IF(C744&lt;=Lists_Cats!$B$42,Lists_Cats!$C$42,IF(C744&lt;=Lists_Cats!$B$43,Lists_Cats!$C$43,IF(C744&lt;=Lists_Cats!$B$44,Lists_Cats!$C$44,IF(C744&lt;=Lists_Cats!$B$45,Lists_Cats!$C$45,IF(C744&lt;=Lists_Cats!$B$46,Lists_Cats!$C$46,Lists_Cats!$C$47))))))))))))))</f>
        <v>FW10</v>
      </c>
      <c r="F744" s="278"/>
      <c r="G744" s="278" t="s">
        <v>103</v>
      </c>
      <c r="H744" s="30" t="str">
        <f t="shared" si="34"/>
        <v>FT2-FW10-Stmd Beech</v>
      </c>
      <c r="I744" s="278">
        <v>22.490000000000002</v>
      </c>
      <c r="K744">
        <f t="shared" si="33"/>
        <v>1</v>
      </c>
      <c r="M744" s="356">
        <v>0.02</v>
      </c>
      <c r="O744" s="361">
        <f t="shared" si="35"/>
        <v>22.94</v>
      </c>
    </row>
    <row r="745" spans="1:15">
      <c r="A745" s="278" t="s">
        <v>767</v>
      </c>
      <c r="B745" s="266">
        <v>15</v>
      </c>
      <c r="C745" s="266">
        <v>150</v>
      </c>
      <c r="D745" s="15" t="str">
        <f>IF(B745&lt;=Lists_Cats!$B$19,Lists_Cats!$C$19,IF(B745&lt;=Lists_Cats!$B$20,Lists_Cats!$C$20,IF(B745&lt;=Lists_Cats!$B$21,Lists_Cats!$C$21,IF(B745&lt;=Lists_Cats!$B$22,Lists_Cats!$C$22,IF(B745&lt;=Lists_Cats!$B$23,Lists_Cats!$C$23,IF(B745&lt;=Lists_Cats!$B$24,Lists_Cats!$C$24,IF(B745&lt;=Lists_Cats!$B$25,Lists_Cats!$C$25,IF(B745&lt;=Lists_Cats!$B$26,Lists_Cats!$C$26,IF(B745&lt;=Lists_Cats!$B$27,Lists_Cats!$C$27,IF(B745&lt;=Lists_Cats!$B$28,Lists_Cats!$C$28,Lists_Cats!$C$29))))))))))</f>
        <v>FT2</v>
      </c>
      <c r="E745" s="29" t="str">
        <f>IF(C745&lt;=Lists_Cats!$B$33,Lists_Cats!$C$33,IF(C745&lt;=Lists_Cats!$B$34,Lists_Cats!$C$34,IF(C745&lt;=Lists_Cats!$B$35,Lists_Cats!$C$35,IF(C745&lt;=Lists_Cats!$B$36,Lists_Cats!$C$36,IF(C745&lt;=Lists_Cats!$B$37,Lists_Cats!$C$37,IF(C745&lt;=Lists_Cats!$B$38,Lists_Cats!$C$38,IF(C745&lt;=Lists_Cats!$B$39,Lists_Cats!$C$39,IF(C745&lt;=Lists_Cats!$B$40,Lists_Cats!$C$40,IF(C745&lt;=Lists_Cats!$B$41,Lists_Cats!$C$41,IF(C745&lt;=Lists_Cats!$B$42,Lists_Cats!$C$42,IF(C745&lt;=Lists_Cats!$B$43,Lists_Cats!$C$43,IF(C745&lt;=Lists_Cats!$B$44,Lists_Cats!$C$44,IF(C745&lt;=Lists_Cats!$B$45,Lists_Cats!$C$45,IF(C745&lt;=Lists_Cats!$B$46,Lists_Cats!$C$46,Lists_Cats!$C$47))))))))))))))</f>
        <v>FW12</v>
      </c>
      <c r="F745" s="278"/>
      <c r="G745" s="278" t="s">
        <v>103</v>
      </c>
      <c r="H745" s="30" t="str">
        <f t="shared" si="34"/>
        <v>FT2-FW12-Stmd Beech</v>
      </c>
      <c r="I745" s="278">
        <v>26.12</v>
      </c>
      <c r="K745">
        <f t="shared" si="33"/>
        <v>1</v>
      </c>
      <c r="M745" s="356">
        <v>0.02</v>
      </c>
      <c r="O745" s="361">
        <f t="shared" si="35"/>
        <v>26.650000000000002</v>
      </c>
    </row>
    <row r="746" spans="1:15">
      <c r="A746" s="278" t="s">
        <v>768</v>
      </c>
      <c r="B746" s="266">
        <v>18</v>
      </c>
      <c r="C746" s="266">
        <v>79</v>
      </c>
      <c r="D746" s="15" t="str">
        <f>IF(B746&lt;=Lists_Cats!$B$19,Lists_Cats!$C$19,IF(B746&lt;=Lists_Cats!$B$20,Lists_Cats!$C$20,IF(B746&lt;=Lists_Cats!$B$21,Lists_Cats!$C$21,IF(B746&lt;=Lists_Cats!$B$22,Lists_Cats!$C$22,IF(B746&lt;=Lists_Cats!$B$23,Lists_Cats!$C$23,IF(B746&lt;=Lists_Cats!$B$24,Lists_Cats!$C$24,IF(B746&lt;=Lists_Cats!$B$25,Lists_Cats!$C$25,IF(B746&lt;=Lists_Cats!$B$26,Lists_Cats!$C$26,IF(B746&lt;=Lists_Cats!$B$27,Lists_Cats!$C$27,IF(B746&lt;=Lists_Cats!$B$28,Lists_Cats!$C$28,Lists_Cats!$C$29))))))))))</f>
        <v>FT3</v>
      </c>
      <c r="E746" s="29" t="str">
        <f>IF(C746&lt;=Lists_Cats!$B$33,Lists_Cats!$C$33,IF(C746&lt;=Lists_Cats!$B$34,Lists_Cats!$C$34,IF(C746&lt;=Lists_Cats!$B$35,Lists_Cats!$C$35,IF(C746&lt;=Lists_Cats!$B$36,Lists_Cats!$C$36,IF(C746&lt;=Lists_Cats!$B$37,Lists_Cats!$C$37,IF(C746&lt;=Lists_Cats!$B$38,Lists_Cats!$C$38,IF(C746&lt;=Lists_Cats!$B$39,Lists_Cats!$C$39,IF(C746&lt;=Lists_Cats!$B$40,Lists_Cats!$C$40,IF(C746&lt;=Lists_Cats!$B$41,Lists_Cats!$C$41,IF(C746&lt;=Lists_Cats!$B$42,Lists_Cats!$C$42,IF(C746&lt;=Lists_Cats!$B$43,Lists_Cats!$C$43,IF(C746&lt;=Lists_Cats!$B$44,Lists_Cats!$C$44,IF(C746&lt;=Lists_Cats!$B$45,Lists_Cats!$C$45,IF(C746&lt;=Lists_Cats!$B$46,Lists_Cats!$C$46,Lists_Cats!$C$47))))))))))))))</f>
        <v>FW5</v>
      </c>
      <c r="F746" s="278"/>
      <c r="G746" s="278" t="s">
        <v>103</v>
      </c>
      <c r="H746" s="30" t="str">
        <f t="shared" si="34"/>
        <v>FT3-FW5-Stmd Beech</v>
      </c>
      <c r="I746" s="278">
        <v>15.64</v>
      </c>
      <c r="K746">
        <f t="shared" si="33"/>
        <v>1</v>
      </c>
      <c r="M746" s="356">
        <v>0.02</v>
      </c>
      <c r="O746" s="361">
        <f t="shared" si="35"/>
        <v>15.959999999999999</v>
      </c>
    </row>
    <row r="747" spans="1:15">
      <c r="A747" s="278" t="s">
        <v>769</v>
      </c>
      <c r="B747" s="266">
        <v>18</v>
      </c>
      <c r="C747" s="266">
        <v>100</v>
      </c>
      <c r="D747" s="15" t="str">
        <f>IF(B747&lt;=Lists_Cats!$B$19,Lists_Cats!$C$19,IF(B747&lt;=Lists_Cats!$B$20,Lists_Cats!$C$20,IF(B747&lt;=Lists_Cats!$B$21,Lists_Cats!$C$21,IF(B747&lt;=Lists_Cats!$B$22,Lists_Cats!$C$22,IF(B747&lt;=Lists_Cats!$B$23,Lists_Cats!$C$23,IF(B747&lt;=Lists_Cats!$B$24,Lists_Cats!$C$24,IF(B747&lt;=Lists_Cats!$B$25,Lists_Cats!$C$25,IF(B747&lt;=Lists_Cats!$B$26,Lists_Cats!$C$26,IF(B747&lt;=Lists_Cats!$B$27,Lists_Cats!$C$27,IF(B747&lt;=Lists_Cats!$B$28,Lists_Cats!$C$28,Lists_Cats!$C$29))))))))))</f>
        <v>FT3</v>
      </c>
      <c r="E747" s="29" t="str">
        <f>IF(C747&lt;=Lists_Cats!$B$33,Lists_Cats!$C$33,IF(C747&lt;=Lists_Cats!$B$34,Lists_Cats!$C$34,IF(C747&lt;=Lists_Cats!$B$35,Lists_Cats!$C$35,IF(C747&lt;=Lists_Cats!$B$36,Lists_Cats!$C$36,IF(C747&lt;=Lists_Cats!$B$37,Lists_Cats!$C$37,IF(C747&lt;=Lists_Cats!$B$38,Lists_Cats!$C$38,IF(C747&lt;=Lists_Cats!$B$39,Lists_Cats!$C$39,IF(C747&lt;=Lists_Cats!$B$40,Lists_Cats!$C$40,IF(C747&lt;=Lists_Cats!$B$41,Lists_Cats!$C$41,IF(C747&lt;=Lists_Cats!$B$42,Lists_Cats!$C$42,IF(C747&lt;=Lists_Cats!$B$43,Lists_Cats!$C$43,IF(C747&lt;=Lists_Cats!$B$44,Lists_Cats!$C$44,IF(C747&lt;=Lists_Cats!$B$45,Lists_Cats!$C$45,IF(C747&lt;=Lists_Cats!$B$46,Lists_Cats!$C$46,Lists_Cats!$C$47))))))))))))))</f>
        <v>FW8</v>
      </c>
      <c r="F747" s="278"/>
      <c r="G747" s="278" t="s">
        <v>103</v>
      </c>
      <c r="H747" s="30" t="str">
        <f t="shared" si="34"/>
        <v>FT3-FW8-Stmd Beech</v>
      </c>
      <c r="I747" s="278">
        <v>18.59</v>
      </c>
      <c r="K747">
        <f t="shared" si="33"/>
        <v>1</v>
      </c>
      <c r="M747" s="356">
        <v>0.02</v>
      </c>
      <c r="O747" s="361">
        <f t="shared" si="35"/>
        <v>18.970000000000002</v>
      </c>
    </row>
    <row r="748" spans="1:15">
      <c r="A748" s="278" t="s">
        <v>770</v>
      </c>
      <c r="B748" s="266">
        <v>18</v>
      </c>
      <c r="C748" s="266">
        <v>125</v>
      </c>
      <c r="D748" s="15" t="str">
        <f>IF(B748&lt;=Lists_Cats!$B$19,Lists_Cats!$C$19,IF(B748&lt;=Lists_Cats!$B$20,Lists_Cats!$C$20,IF(B748&lt;=Lists_Cats!$B$21,Lists_Cats!$C$21,IF(B748&lt;=Lists_Cats!$B$22,Lists_Cats!$C$22,IF(B748&lt;=Lists_Cats!$B$23,Lists_Cats!$C$23,IF(B748&lt;=Lists_Cats!$B$24,Lists_Cats!$C$24,IF(B748&lt;=Lists_Cats!$B$25,Lists_Cats!$C$25,IF(B748&lt;=Lists_Cats!$B$26,Lists_Cats!$C$26,IF(B748&lt;=Lists_Cats!$B$27,Lists_Cats!$C$27,IF(B748&lt;=Lists_Cats!$B$28,Lists_Cats!$C$28,Lists_Cats!$C$29))))))))))</f>
        <v>FT3</v>
      </c>
      <c r="E748" s="29" t="str">
        <f>IF(C748&lt;=Lists_Cats!$B$33,Lists_Cats!$C$33,IF(C748&lt;=Lists_Cats!$B$34,Lists_Cats!$C$34,IF(C748&lt;=Lists_Cats!$B$35,Lists_Cats!$C$35,IF(C748&lt;=Lists_Cats!$B$36,Lists_Cats!$C$36,IF(C748&lt;=Lists_Cats!$B$37,Lists_Cats!$C$37,IF(C748&lt;=Lists_Cats!$B$38,Lists_Cats!$C$38,IF(C748&lt;=Lists_Cats!$B$39,Lists_Cats!$C$39,IF(C748&lt;=Lists_Cats!$B$40,Lists_Cats!$C$40,IF(C748&lt;=Lists_Cats!$B$41,Lists_Cats!$C$41,IF(C748&lt;=Lists_Cats!$B$42,Lists_Cats!$C$42,IF(C748&lt;=Lists_Cats!$B$43,Lists_Cats!$C$43,IF(C748&lt;=Lists_Cats!$B$44,Lists_Cats!$C$44,IF(C748&lt;=Lists_Cats!$B$45,Lists_Cats!$C$45,IF(C748&lt;=Lists_Cats!$B$46,Lists_Cats!$C$46,Lists_Cats!$C$47))))))))))))))</f>
        <v>FW10</v>
      </c>
      <c r="F748" s="278"/>
      <c r="G748" s="278" t="s">
        <v>103</v>
      </c>
      <c r="H748" s="30" t="str">
        <f t="shared" si="34"/>
        <v>FT3-FW10-Stmd Beech</v>
      </c>
      <c r="I748" s="278">
        <v>22.17</v>
      </c>
      <c r="K748">
        <f t="shared" si="33"/>
        <v>1</v>
      </c>
      <c r="M748" s="356">
        <v>0.02</v>
      </c>
      <c r="O748" s="361">
        <f t="shared" si="35"/>
        <v>22.62</v>
      </c>
    </row>
    <row r="749" spans="1:15">
      <c r="A749" s="278" t="s">
        <v>771</v>
      </c>
      <c r="B749" s="266">
        <v>18</v>
      </c>
      <c r="C749" s="266">
        <v>150</v>
      </c>
      <c r="D749" s="15" t="str">
        <f>IF(B749&lt;=Lists_Cats!$B$19,Lists_Cats!$C$19,IF(B749&lt;=Lists_Cats!$B$20,Lists_Cats!$C$20,IF(B749&lt;=Lists_Cats!$B$21,Lists_Cats!$C$21,IF(B749&lt;=Lists_Cats!$B$22,Lists_Cats!$C$22,IF(B749&lt;=Lists_Cats!$B$23,Lists_Cats!$C$23,IF(B749&lt;=Lists_Cats!$B$24,Lists_Cats!$C$24,IF(B749&lt;=Lists_Cats!$B$25,Lists_Cats!$C$25,IF(B749&lt;=Lists_Cats!$B$26,Lists_Cats!$C$26,IF(B749&lt;=Lists_Cats!$B$27,Lists_Cats!$C$27,IF(B749&lt;=Lists_Cats!$B$28,Lists_Cats!$C$28,Lists_Cats!$C$29))))))))))</f>
        <v>FT3</v>
      </c>
      <c r="E749" s="29" t="str">
        <f>IF(C749&lt;=Lists_Cats!$B$33,Lists_Cats!$C$33,IF(C749&lt;=Lists_Cats!$B$34,Lists_Cats!$C$34,IF(C749&lt;=Lists_Cats!$B$35,Lists_Cats!$C$35,IF(C749&lt;=Lists_Cats!$B$36,Lists_Cats!$C$36,IF(C749&lt;=Lists_Cats!$B$37,Lists_Cats!$C$37,IF(C749&lt;=Lists_Cats!$B$38,Lists_Cats!$C$38,IF(C749&lt;=Lists_Cats!$B$39,Lists_Cats!$C$39,IF(C749&lt;=Lists_Cats!$B$40,Lists_Cats!$C$40,IF(C749&lt;=Lists_Cats!$B$41,Lists_Cats!$C$41,IF(C749&lt;=Lists_Cats!$B$42,Lists_Cats!$C$42,IF(C749&lt;=Lists_Cats!$B$43,Lists_Cats!$C$43,IF(C749&lt;=Lists_Cats!$B$44,Lists_Cats!$C$44,IF(C749&lt;=Lists_Cats!$B$45,Lists_Cats!$C$45,IF(C749&lt;=Lists_Cats!$B$46,Lists_Cats!$C$46,Lists_Cats!$C$47))))))))))))))</f>
        <v>FW12</v>
      </c>
      <c r="F749" s="278"/>
      <c r="G749" s="278" t="s">
        <v>103</v>
      </c>
      <c r="H749" s="30" t="str">
        <f t="shared" si="34"/>
        <v>FT3-FW12-Stmd Beech</v>
      </c>
      <c r="I749" s="278">
        <v>25.75</v>
      </c>
      <c r="K749">
        <f t="shared" si="33"/>
        <v>1</v>
      </c>
      <c r="M749" s="356">
        <v>0.02</v>
      </c>
      <c r="O749" s="361">
        <f t="shared" si="35"/>
        <v>26.270000000000003</v>
      </c>
    </row>
    <row r="750" spans="1:15" hidden="1">
      <c r="A750" s="278" t="s">
        <v>772</v>
      </c>
      <c r="B750" s="266">
        <v>25</v>
      </c>
      <c r="C750" s="266">
        <v>79</v>
      </c>
      <c r="D750" s="15" t="str">
        <f>IF(B750&lt;=Lists_Cats!$B$19,Lists_Cats!$C$19,IF(B750&lt;=Lists_Cats!$B$20,Lists_Cats!$C$20,IF(B750&lt;=Lists_Cats!$B$21,Lists_Cats!$C$21,IF(B750&lt;=Lists_Cats!$B$22,Lists_Cats!$C$22,IF(B750&lt;=Lists_Cats!$B$23,Lists_Cats!$C$23,IF(B750&lt;=Lists_Cats!$B$24,Lists_Cats!$C$24,IF(B750&lt;=Lists_Cats!$B$25,Lists_Cats!$C$25,IF(B750&lt;=Lists_Cats!$B$26,Lists_Cats!$C$26,IF(B750&lt;=Lists_Cats!$B$27,Lists_Cats!$C$27,IF(B750&lt;=Lists_Cats!$B$28,Lists_Cats!$C$28,Lists_Cats!$C$29))))))))))</f>
        <v>FT5</v>
      </c>
      <c r="E750" s="29" t="str">
        <f>IF(C750&lt;=Lists_Cats!$B$33,Lists_Cats!$C$33,IF(C750&lt;=Lists_Cats!$B$34,Lists_Cats!$C$34,IF(C750&lt;=Lists_Cats!$B$35,Lists_Cats!$C$35,IF(C750&lt;=Lists_Cats!$B$36,Lists_Cats!$C$36,IF(C750&lt;=Lists_Cats!$B$37,Lists_Cats!$C$37,IF(C750&lt;=Lists_Cats!$B$38,Lists_Cats!$C$38,IF(C750&lt;=Lists_Cats!$B$39,Lists_Cats!$C$39,IF(C750&lt;=Lists_Cats!$B$40,Lists_Cats!$C$40,IF(C750&lt;=Lists_Cats!$B$41,Lists_Cats!$C$41,IF(C750&lt;=Lists_Cats!$B$42,Lists_Cats!$C$42,IF(C750&lt;=Lists_Cats!$B$43,Lists_Cats!$C$43,IF(C750&lt;=Lists_Cats!$B$44,Lists_Cats!$C$44,IF(C750&lt;=Lists_Cats!$B$45,Lists_Cats!$C$45,IF(C750&lt;=Lists_Cats!$B$46,Lists_Cats!$C$46,Lists_Cats!$C$47))))))))))))))</f>
        <v>FW5</v>
      </c>
      <c r="F750" s="278"/>
      <c r="G750" s="278" t="s">
        <v>103</v>
      </c>
      <c r="H750" s="30" t="str">
        <f t="shared" si="34"/>
        <v>FT5-FW5-Stmd Beech</v>
      </c>
      <c r="I750" s="323">
        <v>22.17</v>
      </c>
      <c r="K750">
        <f t="shared" si="33"/>
        <v>1</v>
      </c>
      <c r="M750" s="356">
        <v>0.02</v>
      </c>
      <c r="O750" s="361">
        <f t="shared" si="35"/>
        <v>22.62</v>
      </c>
    </row>
    <row r="751" spans="1:15" hidden="1">
      <c r="A751" s="278" t="s">
        <v>773</v>
      </c>
      <c r="B751" s="266">
        <v>25</v>
      </c>
      <c r="C751" s="266">
        <v>100</v>
      </c>
      <c r="D751" s="15" t="str">
        <f>IF(B751&lt;=Lists_Cats!$B$19,Lists_Cats!$C$19,IF(B751&lt;=Lists_Cats!$B$20,Lists_Cats!$C$20,IF(B751&lt;=Lists_Cats!$B$21,Lists_Cats!$C$21,IF(B751&lt;=Lists_Cats!$B$22,Lists_Cats!$C$22,IF(B751&lt;=Lists_Cats!$B$23,Lists_Cats!$C$23,IF(B751&lt;=Lists_Cats!$B$24,Lists_Cats!$C$24,IF(B751&lt;=Lists_Cats!$B$25,Lists_Cats!$C$25,IF(B751&lt;=Lists_Cats!$B$26,Lists_Cats!$C$26,IF(B751&lt;=Lists_Cats!$B$27,Lists_Cats!$C$27,IF(B751&lt;=Lists_Cats!$B$28,Lists_Cats!$C$28,Lists_Cats!$C$29))))))))))</f>
        <v>FT5</v>
      </c>
      <c r="E751" s="29" t="str">
        <f>IF(C751&lt;=Lists_Cats!$B$33,Lists_Cats!$C$33,IF(C751&lt;=Lists_Cats!$B$34,Lists_Cats!$C$34,IF(C751&lt;=Lists_Cats!$B$35,Lists_Cats!$C$35,IF(C751&lt;=Lists_Cats!$B$36,Lists_Cats!$C$36,IF(C751&lt;=Lists_Cats!$B$37,Lists_Cats!$C$37,IF(C751&lt;=Lists_Cats!$B$38,Lists_Cats!$C$38,IF(C751&lt;=Lists_Cats!$B$39,Lists_Cats!$C$39,IF(C751&lt;=Lists_Cats!$B$40,Lists_Cats!$C$40,IF(C751&lt;=Lists_Cats!$B$41,Lists_Cats!$C$41,IF(C751&lt;=Lists_Cats!$B$42,Lists_Cats!$C$42,IF(C751&lt;=Lists_Cats!$B$43,Lists_Cats!$C$43,IF(C751&lt;=Lists_Cats!$B$44,Lists_Cats!$C$44,IF(C751&lt;=Lists_Cats!$B$45,Lists_Cats!$C$45,IF(C751&lt;=Lists_Cats!$B$46,Lists_Cats!$C$46,Lists_Cats!$C$47))))))))))))))</f>
        <v>FW8</v>
      </c>
      <c r="F751" s="278"/>
      <c r="G751" s="278" t="s">
        <v>103</v>
      </c>
      <c r="H751" s="30" t="str">
        <f t="shared" si="34"/>
        <v>FT5-FW8-Stmd Beech</v>
      </c>
      <c r="I751" s="278">
        <v>27.01</v>
      </c>
      <c r="K751">
        <f t="shared" si="33"/>
        <v>1</v>
      </c>
      <c r="M751" s="356">
        <v>0.02</v>
      </c>
      <c r="O751" s="361">
        <f t="shared" si="35"/>
        <v>27.560000000000002</v>
      </c>
    </row>
    <row r="752" spans="1:15" hidden="1">
      <c r="A752" s="278" t="s">
        <v>774</v>
      </c>
      <c r="B752" s="266">
        <v>25</v>
      </c>
      <c r="C752" s="266">
        <v>125</v>
      </c>
      <c r="D752" s="15" t="str">
        <f>IF(B752&lt;=Lists_Cats!$B$19,Lists_Cats!$C$19,IF(B752&lt;=Lists_Cats!$B$20,Lists_Cats!$C$20,IF(B752&lt;=Lists_Cats!$B$21,Lists_Cats!$C$21,IF(B752&lt;=Lists_Cats!$B$22,Lists_Cats!$C$22,IF(B752&lt;=Lists_Cats!$B$23,Lists_Cats!$C$23,IF(B752&lt;=Lists_Cats!$B$24,Lists_Cats!$C$24,IF(B752&lt;=Lists_Cats!$B$25,Lists_Cats!$C$25,IF(B752&lt;=Lists_Cats!$B$26,Lists_Cats!$C$26,IF(B752&lt;=Lists_Cats!$B$27,Lists_Cats!$C$27,IF(B752&lt;=Lists_Cats!$B$28,Lists_Cats!$C$28,Lists_Cats!$C$29))))))))))</f>
        <v>FT5</v>
      </c>
      <c r="E752" s="29" t="str">
        <f>IF(C752&lt;=Lists_Cats!$B$33,Lists_Cats!$C$33,IF(C752&lt;=Lists_Cats!$B$34,Lists_Cats!$C$34,IF(C752&lt;=Lists_Cats!$B$35,Lists_Cats!$C$35,IF(C752&lt;=Lists_Cats!$B$36,Lists_Cats!$C$36,IF(C752&lt;=Lists_Cats!$B$37,Lists_Cats!$C$37,IF(C752&lt;=Lists_Cats!$B$38,Lists_Cats!$C$38,IF(C752&lt;=Lists_Cats!$B$39,Lists_Cats!$C$39,IF(C752&lt;=Lists_Cats!$B$40,Lists_Cats!$C$40,IF(C752&lt;=Lists_Cats!$B$41,Lists_Cats!$C$41,IF(C752&lt;=Lists_Cats!$B$42,Lists_Cats!$C$42,IF(C752&lt;=Lists_Cats!$B$43,Lists_Cats!$C$43,IF(C752&lt;=Lists_Cats!$B$44,Lists_Cats!$C$44,IF(C752&lt;=Lists_Cats!$B$45,Lists_Cats!$C$45,IF(C752&lt;=Lists_Cats!$B$46,Lists_Cats!$C$46,Lists_Cats!$C$47))))))))))))))</f>
        <v>FW10</v>
      </c>
      <c r="F752" s="278"/>
      <c r="G752" s="278" t="s">
        <v>103</v>
      </c>
      <c r="H752" s="30" t="str">
        <f t="shared" si="34"/>
        <v>FT5-FW10-Stmd Beech</v>
      </c>
      <c r="I752" s="278">
        <v>32.909999999999997</v>
      </c>
      <c r="K752">
        <f t="shared" si="33"/>
        <v>1</v>
      </c>
      <c r="M752" s="356">
        <v>0.02</v>
      </c>
      <c r="O752" s="361">
        <f t="shared" si="35"/>
        <v>33.57</v>
      </c>
    </row>
    <row r="753" spans="1:15" hidden="1">
      <c r="A753" s="278" t="s">
        <v>775</v>
      </c>
      <c r="B753" s="266">
        <v>25</v>
      </c>
      <c r="C753" s="266">
        <v>150</v>
      </c>
      <c r="D753" s="15" t="str">
        <f>IF(B753&lt;=Lists_Cats!$B$19,Lists_Cats!$C$19,IF(B753&lt;=Lists_Cats!$B$20,Lists_Cats!$C$20,IF(B753&lt;=Lists_Cats!$B$21,Lists_Cats!$C$21,IF(B753&lt;=Lists_Cats!$B$22,Lists_Cats!$C$22,IF(B753&lt;=Lists_Cats!$B$23,Lists_Cats!$C$23,IF(B753&lt;=Lists_Cats!$B$24,Lists_Cats!$C$24,IF(B753&lt;=Lists_Cats!$B$25,Lists_Cats!$C$25,IF(B753&lt;=Lists_Cats!$B$26,Lists_Cats!$C$26,IF(B753&lt;=Lists_Cats!$B$27,Lists_Cats!$C$27,IF(B753&lt;=Lists_Cats!$B$28,Lists_Cats!$C$28,Lists_Cats!$C$29))))))))))</f>
        <v>FT5</v>
      </c>
      <c r="E753" s="29" t="str">
        <f>IF(C753&lt;=Lists_Cats!$B$33,Lists_Cats!$C$33,IF(C753&lt;=Lists_Cats!$B$34,Lists_Cats!$C$34,IF(C753&lt;=Lists_Cats!$B$35,Lists_Cats!$C$35,IF(C753&lt;=Lists_Cats!$B$36,Lists_Cats!$C$36,IF(C753&lt;=Lists_Cats!$B$37,Lists_Cats!$C$37,IF(C753&lt;=Lists_Cats!$B$38,Lists_Cats!$C$38,IF(C753&lt;=Lists_Cats!$B$39,Lists_Cats!$C$39,IF(C753&lt;=Lists_Cats!$B$40,Lists_Cats!$C$40,IF(C753&lt;=Lists_Cats!$B$41,Lists_Cats!$C$41,IF(C753&lt;=Lists_Cats!$B$42,Lists_Cats!$C$42,IF(C753&lt;=Lists_Cats!$B$43,Lists_Cats!$C$43,IF(C753&lt;=Lists_Cats!$B$44,Lists_Cats!$C$44,IF(C753&lt;=Lists_Cats!$B$45,Lists_Cats!$C$45,IF(C753&lt;=Lists_Cats!$B$46,Lists_Cats!$C$46,Lists_Cats!$C$47))))))))))))))</f>
        <v>FW12</v>
      </c>
      <c r="F753" s="278"/>
      <c r="G753" s="278" t="s">
        <v>103</v>
      </c>
      <c r="H753" s="30" t="str">
        <f t="shared" si="34"/>
        <v>FT5-FW12-Stmd Beech</v>
      </c>
      <c r="I753" s="278">
        <v>38.44</v>
      </c>
      <c r="K753">
        <f t="shared" si="33"/>
        <v>1</v>
      </c>
      <c r="M753" s="356">
        <v>0.02</v>
      </c>
      <c r="O753" s="361">
        <f t="shared" si="35"/>
        <v>39.21</v>
      </c>
    </row>
    <row r="754" spans="1:15">
      <c r="A754" s="274" t="s">
        <v>756</v>
      </c>
      <c r="B754" s="315">
        <v>9</v>
      </c>
      <c r="C754" s="266">
        <v>79</v>
      </c>
      <c r="D754" s="15" t="str">
        <f>IF(B754&lt;=Lists_Cats!$B$19,Lists_Cats!$C$19,IF(B754&lt;=Lists_Cats!$B$20,Lists_Cats!$C$20,IF(B754&lt;=Lists_Cats!$B$21,Lists_Cats!$C$21,IF(B754&lt;=Lists_Cats!$B$22,Lists_Cats!$C$22,IF(B754&lt;=Lists_Cats!$B$23,Lists_Cats!$C$23,IF(B754&lt;=Lists_Cats!$B$24,Lists_Cats!$C$24,IF(B754&lt;=Lists_Cats!$B$25,Lists_Cats!$C$25,IF(B754&lt;=Lists_Cats!$B$26,Lists_Cats!$C$26,IF(B754&lt;=Lists_Cats!$B$27,Lists_Cats!$C$27,IF(B754&lt;=Lists_Cats!$B$28,Lists_Cats!$C$28,Lists_Cats!$C$29))))))))))</f>
        <v>FT0</v>
      </c>
      <c r="E754" s="29" t="str">
        <f>IF(C754&lt;=Lists_Cats!$B$33,Lists_Cats!$C$33,IF(C754&lt;=Lists_Cats!$B$34,Lists_Cats!$C$34,IF(C754&lt;=Lists_Cats!$B$35,Lists_Cats!$C$35,IF(C754&lt;=Lists_Cats!$B$36,Lists_Cats!$C$36,IF(C754&lt;=Lists_Cats!$B$37,Lists_Cats!$C$37,IF(C754&lt;=Lists_Cats!$B$38,Lists_Cats!$C$38,IF(C754&lt;=Lists_Cats!$B$39,Lists_Cats!$C$39,IF(C754&lt;=Lists_Cats!$B$40,Lists_Cats!$C$40,IF(C754&lt;=Lists_Cats!$B$41,Lists_Cats!$C$41,IF(C754&lt;=Lists_Cats!$B$42,Lists_Cats!$C$42,IF(C754&lt;=Lists_Cats!$B$43,Lists_Cats!$C$43,IF(C754&lt;=Lists_Cats!$B$44,Lists_Cats!$C$44,IF(C754&lt;=Lists_Cats!$B$45,Lists_Cats!$C$45,IF(C754&lt;=Lists_Cats!$B$46,Lists_Cats!$C$46,Lists_Cats!$C$47))))))))))))))</f>
        <v>FW5</v>
      </c>
      <c r="F754" s="274"/>
      <c r="G754" s="274" t="s">
        <v>777</v>
      </c>
      <c r="H754" s="30" t="str">
        <f t="shared" si="34"/>
        <v>FT0-FW5-WALNUT</v>
      </c>
      <c r="I754" s="274">
        <v>22.48</v>
      </c>
      <c r="K754">
        <f t="shared" si="33"/>
        <v>1</v>
      </c>
      <c r="M754" s="355">
        <v>7.4999999999999997E-2</v>
      </c>
      <c r="O754" s="361">
        <f t="shared" si="35"/>
        <v>24.17</v>
      </c>
    </row>
    <row r="755" spans="1:15">
      <c r="A755" s="274" t="s">
        <v>757</v>
      </c>
      <c r="B755" s="315">
        <v>9</v>
      </c>
      <c r="C755" s="266">
        <v>100</v>
      </c>
      <c r="D755" s="15" t="str">
        <f>IF(B755&lt;=Lists_Cats!$B$19,Lists_Cats!$C$19,IF(B755&lt;=Lists_Cats!$B$20,Lists_Cats!$C$20,IF(B755&lt;=Lists_Cats!$B$21,Lists_Cats!$C$21,IF(B755&lt;=Lists_Cats!$B$22,Lists_Cats!$C$22,IF(B755&lt;=Lists_Cats!$B$23,Lists_Cats!$C$23,IF(B755&lt;=Lists_Cats!$B$24,Lists_Cats!$C$24,IF(B755&lt;=Lists_Cats!$B$25,Lists_Cats!$C$25,IF(B755&lt;=Lists_Cats!$B$26,Lists_Cats!$C$26,IF(B755&lt;=Lists_Cats!$B$27,Lists_Cats!$C$27,IF(B755&lt;=Lists_Cats!$B$28,Lists_Cats!$C$28,Lists_Cats!$C$29))))))))))</f>
        <v>FT0</v>
      </c>
      <c r="E755" s="29" t="str">
        <f>IF(C755&lt;=Lists_Cats!$B$33,Lists_Cats!$C$33,IF(C755&lt;=Lists_Cats!$B$34,Lists_Cats!$C$34,IF(C755&lt;=Lists_Cats!$B$35,Lists_Cats!$C$35,IF(C755&lt;=Lists_Cats!$B$36,Lists_Cats!$C$36,IF(C755&lt;=Lists_Cats!$B$37,Lists_Cats!$C$37,IF(C755&lt;=Lists_Cats!$B$38,Lists_Cats!$C$38,IF(C755&lt;=Lists_Cats!$B$39,Lists_Cats!$C$39,IF(C755&lt;=Lists_Cats!$B$40,Lists_Cats!$C$40,IF(C755&lt;=Lists_Cats!$B$41,Lists_Cats!$C$41,IF(C755&lt;=Lists_Cats!$B$42,Lists_Cats!$C$42,IF(C755&lt;=Lists_Cats!$B$43,Lists_Cats!$C$43,IF(C755&lt;=Lists_Cats!$B$44,Lists_Cats!$C$44,IF(C755&lt;=Lists_Cats!$B$45,Lists_Cats!$C$45,IF(C755&lt;=Lists_Cats!$B$46,Lists_Cats!$C$46,Lists_Cats!$C$47))))))))))))))</f>
        <v>FW8</v>
      </c>
      <c r="F755" s="274"/>
      <c r="G755" s="274" t="s">
        <v>777</v>
      </c>
      <c r="H755" s="30" t="str">
        <f t="shared" si="34"/>
        <v>FT0-FW8-WALNUT</v>
      </c>
      <c r="I755" s="274">
        <v>27.770000000000003</v>
      </c>
      <c r="K755">
        <f t="shared" si="33"/>
        <v>1</v>
      </c>
      <c r="M755" s="355">
        <v>7.4999999999999997E-2</v>
      </c>
      <c r="O755" s="361">
        <f t="shared" si="35"/>
        <v>29.860000000000003</v>
      </c>
    </row>
    <row r="756" spans="1:15">
      <c r="A756" s="274" t="s">
        <v>758</v>
      </c>
      <c r="B756" s="315">
        <v>9</v>
      </c>
      <c r="C756" s="266">
        <v>125</v>
      </c>
      <c r="D756" s="15" t="str">
        <f>IF(B756&lt;=Lists_Cats!$B$19,Lists_Cats!$C$19,IF(B756&lt;=Lists_Cats!$B$20,Lists_Cats!$C$20,IF(B756&lt;=Lists_Cats!$B$21,Lists_Cats!$C$21,IF(B756&lt;=Lists_Cats!$B$22,Lists_Cats!$C$22,IF(B756&lt;=Lists_Cats!$B$23,Lists_Cats!$C$23,IF(B756&lt;=Lists_Cats!$B$24,Lists_Cats!$C$24,IF(B756&lt;=Lists_Cats!$B$25,Lists_Cats!$C$25,IF(B756&lt;=Lists_Cats!$B$26,Lists_Cats!$C$26,IF(B756&lt;=Lists_Cats!$B$27,Lists_Cats!$C$27,IF(B756&lt;=Lists_Cats!$B$28,Lists_Cats!$C$28,Lists_Cats!$C$29))))))))))</f>
        <v>FT0</v>
      </c>
      <c r="E756" s="29" t="str">
        <f>IF(C756&lt;=Lists_Cats!$B$33,Lists_Cats!$C$33,IF(C756&lt;=Lists_Cats!$B$34,Lists_Cats!$C$34,IF(C756&lt;=Lists_Cats!$B$35,Lists_Cats!$C$35,IF(C756&lt;=Lists_Cats!$B$36,Lists_Cats!$C$36,IF(C756&lt;=Lists_Cats!$B$37,Lists_Cats!$C$37,IF(C756&lt;=Lists_Cats!$B$38,Lists_Cats!$C$38,IF(C756&lt;=Lists_Cats!$B$39,Lists_Cats!$C$39,IF(C756&lt;=Lists_Cats!$B$40,Lists_Cats!$C$40,IF(C756&lt;=Lists_Cats!$B$41,Lists_Cats!$C$41,IF(C756&lt;=Lists_Cats!$B$42,Lists_Cats!$C$42,IF(C756&lt;=Lists_Cats!$B$43,Lists_Cats!$C$43,IF(C756&lt;=Lists_Cats!$B$44,Lists_Cats!$C$44,IF(C756&lt;=Lists_Cats!$B$45,Lists_Cats!$C$45,IF(C756&lt;=Lists_Cats!$B$46,Lists_Cats!$C$46,Lists_Cats!$C$47))))))))))))))</f>
        <v>FW10</v>
      </c>
      <c r="F756" s="274"/>
      <c r="G756" s="274" t="s">
        <v>777</v>
      </c>
      <c r="H756" s="30" t="str">
        <f t="shared" si="34"/>
        <v>FT0-FW10-WALNUT</v>
      </c>
      <c r="I756" s="274">
        <v>33.54</v>
      </c>
      <c r="K756">
        <f t="shared" si="33"/>
        <v>1</v>
      </c>
      <c r="M756" s="355">
        <v>7.4999999999999997E-2</v>
      </c>
      <c r="O756" s="361">
        <f t="shared" si="35"/>
        <v>36.059999999999995</v>
      </c>
    </row>
    <row r="757" spans="1:15">
      <c r="A757" s="274" t="s">
        <v>759</v>
      </c>
      <c r="B757" s="315">
        <v>9</v>
      </c>
      <c r="C757" s="266">
        <v>150</v>
      </c>
      <c r="D757" s="15" t="str">
        <f>IF(B757&lt;=Lists_Cats!$B$19,Lists_Cats!$C$19,IF(B757&lt;=Lists_Cats!$B$20,Lists_Cats!$C$20,IF(B757&lt;=Lists_Cats!$B$21,Lists_Cats!$C$21,IF(B757&lt;=Lists_Cats!$B$22,Lists_Cats!$C$22,IF(B757&lt;=Lists_Cats!$B$23,Lists_Cats!$C$23,IF(B757&lt;=Lists_Cats!$B$24,Lists_Cats!$C$24,IF(B757&lt;=Lists_Cats!$B$25,Lists_Cats!$C$25,IF(B757&lt;=Lists_Cats!$B$26,Lists_Cats!$C$26,IF(B757&lt;=Lists_Cats!$B$27,Lists_Cats!$C$27,IF(B757&lt;=Lists_Cats!$B$28,Lists_Cats!$C$28,Lists_Cats!$C$29))))))))))</f>
        <v>FT0</v>
      </c>
      <c r="E757" s="29" t="str">
        <f>IF(C757&lt;=Lists_Cats!$B$33,Lists_Cats!$C$33,IF(C757&lt;=Lists_Cats!$B$34,Lists_Cats!$C$34,IF(C757&lt;=Lists_Cats!$B$35,Lists_Cats!$C$35,IF(C757&lt;=Lists_Cats!$B$36,Lists_Cats!$C$36,IF(C757&lt;=Lists_Cats!$B$37,Lists_Cats!$C$37,IF(C757&lt;=Lists_Cats!$B$38,Lists_Cats!$C$38,IF(C757&lt;=Lists_Cats!$B$39,Lists_Cats!$C$39,IF(C757&lt;=Lists_Cats!$B$40,Lists_Cats!$C$40,IF(C757&lt;=Lists_Cats!$B$41,Lists_Cats!$C$41,IF(C757&lt;=Lists_Cats!$B$42,Lists_Cats!$C$42,IF(C757&lt;=Lists_Cats!$B$43,Lists_Cats!$C$43,IF(C757&lt;=Lists_Cats!$B$44,Lists_Cats!$C$44,IF(C757&lt;=Lists_Cats!$B$45,Lists_Cats!$C$45,IF(C757&lt;=Lists_Cats!$B$46,Lists_Cats!$C$46,Lists_Cats!$C$47))))))))))))))</f>
        <v>FW12</v>
      </c>
      <c r="F757" s="274"/>
      <c r="G757" s="274" t="s">
        <v>777</v>
      </c>
      <c r="H757" s="30" t="str">
        <f t="shared" si="34"/>
        <v>FT0-FW12-WALNUT</v>
      </c>
      <c r="I757" s="274">
        <v>39.11</v>
      </c>
      <c r="K757">
        <f t="shared" si="33"/>
        <v>1</v>
      </c>
      <c r="M757" s="355">
        <v>7.4999999999999997E-2</v>
      </c>
      <c r="O757" s="361">
        <f t="shared" si="35"/>
        <v>42.05</v>
      </c>
    </row>
    <row r="758" spans="1:15" hidden="1">
      <c r="A758" s="274" t="s">
        <v>760</v>
      </c>
      <c r="B758" s="266">
        <v>12</v>
      </c>
      <c r="C758" s="266">
        <v>79</v>
      </c>
      <c r="D758" s="15" t="str">
        <f>IF(B758&lt;=Lists_Cats!$B$19,Lists_Cats!$C$19,IF(B758&lt;=Lists_Cats!$B$20,Lists_Cats!$C$20,IF(B758&lt;=Lists_Cats!$B$21,Lists_Cats!$C$21,IF(B758&lt;=Lists_Cats!$B$22,Lists_Cats!$C$22,IF(B758&lt;=Lists_Cats!$B$23,Lists_Cats!$C$23,IF(B758&lt;=Lists_Cats!$B$24,Lists_Cats!$C$24,IF(B758&lt;=Lists_Cats!$B$25,Lists_Cats!$C$25,IF(B758&lt;=Lists_Cats!$B$26,Lists_Cats!$C$26,IF(B758&lt;=Lists_Cats!$B$27,Lists_Cats!$C$27,IF(B758&lt;=Lists_Cats!$B$28,Lists_Cats!$C$28,Lists_Cats!$C$29))))))))))</f>
        <v>FT1</v>
      </c>
      <c r="E758" s="29" t="str">
        <f>IF(C758&lt;=Lists_Cats!$B$33,Lists_Cats!$C$33,IF(C758&lt;=Lists_Cats!$B$34,Lists_Cats!$C$34,IF(C758&lt;=Lists_Cats!$B$35,Lists_Cats!$C$35,IF(C758&lt;=Lists_Cats!$B$36,Lists_Cats!$C$36,IF(C758&lt;=Lists_Cats!$B$37,Lists_Cats!$C$37,IF(C758&lt;=Lists_Cats!$B$38,Lists_Cats!$C$38,IF(C758&lt;=Lists_Cats!$B$39,Lists_Cats!$C$39,IF(C758&lt;=Lists_Cats!$B$40,Lists_Cats!$C$40,IF(C758&lt;=Lists_Cats!$B$41,Lists_Cats!$C$41,IF(C758&lt;=Lists_Cats!$B$42,Lists_Cats!$C$42,IF(C758&lt;=Lists_Cats!$B$43,Lists_Cats!$C$43,IF(C758&lt;=Lists_Cats!$B$44,Lists_Cats!$C$44,IF(C758&lt;=Lists_Cats!$B$45,Lists_Cats!$C$45,IF(C758&lt;=Lists_Cats!$B$46,Lists_Cats!$C$46,Lists_Cats!$C$47))))))))))))))</f>
        <v>FW5</v>
      </c>
      <c r="F758" s="274"/>
      <c r="G758" s="274" t="s">
        <v>777</v>
      </c>
      <c r="H758" s="30" t="str">
        <f t="shared" si="34"/>
        <v>FT1-FW5-WALNUT</v>
      </c>
      <c r="I758" s="274">
        <v>28.860000000000003</v>
      </c>
      <c r="K758">
        <f t="shared" si="33"/>
        <v>1</v>
      </c>
      <c r="M758" s="355">
        <v>7.4999999999999997E-2</v>
      </c>
      <c r="O758" s="361">
        <f t="shared" si="35"/>
        <v>31.03</v>
      </c>
    </row>
    <row r="759" spans="1:15" hidden="1">
      <c r="A759" s="274" t="s">
        <v>761</v>
      </c>
      <c r="B759" s="266">
        <v>12</v>
      </c>
      <c r="C759" s="266">
        <v>100</v>
      </c>
      <c r="D759" s="15" t="str">
        <f>IF(B759&lt;=Lists_Cats!$B$19,Lists_Cats!$C$19,IF(B759&lt;=Lists_Cats!$B$20,Lists_Cats!$C$20,IF(B759&lt;=Lists_Cats!$B$21,Lists_Cats!$C$21,IF(B759&lt;=Lists_Cats!$B$22,Lists_Cats!$C$22,IF(B759&lt;=Lists_Cats!$B$23,Lists_Cats!$C$23,IF(B759&lt;=Lists_Cats!$B$24,Lists_Cats!$C$24,IF(B759&lt;=Lists_Cats!$B$25,Lists_Cats!$C$25,IF(B759&lt;=Lists_Cats!$B$26,Lists_Cats!$C$26,IF(B759&lt;=Lists_Cats!$B$27,Lists_Cats!$C$27,IF(B759&lt;=Lists_Cats!$B$28,Lists_Cats!$C$28,Lists_Cats!$C$29))))))))))</f>
        <v>FT1</v>
      </c>
      <c r="E759" s="29" t="str">
        <f>IF(C759&lt;=Lists_Cats!$B$33,Lists_Cats!$C$33,IF(C759&lt;=Lists_Cats!$B$34,Lists_Cats!$C$34,IF(C759&lt;=Lists_Cats!$B$35,Lists_Cats!$C$35,IF(C759&lt;=Lists_Cats!$B$36,Lists_Cats!$C$36,IF(C759&lt;=Lists_Cats!$B$37,Lists_Cats!$C$37,IF(C759&lt;=Lists_Cats!$B$38,Lists_Cats!$C$38,IF(C759&lt;=Lists_Cats!$B$39,Lists_Cats!$C$39,IF(C759&lt;=Lists_Cats!$B$40,Lists_Cats!$C$40,IF(C759&lt;=Lists_Cats!$B$41,Lists_Cats!$C$41,IF(C759&lt;=Lists_Cats!$B$42,Lists_Cats!$C$42,IF(C759&lt;=Lists_Cats!$B$43,Lists_Cats!$C$43,IF(C759&lt;=Lists_Cats!$B$44,Lists_Cats!$C$44,IF(C759&lt;=Lists_Cats!$B$45,Lists_Cats!$C$45,IF(C759&lt;=Lists_Cats!$B$46,Lists_Cats!$C$46,Lists_Cats!$C$47))))))))))))))</f>
        <v>FW8</v>
      </c>
      <c r="F759" s="274"/>
      <c r="G759" s="274" t="s">
        <v>777</v>
      </c>
      <c r="H759" s="30" t="str">
        <f t="shared" si="34"/>
        <v>FT1-FW8-WALNUT</v>
      </c>
      <c r="I759" s="274">
        <v>34.96</v>
      </c>
      <c r="K759">
        <f t="shared" si="33"/>
        <v>1</v>
      </c>
      <c r="M759" s="355">
        <v>7.4999999999999997E-2</v>
      </c>
      <c r="O759" s="361">
        <f t="shared" si="35"/>
        <v>37.589999999999996</v>
      </c>
    </row>
    <row r="760" spans="1:15" hidden="1">
      <c r="A760" s="274" t="s">
        <v>762</v>
      </c>
      <c r="B760" s="266">
        <v>12</v>
      </c>
      <c r="C760" s="266">
        <v>125</v>
      </c>
      <c r="D760" s="15" t="str">
        <f>IF(B760&lt;=Lists_Cats!$B$19,Lists_Cats!$C$19,IF(B760&lt;=Lists_Cats!$B$20,Lists_Cats!$C$20,IF(B760&lt;=Lists_Cats!$B$21,Lists_Cats!$C$21,IF(B760&lt;=Lists_Cats!$B$22,Lists_Cats!$C$22,IF(B760&lt;=Lists_Cats!$B$23,Lists_Cats!$C$23,IF(B760&lt;=Lists_Cats!$B$24,Lists_Cats!$C$24,IF(B760&lt;=Lists_Cats!$B$25,Lists_Cats!$C$25,IF(B760&lt;=Lists_Cats!$B$26,Lists_Cats!$C$26,IF(B760&lt;=Lists_Cats!$B$27,Lists_Cats!$C$27,IF(B760&lt;=Lists_Cats!$B$28,Lists_Cats!$C$28,Lists_Cats!$C$29))))))))))</f>
        <v>FT1</v>
      </c>
      <c r="E760" s="29" t="str">
        <f>IF(C760&lt;=Lists_Cats!$B$33,Lists_Cats!$C$33,IF(C760&lt;=Lists_Cats!$B$34,Lists_Cats!$C$34,IF(C760&lt;=Lists_Cats!$B$35,Lists_Cats!$C$35,IF(C760&lt;=Lists_Cats!$B$36,Lists_Cats!$C$36,IF(C760&lt;=Lists_Cats!$B$37,Lists_Cats!$C$37,IF(C760&lt;=Lists_Cats!$B$38,Lists_Cats!$C$38,IF(C760&lt;=Lists_Cats!$B$39,Lists_Cats!$C$39,IF(C760&lt;=Lists_Cats!$B$40,Lists_Cats!$C$40,IF(C760&lt;=Lists_Cats!$B$41,Lists_Cats!$C$41,IF(C760&lt;=Lists_Cats!$B$42,Lists_Cats!$C$42,IF(C760&lt;=Lists_Cats!$B$43,Lists_Cats!$C$43,IF(C760&lt;=Lists_Cats!$B$44,Lists_Cats!$C$44,IF(C760&lt;=Lists_Cats!$B$45,Lists_Cats!$C$45,IF(C760&lt;=Lists_Cats!$B$46,Lists_Cats!$C$46,Lists_Cats!$C$47))))))))))))))</f>
        <v>FW10</v>
      </c>
      <c r="F760" s="274"/>
      <c r="G760" s="274" t="s">
        <v>777</v>
      </c>
      <c r="H760" s="30" t="str">
        <f t="shared" si="34"/>
        <v>FT1-FW10-WALNUT</v>
      </c>
      <c r="I760" s="274">
        <v>42.54</v>
      </c>
      <c r="K760">
        <f t="shared" si="33"/>
        <v>1</v>
      </c>
      <c r="M760" s="355">
        <v>7.4999999999999997E-2</v>
      </c>
      <c r="O760" s="361">
        <f t="shared" si="35"/>
        <v>45.739999999999995</v>
      </c>
    </row>
    <row r="761" spans="1:15" hidden="1">
      <c r="A761" s="274" t="s">
        <v>763</v>
      </c>
      <c r="B761" s="266">
        <v>12</v>
      </c>
      <c r="C761" s="266">
        <v>150</v>
      </c>
      <c r="D761" s="15" t="str">
        <f>IF(B761&lt;=Lists_Cats!$B$19,Lists_Cats!$C$19,IF(B761&lt;=Lists_Cats!$B$20,Lists_Cats!$C$20,IF(B761&lt;=Lists_Cats!$B$21,Lists_Cats!$C$21,IF(B761&lt;=Lists_Cats!$B$22,Lists_Cats!$C$22,IF(B761&lt;=Lists_Cats!$B$23,Lists_Cats!$C$23,IF(B761&lt;=Lists_Cats!$B$24,Lists_Cats!$C$24,IF(B761&lt;=Lists_Cats!$B$25,Lists_Cats!$C$25,IF(B761&lt;=Lists_Cats!$B$26,Lists_Cats!$C$26,IF(B761&lt;=Lists_Cats!$B$27,Lists_Cats!$C$27,IF(B761&lt;=Lists_Cats!$B$28,Lists_Cats!$C$28,Lists_Cats!$C$29))))))))))</f>
        <v>FT1</v>
      </c>
      <c r="E761" s="29" t="str">
        <f>IF(C761&lt;=Lists_Cats!$B$33,Lists_Cats!$C$33,IF(C761&lt;=Lists_Cats!$B$34,Lists_Cats!$C$34,IF(C761&lt;=Lists_Cats!$B$35,Lists_Cats!$C$35,IF(C761&lt;=Lists_Cats!$B$36,Lists_Cats!$C$36,IF(C761&lt;=Lists_Cats!$B$37,Lists_Cats!$C$37,IF(C761&lt;=Lists_Cats!$B$38,Lists_Cats!$C$38,IF(C761&lt;=Lists_Cats!$B$39,Lists_Cats!$C$39,IF(C761&lt;=Lists_Cats!$B$40,Lists_Cats!$C$40,IF(C761&lt;=Lists_Cats!$B$41,Lists_Cats!$C$41,IF(C761&lt;=Lists_Cats!$B$42,Lists_Cats!$C$42,IF(C761&lt;=Lists_Cats!$B$43,Lists_Cats!$C$43,IF(C761&lt;=Lists_Cats!$B$44,Lists_Cats!$C$44,IF(C761&lt;=Lists_Cats!$B$45,Lists_Cats!$C$45,IF(C761&lt;=Lists_Cats!$B$46,Lists_Cats!$C$46,Lists_Cats!$C$47))))))))))))))</f>
        <v>FW12</v>
      </c>
      <c r="F761" s="274"/>
      <c r="G761" s="274" t="s">
        <v>777</v>
      </c>
      <c r="H761" s="30" t="str">
        <f t="shared" si="34"/>
        <v>FT1-FW12-WALNUT</v>
      </c>
      <c r="I761" s="274">
        <v>49.96</v>
      </c>
      <c r="K761">
        <f t="shared" si="33"/>
        <v>1</v>
      </c>
      <c r="M761" s="355">
        <v>7.4999999999999997E-2</v>
      </c>
      <c r="O761" s="361">
        <f t="shared" si="35"/>
        <v>53.71</v>
      </c>
    </row>
    <row r="762" spans="1:15">
      <c r="A762" s="274" t="s">
        <v>764</v>
      </c>
      <c r="B762" s="266">
        <v>15</v>
      </c>
      <c r="C762" s="266">
        <v>79</v>
      </c>
      <c r="D762" s="15" t="str">
        <f>IF(B762&lt;=Lists_Cats!$B$19,Lists_Cats!$C$19,IF(B762&lt;=Lists_Cats!$B$20,Lists_Cats!$C$20,IF(B762&lt;=Lists_Cats!$B$21,Lists_Cats!$C$21,IF(B762&lt;=Lists_Cats!$B$22,Lists_Cats!$C$22,IF(B762&lt;=Lists_Cats!$B$23,Lists_Cats!$C$23,IF(B762&lt;=Lists_Cats!$B$24,Lists_Cats!$C$24,IF(B762&lt;=Lists_Cats!$B$25,Lists_Cats!$C$25,IF(B762&lt;=Lists_Cats!$B$26,Lists_Cats!$C$26,IF(B762&lt;=Lists_Cats!$B$27,Lists_Cats!$C$27,IF(B762&lt;=Lists_Cats!$B$28,Lists_Cats!$C$28,Lists_Cats!$C$29))))))))))</f>
        <v>FT2</v>
      </c>
      <c r="E762" s="29" t="str">
        <f>IF(C762&lt;=Lists_Cats!$B$33,Lists_Cats!$C$33,IF(C762&lt;=Lists_Cats!$B$34,Lists_Cats!$C$34,IF(C762&lt;=Lists_Cats!$B$35,Lists_Cats!$C$35,IF(C762&lt;=Lists_Cats!$B$36,Lists_Cats!$C$36,IF(C762&lt;=Lists_Cats!$B$37,Lists_Cats!$C$37,IF(C762&lt;=Lists_Cats!$B$38,Lists_Cats!$C$38,IF(C762&lt;=Lists_Cats!$B$39,Lists_Cats!$C$39,IF(C762&lt;=Lists_Cats!$B$40,Lists_Cats!$C$40,IF(C762&lt;=Lists_Cats!$B$41,Lists_Cats!$C$41,IF(C762&lt;=Lists_Cats!$B$42,Lists_Cats!$C$42,IF(C762&lt;=Lists_Cats!$B$43,Lists_Cats!$C$43,IF(C762&lt;=Lists_Cats!$B$44,Lists_Cats!$C$44,IF(C762&lt;=Lists_Cats!$B$45,Lists_Cats!$C$45,IF(C762&lt;=Lists_Cats!$B$46,Lists_Cats!$C$46,Lists_Cats!$C$47))))))))))))))</f>
        <v>FW5</v>
      </c>
      <c r="F762" s="274"/>
      <c r="G762" s="274" t="s">
        <v>777</v>
      </c>
      <c r="H762" s="30" t="str">
        <f t="shared" si="34"/>
        <v>FT2-FW5-WALNUT</v>
      </c>
      <c r="I762" s="274">
        <v>32.729999999999997</v>
      </c>
      <c r="K762">
        <f t="shared" si="33"/>
        <v>1</v>
      </c>
      <c r="M762" s="355">
        <v>7.4999999999999997E-2</v>
      </c>
      <c r="O762" s="361">
        <f t="shared" si="35"/>
        <v>35.19</v>
      </c>
    </row>
    <row r="763" spans="1:15">
      <c r="A763" s="274" t="s">
        <v>765</v>
      </c>
      <c r="B763" s="266">
        <v>15</v>
      </c>
      <c r="C763" s="266">
        <v>100</v>
      </c>
      <c r="D763" s="15" t="str">
        <f>IF(B763&lt;=Lists_Cats!$B$19,Lists_Cats!$C$19,IF(B763&lt;=Lists_Cats!$B$20,Lists_Cats!$C$20,IF(B763&lt;=Lists_Cats!$B$21,Lists_Cats!$C$21,IF(B763&lt;=Lists_Cats!$B$22,Lists_Cats!$C$22,IF(B763&lt;=Lists_Cats!$B$23,Lists_Cats!$C$23,IF(B763&lt;=Lists_Cats!$B$24,Lists_Cats!$C$24,IF(B763&lt;=Lists_Cats!$B$25,Lists_Cats!$C$25,IF(B763&lt;=Lists_Cats!$B$26,Lists_Cats!$C$26,IF(B763&lt;=Lists_Cats!$B$27,Lists_Cats!$C$27,IF(B763&lt;=Lists_Cats!$B$28,Lists_Cats!$C$28,Lists_Cats!$C$29))))))))))</f>
        <v>FT2</v>
      </c>
      <c r="E763" s="29" t="str">
        <f>IF(C763&lt;=Lists_Cats!$B$33,Lists_Cats!$C$33,IF(C763&lt;=Lists_Cats!$B$34,Lists_Cats!$C$34,IF(C763&lt;=Lists_Cats!$B$35,Lists_Cats!$C$35,IF(C763&lt;=Lists_Cats!$B$36,Lists_Cats!$C$36,IF(C763&lt;=Lists_Cats!$B$37,Lists_Cats!$C$37,IF(C763&lt;=Lists_Cats!$B$38,Lists_Cats!$C$38,IF(C763&lt;=Lists_Cats!$B$39,Lists_Cats!$C$39,IF(C763&lt;=Lists_Cats!$B$40,Lists_Cats!$C$40,IF(C763&lt;=Lists_Cats!$B$41,Lists_Cats!$C$41,IF(C763&lt;=Lists_Cats!$B$42,Lists_Cats!$C$42,IF(C763&lt;=Lists_Cats!$B$43,Lists_Cats!$C$43,IF(C763&lt;=Lists_Cats!$B$44,Lists_Cats!$C$44,IF(C763&lt;=Lists_Cats!$B$45,Lists_Cats!$C$45,IF(C763&lt;=Lists_Cats!$B$46,Lists_Cats!$C$46,Lists_Cats!$C$47))))))))))))))</f>
        <v>FW8</v>
      </c>
      <c r="F763" s="274"/>
      <c r="G763" s="274" t="s">
        <v>777</v>
      </c>
      <c r="H763" s="30" t="str">
        <f t="shared" si="34"/>
        <v>FT2-FW8-WALNUT</v>
      </c>
      <c r="I763" s="274">
        <v>40.479999999999997</v>
      </c>
      <c r="K763">
        <f t="shared" si="33"/>
        <v>1</v>
      </c>
      <c r="M763" s="355">
        <v>7.4999999999999997E-2</v>
      </c>
      <c r="O763" s="361">
        <f t="shared" si="35"/>
        <v>43.519999999999996</v>
      </c>
    </row>
    <row r="764" spans="1:15">
      <c r="A764" s="274" t="s">
        <v>766</v>
      </c>
      <c r="B764" s="266">
        <v>15</v>
      </c>
      <c r="C764" s="266">
        <v>125</v>
      </c>
      <c r="D764" s="15" t="str">
        <f>IF(B764&lt;=Lists_Cats!$B$19,Lists_Cats!$C$19,IF(B764&lt;=Lists_Cats!$B$20,Lists_Cats!$C$20,IF(B764&lt;=Lists_Cats!$B$21,Lists_Cats!$C$21,IF(B764&lt;=Lists_Cats!$B$22,Lists_Cats!$C$22,IF(B764&lt;=Lists_Cats!$B$23,Lists_Cats!$C$23,IF(B764&lt;=Lists_Cats!$B$24,Lists_Cats!$C$24,IF(B764&lt;=Lists_Cats!$B$25,Lists_Cats!$C$25,IF(B764&lt;=Lists_Cats!$B$26,Lists_Cats!$C$26,IF(B764&lt;=Lists_Cats!$B$27,Lists_Cats!$C$27,IF(B764&lt;=Lists_Cats!$B$28,Lists_Cats!$C$28,Lists_Cats!$C$29))))))))))</f>
        <v>FT2</v>
      </c>
      <c r="E764" s="29" t="str">
        <f>IF(C764&lt;=Lists_Cats!$B$33,Lists_Cats!$C$33,IF(C764&lt;=Lists_Cats!$B$34,Lists_Cats!$C$34,IF(C764&lt;=Lists_Cats!$B$35,Lists_Cats!$C$35,IF(C764&lt;=Lists_Cats!$B$36,Lists_Cats!$C$36,IF(C764&lt;=Lists_Cats!$B$37,Lists_Cats!$C$37,IF(C764&lt;=Lists_Cats!$B$38,Lists_Cats!$C$38,IF(C764&lt;=Lists_Cats!$B$39,Lists_Cats!$C$39,IF(C764&lt;=Lists_Cats!$B$40,Lists_Cats!$C$40,IF(C764&lt;=Lists_Cats!$B$41,Lists_Cats!$C$41,IF(C764&lt;=Lists_Cats!$B$42,Lists_Cats!$C$42,IF(C764&lt;=Lists_Cats!$B$43,Lists_Cats!$C$43,IF(C764&lt;=Lists_Cats!$B$44,Lists_Cats!$C$44,IF(C764&lt;=Lists_Cats!$B$45,Lists_Cats!$C$45,IF(C764&lt;=Lists_Cats!$B$46,Lists_Cats!$C$46,Lists_Cats!$C$47))))))))))))))</f>
        <v>FW10</v>
      </c>
      <c r="F764" s="274"/>
      <c r="G764" s="274" t="s">
        <v>777</v>
      </c>
      <c r="H764" s="30" t="str">
        <f t="shared" si="34"/>
        <v>FT2-FW10-WALNUT</v>
      </c>
      <c r="I764" s="274">
        <v>49.419999999999995</v>
      </c>
      <c r="K764">
        <f t="shared" si="33"/>
        <v>1</v>
      </c>
      <c r="M764" s="355">
        <v>7.4999999999999997E-2</v>
      </c>
      <c r="O764" s="361">
        <f t="shared" si="35"/>
        <v>53.129999999999995</v>
      </c>
    </row>
    <row r="765" spans="1:15">
      <c r="A765" s="274" t="s">
        <v>767</v>
      </c>
      <c r="B765" s="266">
        <v>15</v>
      </c>
      <c r="C765" s="266">
        <v>150</v>
      </c>
      <c r="D765" s="15" t="str">
        <f>IF(B765&lt;=Lists_Cats!$B$19,Lists_Cats!$C$19,IF(B765&lt;=Lists_Cats!$B$20,Lists_Cats!$C$20,IF(B765&lt;=Lists_Cats!$B$21,Lists_Cats!$C$21,IF(B765&lt;=Lists_Cats!$B$22,Lists_Cats!$C$22,IF(B765&lt;=Lists_Cats!$B$23,Lists_Cats!$C$23,IF(B765&lt;=Lists_Cats!$B$24,Lists_Cats!$C$24,IF(B765&lt;=Lists_Cats!$B$25,Lists_Cats!$C$25,IF(B765&lt;=Lists_Cats!$B$26,Lists_Cats!$C$26,IF(B765&lt;=Lists_Cats!$B$27,Lists_Cats!$C$27,IF(B765&lt;=Lists_Cats!$B$28,Lists_Cats!$C$28,Lists_Cats!$C$29))))))))))</f>
        <v>FT2</v>
      </c>
      <c r="E765" s="29" t="str">
        <f>IF(C765&lt;=Lists_Cats!$B$33,Lists_Cats!$C$33,IF(C765&lt;=Lists_Cats!$B$34,Lists_Cats!$C$34,IF(C765&lt;=Lists_Cats!$B$35,Lists_Cats!$C$35,IF(C765&lt;=Lists_Cats!$B$36,Lists_Cats!$C$36,IF(C765&lt;=Lists_Cats!$B$37,Lists_Cats!$C$37,IF(C765&lt;=Lists_Cats!$B$38,Lists_Cats!$C$38,IF(C765&lt;=Lists_Cats!$B$39,Lists_Cats!$C$39,IF(C765&lt;=Lists_Cats!$B$40,Lists_Cats!$C$40,IF(C765&lt;=Lists_Cats!$B$41,Lists_Cats!$C$41,IF(C765&lt;=Lists_Cats!$B$42,Lists_Cats!$C$42,IF(C765&lt;=Lists_Cats!$B$43,Lists_Cats!$C$43,IF(C765&lt;=Lists_Cats!$B$44,Lists_Cats!$C$44,IF(C765&lt;=Lists_Cats!$B$45,Lists_Cats!$C$45,IF(C765&lt;=Lists_Cats!$B$46,Lists_Cats!$C$46,Lists_Cats!$C$47))))))))))))))</f>
        <v>FW12</v>
      </c>
      <c r="F765" s="274"/>
      <c r="G765" s="274" t="s">
        <v>777</v>
      </c>
      <c r="H765" s="30" t="str">
        <f t="shared" si="34"/>
        <v>FT2-FW12-WALNUT</v>
      </c>
      <c r="I765" s="274">
        <v>58.85</v>
      </c>
      <c r="K765">
        <f t="shared" si="33"/>
        <v>1</v>
      </c>
      <c r="M765" s="355">
        <v>7.4999999999999997E-2</v>
      </c>
      <c r="O765" s="361">
        <f t="shared" si="35"/>
        <v>63.269999999999996</v>
      </c>
    </row>
    <row r="766" spans="1:15">
      <c r="A766" s="274" t="s">
        <v>768</v>
      </c>
      <c r="B766" s="266">
        <v>18</v>
      </c>
      <c r="C766" s="266">
        <v>79</v>
      </c>
      <c r="D766" s="15" t="str">
        <f>IF(B766&lt;=Lists_Cats!$B$19,Lists_Cats!$C$19,IF(B766&lt;=Lists_Cats!$B$20,Lists_Cats!$C$20,IF(B766&lt;=Lists_Cats!$B$21,Lists_Cats!$C$21,IF(B766&lt;=Lists_Cats!$B$22,Lists_Cats!$C$22,IF(B766&lt;=Lists_Cats!$B$23,Lists_Cats!$C$23,IF(B766&lt;=Lists_Cats!$B$24,Lists_Cats!$C$24,IF(B766&lt;=Lists_Cats!$B$25,Lists_Cats!$C$25,IF(B766&lt;=Lists_Cats!$B$26,Lists_Cats!$C$26,IF(B766&lt;=Lists_Cats!$B$27,Lists_Cats!$C$27,IF(B766&lt;=Lists_Cats!$B$28,Lists_Cats!$C$28,Lists_Cats!$C$29))))))))))</f>
        <v>FT3</v>
      </c>
      <c r="E766" s="29" t="str">
        <f>IF(C766&lt;=Lists_Cats!$B$33,Lists_Cats!$C$33,IF(C766&lt;=Lists_Cats!$B$34,Lists_Cats!$C$34,IF(C766&lt;=Lists_Cats!$B$35,Lists_Cats!$C$35,IF(C766&lt;=Lists_Cats!$B$36,Lists_Cats!$C$36,IF(C766&lt;=Lists_Cats!$B$37,Lists_Cats!$C$37,IF(C766&lt;=Lists_Cats!$B$38,Lists_Cats!$C$38,IF(C766&lt;=Lists_Cats!$B$39,Lists_Cats!$C$39,IF(C766&lt;=Lists_Cats!$B$40,Lists_Cats!$C$40,IF(C766&lt;=Lists_Cats!$B$41,Lists_Cats!$C$41,IF(C766&lt;=Lists_Cats!$B$42,Lists_Cats!$C$42,IF(C766&lt;=Lists_Cats!$B$43,Lists_Cats!$C$43,IF(C766&lt;=Lists_Cats!$B$44,Lists_Cats!$C$44,IF(C766&lt;=Lists_Cats!$B$45,Lists_Cats!$C$45,IF(C766&lt;=Lists_Cats!$B$46,Lists_Cats!$C$46,Lists_Cats!$C$47))))))))))))))</f>
        <v>FW5</v>
      </c>
      <c r="F766" s="274"/>
      <c r="G766" s="274" t="s">
        <v>777</v>
      </c>
      <c r="H766" s="30" t="str">
        <f t="shared" si="34"/>
        <v>FT3-FW5-WALNUT</v>
      </c>
      <c r="I766" s="274">
        <v>36.93</v>
      </c>
      <c r="K766">
        <f t="shared" si="33"/>
        <v>1</v>
      </c>
      <c r="M766" s="355">
        <v>7.4999999999999997E-2</v>
      </c>
      <c r="O766" s="361">
        <f t="shared" si="35"/>
        <v>39.699999999999996</v>
      </c>
    </row>
    <row r="767" spans="1:15">
      <c r="A767" s="274" t="s">
        <v>769</v>
      </c>
      <c r="B767" s="266">
        <v>18</v>
      </c>
      <c r="C767" s="266">
        <v>100</v>
      </c>
      <c r="D767" s="15" t="str">
        <f>IF(B767&lt;=Lists_Cats!$B$19,Lists_Cats!$C$19,IF(B767&lt;=Lists_Cats!$B$20,Lists_Cats!$C$20,IF(B767&lt;=Lists_Cats!$B$21,Lists_Cats!$C$21,IF(B767&lt;=Lists_Cats!$B$22,Lists_Cats!$C$22,IF(B767&lt;=Lists_Cats!$B$23,Lists_Cats!$C$23,IF(B767&lt;=Lists_Cats!$B$24,Lists_Cats!$C$24,IF(B767&lt;=Lists_Cats!$B$25,Lists_Cats!$C$25,IF(B767&lt;=Lists_Cats!$B$26,Lists_Cats!$C$26,IF(B767&lt;=Lists_Cats!$B$27,Lists_Cats!$C$27,IF(B767&lt;=Lists_Cats!$B$28,Lists_Cats!$C$28,Lists_Cats!$C$29))))))))))</f>
        <v>FT3</v>
      </c>
      <c r="E767" s="29" t="str">
        <f>IF(C767&lt;=Lists_Cats!$B$33,Lists_Cats!$C$33,IF(C767&lt;=Lists_Cats!$B$34,Lists_Cats!$C$34,IF(C767&lt;=Lists_Cats!$B$35,Lists_Cats!$C$35,IF(C767&lt;=Lists_Cats!$B$36,Lists_Cats!$C$36,IF(C767&lt;=Lists_Cats!$B$37,Lists_Cats!$C$37,IF(C767&lt;=Lists_Cats!$B$38,Lists_Cats!$C$38,IF(C767&lt;=Lists_Cats!$B$39,Lists_Cats!$C$39,IF(C767&lt;=Lists_Cats!$B$40,Lists_Cats!$C$40,IF(C767&lt;=Lists_Cats!$B$41,Lists_Cats!$C$41,IF(C767&lt;=Lists_Cats!$B$42,Lists_Cats!$C$42,IF(C767&lt;=Lists_Cats!$B$43,Lists_Cats!$C$43,IF(C767&lt;=Lists_Cats!$B$44,Lists_Cats!$C$44,IF(C767&lt;=Lists_Cats!$B$45,Lists_Cats!$C$45,IF(C767&lt;=Lists_Cats!$B$46,Lists_Cats!$C$46,Lists_Cats!$C$47))))))))))))))</f>
        <v>FW8</v>
      </c>
      <c r="F767" s="274"/>
      <c r="G767" s="274" t="s">
        <v>777</v>
      </c>
      <c r="H767" s="30" t="str">
        <f t="shared" si="34"/>
        <v>FT3-FW8-WALNUT</v>
      </c>
      <c r="I767" s="274">
        <v>45.11</v>
      </c>
      <c r="K767">
        <f t="shared" si="33"/>
        <v>1</v>
      </c>
      <c r="M767" s="355">
        <v>7.4999999999999997E-2</v>
      </c>
      <c r="O767" s="361">
        <f t="shared" si="35"/>
        <v>48.5</v>
      </c>
    </row>
    <row r="768" spans="1:15">
      <c r="A768" s="274" t="s">
        <v>770</v>
      </c>
      <c r="B768" s="266">
        <v>18</v>
      </c>
      <c r="C768" s="266">
        <v>125</v>
      </c>
      <c r="D768" s="15" t="str">
        <f>IF(B768&lt;=Lists_Cats!$B$19,Lists_Cats!$C$19,IF(B768&lt;=Lists_Cats!$B$20,Lists_Cats!$C$20,IF(B768&lt;=Lists_Cats!$B$21,Lists_Cats!$C$21,IF(B768&lt;=Lists_Cats!$B$22,Lists_Cats!$C$22,IF(B768&lt;=Lists_Cats!$B$23,Lists_Cats!$C$23,IF(B768&lt;=Lists_Cats!$B$24,Lists_Cats!$C$24,IF(B768&lt;=Lists_Cats!$B$25,Lists_Cats!$C$25,IF(B768&lt;=Lists_Cats!$B$26,Lists_Cats!$C$26,IF(B768&lt;=Lists_Cats!$B$27,Lists_Cats!$C$27,IF(B768&lt;=Lists_Cats!$B$28,Lists_Cats!$C$28,Lists_Cats!$C$29))))))))))</f>
        <v>FT3</v>
      </c>
      <c r="E768" s="29" t="str">
        <f>IF(C768&lt;=Lists_Cats!$B$33,Lists_Cats!$C$33,IF(C768&lt;=Lists_Cats!$B$34,Lists_Cats!$C$34,IF(C768&lt;=Lists_Cats!$B$35,Lists_Cats!$C$35,IF(C768&lt;=Lists_Cats!$B$36,Lists_Cats!$C$36,IF(C768&lt;=Lists_Cats!$B$37,Lists_Cats!$C$37,IF(C768&lt;=Lists_Cats!$B$38,Lists_Cats!$C$38,IF(C768&lt;=Lists_Cats!$B$39,Lists_Cats!$C$39,IF(C768&lt;=Lists_Cats!$B$40,Lists_Cats!$C$40,IF(C768&lt;=Lists_Cats!$B$41,Lists_Cats!$C$41,IF(C768&lt;=Lists_Cats!$B$42,Lists_Cats!$C$42,IF(C768&lt;=Lists_Cats!$B$43,Lists_Cats!$C$43,IF(C768&lt;=Lists_Cats!$B$44,Lists_Cats!$C$44,IF(C768&lt;=Lists_Cats!$B$45,Lists_Cats!$C$45,IF(C768&lt;=Lists_Cats!$B$46,Lists_Cats!$C$46,Lists_Cats!$C$47))))))))))))))</f>
        <v>FW10</v>
      </c>
      <c r="F768" s="274"/>
      <c r="G768" s="274" t="s">
        <v>777</v>
      </c>
      <c r="H768" s="30" t="str">
        <f t="shared" si="34"/>
        <v>FT3-FW10-WALNUT</v>
      </c>
      <c r="I768" s="274">
        <v>55.199999999999996</v>
      </c>
      <c r="K768">
        <f t="shared" si="33"/>
        <v>1</v>
      </c>
      <c r="M768" s="355">
        <v>7.4999999999999997E-2</v>
      </c>
      <c r="O768" s="361">
        <f t="shared" si="35"/>
        <v>59.34</v>
      </c>
    </row>
    <row r="769" spans="1:15">
      <c r="A769" s="274" t="s">
        <v>771</v>
      </c>
      <c r="B769" s="266">
        <v>18</v>
      </c>
      <c r="C769" s="266">
        <v>150</v>
      </c>
      <c r="D769" s="15" t="str">
        <f>IF(B769&lt;=Lists_Cats!$B$19,Lists_Cats!$C$19,IF(B769&lt;=Lists_Cats!$B$20,Lists_Cats!$C$20,IF(B769&lt;=Lists_Cats!$B$21,Lists_Cats!$C$21,IF(B769&lt;=Lists_Cats!$B$22,Lists_Cats!$C$22,IF(B769&lt;=Lists_Cats!$B$23,Lists_Cats!$C$23,IF(B769&lt;=Lists_Cats!$B$24,Lists_Cats!$C$24,IF(B769&lt;=Lists_Cats!$B$25,Lists_Cats!$C$25,IF(B769&lt;=Lists_Cats!$B$26,Lists_Cats!$C$26,IF(B769&lt;=Lists_Cats!$B$27,Lists_Cats!$C$27,IF(B769&lt;=Lists_Cats!$B$28,Lists_Cats!$C$28,Lists_Cats!$C$29))))))))))</f>
        <v>FT3</v>
      </c>
      <c r="E769" s="29" t="str">
        <f>IF(C769&lt;=Lists_Cats!$B$33,Lists_Cats!$C$33,IF(C769&lt;=Lists_Cats!$B$34,Lists_Cats!$C$34,IF(C769&lt;=Lists_Cats!$B$35,Lists_Cats!$C$35,IF(C769&lt;=Lists_Cats!$B$36,Lists_Cats!$C$36,IF(C769&lt;=Lists_Cats!$B$37,Lists_Cats!$C$37,IF(C769&lt;=Lists_Cats!$B$38,Lists_Cats!$C$38,IF(C769&lt;=Lists_Cats!$B$39,Lists_Cats!$C$39,IF(C769&lt;=Lists_Cats!$B$40,Lists_Cats!$C$40,IF(C769&lt;=Lists_Cats!$B$41,Lists_Cats!$C$41,IF(C769&lt;=Lists_Cats!$B$42,Lists_Cats!$C$42,IF(C769&lt;=Lists_Cats!$B$43,Lists_Cats!$C$43,IF(C769&lt;=Lists_Cats!$B$44,Lists_Cats!$C$44,IF(C769&lt;=Lists_Cats!$B$45,Lists_Cats!$C$45,IF(C769&lt;=Lists_Cats!$B$46,Lists_Cats!$C$46,Lists_Cats!$C$47))))))))))))))</f>
        <v>FW12</v>
      </c>
      <c r="F769" s="274"/>
      <c r="G769" s="274" t="s">
        <v>777</v>
      </c>
      <c r="H769" s="30" t="str">
        <f t="shared" si="34"/>
        <v>FT3-FW12-WALNUT</v>
      </c>
      <c r="I769" s="274">
        <v>66</v>
      </c>
      <c r="K769">
        <f t="shared" si="33"/>
        <v>1</v>
      </c>
      <c r="M769" s="355">
        <v>7.4999999999999997E-2</v>
      </c>
      <c r="O769" s="361">
        <f t="shared" si="35"/>
        <v>70.95</v>
      </c>
    </row>
    <row r="770" spans="1:15" hidden="1">
      <c r="A770" s="274" t="s">
        <v>772</v>
      </c>
      <c r="B770" s="266">
        <v>25</v>
      </c>
      <c r="C770" s="266">
        <v>79</v>
      </c>
      <c r="D770" s="15" t="str">
        <f>IF(B770&lt;=Lists_Cats!$B$19,Lists_Cats!$C$19,IF(B770&lt;=Lists_Cats!$B$20,Lists_Cats!$C$20,IF(B770&lt;=Lists_Cats!$B$21,Lists_Cats!$C$21,IF(B770&lt;=Lists_Cats!$B$22,Lists_Cats!$C$22,IF(B770&lt;=Lists_Cats!$B$23,Lists_Cats!$C$23,IF(B770&lt;=Lists_Cats!$B$24,Lists_Cats!$C$24,IF(B770&lt;=Lists_Cats!$B$25,Lists_Cats!$C$25,IF(B770&lt;=Lists_Cats!$B$26,Lists_Cats!$C$26,IF(B770&lt;=Lists_Cats!$B$27,Lists_Cats!$C$27,IF(B770&lt;=Lists_Cats!$B$28,Lists_Cats!$C$28,Lists_Cats!$C$29))))))))))</f>
        <v>FT5</v>
      </c>
      <c r="E770" s="29" t="str">
        <f>IF(C770&lt;=Lists_Cats!$B$33,Lists_Cats!$C$33,IF(C770&lt;=Lists_Cats!$B$34,Lists_Cats!$C$34,IF(C770&lt;=Lists_Cats!$B$35,Lists_Cats!$C$35,IF(C770&lt;=Lists_Cats!$B$36,Lists_Cats!$C$36,IF(C770&lt;=Lists_Cats!$B$37,Lists_Cats!$C$37,IF(C770&lt;=Lists_Cats!$B$38,Lists_Cats!$C$38,IF(C770&lt;=Lists_Cats!$B$39,Lists_Cats!$C$39,IF(C770&lt;=Lists_Cats!$B$40,Lists_Cats!$C$40,IF(C770&lt;=Lists_Cats!$B$41,Lists_Cats!$C$41,IF(C770&lt;=Lists_Cats!$B$42,Lists_Cats!$C$42,IF(C770&lt;=Lists_Cats!$B$43,Lists_Cats!$C$43,IF(C770&lt;=Lists_Cats!$B$44,Lists_Cats!$C$44,IF(C770&lt;=Lists_Cats!$B$45,Lists_Cats!$C$45,IF(C770&lt;=Lists_Cats!$B$46,Lists_Cats!$C$46,Lists_Cats!$C$47))))))))))))))</f>
        <v>FW5</v>
      </c>
      <c r="F770" s="274"/>
      <c r="G770" s="274" t="s">
        <v>777</v>
      </c>
      <c r="H770" s="30" t="str">
        <f t="shared" si="34"/>
        <v>FT5-FW5-WALNUT</v>
      </c>
      <c r="I770" s="324">
        <v>51.66</v>
      </c>
      <c r="K770">
        <f t="shared" si="33"/>
        <v>1</v>
      </c>
      <c r="M770" s="355">
        <v>7.4999999999999997E-2</v>
      </c>
      <c r="O770" s="361">
        <f t="shared" si="35"/>
        <v>55.54</v>
      </c>
    </row>
    <row r="771" spans="1:15" hidden="1">
      <c r="A771" s="274" t="s">
        <v>773</v>
      </c>
      <c r="B771" s="266">
        <v>25</v>
      </c>
      <c r="C771" s="266">
        <v>100</v>
      </c>
      <c r="D771" s="15" t="str">
        <f>IF(B771&lt;=Lists_Cats!$B$19,Lists_Cats!$C$19,IF(B771&lt;=Lists_Cats!$B$20,Lists_Cats!$C$20,IF(B771&lt;=Lists_Cats!$B$21,Lists_Cats!$C$21,IF(B771&lt;=Lists_Cats!$B$22,Lists_Cats!$C$22,IF(B771&lt;=Lists_Cats!$B$23,Lists_Cats!$C$23,IF(B771&lt;=Lists_Cats!$B$24,Lists_Cats!$C$24,IF(B771&lt;=Lists_Cats!$B$25,Lists_Cats!$C$25,IF(B771&lt;=Lists_Cats!$B$26,Lists_Cats!$C$26,IF(B771&lt;=Lists_Cats!$B$27,Lists_Cats!$C$27,IF(B771&lt;=Lists_Cats!$B$28,Lists_Cats!$C$28,Lists_Cats!$C$29))))))))))</f>
        <v>FT5</v>
      </c>
      <c r="E771" s="29" t="str">
        <f>IF(C771&lt;=Lists_Cats!$B$33,Lists_Cats!$C$33,IF(C771&lt;=Lists_Cats!$B$34,Lists_Cats!$C$34,IF(C771&lt;=Lists_Cats!$B$35,Lists_Cats!$C$35,IF(C771&lt;=Lists_Cats!$B$36,Lists_Cats!$C$36,IF(C771&lt;=Lists_Cats!$B$37,Lists_Cats!$C$37,IF(C771&lt;=Lists_Cats!$B$38,Lists_Cats!$C$38,IF(C771&lt;=Lists_Cats!$B$39,Lists_Cats!$C$39,IF(C771&lt;=Lists_Cats!$B$40,Lists_Cats!$C$40,IF(C771&lt;=Lists_Cats!$B$41,Lists_Cats!$C$41,IF(C771&lt;=Lists_Cats!$B$42,Lists_Cats!$C$42,IF(C771&lt;=Lists_Cats!$B$43,Lists_Cats!$C$43,IF(C771&lt;=Lists_Cats!$B$44,Lists_Cats!$C$44,IF(C771&lt;=Lists_Cats!$B$45,Lists_Cats!$C$45,IF(C771&lt;=Lists_Cats!$B$46,Lists_Cats!$C$46,Lists_Cats!$C$47))))))))))))))</f>
        <v>FW8</v>
      </c>
      <c r="F771" s="274"/>
      <c r="G771" s="274" t="s">
        <v>777</v>
      </c>
      <c r="H771" s="30" t="str">
        <f t="shared" si="34"/>
        <v>FT5-FW8-WALNUT</v>
      </c>
      <c r="I771" s="274">
        <v>64.25</v>
      </c>
      <c r="K771">
        <f t="shared" si="33"/>
        <v>1</v>
      </c>
      <c r="M771" s="355">
        <v>7.4999999999999997E-2</v>
      </c>
      <c r="O771" s="361">
        <f t="shared" si="35"/>
        <v>69.070000000000007</v>
      </c>
    </row>
    <row r="772" spans="1:15" hidden="1">
      <c r="A772" s="274" t="s">
        <v>774</v>
      </c>
      <c r="B772" s="266">
        <v>25</v>
      </c>
      <c r="C772" s="266">
        <v>125</v>
      </c>
      <c r="D772" s="15" t="str">
        <f>IF(B772&lt;=Lists_Cats!$B$19,Lists_Cats!$C$19,IF(B772&lt;=Lists_Cats!$B$20,Lists_Cats!$C$20,IF(B772&lt;=Lists_Cats!$B$21,Lists_Cats!$C$21,IF(B772&lt;=Lists_Cats!$B$22,Lists_Cats!$C$22,IF(B772&lt;=Lists_Cats!$B$23,Lists_Cats!$C$23,IF(B772&lt;=Lists_Cats!$B$24,Lists_Cats!$C$24,IF(B772&lt;=Lists_Cats!$B$25,Lists_Cats!$C$25,IF(B772&lt;=Lists_Cats!$B$26,Lists_Cats!$C$26,IF(B772&lt;=Lists_Cats!$B$27,Lists_Cats!$C$27,IF(B772&lt;=Lists_Cats!$B$28,Lists_Cats!$C$28,Lists_Cats!$C$29))))))))))</f>
        <v>FT5</v>
      </c>
      <c r="E772" s="29" t="str">
        <f>IF(C772&lt;=Lists_Cats!$B$33,Lists_Cats!$C$33,IF(C772&lt;=Lists_Cats!$B$34,Lists_Cats!$C$34,IF(C772&lt;=Lists_Cats!$B$35,Lists_Cats!$C$35,IF(C772&lt;=Lists_Cats!$B$36,Lists_Cats!$C$36,IF(C772&lt;=Lists_Cats!$B$37,Lists_Cats!$C$37,IF(C772&lt;=Lists_Cats!$B$38,Lists_Cats!$C$38,IF(C772&lt;=Lists_Cats!$B$39,Lists_Cats!$C$39,IF(C772&lt;=Lists_Cats!$B$40,Lists_Cats!$C$40,IF(C772&lt;=Lists_Cats!$B$41,Lists_Cats!$C$41,IF(C772&lt;=Lists_Cats!$B$42,Lists_Cats!$C$42,IF(C772&lt;=Lists_Cats!$B$43,Lists_Cats!$C$43,IF(C772&lt;=Lists_Cats!$B$44,Lists_Cats!$C$44,IF(C772&lt;=Lists_Cats!$B$45,Lists_Cats!$C$45,IF(C772&lt;=Lists_Cats!$B$46,Lists_Cats!$C$46,Lists_Cats!$C$47))))))))))))))</f>
        <v>FW10</v>
      </c>
      <c r="F772" s="274"/>
      <c r="G772" s="274" t="s">
        <v>777</v>
      </c>
      <c r="H772" s="30" t="str">
        <f t="shared" si="34"/>
        <v>FT5-FW10-WALNUT</v>
      </c>
      <c r="I772" s="274">
        <v>78.92</v>
      </c>
      <c r="K772">
        <f t="shared" ref="K772:K835" si="36">COUNTIF($H$4:$H$873,H772)</f>
        <v>1</v>
      </c>
      <c r="M772" s="355">
        <v>7.4999999999999997E-2</v>
      </c>
      <c r="O772" s="361">
        <f t="shared" si="35"/>
        <v>84.84</v>
      </c>
    </row>
    <row r="773" spans="1:15" hidden="1">
      <c r="A773" s="274" t="s">
        <v>775</v>
      </c>
      <c r="B773" s="266">
        <v>25</v>
      </c>
      <c r="C773" s="266">
        <v>150</v>
      </c>
      <c r="D773" s="15" t="str">
        <f>IF(B773&lt;=Lists_Cats!$B$19,Lists_Cats!$C$19,IF(B773&lt;=Lists_Cats!$B$20,Lists_Cats!$C$20,IF(B773&lt;=Lists_Cats!$B$21,Lists_Cats!$C$21,IF(B773&lt;=Lists_Cats!$B$22,Lists_Cats!$C$22,IF(B773&lt;=Lists_Cats!$B$23,Lists_Cats!$C$23,IF(B773&lt;=Lists_Cats!$B$24,Lists_Cats!$C$24,IF(B773&lt;=Lists_Cats!$B$25,Lists_Cats!$C$25,IF(B773&lt;=Lists_Cats!$B$26,Lists_Cats!$C$26,IF(B773&lt;=Lists_Cats!$B$27,Lists_Cats!$C$27,IF(B773&lt;=Lists_Cats!$B$28,Lists_Cats!$C$28,Lists_Cats!$C$29))))))))))</f>
        <v>FT5</v>
      </c>
      <c r="E773" s="29" t="str">
        <f>IF(C773&lt;=Lists_Cats!$B$33,Lists_Cats!$C$33,IF(C773&lt;=Lists_Cats!$B$34,Lists_Cats!$C$34,IF(C773&lt;=Lists_Cats!$B$35,Lists_Cats!$C$35,IF(C773&lt;=Lists_Cats!$B$36,Lists_Cats!$C$36,IF(C773&lt;=Lists_Cats!$B$37,Lists_Cats!$C$37,IF(C773&lt;=Lists_Cats!$B$38,Lists_Cats!$C$38,IF(C773&lt;=Lists_Cats!$B$39,Lists_Cats!$C$39,IF(C773&lt;=Lists_Cats!$B$40,Lists_Cats!$C$40,IF(C773&lt;=Lists_Cats!$B$41,Lists_Cats!$C$41,IF(C773&lt;=Lists_Cats!$B$42,Lists_Cats!$C$42,IF(C773&lt;=Lists_Cats!$B$43,Lists_Cats!$C$43,IF(C773&lt;=Lists_Cats!$B$44,Lists_Cats!$C$44,IF(C773&lt;=Lists_Cats!$B$45,Lists_Cats!$C$45,IF(C773&lt;=Lists_Cats!$B$46,Lists_Cats!$C$46,Lists_Cats!$C$47))))))))))))))</f>
        <v>FW12</v>
      </c>
      <c r="F773" s="274"/>
      <c r="G773" s="274" t="s">
        <v>777</v>
      </c>
      <c r="H773" s="30" t="str">
        <f t="shared" ref="H773:H836" si="37">D773&amp;"-"&amp;E773&amp;"-"&amp;G773</f>
        <v>FT5-FW12-WALNUT</v>
      </c>
      <c r="I773" s="274">
        <v>94.63000000000001</v>
      </c>
      <c r="K773">
        <f t="shared" si="36"/>
        <v>1</v>
      </c>
      <c r="M773" s="355">
        <v>7.4999999999999997E-2</v>
      </c>
      <c r="O773" s="361">
        <f t="shared" ref="O773:O836" si="38">+ROUNDUP(I773*(1+M773),2)</f>
        <v>101.73</v>
      </c>
    </row>
    <row r="774" spans="1:15">
      <c r="A774" s="319" t="s">
        <v>756</v>
      </c>
      <c r="B774" s="315">
        <v>9</v>
      </c>
      <c r="C774" s="266">
        <v>79</v>
      </c>
      <c r="D774" s="15" t="str">
        <f>IF(B774&lt;=Lists_Cats!$B$19,Lists_Cats!$C$19,IF(B774&lt;=Lists_Cats!$B$20,Lists_Cats!$C$20,IF(B774&lt;=Lists_Cats!$B$21,Lists_Cats!$C$21,IF(B774&lt;=Lists_Cats!$B$22,Lists_Cats!$C$22,IF(B774&lt;=Lists_Cats!$B$23,Lists_Cats!$C$23,IF(B774&lt;=Lists_Cats!$B$24,Lists_Cats!$C$24,IF(B774&lt;=Lists_Cats!$B$25,Lists_Cats!$C$25,IF(B774&lt;=Lists_Cats!$B$26,Lists_Cats!$C$26,IF(B774&lt;=Lists_Cats!$B$27,Lists_Cats!$C$27,IF(B774&lt;=Lists_Cats!$B$28,Lists_Cats!$C$28,Lists_Cats!$C$29))))))))))</f>
        <v>FT0</v>
      </c>
      <c r="E774" s="29" t="str">
        <f>IF(C774&lt;=Lists_Cats!$B$33,Lists_Cats!$C$33,IF(C774&lt;=Lists_Cats!$B$34,Lists_Cats!$C$34,IF(C774&lt;=Lists_Cats!$B$35,Lists_Cats!$C$35,IF(C774&lt;=Lists_Cats!$B$36,Lists_Cats!$C$36,IF(C774&lt;=Lists_Cats!$B$37,Lists_Cats!$C$37,IF(C774&lt;=Lists_Cats!$B$38,Lists_Cats!$C$38,IF(C774&lt;=Lists_Cats!$B$39,Lists_Cats!$C$39,IF(C774&lt;=Lists_Cats!$B$40,Lists_Cats!$C$40,IF(C774&lt;=Lists_Cats!$B$41,Lists_Cats!$C$41,IF(C774&lt;=Lists_Cats!$B$42,Lists_Cats!$C$42,IF(C774&lt;=Lists_Cats!$B$43,Lists_Cats!$C$43,IF(C774&lt;=Lists_Cats!$B$44,Lists_Cats!$C$44,IF(C774&lt;=Lists_Cats!$B$45,Lists_Cats!$C$45,IF(C774&lt;=Lists_Cats!$B$46,Lists_Cats!$C$46,Lists_Cats!$C$47))))))))))))))</f>
        <v>FW5</v>
      </c>
      <c r="F774" s="319"/>
      <c r="G774" s="319" t="s">
        <v>778</v>
      </c>
      <c r="H774" s="30" t="str">
        <f t="shared" si="37"/>
        <v>FT0-FW5-MAPLE</v>
      </c>
      <c r="I774" s="319">
        <v>13.02</v>
      </c>
      <c r="K774">
        <f t="shared" si="36"/>
        <v>1</v>
      </c>
      <c r="M774" s="356">
        <v>0.02</v>
      </c>
      <c r="O774" s="361">
        <f t="shared" si="38"/>
        <v>13.29</v>
      </c>
    </row>
    <row r="775" spans="1:15">
      <c r="A775" s="319" t="s">
        <v>757</v>
      </c>
      <c r="B775" s="315">
        <v>9</v>
      </c>
      <c r="C775" s="266">
        <v>100</v>
      </c>
      <c r="D775" s="15" t="str">
        <f>IF(B775&lt;=Lists_Cats!$B$19,Lists_Cats!$C$19,IF(B775&lt;=Lists_Cats!$B$20,Lists_Cats!$C$20,IF(B775&lt;=Lists_Cats!$B$21,Lists_Cats!$C$21,IF(B775&lt;=Lists_Cats!$B$22,Lists_Cats!$C$22,IF(B775&lt;=Lists_Cats!$B$23,Lists_Cats!$C$23,IF(B775&lt;=Lists_Cats!$B$24,Lists_Cats!$C$24,IF(B775&lt;=Lists_Cats!$B$25,Lists_Cats!$C$25,IF(B775&lt;=Lists_Cats!$B$26,Lists_Cats!$C$26,IF(B775&lt;=Lists_Cats!$B$27,Lists_Cats!$C$27,IF(B775&lt;=Lists_Cats!$B$28,Lists_Cats!$C$28,Lists_Cats!$C$29))))))))))</f>
        <v>FT0</v>
      </c>
      <c r="E775" s="29" t="str">
        <f>IF(C775&lt;=Lists_Cats!$B$33,Lists_Cats!$C$33,IF(C775&lt;=Lists_Cats!$B$34,Lists_Cats!$C$34,IF(C775&lt;=Lists_Cats!$B$35,Lists_Cats!$C$35,IF(C775&lt;=Lists_Cats!$B$36,Lists_Cats!$C$36,IF(C775&lt;=Lists_Cats!$B$37,Lists_Cats!$C$37,IF(C775&lt;=Lists_Cats!$B$38,Lists_Cats!$C$38,IF(C775&lt;=Lists_Cats!$B$39,Lists_Cats!$C$39,IF(C775&lt;=Lists_Cats!$B$40,Lists_Cats!$C$40,IF(C775&lt;=Lists_Cats!$B$41,Lists_Cats!$C$41,IF(C775&lt;=Lists_Cats!$B$42,Lists_Cats!$C$42,IF(C775&lt;=Lists_Cats!$B$43,Lists_Cats!$C$43,IF(C775&lt;=Lists_Cats!$B$44,Lists_Cats!$C$44,IF(C775&lt;=Lists_Cats!$B$45,Lists_Cats!$C$45,IF(C775&lt;=Lists_Cats!$B$46,Lists_Cats!$C$46,Lists_Cats!$C$47))))))))))))))</f>
        <v>FW8</v>
      </c>
      <c r="F775" s="319"/>
      <c r="G775" s="319" t="s">
        <v>778</v>
      </c>
      <c r="H775" s="30" t="str">
        <f t="shared" si="37"/>
        <v>FT0-FW8-MAPLE</v>
      </c>
      <c r="I775" s="319">
        <v>15.22</v>
      </c>
      <c r="K775">
        <f t="shared" si="36"/>
        <v>1</v>
      </c>
      <c r="M775" s="356">
        <v>0.02</v>
      </c>
      <c r="O775" s="361">
        <f t="shared" si="38"/>
        <v>15.53</v>
      </c>
    </row>
    <row r="776" spans="1:15">
      <c r="A776" s="319" t="s">
        <v>758</v>
      </c>
      <c r="B776" s="315">
        <v>9</v>
      </c>
      <c r="C776" s="266">
        <v>125</v>
      </c>
      <c r="D776" s="15" t="str">
        <f>IF(B776&lt;=Lists_Cats!$B$19,Lists_Cats!$C$19,IF(B776&lt;=Lists_Cats!$B$20,Lists_Cats!$C$20,IF(B776&lt;=Lists_Cats!$B$21,Lists_Cats!$C$21,IF(B776&lt;=Lists_Cats!$B$22,Lists_Cats!$C$22,IF(B776&lt;=Lists_Cats!$B$23,Lists_Cats!$C$23,IF(B776&lt;=Lists_Cats!$B$24,Lists_Cats!$C$24,IF(B776&lt;=Lists_Cats!$B$25,Lists_Cats!$C$25,IF(B776&lt;=Lists_Cats!$B$26,Lists_Cats!$C$26,IF(B776&lt;=Lists_Cats!$B$27,Lists_Cats!$C$27,IF(B776&lt;=Lists_Cats!$B$28,Lists_Cats!$C$28,Lists_Cats!$C$29))))))))))</f>
        <v>FT0</v>
      </c>
      <c r="E776" s="29" t="str">
        <f>IF(C776&lt;=Lists_Cats!$B$33,Lists_Cats!$C$33,IF(C776&lt;=Lists_Cats!$B$34,Lists_Cats!$C$34,IF(C776&lt;=Lists_Cats!$B$35,Lists_Cats!$C$35,IF(C776&lt;=Lists_Cats!$B$36,Lists_Cats!$C$36,IF(C776&lt;=Lists_Cats!$B$37,Lists_Cats!$C$37,IF(C776&lt;=Lists_Cats!$B$38,Lists_Cats!$C$38,IF(C776&lt;=Lists_Cats!$B$39,Lists_Cats!$C$39,IF(C776&lt;=Lists_Cats!$B$40,Lists_Cats!$C$40,IF(C776&lt;=Lists_Cats!$B$41,Lists_Cats!$C$41,IF(C776&lt;=Lists_Cats!$B$42,Lists_Cats!$C$42,IF(C776&lt;=Lists_Cats!$B$43,Lists_Cats!$C$43,IF(C776&lt;=Lists_Cats!$B$44,Lists_Cats!$C$44,IF(C776&lt;=Lists_Cats!$B$45,Lists_Cats!$C$45,IF(C776&lt;=Lists_Cats!$B$46,Lists_Cats!$C$46,Lists_Cats!$C$47))))))))))))))</f>
        <v>FW10</v>
      </c>
      <c r="F776" s="319"/>
      <c r="G776" s="319" t="s">
        <v>778</v>
      </c>
      <c r="H776" s="30" t="str">
        <f t="shared" si="37"/>
        <v>FT0-FW10-MAPLE</v>
      </c>
      <c r="I776" s="319">
        <v>18.200000000000003</v>
      </c>
      <c r="K776">
        <f t="shared" si="36"/>
        <v>1</v>
      </c>
      <c r="M776" s="356">
        <v>0.02</v>
      </c>
      <c r="O776" s="361">
        <f t="shared" si="38"/>
        <v>18.57</v>
      </c>
    </row>
    <row r="777" spans="1:15">
      <c r="A777" s="319" t="s">
        <v>759</v>
      </c>
      <c r="B777" s="315">
        <v>9</v>
      </c>
      <c r="C777" s="266">
        <v>150</v>
      </c>
      <c r="D777" s="15" t="str">
        <f>IF(B777&lt;=Lists_Cats!$B$19,Lists_Cats!$C$19,IF(B777&lt;=Lists_Cats!$B$20,Lists_Cats!$C$20,IF(B777&lt;=Lists_Cats!$B$21,Lists_Cats!$C$21,IF(B777&lt;=Lists_Cats!$B$22,Lists_Cats!$C$22,IF(B777&lt;=Lists_Cats!$B$23,Lists_Cats!$C$23,IF(B777&lt;=Lists_Cats!$B$24,Lists_Cats!$C$24,IF(B777&lt;=Lists_Cats!$B$25,Lists_Cats!$C$25,IF(B777&lt;=Lists_Cats!$B$26,Lists_Cats!$C$26,IF(B777&lt;=Lists_Cats!$B$27,Lists_Cats!$C$27,IF(B777&lt;=Lists_Cats!$B$28,Lists_Cats!$C$28,Lists_Cats!$C$29))))))))))</f>
        <v>FT0</v>
      </c>
      <c r="E777" s="29" t="str">
        <f>IF(C777&lt;=Lists_Cats!$B$33,Lists_Cats!$C$33,IF(C777&lt;=Lists_Cats!$B$34,Lists_Cats!$C$34,IF(C777&lt;=Lists_Cats!$B$35,Lists_Cats!$C$35,IF(C777&lt;=Lists_Cats!$B$36,Lists_Cats!$C$36,IF(C777&lt;=Lists_Cats!$B$37,Lists_Cats!$C$37,IF(C777&lt;=Lists_Cats!$B$38,Lists_Cats!$C$38,IF(C777&lt;=Lists_Cats!$B$39,Lists_Cats!$C$39,IF(C777&lt;=Lists_Cats!$B$40,Lists_Cats!$C$40,IF(C777&lt;=Lists_Cats!$B$41,Lists_Cats!$C$41,IF(C777&lt;=Lists_Cats!$B$42,Lists_Cats!$C$42,IF(C777&lt;=Lists_Cats!$B$43,Lists_Cats!$C$43,IF(C777&lt;=Lists_Cats!$B$44,Lists_Cats!$C$44,IF(C777&lt;=Lists_Cats!$B$45,Lists_Cats!$C$45,IF(C777&lt;=Lists_Cats!$B$46,Lists_Cats!$C$46,Lists_Cats!$C$47))))))))))))))</f>
        <v>FW12</v>
      </c>
      <c r="F777" s="319"/>
      <c r="G777" s="319" t="s">
        <v>778</v>
      </c>
      <c r="H777" s="30" t="str">
        <f t="shared" si="37"/>
        <v>FT0-FW12-MAPLE</v>
      </c>
      <c r="I777" s="319">
        <v>20.970000000000002</v>
      </c>
      <c r="K777">
        <f t="shared" si="36"/>
        <v>1</v>
      </c>
      <c r="M777" s="356">
        <v>0.02</v>
      </c>
      <c r="O777" s="361">
        <f t="shared" si="38"/>
        <v>21.39</v>
      </c>
    </row>
    <row r="778" spans="1:15" hidden="1">
      <c r="A778" s="319" t="s">
        <v>760</v>
      </c>
      <c r="B778" s="266">
        <v>12</v>
      </c>
      <c r="C778" s="266">
        <v>79</v>
      </c>
      <c r="D778" s="15" t="str">
        <f>IF(B778&lt;=Lists_Cats!$B$19,Lists_Cats!$C$19,IF(B778&lt;=Lists_Cats!$B$20,Lists_Cats!$C$20,IF(B778&lt;=Lists_Cats!$B$21,Lists_Cats!$C$21,IF(B778&lt;=Lists_Cats!$B$22,Lists_Cats!$C$22,IF(B778&lt;=Lists_Cats!$B$23,Lists_Cats!$C$23,IF(B778&lt;=Lists_Cats!$B$24,Lists_Cats!$C$24,IF(B778&lt;=Lists_Cats!$B$25,Lists_Cats!$C$25,IF(B778&lt;=Lists_Cats!$B$26,Lists_Cats!$C$26,IF(B778&lt;=Lists_Cats!$B$27,Lists_Cats!$C$27,IF(B778&lt;=Lists_Cats!$B$28,Lists_Cats!$C$28,Lists_Cats!$C$29))))))))))</f>
        <v>FT1</v>
      </c>
      <c r="E778" s="29" t="str">
        <f>IF(C778&lt;=Lists_Cats!$B$33,Lists_Cats!$C$33,IF(C778&lt;=Lists_Cats!$B$34,Lists_Cats!$C$34,IF(C778&lt;=Lists_Cats!$B$35,Lists_Cats!$C$35,IF(C778&lt;=Lists_Cats!$B$36,Lists_Cats!$C$36,IF(C778&lt;=Lists_Cats!$B$37,Lists_Cats!$C$37,IF(C778&lt;=Lists_Cats!$B$38,Lists_Cats!$C$38,IF(C778&lt;=Lists_Cats!$B$39,Lists_Cats!$C$39,IF(C778&lt;=Lists_Cats!$B$40,Lists_Cats!$C$40,IF(C778&lt;=Lists_Cats!$B$41,Lists_Cats!$C$41,IF(C778&lt;=Lists_Cats!$B$42,Lists_Cats!$C$42,IF(C778&lt;=Lists_Cats!$B$43,Lists_Cats!$C$43,IF(C778&lt;=Lists_Cats!$B$44,Lists_Cats!$C$44,IF(C778&lt;=Lists_Cats!$B$45,Lists_Cats!$C$45,IF(C778&lt;=Lists_Cats!$B$46,Lists_Cats!$C$46,Lists_Cats!$C$47))))))))))))))</f>
        <v>FW5</v>
      </c>
      <c r="F778" s="319"/>
      <c r="G778" s="319" t="s">
        <v>778</v>
      </c>
      <c r="H778" s="30" t="str">
        <f t="shared" si="37"/>
        <v>FT1-FW5-MAPLE</v>
      </c>
      <c r="I778" s="319">
        <v>15.54</v>
      </c>
      <c r="K778">
        <f t="shared" si="36"/>
        <v>1</v>
      </c>
      <c r="M778" s="356">
        <v>0.02</v>
      </c>
      <c r="O778" s="361">
        <f t="shared" si="38"/>
        <v>15.86</v>
      </c>
    </row>
    <row r="779" spans="1:15" hidden="1">
      <c r="A779" s="319" t="s">
        <v>761</v>
      </c>
      <c r="B779" s="266">
        <v>12</v>
      </c>
      <c r="C779" s="266">
        <v>100</v>
      </c>
      <c r="D779" s="15" t="str">
        <f>IF(B779&lt;=Lists_Cats!$B$19,Lists_Cats!$C$19,IF(B779&lt;=Lists_Cats!$B$20,Lists_Cats!$C$20,IF(B779&lt;=Lists_Cats!$B$21,Lists_Cats!$C$21,IF(B779&lt;=Lists_Cats!$B$22,Lists_Cats!$C$22,IF(B779&lt;=Lists_Cats!$B$23,Lists_Cats!$C$23,IF(B779&lt;=Lists_Cats!$B$24,Lists_Cats!$C$24,IF(B779&lt;=Lists_Cats!$B$25,Lists_Cats!$C$25,IF(B779&lt;=Lists_Cats!$B$26,Lists_Cats!$C$26,IF(B779&lt;=Lists_Cats!$B$27,Lists_Cats!$C$27,IF(B779&lt;=Lists_Cats!$B$28,Lists_Cats!$C$28,Lists_Cats!$C$29))))))))))</f>
        <v>FT1</v>
      </c>
      <c r="E779" s="29" t="str">
        <f>IF(C779&lt;=Lists_Cats!$B$33,Lists_Cats!$C$33,IF(C779&lt;=Lists_Cats!$B$34,Lists_Cats!$C$34,IF(C779&lt;=Lists_Cats!$B$35,Lists_Cats!$C$35,IF(C779&lt;=Lists_Cats!$B$36,Lists_Cats!$C$36,IF(C779&lt;=Lists_Cats!$B$37,Lists_Cats!$C$37,IF(C779&lt;=Lists_Cats!$B$38,Lists_Cats!$C$38,IF(C779&lt;=Lists_Cats!$B$39,Lists_Cats!$C$39,IF(C779&lt;=Lists_Cats!$B$40,Lists_Cats!$C$40,IF(C779&lt;=Lists_Cats!$B$41,Lists_Cats!$C$41,IF(C779&lt;=Lists_Cats!$B$42,Lists_Cats!$C$42,IF(C779&lt;=Lists_Cats!$B$43,Lists_Cats!$C$43,IF(C779&lt;=Lists_Cats!$B$44,Lists_Cats!$C$44,IF(C779&lt;=Lists_Cats!$B$45,Lists_Cats!$C$45,IF(C779&lt;=Lists_Cats!$B$46,Lists_Cats!$C$46,Lists_Cats!$C$47))))))))))))))</f>
        <v>FW8</v>
      </c>
      <c r="F779" s="319"/>
      <c r="G779" s="319" t="s">
        <v>778</v>
      </c>
      <c r="H779" s="30" t="str">
        <f t="shared" si="37"/>
        <v>FT1-FW8-MAPLE</v>
      </c>
      <c r="I779" s="319">
        <v>18.66</v>
      </c>
      <c r="K779">
        <f t="shared" si="36"/>
        <v>1</v>
      </c>
      <c r="M779" s="356">
        <v>0.02</v>
      </c>
      <c r="O779" s="361">
        <f t="shared" si="38"/>
        <v>19.040000000000003</v>
      </c>
    </row>
    <row r="780" spans="1:15" hidden="1">
      <c r="A780" s="319" t="s">
        <v>762</v>
      </c>
      <c r="B780" s="266">
        <v>12</v>
      </c>
      <c r="C780" s="266">
        <v>125</v>
      </c>
      <c r="D780" s="15" t="str">
        <f>IF(B780&lt;=Lists_Cats!$B$19,Lists_Cats!$C$19,IF(B780&lt;=Lists_Cats!$B$20,Lists_Cats!$C$20,IF(B780&lt;=Lists_Cats!$B$21,Lists_Cats!$C$21,IF(B780&lt;=Lists_Cats!$B$22,Lists_Cats!$C$22,IF(B780&lt;=Lists_Cats!$B$23,Lists_Cats!$C$23,IF(B780&lt;=Lists_Cats!$B$24,Lists_Cats!$C$24,IF(B780&lt;=Lists_Cats!$B$25,Lists_Cats!$C$25,IF(B780&lt;=Lists_Cats!$B$26,Lists_Cats!$C$26,IF(B780&lt;=Lists_Cats!$B$27,Lists_Cats!$C$27,IF(B780&lt;=Lists_Cats!$B$28,Lists_Cats!$C$28,Lists_Cats!$C$29))))))))))</f>
        <v>FT1</v>
      </c>
      <c r="E780" s="29" t="str">
        <f>IF(C780&lt;=Lists_Cats!$B$33,Lists_Cats!$C$33,IF(C780&lt;=Lists_Cats!$B$34,Lists_Cats!$C$34,IF(C780&lt;=Lists_Cats!$B$35,Lists_Cats!$C$35,IF(C780&lt;=Lists_Cats!$B$36,Lists_Cats!$C$36,IF(C780&lt;=Lists_Cats!$B$37,Lists_Cats!$C$37,IF(C780&lt;=Lists_Cats!$B$38,Lists_Cats!$C$38,IF(C780&lt;=Lists_Cats!$B$39,Lists_Cats!$C$39,IF(C780&lt;=Lists_Cats!$B$40,Lists_Cats!$C$40,IF(C780&lt;=Lists_Cats!$B$41,Lists_Cats!$C$41,IF(C780&lt;=Lists_Cats!$B$42,Lists_Cats!$C$42,IF(C780&lt;=Lists_Cats!$B$43,Lists_Cats!$C$43,IF(C780&lt;=Lists_Cats!$B$44,Lists_Cats!$C$44,IF(C780&lt;=Lists_Cats!$B$45,Lists_Cats!$C$45,IF(C780&lt;=Lists_Cats!$B$46,Lists_Cats!$C$46,Lists_Cats!$C$47))))))))))))))</f>
        <v>FW10</v>
      </c>
      <c r="F780" s="319"/>
      <c r="G780" s="319" t="s">
        <v>778</v>
      </c>
      <c r="H780" s="30" t="str">
        <f t="shared" si="37"/>
        <v>FT1-FW10-MAPLE</v>
      </c>
      <c r="I780" s="319">
        <v>22.200000000000003</v>
      </c>
      <c r="K780">
        <f t="shared" si="36"/>
        <v>1</v>
      </c>
      <c r="M780" s="356">
        <v>0.02</v>
      </c>
      <c r="O780" s="361">
        <f t="shared" si="38"/>
        <v>22.650000000000002</v>
      </c>
    </row>
    <row r="781" spans="1:15" hidden="1">
      <c r="A781" s="319" t="s">
        <v>763</v>
      </c>
      <c r="B781" s="266">
        <v>12</v>
      </c>
      <c r="C781" s="266">
        <v>150</v>
      </c>
      <c r="D781" s="15" t="str">
        <f>IF(B781&lt;=Lists_Cats!$B$19,Lists_Cats!$C$19,IF(B781&lt;=Lists_Cats!$B$20,Lists_Cats!$C$20,IF(B781&lt;=Lists_Cats!$B$21,Lists_Cats!$C$21,IF(B781&lt;=Lists_Cats!$B$22,Lists_Cats!$C$22,IF(B781&lt;=Lists_Cats!$B$23,Lists_Cats!$C$23,IF(B781&lt;=Lists_Cats!$B$24,Lists_Cats!$C$24,IF(B781&lt;=Lists_Cats!$B$25,Lists_Cats!$C$25,IF(B781&lt;=Lists_Cats!$B$26,Lists_Cats!$C$26,IF(B781&lt;=Lists_Cats!$B$27,Lists_Cats!$C$27,IF(B781&lt;=Lists_Cats!$B$28,Lists_Cats!$C$28,Lists_Cats!$C$29))))))))))</f>
        <v>FT1</v>
      </c>
      <c r="E781" s="29" t="str">
        <f>IF(C781&lt;=Lists_Cats!$B$33,Lists_Cats!$C$33,IF(C781&lt;=Lists_Cats!$B$34,Lists_Cats!$C$34,IF(C781&lt;=Lists_Cats!$B$35,Lists_Cats!$C$35,IF(C781&lt;=Lists_Cats!$B$36,Lists_Cats!$C$36,IF(C781&lt;=Lists_Cats!$B$37,Lists_Cats!$C$37,IF(C781&lt;=Lists_Cats!$B$38,Lists_Cats!$C$38,IF(C781&lt;=Lists_Cats!$B$39,Lists_Cats!$C$39,IF(C781&lt;=Lists_Cats!$B$40,Lists_Cats!$C$40,IF(C781&lt;=Lists_Cats!$B$41,Lists_Cats!$C$41,IF(C781&lt;=Lists_Cats!$B$42,Lists_Cats!$C$42,IF(C781&lt;=Lists_Cats!$B$43,Lists_Cats!$C$43,IF(C781&lt;=Lists_Cats!$B$44,Lists_Cats!$C$44,IF(C781&lt;=Lists_Cats!$B$45,Lists_Cats!$C$45,IF(C781&lt;=Lists_Cats!$B$46,Lists_Cats!$C$46,Lists_Cats!$C$47))))))))))))))</f>
        <v>FW12</v>
      </c>
      <c r="F781" s="319"/>
      <c r="G781" s="319" t="s">
        <v>778</v>
      </c>
      <c r="H781" s="30" t="str">
        <f t="shared" si="37"/>
        <v>FT1-FW12-MAPLE</v>
      </c>
      <c r="I781" s="319">
        <v>26.09</v>
      </c>
      <c r="K781">
        <f t="shared" si="36"/>
        <v>1</v>
      </c>
      <c r="M781" s="356">
        <v>0.02</v>
      </c>
      <c r="O781" s="361">
        <f t="shared" si="38"/>
        <v>26.62</v>
      </c>
    </row>
    <row r="782" spans="1:15">
      <c r="A782" s="319" t="s">
        <v>764</v>
      </c>
      <c r="B782" s="266">
        <v>15</v>
      </c>
      <c r="C782" s="266">
        <v>79</v>
      </c>
      <c r="D782" s="15" t="str">
        <f>IF(B782&lt;=Lists_Cats!$B$19,Lists_Cats!$C$19,IF(B782&lt;=Lists_Cats!$B$20,Lists_Cats!$C$20,IF(B782&lt;=Lists_Cats!$B$21,Lists_Cats!$C$21,IF(B782&lt;=Lists_Cats!$B$22,Lists_Cats!$C$22,IF(B782&lt;=Lists_Cats!$B$23,Lists_Cats!$C$23,IF(B782&lt;=Lists_Cats!$B$24,Lists_Cats!$C$24,IF(B782&lt;=Lists_Cats!$B$25,Lists_Cats!$C$25,IF(B782&lt;=Lists_Cats!$B$26,Lists_Cats!$C$26,IF(B782&lt;=Lists_Cats!$B$27,Lists_Cats!$C$27,IF(B782&lt;=Lists_Cats!$B$28,Lists_Cats!$C$28,Lists_Cats!$C$29))))))))))</f>
        <v>FT2</v>
      </c>
      <c r="E782" s="29" t="str">
        <f>IF(C782&lt;=Lists_Cats!$B$33,Lists_Cats!$C$33,IF(C782&lt;=Lists_Cats!$B$34,Lists_Cats!$C$34,IF(C782&lt;=Lists_Cats!$B$35,Lists_Cats!$C$35,IF(C782&lt;=Lists_Cats!$B$36,Lists_Cats!$C$36,IF(C782&lt;=Lists_Cats!$B$37,Lists_Cats!$C$37,IF(C782&lt;=Lists_Cats!$B$38,Lists_Cats!$C$38,IF(C782&lt;=Lists_Cats!$B$39,Lists_Cats!$C$39,IF(C782&lt;=Lists_Cats!$B$40,Lists_Cats!$C$40,IF(C782&lt;=Lists_Cats!$B$41,Lists_Cats!$C$41,IF(C782&lt;=Lists_Cats!$B$42,Lists_Cats!$C$42,IF(C782&lt;=Lists_Cats!$B$43,Lists_Cats!$C$43,IF(C782&lt;=Lists_Cats!$B$44,Lists_Cats!$C$44,IF(C782&lt;=Lists_Cats!$B$45,Lists_Cats!$C$45,IF(C782&lt;=Lists_Cats!$B$46,Lists_Cats!$C$46,Lists_Cats!$C$47))))))))))))))</f>
        <v>FW5</v>
      </c>
      <c r="F782" s="319"/>
      <c r="G782" s="319" t="s">
        <v>778</v>
      </c>
      <c r="H782" s="30" t="str">
        <f t="shared" si="37"/>
        <v>FT2-FW5-MAPLE</v>
      </c>
      <c r="I782" s="319">
        <v>16.46</v>
      </c>
      <c r="K782">
        <f t="shared" si="36"/>
        <v>1</v>
      </c>
      <c r="M782" s="356">
        <v>0.02</v>
      </c>
      <c r="O782" s="361">
        <f t="shared" si="38"/>
        <v>16.790000000000003</v>
      </c>
    </row>
    <row r="783" spans="1:15">
      <c r="A783" s="319" t="s">
        <v>765</v>
      </c>
      <c r="B783" s="266">
        <v>15</v>
      </c>
      <c r="C783" s="266">
        <v>100</v>
      </c>
      <c r="D783" s="15" t="str">
        <f>IF(B783&lt;=Lists_Cats!$B$19,Lists_Cats!$C$19,IF(B783&lt;=Lists_Cats!$B$20,Lists_Cats!$C$20,IF(B783&lt;=Lists_Cats!$B$21,Lists_Cats!$C$21,IF(B783&lt;=Lists_Cats!$B$22,Lists_Cats!$C$22,IF(B783&lt;=Lists_Cats!$B$23,Lists_Cats!$C$23,IF(B783&lt;=Lists_Cats!$B$24,Lists_Cats!$C$24,IF(B783&lt;=Lists_Cats!$B$25,Lists_Cats!$C$25,IF(B783&lt;=Lists_Cats!$B$26,Lists_Cats!$C$26,IF(B783&lt;=Lists_Cats!$B$27,Lists_Cats!$C$27,IF(B783&lt;=Lists_Cats!$B$28,Lists_Cats!$C$28,Lists_Cats!$C$29))))))))))</f>
        <v>FT2</v>
      </c>
      <c r="E783" s="29" t="str">
        <f>IF(C783&lt;=Lists_Cats!$B$33,Lists_Cats!$C$33,IF(C783&lt;=Lists_Cats!$B$34,Lists_Cats!$C$34,IF(C783&lt;=Lists_Cats!$B$35,Lists_Cats!$C$35,IF(C783&lt;=Lists_Cats!$B$36,Lists_Cats!$C$36,IF(C783&lt;=Lists_Cats!$B$37,Lists_Cats!$C$37,IF(C783&lt;=Lists_Cats!$B$38,Lists_Cats!$C$38,IF(C783&lt;=Lists_Cats!$B$39,Lists_Cats!$C$39,IF(C783&lt;=Lists_Cats!$B$40,Lists_Cats!$C$40,IF(C783&lt;=Lists_Cats!$B$41,Lists_Cats!$C$41,IF(C783&lt;=Lists_Cats!$B$42,Lists_Cats!$C$42,IF(C783&lt;=Lists_Cats!$B$43,Lists_Cats!$C$43,IF(C783&lt;=Lists_Cats!$B$44,Lists_Cats!$C$44,IF(C783&lt;=Lists_Cats!$B$45,Lists_Cats!$C$45,IF(C783&lt;=Lists_Cats!$B$46,Lists_Cats!$C$46,Lists_Cats!$C$47))))))))))))))</f>
        <v>FW8</v>
      </c>
      <c r="F783" s="319"/>
      <c r="G783" s="319" t="s">
        <v>778</v>
      </c>
      <c r="H783" s="30" t="str">
        <f t="shared" si="37"/>
        <v>FT2-FW8-MAPLE</v>
      </c>
      <c r="I783" s="319">
        <v>19.89</v>
      </c>
      <c r="K783">
        <f t="shared" si="36"/>
        <v>1</v>
      </c>
      <c r="M783" s="356">
        <v>0.02</v>
      </c>
      <c r="O783" s="361">
        <f t="shared" si="38"/>
        <v>20.290000000000003</v>
      </c>
    </row>
    <row r="784" spans="1:15">
      <c r="A784" s="319" t="s">
        <v>766</v>
      </c>
      <c r="B784" s="266">
        <v>15</v>
      </c>
      <c r="C784" s="266">
        <v>125</v>
      </c>
      <c r="D784" s="15" t="str">
        <f>IF(B784&lt;=Lists_Cats!$B$19,Lists_Cats!$C$19,IF(B784&lt;=Lists_Cats!$B$20,Lists_Cats!$C$20,IF(B784&lt;=Lists_Cats!$B$21,Lists_Cats!$C$21,IF(B784&lt;=Lists_Cats!$B$22,Lists_Cats!$C$22,IF(B784&lt;=Lists_Cats!$B$23,Lists_Cats!$C$23,IF(B784&lt;=Lists_Cats!$B$24,Lists_Cats!$C$24,IF(B784&lt;=Lists_Cats!$B$25,Lists_Cats!$C$25,IF(B784&lt;=Lists_Cats!$B$26,Lists_Cats!$C$26,IF(B784&lt;=Lists_Cats!$B$27,Lists_Cats!$C$27,IF(B784&lt;=Lists_Cats!$B$28,Lists_Cats!$C$28,Lists_Cats!$C$29))))))))))</f>
        <v>FT2</v>
      </c>
      <c r="E784" s="29" t="str">
        <f>IF(C784&lt;=Lists_Cats!$B$33,Lists_Cats!$C$33,IF(C784&lt;=Lists_Cats!$B$34,Lists_Cats!$C$34,IF(C784&lt;=Lists_Cats!$B$35,Lists_Cats!$C$35,IF(C784&lt;=Lists_Cats!$B$36,Lists_Cats!$C$36,IF(C784&lt;=Lists_Cats!$B$37,Lists_Cats!$C$37,IF(C784&lt;=Lists_Cats!$B$38,Lists_Cats!$C$38,IF(C784&lt;=Lists_Cats!$B$39,Lists_Cats!$C$39,IF(C784&lt;=Lists_Cats!$B$40,Lists_Cats!$C$40,IF(C784&lt;=Lists_Cats!$B$41,Lists_Cats!$C$41,IF(C784&lt;=Lists_Cats!$B$42,Lists_Cats!$C$42,IF(C784&lt;=Lists_Cats!$B$43,Lists_Cats!$C$43,IF(C784&lt;=Lists_Cats!$B$44,Lists_Cats!$C$44,IF(C784&lt;=Lists_Cats!$B$45,Lists_Cats!$C$45,IF(C784&lt;=Lists_Cats!$B$46,Lists_Cats!$C$46,Lists_Cats!$C$47))))))))))))))</f>
        <v>FW10</v>
      </c>
      <c r="F784" s="319"/>
      <c r="G784" s="319" t="s">
        <v>778</v>
      </c>
      <c r="H784" s="30" t="str">
        <f t="shared" si="37"/>
        <v>FT2-FW10-MAPLE</v>
      </c>
      <c r="I784" s="319">
        <v>23.830000000000002</v>
      </c>
      <c r="K784">
        <f t="shared" si="36"/>
        <v>1</v>
      </c>
      <c r="M784" s="356">
        <v>0.02</v>
      </c>
      <c r="O784" s="361">
        <f t="shared" si="38"/>
        <v>24.310000000000002</v>
      </c>
    </row>
    <row r="785" spans="1:15">
      <c r="A785" s="319" t="s">
        <v>767</v>
      </c>
      <c r="B785" s="266">
        <v>15</v>
      </c>
      <c r="C785" s="266">
        <v>150</v>
      </c>
      <c r="D785" s="15" t="str">
        <f>IF(B785&lt;=Lists_Cats!$B$19,Lists_Cats!$C$19,IF(B785&lt;=Lists_Cats!$B$20,Lists_Cats!$C$20,IF(B785&lt;=Lists_Cats!$B$21,Lists_Cats!$C$21,IF(B785&lt;=Lists_Cats!$B$22,Lists_Cats!$C$22,IF(B785&lt;=Lists_Cats!$B$23,Lists_Cats!$C$23,IF(B785&lt;=Lists_Cats!$B$24,Lists_Cats!$C$24,IF(B785&lt;=Lists_Cats!$B$25,Lists_Cats!$C$25,IF(B785&lt;=Lists_Cats!$B$26,Lists_Cats!$C$26,IF(B785&lt;=Lists_Cats!$B$27,Lists_Cats!$C$27,IF(B785&lt;=Lists_Cats!$B$28,Lists_Cats!$C$28,Lists_Cats!$C$29))))))))))</f>
        <v>FT2</v>
      </c>
      <c r="E785" s="29" t="str">
        <f>IF(C785&lt;=Lists_Cats!$B$33,Lists_Cats!$C$33,IF(C785&lt;=Lists_Cats!$B$34,Lists_Cats!$C$34,IF(C785&lt;=Lists_Cats!$B$35,Lists_Cats!$C$35,IF(C785&lt;=Lists_Cats!$B$36,Lists_Cats!$C$36,IF(C785&lt;=Lists_Cats!$B$37,Lists_Cats!$C$37,IF(C785&lt;=Lists_Cats!$B$38,Lists_Cats!$C$38,IF(C785&lt;=Lists_Cats!$B$39,Lists_Cats!$C$39,IF(C785&lt;=Lists_Cats!$B$40,Lists_Cats!$C$40,IF(C785&lt;=Lists_Cats!$B$41,Lists_Cats!$C$41,IF(C785&lt;=Lists_Cats!$B$42,Lists_Cats!$C$42,IF(C785&lt;=Lists_Cats!$B$43,Lists_Cats!$C$43,IF(C785&lt;=Lists_Cats!$B$44,Lists_Cats!$C$44,IF(C785&lt;=Lists_Cats!$B$45,Lists_Cats!$C$45,IF(C785&lt;=Lists_Cats!$B$46,Lists_Cats!$C$46,Lists_Cats!$C$47))))))))))))))</f>
        <v>FW12</v>
      </c>
      <c r="F785" s="319"/>
      <c r="G785" s="319" t="s">
        <v>778</v>
      </c>
      <c r="H785" s="30" t="str">
        <f t="shared" si="37"/>
        <v>FT2-FW12-MAPLE</v>
      </c>
      <c r="I785" s="319">
        <v>27.73</v>
      </c>
      <c r="K785">
        <f t="shared" si="36"/>
        <v>1</v>
      </c>
      <c r="M785" s="356">
        <v>0.02</v>
      </c>
      <c r="O785" s="361">
        <f t="shared" si="38"/>
        <v>28.290000000000003</v>
      </c>
    </row>
    <row r="786" spans="1:15">
      <c r="A786" s="319" t="s">
        <v>768</v>
      </c>
      <c r="B786" s="266">
        <v>18</v>
      </c>
      <c r="C786" s="266">
        <v>79</v>
      </c>
      <c r="D786" s="15" t="str">
        <f>IF(B786&lt;=Lists_Cats!$B$19,Lists_Cats!$C$19,IF(B786&lt;=Lists_Cats!$B$20,Lists_Cats!$C$20,IF(B786&lt;=Lists_Cats!$B$21,Lists_Cats!$C$21,IF(B786&lt;=Lists_Cats!$B$22,Lists_Cats!$C$22,IF(B786&lt;=Lists_Cats!$B$23,Lists_Cats!$C$23,IF(B786&lt;=Lists_Cats!$B$24,Lists_Cats!$C$24,IF(B786&lt;=Lists_Cats!$B$25,Lists_Cats!$C$25,IF(B786&lt;=Lists_Cats!$B$26,Lists_Cats!$C$26,IF(B786&lt;=Lists_Cats!$B$27,Lists_Cats!$C$27,IF(B786&lt;=Lists_Cats!$B$28,Lists_Cats!$C$28,Lists_Cats!$C$29))))))))))</f>
        <v>FT3</v>
      </c>
      <c r="E786" s="29" t="str">
        <f>IF(C786&lt;=Lists_Cats!$B$33,Lists_Cats!$C$33,IF(C786&lt;=Lists_Cats!$B$34,Lists_Cats!$C$34,IF(C786&lt;=Lists_Cats!$B$35,Lists_Cats!$C$35,IF(C786&lt;=Lists_Cats!$B$36,Lists_Cats!$C$36,IF(C786&lt;=Lists_Cats!$B$37,Lists_Cats!$C$37,IF(C786&lt;=Lists_Cats!$B$38,Lists_Cats!$C$38,IF(C786&lt;=Lists_Cats!$B$39,Lists_Cats!$C$39,IF(C786&lt;=Lists_Cats!$B$40,Lists_Cats!$C$40,IF(C786&lt;=Lists_Cats!$B$41,Lists_Cats!$C$41,IF(C786&lt;=Lists_Cats!$B$42,Lists_Cats!$C$42,IF(C786&lt;=Lists_Cats!$B$43,Lists_Cats!$C$43,IF(C786&lt;=Lists_Cats!$B$44,Lists_Cats!$C$44,IF(C786&lt;=Lists_Cats!$B$45,Lists_Cats!$C$45,IF(C786&lt;=Lists_Cats!$B$46,Lists_Cats!$C$46,Lists_Cats!$C$47))))))))))))))</f>
        <v>FW5</v>
      </c>
      <c r="F786" s="319"/>
      <c r="G786" s="319" t="s">
        <v>778</v>
      </c>
      <c r="H786" s="30" t="str">
        <f t="shared" si="37"/>
        <v>FT3-FW5-MAPLE</v>
      </c>
      <c r="I786" s="319">
        <v>19.12</v>
      </c>
      <c r="K786">
        <f t="shared" si="36"/>
        <v>1</v>
      </c>
      <c r="M786" s="356">
        <v>0.02</v>
      </c>
      <c r="O786" s="361">
        <f t="shared" si="38"/>
        <v>19.510000000000002</v>
      </c>
    </row>
    <row r="787" spans="1:15">
      <c r="A787" s="319" t="s">
        <v>769</v>
      </c>
      <c r="B787" s="266">
        <v>18</v>
      </c>
      <c r="C787" s="266">
        <v>100</v>
      </c>
      <c r="D787" s="15" t="str">
        <f>IF(B787&lt;=Lists_Cats!$B$19,Lists_Cats!$C$19,IF(B787&lt;=Lists_Cats!$B$20,Lists_Cats!$C$20,IF(B787&lt;=Lists_Cats!$B$21,Lists_Cats!$C$21,IF(B787&lt;=Lists_Cats!$B$22,Lists_Cats!$C$22,IF(B787&lt;=Lists_Cats!$B$23,Lists_Cats!$C$23,IF(B787&lt;=Lists_Cats!$B$24,Lists_Cats!$C$24,IF(B787&lt;=Lists_Cats!$B$25,Lists_Cats!$C$25,IF(B787&lt;=Lists_Cats!$B$26,Lists_Cats!$C$26,IF(B787&lt;=Lists_Cats!$B$27,Lists_Cats!$C$27,IF(B787&lt;=Lists_Cats!$B$28,Lists_Cats!$C$28,Lists_Cats!$C$29))))))))))</f>
        <v>FT3</v>
      </c>
      <c r="E787" s="29" t="str">
        <f>IF(C787&lt;=Lists_Cats!$B$33,Lists_Cats!$C$33,IF(C787&lt;=Lists_Cats!$B$34,Lists_Cats!$C$34,IF(C787&lt;=Lists_Cats!$B$35,Lists_Cats!$C$35,IF(C787&lt;=Lists_Cats!$B$36,Lists_Cats!$C$36,IF(C787&lt;=Lists_Cats!$B$37,Lists_Cats!$C$37,IF(C787&lt;=Lists_Cats!$B$38,Lists_Cats!$C$38,IF(C787&lt;=Lists_Cats!$B$39,Lists_Cats!$C$39,IF(C787&lt;=Lists_Cats!$B$40,Lists_Cats!$C$40,IF(C787&lt;=Lists_Cats!$B$41,Lists_Cats!$C$41,IF(C787&lt;=Lists_Cats!$B$42,Lists_Cats!$C$42,IF(C787&lt;=Lists_Cats!$B$43,Lists_Cats!$C$43,IF(C787&lt;=Lists_Cats!$B$44,Lists_Cats!$C$44,IF(C787&lt;=Lists_Cats!$B$45,Lists_Cats!$C$45,IF(C787&lt;=Lists_Cats!$B$46,Lists_Cats!$C$46,Lists_Cats!$C$47))))))))))))))</f>
        <v>FW8</v>
      </c>
      <c r="F787" s="319"/>
      <c r="G787" s="319" t="s">
        <v>778</v>
      </c>
      <c r="H787" s="30" t="str">
        <f t="shared" si="37"/>
        <v>FT3-FW8-MAPLE</v>
      </c>
      <c r="I787" s="319">
        <v>23.32</v>
      </c>
      <c r="K787">
        <f t="shared" si="36"/>
        <v>1</v>
      </c>
      <c r="M787" s="356">
        <v>0.02</v>
      </c>
      <c r="O787" s="361">
        <f t="shared" si="38"/>
        <v>23.790000000000003</v>
      </c>
    </row>
    <row r="788" spans="1:15">
      <c r="A788" s="319" t="s">
        <v>770</v>
      </c>
      <c r="B788" s="266">
        <v>18</v>
      </c>
      <c r="C788" s="266">
        <v>125</v>
      </c>
      <c r="D788" s="15" t="str">
        <f>IF(B788&lt;=Lists_Cats!$B$19,Lists_Cats!$C$19,IF(B788&lt;=Lists_Cats!$B$20,Lists_Cats!$C$20,IF(B788&lt;=Lists_Cats!$B$21,Lists_Cats!$C$21,IF(B788&lt;=Lists_Cats!$B$22,Lists_Cats!$C$22,IF(B788&lt;=Lists_Cats!$B$23,Lists_Cats!$C$23,IF(B788&lt;=Lists_Cats!$B$24,Lists_Cats!$C$24,IF(B788&lt;=Lists_Cats!$B$25,Lists_Cats!$C$25,IF(B788&lt;=Lists_Cats!$B$26,Lists_Cats!$C$26,IF(B788&lt;=Lists_Cats!$B$27,Lists_Cats!$C$27,IF(B788&lt;=Lists_Cats!$B$28,Lists_Cats!$C$28,Lists_Cats!$C$29))))))))))</f>
        <v>FT3</v>
      </c>
      <c r="E788" s="29" t="str">
        <f>IF(C788&lt;=Lists_Cats!$B$33,Lists_Cats!$C$33,IF(C788&lt;=Lists_Cats!$B$34,Lists_Cats!$C$34,IF(C788&lt;=Lists_Cats!$B$35,Lists_Cats!$C$35,IF(C788&lt;=Lists_Cats!$B$36,Lists_Cats!$C$36,IF(C788&lt;=Lists_Cats!$B$37,Lists_Cats!$C$37,IF(C788&lt;=Lists_Cats!$B$38,Lists_Cats!$C$38,IF(C788&lt;=Lists_Cats!$B$39,Lists_Cats!$C$39,IF(C788&lt;=Lists_Cats!$B$40,Lists_Cats!$C$40,IF(C788&lt;=Lists_Cats!$B$41,Lists_Cats!$C$41,IF(C788&lt;=Lists_Cats!$B$42,Lists_Cats!$C$42,IF(C788&lt;=Lists_Cats!$B$43,Lists_Cats!$C$43,IF(C788&lt;=Lists_Cats!$B$44,Lists_Cats!$C$44,IF(C788&lt;=Lists_Cats!$B$45,Lists_Cats!$C$45,IF(C788&lt;=Lists_Cats!$B$46,Lists_Cats!$C$46,Lists_Cats!$C$47))))))))))))))</f>
        <v>FW10</v>
      </c>
      <c r="F788" s="319"/>
      <c r="G788" s="319" t="s">
        <v>778</v>
      </c>
      <c r="H788" s="30" t="str">
        <f t="shared" si="37"/>
        <v>FT3-FW10-MAPLE</v>
      </c>
      <c r="I788" s="319">
        <v>28.03</v>
      </c>
      <c r="K788">
        <f t="shared" si="36"/>
        <v>1</v>
      </c>
      <c r="M788" s="356">
        <v>0.02</v>
      </c>
      <c r="O788" s="361">
        <f t="shared" si="38"/>
        <v>28.6</v>
      </c>
    </row>
    <row r="789" spans="1:15">
      <c r="A789" s="319" t="s">
        <v>771</v>
      </c>
      <c r="B789" s="266">
        <v>18</v>
      </c>
      <c r="C789" s="266">
        <v>150</v>
      </c>
      <c r="D789" s="15" t="str">
        <f>IF(B789&lt;=Lists_Cats!$B$19,Lists_Cats!$C$19,IF(B789&lt;=Lists_Cats!$B$20,Lists_Cats!$C$20,IF(B789&lt;=Lists_Cats!$B$21,Lists_Cats!$C$21,IF(B789&lt;=Lists_Cats!$B$22,Lists_Cats!$C$22,IF(B789&lt;=Lists_Cats!$B$23,Lists_Cats!$C$23,IF(B789&lt;=Lists_Cats!$B$24,Lists_Cats!$C$24,IF(B789&lt;=Lists_Cats!$B$25,Lists_Cats!$C$25,IF(B789&lt;=Lists_Cats!$B$26,Lists_Cats!$C$26,IF(B789&lt;=Lists_Cats!$B$27,Lists_Cats!$C$27,IF(B789&lt;=Lists_Cats!$B$28,Lists_Cats!$C$28,Lists_Cats!$C$29))))))))))</f>
        <v>FT3</v>
      </c>
      <c r="E789" s="29" t="str">
        <f>IF(C789&lt;=Lists_Cats!$B$33,Lists_Cats!$C$33,IF(C789&lt;=Lists_Cats!$B$34,Lists_Cats!$C$34,IF(C789&lt;=Lists_Cats!$B$35,Lists_Cats!$C$35,IF(C789&lt;=Lists_Cats!$B$36,Lists_Cats!$C$36,IF(C789&lt;=Lists_Cats!$B$37,Lists_Cats!$C$37,IF(C789&lt;=Lists_Cats!$B$38,Lists_Cats!$C$38,IF(C789&lt;=Lists_Cats!$B$39,Lists_Cats!$C$39,IF(C789&lt;=Lists_Cats!$B$40,Lists_Cats!$C$40,IF(C789&lt;=Lists_Cats!$B$41,Lists_Cats!$C$41,IF(C789&lt;=Lists_Cats!$B$42,Lists_Cats!$C$42,IF(C789&lt;=Lists_Cats!$B$43,Lists_Cats!$C$43,IF(C789&lt;=Lists_Cats!$B$44,Lists_Cats!$C$44,IF(C789&lt;=Lists_Cats!$B$45,Lists_Cats!$C$45,IF(C789&lt;=Lists_Cats!$B$46,Lists_Cats!$C$46,Lists_Cats!$C$47))))))))))))))</f>
        <v>FW12</v>
      </c>
      <c r="F789" s="319"/>
      <c r="G789" s="319" t="s">
        <v>778</v>
      </c>
      <c r="H789" s="30" t="str">
        <f t="shared" si="37"/>
        <v>FT3-FW12-MAPLE</v>
      </c>
      <c r="I789" s="319">
        <v>32.75</v>
      </c>
      <c r="K789">
        <f t="shared" si="36"/>
        <v>1</v>
      </c>
      <c r="M789" s="356">
        <v>0.02</v>
      </c>
      <c r="O789" s="361">
        <f t="shared" si="38"/>
        <v>33.409999999999997</v>
      </c>
    </row>
    <row r="790" spans="1:15" hidden="1">
      <c r="A790" s="319" t="s">
        <v>772</v>
      </c>
      <c r="B790" s="266">
        <v>25</v>
      </c>
      <c r="C790" s="266">
        <v>79</v>
      </c>
      <c r="D790" s="15" t="str">
        <f>IF(B790&lt;=Lists_Cats!$B$19,Lists_Cats!$C$19,IF(B790&lt;=Lists_Cats!$B$20,Lists_Cats!$C$20,IF(B790&lt;=Lists_Cats!$B$21,Lists_Cats!$C$21,IF(B790&lt;=Lists_Cats!$B$22,Lists_Cats!$C$22,IF(B790&lt;=Lists_Cats!$B$23,Lists_Cats!$C$23,IF(B790&lt;=Lists_Cats!$B$24,Lists_Cats!$C$24,IF(B790&lt;=Lists_Cats!$B$25,Lists_Cats!$C$25,IF(B790&lt;=Lists_Cats!$B$26,Lists_Cats!$C$26,IF(B790&lt;=Lists_Cats!$B$27,Lists_Cats!$C$27,IF(B790&lt;=Lists_Cats!$B$28,Lists_Cats!$C$28,Lists_Cats!$C$29))))))))))</f>
        <v>FT5</v>
      </c>
      <c r="E790" s="29" t="str">
        <f>IF(C790&lt;=Lists_Cats!$B$33,Lists_Cats!$C$33,IF(C790&lt;=Lists_Cats!$B$34,Lists_Cats!$C$34,IF(C790&lt;=Lists_Cats!$B$35,Lists_Cats!$C$35,IF(C790&lt;=Lists_Cats!$B$36,Lists_Cats!$C$36,IF(C790&lt;=Lists_Cats!$B$37,Lists_Cats!$C$37,IF(C790&lt;=Lists_Cats!$B$38,Lists_Cats!$C$38,IF(C790&lt;=Lists_Cats!$B$39,Lists_Cats!$C$39,IF(C790&lt;=Lists_Cats!$B$40,Lists_Cats!$C$40,IF(C790&lt;=Lists_Cats!$B$41,Lists_Cats!$C$41,IF(C790&lt;=Lists_Cats!$B$42,Lists_Cats!$C$42,IF(C790&lt;=Lists_Cats!$B$43,Lists_Cats!$C$43,IF(C790&lt;=Lists_Cats!$B$44,Lists_Cats!$C$44,IF(C790&lt;=Lists_Cats!$B$45,Lists_Cats!$C$45,IF(C790&lt;=Lists_Cats!$B$46,Lists_Cats!$C$46,Lists_Cats!$C$47))))))))))))))</f>
        <v>FW5</v>
      </c>
      <c r="F790" s="319"/>
      <c r="G790" s="319" t="s">
        <v>778</v>
      </c>
      <c r="H790" s="30" t="str">
        <f t="shared" si="37"/>
        <v>FT5-FW5-MAPLE</v>
      </c>
      <c r="I790" s="325">
        <v>28.09</v>
      </c>
      <c r="K790">
        <f t="shared" si="36"/>
        <v>1</v>
      </c>
      <c r="M790" s="356">
        <v>0.02</v>
      </c>
      <c r="O790" s="361">
        <f t="shared" si="38"/>
        <v>28.66</v>
      </c>
    </row>
    <row r="791" spans="1:15" hidden="1">
      <c r="A791" s="319" t="s">
        <v>773</v>
      </c>
      <c r="B791" s="266">
        <v>25</v>
      </c>
      <c r="C791" s="266">
        <v>100</v>
      </c>
      <c r="D791" s="15" t="str">
        <f>IF(B791&lt;=Lists_Cats!$B$19,Lists_Cats!$C$19,IF(B791&lt;=Lists_Cats!$B$20,Lists_Cats!$C$20,IF(B791&lt;=Lists_Cats!$B$21,Lists_Cats!$C$21,IF(B791&lt;=Lists_Cats!$B$22,Lists_Cats!$C$22,IF(B791&lt;=Lists_Cats!$B$23,Lists_Cats!$C$23,IF(B791&lt;=Lists_Cats!$B$24,Lists_Cats!$C$24,IF(B791&lt;=Lists_Cats!$B$25,Lists_Cats!$C$25,IF(B791&lt;=Lists_Cats!$B$26,Lists_Cats!$C$26,IF(B791&lt;=Lists_Cats!$B$27,Lists_Cats!$C$27,IF(B791&lt;=Lists_Cats!$B$28,Lists_Cats!$C$28,Lists_Cats!$C$29))))))))))</f>
        <v>FT5</v>
      </c>
      <c r="E791" s="29" t="str">
        <f>IF(C791&lt;=Lists_Cats!$B$33,Lists_Cats!$C$33,IF(C791&lt;=Lists_Cats!$B$34,Lists_Cats!$C$34,IF(C791&lt;=Lists_Cats!$B$35,Lists_Cats!$C$35,IF(C791&lt;=Lists_Cats!$B$36,Lists_Cats!$C$36,IF(C791&lt;=Lists_Cats!$B$37,Lists_Cats!$C$37,IF(C791&lt;=Lists_Cats!$B$38,Lists_Cats!$C$38,IF(C791&lt;=Lists_Cats!$B$39,Lists_Cats!$C$39,IF(C791&lt;=Lists_Cats!$B$40,Lists_Cats!$C$40,IF(C791&lt;=Lists_Cats!$B$41,Lists_Cats!$C$41,IF(C791&lt;=Lists_Cats!$B$42,Lists_Cats!$C$42,IF(C791&lt;=Lists_Cats!$B$43,Lists_Cats!$C$43,IF(C791&lt;=Lists_Cats!$B$44,Lists_Cats!$C$44,IF(C791&lt;=Lists_Cats!$B$45,Lists_Cats!$C$45,IF(C791&lt;=Lists_Cats!$B$46,Lists_Cats!$C$46,Lists_Cats!$C$47))))))))))))))</f>
        <v>FW8</v>
      </c>
      <c r="F791" s="319"/>
      <c r="G791" s="319" t="s">
        <v>778</v>
      </c>
      <c r="H791" s="30" t="str">
        <f t="shared" si="37"/>
        <v>FT5-FW8-MAPLE</v>
      </c>
      <c r="I791" s="319">
        <v>34.54</v>
      </c>
      <c r="K791">
        <f t="shared" si="36"/>
        <v>1</v>
      </c>
      <c r="M791" s="356">
        <v>0.02</v>
      </c>
      <c r="O791" s="361">
        <f t="shared" si="38"/>
        <v>35.239999999999995</v>
      </c>
    </row>
    <row r="792" spans="1:15" hidden="1">
      <c r="A792" s="319" t="s">
        <v>774</v>
      </c>
      <c r="B792" s="266">
        <v>25</v>
      </c>
      <c r="C792" s="266">
        <v>125</v>
      </c>
      <c r="D792" s="15" t="str">
        <f>IF(B792&lt;=Lists_Cats!$B$19,Lists_Cats!$C$19,IF(B792&lt;=Lists_Cats!$B$20,Lists_Cats!$C$20,IF(B792&lt;=Lists_Cats!$B$21,Lists_Cats!$C$21,IF(B792&lt;=Lists_Cats!$B$22,Lists_Cats!$C$22,IF(B792&lt;=Lists_Cats!$B$23,Lists_Cats!$C$23,IF(B792&lt;=Lists_Cats!$B$24,Lists_Cats!$C$24,IF(B792&lt;=Lists_Cats!$B$25,Lists_Cats!$C$25,IF(B792&lt;=Lists_Cats!$B$26,Lists_Cats!$C$26,IF(B792&lt;=Lists_Cats!$B$27,Lists_Cats!$C$27,IF(B792&lt;=Lists_Cats!$B$28,Lists_Cats!$C$28,Lists_Cats!$C$29))))))))))</f>
        <v>FT5</v>
      </c>
      <c r="E792" s="29" t="str">
        <f>IF(C792&lt;=Lists_Cats!$B$33,Lists_Cats!$C$33,IF(C792&lt;=Lists_Cats!$B$34,Lists_Cats!$C$34,IF(C792&lt;=Lists_Cats!$B$35,Lists_Cats!$C$35,IF(C792&lt;=Lists_Cats!$B$36,Lists_Cats!$C$36,IF(C792&lt;=Lists_Cats!$B$37,Lists_Cats!$C$37,IF(C792&lt;=Lists_Cats!$B$38,Lists_Cats!$C$38,IF(C792&lt;=Lists_Cats!$B$39,Lists_Cats!$C$39,IF(C792&lt;=Lists_Cats!$B$40,Lists_Cats!$C$40,IF(C792&lt;=Lists_Cats!$B$41,Lists_Cats!$C$41,IF(C792&lt;=Lists_Cats!$B$42,Lists_Cats!$C$42,IF(C792&lt;=Lists_Cats!$B$43,Lists_Cats!$C$43,IF(C792&lt;=Lists_Cats!$B$44,Lists_Cats!$C$44,IF(C792&lt;=Lists_Cats!$B$45,Lists_Cats!$C$45,IF(C792&lt;=Lists_Cats!$B$46,Lists_Cats!$C$46,Lists_Cats!$C$47))))))))))))))</f>
        <v>FW10</v>
      </c>
      <c r="F792" s="319"/>
      <c r="G792" s="319" t="s">
        <v>778</v>
      </c>
      <c r="H792" s="30" t="str">
        <f t="shared" si="37"/>
        <v>FT5-FW10-MAPLE</v>
      </c>
      <c r="I792" s="319">
        <v>42.44</v>
      </c>
      <c r="K792">
        <f t="shared" si="36"/>
        <v>1</v>
      </c>
      <c r="M792" s="356">
        <v>0.02</v>
      </c>
      <c r="O792" s="361">
        <f t="shared" si="38"/>
        <v>43.29</v>
      </c>
    </row>
    <row r="793" spans="1:15" hidden="1">
      <c r="A793" s="319" t="s">
        <v>775</v>
      </c>
      <c r="B793" s="266">
        <v>25</v>
      </c>
      <c r="C793" s="266">
        <v>150</v>
      </c>
      <c r="D793" s="15" t="str">
        <f>IF(B793&lt;=Lists_Cats!$B$19,Lists_Cats!$C$19,IF(B793&lt;=Lists_Cats!$B$20,Lists_Cats!$C$20,IF(B793&lt;=Lists_Cats!$B$21,Lists_Cats!$C$21,IF(B793&lt;=Lists_Cats!$B$22,Lists_Cats!$C$22,IF(B793&lt;=Lists_Cats!$B$23,Lists_Cats!$C$23,IF(B793&lt;=Lists_Cats!$B$24,Lists_Cats!$C$24,IF(B793&lt;=Lists_Cats!$B$25,Lists_Cats!$C$25,IF(B793&lt;=Lists_Cats!$B$26,Lists_Cats!$C$26,IF(B793&lt;=Lists_Cats!$B$27,Lists_Cats!$C$27,IF(B793&lt;=Lists_Cats!$B$28,Lists_Cats!$C$28,Lists_Cats!$C$29))))))))))</f>
        <v>FT5</v>
      </c>
      <c r="E793" s="29" t="str">
        <f>IF(C793&lt;=Lists_Cats!$B$33,Lists_Cats!$C$33,IF(C793&lt;=Lists_Cats!$B$34,Lists_Cats!$C$34,IF(C793&lt;=Lists_Cats!$B$35,Lists_Cats!$C$35,IF(C793&lt;=Lists_Cats!$B$36,Lists_Cats!$C$36,IF(C793&lt;=Lists_Cats!$B$37,Lists_Cats!$C$37,IF(C793&lt;=Lists_Cats!$B$38,Lists_Cats!$C$38,IF(C793&lt;=Lists_Cats!$B$39,Lists_Cats!$C$39,IF(C793&lt;=Lists_Cats!$B$40,Lists_Cats!$C$40,IF(C793&lt;=Lists_Cats!$B$41,Lists_Cats!$C$41,IF(C793&lt;=Lists_Cats!$B$42,Lists_Cats!$C$42,IF(C793&lt;=Lists_Cats!$B$43,Lists_Cats!$C$43,IF(C793&lt;=Lists_Cats!$B$44,Lists_Cats!$C$44,IF(C793&lt;=Lists_Cats!$B$45,Lists_Cats!$C$45,IF(C793&lt;=Lists_Cats!$B$46,Lists_Cats!$C$46,Lists_Cats!$C$47))))))))))))))</f>
        <v>FW12</v>
      </c>
      <c r="F793" s="319"/>
      <c r="G793" s="319" t="s">
        <v>778</v>
      </c>
      <c r="H793" s="30" t="str">
        <f t="shared" si="37"/>
        <v>FT5-FW12-MAPLE</v>
      </c>
      <c r="I793" s="319">
        <v>49.86</v>
      </c>
      <c r="K793">
        <f t="shared" si="36"/>
        <v>1</v>
      </c>
      <c r="M793" s="356">
        <v>0.02</v>
      </c>
      <c r="O793" s="361">
        <f t="shared" si="38"/>
        <v>50.86</v>
      </c>
    </row>
    <row r="794" spans="1:15">
      <c r="A794" s="315" t="s">
        <v>756</v>
      </c>
      <c r="B794" s="315">
        <v>9</v>
      </c>
      <c r="C794" s="266">
        <v>79</v>
      </c>
      <c r="D794" s="15" t="str">
        <f>IF(B794&lt;=Lists_Cats!$B$19,Lists_Cats!$C$19,IF(B794&lt;=Lists_Cats!$B$20,Lists_Cats!$C$20,IF(B794&lt;=Lists_Cats!$B$21,Lists_Cats!$C$21,IF(B794&lt;=Lists_Cats!$B$22,Lists_Cats!$C$22,IF(B794&lt;=Lists_Cats!$B$23,Lists_Cats!$C$23,IF(B794&lt;=Lists_Cats!$B$24,Lists_Cats!$C$24,IF(B794&lt;=Lists_Cats!$B$25,Lists_Cats!$C$25,IF(B794&lt;=Lists_Cats!$B$26,Lists_Cats!$C$26,IF(B794&lt;=Lists_Cats!$B$27,Lists_Cats!$C$27,IF(B794&lt;=Lists_Cats!$B$28,Lists_Cats!$C$28,Lists_Cats!$C$29))))))))))</f>
        <v>FT0</v>
      </c>
      <c r="E794" s="29" t="str">
        <f>IF(C794&lt;=Lists_Cats!$B$33,Lists_Cats!$C$33,IF(C794&lt;=Lists_Cats!$B$34,Lists_Cats!$C$34,IF(C794&lt;=Lists_Cats!$B$35,Lists_Cats!$C$35,IF(C794&lt;=Lists_Cats!$B$36,Lists_Cats!$C$36,IF(C794&lt;=Lists_Cats!$B$37,Lists_Cats!$C$37,IF(C794&lt;=Lists_Cats!$B$38,Lists_Cats!$C$38,IF(C794&lt;=Lists_Cats!$B$39,Lists_Cats!$C$39,IF(C794&lt;=Lists_Cats!$B$40,Lists_Cats!$C$40,IF(C794&lt;=Lists_Cats!$B$41,Lists_Cats!$C$41,IF(C794&lt;=Lists_Cats!$B$42,Lists_Cats!$C$42,IF(C794&lt;=Lists_Cats!$B$43,Lists_Cats!$C$43,IF(C794&lt;=Lists_Cats!$B$44,Lists_Cats!$C$44,IF(C794&lt;=Lists_Cats!$B$45,Lists_Cats!$C$45,IF(C794&lt;=Lists_Cats!$B$46,Lists_Cats!$C$46,Lists_Cats!$C$47))))))))))))))</f>
        <v>FW5</v>
      </c>
      <c r="F794" s="315"/>
      <c r="G794" s="315" t="s">
        <v>779</v>
      </c>
      <c r="H794" s="30" t="str">
        <f t="shared" si="37"/>
        <v>FT0-FW5-CHERRY</v>
      </c>
      <c r="I794" s="315">
        <v>15.07</v>
      </c>
      <c r="K794">
        <f t="shared" si="36"/>
        <v>1</v>
      </c>
      <c r="M794" s="356">
        <v>0.02</v>
      </c>
      <c r="O794" s="361">
        <f t="shared" si="38"/>
        <v>15.379999999999999</v>
      </c>
    </row>
    <row r="795" spans="1:15">
      <c r="A795" s="315" t="s">
        <v>757</v>
      </c>
      <c r="B795" s="315">
        <v>9</v>
      </c>
      <c r="C795" s="266">
        <v>100</v>
      </c>
      <c r="D795" s="15" t="str">
        <f>IF(B795&lt;=Lists_Cats!$B$19,Lists_Cats!$C$19,IF(B795&lt;=Lists_Cats!$B$20,Lists_Cats!$C$20,IF(B795&lt;=Lists_Cats!$B$21,Lists_Cats!$C$21,IF(B795&lt;=Lists_Cats!$B$22,Lists_Cats!$C$22,IF(B795&lt;=Lists_Cats!$B$23,Lists_Cats!$C$23,IF(B795&lt;=Lists_Cats!$B$24,Lists_Cats!$C$24,IF(B795&lt;=Lists_Cats!$B$25,Lists_Cats!$C$25,IF(B795&lt;=Lists_Cats!$B$26,Lists_Cats!$C$26,IF(B795&lt;=Lists_Cats!$B$27,Lists_Cats!$C$27,IF(B795&lt;=Lists_Cats!$B$28,Lists_Cats!$C$28,Lists_Cats!$C$29))))))))))</f>
        <v>FT0</v>
      </c>
      <c r="E795" s="29" t="str">
        <f>IF(C795&lt;=Lists_Cats!$B$33,Lists_Cats!$C$33,IF(C795&lt;=Lists_Cats!$B$34,Lists_Cats!$C$34,IF(C795&lt;=Lists_Cats!$B$35,Lists_Cats!$C$35,IF(C795&lt;=Lists_Cats!$B$36,Lists_Cats!$C$36,IF(C795&lt;=Lists_Cats!$B$37,Lists_Cats!$C$37,IF(C795&lt;=Lists_Cats!$B$38,Lists_Cats!$C$38,IF(C795&lt;=Lists_Cats!$B$39,Lists_Cats!$C$39,IF(C795&lt;=Lists_Cats!$B$40,Lists_Cats!$C$40,IF(C795&lt;=Lists_Cats!$B$41,Lists_Cats!$C$41,IF(C795&lt;=Lists_Cats!$B$42,Lists_Cats!$C$42,IF(C795&lt;=Lists_Cats!$B$43,Lists_Cats!$C$43,IF(C795&lt;=Lists_Cats!$B$44,Lists_Cats!$C$44,IF(C795&lt;=Lists_Cats!$B$45,Lists_Cats!$C$45,IF(C795&lt;=Lists_Cats!$B$46,Lists_Cats!$C$46,Lists_Cats!$C$47))))))))))))))</f>
        <v>FW8</v>
      </c>
      <c r="F795" s="315"/>
      <c r="G795" s="315" t="s">
        <v>779</v>
      </c>
      <c r="H795" s="30" t="str">
        <f t="shared" si="37"/>
        <v>FT0-FW8-CHERRY</v>
      </c>
      <c r="I795" s="315">
        <v>18.020000000000003</v>
      </c>
      <c r="K795">
        <f t="shared" si="36"/>
        <v>1</v>
      </c>
      <c r="M795" s="356">
        <v>0.02</v>
      </c>
      <c r="O795" s="361">
        <f t="shared" si="38"/>
        <v>18.39</v>
      </c>
    </row>
    <row r="796" spans="1:15">
      <c r="A796" s="315" t="s">
        <v>758</v>
      </c>
      <c r="B796" s="315">
        <v>9</v>
      </c>
      <c r="C796" s="266">
        <v>125</v>
      </c>
      <c r="D796" s="15" t="str">
        <f>IF(B796&lt;=Lists_Cats!$B$19,Lists_Cats!$C$19,IF(B796&lt;=Lists_Cats!$B$20,Lists_Cats!$C$20,IF(B796&lt;=Lists_Cats!$B$21,Lists_Cats!$C$21,IF(B796&lt;=Lists_Cats!$B$22,Lists_Cats!$C$22,IF(B796&lt;=Lists_Cats!$B$23,Lists_Cats!$C$23,IF(B796&lt;=Lists_Cats!$B$24,Lists_Cats!$C$24,IF(B796&lt;=Lists_Cats!$B$25,Lists_Cats!$C$25,IF(B796&lt;=Lists_Cats!$B$26,Lists_Cats!$C$26,IF(B796&lt;=Lists_Cats!$B$27,Lists_Cats!$C$27,IF(B796&lt;=Lists_Cats!$B$28,Lists_Cats!$C$28,Lists_Cats!$C$29))))))))))</f>
        <v>FT0</v>
      </c>
      <c r="E796" s="29" t="str">
        <f>IF(C796&lt;=Lists_Cats!$B$33,Lists_Cats!$C$33,IF(C796&lt;=Lists_Cats!$B$34,Lists_Cats!$C$34,IF(C796&lt;=Lists_Cats!$B$35,Lists_Cats!$C$35,IF(C796&lt;=Lists_Cats!$B$36,Lists_Cats!$C$36,IF(C796&lt;=Lists_Cats!$B$37,Lists_Cats!$C$37,IF(C796&lt;=Lists_Cats!$B$38,Lists_Cats!$C$38,IF(C796&lt;=Lists_Cats!$B$39,Lists_Cats!$C$39,IF(C796&lt;=Lists_Cats!$B$40,Lists_Cats!$C$40,IF(C796&lt;=Lists_Cats!$B$41,Lists_Cats!$C$41,IF(C796&lt;=Lists_Cats!$B$42,Lists_Cats!$C$42,IF(C796&lt;=Lists_Cats!$B$43,Lists_Cats!$C$43,IF(C796&lt;=Lists_Cats!$B$44,Lists_Cats!$C$44,IF(C796&lt;=Lists_Cats!$B$45,Lists_Cats!$C$45,IF(C796&lt;=Lists_Cats!$B$46,Lists_Cats!$C$46,Lists_Cats!$C$47))))))))))))))</f>
        <v>FW10</v>
      </c>
      <c r="F796" s="315"/>
      <c r="G796" s="315" t="s">
        <v>779</v>
      </c>
      <c r="H796" s="30" t="str">
        <f t="shared" si="37"/>
        <v>FT0-FW10-CHERRY</v>
      </c>
      <c r="I796" s="315">
        <v>21.44</v>
      </c>
      <c r="K796">
        <f t="shared" si="36"/>
        <v>1</v>
      </c>
      <c r="M796" s="356">
        <v>0.02</v>
      </c>
      <c r="O796" s="361">
        <f t="shared" si="38"/>
        <v>21.87</v>
      </c>
    </row>
    <row r="797" spans="1:15">
      <c r="A797" s="315" t="s">
        <v>759</v>
      </c>
      <c r="B797" s="315">
        <v>9</v>
      </c>
      <c r="C797" s="266">
        <v>150</v>
      </c>
      <c r="D797" s="15" t="str">
        <f>IF(B797&lt;=Lists_Cats!$B$19,Lists_Cats!$C$19,IF(B797&lt;=Lists_Cats!$B$20,Lists_Cats!$C$20,IF(B797&lt;=Lists_Cats!$B$21,Lists_Cats!$C$21,IF(B797&lt;=Lists_Cats!$B$22,Lists_Cats!$C$22,IF(B797&lt;=Lists_Cats!$B$23,Lists_Cats!$C$23,IF(B797&lt;=Lists_Cats!$B$24,Lists_Cats!$C$24,IF(B797&lt;=Lists_Cats!$B$25,Lists_Cats!$C$25,IF(B797&lt;=Lists_Cats!$B$26,Lists_Cats!$C$26,IF(B797&lt;=Lists_Cats!$B$27,Lists_Cats!$C$27,IF(B797&lt;=Lists_Cats!$B$28,Lists_Cats!$C$28,Lists_Cats!$C$29))))))))))</f>
        <v>FT0</v>
      </c>
      <c r="E797" s="29" t="str">
        <f>IF(C797&lt;=Lists_Cats!$B$33,Lists_Cats!$C$33,IF(C797&lt;=Lists_Cats!$B$34,Lists_Cats!$C$34,IF(C797&lt;=Lists_Cats!$B$35,Lists_Cats!$C$35,IF(C797&lt;=Lists_Cats!$B$36,Lists_Cats!$C$36,IF(C797&lt;=Lists_Cats!$B$37,Lists_Cats!$C$37,IF(C797&lt;=Lists_Cats!$B$38,Lists_Cats!$C$38,IF(C797&lt;=Lists_Cats!$B$39,Lists_Cats!$C$39,IF(C797&lt;=Lists_Cats!$B$40,Lists_Cats!$C$40,IF(C797&lt;=Lists_Cats!$B$41,Lists_Cats!$C$41,IF(C797&lt;=Lists_Cats!$B$42,Lists_Cats!$C$42,IF(C797&lt;=Lists_Cats!$B$43,Lists_Cats!$C$43,IF(C797&lt;=Lists_Cats!$B$44,Lists_Cats!$C$44,IF(C797&lt;=Lists_Cats!$B$45,Lists_Cats!$C$45,IF(C797&lt;=Lists_Cats!$B$46,Lists_Cats!$C$46,Lists_Cats!$C$47))))))))))))))</f>
        <v>FW12</v>
      </c>
      <c r="F797" s="315"/>
      <c r="G797" s="315" t="s">
        <v>779</v>
      </c>
      <c r="H797" s="30" t="str">
        <f t="shared" si="37"/>
        <v>FT0-FW12-CHERRY</v>
      </c>
      <c r="I797" s="315">
        <v>25.16</v>
      </c>
      <c r="K797">
        <f t="shared" si="36"/>
        <v>1</v>
      </c>
      <c r="M797" s="356">
        <v>0.02</v>
      </c>
      <c r="O797" s="361">
        <f t="shared" si="38"/>
        <v>25.67</v>
      </c>
    </row>
    <row r="798" spans="1:15" hidden="1">
      <c r="A798" s="315" t="s">
        <v>760</v>
      </c>
      <c r="B798" s="266">
        <v>12</v>
      </c>
      <c r="C798" s="266">
        <v>79</v>
      </c>
      <c r="D798" s="15" t="str">
        <f>IF(B798&lt;=Lists_Cats!$B$19,Lists_Cats!$C$19,IF(B798&lt;=Lists_Cats!$B$20,Lists_Cats!$C$20,IF(B798&lt;=Lists_Cats!$B$21,Lists_Cats!$C$21,IF(B798&lt;=Lists_Cats!$B$22,Lists_Cats!$C$22,IF(B798&lt;=Lists_Cats!$B$23,Lists_Cats!$C$23,IF(B798&lt;=Lists_Cats!$B$24,Lists_Cats!$C$24,IF(B798&lt;=Lists_Cats!$B$25,Lists_Cats!$C$25,IF(B798&lt;=Lists_Cats!$B$26,Lists_Cats!$C$26,IF(B798&lt;=Lists_Cats!$B$27,Lists_Cats!$C$27,IF(B798&lt;=Lists_Cats!$B$28,Lists_Cats!$C$28,Lists_Cats!$C$29))))))))))</f>
        <v>FT1</v>
      </c>
      <c r="E798" s="29" t="str">
        <f>IF(C798&lt;=Lists_Cats!$B$33,Lists_Cats!$C$33,IF(C798&lt;=Lists_Cats!$B$34,Lists_Cats!$C$34,IF(C798&lt;=Lists_Cats!$B$35,Lists_Cats!$C$35,IF(C798&lt;=Lists_Cats!$B$36,Lists_Cats!$C$36,IF(C798&lt;=Lists_Cats!$B$37,Lists_Cats!$C$37,IF(C798&lt;=Lists_Cats!$B$38,Lists_Cats!$C$38,IF(C798&lt;=Lists_Cats!$B$39,Lists_Cats!$C$39,IF(C798&lt;=Lists_Cats!$B$40,Lists_Cats!$C$40,IF(C798&lt;=Lists_Cats!$B$41,Lists_Cats!$C$41,IF(C798&lt;=Lists_Cats!$B$42,Lists_Cats!$C$42,IF(C798&lt;=Lists_Cats!$B$43,Lists_Cats!$C$43,IF(C798&lt;=Lists_Cats!$B$44,Lists_Cats!$C$44,IF(C798&lt;=Lists_Cats!$B$45,Lists_Cats!$C$45,IF(C798&lt;=Lists_Cats!$B$46,Lists_Cats!$C$46,Lists_Cats!$C$47))))))))))))))</f>
        <v>FW5</v>
      </c>
      <c r="F798" s="315"/>
      <c r="G798" s="315" t="s">
        <v>779</v>
      </c>
      <c r="H798" s="30" t="str">
        <f t="shared" si="37"/>
        <v>FT1-FW5-CHERRY</v>
      </c>
      <c r="I798" s="315">
        <v>18.12</v>
      </c>
      <c r="K798">
        <f t="shared" si="36"/>
        <v>1</v>
      </c>
      <c r="M798" s="356">
        <v>0.02</v>
      </c>
      <c r="O798" s="361">
        <f t="shared" si="38"/>
        <v>18.490000000000002</v>
      </c>
    </row>
    <row r="799" spans="1:15" hidden="1">
      <c r="A799" s="315" t="s">
        <v>761</v>
      </c>
      <c r="B799" s="266">
        <v>12</v>
      </c>
      <c r="C799" s="266">
        <v>100</v>
      </c>
      <c r="D799" s="15" t="str">
        <f>IF(B799&lt;=Lists_Cats!$B$19,Lists_Cats!$C$19,IF(B799&lt;=Lists_Cats!$B$20,Lists_Cats!$C$20,IF(B799&lt;=Lists_Cats!$B$21,Lists_Cats!$C$21,IF(B799&lt;=Lists_Cats!$B$22,Lists_Cats!$C$22,IF(B799&lt;=Lists_Cats!$B$23,Lists_Cats!$C$23,IF(B799&lt;=Lists_Cats!$B$24,Lists_Cats!$C$24,IF(B799&lt;=Lists_Cats!$B$25,Lists_Cats!$C$25,IF(B799&lt;=Lists_Cats!$B$26,Lists_Cats!$C$26,IF(B799&lt;=Lists_Cats!$B$27,Lists_Cats!$C$27,IF(B799&lt;=Lists_Cats!$B$28,Lists_Cats!$C$28,Lists_Cats!$C$29))))))))))</f>
        <v>FT1</v>
      </c>
      <c r="E799" s="29" t="str">
        <f>IF(C799&lt;=Lists_Cats!$B$33,Lists_Cats!$C$33,IF(C799&lt;=Lists_Cats!$B$34,Lists_Cats!$C$34,IF(C799&lt;=Lists_Cats!$B$35,Lists_Cats!$C$35,IF(C799&lt;=Lists_Cats!$B$36,Lists_Cats!$C$36,IF(C799&lt;=Lists_Cats!$B$37,Lists_Cats!$C$37,IF(C799&lt;=Lists_Cats!$B$38,Lists_Cats!$C$38,IF(C799&lt;=Lists_Cats!$B$39,Lists_Cats!$C$39,IF(C799&lt;=Lists_Cats!$B$40,Lists_Cats!$C$40,IF(C799&lt;=Lists_Cats!$B$41,Lists_Cats!$C$41,IF(C799&lt;=Lists_Cats!$B$42,Lists_Cats!$C$42,IF(C799&lt;=Lists_Cats!$B$43,Lists_Cats!$C$43,IF(C799&lt;=Lists_Cats!$B$44,Lists_Cats!$C$44,IF(C799&lt;=Lists_Cats!$B$45,Lists_Cats!$C$45,IF(C799&lt;=Lists_Cats!$B$46,Lists_Cats!$C$46,Lists_Cats!$C$47))))))))))))))</f>
        <v>FW8</v>
      </c>
      <c r="F799" s="315"/>
      <c r="G799" s="315" t="s">
        <v>779</v>
      </c>
      <c r="H799" s="30" t="str">
        <f t="shared" si="37"/>
        <v>FT1-FW8-CHERRY</v>
      </c>
      <c r="I799" s="315">
        <v>21.64</v>
      </c>
      <c r="K799">
        <f t="shared" si="36"/>
        <v>1</v>
      </c>
      <c r="M799" s="356">
        <v>0.02</v>
      </c>
      <c r="O799" s="361">
        <f t="shared" si="38"/>
        <v>22.080000000000002</v>
      </c>
    </row>
    <row r="800" spans="1:15" hidden="1">
      <c r="A800" s="315" t="s">
        <v>762</v>
      </c>
      <c r="B800" s="266">
        <v>12</v>
      </c>
      <c r="C800" s="266">
        <v>125</v>
      </c>
      <c r="D800" s="15" t="str">
        <f>IF(B800&lt;=Lists_Cats!$B$19,Lists_Cats!$C$19,IF(B800&lt;=Lists_Cats!$B$20,Lists_Cats!$C$20,IF(B800&lt;=Lists_Cats!$B$21,Lists_Cats!$C$21,IF(B800&lt;=Lists_Cats!$B$22,Lists_Cats!$C$22,IF(B800&lt;=Lists_Cats!$B$23,Lists_Cats!$C$23,IF(B800&lt;=Lists_Cats!$B$24,Lists_Cats!$C$24,IF(B800&lt;=Lists_Cats!$B$25,Lists_Cats!$C$25,IF(B800&lt;=Lists_Cats!$B$26,Lists_Cats!$C$26,IF(B800&lt;=Lists_Cats!$B$27,Lists_Cats!$C$27,IF(B800&lt;=Lists_Cats!$B$28,Lists_Cats!$C$28,Lists_Cats!$C$29))))))))))</f>
        <v>FT1</v>
      </c>
      <c r="E800" s="29" t="str">
        <f>IF(C800&lt;=Lists_Cats!$B$33,Lists_Cats!$C$33,IF(C800&lt;=Lists_Cats!$B$34,Lists_Cats!$C$34,IF(C800&lt;=Lists_Cats!$B$35,Lists_Cats!$C$35,IF(C800&lt;=Lists_Cats!$B$36,Lists_Cats!$C$36,IF(C800&lt;=Lists_Cats!$B$37,Lists_Cats!$C$37,IF(C800&lt;=Lists_Cats!$B$38,Lists_Cats!$C$38,IF(C800&lt;=Lists_Cats!$B$39,Lists_Cats!$C$39,IF(C800&lt;=Lists_Cats!$B$40,Lists_Cats!$C$40,IF(C800&lt;=Lists_Cats!$B$41,Lists_Cats!$C$41,IF(C800&lt;=Lists_Cats!$B$42,Lists_Cats!$C$42,IF(C800&lt;=Lists_Cats!$B$43,Lists_Cats!$C$43,IF(C800&lt;=Lists_Cats!$B$44,Lists_Cats!$C$44,IF(C800&lt;=Lists_Cats!$B$45,Lists_Cats!$C$45,IF(C800&lt;=Lists_Cats!$B$46,Lists_Cats!$C$46,Lists_Cats!$C$47))))))))))))))</f>
        <v>FW10</v>
      </c>
      <c r="F800" s="315"/>
      <c r="G800" s="315" t="s">
        <v>779</v>
      </c>
      <c r="H800" s="30" t="str">
        <f t="shared" si="37"/>
        <v>FT1-FW10-CHERRY</v>
      </c>
      <c r="I800" s="315">
        <v>26.35</v>
      </c>
      <c r="K800">
        <f t="shared" si="36"/>
        <v>1</v>
      </c>
      <c r="M800" s="356">
        <v>0.02</v>
      </c>
      <c r="O800" s="361">
        <f t="shared" si="38"/>
        <v>26.880000000000003</v>
      </c>
    </row>
    <row r="801" spans="1:15" hidden="1">
      <c r="A801" s="315" t="s">
        <v>763</v>
      </c>
      <c r="B801" s="266">
        <v>12</v>
      </c>
      <c r="C801" s="266">
        <v>150</v>
      </c>
      <c r="D801" s="15" t="str">
        <f>IF(B801&lt;=Lists_Cats!$B$19,Lists_Cats!$C$19,IF(B801&lt;=Lists_Cats!$B$20,Lists_Cats!$C$20,IF(B801&lt;=Lists_Cats!$B$21,Lists_Cats!$C$21,IF(B801&lt;=Lists_Cats!$B$22,Lists_Cats!$C$22,IF(B801&lt;=Lists_Cats!$B$23,Lists_Cats!$C$23,IF(B801&lt;=Lists_Cats!$B$24,Lists_Cats!$C$24,IF(B801&lt;=Lists_Cats!$B$25,Lists_Cats!$C$25,IF(B801&lt;=Lists_Cats!$B$26,Lists_Cats!$C$26,IF(B801&lt;=Lists_Cats!$B$27,Lists_Cats!$C$27,IF(B801&lt;=Lists_Cats!$B$28,Lists_Cats!$C$28,Lists_Cats!$C$29))))))))))</f>
        <v>FT1</v>
      </c>
      <c r="E801" s="29" t="str">
        <f>IF(C801&lt;=Lists_Cats!$B$33,Lists_Cats!$C$33,IF(C801&lt;=Lists_Cats!$B$34,Lists_Cats!$C$34,IF(C801&lt;=Lists_Cats!$B$35,Lists_Cats!$C$35,IF(C801&lt;=Lists_Cats!$B$36,Lists_Cats!$C$36,IF(C801&lt;=Lists_Cats!$B$37,Lists_Cats!$C$37,IF(C801&lt;=Lists_Cats!$B$38,Lists_Cats!$C$38,IF(C801&lt;=Lists_Cats!$B$39,Lists_Cats!$C$39,IF(C801&lt;=Lists_Cats!$B$40,Lists_Cats!$C$40,IF(C801&lt;=Lists_Cats!$B$41,Lists_Cats!$C$41,IF(C801&lt;=Lists_Cats!$B$42,Lists_Cats!$C$42,IF(C801&lt;=Lists_Cats!$B$43,Lists_Cats!$C$43,IF(C801&lt;=Lists_Cats!$B$44,Lists_Cats!$C$44,IF(C801&lt;=Lists_Cats!$B$45,Lists_Cats!$C$45,IF(C801&lt;=Lists_Cats!$B$46,Lists_Cats!$C$46,Lists_Cats!$C$47))))))))))))))</f>
        <v>FW12</v>
      </c>
      <c r="F801" s="315"/>
      <c r="G801" s="315" t="s">
        <v>779</v>
      </c>
      <c r="H801" s="30" t="str">
        <f t="shared" si="37"/>
        <v>FT1-FW12-CHERRY</v>
      </c>
      <c r="I801" s="315">
        <v>30.59</v>
      </c>
      <c r="K801">
        <f t="shared" si="36"/>
        <v>1</v>
      </c>
      <c r="M801" s="356">
        <v>0.02</v>
      </c>
      <c r="O801" s="361">
        <f t="shared" si="38"/>
        <v>31.21</v>
      </c>
    </row>
    <row r="802" spans="1:15">
      <c r="A802" s="315" t="s">
        <v>764</v>
      </c>
      <c r="B802" s="266">
        <v>15</v>
      </c>
      <c r="C802" s="266">
        <v>79</v>
      </c>
      <c r="D802" s="15" t="str">
        <f>IF(B802&lt;=Lists_Cats!$B$19,Lists_Cats!$C$19,IF(B802&lt;=Lists_Cats!$B$20,Lists_Cats!$C$20,IF(B802&lt;=Lists_Cats!$B$21,Lists_Cats!$C$21,IF(B802&lt;=Lists_Cats!$B$22,Lists_Cats!$C$22,IF(B802&lt;=Lists_Cats!$B$23,Lists_Cats!$C$23,IF(B802&lt;=Lists_Cats!$B$24,Lists_Cats!$C$24,IF(B802&lt;=Lists_Cats!$B$25,Lists_Cats!$C$25,IF(B802&lt;=Lists_Cats!$B$26,Lists_Cats!$C$26,IF(B802&lt;=Lists_Cats!$B$27,Lists_Cats!$C$27,IF(B802&lt;=Lists_Cats!$B$28,Lists_Cats!$C$28,Lists_Cats!$C$29))))))))))</f>
        <v>FT2</v>
      </c>
      <c r="E802" s="29" t="str">
        <f>IF(C802&lt;=Lists_Cats!$B$33,Lists_Cats!$C$33,IF(C802&lt;=Lists_Cats!$B$34,Lists_Cats!$C$34,IF(C802&lt;=Lists_Cats!$B$35,Lists_Cats!$C$35,IF(C802&lt;=Lists_Cats!$B$36,Lists_Cats!$C$36,IF(C802&lt;=Lists_Cats!$B$37,Lists_Cats!$C$37,IF(C802&lt;=Lists_Cats!$B$38,Lists_Cats!$C$38,IF(C802&lt;=Lists_Cats!$B$39,Lists_Cats!$C$39,IF(C802&lt;=Lists_Cats!$B$40,Lists_Cats!$C$40,IF(C802&lt;=Lists_Cats!$B$41,Lists_Cats!$C$41,IF(C802&lt;=Lists_Cats!$B$42,Lists_Cats!$C$42,IF(C802&lt;=Lists_Cats!$B$43,Lists_Cats!$C$43,IF(C802&lt;=Lists_Cats!$B$44,Lists_Cats!$C$44,IF(C802&lt;=Lists_Cats!$B$45,Lists_Cats!$C$45,IF(C802&lt;=Lists_Cats!$B$46,Lists_Cats!$C$46,Lists_Cats!$C$47))))))))))))))</f>
        <v>FW5</v>
      </c>
      <c r="F802" s="315"/>
      <c r="G802" s="315" t="s">
        <v>779</v>
      </c>
      <c r="H802" s="30" t="str">
        <f t="shared" si="37"/>
        <v>FT2-FW5-CHERRY</v>
      </c>
      <c r="I802" s="315">
        <v>19.82</v>
      </c>
      <c r="K802">
        <f t="shared" si="36"/>
        <v>1</v>
      </c>
      <c r="M802" s="356">
        <v>0.02</v>
      </c>
      <c r="O802" s="361">
        <f t="shared" si="38"/>
        <v>20.220000000000002</v>
      </c>
    </row>
    <row r="803" spans="1:15">
      <c r="A803" s="315" t="s">
        <v>765</v>
      </c>
      <c r="B803" s="266">
        <v>15</v>
      </c>
      <c r="C803" s="266">
        <v>100</v>
      </c>
      <c r="D803" s="15" t="str">
        <f>IF(B803&lt;=Lists_Cats!$B$19,Lists_Cats!$C$19,IF(B803&lt;=Lists_Cats!$B$20,Lists_Cats!$C$20,IF(B803&lt;=Lists_Cats!$B$21,Lists_Cats!$C$21,IF(B803&lt;=Lists_Cats!$B$22,Lists_Cats!$C$22,IF(B803&lt;=Lists_Cats!$B$23,Lists_Cats!$C$23,IF(B803&lt;=Lists_Cats!$B$24,Lists_Cats!$C$24,IF(B803&lt;=Lists_Cats!$B$25,Lists_Cats!$C$25,IF(B803&lt;=Lists_Cats!$B$26,Lists_Cats!$C$26,IF(B803&lt;=Lists_Cats!$B$27,Lists_Cats!$C$27,IF(B803&lt;=Lists_Cats!$B$28,Lists_Cats!$C$28,Lists_Cats!$C$29))))))))))</f>
        <v>FT2</v>
      </c>
      <c r="E803" s="29" t="str">
        <f>IF(C803&lt;=Lists_Cats!$B$33,Lists_Cats!$C$33,IF(C803&lt;=Lists_Cats!$B$34,Lists_Cats!$C$34,IF(C803&lt;=Lists_Cats!$B$35,Lists_Cats!$C$35,IF(C803&lt;=Lists_Cats!$B$36,Lists_Cats!$C$36,IF(C803&lt;=Lists_Cats!$B$37,Lists_Cats!$C$37,IF(C803&lt;=Lists_Cats!$B$38,Lists_Cats!$C$38,IF(C803&lt;=Lists_Cats!$B$39,Lists_Cats!$C$39,IF(C803&lt;=Lists_Cats!$B$40,Lists_Cats!$C$40,IF(C803&lt;=Lists_Cats!$B$41,Lists_Cats!$C$41,IF(C803&lt;=Lists_Cats!$B$42,Lists_Cats!$C$42,IF(C803&lt;=Lists_Cats!$B$43,Lists_Cats!$C$43,IF(C803&lt;=Lists_Cats!$B$44,Lists_Cats!$C$44,IF(C803&lt;=Lists_Cats!$B$45,Lists_Cats!$C$45,IF(C803&lt;=Lists_Cats!$B$46,Lists_Cats!$C$46,Lists_Cats!$C$47))))))))))))))</f>
        <v>FW8</v>
      </c>
      <c r="F803" s="315"/>
      <c r="G803" s="315" t="s">
        <v>779</v>
      </c>
      <c r="H803" s="30" t="str">
        <f t="shared" si="37"/>
        <v>FT2-FW8-CHERRY</v>
      </c>
      <c r="I803" s="315">
        <v>24.23</v>
      </c>
      <c r="K803">
        <f t="shared" si="36"/>
        <v>1</v>
      </c>
      <c r="M803" s="356">
        <v>0.02</v>
      </c>
      <c r="O803" s="361">
        <f t="shared" si="38"/>
        <v>24.720000000000002</v>
      </c>
    </row>
    <row r="804" spans="1:15">
      <c r="A804" s="315" t="s">
        <v>766</v>
      </c>
      <c r="B804" s="266">
        <v>15</v>
      </c>
      <c r="C804" s="266">
        <v>125</v>
      </c>
      <c r="D804" s="15" t="str">
        <f>IF(B804&lt;=Lists_Cats!$B$19,Lists_Cats!$C$19,IF(B804&lt;=Lists_Cats!$B$20,Lists_Cats!$C$20,IF(B804&lt;=Lists_Cats!$B$21,Lists_Cats!$C$21,IF(B804&lt;=Lists_Cats!$B$22,Lists_Cats!$C$22,IF(B804&lt;=Lists_Cats!$B$23,Lists_Cats!$C$23,IF(B804&lt;=Lists_Cats!$B$24,Lists_Cats!$C$24,IF(B804&lt;=Lists_Cats!$B$25,Lists_Cats!$C$25,IF(B804&lt;=Lists_Cats!$B$26,Lists_Cats!$C$26,IF(B804&lt;=Lists_Cats!$B$27,Lists_Cats!$C$27,IF(B804&lt;=Lists_Cats!$B$28,Lists_Cats!$C$28,Lists_Cats!$C$29))))))))))</f>
        <v>FT2</v>
      </c>
      <c r="E804" s="29" t="str">
        <f>IF(C804&lt;=Lists_Cats!$B$33,Lists_Cats!$C$33,IF(C804&lt;=Lists_Cats!$B$34,Lists_Cats!$C$34,IF(C804&lt;=Lists_Cats!$B$35,Lists_Cats!$C$35,IF(C804&lt;=Lists_Cats!$B$36,Lists_Cats!$C$36,IF(C804&lt;=Lists_Cats!$B$37,Lists_Cats!$C$37,IF(C804&lt;=Lists_Cats!$B$38,Lists_Cats!$C$38,IF(C804&lt;=Lists_Cats!$B$39,Lists_Cats!$C$39,IF(C804&lt;=Lists_Cats!$B$40,Lists_Cats!$C$40,IF(C804&lt;=Lists_Cats!$B$41,Lists_Cats!$C$41,IF(C804&lt;=Lists_Cats!$B$42,Lists_Cats!$C$42,IF(C804&lt;=Lists_Cats!$B$43,Lists_Cats!$C$43,IF(C804&lt;=Lists_Cats!$B$44,Lists_Cats!$C$44,IF(C804&lt;=Lists_Cats!$B$45,Lists_Cats!$C$45,IF(C804&lt;=Lists_Cats!$B$46,Lists_Cats!$C$46,Lists_Cats!$C$47))))))))))))))</f>
        <v>FW10</v>
      </c>
      <c r="F804" s="315"/>
      <c r="G804" s="315" t="s">
        <v>779</v>
      </c>
      <c r="H804" s="30" t="str">
        <f t="shared" si="37"/>
        <v>FT2-FW10-CHERRY</v>
      </c>
      <c r="I804" s="315">
        <v>29.150000000000002</v>
      </c>
      <c r="K804">
        <f t="shared" si="36"/>
        <v>1</v>
      </c>
      <c r="M804" s="356">
        <v>0.02</v>
      </c>
      <c r="O804" s="361">
        <f t="shared" si="38"/>
        <v>29.740000000000002</v>
      </c>
    </row>
    <row r="805" spans="1:15">
      <c r="A805" s="315" t="s">
        <v>767</v>
      </c>
      <c r="B805" s="266">
        <v>15</v>
      </c>
      <c r="C805" s="266">
        <v>150</v>
      </c>
      <c r="D805" s="15" t="str">
        <f>IF(B805&lt;=Lists_Cats!$B$19,Lists_Cats!$C$19,IF(B805&lt;=Lists_Cats!$B$20,Lists_Cats!$C$20,IF(B805&lt;=Lists_Cats!$B$21,Lists_Cats!$C$21,IF(B805&lt;=Lists_Cats!$B$22,Lists_Cats!$C$22,IF(B805&lt;=Lists_Cats!$B$23,Lists_Cats!$C$23,IF(B805&lt;=Lists_Cats!$B$24,Lists_Cats!$C$24,IF(B805&lt;=Lists_Cats!$B$25,Lists_Cats!$C$25,IF(B805&lt;=Lists_Cats!$B$26,Lists_Cats!$C$26,IF(B805&lt;=Lists_Cats!$B$27,Lists_Cats!$C$27,IF(B805&lt;=Lists_Cats!$B$28,Lists_Cats!$C$28,Lists_Cats!$C$29))))))))))</f>
        <v>FT2</v>
      </c>
      <c r="E805" s="29" t="str">
        <f>IF(C805&lt;=Lists_Cats!$B$33,Lists_Cats!$C$33,IF(C805&lt;=Lists_Cats!$B$34,Lists_Cats!$C$34,IF(C805&lt;=Lists_Cats!$B$35,Lists_Cats!$C$35,IF(C805&lt;=Lists_Cats!$B$36,Lists_Cats!$C$36,IF(C805&lt;=Lists_Cats!$B$37,Lists_Cats!$C$37,IF(C805&lt;=Lists_Cats!$B$38,Lists_Cats!$C$38,IF(C805&lt;=Lists_Cats!$B$39,Lists_Cats!$C$39,IF(C805&lt;=Lists_Cats!$B$40,Lists_Cats!$C$40,IF(C805&lt;=Lists_Cats!$B$41,Lists_Cats!$C$41,IF(C805&lt;=Lists_Cats!$B$42,Lists_Cats!$C$42,IF(C805&lt;=Lists_Cats!$B$43,Lists_Cats!$C$43,IF(C805&lt;=Lists_Cats!$B$44,Lists_Cats!$C$44,IF(C805&lt;=Lists_Cats!$B$45,Lists_Cats!$C$45,IF(C805&lt;=Lists_Cats!$B$46,Lists_Cats!$C$46,Lists_Cats!$C$47))))))))))))))</f>
        <v>FW12</v>
      </c>
      <c r="F805" s="315"/>
      <c r="G805" s="315" t="s">
        <v>779</v>
      </c>
      <c r="H805" s="30" t="str">
        <f t="shared" si="37"/>
        <v>FT2-FW12-CHERRY</v>
      </c>
      <c r="I805" s="315">
        <v>34.059999999999995</v>
      </c>
      <c r="K805">
        <f t="shared" si="36"/>
        <v>1</v>
      </c>
      <c r="M805" s="356">
        <v>0.02</v>
      </c>
      <c r="O805" s="361">
        <f t="shared" si="38"/>
        <v>34.75</v>
      </c>
    </row>
    <row r="806" spans="1:15">
      <c r="A806" s="315" t="s">
        <v>768</v>
      </c>
      <c r="B806" s="266">
        <v>18</v>
      </c>
      <c r="C806" s="266">
        <v>79</v>
      </c>
      <c r="D806" s="15" t="str">
        <f>IF(B806&lt;=Lists_Cats!$B$19,Lists_Cats!$C$19,IF(B806&lt;=Lists_Cats!$B$20,Lists_Cats!$C$20,IF(B806&lt;=Lists_Cats!$B$21,Lists_Cats!$C$21,IF(B806&lt;=Lists_Cats!$B$22,Lists_Cats!$C$22,IF(B806&lt;=Lists_Cats!$B$23,Lists_Cats!$C$23,IF(B806&lt;=Lists_Cats!$B$24,Lists_Cats!$C$24,IF(B806&lt;=Lists_Cats!$B$25,Lists_Cats!$C$25,IF(B806&lt;=Lists_Cats!$B$26,Lists_Cats!$C$26,IF(B806&lt;=Lists_Cats!$B$27,Lists_Cats!$C$27,IF(B806&lt;=Lists_Cats!$B$28,Lists_Cats!$C$28,Lists_Cats!$C$29))))))))))</f>
        <v>FT3</v>
      </c>
      <c r="E806" s="29" t="str">
        <f>IF(C806&lt;=Lists_Cats!$B$33,Lists_Cats!$C$33,IF(C806&lt;=Lists_Cats!$B$34,Lists_Cats!$C$34,IF(C806&lt;=Lists_Cats!$B$35,Lists_Cats!$C$35,IF(C806&lt;=Lists_Cats!$B$36,Lists_Cats!$C$36,IF(C806&lt;=Lists_Cats!$B$37,Lists_Cats!$C$37,IF(C806&lt;=Lists_Cats!$B$38,Lists_Cats!$C$38,IF(C806&lt;=Lists_Cats!$B$39,Lists_Cats!$C$39,IF(C806&lt;=Lists_Cats!$B$40,Lists_Cats!$C$40,IF(C806&lt;=Lists_Cats!$B$41,Lists_Cats!$C$41,IF(C806&lt;=Lists_Cats!$B$42,Lists_Cats!$C$42,IF(C806&lt;=Lists_Cats!$B$43,Lists_Cats!$C$43,IF(C806&lt;=Lists_Cats!$B$44,Lists_Cats!$C$44,IF(C806&lt;=Lists_Cats!$B$45,Lists_Cats!$C$45,IF(C806&lt;=Lists_Cats!$B$46,Lists_Cats!$C$46,Lists_Cats!$C$47))))))))))))))</f>
        <v>FW5</v>
      </c>
      <c r="F806" s="315"/>
      <c r="G806" s="315" t="s">
        <v>779</v>
      </c>
      <c r="H806" s="30" t="str">
        <f t="shared" si="37"/>
        <v>FT3-FW5-CHERRY</v>
      </c>
      <c r="I806" s="315">
        <v>23.610000000000003</v>
      </c>
      <c r="K806">
        <f t="shared" si="36"/>
        <v>1</v>
      </c>
      <c r="M806" s="356">
        <v>0.02</v>
      </c>
      <c r="O806" s="361">
        <f t="shared" si="38"/>
        <v>24.09</v>
      </c>
    </row>
    <row r="807" spans="1:15">
      <c r="A807" s="315" t="s">
        <v>769</v>
      </c>
      <c r="B807" s="266">
        <v>18</v>
      </c>
      <c r="C807" s="266">
        <v>100</v>
      </c>
      <c r="D807" s="15" t="str">
        <f>IF(B807&lt;=Lists_Cats!$B$19,Lists_Cats!$C$19,IF(B807&lt;=Lists_Cats!$B$20,Lists_Cats!$C$20,IF(B807&lt;=Lists_Cats!$B$21,Lists_Cats!$C$21,IF(B807&lt;=Lists_Cats!$B$22,Lists_Cats!$C$22,IF(B807&lt;=Lists_Cats!$B$23,Lists_Cats!$C$23,IF(B807&lt;=Lists_Cats!$B$24,Lists_Cats!$C$24,IF(B807&lt;=Lists_Cats!$B$25,Lists_Cats!$C$25,IF(B807&lt;=Lists_Cats!$B$26,Lists_Cats!$C$26,IF(B807&lt;=Lists_Cats!$B$27,Lists_Cats!$C$27,IF(B807&lt;=Lists_Cats!$B$28,Lists_Cats!$C$28,Lists_Cats!$C$29))))))))))</f>
        <v>FT3</v>
      </c>
      <c r="E807" s="29" t="str">
        <f>IF(C807&lt;=Lists_Cats!$B$33,Lists_Cats!$C$33,IF(C807&lt;=Lists_Cats!$B$34,Lists_Cats!$C$34,IF(C807&lt;=Lists_Cats!$B$35,Lists_Cats!$C$35,IF(C807&lt;=Lists_Cats!$B$36,Lists_Cats!$C$36,IF(C807&lt;=Lists_Cats!$B$37,Lists_Cats!$C$37,IF(C807&lt;=Lists_Cats!$B$38,Lists_Cats!$C$38,IF(C807&lt;=Lists_Cats!$B$39,Lists_Cats!$C$39,IF(C807&lt;=Lists_Cats!$B$40,Lists_Cats!$C$40,IF(C807&lt;=Lists_Cats!$B$41,Lists_Cats!$C$41,IF(C807&lt;=Lists_Cats!$B$42,Lists_Cats!$C$42,IF(C807&lt;=Lists_Cats!$B$43,Lists_Cats!$C$43,IF(C807&lt;=Lists_Cats!$B$44,Lists_Cats!$C$44,IF(C807&lt;=Lists_Cats!$B$45,Lists_Cats!$C$45,IF(C807&lt;=Lists_Cats!$B$46,Lists_Cats!$C$46,Lists_Cats!$C$47))))))))))))))</f>
        <v>FW8</v>
      </c>
      <c r="F807" s="315"/>
      <c r="G807" s="315" t="s">
        <v>779</v>
      </c>
      <c r="H807" s="30" t="str">
        <f t="shared" si="37"/>
        <v>FT3-FW8-CHERRY</v>
      </c>
      <c r="I807" s="315">
        <v>28.470000000000002</v>
      </c>
      <c r="K807">
        <f t="shared" si="36"/>
        <v>1</v>
      </c>
      <c r="M807" s="356">
        <v>0.02</v>
      </c>
      <c r="O807" s="361">
        <f t="shared" si="38"/>
        <v>29.040000000000003</v>
      </c>
    </row>
    <row r="808" spans="1:15">
      <c r="A808" s="315" t="s">
        <v>770</v>
      </c>
      <c r="B808" s="266">
        <v>18</v>
      </c>
      <c r="C808" s="266">
        <v>125</v>
      </c>
      <c r="D808" s="15" t="str">
        <f>IF(B808&lt;=Lists_Cats!$B$19,Lists_Cats!$C$19,IF(B808&lt;=Lists_Cats!$B$20,Lists_Cats!$C$20,IF(B808&lt;=Lists_Cats!$B$21,Lists_Cats!$C$21,IF(B808&lt;=Lists_Cats!$B$22,Lists_Cats!$C$22,IF(B808&lt;=Lists_Cats!$B$23,Lists_Cats!$C$23,IF(B808&lt;=Lists_Cats!$B$24,Lists_Cats!$C$24,IF(B808&lt;=Lists_Cats!$B$25,Lists_Cats!$C$25,IF(B808&lt;=Lists_Cats!$B$26,Lists_Cats!$C$26,IF(B808&lt;=Lists_Cats!$B$27,Lists_Cats!$C$27,IF(B808&lt;=Lists_Cats!$B$28,Lists_Cats!$C$28,Lists_Cats!$C$29))))))))))</f>
        <v>FT3</v>
      </c>
      <c r="E808" s="29" t="str">
        <f>IF(C808&lt;=Lists_Cats!$B$33,Lists_Cats!$C$33,IF(C808&lt;=Lists_Cats!$B$34,Lists_Cats!$C$34,IF(C808&lt;=Lists_Cats!$B$35,Lists_Cats!$C$35,IF(C808&lt;=Lists_Cats!$B$36,Lists_Cats!$C$36,IF(C808&lt;=Lists_Cats!$B$37,Lists_Cats!$C$37,IF(C808&lt;=Lists_Cats!$B$38,Lists_Cats!$C$38,IF(C808&lt;=Lists_Cats!$B$39,Lists_Cats!$C$39,IF(C808&lt;=Lists_Cats!$B$40,Lists_Cats!$C$40,IF(C808&lt;=Lists_Cats!$B$41,Lists_Cats!$C$41,IF(C808&lt;=Lists_Cats!$B$42,Lists_Cats!$C$42,IF(C808&lt;=Lists_Cats!$B$43,Lists_Cats!$C$43,IF(C808&lt;=Lists_Cats!$B$44,Lists_Cats!$C$44,IF(C808&lt;=Lists_Cats!$B$45,Lists_Cats!$C$45,IF(C808&lt;=Lists_Cats!$B$46,Lists_Cats!$C$46,Lists_Cats!$C$47))))))))))))))</f>
        <v>FW10</v>
      </c>
      <c r="F808" s="315"/>
      <c r="G808" s="315" t="s">
        <v>779</v>
      </c>
      <c r="H808" s="30" t="str">
        <f t="shared" si="37"/>
        <v>FT3-FW10-CHERRY</v>
      </c>
      <c r="I808" s="315">
        <v>34.989999999999995</v>
      </c>
      <c r="K808">
        <f t="shared" si="36"/>
        <v>1</v>
      </c>
      <c r="M808" s="356">
        <v>0.02</v>
      </c>
      <c r="O808" s="361">
        <f t="shared" si="38"/>
        <v>35.69</v>
      </c>
    </row>
    <row r="809" spans="1:15">
      <c r="A809" s="315" t="s">
        <v>771</v>
      </c>
      <c r="B809" s="266">
        <v>18</v>
      </c>
      <c r="C809" s="266">
        <v>150</v>
      </c>
      <c r="D809" s="15" t="str">
        <f>IF(B809&lt;=Lists_Cats!$B$19,Lists_Cats!$C$19,IF(B809&lt;=Lists_Cats!$B$20,Lists_Cats!$C$20,IF(B809&lt;=Lists_Cats!$B$21,Lists_Cats!$C$21,IF(B809&lt;=Lists_Cats!$B$22,Lists_Cats!$C$22,IF(B809&lt;=Lists_Cats!$B$23,Lists_Cats!$C$23,IF(B809&lt;=Lists_Cats!$B$24,Lists_Cats!$C$24,IF(B809&lt;=Lists_Cats!$B$25,Lists_Cats!$C$25,IF(B809&lt;=Lists_Cats!$B$26,Lists_Cats!$C$26,IF(B809&lt;=Lists_Cats!$B$27,Lists_Cats!$C$27,IF(B809&lt;=Lists_Cats!$B$28,Lists_Cats!$C$28,Lists_Cats!$C$29))))))))))</f>
        <v>FT3</v>
      </c>
      <c r="E809" s="29" t="str">
        <f>IF(C809&lt;=Lists_Cats!$B$33,Lists_Cats!$C$33,IF(C809&lt;=Lists_Cats!$B$34,Lists_Cats!$C$34,IF(C809&lt;=Lists_Cats!$B$35,Lists_Cats!$C$35,IF(C809&lt;=Lists_Cats!$B$36,Lists_Cats!$C$36,IF(C809&lt;=Lists_Cats!$B$37,Lists_Cats!$C$37,IF(C809&lt;=Lists_Cats!$B$38,Lists_Cats!$C$38,IF(C809&lt;=Lists_Cats!$B$39,Lists_Cats!$C$39,IF(C809&lt;=Lists_Cats!$B$40,Lists_Cats!$C$40,IF(C809&lt;=Lists_Cats!$B$41,Lists_Cats!$C$41,IF(C809&lt;=Lists_Cats!$B$42,Lists_Cats!$C$42,IF(C809&lt;=Lists_Cats!$B$43,Lists_Cats!$C$43,IF(C809&lt;=Lists_Cats!$B$44,Lists_Cats!$C$44,IF(C809&lt;=Lists_Cats!$B$45,Lists_Cats!$C$45,IF(C809&lt;=Lists_Cats!$B$46,Lists_Cats!$C$46,Lists_Cats!$C$47))))))))))))))</f>
        <v>FW12</v>
      </c>
      <c r="F809" s="315"/>
      <c r="G809" s="315" t="s">
        <v>779</v>
      </c>
      <c r="H809" s="30" t="str">
        <f t="shared" si="37"/>
        <v>FT3-FW12-CHERRY</v>
      </c>
      <c r="I809" s="315">
        <v>40.989999999999995</v>
      </c>
      <c r="K809">
        <f t="shared" si="36"/>
        <v>1</v>
      </c>
      <c r="M809" s="356">
        <v>0.02</v>
      </c>
      <c r="O809" s="361">
        <f t="shared" si="38"/>
        <v>41.809999999999995</v>
      </c>
    </row>
    <row r="810" spans="1:15" hidden="1">
      <c r="A810" s="315" t="s">
        <v>772</v>
      </c>
      <c r="B810" s="266">
        <v>25</v>
      </c>
      <c r="C810" s="266">
        <v>79</v>
      </c>
      <c r="D810" s="15" t="str">
        <f>IF(B810&lt;=Lists_Cats!$B$19,Lists_Cats!$C$19,IF(B810&lt;=Lists_Cats!$B$20,Lists_Cats!$C$20,IF(B810&lt;=Lists_Cats!$B$21,Lists_Cats!$C$21,IF(B810&lt;=Lists_Cats!$B$22,Lists_Cats!$C$22,IF(B810&lt;=Lists_Cats!$B$23,Lists_Cats!$C$23,IF(B810&lt;=Lists_Cats!$B$24,Lists_Cats!$C$24,IF(B810&lt;=Lists_Cats!$B$25,Lists_Cats!$C$25,IF(B810&lt;=Lists_Cats!$B$26,Lists_Cats!$C$26,IF(B810&lt;=Lists_Cats!$B$27,Lists_Cats!$C$27,IF(B810&lt;=Lists_Cats!$B$28,Lists_Cats!$C$28,Lists_Cats!$C$29))))))))))</f>
        <v>FT5</v>
      </c>
      <c r="E810" s="29" t="str">
        <f>IF(C810&lt;=Lists_Cats!$B$33,Lists_Cats!$C$33,IF(C810&lt;=Lists_Cats!$B$34,Lists_Cats!$C$34,IF(C810&lt;=Lists_Cats!$B$35,Lists_Cats!$C$35,IF(C810&lt;=Lists_Cats!$B$36,Lists_Cats!$C$36,IF(C810&lt;=Lists_Cats!$B$37,Lists_Cats!$C$37,IF(C810&lt;=Lists_Cats!$B$38,Lists_Cats!$C$38,IF(C810&lt;=Lists_Cats!$B$39,Lists_Cats!$C$39,IF(C810&lt;=Lists_Cats!$B$40,Lists_Cats!$C$40,IF(C810&lt;=Lists_Cats!$B$41,Lists_Cats!$C$41,IF(C810&lt;=Lists_Cats!$B$42,Lists_Cats!$C$42,IF(C810&lt;=Lists_Cats!$B$43,Lists_Cats!$C$43,IF(C810&lt;=Lists_Cats!$B$44,Lists_Cats!$C$44,IF(C810&lt;=Lists_Cats!$B$45,Lists_Cats!$C$45,IF(C810&lt;=Lists_Cats!$B$46,Lists_Cats!$C$46,Lists_Cats!$C$47))))))))))))))</f>
        <v>FW5</v>
      </c>
      <c r="F810" s="315"/>
      <c r="G810" s="315" t="s">
        <v>779</v>
      </c>
      <c r="H810" s="30" t="str">
        <f t="shared" si="37"/>
        <v>FT5-FW5-CHERRY</v>
      </c>
      <c r="I810" s="326">
        <v>30.130000000000003</v>
      </c>
      <c r="K810">
        <f t="shared" si="36"/>
        <v>1</v>
      </c>
      <c r="M810" s="356">
        <v>0.02</v>
      </c>
      <c r="O810" s="361">
        <f t="shared" si="38"/>
        <v>30.740000000000002</v>
      </c>
    </row>
    <row r="811" spans="1:15" hidden="1">
      <c r="A811" s="315" t="s">
        <v>773</v>
      </c>
      <c r="B811" s="266">
        <v>25</v>
      </c>
      <c r="C811" s="266">
        <v>100</v>
      </c>
      <c r="D811" s="15" t="str">
        <f>IF(B811&lt;=Lists_Cats!$B$19,Lists_Cats!$C$19,IF(B811&lt;=Lists_Cats!$B$20,Lists_Cats!$C$20,IF(B811&lt;=Lists_Cats!$B$21,Lists_Cats!$C$21,IF(B811&lt;=Lists_Cats!$B$22,Lists_Cats!$C$22,IF(B811&lt;=Lists_Cats!$B$23,Lists_Cats!$C$23,IF(B811&lt;=Lists_Cats!$B$24,Lists_Cats!$C$24,IF(B811&lt;=Lists_Cats!$B$25,Lists_Cats!$C$25,IF(B811&lt;=Lists_Cats!$B$26,Lists_Cats!$C$26,IF(B811&lt;=Lists_Cats!$B$27,Lists_Cats!$C$27,IF(B811&lt;=Lists_Cats!$B$28,Lists_Cats!$C$28,Lists_Cats!$C$29))))))))))</f>
        <v>FT5</v>
      </c>
      <c r="E811" s="29" t="str">
        <f>IF(C811&lt;=Lists_Cats!$B$33,Lists_Cats!$C$33,IF(C811&lt;=Lists_Cats!$B$34,Lists_Cats!$C$34,IF(C811&lt;=Lists_Cats!$B$35,Lists_Cats!$C$35,IF(C811&lt;=Lists_Cats!$B$36,Lists_Cats!$C$36,IF(C811&lt;=Lists_Cats!$B$37,Lists_Cats!$C$37,IF(C811&lt;=Lists_Cats!$B$38,Lists_Cats!$C$38,IF(C811&lt;=Lists_Cats!$B$39,Lists_Cats!$C$39,IF(C811&lt;=Lists_Cats!$B$40,Lists_Cats!$C$40,IF(C811&lt;=Lists_Cats!$B$41,Lists_Cats!$C$41,IF(C811&lt;=Lists_Cats!$B$42,Lists_Cats!$C$42,IF(C811&lt;=Lists_Cats!$B$43,Lists_Cats!$C$43,IF(C811&lt;=Lists_Cats!$B$44,Lists_Cats!$C$44,IF(C811&lt;=Lists_Cats!$B$45,Lists_Cats!$C$45,IF(C811&lt;=Lists_Cats!$B$46,Lists_Cats!$C$46,Lists_Cats!$C$47))))))))))))))</f>
        <v>FW8</v>
      </c>
      <c r="F811" s="315"/>
      <c r="G811" s="315" t="s">
        <v>779</v>
      </c>
      <c r="H811" s="30" t="str">
        <f t="shared" si="37"/>
        <v>FT5-FW8-CHERRY</v>
      </c>
      <c r="I811" s="315">
        <v>36.64</v>
      </c>
      <c r="K811">
        <f t="shared" si="36"/>
        <v>1</v>
      </c>
      <c r="M811" s="356">
        <v>0.02</v>
      </c>
      <c r="O811" s="361">
        <f t="shared" si="38"/>
        <v>37.379999999999995</v>
      </c>
    </row>
    <row r="812" spans="1:15" hidden="1">
      <c r="A812" s="315" t="s">
        <v>774</v>
      </c>
      <c r="B812" s="266">
        <v>25</v>
      </c>
      <c r="C812" s="266">
        <v>125</v>
      </c>
      <c r="D812" s="15" t="str">
        <f>IF(B812&lt;=Lists_Cats!$B$19,Lists_Cats!$C$19,IF(B812&lt;=Lists_Cats!$B$20,Lists_Cats!$C$20,IF(B812&lt;=Lists_Cats!$B$21,Lists_Cats!$C$21,IF(B812&lt;=Lists_Cats!$B$22,Lists_Cats!$C$22,IF(B812&lt;=Lists_Cats!$B$23,Lists_Cats!$C$23,IF(B812&lt;=Lists_Cats!$B$24,Lists_Cats!$C$24,IF(B812&lt;=Lists_Cats!$B$25,Lists_Cats!$C$25,IF(B812&lt;=Lists_Cats!$B$26,Lists_Cats!$C$26,IF(B812&lt;=Lists_Cats!$B$27,Lists_Cats!$C$27,IF(B812&lt;=Lists_Cats!$B$28,Lists_Cats!$C$28,Lists_Cats!$C$29))))))))))</f>
        <v>FT5</v>
      </c>
      <c r="E812" s="29" t="str">
        <f>IF(C812&lt;=Lists_Cats!$B$33,Lists_Cats!$C$33,IF(C812&lt;=Lists_Cats!$B$34,Lists_Cats!$C$34,IF(C812&lt;=Lists_Cats!$B$35,Lists_Cats!$C$35,IF(C812&lt;=Lists_Cats!$B$36,Lists_Cats!$C$36,IF(C812&lt;=Lists_Cats!$B$37,Lists_Cats!$C$37,IF(C812&lt;=Lists_Cats!$B$38,Lists_Cats!$C$38,IF(C812&lt;=Lists_Cats!$B$39,Lists_Cats!$C$39,IF(C812&lt;=Lists_Cats!$B$40,Lists_Cats!$C$40,IF(C812&lt;=Lists_Cats!$B$41,Lists_Cats!$C$41,IF(C812&lt;=Lists_Cats!$B$42,Lists_Cats!$C$42,IF(C812&lt;=Lists_Cats!$B$43,Lists_Cats!$C$43,IF(C812&lt;=Lists_Cats!$B$44,Lists_Cats!$C$44,IF(C812&lt;=Lists_Cats!$B$45,Lists_Cats!$C$45,IF(C812&lt;=Lists_Cats!$B$46,Lists_Cats!$C$46,Lists_Cats!$C$47))))))))))))))</f>
        <v>FW10</v>
      </c>
      <c r="F812" s="315"/>
      <c r="G812" s="315" t="s">
        <v>779</v>
      </c>
      <c r="H812" s="30" t="str">
        <f t="shared" si="37"/>
        <v>FT5-FW10-CHERRY</v>
      </c>
      <c r="I812" s="315">
        <v>44.72</v>
      </c>
      <c r="K812">
        <f t="shared" si="36"/>
        <v>1</v>
      </c>
      <c r="M812" s="356">
        <v>0.02</v>
      </c>
      <c r="O812" s="361">
        <f t="shared" si="38"/>
        <v>45.62</v>
      </c>
    </row>
    <row r="813" spans="1:15" hidden="1">
      <c r="A813" s="315" t="s">
        <v>775</v>
      </c>
      <c r="B813" s="266">
        <v>25</v>
      </c>
      <c r="C813" s="266">
        <v>150</v>
      </c>
      <c r="D813" s="15" t="str">
        <f>IF(B813&lt;=Lists_Cats!$B$19,Lists_Cats!$C$19,IF(B813&lt;=Lists_Cats!$B$20,Lists_Cats!$C$20,IF(B813&lt;=Lists_Cats!$B$21,Lists_Cats!$C$21,IF(B813&lt;=Lists_Cats!$B$22,Lists_Cats!$C$22,IF(B813&lt;=Lists_Cats!$B$23,Lists_Cats!$C$23,IF(B813&lt;=Lists_Cats!$B$24,Lists_Cats!$C$24,IF(B813&lt;=Lists_Cats!$B$25,Lists_Cats!$C$25,IF(B813&lt;=Lists_Cats!$B$26,Lists_Cats!$C$26,IF(B813&lt;=Lists_Cats!$B$27,Lists_Cats!$C$27,IF(B813&lt;=Lists_Cats!$B$28,Lists_Cats!$C$28,Lists_Cats!$C$29))))))))))</f>
        <v>FT5</v>
      </c>
      <c r="E813" s="29" t="str">
        <f>IF(C813&lt;=Lists_Cats!$B$33,Lists_Cats!$C$33,IF(C813&lt;=Lists_Cats!$B$34,Lists_Cats!$C$34,IF(C813&lt;=Lists_Cats!$B$35,Lists_Cats!$C$35,IF(C813&lt;=Lists_Cats!$B$36,Lists_Cats!$C$36,IF(C813&lt;=Lists_Cats!$B$37,Lists_Cats!$C$37,IF(C813&lt;=Lists_Cats!$B$38,Lists_Cats!$C$38,IF(C813&lt;=Lists_Cats!$B$39,Lists_Cats!$C$39,IF(C813&lt;=Lists_Cats!$B$40,Lists_Cats!$C$40,IF(C813&lt;=Lists_Cats!$B$41,Lists_Cats!$C$41,IF(C813&lt;=Lists_Cats!$B$42,Lists_Cats!$C$42,IF(C813&lt;=Lists_Cats!$B$43,Lists_Cats!$C$43,IF(C813&lt;=Lists_Cats!$B$44,Lists_Cats!$C$44,IF(C813&lt;=Lists_Cats!$B$45,Lists_Cats!$C$45,IF(C813&lt;=Lists_Cats!$B$46,Lists_Cats!$C$46,Lists_Cats!$C$47))))))))))))))</f>
        <v>FW12</v>
      </c>
      <c r="F813" s="315"/>
      <c r="G813" s="315" t="s">
        <v>779</v>
      </c>
      <c r="H813" s="30" t="str">
        <f t="shared" si="37"/>
        <v>FT5-FW12-CHERRY</v>
      </c>
      <c r="I813" s="315">
        <v>52.589999999999996</v>
      </c>
      <c r="K813">
        <f t="shared" si="36"/>
        <v>1</v>
      </c>
      <c r="M813" s="356">
        <v>0.02</v>
      </c>
      <c r="O813" s="361">
        <f t="shared" si="38"/>
        <v>53.65</v>
      </c>
    </row>
    <row r="814" spans="1:15">
      <c r="A814" s="316" t="s">
        <v>756</v>
      </c>
      <c r="B814" s="315">
        <v>9</v>
      </c>
      <c r="C814" s="266">
        <v>79</v>
      </c>
      <c r="D814" s="15" t="str">
        <f>IF(B814&lt;=Lists_Cats!$B$19,Lists_Cats!$C$19,IF(B814&lt;=Lists_Cats!$B$20,Lists_Cats!$C$20,IF(B814&lt;=Lists_Cats!$B$21,Lists_Cats!$C$21,IF(B814&lt;=Lists_Cats!$B$22,Lists_Cats!$C$22,IF(B814&lt;=Lists_Cats!$B$23,Lists_Cats!$C$23,IF(B814&lt;=Lists_Cats!$B$24,Lists_Cats!$C$24,IF(B814&lt;=Lists_Cats!$B$25,Lists_Cats!$C$25,IF(B814&lt;=Lists_Cats!$B$26,Lists_Cats!$C$26,IF(B814&lt;=Lists_Cats!$B$27,Lists_Cats!$C$27,IF(B814&lt;=Lists_Cats!$B$28,Lists_Cats!$C$28,Lists_Cats!$C$29))))))))))</f>
        <v>FT0</v>
      </c>
      <c r="E814" s="29" t="str">
        <f>IF(C814&lt;=Lists_Cats!$B$33,Lists_Cats!$C$33,IF(C814&lt;=Lists_Cats!$B$34,Lists_Cats!$C$34,IF(C814&lt;=Lists_Cats!$B$35,Lists_Cats!$C$35,IF(C814&lt;=Lists_Cats!$B$36,Lists_Cats!$C$36,IF(C814&lt;=Lists_Cats!$B$37,Lists_Cats!$C$37,IF(C814&lt;=Lists_Cats!$B$38,Lists_Cats!$C$38,IF(C814&lt;=Lists_Cats!$B$39,Lists_Cats!$C$39,IF(C814&lt;=Lists_Cats!$B$40,Lists_Cats!$C$40,IF(C814&lt;=Lists_Cats!$B$41,Lists_Cats!$C$41,IF(C814&lt;=Lists_Cats!$B$42,Lists_Cats!$C$42,IF(C814&lt;=Lists_Cats!$B$43,Lists_Cats!$C$43,IF(C814&lt;=Lists_Cats!$B$44,Lists_Cats!$C$44,IF(C814&lt;=Lists_Cats!$B$45,Lists_Cats!$C$45,IF(C814&lt;=Lists_Cats!$B$46,Lists_Cats!$C$46,Lists_Cats!$C$47))))))))))))))</f>
        <v>FW5</v>
      </c>
      <c r="F814" s="316"/>
      <c r="G814" s="316" t="s">
        <v>780</v>
      </c>
      <c r="H814" s="30" t="str">
        <f t="shared" si="37"/>
        <v xml:space="preserve">FT0-FW5-Poplar </v>
      </c>
      <c r="I814" s="316">
        <v>8.65</v>
      </c>
      <c r="K814">
        <f t="shared" si="36"/>
        <v>1</v>
      </c>
      <c r="M814" s="356">
        <v>0.02</v>
      </c>
      <c r="O814" s="361">
        <f t="shared" si="38"/>
        <v>8.83</v>
      </c>
    </row>
    <row r="815" spans="1:15">
      <c r="A815" s="316" t="s">
        <v>757</v>
      </c>
      <c r="B815" s="315">
        <v>9</v>
      </c>
      <c r="C815" s="266">
        <v>100</v>
      </c>
      <c r="D815" s="15" t="str">
        <f>IF(B815&lt;=Lists_Cats!$B$19,Lists_Cats!$C$19,IF(B815&lt;=Lists_Cats!$B$20,Lists_Cats!$C$20,IF(B815&lt;=Lists_Cats!$B$21,Lists_Cats!$C$21,IF(B815&lt;=Lists_Cats!$B$22,Lists_Cats!$C$22,IF(B815&lt;=Lists_Cats!$B$23,Lists_Cats!$C$23,IF(B815&lt;=Lists_Cats!$B$24,Lists_Cats!$C$24,IF(B815&lt;=Lists_Cats!$B$25,Lists_Cats!$C$25,IF(B815&lt;=Lists_Cats!$B$26,Lists_Cats!$C$26,IF(B815&lt;=Lists_Cats!$B$27,Lists_Cats!$C$27,IF(B815&lt;=Lists_Cats!$B$28,Lists_Cats!$C$28,Lists_Cats!$C$29))))))))))</f>
        <v>FT0</v>
      </c>
      <c r="E815" s="29" t="str">
        <f>IF(C815&lt;=Lists_Cats!$B$33,Lists_Cats!$C$33,IF(C815&lt;=Lists_Cats!$B$34,Lists_Cats!$C$34,IF(C815&lt;=Lists_Cats!$B$35,Lists_Cats!$C$35,IF(C815&lt;=Lists_Cats!$B$36,Lists_Cats!$C$36,IF(C815&lt;=Lists_Cats!$B$37,Lists_Cats!$C$37,IF(C815&lt;=Lists_Cats!$B$38,Lists_Cats!$C$38,IF(C815&lt;=Lists_Cats!$B$39,Lists_Cats!$C$39,IF(C815&lt;=Lists_Cats!$B$40,Lists_Cats!$C$40,IF(C815&lt;=Lists_Cats!$B$41,Lists_Cats!$C$41,IF(C815&lt;=Lists_Cats!$B$42,Lists_Cats!$C$42,IF(C815&lt;=Lists_Cats!$B$43,Lists_Cats!$C$43,IF(C815&lt;=Lists_Cats!$B$44,Lists_Cats!$C$44,IF(C815&lt;=Lists_Cats!$B$45,Lists_Cats!$C$45,IF(C815&lt;=Lists_Cats!$B$46,Lists_Cats!$C$46,Lists_Cats!$C$47))))))))))))))</f>
        <v>FW8</v>
      </c>
      <c r="F815" s="316"/>
      <c r="G815" s="316" t="s">
        <v>780</v>
      </c>
      <c r="H815" s="30" t="str">
        <f t="shared" si="37"/>
        <v xml:space="preserve">FT0-FW8-Poplar </v>
      </c>
      <c r="I815" s="316">
        <v>9.84</v>
      </c>
      <c r="K815">
        <f t="shared" si="36"/>
        <v>1</v>
      </c>
      <c r="M815" s="356">
        <v>0.02</v>
      </c>
      <c r="O815" s="361">
        <f t="shared" si="38"/>
        <v>10.039999999999999</v>
      </c>
    </row>
    <row r="816" spans="1:15">
      <c r="A816" s="316" t="s">
        <v>758</v>
      </c>
      <c r="B816" s="315">
        <v>9</v>
      </c>
      <c r="C816" s="266">
        <v>125</v>
      </c>
      <c r="D816" s="15" t="str">
        <f>IF(B816&lt;=Lists_Cats!$B$19,Lists_Cats!$C$19,IF(B816&lt;=Lists_Cats!$B$20,Lists_Cats!$C$20,IF(B816&lt;=Lists_Cats!$B$21,Lists_Cats!$C$21,IF(B816&lt;=Lists_Cats!$B$22,Lists_Cats!$C$22,IF(B816&lt;=Lists_Cats!$B$23,Lists_Cats!$C$23,IF(B816&lt;=Lists_Cats!$B$24,Lists_Cats!$C$24,IF(B816&lt;=Lists_Cats!$B$25,Lists_Cats!$C$25,IF(B816&lt;=Lists_Cats!$B$26,Lists_Cats!$C$26,IF(B816&lt;=Lists_Cats!$B$27,Lists_Cats!$C$27,IF(B816&lt;=Lists_Cats!$B$28,Lists_Cats!$C$28,Lists_Cats!$C$29))))))))))</f>
        <v>FT0</v>
      </c>
      <c r="E816" s="29" t="str">
        <f>IF(C816&lt;=Lists_Cats!$B$33,Lists_Cats!$C$33,IF(C816&lt;=Lists_Cats!$B$34,Lists_Cats!$C$34,IF(C816&lt;=Lists_Cats!$B$35,Lists_Cats!$C$35,IF(C816&lt;=Lists_Cats!$B$36,Lists_Cats!$C$36,IF(C816&lt;=Lists_Cats!$B$37,Lists_Cats!$C$37,IF(C816&lt;=Lists_Cats!$B$38,Lists_Cats!$C$38,IF(C816&lt;=Lists_Cats!$B$39,Lists_Cats!$C$39,IF(C816&lt;=Lists_Cats!$B$40,Lists_Cats!$C$40,IF(C816&lt;=Lists_Cats!$B$41,Lists_Cats!$C$41,IF(C816&lt;=Lists_Cats!$B$42,Lists_Cats!$C$42,IF(C816&lt;=Lists_Cats!$B$43,Lists_Cats!$C$43,IF(C816&lt;=Lists_Cats!$B$44,Lists_Cats!$C$44,IF(C816&lt;=Lists_Cats!$B$45,Lists_Cats!$C$45,IF(C816&lt;=Lists_Cats!$B$46,Lists_Cats!$C$46,Lists_Cats!$C$47))))))))))))))</f>
        <v>FW10</v>
      </c>
      <c r="F816" s="316"/>
      <c r="G816" s="316" t="s">
        <v>780</v>
      </c>
      <c r="H816" s="30" t="str">
        <f t="shared" si="37"/>
        <v xml:space="preserve">FT0-FW10-Poplar </v>
      </c>
      <c r="I816" s="316">
        <v>11.29</v>
      </c>
      <c r="K816">
        <f t="shared" si="36"/>
        <v>1</v>
      </c>
      <c r="M816" s="356">
        <v>0.02</v>
      </c>
      <c r="O816" s="361">
        <f t="shared" si="38"/>
        <v>11.52</v>
      </c>
    </row>
    <row r="817" spans="1:15">
      <c r="A817" s="316" t="s">
        <v>759</v>
      </c>
      <c r="B817" s="315">
        <v>9</v>
      </c>
      <c r="C817" s="266">
        <v>150</v>
      </c>
      <c r="D817" s="15" t="str">
        <f>IF(B817&lt;=Lists_Cats!$B$19,Lists_Cats!$C$19,IF(B817&lt;=Lists_Cats!$B$20,Lists_Cats!$C$20,IF(B817&lt;=Lists_Cats!$B$21,Lists_Cats!$C$21,IF(B817&lt;=Lists_Cats!$B$22,Lists_Cats!$C$22,IF(B817&lt;=Lists_Cats!$B$23,Lists_Cats!$C$23,IF(B817&lt;=Lists_Cats!$B$24,Lists_Cats!$C$24,IF(B817&lt;=Lists_Cats!$B$25,Lists_Cats!$C$25,IF(B817&lt;=Lists_Cats!$B$26,Lists_Cats!$C$26,IF(B817&lt;=Lists_Cats!$B$27,Lists_Cats!$C$27,IF(B817&lt;=Lists_Cats!$B$28,Lists_Cats!$C$28,Lists_Cats!$C$29))))))))))</f>
        <v>FT0</v>
      </c>
      <c r="E817" s="29" t="str">
        <f>IF(C817&lt;=Lists_Cats!$B$33,Lists_Cats!$C$33,IF(C817&lt;=Lists_Cats!$B$34,Lists_Cats!$C$34,IF(C817&lt;=Lists_Cats!$B$35,Lists_Cats!$C$35,IF(C817&lt;=Lists_Cats!$B$36,Lists_Cats!$C$36,IF(C817&lt;=Lists_Cats!$B$37,Lists_Cats!$C$37,IF(C817&lt;=Lists_Cats!$B$38,Lists_Cats!$C$38,IF(C817&lt;=Lists_Cats!$B$39,Lists_Cats!$C$39,IF(C817&lt;=Lists_Cats!$B$40,Lists_Cats!$C$40,IF(C817&lt;=Lists_Cats!$B$41,Lists_Cats!$C$41,IF(C817&lt;=Lists_Cats!$B$42,Lists_Cats!$C$42,IF(C817&lt;=Lists_Cats!$B$43,Lists_Cats!$C$43,IF(C817&lt;=Lists_Cats!$B$44,Lists_Cats!$C$44,IF(C817&lt;=Lists_Cats!$B$45,Lists_Cats!$C$45,IF(C817&lt;=Lists_Cats!$B$46,Lists_Cats!$C$46,Lists_Cats!$C$47))))))))))))))</f>
        <v>FW12</v>
      </c>
      <c r="F817" s="316"/>
      <c r="G817" s="316" t="s">
        <v>780</v>
      </c>
      <c r="H817" s="30" t="str">
        <f t="shared" si="37"/>
        <v xml:space="preserve">FT0-FW12-Poplar </v>
      </c>
      <c r="I817" s="316">
        <v>12.73</v>
      </c>
      <c r="K817">
        <f t="shared" si="36"/>
        <v>1</v>
      </c>
      <c r="M817" s="356">
        <v>0.02</v>
      </c>
      <c r="O817" s="361">
        <f t="shared" si="38"/>
        <v>12.99</v>
      </c>
    </row>
    <row r="818" spans="1:15" hidden="1">
      <c r="A818" s="316" t="s">
        <v>760</v>
      </c>
      <c r="B818" s="266">
        <v>12</v>
      </c>
      <c r="C818" s="266">
        <v>79</v>
      </c>
      <c r="D818" s="15" t="str">
        <f>IF(B818&lt;=Lists_Cats!$B$19,Lists_Cats!$C$19,IF(B818&lt;=Lists_Cats!$B$20,Lists_Cats!$C$20,IF(B818&lt;=Lists_Cats!$B$21,Lists_Cats!$C$21,IF(B818&lt;=Lists_Cats!$B$22,Lists_Cats!$C$22,IF(B818&lt;=Lists_Cats!$B$23,Lists_Cats!$C$23,IF(B818&lt;=Lists_Cats!$B$24,Lists_Cats!$C$24,IF(B818&lt;=Lists_Cats!$B$25,Lists_Cats!$C$25,IF(B818&lt;=Lists_Cats!$B$26,Lists_Cats!$C$26,IF(B818&lt;=Lists_Cats!$B$27,Lists_Cats!$C$27,IF(B818&lt;=Lists_Cats!$B$28,Lists_Cats!$C$28,Lists_Cats!$C$29))))))))))</f>
        <v>FT1</v>
      </c>
      <c r="E818" s="29" t="str">
        <f>IF(C818&lt;=Lists_Cats!$B$33,Lists_Cats!$C$33,IF(C818&lt;=Lists_Cats!$B$34,Lists_Cats!$C$34,IF(C818&lt;=Lists_Cats!$B$35,Lists_Cats!$C$35,IF(C818&lt;=Lists_Cats!$B$36,Lists_Cats!$C$36,IF(C818&lt;=Lists_Cats!$B$37,Lists_Cats!$C$37,IF(C818&lt;=Lists_Cats!$B$38,Lists_Cats!$C$38,IF(C818&lt;=Lists_Cats!$B$39,Lists_Cats!$C$39,IF(C818&lt;=Lists_Cats!$B$40,Lists_Cats!$C$40,IF(C818&lt;=Lists_Cats!$B$41,Lists_Cats!$C$41,IF(C818&lt;=Lists_Cats!$B$42,Lists_Cats!$C$42,IF(C818&lt;=Lists_Cats!$B$43,Lists_Cats!$C$43,IF(C818&lt;=Lists_Cats!$B$44,Lists_Cats!$C$44,IF(C818&lt;=Lists_Cats!$B$45,Lists_Cats!$C$45,IF(C818&lt;=Lists_Cats!$B$46,Lists_Cats!$C$46,Lists_Cats!$C$47))))))))))))))</f>
        <v>FW5</v>
      </c>
      <c r="F818" s="316"/>
      <c r="G818" s="316" t="s">
        <v>780</v>
      </c>
      <c r="H818" s="30" t="str">
        <f t="shared" si="37"/>
        <v xml:space="preserve">FT1-FW5-Poplar </v>
      </c>
      <c r="I818" s="316">
        <v>9.6199999999999992</v>
      </c>
      <c r="K818">
        <f t="shared" si="36"/>
        <v>1</v>
      </c>
      <c r="M818" s="356">
        <v>0.02</v>
      </c>
      <c r="O818" s="361">
        <f t="shared" si="38"/>
        <v>9.82</v>
      </c>
    </row>
    <row r="819" spans="1:15" hidden="1">
      <c r="A819" s="316" t="s">
        <v>761</v>
      </c>
      <c r="B819" s="266">
        <v>12</v>
      </c>
      <c r="C819" s="266">
        <v>100</v>
      </c>
      <c r="D819" s="15" t="str">
        <f>IF(B819&lt;=Lists_Cats!$B$19,Lists_Cats!$C$19,IF(B819&lt;=Lists_Cats!$B$20,Lists_Cats!$C$20,IF(B819&lt;=Lists_Cats!$B$21,Lists_Cats!$C$21,IF(B819&lt;=Lists_Cats!$B$22,Lists_Cats!$C$22,IF(B819&lt;=Lists_Cats!$B$23,Lists_Cats!$C$23,IF(B819&lt;=Lists_Cats!$B$24,Lists_Cats!$C$24,IF(B819&lt;=Lists_Cats!$B$25,Lists_Cats!$C$25,IF(B819&lt;=Lists_Cats!$B$26,Lists_Cats!$C$26,IF(B819&lt;=Lists_Cats!$B$27,Lists_Cats!$C$27,IF(B819&lt;=Lists_Cats!$B$28,Lists_Cats!$C$28,Lists_Cats!$C$29))))))))))</f>
        <v>FT1</v>
      </c>
      <c r="E819" s="29" t="str">
        <f>IF(C819&lt;=Lists_Cats!$B$33,Lists_Cats!$C$33,IF(C819&lt;=Lists_Cats!$B$34,Lists_Cats!$C$34,IF(C819&lt;=Lists_Cats!$B$35,Lists_Cats!$C$35,IF(C819&lt;=Lists_Cats!$B$36,Lists_Cats!$C$36,IF(C819&lt;=Lists_Cats!$B$37,Lists_Cats!$C$37,IF(C819&lt;=Lists_Cats!$B$38,Lists_Cats!$C$38,IF(C819&lt;=Lists_Cats!$B$39,Lists_Cats!$C$39,IF(C819&lt;=Lists_Cats!$B$40,Lists_Cats!$C$40,IF(C819&lt;=Lists_Cats!$B$41,Lists_Cats!$C$41,IF(C819&lt;=Lists_Cats!$B$42,Lists_Cats!$C$42,IF(C819&lt;=Lists_Cats!$B$43,Lists_Cats!$C$43,IF(C819&lt;=Lists_Cats!$B$44,Lists_Cats!$C$44,IF(C819&lt;=Lists_Cats!$B$45,Lists_Cats!$C$45,IF(C819&lt;=Lists_Cats!$B$46,Lists_Cats!$C$46,Lists_Cats!$C$47))))))))))))))</f>
        <v>FW8</v>
      </c>
      <c r="F819" s="316"/>
      <c r="G819" s="316" t="s">
        <v>780</v>
      </c>
      <c r="H819" s="30" t="str">
        <f t="shared" si="37"/>
        <v xml:space="preserve">FT1-FW8-Poplar </v>
      </c>
      <c r="I819" s="316">
        <v>11.12</v>
      </c>
      <c r="K819">
        <f t="shared" si="36"/>
        <v>1</v>
      </c>
      <c r="M819" s="356">
        <v>0.02</v>
      </c>
      <c r="O819" s="361">
        <f t="shared" si="38"/>
        <v>11.35</v>
      </c>
    </row>
    <row r="820" spans="1:15" hidden="1">
      <c r="A820" s="316" t="s">
        <v>762</v>
      </c>
      <c r="B820" s="266">
        <v>12</v>
      </c>
      <c r="C820" s="266">
        <v>125</v>
      </c>
      <c r="D820" s="15" t="str">
        <f>IF(B820&lt;=Lists_Cats!$B$19,Lists_Cats!$C$19,IF(B820&lt;=Lists_Cats!$B$20,Lists_Cats!$C$20,IF(B820&lt;=Lists_Cats!$B$21,Lists_Cats!$C$21,IF(B820&lt;=Lists_Cats!$B$22,Lists_Cats!$C$22,IF(B820&lt;=Lists_Cats!$B$23,Lists_Cats!$C$23,IF(B820&lt;=Lists_Cats!$B$24,Lists_Cats!$C$24,IF(B820&lt;=Lists_Cats!$B$25,Lists_Cats!$C$25,IF(B820&lt;=Lists_Cats!$B$26,Lists_Cats!$C$26,IF(B820&lt;=Lists_Cats!$B$27,Lists_Cats!$C$27,IF(B820&lt;=Lists_Cats!$B$28,Lists_Cats!$C$28,Lists_Cats!$C$29))))))))))</f>
        <v>FT1</v>
      </c>
      <c r="E820" s="29" t="str">
        <f>IF(C820&lt;=Lists_Cats!$B$33,Lists_Cats!$C$33,IF(C820&lt;=Lists_Cats!$B$34,Lists_Cats!$C$34,IF(C820&lt;=Lists_Cats!$B$35,Lists_Cats!$C$35,IF(C820&lt;=Lists_Cats!$B$36,Lists_Cats!$C$36,IF(C820&lt;=Lists_Cats!$B$37,Lists_Cats!$C$37,IF(C820&lt;=Lists_Cats!$B$38,Lists_Cats!$C$38,IF(C820&lt;=Lists_Cats!$B$39,Lists_Cats!$C$39,IF(C820&lt;=Lists_Cats!$B$40,Lists_Cats!$C$40,IF(C820&lt;=Lists_Cats!$B$41,Lists_Cats!$C$41,IF(C820&lt;=Lists_Cats!$B$42,Lists_Cats!$C$42,IF(C820&lt;=Lists_Cats!$B$43,Lists_Cats!$C$43,IF(C820&lt;=Lists_Cats!$B$44,Lists_Cats!$C$44,IF(C820&lt;=Lists_Cats!$B$45,Lists_Cats!$C$45,IF(C820&lt;=Lists_Cats!$B$46,Lists_Cats!$C$46,Lists_Cats!$C$47))))))))))))))</f>
        <v>FW10</v>
      </c>
      <c r="F820" s="316"/>
      <c r="G820" s="316" t="s">
        <v>780</v>
      </c>
      <c r="H820" s="30" t="str">
        <f t="shared" si="37"/>
        <v xml:space="preserve">FT1-FW10-Poplar </v>
      </c>
      <c r="I820" s="316">
        <v>12.73</v>
      </c>
      <c r="K820">
        <f t="shared" si="36"/>
        <v>1</v>
      </c>
      <c r="M820" s="356">
        <v>0.02</v>
      </c>
      <c r="O820" s="361">
        <f t="shared" si="38"/>
        <v>12.99</v>
      </c>
    </row>
    <row r="821" spans="1:15" hidden="1">
      <c r="A821" s="316" t="s">
        <v>763</v>
      </c>
      <c r="B821" s="266">
        <v>12</v>
      </c>
      <c r="C821" s="266">
        <v>150</v>
      </c>
      <c r="D821" s="15" t="str">
        <f>IF(B821&lt;=Lists_Cats!$B$19,Lists_Cats!$C$19,IF(B821&lt;=Lists_Cats!$B$20,Lists_Cats!$C$20,IF(B821&lt;=Lists_Cats!$B$21,Lists_Cats!$C$21,IF(B821&lt;=Lists_Cats!$B$22,Lists_Cats!$C$22,IF(B821&lt;=Lists_Cats!$B$23,Lists_Cats!$C$23,IF(B821&lt;=Lists_Cats!$B$24,Lists_Cats!$C$24,IF(B821&lt;=Lists_Cats!$B$25,Lists_Cats!$C$25,IF(B821&lt;=Lists_Cats!$B$26,Lists_Cats!$C$26,IF(B821&lt;=Lists_Cats!$B$27,Lists_Cats!$C$27,IF(B821&lt;=Lists_Cats!$B$28,Lists_Cats!$C$28,Lists_Cats!$C$29))))))))))</f>
        <v>FT1</v>
      </c>
      <c r="E821" s="29" t="str">
        <f>IF(C821&lt;=Lists_Cats!$B$33,Lists_Cats!$C$33,IF(C821&lt;=Lists_Cats!$B$34,Lists_Cats!$C$34,IF(C821&lt;=Lists_Cats!$B$35,Lists_Cats!$C$35,IF(C821&lt;=Lists_Cats!$B$36,Lists_Cats!$C$36,IF(C821&lt;=Lists_Cats!$B$37,Lists_Cats!$C$37,IF(C821&lt;=Lists_Cats!$B$38,Lists_Cats!$C$38,IF(C821&lt;=Lists_Cats!$B$39,Lists_Cats!$C$39,IF(C821&lt;=Lists_Cats!$B$40,Lists_Cats!$C$40,IF(C821&lt;=Lists_Cats!$B$41,Lists_Cats!$C$41,IF(C821&lt;=Lists_Cats!$B$42,Lists_Cats!$C$42,IF(C821&lt;=Lists_Cats!$B$43,Lists_Cats!$C$43,IF(C821&lt;=Lists_Cats!$B$44,Lists_Cats!$C$44,IF(C821&lt;=Lists_Cats!$B$45,Lists_Cats!$C$45,IF(C821&lt;=Lists_Cats!$B$46,Lists_Cats!$C$46,Lists_Cats!$C$47))))))))))))))</f>
        <v>FW12</v>
      </c>
      <c r="F821" s="316"/>
      <c r="G821" s="316" t="s">
        <v>780</v>
      </c>
      <c r="H821" s="30" t="str">
        <f t="shared" si="37"/>
        <v xml:space="preserve">FT1-FW12-Poplar </v>
      </c>
      <c r="I821" s="316">
        <v>14.41</v>
      </c>
      <c r="K821">
        <f t="shared" si="36"/>
        <v>1</v>
      </c>
      <c r="M821" s="356">
        <v>0.02</v>
      </c>
      <c r="O821" s="361">
        <f t="shared" si="38"/>
        <v>14.7</v>
      </c>
    </row>
    <row r="822" spans="1:15">
      <c r="A822" s="316" t="s">
        <v>764</v>
      </c>
      <c r="B822" s="266">
        <v>15</v>
      </c>
      <c r="C822" s="266">
        <v>79</v>
      </c>
      <c r="D822" s="15" t="str">
        <f>IF(B822&lt;=Lists_Cats!$B$19,Lists_Cats!$C$19,IF(B822&lt;=Lists_Cats!$B$20,Lists_Cats!$C$20,IF(B822&lt;=Lists_Cats!$B$21,Lists_Cats!$C$21,IF(B822&lt;=Lists_Cats!$B$22,Lists_Cats!$C$22,IF(B822&lt;=Lists_Cats!$B$23,Lists_Cats!$C$23,IF(B822&lt;=Lists_Cats!$B$24,Lists_Cats!$C$24,IF(B822&lt;=Lists_Cats!$B$25,Lists_Cats!$C$25,IF(B822&lt;=Lists_Cats!$B$26,Lists_Cats!$C$26,IF(B822&lt;=Lists_Cats!$B$27,Lists_Cats!$C$27,IF(B822&lt;=Lists_Cats!$B$28,Lists_Cats!$C$28,Lists_Cats!$C$29))))))))))</f>
        <v>FT2</v>
      </c>
      <c r="E822" s="29" t="str">
        <f>IF(C822&lt;=Lists_Cats!$B$33,Lists_Cats!$C$33,IF(C822&lt;=Lists_Cats!$B$34,Lists_Cats!$C$34,IF(C822&lt;=Lists_Cats!$B$35,Lists_Cats!$C$35,IF(C822&lt;=Lists_Cats!$B$36,Lists_Cats!$C$36,IF(C822&lt;=Lists_Cats!$B$37,Lists_Cats!$C$37,IF(C822&lt;=Lists_Cats!$B$38,Lists_Cats!$C$38,IF(C822&lt;=Lists_Cats!$B$39,Lists_Cats!$C$39,IF(C822&lt;=Lists_Cats!$B$40,Lists_Cats!$C$40,IF(C822&lt;=Lists_Cats!$B$41,Lists_Cats!$C$41,IF(C822&lt;=Lists_Cats!$B$42,Lists_Cats!$C$42,IF(C822&lt;=Lists_Cats!$B$43,Lists_Cats!$C$43,IF(C822&lt;=Lists_Cats!$B$44,Lists_Cats!$C$44,IF(C822&lt;=Lists_Cats!$B$45,Lists_Cats!$C$45,IF(C822&lt;=Lists_Cats!$B$46,Lists_Cats!$C$46,Lists_Cats!$C$47))))))))))))))</f>
        <v>FW5</v>
      </c>
      <c r="F822" s="316"/>
      <c r="G822" s="316" t="s">
        <v>780</v>
      </c>
      <c r="H822" s="30" t="str">
        <f t="shared" si="37"/>
        <v xml:space="preserve">FT2-FW5-Poplar </v>
      </c>
      <c r="I822" s="316">
        <v>10.81</v>
      </c>
      <c r="K822">
        <f t="shared" si="36"/>
        <v>1</v>
      </c>
      <c r="M822" s="356">
        <v>0.02</v>
      </c>
      <c r="O822" s="361">
        <f t="shared" si="38"/>
        <v>11.03</v>
      </c>
    </row>
    <row r="823" spans="1:15">
      <c r="A823" s="316" t="s">
        <v>765</v>
      </c>
      <c r="B823" s="266">
        <v>15</v>
      </c>
      <c r="C823" s="266">
        <v>100</v>
      </c>
      <c r="D823" s="15" t="str">
        <f>IF(B823&lt;=Lists_Cats!$B$19,Lists_Cats!$C$19,IF(B823&lt;=Lists_Cats!$B$20,Lists_Cats!$C$20,IF(B823&lt;=Lists_Cats!$B$21,Lists_Cats!$C$21,IF(B823&lt;=Lists_Cats!$B$22,Lists_Cats!$C$22,IF(B823&lt;=Lists_Cats!$B$23,Lists_Cats!$C$23,IF(B823&lt;=Lists_Cats!$B$24,Lists_Cats!$C$24,IF(B823&lt;=Lists_Cats!$B$25,Lists_Cats!$C$25,IF(B823&lt;=Lists_Cats!$B$26,Lists_Cats!$C$26,IF(B823&lt;=Lists_Cats!$B$27,Lists_Cats!$C$27,IF(B823&lt;=Lists_Cats!$B$28,Lists_Cats!$C$28,Lists_Cats!$C$29))))))))))</f>
        <v>FT2</v>
      </c>
      <c r="E823" s="29" t="str">
        <f>IF(C823&lt;=Lists_Cats!$B$33,Lists_Cats!$C$33,IF(C823&lt;=Lists_Cats!$B$34,Lists_Cats!$C$34,IF(C823&lt;=Lists_Cats!$B$35,Lists_Cats!$C$35,IF(C823&lt;=Lists_Cats!$B$36,Lists_Cats!$C$36,IF(C823&lt;=Lists_Cats!$B$37,Lists_Cats!$C$37,IF(C823&lt;=Lists_Cats!$B$38,Lists_Cats!$C$38,IF(C823&lt;=Lists_Cats!$B$39,Lists_Cats!$C$39,IF(C823&lt;=Lists_Cats!$B$40,Lists_Cats!$C$40,IF(C823&lt;=Lists_Cats!$B$41,Lists_Cats!$C$41,IF(C823&lt;=Lists_Cats!$B$42,Lists_Cats!$C$42,IF(C823&lt;=Lists_Cats!$B$43,Lists_Cats!$C$43,IF(C823&lt;=Lists_Cats!$B$44,Lists_Cats!$C$44,IF(C823&lt;=Lists_Cats!$B$45,Lists_Cats!$C$45,IF(C823&lt;=Lists_Cats!$B$46,Lists_Cats!$C$46,Lists_Cats!$C$47))))))))))))))</f>
        <v>FW8</v>
      </c>
      <c r="F823" s="316"/>
      <c r="G823" s="316" t="s">
        <v>780</v>
      </c>
      <c r="H823" s="30" t="str">
        <f t="shared" si="37"/>
        <v xml:space="preserve">FT2-FW8-Poplar </v>
      </c>
      <c r="I823" s="316">
        <v>12.68</v>
      </c>
      <c r="K823">
        <f t="shared" si="36"/>
        <v>1</v>
      </c>
      <c r="M823" s="356">
        <v>0.02</v>
      </c>
      <c r="O823" s="361">
        <f t="shared" si="38"/>
        <v>12.94</v>
      </c>
    </row>
    <row r="824" spans="1:15">
      <c r="A824" s="316" t="s">
        <v>766</v>
      </c>
      <c r="B824" s="266">
        <v>15</v>
      </c>
      <c r="C824" s="266">
        <v>125</v>
      </c>
      <c r="D824" s="15" t="str">
        <f>IF(B824&lt;=Lists_Cats!$B$19,Lists_Cats!$C$19,IF(B824&lt;=Lists_Cats!$B$20,Lists_Cats!$C$20,IF(B824&lt;=Lists_Cats!$B$21,Lists_Cats!$C$21,IF(B824&lt;=Lists_Cats!$B$22,Lists_Cats!$C$22,IF(B824&lt;=Lists_Cats!$B$23,Lists_Cats!$C$23,IF(B824&lt;=Lists_Cats!$B$24,Lists_Cats!$C$24,IF(B824&lt;=Lists_Cats!$B$25,Lists_Cats!$C$25,IF(B824&lt;=Lists_Cats!$B$26,Lists_Cats!$C$26,IF(B824&lt;=Lists_Cats!$B$27,Lists_Cats!$C$27,IF(B824&lt;=Lists_Cats!$B$28,Lists_Cats!$C$28,Lists_Cats!$C$29))))))))))</f>
        <v>FT2</v>
      </c>
      <c r="E824" s="29" t="str">
        <f>IF(C824&lt;=Lists_Cats!$B$33,Lists_Cats!$C$33,IF(C824&lt;=Lists_Cats!$B$34,Lists_Cats!$C$34,IF(C824&lt;=Lists_Cats!$B$35,Lists_Cats!$C$35,IF(C824&lt;=Lists_Cats!$B$36,Lists_Cats!$C$36,IF(C824&lt;=Lists_Cats!$B$37,Lists_Cats!$C$37,IF(C824&lt;=Lists_Cats!$B$38,Lists_Cats!$C$38,IF(C824&lt;=Lists_Cats!$B$39,Lists_Cats!$C$39,IF(C824&lt;=Lists_Cats!$B$40,Lists_Cats!$C$40,IF(C824&lt;=Lists_Cats!$B$41,Lists_Cats!$C$41,IF(C824&lt;=Lists_Cats!$B$42,Lists_Cats!$C$42,IF(C824&lt;=Lists_Cats!$B$43,Lists_Cats!$C$43,IF(C824&lt;=Lists_Cats!$B$44,Lists_Cats!$C$44,IF(C824&lt;=Lists_Cats!$B$45,Lists_Cats!$C$45,IF(C824&lt;=Lists_Cats!$B$46,Lists_Cats!$C$46,Lists_Cats!$C$47))))))))))))))</f>
        <v>FW10</v>
      </c>
      <c r="F824" s="316"/>
      <c r="G824" s="316" t="s">
        <v>780</v>
      </c>
      <c r="H824" s="30" t="str">
        <f t="shared" si="37"/>
        <v xml:space="preserve">FT2-FW10-Poplar </v>
      </c>
      <c r="I824" s="316">
        <v>14.84</v>
      </c>
      <c r="K824">
        <f t="shared" si="36"/>
        <v>1</v>
      </c>
      <c r="M824" s="356">
        <v>0.02</v>
      </c>
      <c r="O824" s="361">
        <f t="shared" si="38"/>
        <v>15.14</v>
      </c>
    </row>
    <row r="825" spans="1:15">
      <c r="A825" s="316" t="s">
        <v>767</v>
      </c>
      <c r="B825" s="266">
        <v>15</v>
      </c>
      <c r="C825" s="266">
        <v>150</v>
      </c>
      <c r="D825" s="15" t="str">
        <f>IF(B825&lt;=Lists_Cats!$B$19,Lists_Cats!$C$19,IF(B825&lt;=Lists_Cats!$B$20,Lists_Cats!$C$20,IF(B825&lt;=Lists_Cats!$B$21,Lists_Cats!$C$21,IF(B825&lt;=Lists_Cats!$B$22,Lists_Cats!$C$22,IF(B825&lt;=Lists_Cats!$B$23,Lists_Cats!$C$23,IF(B825&lt;=Lists_Cats!$B$24,Lists_Cats!$C$24,IF(B825&lt;=Lists_Cats!$B$25,Lists_Cats!$C$25,IF(B825&lt;=Lists_Cats!$B$26,Lists_Cats!$C$26,IF(B825&lt;=Lists_Cats!$B$27,Lists_Cats!$C$27,IF(B825&lt;=Lists_Cats!$B$28,Lists_Cats!$C$28,Lists_Cats!$C$29))))))))))</f>
        <v>FT2</v>
      </c>
      <c r="E825" s="29" t="str">
        <f>IF(C825&lt;=Lists_Cats!$B$33,Lists_Cats!$C$33,IF(C825&lt;=Lists_Cats!$B$34,Lists_Cats!$C$34,IF(C825&lt;=Lists_Cats!$B$35,Lists_Cats!$C$35,IF(C825&lt;=Lists_Cats!$B$36,Lists_Cats!$C$36,IF(C825&lt;=Lists_Cats!$B$37,Lists_Cats!$C$37,IF(C825&lt;=Lists_Cats!$B$38,Lists_Cats!$C$38,IF(C825&lt;=Lists_Cats!$B$39,Lists_Cats!$C$39,IF(C825&lt;=Lists_Cats!$B$40,Lists_Cats!$C$40,IF(C825&lt;=Lists_Cats!$B$41,Lists_Cats!$C$41,IF(C825&lt;=Lists_Cats!$B$42,Lists_Cats!$C$42,IF(C825&lt;=Lists_Cats!$B$43,Lists_Cats!$C$43,IF(C825&lt;=Lists_Cats!$B$44,Lists_Cats!$C$44,IF(C825&lt;=Lists_Cats!$B$45,Lists_Cats!$C$45,IF(C825&lt;=Lists_Cats!$B$46,Lists_Cats!$C$46,Lists_Cats!$C$47))))))))))))))</f>
        <v>FW12</v>
      </c>
      <c r="F825" s="316"/>
      <c r="G825" s="316" t="s">
        <v>780</v>
      </c>
      <c r="H825" s="30" t="str">
        <f t="shared" si="37"/>
        <v xml:space="preserve">FT2-FW12-Poplar </v>
      </c>
      <c r="I825" s="316">
        <v>16.930000000000003</v>
      </c>
      <c r="K825">
        <f t="shared" si="36"/>
        <v>1</v>
      </c>
      <c r="M825" s="356">
        <v>0.02</v>
      </c>
      <c r="O825" s="361">
        <f t="shared" si="38"/>
        <v>17.270000000000003</v>
      </c>
    </row>
    <row r="826" spans="1:15">
      <c r="A826" s="316" t="s">
        <v>768</v>
      </c>
      <c r="B826" s="266">
        <v>18</v>
      </c>
      <c r="C826" s="266">
        <v>79</v>
      </c>
      <c r="D826" s="15" t="str">
        <f>IF(B826&lt;=Lists_Cats!$B$19,Lists_Cats!$C$19,IF(B826&lt;=Lists_Cats!$B$20,Lists_Cats!$C$20,IF(B826&lt;=Lists_Cats!$B$21,Lists_Cats!$C$21,IF(B826&lt;=Lists_Cats!$B$22,Lists_Cats!$C$22,IF(B826&lt;=Lists_Cats!$B$23,Lists_Cats!$C$23,IF(B826&lt;=Lists_Cats!$B$24,Lists_Cats!$C$24,IF(B826&lt;=Lists_Cats!$B$25,Lists_Cats!$C$25,IF(B826&lt;=Lists_Cats!$B$26,Lists_Cats!$C$26,IF(B826&lt;=Lists_Cats!$B$27,Lists_Cats!$C$27,IF(B826&lt;=Lists_Cats!$B$28,Lists_Cats!$C$28,Lists_Cats!$C$29))))))))))</f>
        <v>FT3</v>
      </c>
      <c r="E826" s="29" t="str">
        <f>IF(C826&lt;=Lists_Cats!$B$33,Lists_Cats!$C$33,IF(C826&lt;=Lists_Cats!$B$34,Lists_Cats!$C$34,IF(C826&lt;=Lists_Cats!$B$35,Lists_Cats!$C$35,IF(C826&lt;=Lists_Cats!$B$36,Lists_Cats!$C$36,IF(C826&lt;=Lists_Cats!$B$37,Lists_Cats!$C$37,IF(C826&lt;=Lists_Cats!$B$38,Lists_Cats!$C$38,IF(C826&lt;=Lists_Cats!$B$39,Lists_Cats!$C$39,IF(C826&lt;=Lists_Cats!$B$40,Lists_Cats!$C$40,IF(C826&lt;=Lists_Cats!$B$41,Lists_Cats!$C$41,IF(C826&lt;=Lists_Cats!$B$42,Lists_Cats!$C$42,IF(C826&lt;=Lists_Cats!$B$43,Lists_Cats!$C$43,IF(C826&lt;=Lists_Cats!$B$44,Lists_Cats!$C$44,IF(C826&lt;=Lists_Cats!$B$45,Lists_Cats!$C$45,IF(C826&lt;=Lists_Cats!$B$46,Lists_Cats!$C$46,Lists_Cats!$C$47))))))))))))))</f>
        <v>FW5</v>
      </c>
      <c r="F826" s="316"/>
      <c r="G826" s="316" t="s">
        <v>780</v>
      </c>
      <c r="H826" s="30" t="str">
        <f t="shared" si="37"/>
        <v xml:space="preserve">FT3-FW5-Poplar </v>
      </c>
      <c r="I826" s="316">
        <v>12.85</v>
      </c>
      <c r="K826">
        <f t="shared" si="36"/>
        <v>1</v>
      </c>
      <c r="M826" s="356">
        <v>0.02</v>
      </c>
      <c r="O826" s="361">
        <f t="shared" si="38"/>
        <v>13.11</v>
      </c>
    </row>
    <row r="827" spans="1:15">
      <c r="A827" s="316" t="s">
        <v>769</v>
      </c>
      <c r="B827" s="266">
        <v>18</v>
      </c>
      <c r="C827" s="266">
        <v>100</v>
      </c>
      <c r="D827" s="15" t="str">
        <f>IF(B827&lt;=Lists_Cats!$B$19,Lists_Cats!$C$19,IF(B827&lt;=Lists_Cats!$B$20,Lists_Cats!$C$20,IF(B827&lt;=Lists_Cats!$B$21,Lists_Cats!$C$21,IF(B827&lt;=Lists_Cats!$B$22,Lists_Cats!$C$22,IF(B827&lt;=Lists_Cats!$B$23,Lists_Cats!$C$23,IF(B827&lt;=Lists_Cats!$B$24,Lists_Cats!$C$24,IF(B827&lt;=Lists_Cats!$B$25,Lists_Cats!$C$25,IF(B827&lt;=Lists_Cats!$B$26,Lists_Cats!$C$26,IF(B827&lt;=Lists_Cats!$B$27,Lists_Cats!$C$27,IF(B827&lt;=Lists_Cats!$B$28,Lists_Cats!$C$28,Lists_Cats!$C$29))))))))))</f>
        <v>FT3</v>
      </c>
      <c r="E827" s="29" t="str">
        <f>IF(C827&lt;=Lists_Cats!$B$33,Lists_Cats!$C$33,IF(C827&lt;=Lists_Cats!$B$34,Lists_Cats!$C$34,IF(C827&lt;=Lists_Cats!$B$35,Lists_Cats!$C$35,IF(C827&lt;=Lists_Cats!$B$36,Lists_Cats!$C$36,IF(C827&lt;=Lists_Cats!$B$37,Lists_Cats!$C$37,IF(C827&lt;=Lists_Cats!$B$38,Lists_Cats!$C$38,IF(C827&lt;=Lists_Cats!$B$39,Lists_Cats!$C$39,IF(C827&lt;=Lists_Cats!$B$40,Lists_Cats!$C$40,IF(C827&lt;=Lists_Cats!$B$41,Lists_Cats!$C$41,IF(C827&lt;=Lists_Cats!$B$42,Lists_Cats!$C$42,IF(C827&lt;=Lists_Cats!$B$43,Lists_Cats!$C$43,IF(C827&lt;=Lists_Cats!$B$44,Lists_Cats!$C$44,IF(C827&lt;=Lists_Cats!$B$45,Lists_Cats!$C$45,IF(C827&lt;=Lists_Cats!$B$46,Lists_Cats!$C$46,Lists_Cats!$C$47))))))))))))))</f>
        <v>FW8</v>
      </c>
      <c r="F827" s="316"/>
      <c r="G827" s="316" t="s">
        <v>780</v>
      </c>
      <c r="H827" s="30" t="str">
        <f t="shared" si="37"/>
        <v xml:space="preserve">FT3-FW8-Poplar </v>
      </c>
      <c r="I827" s="316">
        <v>15.049999999999999</v>
      </c>
      <c r="K827">
        <f t="shared" si="36"/>
        <v>1</v>
      </c>
      <c r="M827" s="356">
        <v>0.02</v>
      </c>
      <c r="O827" s="361">
        <f t="shared" si="38"/>
        <v>15.36</v>
      </c>
    </row>
    <row r="828" spans="1:15">
      <c r="A828" s="316" t="s">
        <v>770</v>
      </c>
      <c r="B828" s="266">
        <v>18</v>
      </c>
      <c r="C828" s="266">
        <v>125</v>
      </c>
      <c r="D828" s="15" t="str">
        <f>IF(B828&lt;=Lists_Cats!$B$19,Lists_Cats!$C$19,IF(B828&lt;=Lists_Cats!$B$20,Lists_Cats!$C$20,IF(B828&lt;=Lists_Cats!$B$21,Lists_Cats!$C$21,IF(B828&lt;=Lists_Cats!$B$22,Lists_Cats!$C$22,IF(B828&lt;=Lists_Cats!$B$23,Lists_Cats!$C$23,IF(B828&lt;=Lists_Cats!$B$24,Lists_Cats!$C$24,IF(B828&lt;=Lists_Cats!$B$25,Lists_Cats!$C$25,IF(B828&lt;=Lists_Cats!$B$26,Lists_Cats!$C$26,IF(B828&lt;=Lists_Cats!$B$27,Lists_Cats!$C$27,IF(B828&lt;=Lists_Cats!$B$28,Lists_Cats!$C$28,Lists_Cats!$C$29))))))))))</f>
        <v>FT3</v>
      </c>
      <c r="E828" s="29" t="str">
        <f>IF(C828&lt;=Lists_Cats!$B$33,Lists_Cats!$C$33,IF(C828&lt;=Lists_Cats!$B$34,Lists_Cats!$C$34,IF(C828&lt;=Lists_Cats!$B$35,Lists_Cats!$C$35,IF(C828&lt;=Lists_Cats!$B$36,Lists_Cats!$C$36,IF(C828&lt;=Lists_Cats!$B$37,Lists_Cats!$C$37,IF(C828&lt;=Lists_Cats!$B$38,Lists_Cats!$C$38,IF(C828&lt;=Lists_Cats!$B$39,Lists_Cats!$C$39,IF(C828&lt;=Lists_Cats!$B$40,Lists_Cats!$C$40,IF(C828&lt;=Lists_Cats!$B$41,Lists_Cats!$C$41,IF(C828&lt;=Lists_Cats!$B$42,Lists_Cats!$C$42,IF(C828&lt;=Lists_Cats!$B$43,Lists_Cats!$C$43,IF(C828&lt;=Lists_Cats!$B$44,Lists_Cats!$C$44,IF(C828&lt;=Lists_Cats!$B$45,Lists_Cats!$C$45,IF(C828&lt;=Lists_Cats!$B$46,Lists_Cats!$C$46,Lists_Cats!$C$47))))))))))))))</f>
        <v>FW10</v>
      </c>
      <c r="F828" s="316"/>
      <c r="G828" s="316" t="s">
        <v>780</v>
      </c>
      <c r="H828" s="30" t="str">
        <f t="shared" si="37"/>
        <v xml:space="preserve">FT3-FW10-Poplar </v>
      </c>
      <c r="I828" s="316">
        <v>17.78</v>
      </c>
      <c r="K828">
        <f t="shared" si="36"/>
        <v>1</v>
      </c>
      <c r="M828" s="356">
        <v>0.02</v>
      </c>
      <c r="O828" s="361">
        <f t="shared" si="38"/>
        <v>18.14</v>
      </c>
    </row>
    <row r="829" spans="1:15">
      <c r="A829" s="316" t="s">
        <v>771</v>
      </c>
      <c r="B829" s="266">
        <v>18</v>
      </c>
      <c r="C829" s="266">
        <v>150</v>
      </c>
      <c r="D829" s="15" t="str">
        <f>IF(B829&lt;=Lists_Cats!$B$19,Lists_Cats!$C$19,IF(B829&lt;=Lists_Cats!$B$20,Lists_Cats!$C$20,IF(B829&lt;=Lists_Cats!$B$21,Lists_Cats!$C$21,IF(B829&lt;=Lists_Cats!$B$22,Lists_Cats!$C$22,IF(B829&lt;=Lists_Cats!$B$23,Lists_Cats!$C$23,IF(B829&lt;=Lists_Cats!$B$24,Lists_Cats!$C$24,IF(B829&lt;=Lists_Cats!$B$25,Lists_Cats!$C$25,IF(B829&lt;=Lists_Cats!$B$26,Lists_Cats!$C$26,IF(B829&lt;=Lists_Cats!$B$27,Lists_Cats!$C$27,IF(B829&lt;=Lists_Cats!$B$28,Lists_Cats!$C$28,Lists_Cats!$C$29))))))))))</f>
        <v>FT3</v>
      </c>
      <c r="E829" s="29" t="str">
        <f>IF(C829&lt;=Lists_Cats!$B$33,Lists_Cats!$C$33,IF(C829&lt;=Lists_Cats!$B$34,Lists_Cats!$C$34,IF(C829&lt;=Lists_Cats!$B$35,Lists_Cats!$C$35,IF(C829&lt;=Lists_Cats!$B$36,Lists_Cats!$C$36,IF(C829&lt;=Lists_Cats!$B$37,Lists_Cats!$C$37,IF(C829&lt;=Lists_Cats!$B$38,Lists_Cats!$C$38,IF(C829&lt;=Lists_Cats!$B$39,Lists_Cats!$C$39,IF(C829&lt;=Lists_Cats!$B$40,Lists_Cats!$C$40,IF(C829&lt;=Lists_Cats!$B$41,Lists_Cats!$C$41,IF(C829&lt;=Lists_Cats!$B$42,Lists_Cats!$C$42,IF(C829&lt;=Lists_Cats!$B$43,Lists_Cats!$C$43,IF(C829&lt;=Lists_Cats!$B$44,Lists_Cats!$C$44,IF(C829&lt;=Lists_Cats!$B$45,Lists_Cats!$C$45,IF(C829&lt;=Lists_Cats!$B$46,Lists_Cats!$C$46,Lists_Cats!$C$47))))))))))))))</f>
        <v>FW12</v>
      </c>
      <c r="F829" s="316"/>
      <c r="G829" s="316" t="s">
        <v>780</v>
      </c>
      <c r="H829" s="30" t="str">
        <f t="shared" si="37"/>
        <v xml:space="preserve">FT3-FW12-Poplar </v>
      </c>
      <c r="I829" s="316">
        <v>20.420000000000002</v>
      </c>
      <c r="K829">
        <f t="shared" si="36"/>
        <v>1</v>
      </c>
      <c r="M829" s="356">
        <v>0.02</v>
      </c>
      <c r="O829" s="361">
        <f t="shared" si="38"/>
        <v>20.830000000000002</v>
      </c>
    </row>
    <row r="830" spans="1:15" hidden="1">
      <c r="A830" s="316" t="s">
        <v>772</v>
      </c>
      <c r="B830" s="266">
        <v>25</v>
      </c>
      <c r="C830" s="266">
        <v>79</v>
      </c>
      <c r="D830" s="15" t="str">
        <f>IF(B830&lt;=Lists_Cats!$B$19,Lists_Cats!$C$19,IF(B830&lt;=Lists_Cats!$B$20,Lists_Cats!$C$20,IF(B830&lt;=Lists_Cats!$B$21,Lists_Cats!$C$21,IF(B830&lt;=Lists_Cats!$B$22,Lists_Cats!$C$22,IF(B830&lt;=Lists_Cats!$B$23,Lists_Cats!$C$23,IF(B830&lt;=Lists_Cats!$B$24,Lists_Cats!$C$24,IF(B830&lt;=Lists_Cats!$B$25,Lists_Cats!$C$25,IF(B830&lt;=Lists_Cats!$B$26,Lists_Cats!$C$26,IF(B830&lt;=Lists_Cats!$B$27,Lists_Cats!$C$27,IF(B830&lt;=Lists_Cats!$B$28,Lists_Cats!$C$28,Lists_Cats!$C$29))))))))))</f>
        <v>FT5</v>
      </c>
      <c r="E830" s="29" t="str">
        <f>IF(C830&lt;=Lists_Cats!$B$33,Lists_Cats!$C$33,IF(C830&lt;=Lists_Cats!$B$34,Lists_Cats!$C$34,IF(C830&lt;=Lists_Cats!$B$35,Lists_Cats!$C$35,IF(C830&lt;=Lists_Cats!$B$36,Lists_Cats!$C$36,IF(C830&lt;=Lists_Cats!$B$37,Lists_Cats!$C$37,IF(C830&lt;=Lists_Cats!$B$38,Lists_Cats!$C$38,IF(C830&lt;=Lists_Cats!$B$39,Lists_Cats!$C$39,IF(C830&lt;=Lists_Cats!$B$40,Lists_Cats!$C$40,IF(C830&lt;=Lists_Cats!$B$41,Lists_Cats!$C$41,IF(C830&lt;=Lists_Cats!$B$42,Lists_Cats!$C$42,IF(C830&lt;=Lists_Cats!$B$43,Lists_Cats!$C$43,IF(C830&lt;=Lists_Cats!$B$44,Lists_Cats!$C$44,IF(C830&lt;=Lists_Cats!$B$45,Lists_Cats!$C$45,IF(C830&lt;=Lists_Cats!$B$46,Lists_Cats!$C$46,Lists_Cats!$C$47))))))))))))))</f>
        <v>FW5</v>
      </c>
      <c r="F830" s="316"/>
      <c r="G830" s="316" t="s">
        <v>780</v>
      </c>
      <c r="H830" s="30" t="str">
        <f t="shared" si="37"/>
        <v xml:space="preserve">FT5-FW5-Poplar </v>
      </c>
      <c r="I830" s="316">
        <v>17.950000000000003</v>
      </c>
      <c r="K830">
        <f t="shared" si="36"/>
        <v>1</v>
      </c>
      <c r="M830" s="356">
        <v>0.02</v>
      </c>
      <c r="O830" s="361">
        <f t="shared" si="38"/>
        <v>18.310000000000002</v>
      </c>
    </row>
    <row r="831" spans="1:15" hidden="1">
      <c r="A831" s="316" t="s">
        <v>773</v>
      </c>
      <c r="B831" s="266">
        <v>25</v>
      </c>
      <c r="C831" s="266">
        <v>100</v>
      </c>
      <c r="D831" s="15" t="str">
        <f>IF(B831&lt;=Lists_Cats!$B$19,Lists_Cats!$C$19,IF(B831&lt;=Lists_Cats!$B$20,Lists_Cats!$C$20,IF(B831&lt;=Lists_Cats!$B$21,Lists_Cats!$C$21,IF(B831&lt;=Lists_Cats!$B$22,Lists_Cats!$C$22,IF(B831&lt;=Lists_Cats!$B$23,Lists_Cats!$C$23,IF(B831&lt;=Lists_Cats!$B$24,Lists_Cats!$C$24,IF(B831&lt;=Lists_Cats!$B$25,Lists_Cats!$C$25,IF(B831&lt;=Lists_Cats!$B$26,Lists_Cats!$C$26,IF(B831&lt;=Lists_Cats!$B$27,Lists_Cats!$C$27,IF(B831&lt;=Lists_Cats!$B$28,Lists_Cats!$C$28,Lists_Cats!$C$29))))))))))</f>
        <v>FT5</v>
      </c>
      <c r="E831" s="29" t="str">
        <f>IF(C831&lt;=Lists_Cats!$B$33,Lists_Cats!$C$33,IF(C831&lt;=Lists_Cats!$B$34,Lists_Cats!$C$34,IF(C831&lt;=Lists_Cats!$B$35,Lists_Cats!$C$35,IF(C831&lt;=Lists_Cats!$B$36,Lists_Cats!$C$36,IF(C831&lt;=Lists_Cats!$B$37,Lists_Cats!$C$37,IF(C831&lt;=Lists_Cats!$B$38,Lists_Cats!$C$38,IF(C831&lt;=Lists_Cats!$B$39,Lists_Cats!$C$39,IF(C831&lt;=Lists_Cats!$B$40,Lists_Cats!$C$40,IF(C831&lt;=Lists_Cats!$B$41,Lists_Cats!$C$41,IF(C831&lt;=Lists_Cats!$B$42,Lists_Cats!$C$42,IF(C831&lt;=Lists_Cats!$B$43,Lists_Cats!$C$43,IF(C831&lt;=Lists_Cats!$B$44,Lists_Cats!$C$44,IF(C831&lt;=Lists_Cats!$B$45,Lists_Cats!$C$45,IF(C831&lt;=Lists_Cats!$B$46,Lists_Cats!$C$46,Lists_Cats!$C$47))))))))))))))</f>
        <v>FW8</v>
      </c>
      <c r="F831" s="316"/>
      <c r="G831" s="316" t="s">
        <v>780</v>
      </c>
      <c r="H831" s="30" t="str">
        <f t="shared" si="37"/>
        <v xml:space="preserve">FT5-FW8-Poplar </v>
      </c>
      <c r="I831" s="316">
        <v>21.5</v>
      </c>
      <c r="K831">
        <f t="shared" si="36"/>
        <v>1</v>
      </c>
      <c r="M831" s="356">
        <v>0.02</v>
      </c>
      <c r="O831" s="361">
        <f t="shared" si="38"/>
        <v>21.93</v>
      </c>
    </row>
    <row r="832" spans="1:15" hidden="1">
      <c r="A832" s="316" t="s">
        <v>774</v>
      </c>
      <c r="B832" s="266">
        <v>25</v>
      </c>
      <c r="C832" s="266">
        <v>125</v>
      </c>
      <c r="D832" s="15" t="str">
        <f>IF(B832&lt;=Lists_Cats!$B$19,Lists_Cats!$C$19,IF(B832&lt;=Lists_Cats!$B$20,Lists_Cats!$C$20,IF(B832&lt;=Lists_Cats!$B$21,Lists_Cats!$C$21,IF(B832&lt;=Lists_Cats!$B$22,Lists_Cats!$C$22,IF(B832&lt;=Lists_Cats!$B$23,Lists_Cats!$C$23,IF(B832&lt;=Lists_Cats!$B$24,Lists_Cats!$C$24,IF(B832&lt;=Lists_Cats!$B$25,Lists_Cats!$C$25,IF(B832&lt;=Lists_Cats!$B$26,Lists_Cats!$C$26,IF(B832&lt;=Lists_Cats!$B$27,Lists_Cats!$C$27,IF(B832&lt;=Lists_Cats!$B$28,Lists_Cats!$C$28,Lists_Cats!$C$29))))))))))</f>
        <v>FT5</v>
      </c>
      <c r="E832" s="29" t="str">
        <f>IF(C832&lt;=Lists_Cats!$B$33,Lists_Cats!$C$33,IF(C832&lt;=Lists_Cats!$B$34,Lists_Cats!$C$34,IF(C832&lt;=Lists_Cats!$B$35,Lists_Cats!$C$35,IF(C832&lt;=Lists_Cats!$B$36,Lists_Cats!$C$36,IF(C832&lt;=Lists_Cats!$B$37,Lists_Cats!$C$37,IF(C832&lt;=Lists_Cats!$B$38,Lists_Cats!$C$38,IF(C832&lt;=Lists_Cats!$B$39,Lists_Cats!$C$39,IF(C832&lt;=Lists_Cats!$B$40,Lists_Cats!$C$40,IF(C832&lt;=Lists_Cats!$B$41,Lists_Cats!$C$41,IF(C832&lt;=Lists_Cats!$B$42,Lists_Cats!$C$42,IF(C832&lt;=Lists_Cats!$B$43,Lists_Cats!$C$43,IF(C832&lt;=Lists_Cats!$B$44,Lists_Cats!$C$44,IF(C832&lt;=Lists_Cats!$B$45,Lists_Cats!$C$45,IF(C832&lt;=Lists_Cats!$B$46,Lists_Cats!$C$46,Lists_Cats!$C$47))))))))))))))</f>
        <v>FW10</v>
      </c>
      <c r="F832" s="316"/>
      <c r="G832" s="316" t="s">
        <v>780</v>
      </c>
      <c r="H832" s="30" t="str">
        <f t="shared" si="37"/>
        <v xml:space="preserve">FT5-FW10-Poplar </v>
      </c>
      <c r="I832" s="316">
        <v>26</v>
      </c>
      <c r="K832">
        <f t="shared" si="36"/>
        <v>1</v>
      </c>
      <c r="M832" s="356">
        <v>0.02</v>
      </c>
      <c r="O832" s="361">
        <f t="shared" si="38"/>
        <v>26.52</v>
      </c>
    </row>
    <row r="833" spans="1:15" hidden="1">
      <c r="A833" s="316" t="s">
        <v>775</v>
      </c>
      <c r="B833" s="266">
        <v>25</v>
      </c>
      <c r="C833" s="266">
        <v>150</v>
      </c>
      <c r="D833" s="15" t="str">
        <f>IF(B833&lt;=Lists_Cats!$B$19,Lists_Cats!$C$19,IF(B833&lt;=Lists_Cats!$B$20,Lists_Cats!$C$20,IF(B833&lt;=Lists_Cats!$B$21,Lists_Cats!$C$21,IF(B833&lt;=Lists_Cats!$B$22,Lists_Cats!$C$22,IF(B833&lt;=Lists_Cats!$B$23,Lists_Cats!$C$23,IF(B833&lt;=Lists_Cats!$B$24,Lists_Cats!$C$24,IF(B833&lt;=Lists_Cats!$B$25,Lists_Cats!$C$25,IF(B833&lt;=Lists_Cats!$B$26,Lists_Cats!$C$26,IF(B833&lt;=Lists_Cats!$B$27,Lists_Cats!$C$27,IF(B833&lt;=Lists_Cats!$B$28,Lists_Cats!$C$28,Lists_Cats!$C$29))))))))))</f>
        <v>FT5</v>
      </c>
      <c r="E833" s="29" t="str">
        <f>IF(C833&lt;=Lists_Cats!$B$33,Lists_Cats!$C$33,IF(C833&lt;=Lists_Cats!$B$34,Lists_Cats!$C$34,IF(C833&lt;=Lists_Cats!$B$35,Lists_Cats!$C$35,IF(C833&lt;=Lists_Cats!$B$36,Lists_Cats!$C$36,IF(C833&lt;=Lists_Cats!$B$37,Lists_Cats!$C$37,IF(C833&lt;=Lists_Cats!$B$38,Lists_Cats!$C$38,IF(C833&lt;=Lists_Cats!$B$39,Lists_Cats!$C$39,IF(C833&lt;=Lists_Cats!$B$40,Lists_Cats!$C$40,IF(C833&lt;=Lists_Cats!$B$41,Lists_Cats!$C$41,IF(C833&lt;=Lists_Cats!$B$42,Lists_Cats!$C$42,IF(C833&lt;=Lists_Cats!$B$43,Lists_Cats!$C$43,IF(C833&lt;=Lists_Cats!$B$44,Lists_Cats!$C$44,IF(C833&lt;=Lists_Cats!$B$45,Lists_Cats!$C$45,IF(C833&lt;=Lists_Cats!$B$46,Lists_Cats!$C$46,Lists_Cats!$C$47))))))))))))))</f>
        <v>FW12</v>
      </c>
      <c r="F833" s="316"/>
      <c r="G833" s="316" t="s">
        <v>780</v>
      </c>
      <c r="H833" s="30" t="str">
        <f t="shared" si="37"/>
        <v xml:space="preserve">FT5-FW12-Poplar </v>
      </c>
      <c r="I833" s="316">
        <v>30.14</v>
      </c>
      <c r="K833">
        <f t="shared" si="36"/>
        <v>1</v>
      </c>
      <c r="M833" s="356">
        <v>0.02</v>
      </c>
      <c r="O833" s="361">
        <f t="shared" si="38"/>
        <v>30.75</v>
      </c>
    </row>
    <row r="834" spans="1:15">
      <c r="A834" s="317" t="s">
        <v>756</v>
      </c>
      <c r="B834" s="315">
        <v>9</v>
      </c>
      <c r="C834" s="266">
        <v>79</v>
      </c>
      <c r="D834" s="15" t="str">
        <f>IF(B834&lt;=Lists_Cats!$B$19,Lists_Cats!$C$19,IF(B834&lt;=Lists_Cats!$B$20,Lists_Cats!$C$20,IF(B834&lt;=Lists_Cats!$B$21,Lists_Cats!$C$21,IF(B834&lt;=Lists_Cats!$B$22,Lists_Cats!$C$22,IF(B834&lt;=Lists_Cats!$B$23,Lists_Cats!$C$23,IF(B834&lt;=Lists_Cats!$B$24,Lists_Cats!$C$24,IF(B834&lt;=Lists_Cats!$B$25,Lists_Cats!$C$25,IF(B834&lt;=Lists_Cats!$B$26,Lists_Cats!$C$26,IF(B834&lt;=Lists_Cats!$B$27,Lists_Cats!$C$27,IF(B834&lt;=Lists_Cats!$B$28,Lists_Cats!$C$28,Lists_Cats!$C$29))))))))))</f>
        <v>FT0</v>
      </c>
      <c r="E834" s="29" t="str">
        <f>IF(C834&lt;=Lists_Cats!$B$33,Lists_Cats!$C$33,IF(C834&lt;=Lists_Cats!$B$34,Lists_Cats!$C$34,IF(C834&lt;=Lists_Cats!$B$35,Lists_Cats!$C$35,IF(C834&lt;=Lists_Cats!$B$36,Lists_Cats!$C$36,IF(C834&lt;=Lists_Cats!$B$37,Lists_Cats!$C$37,IF(C834&lt;=Lists_Cats!$B$38,Lists_Cats!$C$38,IF(C834&lt;=Lists_Cats!$B$39,Lists_Cats!$C$39,IF(C834&lt;=Lists_Cats!$B$40,Lists_Cats!$C$40,IF(C834&lt;=Lists_Cats!$B$41,Lists_Cats!$C$41,IF(C834&lt;=Lists_Cats!$B$42,Lists_Cats!$C$42,IF(C834&lt;=Lists_Cats!$B$43,Lists_Cats!$C$43,IF(C834&lt;=Lists_Cats!$B$44,Lists_Cats!$C$44,IF(C834&lt;=Lists_Cats!$B$45,Lists_Cats!$C$45,IF(C834&lt;=Lists_Cats!$B$46,Lists_Cats!$C$46,Lists_Cats!$C$47))))))))))))))</f>
        <v>FW5</v>
      </c>
      <c r="F834" s="317"/>
      <c r="G834" s="317" t="s">
        <v>781</v>
      </c>
      <c r="H834" s="30" t="str">
        <f t="shared" si="37"/>
        <v>FT0-FW5-CND BEECH</v>
      </c>
      <c r="I834" s="317">
        <v>12.14</v>
      </c>
      <c r="K834">
        <f t="shared" si="36"/>
        <v>1</v>
      </c>
      <c r="M834" s="356">
        <v>0.02</v>
      </c>
      <c r="O834" s="361">
        <f t="shared" si="38"/>
        <v>12.39</v>
      </c>
    </row>
    <row r="835" spans="1:15">
      <c r="A835" s="317" t="s">
        <v>757</v>
      </c>
      <c r="B835" s="315">
        <v>9</v>
      </c>
      <c r="C835" s="266">
        <v>100</v>
      </c>
      <c r="D835" s="15" t="str">
        <f>IF(B835&lt;=Lists_Cats!$B$19,Lists_Cats!$C$19,IF(B835&lt;=Lists_Cats!$B$20,Lists_Cats!$C$20,IF(B835&lt;=Lists_Cats!$B$21,Lists_Cats!$C$21,IF(B835&lt;=Lists_Cats!$B$22,Lists_Cats!$C$22,IF(B835&lt;=Lists_Cats!$B$23,Lists_Cats!$C$23,IF(B835&lt;=Lists_Cats!$B$24,Lists_Cats!$C$24,IF(B835&lt;=Lists_Cats!$B$25,Lists_Cats!$C$25,IF(B835&lt;=Lists_Cats!$B$26,Lists_Cats!$C$26,IF(B835&lt;=Lists_Cats!$B$27,Lists_Cats!$C$27,IF(B835&lt;=Lists_Cats!$B$28,Lists_Cats!$C$28,Lists_Cats!$C$29))))))))))</f>
        <v>FT0</v>
      </c>
      <c r="E835" s="29" t="str">
        <f>IF(C835&lt;=Lists_Cats!$B$33,Lists_Cats!$C$33,IF(C835&lt;=Lists_Cats!$B$34,Lists_Cats!$C$34,IF(C835&lt;=Lists_Cats!$B$35,Lists_Cats!$C$35,IF(C835&lt;=Lists_Cats!$B$36,Lists_Cats!$C$36,IF(C835&lt;=Lists_Cats!$B$37,Lists_Cats!$C$37,IF(C835&lt;=Lists_Cats!$B$38,Lists_Cats!$C$38,IF(C835&lt;=Lists_Cats!$B$39,Lists_Cats!$C$39,IF(C835&lt;=Lists_Cats!$B$40,Lists_Cats!$C$40,IF(C835&lt;=Lists_Cats!$B$41,Lists_Cats!$C$41,IF(C835&lt;=Lists_Cats!$B$42,Lists_Cats!$C$42,IF(C835&lt;=Lists_Cats!$B$43,Lists_Cats!$C$43,IF(C835&lt;=Lists_Cats!$B$44,Lists_Cats!$C$44,IF(C835&lt;=Lists_Cats!$B$45,Lists_Cats!$C$45,IF(C835&lt;=Lists_Cats!$B$46,Lists_Cats!$C$46,Lists_Cats!$C$47))))))))))))))</f>
        <v>FW8</v>
      </c>
      <c r="F835" s="317"/>
      <c r="G835" s="317" t="s">
        <v>781</v>
      </c>
      <c r="H835" s="30" t="str">
        <f t="shared" si="37"/>
        <v>FT0-FW8-CND BEECH</v>
      </c>
      <c r="I835" s="317">
        <v>14.26</v>
      </c>
      <c r="K835">
        <f t="shared" si="36"/>
        <v>1</v>
      </c>
      <c r="M835" s="356">
        <v>0.02</v>
      </c>
      <c r="O835" s="361">
        <f t="shared" si="38"/>
        <v>14.549999999999999</v>
      </c>
    </row>
    <row r="836" spans="1:15">
      <c r="A836" s="317" t="s">
        <v>758</v>
      </c>
      <c r="B836" s="315">
        <v>9</v>
      </c>
      <c r="C836" s="266">
        <v>125</v>
      </c>
      <c r="D836" s="15" t="str">
        <f>IF(B836&lt;=Lists_Cats!$B$19,Lists_Cats!$C$19,IF(B836&lt;=Lists_Cats!$B$20,Lists_Cats!$C$20,IF(B836&lt;=Lists_Cats!$B$21,Lists_Cats!$C$21,IF(B836&lt;=Lists_Cats!$B$22,Lists_Cats!$C$22,IF(B836&lt;=Lists_Cats!$B$23,Lists_Cats!$C$23,IF(B836&lt;=Lists_Cats!$B$24,Lists_Cats!$C$24,IF(B836&lt;=Lists_Cats!$B$25,Lists_Cats!$C$25,IF(B836&lt;=Lists_Cats!$B$26,Lists_Cats!$C$26,IF(B836&lt;=Lists_Cats!$B$27,Lists_Cats!$C$27,IF(B836&lt;=Lists_Cats!$B$28,Lists_Cats!$C$28,Lists_Cats!$C$29))))))))))</f>
        <v>FT0</v>
      </c>
      <c r="E836" s="29" t="str">
        <f>IF(C836&lt;=Lists_Cats!$B$33,Lists_Cats!$C$33,IF(C836&lt;=Lists_Cats!$B$34,Lists_Cats!$C$34,IF(C836&lt;=Lists_Cats!$B$35,Lists_Cats!$C$35,IF(C836&lt;=Lists_Cats!$B$36,Lists_Cats!$C$36,IF(C836&lt;=Lists_Cats!$B$37,Lists_Cats!$C$37,IF(C836&lt;=Lists_Cats!$B$38,Lists_Cats!$C$38,IF(C836&lt;=Lists_Cats!$B$39,Lists_Cats!$C$39,IF(C836&lt;=Lists_Cats!$B$40,Lists_Cats!$C$40,IF(C836&lt;=Lists_Cats!$B$41,Lists_Cats!$C$41,IF(C836&lt;=Lists_Cats!$B$42,Lists_Cats!$C$42,IF(C836&lt;=Lists_Cats!$B$43,Lists_Cats!$C$43,IF(C836&lt;=Lists_Cats!$B$44,Lists_Cats!$C$44,IF(C836&lt;=Lists_Cats!$B$45,Lists_Cats!$C$45,IF(C836&lt;=Lists_Cats!$B$46,Lists_Cats!$C$46,Lists_Cats!$C$47))))))))))))))</f>
        <v>FW10</v>
      </c>
      <c r="F836" s="317"/>
      <c r="G836" s="317" t="s">
        <v>781</v>
      </c>
      <c r="H836" s="30" t="str">
        <f t="shared" si="37"/>
        <v>FT0-FW10-CND BEECH</v>
      </c>
      <c r="I836" s="317">
        <v>16.560000000000002</v>
      </c>
      <c r="K836">
        <f t="shared" ref="K836:K873" si="39">COUNTIF($H$4:$H$873,H836)</f>
        <v>1</v>
      </c>
      <c r="M836" s="356">
        <v>0.02</v>
      </c>
      <c r="O836" s="361">
        <f t="shared" si="38"/>
        <v>16.900000000000002</v>
      </c>
    </row>
    <row r="837" spans="1:15">
      <c r="A837" s="317" t="s">
        <v>759</v>
      </c>
      <c r="B837" s="315">
        <v>9</v>
      </c>
      <c r="C837" s="266">
        <v>150</v>
      </c>
      <c r="D837" s="15" t="str">
        <f>IF(B837&lt;=Lists_Cats!$B$19,Lists_Cats!$C$19,IF(B837&lt;=Lists_Cats!$B$20,Lists_Cats!$C$20,IF(B837&lt;=Lists_Cats!$B$21,Lists_Cats!$C$21,IF(B837&lt;=Lists_Cats!$B$22,Lists_Cats!$C$22,IF(B837&lt;=Lists_Cats!$B$23,Lists_Cats!$C$23,IF(B837&lt;=Lists_Cats!$B$24,Lists_Cats!$C$24,IF(B837&lt;=Lists_Cats!$B$25,Lists_Cats!$C$25,IF(B837&lt;=Lists_Cats!$B$26,Lists_Cats!$C$26,IF(B837&lt;=Lists_Cats!$B$27,Lists_Cats!$C$27,IF(B837&lt;=Lists_Cats!$B$28,Lists_Cats!$C$28,Lists_Cats!$C$29))))))))))</f>
        <v>FT0</v>
      </c>
      <c r="E837" s="29" t="str">
        <f>IF(C837&lt;=Lists_Cats!$B$33,Lists_Cats!$C$33,IF(C837&lt;=Lists_Cats!$B$34,Lists_Cats!$C$34,IF(C837&lt;=Lists_Cats!$B$35,Lists_Cats!$C$35,IF(C837&lt;=Lists_Cats!$B$36,Lists_Cats!$C$36,IF(C837&lt;=Lists_Cats!$B$37,Lists_Cats!$C$37,IF(C837&lt;=Lists_Cats!$B$38,Lists_Cats!$C$38,IF(C837&lt;=Lists_Cats!$B$39,Lists_Cats!$C$39,IF(C837&lt;=Lists_Cats!$B$40,Lists_Cats!$C$40,IF(C837&lt;=Lists_Cats!$B$41,Lists_Cats!$C$41,IF(C837&lt;=Lists_Cats!$B$42,Lists_Cats!$C$42,IF(C837&lt;=Lists_Cats!$B$43,Lists_Cats!$C$43,IF(C837&lt;=Lists_Cats!$B$44,Lists_Cats!$C$44,IF(C837&lt;=Lists_Cats!$B$45,Lists_Cats!$C$45,IF(C837&lt;=Lists_Cats!$B$46,Lists_Cats!$C$46,Lists_Cats!$C$47))))))))))))))</f>
        <v>FW12</v>
      </c>
      <c r="F837" s="317"/>
      <c r="G837" s="317" t="s">
        <v>781</v>
      </c>
      <c r="H837" s="30" t="str">
        <f t="shared" ref="H837:H900" si="40">D837&amp;"-"&amp;E837&amp;"-"&amp;G837</f>
        <v>FT0-FW12-CND BEECH</v>
      </c>
      <c r="I837" s="317">
        <v>18.970000000000002</v>
      </c>
      <c r="K837">
        <f t="shared" si="39"/>
        <v>1</v>
      </c>
      <c r="M837" s="356">
        <v>0.02</v>
      </c>
      <c r="O837" s="361">
        <f t="shared" ref="O837:O900" si="41">+ROUNDUP(I837*(1+M837),2)</f>
        <v>19.350000000000001</v>
      </c>
    </row>
    <row r="838" spans="1:15" hidden="1">
      <c r="A838" s="317" t="s">
        <v>760</v>
      </c>
      <c r="B838" s="266">
        <v>12</v>
      </c>
      <c r="C838" s="266">
        <v>79</v>
      </c>
      <c r="D838" s="15" t="str">
        <f>IF(B838&lt;=Lists_Cats!$B$19,Lists_Cats!$C$19,IF(B838&lt;=Lists_Cats!$B$20,Lists_Cats!$C$20,IF(B838&lt;=Lists_Cats!$B$21,Lists_Cats!$C$21,IF(B838&lt;=Lists_Cats!$B$22,Lists_Cats!$C$22,IF(B838&lt;=Lists_Cats!$B$23,Lists_Cats!$C$23,IF(B838&lt;=Lists_Cats!$B$24,Lists_Cats!$C$24,IF(B838&lt;=Lists_Cats!$B$25,Lists_Cats!$C$25,IF(B838&lt;=Lists_Cats!$B$26,Lists_Cats!$C$26,IF(B838&lt;=Lists_Cats!$B$27,Lists_Cats!$C$27,IF(B838&lt;=Lists_Cats!$B$28,Lists_Cats!$C$28,Lists_Cats!$C$29))))))))))</f>
        <v>FT1</v>
      </c>
      <c r="E838" s="29" t="str">
        <f>IF(C838&lt;=Lists_Cats!$B$33,Lists_Cats!$C$33,IF(C838&lt;=Lists_Cats!$B$34,Lists_Cats!$C$34,IF(C838&lt;=Lists_Cats!$B$35,Lists_Cats!$C$35,IF(C838&lt;=Lists_Cats!$B$36,Lists_Cats!$C$36,IF(C838&lt;=Lists_Cats!$B$37,Lists_Cats!$C$37,IF(C838&lt;=Lists_Cats!$B$38,Lists_Cats!$C$38,IF(C838&lt;=Lists_Cats!$B$39,Lists_Cats!$C$39,IF(C838&lt;=Lists_Cats!$B$40,Lists_Cats!$C$40,IF(C838&lt;=Lists_Cats!$B$41,Lists_Cats!$C$41,IF(C838&lt;=Lists_Cats!$B$42,Lists_Cats!$C$42,IF(C838&lt;=Lists_Cats!$B$43,Lists_Cats!$C$43,IF(C838&lt;=Lists_Cats!$B$44,Lists_Cats!$C$44,IF(C838&lt;=Lists_Cats!$B$45,Lists_Cats!$C$45,IF(C838&lt;=Lists_Cats!$B$46,Lists_Cats!$C$46,Lists_Cats!$C$47))))))))))))))</f>
        <v>FW5</v>
      </c>
      <c r="F838" s="317"/>
      <c r="G838" s="317" t="s">
        <v>781</v>
      </c>
      <c r="H838" s="30" t="str">
        <f t="shared" si="40"/>
        <v>FT1-FW5-CND BEECH</v>
      </c>
      <c r="I838" s="317">
        <v>14.16</v>
      </c>
      <c r="K838">
        <f t="shared" si="39"/>
        <v>1</v>
      </c>
      <c r="M838" s="356">
        <v>0.02</v>
      </c>
      <c r="O838" s="361">
        <f t="shared" si="41"/>
        <v>14.45</v>
      </c>
    </row>
    <row r="839" spans="1:15" hidden="1">
      <c r="A839" s="317" t="s">
        <v>761</v>
      </c>
      <c r="B839" s="266">
        <v>12</v>
      </c>
      <c r="C839" s="266">
        <v>100</v>
      </c>
      <c r="D839" s="15" t="str">
        <f>IF(B839&lt;=Lists_Cats!$B$19,Lists_Cats!$C$19,IF(B839&lt;=Lists_Cats!$B$20,Lists_Cats!$C$20,IF(B839&lt;=Lists_Cats!$B$21,Lists_Cats!$C$21,IF(B839&lt;=Lists_Cats!$B$22,Lists_Cats!$C$22,IF(B839&lt;=Lists_Cats!$B$23,Lists_Cats!$C$23,IF(B839&lt;=Lists_Cats!$B$24,Lists_Cats!$C$24,IF(B839&lt;=Lists_Cats!$B$25,Lists_Cats!$C$25,IF(B839&lt;=Lists_Cats!$B$26,Lists_Cats!$C$26,IF(B839&lt;=Lists_Cats!$B$27,Lists_Cats!$C$27,IF(B839&lt;=Lists_Cats!$B$28,Lists_Cats!$C$28,Lists_Cats!$C$29))))))))))</f>
        <v>FT1</v>
      </c>
      <c r="E839" s="29" t="str">
        <f>IF(C839&lt;=Lists_Cats!$B$33,Lists_Cats!$C$33,IF(C839&lt;=Lists_Cats!$B$34,Lists_Cats!$C$34,IF(C839&lt;=Lists_Cats!$B$35,Lists_Cats!$C$35,IF(C839&lt;=Lists_Cats!$B$36,Lists_Cats!$C$36,IF(C839&lt;=Lists_Cats!$B$37,Lists_Cats!$C$37,IF(C839&lt;=Lists_Cats!$B$38,Lists_Cats!$C$38,IF(C839&lt;=Lists_Cats!$B$39,Lists_Cats!$C$39,IF(C839&lt;=Lists_Cats!$B$40,Lists_Cats!$C$40,IF(C839&lt;=Lists_Cats!$B$41,Lists_Cats!$C$41,IF(C839&lt;=Lists_Cats!$B$42,Lists_Cats!$C$42,IF(C839&lt;=Lists_Cats!$B$43,Lists_Cats!$C$43,IF(C839&lt;=Lists_Cats!$B$44,Lists_Cats!$C$44,IF(C839&lt;=Lists_Cats!$B$45,Lists_Cats!$C$45,IF(C839&lt;=Lists_Cats!$B$46,Lists_Cats!$C$46,Lists_Cats!$C$47))))))))))))))</f>
        <v>FW8</v>
      </c>
      <c r="F839" s="317"/>
      <c r="G839" s="317" t="s">
        <v>781</v>
      </c>
      <c r="H839" s="30" t="str">
        <f t="shared" si="40"/>
        <v>FT1-FW8-CND BEECH</v>
      </c>
      <c r="I839" s="317">
        <v>16.670000000000002</v>
      </c>
      <c r="K839">
        <f t="shared" si="39"/>
        <v>1</v>
      </c>
      <c r="M839" s="356">
        <v>0.02</v>
      </c>
      <c r="O839" s="361">
        <f t="shared" si="41"/>
        <v>17.010000000000002</v>
      </c>
    </row>
    <row r="840" spans="1:15" hidden="1">
      <c r="A840" s="317" t="s">
        <v>762</v>
      </c>
      <c r="B840" s="266">
        <v>12</v>
      </c>
      <c r="C840" s="266">
        <v>125</v>
      </c>
      <c r="D840" s="15" t="str">
        <f>IF(B840&lt;=Lists_Cats!$B$19,Lists_Cats!$C$19,IF(B840&lt;=Lists_Cats!$B$20,Lists_Cats!$C$20,IF(B840&lt;=Lists_Cats!$B$21,Lists_Cats!$C$21,IF(B840&lt;=Lists_Cats!$B$22,Lists_Cats!$C$22,IF(B840&lt;=Lists_Cats!$B$23,Lists_Cats!$C$23,IF(B840&lt;=Lists_Cats!$B$24,Lists_Cats!$C$24,IF(B840&lt;=Lists_Cats!$B$25,Lists_Cats!$C$25,IF(B840&lt;=Lists_Cats!$B$26,Lists_Cats!$C$26,IF(B840&lt;=Lists_Cats!$B$27,Lists_Cats!$C$27,IF(B840&lt;=Lists_Cats!$B$28,Lists_Cats!$C$28,Lists_Cats!$C$29))))))))))</f>
        <v>FT1</v>
      </c>
      <c r="E840" s="29" t="str">
        <f>IF(C840&lt;=Lists_Cats!$B$33,Lists_Cats!$C$33,IF(C840&lt;=Lists_Cats!$B$34,Lists_Cats!$C$34,IF(C840&lt;=Lists_Cats!$B$35,Lists_Cats!$C$35,IF(C840&lt;=Lists_Cats!$B$36,Lists_Cats!$C$36,IF(C840&lt;=Lists_Cats!$B$37,Lists_Cats!$C$37,IF(C840&lt;=Lists_Cats!$B$38,Lists_Cats!$C$38,IF(C840&lt;=Lists_Cats!$B$39,Lists_Cats!$C$39,IF(C840&lt;=Lists_Cats!$B$40,Lists_Cats!$C$40,IF(C840&lt;=Lists_Cats!$B$41,Lists_Cats!$C$41,IF(C840&lt;=Lists_Cats!$B$42,Lists_Cats!$C$42,IF(C840&lt;=Lists_Cats!$B$43,Lists_Cats!$C$43,IF(C840&lt;=Lists_Cats!$B$44,Lists_Cats!$C$44,IF(C840&lt;=Lists_Cats!$B$45,Lists_Cats!$C$45,IF(C840&lt;=Lists_Cats!$B$46,Lists_Cats!$C$46,Lists_Cats!$C$47))))))))))))))</f>
        <v>FW10</v>
      </c>
      <c r="F840" s="317"/>
      <c r="G840" s="317" t="s">
        <v>781</v>
      </c>
      <c r="H840" s="30" t="str">
        <f t="shared" si="40"/>
        <v>FT1-FW10-CND BEECH</v>
      </c>
      <c r="I840" s="317">
        <v>19.62</v>
      </c>
      <c r="K840">
        <f t="shared" si="39"/>
        <v>1</v>
      </c>
      <c r="M840" s="356">
        <v>0.02</v>
      </c>
      <c r="O840" s="361">
        <f t="shared" si="41"/>
        <v>20.020000000000003</v>
      </c>
    </row>
    <row r="841" spans="1:15" hidden="1">
      <c r="A841" s="317" t="s">
        <v>763</v>
      </c>
      <c r="B841" s="266">
        <v>12</v>
      </c>
      <c r="C841" s="266">
        <v>150</v>
      </c>
      <c r="D841" s="15" t="str">
        <f>IF(B841&lt;=Lists_Cats!$B$19,Lists_Cats!$C$19,IF(B841&lt;=Lists_Cats!$B$20,Lists_Cats!$C$20,IF(B841&lt;=Lists_Cats!$B$21,Lists_Cats!$C$21,IF(B841&lt;=Lists_Cats!$B$22,Lists_Cats!$C$22,IF(B841&lt;=Lists_Cats!$B$23,Lists_Cats!$C$23,IF(B841&lt;=Lists_Cats!$B$24,Lists_Cats!$C$24,IF(B841&lt;=Lists_Cats!$B$25,Lists_Cats!$C$25,IF(B841&lt;=Lists_Cats!$B$26,Lists_Cats!$C$26,IF(B841&lt;=Lists_Cats!$B$27,Lists_Cats!$C$27,IF(B841&lt;=Lists_Cats!$B$28,Lists_Cats!$C$28,Lists_Cats!$C$29))))))))))</f>
        <v>FT1</v>
      </c>
      <c r="E841" s="29" t="str">
        <f>IF(C841&lt;=Lists_Cats!$B$33,Lists_Cats!$C$33,IF(C841&lt;=Lists_Cats!$B$34,Lists_Cats!$C$34,IF(C841&lt;=Lists_Cats!$B$35,Lists_Cats!$C$35,IF(C841&lt;=Lists_Cats!$B$36,Lists_Cats!$C$36,IF(C841&lt;=Lists_Cats!$B$37,Lists_Cats!$C$37,IF(C841&lt;=Lists_Cats!$B$38,Lists_Cats!$C$38,IF(C841&lt;=Lists_Cats!$B$39,Lists_Cats!$C$39,IF(C841&lt;=Lists_Cats!$B$40,Lists_Cats!$C$40,IF(C841&lt;=Lists_Cats!$B$41,Lists_Cats!$C$41,IF(C841&lt;=Lists_Cats!$B$42,Lists_Cats!$C$42,IF(C841&lt;=Lists_Cats!$B$43,Lists_Cats!$C$43,IF(C841&lt;=Lists_Cats!$B$44,Lists_Cats!$C$44,IF(C841&lt;=Lists_Cats!$B$45,Lists_Cats!$C$45,IF(C841&lt;=Lists_Cats!$B$46,Lists_Cats!$C$46,Lists_Cats!$C$47))))))))))))))</f>
        <v>FW12</v>
      </c>
      <c r="F841" s="317"/>
      <c r="G841" s="317" t="s">
        <v>781</v>
      </c>
      <c r="H841" s="30" t="str">
        <f t="shared" si="40"/>
        <v>FT1-FW12-CND BEECH</v>
      </c>
      <c r="I841" s="317">
        <v>22.630000000000003</v>
      </c>
      <c r="K841">
        <f t="shared" si="39"/>
        <v>1</v>
      </c>
      <c r="M841" s="356">
        <v>0.02</v>
      </c>
      <c r="O841" s="361">
        <f t="shared" si="41"/>
        <v>23.09</v>
      </c>
    </row>
    <row r="842" spans="1:15">
      <c r="A842" s="317" t="s">
        <v>764</v>
      </c>
      <c r="B842" s="266">
        <v>15</v>
      </c>
      <c r="C842" s="266">
        <v>79</v>
      </c>
      <c r="D842" s="15" t="str">
        <f>IF(B842&lt;=Lists_Cats!$B$19,Lists_Cats!$C$19,IF(B842&lt;=Lists_Cats!$B$20,Lists_Cats!$C$20,IF(B842&lt;=Lists_Cats!$B$21,Lists_Cats!$C$21,IF(B842&lt;=Lists_Cats!$B$22,Lists_Cats!$C$22,IF(B842&lt;=Lists_Cats!$B$23,Lists_Cats!$C$23,IF(B842&lt;=Lists_Cats!$B$24,Lists_Cats!$C$24,IF(B842&lt;=Lists_Cats!$B$25,Lists_Cats!$C$25,IF(B842&lt;=Lists_Cats!$B$26,Lists_Cats!$C$26,IF(B842&lt;=Lists_Cats!$B$27,Lists_Cats!$C$27,IF(B842&lt;=Lists_Cats!$B$28,Lists_Cats!$C$28,Lists_Cats!$C$29))))))))))</f>
        <v>FT2</v>
      </c>
      <c r="E842" s="29" t="str">
        <f>IF(C842&lt;=Lists_Cats!$B$33,Lists_Cats!$C$33,IF(C842&lt;=Lists_Cats!$B$34,Lists_Cats!$C$34,IF(C842&lt;=Lists_Cats!$B$35,Lists_Cats!$C$35,IF(C842&lt;=Lists_Cats!$B$36,Lists_Cats!$C$36,IF(C842&lt;=Lists_Cats!$B$37,Lists_Cats!$C$37,IF(C842&lt;=Lists_Cats!$B$38,Lists_Cats!$C$38,IF(C842&lt;=Lists_Cats!$B$39,Lists_Cats!$C$39,IF(C842&lt;=Lists_Cats!$B$40,Lists_Cats!$C$40,IF(C842&lt;=Lists_Cats!$B$41,Lists_Cats!$C$41,IF(C842&lt;=Lists_Cats!$B$42,Lists_Cats!$C$42,IF(C842&lt;=Lists_Cats!$B$43,Lists_Cats!$C$43,IF(C842&lt;=Lists_Cats!$B$44,Lists_Cats!$C$44,IF(C842&lt;=Lists_Cats!$B$45,Lists_Cats!$C$45,IF(C842&lt;=Lists_Cats!$B$46,Lists_Cats!$C$46,Lists_Cats!$C$47))))))))))))))</f>
        <v>FW5</v>
      </c>
      <c r="F842" s="317"/>
      <c r="G842" s="317" t="s">
        <v>781</v>
      </c>
      <c r="H842" s="30" t="str">
        <f t="shared" si="40"/>
        <v>FT2-FW5-CND BEECH</v>
      </c>
      <c r="I842" s="317">
        <v>13.84</v>
      </c>
      <c r="K842">
        <f t="shared" si="39"/>
        <v>1</v>
      </c>
      <c r="M842" s="356">
        <v>0.02</v>
      </c>
      <c r="O842" s="361">
        <f t="shared" si="41"/>
        <v>14.12</v>
      </c>
    </row>
    <row r="843" spans="1:15">
      <c r="A843" s="317" t="s">
        <v>765</v>
      </c>
      <c r="B843" s="266">
        <v>15</v>
      </c>
      <c r="C843" s="266">
        <v>100</v>
      </c>
      <c r="D843" s="15" t="str">
        <f>IF(B843&lt;=Lists_Cats!$B$19,Lists_Cats!$C$19,IF(B843&lt;=Lists_Cats!$B$20,Lists_Cats!$C$20,IF(B843&lt;=Lists_Cats!$B$21,Lists_Cats!$C$21,IF(B843&lt;=Lists_Cats!$B$22,Lists_Cats!$C$22,IF(B843&lt;=Lists_Cats!$B$23,Lists_Cats!$C$23,IF(B843&lt;=Lists_Cats!$B$24,Lists_Cats!$C$24,IF(B843&lt;=Lists_Cats!$B$25,Lists_Cats!$C$25,IF(B843&lt;=Lists_Cats!$B$26,Lists_Cats!$C$26,IF(B843&lt;=Lists_Cats!$B$27,Lists_Cats!$C$27,IF(B843&lt;=Lists_Cats!$B$28,Lists_Cats!$C$28,Lists_Cats!$C$29))))))))))</f>
        <v>FT2</v>
      </c>
      <c r="E843" s="29" t="str">
        <f>IF(C843&lt;=Lists_Cats!$B$33,Lists_Cats!$C$33,IF(C843&lt;=Lists_Cats!$B$34,Lists_Cats!$C$34,IF(C843&lt;=Lists_Cats!$B$35,Lists_Cats!$C$35,IF(C843&lt;=Lists_Cats!$B$36,Lists_Cats!$C$36,IF(C843&lt;=Lists_Cats!$B$37,Lists_Cats!$C$37,IF(C843&lt;=Lists_Cats!$B$38,Lists_Cats!$C$38,IF(C843&lt;=Lists_Cats!$B$39,Lists_Cats!$C$39,IF(C843&lt;=Lists_Cats!$B$40,Lists_Cats!$C$40,IF(C843&lt;=Lists_Cats!$B$41,Lists_Cats!$C$41,IF(C843&lt;=Lists_Cats!$B$42,Lists_Cats!$C$42,IF(C843&lt;=Lists_Cats!$B$43,Lists_Cats!$C$43,IF(C843&lt;=Lists_Cats!$B$44,Lists_Cats!$C$44,IF(C843&lt;=Lists_Cats!$B$45,Lists_Cats!$C$45,IF(C843&lt;=Lists_Cats!$B$46,Lists_Cats!$C$46,Lists_Cats!$C$47))))))))))))))</f>
        <v>FW8</v>
      </c>
      <c r="F843" s="317"/>
      <c r="G843" s="317" t="s">
        <v>781</v>
      </c>
      <c r="H843" s="30" t="str">
        <f t="shared" si="40"/>
        <v>FT2-FW8-CND BEECH</v>
      </c>
      <c r="I843" s="317">
        <v>16.23</v>
      </c>
      <c r="K843">
        <f t="shared" si="39"/>
        <v>1</v>
      </c>
      <c r="M843" s="356">
        <v>0.02</v>
      </c>
      <c r="O843" s="361">
        <f t="shared" si="41"/>
        <v>16.560000000000002</v>
      </c>
    </row>
    <row r="844" spans="1:15">
      <c r="A844" s="317" t="s">
        <v>766</v>
      </c>
      <c r="B844" s="266">
        <v>15</v>
      </c>
      <c r="C844" s="266">
        <v>125</v>
      </c>
      <c r="D844" s="15" t="str">
        <f>IF(B844&lt;=Lists_Cats!$B$19,Lists_Cats!$C$19,IF(B844&lt;=Lists_Cats!$B$20,Lists_Cats!$C$20,IF(B844&lt;=Lists_Cats!$B$21,Lists_Cats!$C$21,IF(B844&lt;=Lists_Cats!$B$22,Lists_Cats!$C$22,IF(B844&lt;=Lists_Cats!$B$23,Lists_Cats!$C$23,IF(B844&lt;=Lists_Cats!$B$24,Lists_Cats!$C$24,IF(B844&lt;=Lists_Cats!$B$25,Lists_Cats!$C$25,IF(B844&lt;=Lists_Cats!$B$26,Lists_Cats!$C$26,IF(B844&lt;=Lists_Cats!$B$27,Lists_Cats!$C$27,IF(B844&lt;=Lists_Cats!$B$28,Lists_Cats!$C$28,Lists_Cats!$C$29))))))))))</f>
        <v>FT2</v>
      </c>
      <c r="E844" s="29" t="str">
        <f>IF(C844&lt;=Lists_Cats!$B$33,Lists_Cats!$C$33,IF(C844&lt;=Lists_Cats!$B$34,Lists_Cats!$C$34,IF(C844&lt;=Lists_Cats!$B$35,Lists_Cats!$C$35,IF(C844&lt;=Lists_Cats!$B$36,Lists_Cats!$C$36,IF(C844&lt;=Lists_Cats!$B$37,Lists_Cats!$C$37,IF(C844&lt;=Lists_Cats!$B$38,Lists_Cats!$C$38,IF(C844&lt;=Lists_Cats!$B$39,Lists_Cats!$C$39,IF(C844&lt;=Lists_Cats!$B$40,Lists_Cats!$C$40,IF(C844&lt;=Lists_Cats!$B$41,Lists_Cats!$C$41,IF(C844&lt;=Lists_Cats!$B$42,Lists_Cats!$C$42,IF(C844&lt;=Lists_Cats!$B$43,Lists_Cats!$C$43,IF(C844&lt;=Lists_Cats!$B$44,Lists_Cats!$C$44,IF(C844&lt;=Lists_Cats!$B$45,Lists_Cats!$C$45,IF(C844&lt;=Lists_Cats!$B$46,Lists_Cats!$C$46,Lists_Cats!$C$47))))))))))))))</f>
        <v>FW10</v>
      </c>
      <c r="F844" s="317"/>
      <c r="G844" s="317" t="s">
        <v>781</v>
      </c>
      <c r="H844" s="30" t="str">
        <f t="shared" si="40"/>
        <v>FT2-FW10-CND BEECH</v>
      </c>
      <c r="I844" s="317">
        <v>19.130000000000003</v>
      </c>
      <c r="K844">
        <f t="shared" si="39"/>
        <v>1</v>
      </c>
      <c r="M844" s="356">
        <v>0.02</v>
      </c>
      <c r="O844" s="361">
        <f t="shared" si="41"/>
        <v>19.520000000000003</v>
      </c>
    </row>
    <row r="845" spans="1:15">
      <c r="A845" s="317" t="s">
        <v>767</v>
      </c>
      <c r="B845" s="266">
        <v>15</v>
      </c>
      <c r="C845" s="266">
        <v>150</v>
      </c>
      <c r="D845" s="15" t="str">
        <f>IF(B845&lt;=Lists_Cats!$B$19,Lists_Cats!$C$19,IF(B845&lt;=Lists_Cats!$B$20,Lists_Cats!$C$20,IF(B845&lt;=Lists_Cats!$B$21,Lists_Cats!$C$21,IF(B845&lt;=Lists_Cats!$B$22,Lists_Cats!$C$22,IF(B845&lt;=Lists_Cats!$B$23,Lists_Cats!$C$23,IF(B845&lt;=Lists_Cats!$B$24,Lists_Cats!$C$24,IF(B845&lt;=Lists_Cats!$B$25,Lists_Cats!$C$25,IF(B845&lt;=Lists_Cats!$B$26,Lists_Cats!$C$26,IF(B845&lt;=Lists_Cats!$B$27,Lists_Cats!$C$27,IF(B845&lt;=Lists_Cats!$B$28,Lists_Cats!$C$28,Lists_Cats!$C$29))))))))))</f>
        <v>FT2</v>
      </c>
      <c r="E845" s="29" t="str">
        <f>IF(C845&lt;=Lists_Cats!$B$33,Lists_Cats!$C$33,IF(C845&lt;=Lists_Cats!$B$34,Lists_Cats!$C$34,IF(C845&lt;=Lists_Cats!$B$35,Lists_Cats!$C$35,IF(C845&lt;=Lists_Cats!$B$36,Lists_Cats!$C$36,IF(C845&lt;=Lists_Cats!$B$37,Lists_Cats!$C$37,IF(C845&lt;=Lists_Cats!$B$38,Lists_Cats!$C$38,IF(C845&lt;=Lists_Cats!$B$39,Lists_Cats!$C$39,IF(C845&lt;=Lists_Cats!$B$40,Lists_Cats!$C$40,IF(C845&lt;=Lists_Cats!$B$41,Lists_Cats!$C$41,IF(C845&lt;=Lists_Cats!$B$42,Lists_Cats!$C$42,IF(C845&lt;=Lists_Cats!$B$43,Lists_Cats!$C$43,IF(C845&lt;=Lists_Cats!$B$44,Lists_Cats!$C$44,IF(C845&lt;=Lists_Cats!$B$45,Lists_Cats!$C$45,IF(C845&lt;=Lists_Cats!$B$46,Lists_Cats!$C$46,Lists_Cats!$C$47))))))))))))))</f>
        <v>FW12</v>
      </c>
      <c r="F845" s="317"/>
      <c r="G845" s="317" t="s">
        <v>781</v>
      </c>
      <c r="H845" s="30" t="str">
        <f t="shared" si="40"/>
        <v>FT2-FW12-CND BEECH</v>
      </c>
      <c r="I845" s="317">
        <v>22.080000000000002</v>
      </c>
      <c r="K845">
        <f t="shared" si="39"/>
        <v>1</v>
      </c>
      <c r="M845" s="356">
        <v>0.02</v>
      </c>
      <c r="O845" s="361">
        <f t="shared" si="41"/>
        <v>22.53</v>
      </c>
    </row>
    <row r="846" spans="1:15">
      <c r="A846" s="317" t="s">
        <v>768</v>
      </c>
      <c r="B846" s="266">
        <v>18</v>
      </c>
      <c r="C846" s="266">
        <v>79</v>
      </c>
      <c r="D846" s="15" t="str">
        <f>IF(B846&lt;=Lists_Cats!$B$19,Lists_Cats!$C$19,IF(B846&lt;=Lists_Cats!$B$20,Lists_Cats!$C$20,IF(B846&lt;=Lists_Cats!$B$21,Lists_Cats!$C$21,IF(B846&lt;=Lists_Cats!$B$22,Lists_Cats!$C$22,IF(B846&lt;=Lists_Cats!$B$23,Lists_Cats!$C$23,IF(B846&lt;=Lists_Cats!$B$24,Lists_Cats!$C$24,IF(B846&lt;=Lists_Cats!$B$25,Lists_Cats!$C$25,IF(B846&lt;=Lists_Cats!$B$26,Lists_Cats!$C$26,IF(B846&lt;=Lists_Cats!$B$27,Lists_Cats!$C$27,IF(B846&lt;=Lists_Cats!$B$28,Lists_Cats!$C$28,Lists_Cats!$C$29))))))))))</f>
        <v>FT3</v>
      </c>
      <c r="E846" s="29" t="str">
        <f>IF(C846&lt;=Lists_Cats!$B$33,Lists_Cats!$C$33,IF(C846&lt;=Lists_Cats!$B$34,Lists_Cats!$C$34,IF(C846&lt;=Lists_Cats!$B$35,Lists_Cats!$C$35,IF(C846&lt;=Lists_Cats!$B$36,Lists_Cats!$C$36,IF(C846&lt;=Lists_Cats!$B$37,Lists_Cats!$C$37,IF(C846&lt;=Lists_Cats!$B$38,Lists_Cats!$C$38,IF(C846&lt;=Lists_Cats!$B$39,Lists_Cats!$C$39,IF(C846&lt;=Lists_Cats!$B$40,Lists_Cats!$C$40,IF(C846&lt;=Lists_Cats!$B$41,Lists_Cats!$C$41,IF(C846&lt;=Lists_Cats!$B$42,Lists_Cats!$C$42,IF(C846&lt;=Lists_Cats!$B$43,Lists_Cats!$C$43,IF(C846&lt;=Lists_Cats!$B$44,Lists_Cats!$C$44,IF(C846&lt;=Lists_Cats!$B$45,Lists_Cats!$C$45,IF(C846&lt;=Lists_Cats!$B$46,Lists_Cats!$C$46,Lists_Cats!$C$47))))))))))))))</f>
        <v>FW5</v>
      </c>
      <c r="F846" s="317"/>
      <c r="G846" s="317" t="s">
        <v>781</v>
      </c>
      <c r="H846" s="30" t="str">
        <f t="shared" si="40"/>
        <v>FT3-FW5-CND BEECH</v>
      </c>
      <c r="I846" s="317">
        <v>13.84</v>
      </c>
      <c r="K846">
        <f t="shared" si="39"/>
        <v>1</v>
      </c>
      <c r="M846" s="356">
        <v>0.02</v>
      </c>
      <c r="O846" s="361">
        <f t="shared" si="41"/>
        <v>14.12</v>
      </c>
    </row>
    <row r="847" spans="1:15">
      <c r="A847" s="317" t="s">
        <v>769</v>
      </c>
      <c r="B847" s="266">
        <v>18</v>
      </c>
      <c r="C847" s="266">
        <v>100</v>
      </c>
      <c r="D847" s="15" t="str">
        <f>IF(B847&lt;=Lists_Cats!$B$19,Lists_Cats!$C$19,IF(B847&lt;=Lists_Cats!$B$20,Lists_Cats!$C$20,IF(B847&lt;=Lists_Cats!$B$21,Lists_Cats!$C$21,IF(B847&lt;=Lists_Cats!$B$22,Lists_Cats!$C$22,IF(B847&lt;=Lists_Cats!$B$23,Lists_Cats!$C$23,IF(B847&lt;=Lists_Cats!$B$24,Lists_Cats!$C$24,IF(B847&lt;=Lists_Cats!$B$25,Lists_Cats!$C$25,IF(B847&lt;=Lists_Cats!$B$26,Lists_Cats!$C$26,IF(B847&lt;=Lists_Cats!$B$27,Lists_Cats!$C$27,IF(B847&lt;=Lists_Cats!$B$28,Lists_Cats!$C$28,Lists_Cats!$C$29))))))))))</f>
        <v>FT3</v>
      </c>
      <c r="E847" s="29" t="str">
        <f>IF(C847&lt;=Lists_Cats!$B$33,Lists_Cats!$C$33,IF(C847&lt;=Lists_Cats!$B$34,Lists_Cats!$C$34,IF(C847&lt;=Lists_Cats!$B$35,Lists_Cats!$C$35,IF(C847&lt;=Lists_Cats!$B$36,Lists_Cats!$C$36,IF(C847&lt;=Lists_Cats!$B$37,Lists_Cats!$C$37,IF(C847&lt;=Lists_Cats!$B$38,Lists_Cats!$C$38,IF(C847&lt;=Lists_Cats!$B$39,Lists_Cats!$C$39,IF(C847&lt;=Lists_Cats!$B$40,Lists_Cats!$C$40,IF(C847&lt;=Lists_Cats!$B$41,Lists_Cats!$C$41,IF(C847&lt;=Lists_Cats!$B$42,Lists_Cats!$C$42,IF(C847&lt;=Lists_Cats!$B$43,Lists_Cats!$C$43,IF(C847&lt;=Lists_Cats!$B$44,Lists_Cats!$C$44,IF(C847&lt;=Lists_Cats!$B$45,Lists_Cats!$C$45,IF(C847&lt;=Lists_Cats!$B$46,Lists_Cats!$C$46,Lists_Cats!$C$47))))))))))))))</f>
        <v>FW8</v>
      </c>
      <c r="F847" s="317"/>
      <c r="G847" s="317" t="s">
        <v>781</v>
      </c>
      <c r="H847" s="30" t="str">
        <f t="shared" si="40"/>
        <v>FT3-FW8-CND BEECH</v>
      </c>
      <c r="I847" s="317">
        <v>16.23</v>
      </c>
      <c r="K847">
        <f t="shared" si="39"/>
        <v>1</v>
      </c>
      <c r="M847" s="356">
        <v>0.02</v>
      </c>
      <c r="O847" s="361">
        <f t="shared" si="41"/>
        <v>16.560000000000002</v>
      </c>
    </row>
    <row r="848" spans="1:15">
      <c r="A848" s="317" t="s">
        <v>770</v>
      </c>
      <c r="B848" s="266">
        <v>18</v>
      </c>
      <c r="C848" s="266">
        <v>125</v>
      </c>
      <c r="D848" s="15" t="str">
        <f>IF(B848&lt;=Lists_Cats!$B$19,Lists_Cats!$C$19,IF(B848&lt;=Lists_Cats!$B$20,Lists_Cats!$C$20,IF(B848&lt;=Lists_Cats!$B$21,Lists_Cats!$C$21,IF(B848&lt;=Lists_Cats!$B$22,Lists_Cats!$C$22,IF(B848&lt;=Lists_Cats!$B$23,Lists_Cats!$C$23,IF(B848&lt;=Lists_Cats!$B$24,Lists_Cats!$C$24,IF(B848&lt;=Lists_Cats!$B$25,Lists_Cats!$C$25,IF(B848&lt;=Lists_Cats!$B$26,Lists_Cats!$C$26,IF(B848&lt;=Lists_Cats!$B$27,Lists_Cats!$C$27,IF(B848&lt;=Lists_Cats!$B$28,Lists_Cats!$C$28,Lists_Cats!$C$29))))))))))</f>
        <v>FT3</v>
      </c>
      <c r="E848" s="29" t="str">
        <f>IF(C848&lt;=Lists_Cats!$B$33,Lists_Cats!$C$33,IF(C848&lt;=Lists_Cats!$B$34,Lists_Cats!$C$34,IF(C848&lt;=Lists_Cats!$B$35,Lists_Cats!$C$35,IF(C848&lt;=Lists_Cats!$B$36,Lists_Cats!$C$36,IF(C848&lt;=Lists_Cats!$B$37,Lists_Cats!$C$37,IF(C848&lt;=Lists_Cats!$B$38,Lists_Cats!$C$38,IF(C848&lt;=Lists_Cats!$B$39,Lists_Cats!$C$39,IF(C848&lt;=Lists_Cats!$B$40,Lists_Cats!$C$40,IF(C848&lt;=Lists_Cats!$B$41,Lists_Cats!$C$41,IF(C848&lt;=Lists_Cats!$B$42,Lists_Cats!$C$42,IF(C848&lt;=Lists_Cats!$B$43,Lists_Cats!$C$43,IF(C848&lt;=Lists_Cats!$B$44,Lists_Cats!$C$44,IF(C848&lt;=Lists_Cats!$B$45,Lists_Cats!$C$45,IF(C848&lt;=Lists_Cats!$B$46,Lists_Cats!$C$46,Lists_Cats!$C$47))))))))))))))</f>
        <v>FW10</v>
      </c>
      <c r="F848" s="317"/>
      <c r="G848" s="317" t="s">
        <v>781</v>
      </c>
      <c r="H848" s="30" t="str">
        <f t="shared" si="40"/>
        <v>FT3-FW10-CND BEECH</v>
      </c>
      <c r="I848" s="317">
        <v>19.130000000000003</v>
      </c>
      <c r="K848">
        <f t="shared" si="39"/>
        <v>1</v>
      </c>
      <c r="M848" s="356">
        <v>0.02</v>
      </c>
      <c r="O848" s="361">
        <f t="shared" si="41"/>
        <v>19.520000000000003</v>
      </c>
    </row>
    <row r="849" spans="1:15">
      <c r="A849" s="317" t="s">
        <v>771</v>
      </c>
      <c r="B849" s="266">
        <v>18</v>
      </c>
      <c r="C849" s="266">
        <v>150</v>
      </c>
      <c r="D849" s="15" t="str">
        <f>IF(B849&lt;=Lists_Cats!$B$19,Lists_Cats!$C$19,IF(B849&lt;=Lists_Cats!$B$20,Lists_Cats!$C$20,IF(B849&lt;=Lists_Cats!$B$21,Lists_Cats!$C$21,IF(B849&lt;=Lists_Cats!$B$22,Lists_Cats!$C$22,IF(B849&lt;=Lists_Cats!$B$23,Lists_Cats!$C$23,IF(B849&lt;=Lists_Cats!$B$24,Lists_Cats!$C$24,IF(B849&lt;=Lists_Cats!$B$25,Lists_Cats!$C$25,IF(B849&lt;=Lists_Cats!$B$26,Lists_Cats!$C$26,IF(B849&lt;=Lists_Cats!$B$27,Lists_Cats!$C$27,IF(B849&lt;=Lists_Cats!$B$28,Lists_Cats!$C$28,Lists_Cats!$C$29))))))))))</f>
        <v>FT3</v>
      </c>
      <c r="E849" s="29" t="str">
        <f>IF(C849&lt;=Lists_Cats!$B$33,Lists_Cats!$C$33,IF(C849&lt;=Lists_Cats!$B$34,Lists_Cats!$C$34,IF(C849&lt;=Lists_Cats!$B$35,Lists_Cats!$C$35,IF(C849&lt;=Lists_Cats!$B$36,Lists_Cats!$C$36,IF(C849&lt;=Lists_Cats!$B$37,Lists_Cats!$C$37,IF(C849&lt;=Lists_Cats!$B$38,Lists_Cats!$C$38,IF(C849&lt;=Lists_Cats!$B$39,Lists_Cats!$C$39,IF(C849&lt;=Lists_Cats!$B$40,Lists_Cats!$C$40,IF(C849&lt;=Lists_Cats!$B$41,Lists_Cats!$C$41,IF(C849&lt;=Lists_Cats!$B$42,Lists_Cats!$C$42,IF(C849&lt;=Lists_Cats!$B$43,Lists_Cats!$C$43,IF(C849&lt;=Lists_Cats!$B$44,Lists_Cats!$C$44,IF(C849&lt;=Lists_Cats!$B$45,Lists_Cats!$C$45,IF(C849&lt;=Lists_Cats!$B$46,Lists_Cats!$C$46,Lists_Cats!$C$47))))))))))))))</f>
        <v>FW12</v>
      </c>
      <c r="F849" s="317"/>
      <c r="G849" s="317" t="s">
        <v>781</v>
      </c>
      <c r="H849" s="30" t="str">
        <f t="shared" si="40"/>
        <v>FT3-FW12-CND BEECH</v>
      </c>
      <c r="I849" s="317">
        <v>22.080000000000002</v>
      </c>
      <c r="K849">
        <f t="shared" si="39"/>
        <v>1</v>
      </c>
      <c r="M849" s="356">
        <v>0.02</v>
      </c>
      <c r="O849" s="361">
        <f t="shared" si="41"/>
        <v>22.53</v>
      </c>
    </row>
    <row r="850" spans="1:15" hidden="1">
      <c r="A850" s="317" t="s">
        <v>772</v>
      </c>
      <c r="B850" s="266">
        <v>25</v>
      </c>
      <c r="C850" s="266">
        <v>79</v>
      </c>
      <c r="D850" s="15" t="str">
        <f>IF(B850&lt;=Lists_Cats!$B$19,Lists_Cats!$C$19,IF(B850&lt;=Lists_Cats!$B$20,Lists_Cats!$C$20,IF(B850&lt;=Lists_Cats!$B$21,Lists_Cats!$C$21,IF(B850&lt;=Lists_Cats!$B$22,Lists_Cats!$C$22,IF(B850&lt;=Lists_Cats!$B$23,Lists_Cats!$C$23,IF(B850&lt;=Lists_Cats!$B$24,Lists_Cats!$C$24,IF(B850&lt;=Lists_Cats!$B$25,Lists_Cats!$C$25,IF(B850&lt;=Lists_Cats!$B$26,Lists_Cats!$C$26,IF(B850&lt;=Lists_Cats!$B$27,Lists_Cats!$C$27,IF(B850&lt;=Lists_Cats!$B$28,Lists_Cats!$C$28,Lists_Cats!$C$29))))))))))</f>
        <v>FT5</v>
      </c>
      <c r="E850" s="29" t="str">
        <f>IF(C850&lt;=Lists_Cats!$B$33,Lists_Cats!$C$33,IF(C850&lt;=Lists_Cats!$B$34,Lists_Cats!$C$34,IF(C850&lt;=Lists_Cats!$B$35,Lists_Cats!$C$35,IF(C850&lt;=Lists_Cats!$B$36,Lists_Cats!$C$36,IF(C850&lt;=Lists_Cats!$B$37,Lists_Cats!$C$37,IF(C850&lt;=Lists_Cats!$B$38,Lists_Cats!$C$38,IF(C850&lt;=Lists_Cats!$B$39,Lists_Cats!$C$39,IF(C850&lt;=Lists_Cats!$B$40,Lists_Cats!$C$40,IF(C850&lt;=Lists_Cats!$B$41,Lists_Cats!$C$41,IF(C850&lt;=Lists_Cats!$B$42,Lists_Cats!$C$42,IF(C850&lt;=Lists_Cats!$B$43,Lists_Cats!$C$43,IF(C850&lt;=Lists_Cats!$B$44,Lists_Cats!$C$44,IF(C850&lt;=Lists_Cats!$B$45,Lists_Cats!$C$45,IF(C850&lt;=Lists_Cats!$B$46,Lists_Cats!$C$46,Lists_Cats!$C$47))))))))))))))</f>
        <v>FW5</v>
      </c>
      <c r="F850" s="317"/>
      <c r="G850" s="317" t="s">
        <v>781</v>
      </c>
      <c r="H850" s="30" t="str">
        <f t="shared" si="40"/>
        <v>FT5-FW5-CND BEECH</v>
      </c>
      <c r="I850" s="317">
        <v>19.240000000000002</v>
      </c>
      <c r="K850">
        <f t="shared" si="39"/>
        <v>1</v>
      </c>
      <c r="M850" s="356">
        <v>0.02</v>
      </c>
      <c r="O850" s="361">
        <f t="shared" si="41"/>
        <v>19.630000000000003</v>
      </c>
    </row>
    <row r="851" spans="1:15" hidden="1">
      <c r="A851" s="317" t="s">
        <v>773</v>
      </c>
      <c r="B851" s="266">
        <v>25</v>
      </c>
      <c r="C851" s="266">
        <v>100</v>
      </c>
      <c r="D851" s="15" t="str">
        <f>IF(B851&lt;=Lists_Cats!$B$19,Lists_Cats!$C$19,IF(B851&lt;=Lists_Cats!$B$20,Lists_Cats!$C$20,IF(B851&lt;=Lists_Cats!$B$21,Lists_Cats!$C$21,IF(B851&lt;=Lists_Cats!$B$22,Lists_Cats!$C$22,IF(B851&lt;=Lists_Cats!$B$23,Lists_Cats!$C$23,IF(B851&lt;=Lists_Cats!$B$24,Lists_Cats!$C$24,IF(B851&lt;=Lists_Cats!$B$25,Lists_Cats!$C$25,IF(B851&lt;=Lists_Cats!$B$26,Lists_Cats!$C$26,IF(B851&lt;=Lists_Cats!$B$27,Lists_Cats!$C$27,IF(B851&lt;=Lists_Cats!$B$28,Lists_Cats!$C$28,Lists_Cats!$C$29))))))))))</f>
        <v>FT5</v>
      </c>
      <c r="E851" s="29" t="str">
        <f>IF(C851&lt;=Lists_Cats!$B$33,Lists_Cats!$C$33,IF(C851&lt;=Lists_Cats!$B$34,Lists_Cats!$C$34,IF(C851&lt;=Lists_Cats!$B$35,Lists_Cats!$C$35,IF(C851&lt;=Lists_Cats!$B$36,Lists_Cats!$C$36,IF(C851&lt;=Lists_Cats!$B$37,Lists_Cats!$C$37,IF(C851&lt;=Lists_Cats!$B$38,Lists_Cats!$C$38,IF(C851&lt;=Lists_Cats!$B$39,Lists_Cats!$C$39,IF(C851&lt;=Lists_Cats!$B$40,Lists_Cats!$C$40,IF(C851&lt;=Lists_Cats!$B$41,Lists_Cats!$C$41,IF(C851&lt;=Lists_Cats!$B$42,Lists_Cats!$C$42,IF(C851&lt;=Lists_Cats!$B$43,Lists_Cats!$C$43,IF(C851&lt;=Lists_Cats!$B$44,Lists_Cats!$C$44,IF(C851&lt;=Lists_Cats!$B$45,Lists_Cats!$C$45,IF(C851&lt;=Lists_Cats!$B$46,Lists_Cats!$C$46,Lists_Cats!$C$47))))))))))))))</f>
        <v>FW8</v>
      </c>
      <c r="F851" s="317"/>
      <c r="G851" s="317" t="s">
        <v>781</v>
      </c>
      <c r="H851" s="30" t="str">
        <f t="shared" si="40"/>
        <v>FT5-FW8-CND BEECH</v>
      </c>
      <c r="I851" s="317">
        <v>23.34</v>
      </c>
      <c r="K851">
        <f t="shared" si="39"/>
        <v>1</v>
      </c>
      <c r="M851" s="356">
        <v>0.02</v>
      </c>
      <c r="O851" s="361">
        <f t="shared" si="41"/>
        <v>23.810000000000002</v>
      </c>
    </row>
    <row r="852" spans="1:15" hidden="1">
      <c r="A852" s="317" t="s">
        <v>774</v>
      </c>
      <c r="B852" s="266">
        <v>25</v>
      </c>
      <c r="C852" s="266">
        <v>125</v>
      </c>
      <c r="D852" s="15" t="str">
        <f>IF(B852&lt;=Lists_Cats!$B$19,Lists_Cats!$C$19,IF(B852&lt;=Lists_Cats!$B$20,Lists_Cats!$C$20,IF(B852&lt;=Lists_Cats!$B$21,Lists_Cats!$C$21,IF(B852&lt;=Lists_Cats!$B$22,Lists_Cats!$C$22,IF(B852&lt;=Lists_Cats!$B$23,Lists_Cats!$C$23,IF(B852&lt;=Lists_Cats!$B$24,Lists_Cats!$C$24,IF(B852&lt;=Lists_Cats!$B$25,Lists_Cats!$C$25,IF(B852&lt;=Lists_Cats!$B$26,Lists_Cats!$C$26,IF(B852&lt;=Lists_Cats!$B$27,Lists_Cats!$C$27,IF(B852&lt;=Lists_Cats!$B$28,Lists_Cats!$C$28,Lists_Cats!$C$29))))))))))</f>
        <v>FT5</v>
      </c>
      <c r="E852" s="29" t="str">
        <f>IF(C852&lt;=Lists_Cats!$B$33,Lists_Cats!$C$33,IF(C852&lt;=Lists_Cats!$B$34,Lists_Cats!$C$34,IF(C852&lt;=Lists_Cats!$B$35,Lists_Cats!$C$35,IF(C852&lt;=Lists_Cats!$B$36,Lists_Cats!$C$36,IF(C852&lt;=Lists_Cats!$B$37,Lists_Cats!$C$37,IF(C852&lt;=Lists_Cats!$B$38,Lists_Cats!$C$38,IF(C852&lt;=Lists_Cats!$B$39,Lists_Cats!$C$39,IF(C852&lt;=Lists_Cats!$B$40,Lists_Cats!$C$40,IF(C852&lt;=Lists_Cats!$B$41,Lists_Cats!$C$41,IF(C852&lt;=Lists_Cats!$B$42,Lists_Cats!$C$42,IF(C852&lt;=Lists_Cats!$B$43,Lists_Cats!$C$43,IF(C852&lt;=Lists_Cats!$B$44,Lists_Cats!$C$44,IF(C852&lt;=Lists_Cats!$B$45,Lists_Cats!$C$45,IF(C852&lt;=Lists_Cats!$B$46,Lists_Cats!$C$46,Lists_Cats!$C$47))))))))))))))</f>
        <v>FW10</v>
      </c>
      <c r="F852" s="317"/>
      <c r="G852" s="317" t="s">
        <v>781</v>
      </c>
      <c r="H852" s="30" t="str">
        <f t="shared" si="40"/>
        <v>FT5-FW10-CND BEECH</v>
      </c>
      <c r="I852" s="317">
        <v>27.92</v>
      </c>
      <c r="K852">
        <f t="shared" si="39"/>
        <v>1</v>
      </c>
      <c r="M852" s="356">
        <v>0.02</v>
      </c>
      <c r="O852" s="361">
        <f t="shared" si="41"/>
        <v>28.48</v>
      </c>
    </row>
    <row r="853" spans="1:15" hidden="1">
      <c r="A853" s="317" t="s">
        <v>775</v>
      </c>
      <c r="B853" s="266">
        <v>25</v>
      </c>
      <c r="C853" s="266">
        <v>150</v>
      </c>
      <c r="D853" s="15" t="str">
        <f>IF(B853&lt;=Lists_Cats!$B$19,Lists_Cats!$C$19,IF(B853&lt;=Lists_Cats!$B$20,Lists_Cats!$C$20,IF(B853&lt;=Lists_Cats!$B$21,Lists_Cats!$C$21,IF(B853&lt;=Lists_Cats!$B$22,Lists_Cats!$C$22,IF(B853&lt;=Lists_Cats!$B$23,Lists_Cats!$C$23,IF(B853&lt;=Lists_Cats!$B$24,Lists_Cats!$C$24,IF(B853&lt;=Lists_Cats!$B$25,Lists_Cats!$C$25,IF(B853&lt;=Lists_Cats!$B$26,Lists_Cats!$C$26,IF(B853&lt;=Lists_Cats!$B$27,Lists_Cats!$C$27,IF(B853&lt;=Lists_Cats!$B$28,Lists_Cats!$C$28,Lists_Cats!$C$29))))))))))</f>
        <v>FT5</v>
      </c>
      <c r="E853" s="29" t="str">
        <f>IF(C853&lt;=Lists_Cats!$B$33,Lists_Cats!$C$33,IF(C853&lt;=Lists_Cats!$B$34,Lists_Cats!$C$34,IF(C853&lt;=Lists_Cats!$B$35,Lists_Cats!$C$35,IF(C853&lt;=Lists_Cats!$B$36,Lists_Cats!$C$36,IF(C853&lt;=Lists_Cats!$B$37,Lists_Cats!$C$37,IF(C853&lt;=Lists_Cats!$B$38,Lists_Cats!$C$38,IF(C853&lt;=Lists_Cats!$B$39,Lists_Cats!$C$39,IF(C853&lt;=Lists_Cats!$B$40,Lists_Cats!$C$40,IF(C853&lt;=Lists_Cats!$B$41,Lists_Cats!$C$41,IF(C853&lt;=Lists_Cats!$B$42,Lists_Cats!$C$42,IF(C853&lt;=Lists_Cats!$B$43,Lists_Cats!$C$43,IF(C853&lt;=Lists_Cats!$B$44,Lists_Cats!$C$44,IF(C853&lt;=Lists_Cats!$B$45,Lists_Cats!$C$45,IF(C853&lt;=Lists_Cats!$B$46,Lists_Cats!$C$46,Lists_Cats!$C$47))))))))))))))</f>
        <v>FW12</v>
      </c>
      <c r="F853" s="317"/>
      <c r="G853" s="317" t="s">
        <v>781</v>
      </c>
      <c r="H853" s="30" t="str">
        <f t="shared" si="40"/>
        <v>FT5-FW12-CND BEECH</v>
      </c>
      <c r="I853" s="317">
        <v>32.949999999999996</v>
      </c>
      <c r="K853">
        <f t="shared" si="39"/>
        <v>1</v>
      </c>
      <c r="M853" s="356">
        <v>0.02</v>
      </c>
      <c r="O853" s="361">
        <f t="shared" si="41"/>
        <v>33.61</v>
      </c>
    </row>
    <row r="854" spans="1:15">
      <c r="A854" s="318" t="s">
        <v>756</v>
      </c>
      <c r="B854" s="315">
        <v>9</v>
      </c>
      <c r="C854" s="266">
        <v>79</v>
      </c>
      <c r="D854" s="15" t="str">
        <f>IF(B854&lt;=Lists_Cats!$B$19,Lists_Cats!$C$19,IF(B854&lt;=Lists_Cats!$B$20,Lists_Cats!$C$20,IF(B854&lt;=Lists_Cats!$B$21,Lists_Cats!$C$21,IF(B854&lt;=Lists_Cats!$B$22,Lists_Cats!$C$22,IF(B854&lt;=Lists_Cats!$B$23,Lists_Cats!$C$23,IF(B854&lt;=Lists_Cats!$B$24,Lists_Cats!$C$24,IF(B854&lt;=Lists_Cats!$B$25,Lists_Cats!$C$25,IF(B854&lt;=Lists_Cats!$B$26,Lists_Cats!$C$26,IF(B854&lt;=Lists_Cats!$B$27,Lists_Cats!$C$27,IF(B854&lt;=Lists_Cats!$B$28,Lists_Cats!$C$28,Lists_Cats!$C$29))))))))))</f>
        <v>FT0</v>
      </c>
      <c r="E854" s="29" t="str">
        <f>IF(C854&lt;=Lists_Cats!$B$33,Lists_Cats!$C$33,IF(C854&lt;=Lists_Cats!$B$34,Lists_Cats!$C$34,IF(C854&lt;=Lists_Cats!$B$35,Lists_Cats!$C$35,IF(C854&lt;=Lists_Cats!$B$36,Lists_Cats!$C$36,IF(C854&lt;=Lists_Cats!$B$37,Lists_Cats!$C$37,IF(C854&lt;=Lists_Cats!$B$38,Lists_Cats!$C$38,IF(C854&lt;=Lists_Cats!$B$39,Lists_Cats!$C$39,IF(C854&lt;=Lists_Cats!$B$40,Lists_Cats!$C$40,IF(C854&lt;=Lists_Cats!$B$41,Lists_Cats!$C$41,IF(C854&lt;=Lists_Cats!$B$42,Lists_Cats!$C$42,IF(C854&lt;=Lists_Cats!$B$43,Lists_Cats!$C$43,IF(C854&lt;=Lists_Cats!$B$44,Lists_Cats!$C$44,IF(C854&lt;=Lists_Cats!$B$45,Lists_Cats!$C$45,IF(C854&lt;=Lists_Cats!$B$46,Lists_Cats!$C$46,Lists_Cats!$C$47))))))))))))))</f>
        <v>FW5</v>
      </c>
      <c r="F854" s="318"/>
      <c r="G854" s="318" t="s">
        <v>782</v>
      </c>
      <c r="H854" s="30" t="str">
        <f t="shared" si="40"/>
        <v>FT0-FW5-SAPELE</v>
      </c>
      <c r="I854" s="318">
        <v>13.08</v>
      </c>
      <c r="K854">
        <f t="shared" si="39"/>
        <v>1</v>
      </c>
      <c r="M854" s="356">
        <v>0.02</v>
      </c>
      <c r="O854" s="361">
        <f t="shared" si="41"/>
        <v>13.35</v>
      </c>
    </row>
    <row r="855" spans="1:15">
      <c r="A855" s="318" t="s">
        <v>757</v>
      </c>
      <c r="B855" s="315">
        <v>9</v>
      </c>
      <c r="C855" s="266">
        <v>100</v>
      </c>
      <c r="D855" s="15" t="str">
        <f>IF(B855&lt;=Lists_Cats!$B$19,Lists_Cats!$C$19,IF(B855&lt;=Lists_Cats!$B$20,Lists_Cats!$C$20,IF(B855&lt;=Lists_Cats!$B$21,Lists_Cats!$C$21,IF(B855&lt;=Lists_Cats!$B$22,Lists_Cats!$C$22,IF(B855&lt;=Lists_Cats!$B$23,Lists_Cats!$C$23,IF(B855&lt;=Lists_Cats!$B$24,Lists_Cats!$C$24,IF(B855&lt;=Lists_Cats!$B$25,Lists_Cats!$C$25,IF(B855&lt;=Lists_Cats!$B$26,Lists_Cats!$C$26,IF(B855&lt;=Lists_Cats!$B$27,Lists_Cats!$C$27,IF(B855&lt;=Lists_Cats!$B$28,Lists_Cats!$C$28,Lists_Cats!$C$29))))))))))</f>
        <v>FT0</v>
      </c>
      <c r="E855" s="29" t="str">
        <f>IF(C855&lt;=Lists_Cats!$B$33,Lists_Cats!$C$33,IF(C855&lt;=Lists_Cats!$B$34,Lists_Cats!$C$34,IF(C855&lt;=Lists_Cats!$B$35,Lists_Cats!$C$35,IF(C855&lt;=Lists_Cats!$B$36,Lists_Cats!$C$36,IF(C855&lt;=Lists_Cats!$B$37,Lists_Cats!$C$37,IF(C855&lt;=Lists_Cats!$B$38,Lists_Cats!$C$38,IF(C855&lt;=Lists_Cats!$B$39,Lists_Cats!$C$39,IF(C855&lt;=Lists_Cats!$B$40,Lists_Cats!$C$40,IF(C855&lt;=Lists_Cats!$B$41,Lists_Cats!$C$41,IF(C855&lt;=Lists_Cats!$B$42,Lists_Cats!$C$42,IF(C855&lt;=Lists_Cats!$B$43,Lists_Cats!$C$43,IF(C855&lt;=Lists_Cats!$B$44,Lists_Cats!$C$44,IF(C855&lt;=Lists_Cats!$B$45,Lists_Cats!$C$45,IF(C855&lt;=Lists_Cats!$B$46,Lists_Cats!$C$46,Lists_Cats!$C$47))))))))))))))</f>
        <v>FW8</v>
      </c>
      <c r="F855" s="318"/>
      <c r="G855" s="318" t="s">
        <v>782</v>
      </c>
      <c r="H855" s="30" t="str">
        <f t="shared" si="40"/>
        <v>FT0-FW8-SAPELE</v>
      </c>
      <c r="I855" s="318">
        <v>15.42</v>
      </c>
      <c r="K855">
        <f t="shared" si="39"/>
        <v>1</v>
      </c>
      <c r="M855" s="356">
        <v>0.02</v>
      </c>
      <c r="O855" s="361">
        <f t="shared" si="41"/>
        <v>15.73</v>
      </c>
    </row>
    <row r="856" spans="1:15">
      <c r="A856" s="318" t="s">
        <v>758</v>
      </c>
      <c r="B856" s="315">
        <v>9</v>
      </c>
      <c r="C856" s="266">
        <v>125</v>
      </c>
      <c r="D856" s="15" t="str">
        <f>IF(B856&lt;=Lists_Cats!$B$19,Lists_Cats!$C$19,IF(B856&lt;=Lists_Cats!$B$20,Lists_Cats!$C$20,IF(B856&lt;=Lists_Cats!$B$21,Lists_Cats!$C$21,IF(B856&lt;=Lists_Cats!$B$22,Lists_Cats!$C$22,IF(B856&lt;=Lists_Cats!$B$23,Lists_Cats!$C$23,IF(B856&lt;=Lists_Cats!$B$24,Lists_Cats!$C$24,IF(B856&lt;=Lists_Cats!$B$25,Lists_Cats!$C$25,IF(B856&lt;=Lists_Cats!$B$26,Lists_Cats!$C$26,IF(B856&lt;=Lists_Cats!$B$27,Lists_Cats!$C$27,IF(B856&lt;=Lists_Cats!$B$28,Lists_Cats!$C$28,Lists_Cats!$C$29))))))))))</f>
        <v>FT0</v>
      </c>
      <c r="E856" s="29" t="str">
        <f>IF(C856&lt;=Lists_Cats!$B$33,Lists_Cats!$C$33,IF(C856&lt;=Lists_Cats!$B$34,Lists_Cats!$C$34,IF(C856&lt;=Lists_Cats!$B$35,Lists_Cats!$C$35,IF(C856&lt;=Lists_Cats!$B$36,Lists_Cats!$C$36,IF(C856&lt;=Lists_Cats!$B$37,Lists_Cats!$C$37,IF(C856&lt;=Lists_Cats!$B$38,Lists_Cats!$C$38,IF(C856&lt;=Lists_Cats!$B$39,Lists_Cats!$C$39,IF(C856&lt;=Lists_Cats!$B$40,Lists_Cats!$C$40,IF(C856&lt;=Lists_Cats!$B$41,Lists_Cats!$C$41,IF(C856&lt;=Lists_Cats!$B$42,Lists_Cats!$C$42,IF(C856&lt;=Lists_Cats!$B$43,Lists_Cats!$C$43,IF(C856&lt;=Lists_Cats!$B$44,Lists_Cats!$C$44,IF(C856&lt;=Lists_Cats!$B$45,Lists_Cats!$C$45,IF(C856&lt;=Lists_Cats!$B$46,Lists_Cats!$C$46,Lists_Cats!$C$47))))))))))))))</f>
        <v>FW10</v>
      </c>
      <c r="F856" s="318"/>
      <c r="G856" s="318" t="s">
        <v>782</v>
      </c>
      <c r="H856" s="30" t="str">
        <f t="shared" si="40"/>
        <v>FT0-FW10-SAPELE</v>
      </c>
      <c r="I856" s="318">
        <v>18.130000000000003</v>
      </c>
      <c r="K856">
        <f t="shared" si="39"/>
        <v>1</v>
      </c>
      <c r="M856" s="356">
        <v>0.02</v>
      </c>
      <c r="O856" s="361">
        <f t="shared" si="41"/>
        <v>18.5</v>
      </c>
    </row>
    <row r="857" spans="1:15">
      <c r="A857" s="318" t="s">
        <v>759</v>
      </c>
      <c r="B857" s="315">
        <v>9</v>
      </c>
      <c r="C857" s="266">
        <v>150</v>
      </c>
      <c r="D857" s="15" t="str">
        <f>IF(B857&lt;=Lists_Cats!$B$19,Lists_Cats!$C$19,IF(B857&lt;=Lists_Cats!$B$20,Lists_Cats!$C$20,IF(B857&lt;=Lists_Cats!$B$21,Lists_Cats!$C$21,IF(B857&lt;=Lists_Cats!$B$22,Lists_Cats!$C$22,IF(B857&lt;=Lists_Cats!$B$23,Lists_Cats!$C$23,IF(B857&lt;=Lists_Cats!$B$24,Lists_Cats!$C$24,IF(B857&lt;=Lists_Cats!$B$25,Lists_Cats!$C$25,IF(B857&lt;=Lists_Cats!$B$26,Lists_Cats!$C$26,IF(B857&lt;=Lists_Cats!$B$27,Lists_Cats!$C$27,IF(B857&lt;=Lists_Cats!$B$28,Lists_Cats!$C$28,Lists_Cats!$C$29))))))))))</f>
        <v>FT0</v>
      </c>
      <c r="E857" s="29" t="str">
        <f>IF(C857&lt;=Lists_Cats!$B$33,Lists_Cats!$C$33,IF(C857&lt;=Lists_Cats!$B$34,Lists_Cats!$C$34,IF(C857&lt;=Lists_Cats!$B$35,Lists_Cats!$C$35,IF(C857&lt;=Lists_Cats!$B$36,Lists_Cats!$C$36,IF(C857&lt;=Lists_Cats!$B$37,Lists_Cats!$C$37,IF(C857&lt;=Lists_Cats!$B$38,Lists_Cats!$C$38,IF(C857&lt;=Lists_Cats!$B$39,Lists_Cats!$C$39,IF(C857&lt;=Lists_Cats!$B$40,Lists_Cats!$C$40,IF(C857&lt;=Lists_Cats!$B$41,Lists_Cats!$C$41,IF(C857&lt;=Lists_Cats!$B$42,Lists_Cats!$C$42,IF(C857&lt;=Lists_Cats!$B$43,Lists_Cats!$C$43,IF(C857&lt;=Lists_Cats!$B$44,Lists_Cats!$C$44,IF(C857&lt;=Lists_Cats!$B$45,Lists_Cats!$C$45,IF(C857&lt;=Lists_Cats!$B$46,Lists_Cats!$C$46,Lists_Cats!$C$47))))))))))))))</f>
        <v>FW12</v>
      </c>
      <c r="F857" s="318"/>
      <c r="G857" s="318" t="s">
        <v>782</v>
      </c>
      <c r="H857" s="30" t="str">
        <f t="shared" si="40"/>
        <v>FT0-FW12-SAPELE</v>
      </c>
      <c r="I857" s="318">
        <v>20.950000000000003</v>
      </c>
      <c r="K857">
        <f t="shared" si="39"/>
        <v>1</v>
      </c>
      <c r="M857" s="356">
        <v>0.02</v>
      </c>
      <c r="O857" s="361">
        <f t="shared" si="41"/>
        <v>21.37</v>
      </c>
    </row>
    <row r="858" spans="1:15" hidden="1">
      <c r="A858" s="318" t="s">
        <v>760</v>
      </c>
      <c r="B858" s="266">
        <v>12</v>
      </c>
      <c r="C858" s="266">
        <v>79</v>
      </c>
      <c r="D858" s="15" t="str">
        <f>IF(B858&lt;=Lists_Cats!$B$19,Lists_Cats!$C$19,IF(B858&lt;=Lists_Cats!$B$20,Lists_Cats!$C$20,IF(B858&lt;=Lists_Cats!$B$21,Lists_Cats!$C$21,IF(B858&lt;=Lists_Cats!$B$22,Lists_Cats!$C$22,IF(B858&lt;=Lists_Cats!$B$23,Lists_Cats!$C$23,IF(B858&lt;=Lists_Cats!$B$24,Lists_Cats!$C$24,IF(B858&lt;=Lists_Cats!$B$25,Lists_Cats!$C$25,IF(B858&lt;=Lists_Cats!$B$26,Lists_Cats!$C$26,IF(B858&lt;=Lists_Cats!$B$27,Lists_Cats!$C$27,IF(B858&lt;=Lists_Cats!$B$28,Lists_Cats!$C$28,Lists_Cats!$C$29))))))))))</f>
        <v>FT1</v>
      </c>
      <c r="E858" s="29" t="str">
        <f>IF(C858&lt;=Lists_Cats!$B$33,Lists_Cats!$C$33,IF(C858&lt;=Lists_Cats!$B$34,Lists_Cats!$C$34,IF(C858&lt;=Lists_Cats!$B$35,Lists_Cats!$C$35,IF(C858&lt;=Lists_Cats!$B$36,Lists_Cats!$C$36,IF(C858&lt;=Lists_Cats!$B$37,Lists_Cats!$C$37,IF(C858&lt;=Lists_Cats!$B$38,Lists_Cats!$C$38,IF(C858&lt;=Lists_Cats!$B$39,Lists_Cats!$C$39,IF(C858&lt;=Lists_Cats!$B$40,Lists_Cats!$C$40,IF(C858&lt;=Lists_Cats!$B$41,Lists_Cats!$C$41,IF(C858&lt;=Lists_Cats!$B$42,Lists_Cats!$C$42,IF(C858&lt;=Lists_Cats!$B$43,Lists_Cats!$C$43,IF(C858&lt;=Lists_Cats!$B$44,Lists_Cats!$C$44,IF(C858&lt;=Lists_Cats!$B$45,Lists_Cats!$C$45,IF(C858&lt;=Lists_Cats!$B$46,Lists_Cats!$C$46,Lists_Cats!$C$47))))))))))))))</f>
        <v>FW5</v>
      </c>
      <c r="F858" s="318"/>
      <c r="G858" s="318" t="s">
        <v>782</v>
      </c>
      <c r="H858" s="30" t="str">
        <f t="shared" si="40"/>
        <v>FT1-FW5-SAPELE</v>
      </c>
      <c r="I858" s="318">
        <v>15.09</v>
      </c>
      <c r="K858">
        <f t="shared" si="39"/>
        <v>1</v>
      </c>
      <c r="M858" s="356">
        <v>0.02</v>
      </c>
      <c r="O858" s="361">
        <f t="shared" si="41"/>
        <v>15.4</v>
      </c>
    </row>
    <row r="859" spans="1:15" hidden="1">
      <c r="A859" s="318" t="s">
        <v>761</v>
      </c>
      <c r="B859" s="266">
        <v>12</v>
      </c>
      <c r="C859" s="266">
        <v>100</v>
      </c>
      <c r="D859" s="15" t="str">
        <f>IF(B859&lt;=Lists_Cats!$B$19,Lists_Cats!$C$19,IF(B859&lt;=Lists_Cats!$B$20,Lists_Cats!$C$20,IF(B859&lt;=Lists_Cats!$B$21,Lists_Cats!$C$21,IF(B859&lt;=Lists_Cats!$B$22,Lists_Cats!$C$22,IF(B859&lt;=Lists_Cats!$B$23,Lists_Cats!$C$23,IF(B859&lt;=Lists_Cats!$B$24,Lists_Cats!$C$24,IF(B859&lt;=Lists_Cats!$B$25,Lists_Cats!$C$25,IF(B859&lt;=Lists_Cats!$B$26,Lists_Cats!$C$26,IF(B859&lt;=Lists_Cats!$B$27,Lists_Cats!$C$27,IF(B859&lt;=Lists_Cats!$B$28,Lists_Cats!$C$28,Lists_Cats!$C$29))))))))))</f>
        <v>FT1</v>
      </c>
      <c r="E859" s="29" t="str">
        <f>IF(C859&lt;=Lists_Cats!$B$33,Lists_Cats!$C$33,IF(C859&lt;=Lists_Cats!$B$34,Lists_Cats!$C$34,IF(C859&lt;=Lists_Cats!$B$35,Lists_Cats!$C$35,IF(C859&lt;=Lists_Cats!$B$36,Lists_Cats!$C$36,IF(C859&lt;=Lists_Cats!$B$37,Lists_Cats!$C$37,IF(C859&lt;=Lists_Cats!$B$38,Lists_Cats!$C$38,IF(C859&lt;=Lists_Cats!$B$39,Lists_Cats!$C$39,IF(C859&lt;=Lists_Cats!$B$40,Lists_Cats!$C$40,IF(C859&lt;=Lists_Cats!$B$41,Lists_Cats!$C$41,IF(C859&lt;=Lists_Cats!$B$42,Lists_Cats!$C$42,IF(C859&lt;=Lists_Cats!$B$43,Lists_Cats!$C$43,IF(C859&lt;=Lists_Cats!$B$44,Lists_Cats!$C$44,IF(C859&lt;=Lists_Cats!$B$45,Lists_Cats!$C$45,IF(C859&lt;=Lists_Cats!$B$46,Lists_Cats!$C$46,Lists_Cats!$C$47))))))))))))))</f>
        <v>FW8</v>
      </c>
      <c r="F859" s="318"/>
      <c r="G859" s="318" t="s">
        <v>782</v>
      </c>
      <c r="H859" s="30" t="str">
        <f t="shared" si="40"/>
        <v>FT1-FW8-SAPELE</v>
      </c>
      <c r="I859" s="318">
        <v>17.430000000000003</v>
      </c>
      <c r="K859">
        <f t="shared" si="39"/>
        <v>1</v>
      </c>
      <c r="M859" s="356">
        <v>0.02</v>
      </c>
      <c r="O859" s="361">
        <f t="shared" si="41"/>
        <v>17.78</v>
      </c>
    </row>
    <row r="860" spans="1:15" hidden="1">
      <c r="A860" s="318" t="s">
        <v>762</v>
      </c>
      <c r="B860" s="266">
        <v>12</v>
      </c>
      <c r="C860" s="266">
        <v>125</v>
      </c>
      <c r="D860" s="15" t="str">
        <f>IF(B860&lt;=Lists_Cats!$B$19,Lists_Cats!$C$19,IF(B860&lt;=Lists_Cats!$B$20,Lists_Cats!$C$20,IF(B860&lt;=Lists_Cats!$B$21,Lists_Cats!$C$21,IF(B860&lt;=Lists_Cats!$B$22,Lists_Cats!$C$22,IF(B860&lt;=Lists_Cats!$B$23,Lists_Cats!$C$23,IF(B860&lt;=Lists_Cats!$B$24,Lists_Cats!$C$24,IF(B860&lt;=Lists_Cats!$B$25,Lists_Cats!$C$25,IF(B860&lt;=Lists_Cats!$B$26,Lists_Cats!$C$26,IF(B860&lt;=Lists_Cats!$B$27,Lists_Cats!$C$27,IF(B860&lt;=Lists_Cats!$B$28,Lists_Cats!$C$28,Lists_Cats!$C$29))))))))))</f>
        <v>FT1</v>
      </c>
      <c r="E860" s="29" t="str">
        <f>IF(C860&lt;=Lists_Cats!$B$33,Lists_Cats!$C$33,IF(C860&lt;=Lists_Cats!$B$34,Lists_Cats!$C$34,IF(C860&lt;=Lists_Cats!$B$35,Lists_Cats!$C$35,IF(C860&lt;=Lists_Cats!$B$36,Lists_Cats!$C$36,IF(C860&lt;=Lists_Cats!$B$37,Lists_Cats!$C$37,IF(C860&lt;=Lists_Cats!$B$38,Lists_Cats!$C$38,IF(C860&lt;=Lists_Cats!$B$39,Lists_Cats!$C$39,IF(C860&lt;=Lists_Cats!$B$40,Lists_Cats!$C$40,IF(C860&lt;=Lists_Cats!$B$41,Lists_Cats!$C$41,IF(C860&lt;=Lists_Cats!$B$42,Lists_Cats!$C$42,IF(C860&lt;=Lists_Cats!$B$43,Lists_Cats!$C$43,IF(C860&lt;=Lists_Cats!$B$44,Lists_Cats!$C$44,IF(C860&lt;=Lists_Cats!$B$45,Lists_Cats!$C$45,IF(C860&lt;=Lists_Cats!$B$46,Lists_Cats!$C$46,Lists_Cats!$C$47))))))))))))))</f>
        <v>FW10</v>
      </c>
      <c r="F860" s="318"/>
      <c r="G860" s="318" t="s">
        <v>782</v>
      </c>
      <c r="H860" s="30" t="str">
        <f t="shared" si="40"/>
        <v>FT1-FW10-SAPELE</v>
      </c>
      <c r="I860" s="318">
        <v>20.680000000000003</v>
      </c>
      <c r="K860">
        <f t="shared" si="39"/>
        <v>1</v>
      </c>
      <c r="M860" s="356">
        <v>0.02</v>
      </c>
      <c r="O860" s="361">
        <f t="shared" si="41"/>
        <v>21.1</v>
      </c>
    </row>
    <row r="861" spans="1:15" hidden="1">
      <c r="A861" s="318" t="s">
        <v>763</v>
      </c>
      <c r="B861" s="266">
        <v>12</v>
      </c>
      <c r="C861" s="266">
        <v>150</v>
      </c>
      <c r="D861" s="15" t="str">
        <f>IF(B861&lt;=Lists_Cats!$B$19,Lists_Cats!$C$19,IF(B861&lt;=Lists_Cats!$B$20,Lists_Cats!$C$20,IF(B861&lt;=Lists_Cats!$B$21,Lists_Cats!$C$21,IF(B861&lt;=Lists_Cats!$B$22,Lists_Cats!$C$22,IF(B861&lt;=Lists_Cats!$B$23,Lists_Cats!$C$23,IF(B861&lt;=Lists_Cats!$B$24,Lists_Cats!$C$24,IF(B861&lt;=Lists_Cats!$B$25,Lists_Cats!$C$25,IF(B861&lt;=Lists_Cats!$B$26,Lists_Cats!$C$26,IF(B861&lt;=Lists_Cats!$B$27,Lists_Cats!$C$27,IF(B861&lt;=Lists_Cats!$B$28,Lists_Cats!$C$28,Lists_Cats!$C$29))))))))))</f>
        <v>FT1</v>
      </c>
      <c r="E861" s="29" t="str">
        <f>IF(C861&lt;=Lists_Cats!$B$33,Lists_Cats!$C$33,IF(C861&lt;=Lists_Cats!$B$34,Lists_Cats!$C$34,IF(C861&lt;=Lists_Cats!$B$35,Lists_Cats!$C$35,IF(C861&lt;=Lists_Cats!$B$36,Lists_Cats!$C$36,IF(C861&lt;=Lists_Cats!$B$37,Lists_Cats!$C$37,IF(C861&lt;=Lists_Cats!$B$38,Lists_Cats!$C$38,IF(C861&lt;=Lists_Cats!$B$39,Lists_Cats!$C$39,IF(C861&lt;=Lists_Cats!$B$40,Lists_Cats!$C$40,IF(C861&lt;=Lists_Cats!$B$41,Lists_Cats!$C$41,IF(C861&lt;=Lists_Cats!$B$42,Lists_Cats!$C$42,IF(C861&lt;=Lists_Cats!$B$43,Lists_Cats!$C$43,IF(C861&lt;=Lists_Cats!$B$44,Lists_Cats!$C$44,IF(C861&lt;=Lists_Cats!$B$45,Lists_Cats!$C$45,IF(C861&lt;=Lists_Cats!$B$46,Lists_Cats!$C$46,Lists_Cats!$C$47))))))))))))))</f>
        <v>FW12</v>
      </c>
      <c r="F861" s="318"/>
      <c r="G861" s="318" t="s">
        <v>782</v>
      </c>
      <c r="H861" s="30" t="str">
        <f t="shared" si="40"/>
        <v>FT1-FW12-SAPELE</v>
      </c>
      <c r="I861" s="318">
        <v>23.930000000000003</v>
      </c>
      <c r="K861">
        <f t="shared" si="39"/>
        <v>1</v>
      </c>
      <c r="M861" s="356">
        <v>0.02</v>
      </c>
      <c r="O861" s="361">
        <f t="shared" si="41"/>
        <v>24.41</v>
      </c>
    </row>
    <row r="862" spans="1:15">
      <c r="A862" s="318" t="s">
        <v>764</v>
      </c>
      <c r="B862" s="266">
        <v>15</v>
      </c>
      <c r="C862" s="266">
        <v>79</v>
      </c>
      <c r="D862" s="15" t="str">
        <f>IF(B862&lt;=Lists_Cats!$B$19,Lists_Cats!$C$19,IF(B862&lt;=Lists_Cats!$B$20,Lists_Cats!$C$20,IF(B862&lt;=Lists_Cats!$B$21,Lists_Cats!$C$21,IF(B862&lt;=Lists_Cats!$B$22,Lists_Cats!$C$22,IF(B862&lt;=Lists_Cats!$B$23,Lists_Cats!$C$23,IF(B862&lt;=Lists_Cats!$B$24,Lists_Cats!$C$24,IF(B862&lt;=Lists_Cats!$B$25,Lists_Cats!$C$25,IF(B862&lt;=Lists_Cats!$B$26,Lists_Cats!$C$26,IF(B862&lt;=Lists_Cats!$B$27,Lists_Cats!$C$27,IF(B862&lt;=Lists_Cats!$B$28,Lists_Cats!$C$28,Lists_Cats!$C$29))))))))))</f>
        <v>FT2</v>
      </c>
      <c r="E862" s="29" t="str">
        <f>IF(C862&lt;=Lists_Cats!$B$33,Lists_Cats!$C$33,IF(C862&lt;=Lists_Cats!$B$34,Lists_Cats!$C$34,IF(C862&lt;=Lists_Cats!$B$35,Lists_Cats!$C$35,IF(C862&lt;=Lists_Cats!$B$36,Lists_Cats!$C$36,IF(C862&lt;=Lists_Cats!$B$37,Lists_Cats!$C$37,IF(C862&lt;=Lists_Cats!$B$38,Lists_Cats!$C$38,IF(C862&lt;=Lists_Cats!$B$39,Lists_Cats!$C$39,IF(C862&lt;=Lists_Cats!$B$40,Lists_Cats!$C$40,IF(C862&lt;=Lists_Cats!$B$41,Lists_Cats!$C$41,IF(C862&lt;=Lists_Cats!$B$42,Lists_Cats!$C$42,IF(C862&lt;=Lists_Cats!$B$43,Lists_Cats!$C$43,IF(C862&lt;=Lists_Cats!$B$44,Lists_Cats!$C$44,IF(C862&lt;=Lists_Cats!$B$45,Lists_Cats!$C$45,IF(C862&lt;=Lists_Cats!$B$46,Lists_Cats!$C$46,Lists_Cats!$C$47))))))))))))))</f>
        <v>FW5</v>
      </c>
      <c r="F862" s="318"/>
      <c r="G862" s="318" t="s">
        <v>782</v>
      </c>
      <c r="H862" s="30" t="str">
        <f t="shared" si="40"/>
        <v>FT2-FW5-SAPELE</v>
      </c>
      <c r="I862" s="318">
        <v>17.260000000000002</v>
      </c>
      <c r="K862">
        <f t="shared" si="39"/>
        <v>1</v>
      </c>
      <c r="M862" s="356">
        <v>0.02</v>
      </c>
      <c r="O862" s="361">
        <f t="shared" si="41"/>
        <v>17.610000000000003</v>
      </c>
    </row>
    <row r="863" spans="1:15">
      <c r="A863" s="318" t="s">
        <v>765</v>
      </c>
      <c r="B863" s="266">
        <v>15</v>
      </c>
      <c r="C863" s="266">
        <v>100</v>
      </c>
      <c r="D863" s="15" t="str">
        <f>IF(B863&lt;=Lists_Cats!$B$19,Lists_Cats!$C$19,IF(B863&lt;=Lists_Cats!$B$20,Lists_Cats!$C$20,IF(B863&lt;=Lists_Cats!$B$21,Lists_Cats!$C$21,IF(B863&lt;=Lists_Cats!$B$22,Lists_Cats!$C$22,IF(B863&lt;=Lists_Cats!$B$23,Lists_Cats!$C$23,IF(B863&lt;=Lists_Cats!$B$24,Lists_Cats!$C$24,IF(B863&lt;=Lists_Cats!$B$25,Lists_Cats!$C$25,IF(B863&lt;=Lists_Cats!$B$26,Lists_Cats!$C$26,IF(B863&lt;=Lists_Cats!$B$27,Lists_Cats!$C$27,IF(B863&lt;=Lists_Cats!$B$28,Lists_Cats!$C$28,Lists_Cats!$C$29))))))))))</f>
        <v>FT2</v>
      </c>
      <c r="E863" s="29" t="str">
        <f>IF(C863&lt;=Lists_Cats!$B$33,Lists_Cats!$C$33,IF(C863&lt;=Lists_Cats!$B$34,Lists_Cats!$C$34,IF(C863&lt;=Lists_Cats!$B$35,Lists_Cats!$C$35,IF(C863&lt;=Lists_Cats!$B$36,Lists_Cats!$C$36,IF(C863&lt;=Lists_Cats!$B$37,Lists_Cats!$C$37,IF(C863&lt;=Lists_Cats!$B$38,Lists_Cats!$C$38,IF(C863&lt;=Lists_Cats!$B$39,Lists_Cats!$C$39,IF(C863&lt;=Lists_Cats!$B$40,Lists_Cats!$C$40,IF(C863&lt;=Lists_Cats!$B$41,Lists_Cats!$C$41,IF(C863&lt;=Lists_Cats!$B$42,Lists_Cats!$C$42,IF(C863&lt;=Lists_Cats!$B$43,Lists_Cats!$C$43,IF(C863&lt;=Lists_Cats!$B$44,Lists_Cats!$C$44,IF(C863&lt;=Lists_Cats!$B$45,Lists_Cats!$C$45,IF(C863&lt;=Lists_Cats!$B$46,Lists_Cats!$C$46,Lists_Cats!$C$47))))))))))))))</f>
        <v>FW8</v>
      </c>
      <c r="F863" s="318"/>
      <c r="G863" s="318" t="s">
        <v>782</v>
      </c>
      <c r="H863" s="30" t="str">
        <f t="shared" si="40"/>
        <v>FT2-FW8-SAPELE</v>
      </c>
      <c r="I863" s="318">
        <v>20.520000000000003</v>
      </c>
      <c r="K863">
        <f t="shared" si="39"/>
        <v>1</v>
      </c>
      <c r="M863" s="356">
        <v>0.02</v>
      </c>
      <c r="O863" s="361">
        <f t="shared" si="41"/>
        <v>20.94</v>
      </c>
    </row>
    <row r="864" spans="1:15">
      <c r="A864" s="318" t="s">
        <v>766</v>
      </c>
      <c r="B864" s="266">
        <v>15</v>
      </c>
      <c r="C864" s="266">
        <v>125</v>
      </c>
      <c r="D864" s="15" t="str">
        <f>IF(B864&lt;=Lists_Cats!$B$19,Lists_Cats!$C$19,IF(B864&lt;=Lists_Cats!$B$20,Lists_Cats!$C$20,IF(B864&lt;=Lists_Cats!$B$21,Lists_Cats!$C$21,IF(B864&lt;=Lists_Cats!$B$22,Lists_Cats!$C$22,IF(B864&lt;=Lists_Cats!$B$23,Lists_Cats!$C$23,IF(B864&lt;=Lists_Cats!$B$24,Lists_Cats!$C$24,IF(B864&lt;=Lists_Cats!$B$25,Lists_Cats!$C$25,IF(B864&lt;=Lists_Cats!$B$26,Lists_Cats!$C$26,IF(B864&lt;=Lists_Cats!$B$27,Lists_Cats!$C$27,IF(B864&lt;=Lists_Cats!$B$28,Lists_Cats!$C$28,Lists_Cats!$C$29))))))))))</f>
        <v>FT2</v>
      </c>
      <c r="E864" s="29" t="str">
        <f>IF(C864&lt;=Lists_Cats!$B$33,Lists_Cats!$C$33,IF(C864&lt;=Lists_Cats!$B$34,Lists_Cats!$C$34,IF(C864&lt;=Lists_Cats!$B$35,Lists_Cats!$C$35,IF(C864&lt;=Lists_Cats!$B$36,Lists_Cats!$C$36,IF(C864&lt;=Lists_Cats!$B$37,Lists_Cats!$C$37,IF(C864&lt;=Lists_Cats!$B$38,Lists_Cats!$C$38,IF(C864&lt;=Lists_Cats!$B$39,Lists_Cats!$C$39,IF(C864&lt;=Lists_Cats!$B$40,Lists_Cats!$C$40,IF(C864&lt;=Lists_Cats!$B$41,Lists_Cats!$C$41,IF(C864&lt;=Lists_Cats!$B$42,Lists_Cats!$C$42,IF(C864&lt;=Lists_Cats!$B$43,Lists_Cats!$C$43,IF(C864&lt;=Lists_Cats!$B$44,Lists_Cats!$C$44,IF(C864&lt;=Lists_Cats!$B$45,Lists_Cats!$C$45,IF(C864&lt;=Lists_Cats!$B$46,Lists_Cats!$C$46,Lists_Cats!$C$47))))))))))))))</f>
        <v>FW10</v>
      </c>
      <c r="F864" s="318"/>
      <c r="G864" s="318" t="s">
        <v>782</v>
      </c>
      <c r="H864" s="30" t="str">
        <f t="shared" si="40"/>
        <v>FT2-FW10-SAPELE</v>
      </c>
      <c r="I864" s="318">
        <v>24.53</v>
      </c>
      <c r="K864">
        <f t="shared" si="39"/>
        <v>1</v>
      </c>
      <c r="M864" s="356">
        <v>0.02</v>
      </c>
      <c r="O864" s="361">
        <f t="shared" si="41"/>
        <v>25.03</v>
      </c>
    </row>
    <row r="865" spans="1:15">
      <c r="A865" s="318" t="s">
        <v>767</v>
      </c>
      <c r="B865" s="266">
        <v>15</v>
      </c>
      <c r="C865" s="266">
        <v>150</v>
      </c>
      <c r="D865" s="15" t="str">
        <f>IF(B865&lt;=Lists_Cats!$B$19,Lists_Cats!$C$19,IF(B865&lt;=Lists_Cats!$B$20,Lists_Cats!$C$20,IF(B865&lt;=Lists_Cats!$B$21,Lists_Cats!$C$21,IF(B865&lt;=Lists_Cats!$B$22,Lists_Cats!$C$22,IF(B865&lt;=Lists_Cats!$B$23,Lists_Cats!$C$23,IF(B865&lt;=Lists_Cats!$B$24,Lists_Cats!$C$24,IF(B865&lt;=Lists_Cats!$B$25,Lists_Cats!$C$25,IF(B865&lt;=Lists_Cats!$B$26,Lists_Cats!$C$26,IF(B865&lt;=Lists_Cats!$B$27,Lists_Cats!$C$27,IF(B865&lt;=Lists_Cats!$B$28,Lists_Cats!$C$28,Lists_Cats!$C$29))))))))))</f>
        <v>FT2</v>
      </c>
      <c r="E865" s="29" t="str">
        <f>IF(C865&lt;=Lists_Cats!$B$33,Lists_Cats!$C$33,IF(C865&lt;=Lists_Cats!$B$34,Lists_Cats!$C$34,IF(C865&lt;=Lists_Cats!$B$35,Lists_Cats!$C$35,IF(C865&lt;=Lists_Cats!$B$36,Lists_Cats!$C$36,IF(C865&lt;=Lists_Cats!$B$37,Lists_Cats!$C$37,IF(C865&lt;=Lists_Cats!$B$38,Lists_Cats!$C$38,IF(C865&lt;=Lists_Cats!$B$39,Lists_Cats!$C$39,IF(C865&lt;=Lists_Cats!$B$40,Lists_Cats!$C$40,IF(C865&lt;=Lists_Cats!$B$41,Lists_Cats!$C$41,IF(C865&lt;=Lists_Cats!$B$42,Lists_Cats!$C$42,IF(C865&lt;=Lists_Cats!$B$43,Lists_Cats!$C$43,IF(C865&lt;=Lists_Cats!$B$44,Lists_Cats!$C$44,IF(C865&lt;=Lists_Cats!$B$45,Lists_Cats!$C$45,IF(C865&lt;=Lists_Cats!$B$46,Lists_Cats!$C$46,Lists_Cats!$C$47))))))))))))))</f>
        <v>FW12</v>
      </c>
      <c r="F865" s="318"/>
      <c r="G865" s="318" t="s">
        <v>782</v>
      </c>
      <c r="H865" s="30" t="str">
        <f t="shared" si="40"/>
        <v>FT2-FW12-SAPELE</v>
      </c>
      <c r="I865" s="318">
        <v>28.540000000000003</v>
      </c>
      <c r="K865">
        <f t="shared" si="39"/>
        <v>1</v>
      </c>
      <c r="M865" s="356">
        <v>0.02</v>
      </c>
      <c r="O865" s="361">
        <f t="shared" si="41"/>
        <v>29.12</v>
      </c>
    </row>
    <row r="866" spans="1:15">
      <c r="A866" s="318" t="s">
        <v>768</v>
      </c>
      <c r="B866" s="266">
        <v>18</v>
      </c>
      <c r="C866" s="266">
        <v>79</v>
      </c>
      <c r="D866" s="15" t="str">
        <f>IF(B866&lt;=Lists_Cats!$B$19,Lists_Cats!$C$19,IF(B866&lt;=Lists_Cats!$B$20,Lists_Cats!$C$20,IF(B866&lt;=Lists_Cats!$B$21,Lists_Cats!$C$21,IF(B866&lt;=Lists_Cats!$B$22,Lists_Cats!$C$22,IF(B866&lt;=Lists_Cats!$B$23,Lists_Cats!$C$23,IF(B866&lt;=Lists_Cats!$B$24,Lists_Cats!$C$24,IF(B866&lt;=Lists_Cats!$B$25,Lists_Cats!$C$25,IF(B866&lt;=Lists_Cats!$B$26,Lists_Cats!$C$26,IF(B866&lt;=Lists_Cats!$B$27,Lists_Cats!$C$27,IF(B866&lt;=Lists_Cats!$B$28,Lists_Cats!$C$28,Lists_Cats!$C$29))))))))))</f>
        <v>FT3</v>
      </c>
      <c r="E866" s="29" t="str">
        <f>IF(C866&lt;=Lists_Cats!$B$33,Lists_Cats!$C$33,IF(C866&lt;=Lists_Cats!$B$34,Lists_Cats!$C$34,IF(C866&lt;=Lists_Cats!$B$35,Lists_Cats!$C$35,IF(C866&lt;=Lists_Cats!$B$36,Lists_Cats!$C$36,IF(C866&lt;=Lists_Cats!$B$37,Lists_Cats!$C$37,IF(C866&lt;=Lists_Cats!$B$38,Lists_Cats!$C$38,IF(C866&lt;=Lists_Cats!$B$39,Lists_Cats!$C$39,IF(C866&lt;=Lists_Cats!$B$40,Lists_Cats!$C$40,IF(C866&lt;=Lists_Cats!$B$41,Lists_Cats!$C$41,IF(C866&lt;=Lists_Cats!$B$42,Lists_Cats!$C$42,IF(C866&lt;=Lists_Cats!$B$43,Lists_Cats!$C$43,IF(C866&lt;=Lists_Cats!$B$44,Lists_Cats!$C$44,IF(C866&lt;=Lists_Cats!$B$45,Lists_Cats!$C$45,IF(C866&lt;=Lists_Cats!$B$46,Lists_Cats!$C$46,Lists_Cats!$C$47))))))))))))))</f>
        <v>FW5</v>
      </c>
      <c r="F866" s="318"/>
      <c r="G866" s="318" t="s">
        <v>782</v>
      </c>
      <c r="H866" s="30" t="str">
        <f t="shared" si="40"/>
        <v>FT3-FW5-SAPELE</v>
      </c>
      <c r="I866" s="318">
        <v>21.220000000000002</v>
      </c>
      <c r="K866">
        <f t="shared" si="39"/>
        <v>1</v>
      </c>
      <c r="M866" s="356">
        <v>0.02</v>
      </c>
      <c r="O866" s="361">
        <f t="shared" si="41"/>
        <v>21.650000000000002</v>
      </c>
    </row>
    <row r="867" spans="1:15">
      <c r="A867" s="318" t="s">
        <v>769</v>
      </c>
      <c r="B867" s="266">
        <v>18</v>
      </c>
      <c r="C867" s="266">
        <v>100</v>
      </c>
      <c r="D867" s="15" t="str">
        <f>IF(B867&lt;=Lists_Cats!$B$19,Lists_Cats!$C$19,IF(B867&lt;=Lists_Cats!$B$20,Lists_Cats!$C$20,IF(B867&lt;=Lists_Cats!$B$21,Lists_Cats!$C$21,IF(B867&lt;=Lists_Cats!$B$22,Lists_Cats!$C$22,IF(B867&lt;=Lists_Cats!$B$23,Lists_Cats!$C$23,IF(B867&lt;=Lists_Cats!$B$24,Lists_Cats!$C$24,IF(B867&lt;=Lists_Cats!$B$25,Lists_Cats!$C$25,IF(B867&lt;=Lists_Cats!$B$26,Lists_Cats!$C$26,IF(B867&lt;=Lists_Cats!$B$27,Lists_Cats!$C$27,IF(B867&lt;=Lists_Cats!$B$28,Lists_Cats!$C$28,Lists_Cats!$C$29))))))))))</f>
        <v>FT3</v>
      </c>
      <c r="E867" s="29" t="str">
        <f>IF(C867&lt;=Lists_Cats!$B$33,Lists_Cats!$C$33,IF(C867&lt;=Lists_Cats!$B$34,Lists_Cats!$C$34,IF(C867&lt;=Lists_Cats!$B$35,Lists_Cats!$C$35,IF(C867&lt;=Lists_Cats!$B$36,Lists_Cats!$C$36,IF(C867&lt;=Lists_Cats!$B$37,Lists_Cats!$C$37,IF(C867&lt;=Lists_Cats!$B$38,Lists_Cats!$C$38,IF(C867&lt;=Lists_Cats!$B$39,Lists_Cats!$C$39,IF(C867&lt;=Lists_Cats!$B$40,Lists_Cats!$C$40,IF(C867&lt;=Lists_Cats!$B$41,Lists_Cats!$C$41,IF(C867&lt;=Lists_Cats!$B$42,Lists_Cats!$C$42,IF(C867&lt;=Lists_Cats!$B$43,Lists_Cats!$C$43,IF(C867&lt;=Lists_Cats!$B$44,Lists_Cats!$C$44,IF(C867&lt;=Lists_Cats!$B$45,Lists_Cats!$C$45,IF(C867&lt;=Lists_Cats!$B$46,Lists_Cats!$C$46,Lists_Cats!$C$47))))))))))))))</f>
        <v>FW8</v>
      </c>
      <c r="F867" s="318"/>
      <c r="G867" s="318" t="s">
        <v>782</v>
      </c>
      <c r="H867" s="30" t="str">
        <f t="shared" si="40"/>
        <v>FT3-FW8-SAPELE</v>
      </c>
      <c r="I867" s="318">
        <v>25.5</v>
      </c>
      <c r="K867">
        <f t="shared" si="39"/>
        <v>1</v>
      </c>
      <c r="M867" s="356">
        <v>0.02</v>
      </c>
      <c r="O867" s="361">
        <f t="shared" si="41"/>
        <v>26.01</v>
      </c>
    </row>
    <row r="868" spans="1:15">
      <c r="A868" s="318" t="s">
        <v>770</v>
      </c>
      <c r="B868" s="266">
        <v>18</v>
      </c>
      <c r="C868" s="266">
        <v>125</v>
      </c>
      <c r="D868" s="15" t="str">
        <f>IF(B868&lt;=Lists_Cats!$B$19,Lists_Cats!$C$19,IF(B868&lt;=Lists_Cats!$B$20,Lists_Cats!$C$20,IF(B868&lt;=Lists_Cats!$B$21,Lists_Cats!$C$21,IF(B868&lt;=Lists_Cats!$B$22,Lists_Cats!$C$22,IF(B868&lt;=Lists_Cats!$B$23,Lists_Cats!$C$23,IF(B868&lt;=Lists_Cats!$B$24,Lists_Cats!$C$24,IF(B868&lt;=Lists_Cats!$B$25,Lists_Cats!$C$25,IF(B868&lt;=Lists_Cats!$B$26,Lists_Cats!$C$26,IF(B868&lt;=Lists_Cats!$B$27,Lists_Cats!$C$27,IF(B868&lt;=Lists_Cats!$B$28,Lists_Cats!$C$28,Lists_Cats!$C$29))))))))))</f>
        <v>FT3</v>
      </c>
      <c r="E868" s="29" t="str">
        <f>IF(C868&lt;=Lists_Cats!$B$33,Lists_Cats!$C$33,IF(C868&lt;=Lists_Cats!$B$34,Lists_Cats!$C$34,IF(C868&lt;=Lists_Cats!$B$35,Lists_Cats!$C$35,IF(C868&lt;=Lists_Cats!$B$36,Lists_Cats!$C$36,IF(C868&lt;=Lists_Cats!$B$37,Lists_Cats!$C$37,IF(C868&lt;=Lists_Cats!$B$38,Lists_Cats!$C$38,IF(C868&lt;=Lists_Cats!$B$39,Lists_Cats!$C$39,IF(C868&lt;=Lists_Cats!$B$40,Lists_Cats!$C$40,IF(C868&lt;=Lists_Cats!$B$41,Lists_Cats!$C$41,IF(C868&lt;=Lists_Cats!$B$42,Lists_Cats!$C$42,IF(C868&lt;=Lists_Cats!$B$43,Lists_Cats!$C$43,IF(C868&lt;=Lists_Cats!$B$44,Lists_Cats!$C$44,IF(C868&lt;=Lists_Cats!$B$45,Lists_Cats!$C$45,IF(C868&lt;=Lists_Cats!$B$46,Lists_Cats!$C$46,Lists_Cats!$C$47))))))))))))))</f>
        <v>FW10</v>
      </c>
      <c r="F868" s="318"/>
      <c r="G868" s="318" t="s">
        <v>782</v>
      </c>
      <c r="H868" s="30" t="str">
        <f t="shared" si="40"/>
        <v>FT3-FW10-SAPELE</v>
      </c>
      <c r="I868" s="318">
        <v>30.71</v>
      </c>
      <c r="K868">
        <f t="shared" si="39"/>
        <v>1</v>
      </c>
      <c r="M868" s="356">
        <v>0.02</v>
      </c>
      <c r="O868" s="361">
        <f t="shared" si="41"/>
        <v>31.330000000000002</v>
      </c>
    </row>
    <row r="869" spans="1:15">
      <c r="A869" s="318" t="s">
        <v>771</v>
      </c>
      <c r="B869" s="266">
        <v>18</v>
      </c>
      <c r="C869" s="266">
        <v>150</v>
      </c>
      <c r="D869" s="15" t="str">
        <f>IF(B869&lt;=Lists_Cats!$B$19,Lists_Cats!$C$19,IF(B869&lt;=Lists_Cats!$B$20,Lists_Cats!$C$20,IF(B869&lt;=Lists_Cats!$B$21,Lists_Cats!$C$21,IF(B869&lt;=Lists_Cats!$B$22,Lists_Cats!$C$22,IF(B869&lt;=Lists_Cats!$B$23,Lists_Cats!$C$23,IF(B869&lt;=Lists_Cats!$B$24,Lists_Cats!$C$24,IF(B869&lt;=Lists_Cats!$B$25,Lists_Cats!$C$25,IF(B869&lt;=Lists_Cats!$B$26,Lists_Cats!$C$26,IF(B869&lt;=Lists_Cats!$B$27,Lists_Cats!$C$27,IF(B869&lt;=Lists_Cats!$B$28,Lists_Cats!$C$28,Lists_Cats!$C$29))))))))))</f>
        <v>FT3</v>
      </c>
      <c r="E869" s="29" t="str">
        <f>IF(C869&lt;=Lists_Cats!$B$33,Lists_Cats!$C$33,IF(C869&lt;=Lists_Cats!$B$34,Lists_Cats!$C$34,IF(C869&lt;=Lists_Cats!$B$35,Lists_Cats!$C$35,IF(C869&lt;=Lists_Cats!$B$36,Lists_Cats!$C$36,IF(C869&lt;=Lists_Cats!$B$37,Lists_Cats!$C$37,IF(C869&lt;=Lists_Cats!$B$38,Lists_Cats!$C$38,IF(C869&lt;=Lists_Cats!$B$39,Lists_Cats!$C$39,IF(C869&lt;=Lists_Cats!$B$40,Lists_Cats!$C$40,IF(C869&lt;=Lists_Cats!$B$41,Lists_Cats!$C$41,IF(C869&lt;=Lists_Cats!$B$42,Lists_Cats!$C$42,IF(C869&lt;=Lists_Cats!$B$43,Lists_Cats!$C$43,IF(C869&lt;=Lists_Cats!$B$44,Lists_Cats!$C$44,IF(C869&lt;=Lists_Cats!$B$45,Lists_Cats!$C$45,IF(C869&lt;=Lists_Cats!$B$46,Lists_Cats!$C$46,Lists_Cats!$C$47))))))))))))))</f>
        <v>FW12</v>
      </c>
      <c r="F869" s="318"/>
      <c r="G869" s="318" t="s">
        <v>782</v>
      </c>
      <c r="H869" s="30" t="str">
        <f t="shared" si="40"/>
        <v>FT3-FW12-SAPELE</v>
      </c>
      <c r="I869" s="318">
        <v>35.869999999999997</v>
      </c>
      <c r="K869">
        <f t="shared" si="39"/>
        <v>1</v>
      </c>
      <c r="M869" s="356">
        <v>0.02</v>
      </c>
      <c r="O869" s="361">
        <f t="shared" si="41"/>
        <v>36.589999999999996</v>
      </c>
    </row>
    <row r="870" spans="1:15" hidden="1">
      <c r="A870" s="318" t="s">
        <v>772</v>
      </c>
      <c r="B870" s="266">
        <v>25</v>
      </c>
      <c r="C870" s="266">
        <v>79</v>
      </c>
      <c r="D870" s="15" t="str">
        <f>IF(B870&lt;=Lists_Cats!$B$19,Lists_Cats!$C$19,IF(B870&lt;=Lists_Cats!$B$20,Lists_Cats!$C$20,IF(B870&lt;=Lists_Cats!$B$21,Lists_Cats!$C$21,IF(B870&lt;=Lists_Cats!$B$22,Lists_Cats!$C$22,IF(B870&lt;=Lists_Cats!$B$23,Lists_Cats!$C$23,IF(B870&lt;=Lists_Cats!$B$24,Lists_Cats!$C$24,IF(B870&lt;=Lists_Cats!$B$25,Lists_Cats!$C$25,IF(B870&lt;=Lists_Cats!$B$26,Lists_Cats!$C$26,IF(B870&lt;=Lists_Cats!$B$27,Lists_Cats!$C$27,IF(B870&lt;=Lists_Cats!$B$28,Lists_Cats!$C$28,Lists_Cats!$C$29))))))))))</f>
        <v>FT5</v>
      </c>
      <c r="E870" s="29" t="str">
        <f>IF(C870&lt;=Lists_Cats!$B$33,Lists_Cats!$C$33,IF(C870&lt;=Lists_Cats!$B$34,Lists_Cats!$C$34,IF(C870&lt;=Lists_Cats!$B$35,Lists_Cats!$C$35,IF(C870&lt;=Lists_Cats!$B$36,Lists_Cats!$C$36,IF(C870&lt;=Lists_Cats!$B$37,Lists_Cats!$C$37,IF(C870&lt;=Lists_Cats!$B$38,Lists_Cats!$C$38,IF(C870&lt;=Lists_Cats!$B$39,Lists_Cats!$C$39,IF(C870&lt;=Lists_Cats!$B$40,Lists_Cats!$C$40,IF(C870&lt;=Lists_Cats!$B$41,Lists_Cats!$C$41,IF(C870&lt;=Lists_Cats!$B$42,Lists_Cats!$C$42,IF(C870&lt;=Lists_Cats!$B$43,Lists_Cats!$C$43,IF(C870&lt;=Lists_Cats!$B$44,Lists_Cats!$C$44,IF(C870&lt;=Lists_Cats!$B$45,Lists_Cats!$C$45,IF(C870&lt;=Lists_Cats!$B$46,Lists_Cats!$C$46,Lists_Cats!$C$47))))))))))))))</f>
        <v>FW5</v>
      </c>
      <c r="F870" s="318"/>
      <c r="G870" s="318" t="s">
        <v>782</v>
      </c>
      <c r="H870" s="30" t="str">
        <f t="shared" si="40"/>
        <v>FT5-FW5-SAPELE</v>
      </c>
      <c r="I870" s="320">
        <v>30.17</v>
      </c>
      <c r="K870">
        <f t="shared" si="39"/>
        <v>1</v>
      </c>
      <c r="M870" s="356">
        <v>0.02</v>
      </c>
      <c r="O870" s="361">
        <f t="shared" si="41"/>
        <v>30.78</v>
      </c>
    </row>
    <row r="871" spans="1:15" hidden="1">
      <c r="A871" s="318" t="s">
        <v>773</v>
      </c>
      <c r="B871" s="266">
        <v>25</v>
      </c>
      <c r="C871" s="266">
        <v>100</v>
      </c>
      <c r="D871" s="15" t="str">
        <f>IF(B871&lt;=Lists_Cats!$B$19,Lists_Cats!$C$19,IF(B871&lt;=Lists_Cats!$B$20,Lists_Cats!$C$20,IF(B871&lt;=Lists_Cats!$B$21,Lists_Cats!$C$21,IF(B871&lt;=Lists_Cats!$B$22,Lists_Cats!$C$22,IF(B871&lt;=Lists_Cats!$B$23,Lists_Cats!$C$23,IF(B871&lt;=Lists_Cats!$B$24,Lists_Cats!$C$24,IF(B871&lt;=Lists_Cats!$B$25,Lists_Cats!$C$25,IF(B871&lt;=Lists_Cats!$B$26,Lists_Cats!$C$26,IF(B871&lt;=Lists_Cats!$B$27,Lists_Cats!$C$27,IF(B871&lt;=Lists_Cats!$B$28,Lists_Cats!$C$28,Lists_Cats!$C$29))))))))))</f>
        <v>FT5</v>
      </c>
      <c r="E871" s="29" t="str">
        <f>IF(C871&lt;=Lists_Cats!$B$33,Lists_Cats!$C$33,IF(C871&lt;=Lists_Cats!$B$34,Lists_Cats!$C$34,IF(C871&lt;=Lists_Cats!$B$35,Lists_Cats!$C$35,IF(C871&lt;=Lists_Cats!$B$36,Lists_Cats!$C$36,IF(C871&lt;=Lists_Cats!$B$37,Lists_Cats!$C$37,IF(C871&lt;=Lists_Cats!$B$38,Lists_Cats!$C$38,IF(C871&lt;=Lists_Cats!$B$39,Lists_Cats!$C$39,IF(C871&lt;=Lists_Cats!$B$40,Lists_Cats!$C$40,IF(C871&lt;=Lists_Cats!$B$41,Lists_Cats!$C$41,IF(C871&lt;=Lists_Cats!$B$42,Lists_Cats!$C$42,IF(C871&lt;=Lists_Cats!$B$43,Lists_Cats!$C$43,IF(C871&lt;=Lists_Cats!$B$44,Lists_Cats!$C$44,IF(C871&lt;=Lists_Cats!$B$45,Lists_Cats!$C$45,IF(C871&lt;=Lists_Cats!$B$46,Lists_Cats!$C$46,Lists_Cats!$C$47))))))))))))))</f>
        <v>FW8</v>
      </c>
      <c r="F871" s="318"/>
      <c r="G871" s="318" t="s">
        <v>782</v>
      </c>
      <c r="H871" s="30" t="str">
        <f t="shared" si="40"/>
        <v>FT5-FW8-SAPELE</v>
      </c>
      <c r="I871" s="318">
        <v>37.11</v>
      </c>
      <c r="K871">
        <f t="shared" si="39"/>
        <v>1</v>
      </c>
      <c r="M871" s="356">
        <v>0.02</v>
      </c>
      <c r="O871" s="361">
        <f t="shared" si="41"/>
        <v>37.86</v>
      </c>
    </row>
    <row r="872" spans="1:15" hidden="1">
      <c r="A872" s="318" t="s">
        <v>774</v>
      </c>
      <c r="B872" s="266">
        <v>25</v>
      </c>
      <c r="C872" s="266">
        <v>125</v>
      </c>
      <c r="D872" s="15" t="str">
        <f>IF(B872&lt;=Lists_Cats!$B$19,Lists_Cats!$C$19,IF(B872&lt;=Lists_Cats!$B$20,Lists_Cats!$C$20,IF(B872&lt;=Lists_Cats!$B$21,Lists_Cats!$C$21,IF(B872&lt;=Lists_Cats!$B$22,Lists_Cats!$C$22,IF(B872&lt;=Lists_Cats!$B$23,Lists_Cats!$C$23,IF(B872&lt;=Lists_Cats!$B$24,Lists_Cats!$C$24,IF(B872&lt;=Lists_Cats!$B$25,Lists_Cats!$C$25,IF(B872&lt;=Lists_Cats!$B$26,Lists_Cats!$C$26,IF(B872&lt;=Lists_Cats!$B$27,Lists_Cats!$C$27,IF(B872&lt;=Lists_Cats!$B$28,Lists_Cats!$C$28,Lists_Cats!$C$29))))))))))</f>
        <v>FT5</v>
      </c>
      <c r="E872" s="29" t="str">
        <f>IF(C872&lt;=Lists_Cats!$B$33,Lists_Cats!$C$33,IF(C872&lt;=Lists_Cats!$B$34,Lists_Cats!$C$34,IF(C872&lt;=Lists_Cats!$B$35,Lists_Cats!$C$35,IF(C872&lt;=Lists_Cats!$B$36,Lists_Cats!$C$36,IF(C872&lt;=Lists_Cats!$B$37,Lists_Cats!$C$37,IF(C872&lt;=Lists_Cats!$B$38,Lists_Cats!$C$38,IF(C872&lt;=Lists_Cats!$B$39,Lists_Cats!$C$39,IF(C872&lt;=Lists_Cats!$B$40,Lists_Cats!$C$40,IF(C872&lt;=Lists_Cats!$B$41,Lists_Cats!$C$41,IF(C872&lt;=Lists_Cats!$B$42,Lists_Cats!$C$42,IF(C872&lt;=Lists_Cats!$B$43,Lists_Cats!$C$43,IF(C872&lt;=Lists_Cats!$B$44,Lists_Cats!$C$44,IF(C872&lt;=Lists_Cats!$B$45,Lists_Cats!$C$45,IF(C872&lt;=Lists_Cats!$B$46,Lists_Cats!$C$46,Lists_Cats!$C$47))))))))))))))</f>
        <v>FW10</v>
      </c>
      <c r="F872" s="318"/>
      <c r="G872" s="318" t="s">
        <v>782</v>
      </c>
      <c r="H872" s="30" t="str">
        <f t="shared" si="40"/>
        <v>FT5-FW10-SAPELE</v>
      </c>
      <c r="I872" s="318">
        <v>45.68</v>
      </c>
      <c r="K872">
        <f t="shared" si="39"/>
        <v>1</v>
      </c>
      <c r="M872" s="356">
        <v>0.02</v>
      </c>
      <c r="O872" s="361">
        <f t="shared" si="41"/>
        <v>46.6</v>
      </c>
    </row>
    <row r="873" spans="1:15" hidden="1">
      <c r="A873" s="318" t="s">
        <v>775</v>
      </c>
      <c r="B873" s="266">
        <v>25</v>
      </c>
      <c r="C873" s="266">
        <v>150</v>
      </c>
      <c r="D873" s="15" t="str">
        <f>IF(B873&lt;=Lists_Cats!$B$19,Lists_Cats!$C$19,IF(B873&lt;=Lists_Cats!$B$20,Lists_Cats!$C$20,IF(B873&lt;=Lists_Cats!$B$21,Lists_Cats!$C$21,IF(B873&lt;=Lists_Cats!$B$22,Lists_Cats!$C$22,IF(B873&lt;=Lists_Cats!$B$23,Lists_Cats!$C$23,IF(B873&lt;=Lists_Cats!$B$24,Lists_Cats!$C$24,IF(B873&lt;=Lists_Cats!$B$25,Lists_Cats!$C$25,IF(B873&lt;=Lists_Cats!$B$26,Lists_Cats!$C$26,IF(B873&lt;=Lists_Cats!$B$27,Lists_Cats!$C$27,IF(B873&lt;=Lists_Cats!$B$28,Lists_Cats!$C$28,Lists_Cats!$C$29))))))))))</f>
        <v>FT5</v>
      </c>
      <c r="E873" s="29" t="str">
        <f>IF(C873&lt;=Lists_Cats!$B$33,Lists_Cats!$C$33,IF(C873&lt;=Lists_Cats!$B$34,Lists_Cats!$C$34,IF(C873&lt;=Lists_Cats!$B$35,Lists_Cats!$C$35,IF(C873&lt;=Lists_Cats!$B$36,Lists_Cats!$C$36,IF(C873&lt;=Lists_Cats!$B$37,Lists_Cats!$C$37,IF(C873&lt;=Lists_Cats!$B$38,Lists_Cats!$C$38,IF(C873&lt;=Lists_Cats!$B$39,Lists_Cats!$C$39,IF(C873&lt;=Lists_Cats!$B$40,Lists_Cats!$C$40,IF(C873&lt;=Lists_Cats!$B$41,Lists_Cats!$C$41,IF(C873&lt;=Lists_Cats!$B$42,Lists_Cats!$C$42,IF(C873&lt;=Lists_Cats!$B$43,Lists_Cats!$C$43,IF(C873&lt;=Lists_Cats!$B$44,Lists_Cats!$C$44,IF(C873&lt;=Lists_Cats!$B$45,Lists_Cats!$C$45,IF(C873&lt;=Lists_Cats!$B$46,Lists_Cats!$C$46,Lists_Cats!$C$47))))))))))))))</f>
        <v>FW12</v>
      </c>
      <c r="F873" s="318"/>
      <c r="G873" s="318" t="s">
        <v>782</v>
      </c>
      <c r="H873" s="30" t="str">
        <f t="shared" si="40"/>
        <v>FT5-FW12-SAPELE</v>
      </c>
      <c r="I873" s="318">
        <v>53.54</v>
      </c>
      <c r="K873">
        <f t="shared" si="39"/>
        <v>1</v>
      </c>
      <c r="M873" s="356">
        <v>0.02</v>
      </c>
      <c r="O873" s="361">
        <f t="shared" si="41"/>
        <v>54.62</v>
      </c>
    </row>
    <row r="874" spans="1:15" hidden="1">
      <c r="A874" s="329" t="s">
        <v>64</v>
      </c>
      <c r="B874" s="330">
        <v>22</v>
      </c>
      <c r="C874" s="331">
        <v>31</v>
      </c>
      <c r="D874" s="332" t="s">
        <v>137</v>
      </c>
      <c r="E874" s="332" t="s">
        <v>144</v>
      </c>
      <c r="F874" s="332"/>
      <c r="G874" s="333" t="s">
        <v>99</v>
      </c>
      <c r="H874" s="334" t="str">
        <f t="shared" si="40"/>
        <v>FT4-FW1-Euro Oak</v>
      </c>
      <c r="I874" s="335">
        <v>26.430000000000003</v>
      </c>
      <c r="K874" t="s">
        <v>796</v>
      </c>
      <c r="M874" s="356">
        <v>0.02</v>
      </c>
      <c r="O874" s="361">
        <f t="shared" si="41"/>
        <v>26.96</v>
      </c>
    </row>
    <row r="875" spans="1:15" hidden="1">
      <c r="A875" s="329" t="s">
        <v>64</v>
      </c>
      <c r="B875" s="330">
        <v>22</v>
      </c>
      <c r="C875" s="331">
        <v>31</v>
      </c>
      <c r="D875" s="332" t="s">
        <v>137</v>
      </c>
      <c r="E875" s="332" t="s">
        <v>144</v>
      </c>
      <c r="F875" s="332"/>
      <c r="G875" s="336" t="s">
        <v>100</v>
      </c>
      <c r="H875" s="334" t="str">
        <f t="shared" si="40"/>
        <v>FT4-FW1-Sapele</v>
      </c>
      <c r="I875" s="337">
        <v>13.03</v>
      </c>
      <c r="K875" t="s">
        <v>796</v>
      </c>
      <c r="M875" s="356">
        <v>0.02</v>
      </c>
      <c r="O875" s="361">
        <f t="shared" si="41"/>
        <v>13.299999999999999</v>
      </c>
    </row>
    <row r="876" spans="1:15" hidden="1">
      <c r="A876" s="329" t="s">
        <v>64</v>
      </c>
      <c r="B876" s="330">
        <v>22</v>
      </c>
      <c r="C876" s="331">
        <v>31</v>
      </c>
      <c r="D876" s="332" t="s">
        <v>137</v>
      </c>
      <c r="E876" s="332" t="s">
        <v>144</v>
      </c>
      <c r="F876" s="332"/>
      <c r="G876" s="338" t="s">
        <v>101</v>
      </c>
      <c r="H876" s="334" t="str">
        <f t="shared" si="40"/>
        <v>FT4-FW1-W.Oak</v>
      </c>
      <c r="I876" s="337">
        <v>13.98</v>
      </c>
      <c r="K876" t="s">
        <v>796</v>
      </c>
      <c r="M876" s="355">
        <v>5.5E-2</v>
      </c>
      <c r="O876" s="361">
        <f t="shared" si="41"/>
        <v>14.75</v>
      </c>
    </row>
    <row r="877" spans="1:15" hidden="1">
      <c r="A877" s="329" t="s">
        <v>64</v>
      </c>
      <c r="B877" s="330">
        <v>22</v>
      </c>
      <c r="C877" s="331">
        <v>31</v>
      </c>
      <c r="D877" s="332" t="s">
        <v>137</v>
      </c>
      <c r="E877" s="332" t="s">
        <v>144</v>
      </c>
      <c r="F877" s="332"/>
      <c r="G877" s="338" t="s">
        <v>102</v>
      </c>
      <c r="H877" s="334" t="str">
        <f t="shared" si="40"/>
        <v>FT4-FW1-Ash</v>
      </c>
      <c r="I877" s="337">
        <v>10.72</v>
      </c>
      <c r="K877" t="s">
        <v>796</v>
      </c>
      <c r="M877" s="357">
        <v>0.04</v>
      </c>
      <c r="O877" s="361">
        <f t="shared" si="41"/>
        <v>11.15</v>
      </c>
    </row>
    <row r="878" spans="1:15" hidden="1">
      <c r="A878" s="329" t="s">
        <v>64</v>
      </c>
      <c r="B878" s="330">
        <v>22</v>
      </c>
      <c r="C878" s="331">
        <v>31</v>
      </c>
      <c r="D878" s="332" t="s">
        <v>137</v>
      </c>
      <c r="E878" s="332" t="s">
        <v>144</v>
      </c>
      <c r="F878" s="332"/>
      <c r="G878" s="338" t="s">
        <v>103</v>
      </c>
      <c r="H878" s="334" t="str">
        <f t="shared" si="40"/>
        <v>FT4-FW1-Stmd Beech</v>
      </c>
      <c r="I878" s="337">
        <v>10.16</v>
      </c>
      <c r="K878" t="s">
        <v>796</v>
      </c>
      <c r="M878" s="356">
        <v>0.02</v>
      </c>
      <c r="O878" s="361">
        <f t="shared" si="41"/>
        <v>10.37</v>
      </c>
    </row>
    <row r="879" spans="1:15" hidden="1">
      <c r="A879" s="329" t="s">
        <v>64</v>
      </c>
      <c r="B879" s="330">
        <v>22</v>
      </c>
      <c r="C879" s="331">
        <v>31</v>
      </c>
      <c r="D879" s="332" t="s">
        <v>137</v>
      </c>
      <c r="E879" s="332" t="s">
        <v>144</v>
      </c>
      <c r="F879" s="332"/>
      <c r="G879" s="338" t="s">
        <v>20</v>
      </c>
      <c r="H879" s="334" t="str">
        <f t="shared" si="40"/>
        <v>FT4-FW1-Walnut</v>
      </c>
      <c r="I879" s="337">
        <v>24.39</v>
      </c>
      <c r="K879" t="s">
        <v>796</v>
      </c>
      <c r="M879" s="355">
        <v>7.4999999999999997E-2</v>
      </c>
      <c r="O879" s="361">
        <f t="shared" si="41"/>
        <v>26.220000000000002</v>
      </c>
    </row>
    <row r="880" spans="1:15" hidden="1">
      <c r="A880" s="329" t="s">
        <v>64</v>
      </c>
      <c r="B880" s="330">
        <v>22</v>
      </c>
      <c r="C880" s="331">
        <v>31</v>
      </c>
      <c r="D880" s="332" t="s">
        <v>137</v>
      </c>
      <c r="E880" s="332" t="s">
        <v>144</v>
      </c>
      <c r="F880" s="332"/>
      <c r="G880" s="338" t="s">
        <v>104</v>
      </c>
      <c r="H880" s="334" t="str">
        <f t="shared" si="40"/>
        <v>FT4-FW1-Maple</v>
      </c>
      <c r="I880" s="337">
        <v>12.61</v>
      </c>
      <c r="K880" t="s">
        <v>796</v>
      </c>
      <c r="M880" s="356">
        <v>0.02</v>
      </c>
      <c r="O880" s="361">
        <f t="shared" si="41"/>
        <v>12.87</v>
      </c>
    </row>
    <row r="881" spans="1:15" hidden="1">
      <c r="A881" s="329" t="s">
        <v>64</v>
      </c>
      <c r="B881" s="330">
        <v>22</v>
      </c>
      <c r="C881" s="331">
        <v>31</v>
      </c>
      <c r="D881" s="332" t="s">
        <v>137</v>
      </c>
      <c r="E881" s="332" t="s">
        <v>144</v>
      </c>
      <c r="F881" s="332"/>
      <c r="G881" s="338" t="s">
        <v>19</v>
      </c>
      <c r="H881" s="334" t="str">
        <f t="shared" si="40"/>
        <v>FT4-FW1-Cherry</v>
      </c>
      <c r="I881" s="337">
        <v>15.07</v>
      </c>
      <c r="K881" t="s">
        <v>796</v>
      </c>
      <c r="M881" s="356">
        <v>0.02</v>
      </c>
      <c r="O881" s="361">
        <f t="shared" si="41"/>
        <v>15.379999999999999</v>
      </c>
    </row>
    <row r="882" spans="1:15" hidden="1">
      <c r="A882" s="329" t="s">
        <v>64</v>
      </c>
      <c r="B882" s="330">
        <v>22</v>
      </c>
      <c r="C882" s="331">
        <v>31</v>
      </c>
      <c r="D882" s="332" t="s">
        <v>137</v>
      </c>
      <c r="E882" s="332" t="s">
        <v>144</v>
      </c>
      <c r="F882" s="332"/>
      <c r="G882" s="333" t="s">
        <v>667</v>
      </c>
      <c r="H882" s="334" t="str">
        <f t="shared" si="40"/>
        <v>FT4-FW1-Hardwood</v>
      </c>
      <c r="I882" s="337">
        <v>8.8699999999999992</v>
      </c>
      <c r="K882" t="s">
        <v>796</v>
      </c>
      <c r="M882" s="356">
        <v>0.02</v>
      </c>
      <c r="O882" s="361">
        <f t="shared" si="41"/>
        <v>9.0499999999999989</v>
      </c>
    </row>
    <row r="883" spans="1:15" hidden="1">
      <c r="A883" s="329" t="s">
        <v>64</v>
      </c>
      <c r="B883" s="330">
        <v>22</v>
      </c>
      <c r="C883" s="331">
        <v>31</v>
      </c>
      <c r="D883" s="332" t="s">
        <v>137</v>
      </c>
      <c r="E883" s="332" t="s">
        <v>144</v>
      </c>
      <c r="F883" s="332"/>
      <c r="G883" s="338" t="s">
        <v>105</v>
      </c>
      <c r="H883" s="334" t="str">
        <f t="shared" si="40"/>
        <v>FT4-FW1-CND MAPLE</v>
      </c>
      <c r="I883" s="337">
        <v>10.36</v>
      </c>
      <c r="K883" t="s">
        <v>796</v>
      </c>
      <c r="M883" s="356">
        <v>0.04</v>
      </c>
      <c r="O883" s="361">
        <f t="shared" si="41"/>
        <v>10.78</v>
      </c>
    </row>
    <row r="884" spans="1:15" hidden="1">
      <c r="A884" s="329" t="s">
        <v>64</v>
      </c>
      <c r="B884" s="330">
        <v>22</v>
      </c>
      <c r="C884" s="331">
        <v>31</v>
      </c>
      <c r="D884" s="332" t="s">
        <v>137</v>
      </c>
      <c r="E884" s="332" t="s">
        <v>144</v>
      </c>
      <c r="F884" s="332"/>
      <c r="G884" s="333" t="s">
        <v>701</v>
      </c>
      <c r="H884" s="334" t="str">
        <f t="shared" si="40"/>
        <v>FT4-FW1-CND MAPLE - Sprayed</v>
      </c>
      <c r="I884" s="337">
        <v>10.36</v>
      </c>
      <c r="K884" t="s">
        <v>796</v>
      </c>
      <c r="M884" s="356">
        <v>0.04</v>
      </c>
      <c r="O884" s="361">
        <f t="shared" si="41"/>
        <v>10.78</v>
      </c>
    </row>
    <row r="885" spans="1:15" hidden="1">
      <c r="A885" s="329" t="s">
        <v>64</v>
      </c>
      <c r="B885" s="330">
        <v>22</v>
      </c>
      <c r="C885" s="331">
        <v>31</v>
      </c>
      <c r="D885" s="332" t="s">
        <v>137</v>
      </c>
      <c r="E885" s="332" t="s">
        <v>144</v>
      </c>
      <c r="F885" s="332"/>
      <c r="G885" s="333" t="s">
        <v>700</v>
      </c>
      <c r="H885" s="334" t="str">
        <f t="shared" si="40"/>
        <v>FT4-FW1-Hardwood - Sprayed</v>
      </c>
      <c r="I885" s="337">
        <v>8.8699999999999992</v>
      </c>
      <c r="K885" t="s">
        <v>796</v>
      </c>
      <c r="M885" s="356">
        <v>0.02</v>
      </c>
      <c r="O885" s="361">
        <f t="shared" si="41"/>
        <v>9.0499999999999989</v>
      </c>
    </row>
    <row r="886" spans="1:15">
      <c r="A886" s="339" t="s">
        <v>64</v>
      </c>
      <c r="B886" s="340">
        <v>18</v>
      </c>
      <c r="C886" s="341">
        <v>31</v>
      </c>
      <c r="D886" s="342" t="s">
        <v>136</v>
      </c>
      <c r="E886" s="342" t="s">
        <v>144</v>
      </c>
      <c r="F886" s="342"/>
      <c r="G886" s="343" t="s">
        <v>99</v>
      </c>
      <c r="H886" s="334" t="str">
        <f t="shared" si="40"/>
        <v>FT3-FW1-Euro Oak</v>
      </c>
      <c r="I886" s="373">
        <v>26.430000000000003</v>
      </c>
      <c r="K886" t="s">
        <v>796</v>
      </c>
      <c r="M886" s="356">
        <v>0.02</v>
      </c>
      <c r="O886" s="361">
        <f t="shared" si="41"/>
        <v>26.96</v>
      </c>
    </row>
    <row r="887" spans="1:15">
      <c r="A887" s="339" t="s">
        <v>64</v>
      </c>
      <c r="B887" s="340">
        <v>18</v>
      </c>
      <c r="C887" s="341">
        <v>31</v>
      </c>
      <c r="D887" s="342" t="s">
        <v>136</v>
      </c>
      <c r="E887" s="342" t="s">
        <v>144</v>
      </c>
      <c r="F887" s="342"/>
      <c r="G887" s="344" t="s">
        <v>100</v>
      </c>
      <c r="H887" s="334" t="str">
        <f t="shared" si="40"/>
        <v>FT3-FW1-Sapele</v>
      </c>
      <c r="I887" s="345">
        <v>13.03</v>
      </c>
      <c r="K887" t="s">
        <v>796</v>
      </c>
      <c r="M887" s="356">
        <v>0.02</v>
      </c>
      <c r="O887" s="361">
        <f t="shared" si="41"/>
        <v>13.299999999999999</v>
      </c>
    </row>
    <row r="888" spans="1:15">
      <c r="A888" s="339" t="s">
        <v>64</v>
      </c>
      <c r="B888" s="340">
        <v>18</v>
      </c>
      <c r="C888" s="341">
        <v>31</v>
      </c>
      <c r="D888" s="342" t="s">
        <v>136</v>
      </c>
      <c r="E888" s="342" t="s">
        <v>144</v>
      </c>
      <c r="F888" s="342"/>
      <c r="G888" s="346" t="s">
        <v>101</v>
      </c>
      <c r="H888" s="334" t="str">
        <f t="shared" si="40"/>
        <v>FT3-FW1-W.Oak</v>
      </c>
      <c r="I888" s="345">
        <v>13.98</v>
      </c>
      <c r="K888" t="s">
        <v>796</v>
      </c>
      <c r="M888" s="355">
        <v>5.5E-2</v>
      </c>
      <c r="O888" s="361">
        <f t="shared" si="41"/>
        <v>14.75</v>
      </c>
    </row>
    <row r="889" spans="1:15">
      <c r="A889" s="339" t="s">
        <v>64</v>
      </c>
      <c r="B889" s="340">
        <v>18</v>
      </c>
      <c r="C889" s="341">
        <v>31</v>
      </c>
      <c r="D889" s="342" t="s">
        <v>136</v>
      </c>
      <c r="E889" s="342" t="s">
        <v>144</v>
      </c>
      <c r="F889" s="342"/>
      <c r="G889" s="346" t="s">
        <v>102</v>
      </c>
      <c r="H889" s="334" t="str">
        <f t="shared" si="40"/>
        <v>FT3-FW1-Ash</v>
      </c>
      <c r="I889" s="345">
        <v>10.72</v>
      </c>
      <c r="K889" t="s">
        <v>796</v>
      </c>
      <c r="M889" s="357">
        <v>0.04</v>
      </c>
      <c r="O889" s="361">
        <f t="shared" si="41"/>
        <v>11.15</v>
      </c>
    </row>
    <row r="890" spans="1:15">
      <c r="A890" s="339" t="s">
        <v>64</v>
      </c>
      <c r="B890" s="340">
        <v>18</v>
      </c>
      <c r="C890" s="341">
        <v>31</v>
      </c>
      <c r="D890" s="342" t="s">
        <v>136</v>
      </c>
      <c r="E890" s="342" t="s">
        <v>144</v>
      </c>
      <c r="F890" s="342"/>
      <c r="G890" s="346" t="s">
        <v>103</v>
      </c>
      <c r="H890" s="334" t="str">
        <f t="shared" si="40"/>
        <v>FT3-FW1-Stmd Beech</v>
      </c>
      <c r="I890" s="345">
        <v>10.16</v>
      </c>
      <c r="K890" t="s">
        <v>796</v>
      </c>
      <c r="M890" s="356">
        <v>0.02</v>
      </c>
      <c r="O890" s="361">
        <f t="shared" si="41"/>
        <v>10.37</v>
      </c>
    </row>
    <row r="891" spans="1:15">
      <c r="A891" s="339" t="s">
        <v>64</v>
      </c>
      <c r="B891" s="340">
        <v>18</v>
      </c>
      <c r="C891" s="341">
        <v>31</v>
      </c>
      <c r="D891" s="342" t="s">
        <v>136</v>
      </c>
      <c r="E891" s="342" t="s">
        <v>144</v>
      </c>
      <c r="F891" s="342"/>
      <c r="G891" s="346" t="s">
        <v>20</v>
      </c>
      <c r="H891" s="334" t="str">
        <f t="shared" si="40"/>
        <v>FT3-FW1-Walnut</v>
      </c>
      <c r="I891" s="345">
        <v>24.39</v>
      </c>
      <c r="K891" t="s">
        <v>796</v>
      </c>
      <c r="M891" s="355">
        <v>7.4999999999999997E-2</v>
      </c>
      <c r="O891" s="361">
        <f t="shared" si="41"/>
        <v>26.220000000000002</v>
      </c>
    </row>
    <row r="892" spans="1:15">
      <c r="A892" s="339" t="s">
        <v>64</v>
      </c>
      <c r="B892" s="340">
        <v>18</v>
      </c>
      <c r="C892" s="341">
        <v>31</v>
      </c>
      <c r="D892" s="342" t="s">
        <v>136</v>
      </c>
      <c r="E892" s="342" t="s">
        <v>144</v>
      </c>
      <c r="F892" s="342"/>
      <c r="G892" s="346" t="s">
        <v>104</v>
      </c>
      <c r="H892" s="334" t="str">
        <f t="shared" si="40"/>
        <v>FT3-FW1-Maple</v>
      </c>
      <c r="I892" s="345">
        <v>12.61</v>
      </c>
      <c r="K892" t="s">
        <v>796</v>
      </c>
      <c r="M892" s="356">
        <v>0.02</v>
      </c>
      <c r="O892" s="361">
        <f t="shared" si="41"/>
        <v>12.87</v>
      </c>
    </row>
    <row r="893" spans="1:15">
      <c r="A893" s="339" t="s">
        <v>64</v>
      </c>
      <c r="B893" s="340">
        <v>18</v>
      </c>
      <c r="C893" s="341">
        <v>31</v>
      </c>
      <c r="D893" s="342" t="s">
        <v>136</v>
      </c>
      <c r="E893" s="342" t="s">
        <v>144</v>
      </c>
      <c r="F893" s="342"/>
      <c r="G893" s="346" t="s">
        <v>19</v>
      </c>
      <c r="H893" s="334" t="str">
        <f t="shared" si="40"/>
        <v>FT3-FW1-Cherry</v>
      </c>
      <c r="I893" s="345">
        <v>15.07</v>
      </c>
      <c r="K893" t="s">
        <v>796</v>
      </c>
      <c r="M893" s="356">
        <v>0.02</v>
      </c>
      <c r="O893" s="361">
        <f t="shared" si="41"/>
        <v>15.379999999999999</v>
      </c>
    </row>
    <row r="894" spans="1:15">
      <c r="A894" s="339" t="s">
        <v>64</v>
      </c>
      <c r="B894" s="340">
        <v>18</v>
      </c>
      <c r="C894" s="341">
        <v>31</v>
      </c>
      <c r="D894" s="342" t="s">
        <v>136</v>
      </c>
      <c r="E894" s="342" t="s">
        <v>144</v>
      </c>
      <c r="F894" s="342"/>
      <c r="G894" s="343" t="s">
        <v>667</v>
      </c>
      <c r="H894" s="334" t="str">
        <f t="shared" si="40"/>
        <v>FT3-FW1-Hardwood</v>
      </c>
      <c r="I894" s="345">
        <v>8.8699999999999992</v>
      </c>
      <c r="K894" t="s">
        <v>796</v>
      </c>
      <c r="M894" s="356">
        <v>0.02</v>
      </c>
      <c r="O894" s="361">
        <f t="shared" si="41"/>
        <v>9.0499999999999989</v>
      </c>
    </row>
    <row r="895" spans="1:15">
      <c r="A895" s="339" t="s">
        <v>64</v>
      </c>
      <c r="B895" s="340">
        <v>18</v>
      </c>
      <c r="C895" s="341">
        <v>31</v>
      </c>
      <c r="D895" s="342" t="s">
        <v>136</v>
      </c>
      <c r="E895" s="342" t="s">
        <v>144</v>
      </c>
      <c r="F895" s="342"/>
      <c r="G895" s="346" t="s">
        <v>105</v>
      </c>
      <c r="H895" s="334" t="str">
        <f t="shared" si="40"/>
        <v>FT3-FW1-CND MAPLE</v>
      </c>
      <c r="I895" s="345">
        <v>10.36</v>
      </c>
      <c r="K895" t="s">
        <v>796</v>
      </c>
      <c r="M895" s="356">
        <v>0.04</v>
      </c>
      <c r="O895" s="361">
        <f t="shared" si="41"/>
        <v>10.78</v>
      </c>
    </row>
    <row r="896" spans="1:15">
      <c r="A896" s="339" t="s">
        <v>64</v>
      </c>
      <c r="B896" s="340">
        <v>18</v>
      </c>
      <c r="C896" s="341">
        <v>31</v>
      </c>
      <c r="D896" s="342" t="s">
        <v>136</v>
      </c>
      <c r="E896" s="342" t="s">
        <v>144</v>
      </c>
      <c r="F896" s="342"/>
      <c r="G896" s="343" t="s">
        <v>701</v>
      </c>
      <c r="H896" s="334" t="str">
        <f t="shared" si="40"/>
        <v>FT3-FW1-CND MAPLE - Sprayed</v>
      </c>
      <c r="I896" s="345">
        <v>10.36</v>
      </c>
      <c r="K896" t="s">
        <v>796</v>
      </c>
      <c r="M896" s="356">
        <v>0.04</v>
      </c>
      <c r="O896" s="361">
        <f t="shared" si="41"/>
        <v>10.78</v>
      </c>
    </row>
    <row r="897" spans="1:15">
      <c r="A897" s="339" t="s">
        <v>64</v>
      </c>
      <c r="B897" s="340">
        <v>18</v>
      </c>
      <c r="C897" s="341">
        <v>31</v>
      </c>
      <c r="D897" s="342" t="s">
        <v>136</v>
      </c>
      <c r="E897" s="342" t="s">
        <v>144</v>
      </c>
      <c r="F897" s="342"/>
      <c r="G897" s="343" t="s">
        <v>700</v>
      </c>
      <c r="H897" s="334" t="str">
        <f t="shared" si="40"/>
        <v>FT3-FW1-Hardwood - Sprayed</v>
      </c>
      <c r="I897" s="345">
        <v>8.8699999999999992</v>
      </c>
      <c r="K897" t="s">
        <v>796</v>
      </c>
      <c r="M897" s="356">
        <v>0.02</v>
      </c>
      <c r="O897" s="361">
        <f t="shared" si="41"/>
        <v>9.0499999999999989</v>
      </c>
    </row>
    <row r="898" spans="1:15">
      <c r="A898" s="347" t="s">
        <v>64</v>
      </c>
      <c r="B898" s="348">
        <v>15</v>
      </c>
      <c r="C898" s="349">
        <v>31</v>
      </c>
      <c r="D898" s="350" t="s">
        <v>135</v>
      </c>
      <c r="E898" s="350" t="s">
        <v>144</v>
      </c>
      <c r="F898" s="350"/>
      <c r="G898" s="351" t="s">
        <v>99</v>
      </c>
      <c r="H898" s="334" t="str">
        <f t="shared" si="40"/>
        <v>FT2-FW1-Euro Oak</v>
      </c>
      <c r="I898" s="374">
        <v>26.430000000000003</v>
      </c>
      <c r="K898" t="s">
        <v>796</v>
      </c>
      <c r="M898" s="356">
        <v>0.02</v>
      </c>
      <c r="O898" s="361">
        <f t="shared" si="41"/>
        <v>26.96</v>
      </c>
    </row>
    <row r="899" spans="1:15">
      <c r="A899" s="347" t="s">
        <v>64</v>
      </c>
      <c r="B899" s="348">
        <v>15</v>
      </c>
      <c r="C899" s="349">
        <v>31</v>
      </c>
      <c r="D899" s="350" t="s">
        <v>135</v>
      </c>
      <c r="E899" s="350" t="s">
        <v>144</v>
      </c>
      <c r="F899" s="350"/>
      <c r="G899" s="352" t="s">
        <v>100</v>
      </c>
      <c r="H899" s="334" t="str">
        <f t="shared" si="40"/>
        <v>FT2-FW1-Sapele</v>
      </c>
      <c r="I899" s="353">
        <v>13.03</v>
      </c>
      <c r="K899" t="s">
        <v>796</v>
      </c>
      <c r="M899" s="356">
        <v>0.02</v>
      </c>
      <c r="O899" s="361">
        <f t="shared" si="41"/>
        <v>13.299999999999999</v>
      </c>
    </row>
    <row r="900" spans="1:15">
      <c r="A900" s="347" t="s">
        <v>64</v>
      </c>
      <c r="B900" s="348">
        <v>15</v>
      </c>
      <c r="C900" s="349">
        <v>31</v>
      </c>
      <c r="D900" s="350" t="s">
        <v>135</v>
      </c>
      <c r="E900" s="350" t="s">
        <v>144</v>
      </c>
      <c r="F900" s="350"/>
      <c r="G900" s="354" t="s">
        <v>101</v>
      </c>
      <c r="H900" s="334" t="str">
        <f t="shared" si="40"/>
        <v>FT2-FW1-W.Oak</v>
      </c>
      <c r="I900" s="353">
        <v>13.98</v>
      </c>
      <c r="K900" t="s">
        <v>796</v>
      </c>
      <c r="M900" s="355">
        <v>5.5E-2</v>
      </c>
      <c r="O900" s="361">
        <f t="shared" si="41"/>
        <v>14.75</v>
      </c>
    </row>
    <row r="901" spans="1:15">
      <c r="A901" s="347" t="s">
        <v>64</v>
      </c>
      <c r="B901" s="348">
        <v>15</v>
      </c>
      <c r="C901" s="349">
        <v>31</v>
      </c>
      <c r="D901" s="350" t="s">
        <v>135</v>
      </c>
      <c r="E901" s="350" t="s">
        <v>144</v>
      </c>
      <c r="F901" s="350"/>
      <c r="G901" s="354" t="s">
        <v>102</v>
      </c>
      <c r="H901" s="334" t="str">
        <f t="shared" ref="H901:H909" si="42">D901&amp;"-"&amp;E901&amp;"-"&amp;G901</f>
        <v>FT2-FW1-Ash</v>
      </c>
      <c r="I901" s="353">
        <v>10.72</v>
      </c>
      <c r="K901" t="s">
        <v>796</v>
      </c>
      <c r="M901" s="357">
        <v>0.04</v>
      </c>
      <c r="O901" s="361">
        <f t="shared" ref="O901:O909" si="43">+ROUNDUP(I901*(1+M901),2)</f>
        <v>11.15</v>
      </c>
    </row>
    <row r="902" spans="1:15">
      <c r="A902" s="347" t="s">
        <v>64</v>
      </c>
      <c r="B902" s="348">
        <v>15</v>
      </c>
      <c r="C902" s="349">
        <v>31</v>
      </c>
      <c r="D902" s="350" t="s">
        <v>135</v>
      </c>
      <c r="E902" s="350" t="s">
        <v>144</v>
      </c>
      <c r="F902" s="350"/>
      <c r="G902" s="354" t="s">
        <v>103</v>
      </c>
      <c r="H902" s="334" t="str">
        <f t="shared" si="42"/>
        <v>FT2-FW1-Stmd Beech</v>
      </c>
      <c r="I902" s="353">
        <v>10.16</v>
      </c>
      <c r="K902" t="s">
        <v>796</v>
      </c>
      <c r="M902" s="356">
        <v>0.02</v>
      </c>
      <c r="O902" s="361">
        <f t="shared" si="43"/>
        <v>10.37</v>
      </c>
    </row>
    <row r="903" spans="1:15">
      <c r="A903" s="347" t="s">
        <v>64</v>
      </c>
      <c r="B903" s="348">
        <v>15</v>
      </c>
      <c r="C903" s="349">
        <v>31</v>
      </c>
      <c r="D903" s="350" t="s">
        <v>135</v>
      </c>
      <c r="E903" s="350" t="s">
        <v>144</v>
      </c>
      <c r="F903" s="350"/>
      <c r="G903" s="354" t="s">
        <v>20</v>
      </c>
      <c r="H903" s="334" t="str">
        <f t="shared" si="42"/>
        <v>FT2-FW1-Walnut</v>
      </c>
      <c r="I903" s="353">
        <v>24.39</v>
      </c>
      <c r="K903" t="s">
        <v>796</v>
      </c>
      <c r="M903" s="355">
        <v>7.4999999999999997E-2</v>
      </c>
      <c r="O903" s="361">
        <f t="shared" si="43"/>
        <v>26.220000000000002</v>
      </c>
    </row>
    <row r="904" spans="1:15">
      <c r="A904" s="347" t="s">
        <v>64</v>
      </c>
      <c r="B904" s="348">
        <v>15</v>
      </c>
      <c r="C904" s="349">
        <v>31</v>
      </c>
      <c r="D904" s="350" t="s">
        <v>135</v>
      </c>
      <c r="E904" s="350" t="s">
        <v>144</v>
      </c>
      <c r="F904" s="350"/>
      <c r="G904" s="354" t="s">
        <v>104</v>
      </c>
      <c r="H904" s="334" t="str">
        <f t="shared" si="42"/>
        <v>FT2-FW1-Maple</v>
      </c>
      <c r="I904" s="353">
        <v>12.61</v>
      </c>
      <c r="K904" t="s">
        <v>796</v>
      </c>
      <c r="M904" s="356">
        <v>0.02</v>
      </c>
      <c r="O904" s="361">
        <f t="shared" si="43"/>
        <v>12.87</v>
      </c>
    </row>
    <row r="905" spans="1:15">
      <c r="A905" s="347" t="s">
        <v>64</v>
      </c>
      <c r="B905" s="348">
        <v>15</v>
      </c>
      <c r="C905" s="349">
        <v>31</v>
      </c>
      <c r="D905" s="350" t="s">
        <v>135</v>
      </c>
      <c r="E905" s="350" t="s">
        <v>144</v>
      </c>
      <c r="F905" s="350"/>
      <c r="G905" s="354" t="s">
        <v>19</v>
      </c>
      <c r="H905" s="334" t="str">
        <f t="shared" si="42"/>
        <v>FT2-FW1-Cherry</v>
      </c>
      <c r="I905" s="353">
        <v>15.07</v>
      </c>
      <c r="K905" t="s">
        <v>796</v>
      </c>
      <c r="M905" s="356">
        <v>0.02</v>
      </c>
      <c r="O905" s="361">
        <f t="shared" si="43"/>
        <v>15.379999999999999</v>
      </c>
    </row>
    <row r="906" spans="1:15">
      <c r="A906" s="347" t="s">
        <v>64</v>
      </c>
      <c r="B906" s="348">
        <v>15</v>
      </c>
      <c r="C906" s="349">
        <v>31</v>
      </c>
      <c r="D906" s="350" t="s">
        <v>135</v>
      </c>
      <c r="E906" s="350" t="s">
        <v>144</v>
      </c>
      <c r="F906" s="350"/>
      <c r="G906" s="351" t="s">
        <v>667</v>
      </c>
      <c r="H906" s="334" t="str">
        <f t="shared" si="42"/>
        <v>FT2-FW1-Hardwood</v>
      </c>
      <c r="I906" s="353">
        <v>8.8699999999999992</v>
      </c>
      <c r="K906" t="s">
        <v>796</v>
      </c>
      <c r="M906" s="356">
        <v>0.02</v>
      </c>
      <c r="O906" s="361">
        <f t="shared" si="43"/>
        <v>9.0499999999999989</v>
      </c>
    </row>
    <row r="907" spans="1:15">
      <c r="A907" s="347" t="s">
        <v>64</v>
      </c>
      <c r="B907" s="348">
        <v>15</v>
      </c>
      <c r="C907" s="349">
        <v>31</v>
      </c>
      <c r="D907" s="350" t="s">
        <v>135</v>
      </c>
      <c r="E907" s="350" t="s">
        <v>144</v>
      </c>
      <c r="F907" s="350"/>
      <c r="G907" s="354" t="s">
        <v>105</v>
      </c>
      <c r="H907" s="334" t="str">
        <f t="shared" si="42"/>
        <v>FT2-FW1-CND MAPLE</v>
      </c>
      <c r="I907" s="353">
        <v>10.36</v>
      </c>
      <c r="K907" t="s">
        <v>796</v>
      </c>
      <c r="M907" s="356">
        <v>0.04</v>
      </c>
      <c r="O907" s="361">
        <f t="shared" si="43"/>
        <v>10.78</v>
      </c>
    </row>
    <row r="908" spans="1:15">
      <c r="A908" s="347" t="s">
        <v>64</v>
      </c>
      <c r="B908" s="348">
        <v>15</v>
      </c>
      <c r="C908" s="349">
        <v>31</v>
      </c>
      <c r="D908" s="350" t="s">
        <v>135</v>
      </c>
      <c r="E908" s="350" t="s">
        <v>144</v>
      </c>
      <c r="F908" s="350"/>
      <c r="G908" s="351" t="s">
        <v>701</v>
      </c>
      <c r="H908" s="334" t="str">
        <f t="shared" si="42"/>
        <v>FT2-FW1-CND MAPLE - Sprayed</v>
      </c>
      <c r="I908" s="353">
        <v>10.36</v>
      </c>
      <c r="K908" t="s">
        <v>796</v>
      </c>
      <c r="M908" s="356">
        <v>0.04</v>
      </c>
      <c r="O908" s="361">
        <f t="shared" si="43"/>
        <v>10.78</v>
      </c>
    </row>
    <row r="909" spans="1:15">
      <c r="A909" s="347" t="s">
        <v>64</v>
      </c>
      <c r="B909" s="348">
        <v>15</v>
      </c>
      <c r="C909" s="349">
        <v>31</v>
      </c>
      <c r="D909" s="350" t="s">
        <v>135</v>
      </c>
      <c r="E909" s="350" t="s">
        <v>144</v>
      </c>
      <c r="F909" s="350"/>
      <c r="G909" s="351" t="s">
        <v>700</v>
      </c>
      <c r="H909" s="334" t="str">
        <f t="shared" si="42"/>
        <v>FT2-FW1-Hardwood - Sprayed</v>
      </c>
      <c r="I909" s="353">
        <v>8.8699999999999992</v>
      </c>
      <c r="K909" t="s">
        <v>796</v>
      </c>
      <c r="M909" s="356">
        <v>0.02</v>
      </c>
      <c r="O909" s="361">
        <f t="shared" si="43"/>
        <v>9.0499999999999989</v>
      </c>
    </row>
    <row r="910" spans="1:15">
      <c r="A910" s="307"/>
      <c r="D910" s="10"/>
      <c r="E910" s="10"/>
      <c r="F910" s="10"/>
      <c r="I910" s="189"/>
    </row>
    <row r="911" spans="1:15">
      <c r="A911" s="307"/>
      <c r="D911" s="10"/>
      <c r="E911" s="10"/>
      <c r="F911" s="10"/>
      <c r="I911" s="189"/>
    </row>
    <row r="912" spans="1:15">
      <c r="A912" s="307"/>
      <c r="D912" s="10"/>
      <c r="E912" s="10"/>
      <c r="F912" s="10"/>
      <c r="I912" s="189"/>
    </row>
    <row r="913" spans="1:9">
      <c r="A913" s="307"/>
      <c r="D913" s="10"/>
      <c r="E913" s="10"/>
      <c r="F913" s="10"/>
      <c r="I913" s="189"/>
    </row>
    <row r="914" spans="1:9">
      <c r="A914" s="307"/>
      <c r="D914" s="10"/>
      <c r="E914" s="10"/>
      <c r="F914" s="10"/>
      <c r="I914" s="189"/>
    </row>
    <row r="915" spans="1:9">
      <c r="A915" s="307"/>
      <c r="D915" s="10"/>
      <c r="E915" s="10"/>
      <c r="F915" s="10"/>
      <c r="I915" s="189"/>
    </row>
    <row r="916" spans="1:9">
      <c r="A916" s="307"/>
      <c r="D916" s="10"/>
      <c r="E916" s="10"/>
      <c r="F916" s="10"/>
      <c r="I916" s="189"/>
    </row>
    <row r="917" spans="1:9">
      <c r="A917" s="307"/>
      <c r="D917" s="10"/>
      <c r="E917" s="10"/>
      <c r="F917" s="10"/>
      <c r="I917" s="189"/>
    </row>
    <row r="918" spans="1:9">
      <c r="A918" s="307"/>
      <c r="D918" s="10"/>
      <c r="E918" s="10"/>
      <c r="F918" s="10"/>
      <c r="I918" s="189"/>
    </row>
    <row r="919" spans="1:9">
      <c r="A919" s="307"/>
      <c r="D919" s="10"/>
      <c r="E919" s="10"/>
      <c r="F919" s="10"/>
      <c r="I919" s="189"/>
    </row>
    <row r="920" spans="1:9">
      <c r="A920" s="307"/>
      <c r="D920" s="10"/>
      <c r="E920" s="10"/>
      <c r="F920" s="10"/>
      <c r="I920" s="189"/>
    </row>
    <row r="921" spans="1:9">
      <c r="A921" s="307"/>
      <c r="D921" s="10"/>
      <c r="E921" s="10"/>
      <c r="F921" s="10"/>
      <c r="I921" s="189"/>
    </row>
    <row r="922" spans="1:9">
      <c r="A922" s="307"/>
      <c r="D922" s="10"/>
      <c r="E922" s="10"/>
      <c r="F922" s="10"/>
      <c r="I922" s="189"/>
    </row>
    <row r="923" spans="1:9">
      <c r="A923" s="307"/>
      <c r="D923" s="10"/>
      <c r="E923" s="10"/>
      <c r="F923" s="10"/>
      <c r="I923" s="189"/>
    </row>
    <row r="924" spans="1:9">
      <c r="A924" s="307"/>
      <c r="D924" s="10"/>
      <c r="E924" s="10"/>
      <c r="F924" s="10"/>
      <c r="I924" s="189"/>
    </row>
    <row r="925" spans="1:9">
      <c r="A925" s="307"/>
      <c r="D925" s="10"/>
      <c r="E925" s="10"/>
      <c r="F925" s="10"/>
      <c r="I925" s="189"/>
    </row>
    <row r="926" spans="1:9">
      <c r="A926" s="307"/>
      <c r="D926" s="10"/>
      <c r="E926" s="10"/>
      <c r="F926" s="10"/>
      <c r="I926" s="189"/>
    </row>
    <row r="927" spans="1:9">
      <c r="A927" s="307"/>
      <c r="D927" s="10"/>
      <c r="E927" s="10"/>
      <c r="F927" s="10"/>
      <c r="I927" s="189"/>
    </row>
    <row r="928" spans="1:9">
      <c r="A928" s="307"/>
      <c r="D928" s="10"/>
      <c r="E928" s="10"/>
      <c r="F928" s="10"/>
      <c r="I928" s="189"/>
    </row>
    <row r="929" spans="1:9">
      <c r="A929" s="307"/>
      <c r="D929" s="10"/>
      <c r="E929" s="10"/>
      <c r="F929" s="10"/>
      <c r="I929" s="189"/>
    </row>
    <row r="930" spans="1:9">
      <c r="A930" s="307"/>
      <c r="D930" s="10"/>
      <c r="E930" s="10"/>
      <c r="F930" s="10"/>
      <c r="I930" s="189"/>
    </row>
    <row r="931" spans="1:9">
      <c r="A931" s="307"/>
      <c r="D931" s="10"/>
      <c r="E931" s="10"/>
      <c r="F931" s="10"/>
      <c r="I931" s="189"/>
    </row>
    <row r="932" spans="1:9">
      <c r="A932" s="307"/>
      <c r="D932" s="10"/>
      <c r="E932" s="10"/>
      <c r="F932" s="10"/>
      <c r="I932" s="189"/>
    </row>
    <row r="933" spans="1:9">
      <c r="A933" s="307"/>
      <c r="D933" s="10"/>
      <c r="E933" s="10"/>
      <c r="F933" s="10"/>
      <c r="I933" s="189"/>
    </row>
    <row r="934" spans="1:9">
      <c r="A934" s="307"/>
      <c r="D934" s="10"/>
      <c r="E934" s="10"/>
      <c r="F934" s="10"/>
      <c r="I934" s="189"/>
    </row>
    <row r="935" spans="1:9">
      <c r="A935" s="307"/>
      <c r="D935" s="10"/>
      <c r="E935" s="10"/>
      <c r="F935" s="10"/>
      <c r="I935" s="189"/>
    </row>
    <row r="936" spans="1:9">
      <c r="A936" s="307"/>
      <c r="D936" s="10"/>
      <c r="E936" s="10"/>
      <c r="F936" s="10"/>
      <c r="I936" s="189"/>
    </row>
    <row r="937" spans="1:9">
      <c r="A937" s="307"/>
      <c r="D937" s="10"/>
      <c r="E937" s="10"/>
      <c r="F937" s="10"/>
      <c r="I937" s="189"/>
    </row>
    <row r="938" spans="1:9">
      <c r="A938" s="307"/>
      <c r="D938" s="10"/>
      <c r="E938" s="10"/>
      <c r="F938" s="10"/>
      <c r="I938" s="189"/>
    </row>
    <row r="939" spans="1:9">
      <c r="A939" s="307"/>
      <c r="D939" s="10"/>
      <c r="E939" s="10"/>
      <c r="F939" s="10"/>
      <c r="I939" s="189"/>
    </row>
    <row r="940" spans="1:9">
      <c r="A940" s="307"/>
      <c r="D940" s="10"/>
      <c r="E940" s="10"/>
      <c r="F940" s="10"/>
      <c r="I940" s="189"/>
    </row>
    <row r="941" spans="1:9">
      <c r="A941" s="307"/>
      <c r="D941" s="10"/>
      <c r="E941" s="10"/>
      <c r="F941" s="10"/>
      <c r="I941" s="189"/>
    </row>
    <row r="942" spans="1:9">
      <c r="A942" s="307"/>
      <c r="D942" s="10"/>
      <c r="E942" s="10"/>
      <c r="F942" s="10"/>
      <c r="I942" s="189"/>
    </row>
    <row r="943" spans="1:9">
      <c r="A943" s="307"/>
      <c r="D943" s="10"/>
      <c r="E943" s="10"/>
      <c r="F943" s="10"/>
      <c r="I943" s="189"/>
    </row>
    <row r="944" spans="1:9">
      <c r="A944" s="307"/>
      <c r="D944" s="10"/>
      <c r="E944" s="10"/>
      <c r="F944" s="10"/>
      <c r="I944" s="189"/>
    </row>
    <row r="945" spans="1:9">
      <c r="A945" s="307"/>
      <c r="D945" s="10"/>
      <c r="E945" s="10"/>
      <c r="F945" s="10"/>
      <c r="I945" s="189"/>
    </row>
    <row r="946" spans="1:9">
      <c r="A946" s="307"/>
      <c r="D946" s="10"/>
      <c r="E946" s="10"/>
      <c r="F946" s="10"/>
      <c r="I946" s="189"/>
    </row>
    <row r="947" spans="1:9">
      <c r="A947" s="307"/>
      <c r="D947" s="10"/>
      <c r="E947" s="10"/>
      <c r="F947" s="10"/>
      <c r="I947" s="189"/>
    </row>
    <row r="948" spans="1:9">
      <c r="A948" s="307"/>
      <c r="D948" s="10"/>
      <c r="E948" s="10"/>
      <c r="F948" s="10"/>
      <c r="I948" s="189"/>
    </row>
    <row r="949" spans="1:9">
      <c r="A949" s="307"/>
      <c r="D949" s="10"/>
      <c r="E949" s="10"/>
      <c r="F949" s="10"/>
      <c r="I949" s="189"/>
    </row>
    <row r="950" spans="1:9">
      <c r="A950" s="307"/>
      <c r="D950" s="10"/>
      <c r="E950" s="10"/>
      <c r="F950" s="10"/>
      <c r="I950" s="189"/>
    </row>
    <row r="951" spans="1:9">
      <c r="A951" s="307"/>
      <c r="D951" s="10"/>
      <c r="E951" s="10"/>
      <c r="F951" s="10"/>
      <c r="I951" s="189"/>
    </row>
    <row r="952" spans="1:9">
      <c r="A952" s="307"/>
      <c r="D952" s="10"/>
      <c r="E952" s="10"/>
      <c r="F952" s="10"/>
      <c r="I952" s="189"/>
    </row>
    <row r="953" spans="1:9">
      <c r="A953" s="307"/>
      <c r="D953" s="10"/>
      <c r="E953" s="10"/>
      <c r="F953" s="10"/>
      <c r="I953" s="189"/>
    </row>
    <row r="954" spans="1:9">
      <c r="A954" s="307"/>
      <c r="D954" s="10"/>
      <c r="E954" s="10"/>
      <c r="F954" s="10"/>
      <c r="I954" s="189"/>
    </row>
    <row r="955" spans="1:9">
      <c r="A955" s="307"/>
      <c r="D955" s="10"/>
      <c r="E955" s="10"/>
      <c r="F955" s="10"/>
      <c r="I955" s="189"/>
    </row>
    <row r="956" spans="1:9">
      <c r="A956" s="307"/>
      <c r="D956" s="10"/>
      <c r="E956" s="10"/>
      <c r="F956" s="10"/>
      <c r="I956" s="189"/>
    </row>
    <row r="957" spans="1:9">
      <c r="A957" s="307"/>
      <c r="D957" s="10"/>
      <c r="E957" s="10"/>
      <c r="F957" s="10"/>
      <c r="I957" s="189"/>
    </row>
    <row r="958" spans="1:9">
      <c r="A958" s="307"/>
      <c r="D958" s="10"/>
      <c r="E958" s="10"/>
      <c r="F958" s="10"/>
      <c r="I958" s="189"/>
    </row>
    <row r="959" spans="1:9">
      <c r="A959" s="307"/>
      <c r="D959" s="10"/>
      <c r="E959" s="10"/>
      <c r="F959" s="10"/>
      <c r="I959" s="189"/>
    </row>
    <row r="960" spans="1:9">
      <c r="A960" s="307"/>
      <c r="D960" s="10"/>
      <c r="E960" s="10"/>
      <c r="F960" s="10"/>
      <c r="I960" s="189"/>
    </row>
    <row r="961" spans="1:9">
      <c r="A961" s="307"/>
      <c r="D961" s="10"/>
      <c r="E961" s="10"/>
      <c r="F961" s="10"/>
      <c r="I961" s="189"/>
    </row>
    <row r="962" spans="1:9">
      <c r="A962" s="307"/>
      <c r="D962" s="10"/>
      <c r="E962" s="10"/>
      <c r="F962" s="10"/>
      <c r="I962" s="189"/>
    </row>
    <row r="963" spans="1:9">
      <c r="A963" s="307"/>
      <c r="D963" s="10"/>
      <c r="E963" s="10"/>
      <c r="F963" s="10"/>
      <c r="I963" s="189"/>
    </row>
    <row r="964" spans="1:9">
      <c r="A964" s="307"/>
      <c r="D964" s="10"/>
      <c r="E964" s="10"/>
      <c r="F964" s="10"/>
      <c r="I964" s="189"/>
    </row>
    <row r="965" spans="1:9">
      <c r="A965" s="307"/>
      <c r="D965" s="10"/>
      <c r="E965" s="10"/>
      <c r="F965" s="10"/>
      <c r="I965" s="189"/>
    </row>
    <row r="966" spans="1:9">
      <c r="A966" s="307"/>
      <c r="D966" s="10"/>
      <c r="E966" s="10"/>
      <c r="F966" s="10"/>
      <c r="I966" s="189"/>
    </row>
    <row r="967" spans="1:9">
      <c r="A967" s="307"/>
      <c r="D967" s="10"/>
      <c r="E967" s="10"/>
      <c r="F967" s="10"/>
      <c r="I967" s="189"/>
    </row>
    <row r="968" spans="1:9">
      <c r="A968" s="307"/>
      <c r="D968" s="10"/>
      <c r="E968" s="10"/>
      <c r="F968" s="10"/>
      <c r="I968" s="189"/>
    </row>
    <row r="969" spans="1:9">
      <c r="A969" s="307"/>
      <c r="D969" s="10"/>
      <c r="E969" s="10"/>
      <c r="F969" s="10"/>
      <c r="I969" s="189"/>
    </row>
    <row r="970" spans="1:9">
      <c r="A970" s="307"/>
      <c r="D970" s="10"/>
      <c r="E970" s="10"/>
      <c r="F970" s="10"/>
      <c r="I970" s="189"/>
    </row>
    <row r="971" spans="1:9">
      <c r="A971" s="307"/>
      <c r="D971" s="10"/>
      <c r="E971" s="10"/>
      <c r="F971" s="10"/>
      <c r="I971" s="189"/>
    </row>
    <row r="972" spans="1:9">
      <c r="A972" s="307"/>
      <c r="D972" s="10"/>
      <c r="E972" s="10"/>
      <c r="F972" s="10"/>
      <c r="I972" s="189"/>
    </row>
    <row r="973" spans="1:9">
      <c r="A973" s="307"/>
      <c r="D973" s="10"/>
      <c r="E973" s="10"/>
      <c r="F973" s="10"/>
      <c r="I973" s="189"/>
    </row>
    <row r="974" spans="1:9">
      <c r="A974" s="307"/>
      <c r="D974" s="10"/>
      <c r="E974" s="10"/>
      <c r="F974" s="10"/>
      <c r="I974" s="189"/>
    </row>
    <row r="975" spans="1:9">
      <c r="A975" s="307"/>
      <c r="D975" s="10"/>
      <c r="E975" s="10"/>
      <c r="F975" s="10"/>
      <c r="I975" s="189"/>
    </row>
    <row r="976" spans="1:9">
      <c r="A976" s="307"/>
      <c r="D976" s="10"/>
      <c r="E976" s="10"/>
      <c r="F976" s="10"/>
      <c r="I976" s="189"/>
    </row>
    <row r="977" spans="1:9">
      <c r="A977" s="307"/>
      <c r="D977" s="10"/>
      <c r="E977" s="10"/>
      <c r="F977" s="10"/>
      <c r="I977" s="189"/>
    </row>
    <row r="978" spans="1:9">
      <c r="A978" s="307"/>
      <c r="D978" s="10"/>
      <c r="E978" s="10"/>
      <c r="F978" s="10"/>
      <c r="I978" s="189"/>
    </row>
    <row r="979" spans="1:9">
      <c r="A979" s="307"/>
      <c r="D979" s="10"/>
      <c r="E979" s="10"/>
      <c r="F979" s="10"/>
      <c r="I979" s="189"/>
    </row>
    <row r="980" spans="1:9">
      <c r="A980" s="307"/>
      <c r="D980" s="10"/>
      <c r="E980" s="10"/>
      <c r="F980" s="10"/>
      <c r="I980" s="189"/>
    </row>
    <row r="981" spans="1:9">
      <c r="A981" s="307"/>
      <c r="D981" s="10"/>
      <c r="E981" s="10"/>
      <c r="F981" s="10"/>
      <c r="I981" s="189"/>
    </row>
    <row r="982" spans="1:9">
      <c r="A982" s="307"/>
      <c r="D982" s="10"/>
      <c r="E982" s="10"/>
      <c r="F982" s="10"/>
      <c r="I982" s="189"/>
    </row>
    <row r="983" spans="1:9">
      <c r="A983" s="307"/>
      <c r="D983" s="10"/>
      <c r="E983" s="10"/>
      <c r="F983" s="10"/>
      <c r="I983" s="189"/>
    </row>
    <row r="984" spans="1:9">
      <c r="A984" s="307"/>
      <c r="D984" s="10"/>
      <c r="E984" s="10"/>
      <c r="F984" s="10"/>
      <c r="I984" s="189"/>
    </row>
    <row r="985" spans="1:9">
      <c r="A985" s="307"/>
      <c r="D985" s="10"/>
      <c r="E985" s="10"/>
      <c r="F985" s="10"/>
      <c r="I985" s="189"/>
    </row>
    <row r="986" spans="1:9">
      <c r="A986" s="307"/>
      <c r="D986" s="10"/>
      <c r="E986" s="10"/>
      <c r="F986" s="10"/>
      <c r="I986" s="189"/>
    </row>
    <row r="987" spans="1:9">
      <c r="A987" s="307"/>
      <c r="D987" s="10"/>
      <c r="E987" s="10"/>
      <c r="F987" s="10"/>
      <c r="I987" s="189"/>
    </row>
    <row r="988" spans="1:9">
      <c r="A988" s="307"/>
      <c r="D988" s="10"/>
      <c r="E988" s="10"/>
      <c r="F988" s="10"/>
      <c r="I988" s="189"/>
    </row>
    <row r="989" spans="1:9">
      <c r="A989" s="307"/>
      <c r="D989" s="10"/>
      <c r="E989" s="10"/>
      <c r="F989" s="10"/>
      <c r="I989" s="189"/>
    </row>
    <row r="990" spans="1:9">
      <c r="A990" s="307"/>
      <c r="D990" s="10"/>
      <c r="E990" s="10"/>
      <c r="F990" s="10"/>
      <c r="I990" s="189"/>
    </row>
    <row r="991" spans="1:9">
      <c r="A991" s="307"/>
      <c r="D991" s="10"/>
      <c r="E991" s="10"/>
      <c r="F991" s="10"/>
      <c r="I991" s="189"/>
    </row>
    <row r="992" spans="1:9">
      <c r="A992" s="307"/>
      <c r="D992" s="10"/>
      <c r="E992" s="10"/>
      <c r="F992" s="10"/>
      <c r="I992" s="189"/>
    </row>
    <row r="993" spans="1:9">
      <c r="A993" s="307"/>
      <c r="D993" s="10"/>
      <c r="E993" s="10"/>
      <c r="F993" s="10"/>
      <c r="I993" s="189"/>
    </row>
    <row r="994" spans="1:9">
      <c r="A994" s="307"/>
      <c r="D994" s="10"/>
      <c r="E994" s="10"/>
      <c r="F994" s="10"/>
      <c r="I994" s="189"/>
    </row>
    <row r="995" spans="1:9">
      <c r="A995" s="307"/>
      <c r="D995" s="10"/>
      <c r="E995" s="10"/>
      <c r="F995" s="10"/>
      <c r="I995" s="189"/>
    </row>
    <row r="996" spans="1:9">
      <c r="A996" s="307"/>
      <c r="D996" s="10"/>
      <c r="E996" s="10"/>
      <c r="F996" s="10"/>
      <c r="I996" s="189"/>
    </row>
    <row r="997" spans="1:9">
      <c r="A997" s="307"/>
      <c r="D997" s="10"/>
      <c r="E997" s="10"/>
      <c r="F997" s="10"/>
      <c r="I997" s="189"/>
    </row>
    <row r="998" spans="1:9">
      <c r="A998" s="307"/>
      <c r="D998" s="10"/>
      <c r="E998" s="10"/>
      <c r="F998" s="10"/>
      <c r="I998" s="189"/>
    </row>
    <row r="999" spans="1:9">
      <c r="A999" s="307"/>
      <c r="D999" s="10"/>
      <c r="E999" s="10"/>
      <c r="F999" s="10"/>
      <c r="I999" s="189"/>
    </row>
    <row r="1000" spans="1:9">
      <c r="A1000" s="307"/>
      <c r="D1000" s="10"/>
      <c r="E1000" s="10"/>
      <c r="F1000" s="10"/>
      <c r="I1000" s="189"/>
    </row>
    <row r="1001" spans="1:9">
      <c r="A1001" s="307"/>
      <c r="D1001" s="10"/>
      <c r="E1001" s="10"/>
      <c r="F1001" s="10"/>
      <c r="I1001" s="189"/>
    </row>
    <row r="1002" spans="1:9">
      <c r="A1002" s="307"/>
      <c r="D1002" s="10"/>
      <c r="E1002" s="10"/>
      <c r="F1002" s="10"/>
      <c r="I1002" s="189"/>
    </row>
    <row r="1003" spans="1:9">
      <c r="A1003" s="307"/>
      <c r="D1003" s="10"/>
      <c r="E1003" s="10"/>
      <c r="F1003" s="10"/>
      <c r="I1003" s="189"/>
    </row>
    <row r="1004" spans="1:9">
      <c r="A1004" s="307"/>
      <c r="D1004" s="10"/>
      <c r="E1004" s="10"/>
      <c r="F1004" s="10"/>
      <c r="I1004" s="189"/>
    </row>
    <row r="1005" spans="1:9">
      <c r="A1005" s="307"/>
      <c r="D1005" s="10"/>
      <c r="E1005" s="10"/>
      <c r="F1005" s="10"/>
      <c r="I1005" s="189"/>
    </row>
    <row r="1006" spans="1:9">
      <c r="A1006" s="307"/>
      <c r="D1006" s="10"/>
      <c r="E1006" s="10"/>
      <c r="F1006" s="10"/>
      <c r="I1006" s="189"/>
    </row>
    <row r="1007" spans="1:9">
      <c r="A1007" s="307"/>
      <c r="D1007" s="10"/>
      <c r="E1007" s="10"/>
      <c r="F1007" s="10"/>
      <c r="I1007" s="189"/>
    </row>
    <row r="1008" spans="1:9">
      <c r="A1008" s="307"/>
      <c r="D1008" s="10"/>
      <c r="E1008" s="10"/>
      <c r="F1008" s="10"/>
      <c r="I1008" s="189"/>
    </row>
    <row r="1009" spans="1:9">
      <c r="A1009" s="307"/>
      <c r="D1009" s="10"/>
      <c r="E1009" s="10"/>
      <c r="F1009" s="10"/>
      <c r="I1009" s="189"/>
    </row>
    <row r="1010" spans="1:9">
      <c r="A1010" s="307"/>
      <c r="D1010" s="10"/>
      <c r="E1010" s="10"/>
      <c r="F1010" s="10"/>
      <c r="I1010" s="189"/>
    </row>
    <row r="1011" spans="1:9">
      <c r="A1011" s="307"/>
      <c r="D1011" s="10"/>
      <c r="E1011" s="10"/>
      <c r="F1011" s="10"/>
      <c r="I1011" s="189"/>
    </row>
    <row r="1012" spans="1:9">
      <c r="A1012" s="307"/>
      <c r="D1012" s="10"/>
      <c r="E1012" s="10"/>
      <c r="F1012" s="10"/>
      <c r="I1012" s="189"/>
    </row>
    <row r="1013" spans="1:9">
      <c r="A1013" s="307"/>
      <c r="D1013" s="10"/>
      <c r="E1013" s="10"/>
      <c r="F1013" s="10"/>
      <c r="I1013" s="189"/>
    </row>
    <row r="1014" spans="1:9">
      <c r="A1014" s="307"/>
      <c r="D1014" s="10"/>
      <c r="E1014" s="10"/>
      <c r="F1014" s="10"/>
      <c r="I1014" s="189"/>
    </row>
    <row r="1015" spans="1:9">
      <c r="A1015" s="307"/>
      <c r="D1015" s="10"/>
      <c r="E1015" s="10"/>
      <c r="F1015" s="10"/>
      <c r="I1015" s="189"/>
    </row>
    <row r="1016" spans="1:9">
      <c r="A1016" s="307"/>
      <c r="D1016" s="10"/>
      <c r="E1016" s="10"/>
      <c r="F1016" s="10"/>
      <c r="I1016" s="189"/>
    </row>
    <row r="1017" spans="1:9">
      <c r="A1017" s="307"/>
      <c r="D1017" s="10"/>
      <c r="E1017" s="10"/>
      <c r="F1017" s="10"/>
      <c r="I1017" s="189"/>
    </row>
    <row r="1018" spans="1:9">
      <c r="A1018" s="307"/>
      <c r="D1018" s="10"/>
      <c r="E1018" s="10"/>
      <c r="F1018" s="10"/>
      <c r="I1018" s="189"/>
    </row>
    <row r="1019" spans="1:9">
      <c r="A1019" s="307"/>
      <c r="D1019" s="10"/>
      <c r="E1019" s="10"/>
      <c r="F1019" s="10"/>
      <c r="I1019" s="189"/>
    </row>
    <row r="1020" spans="1:9">
      <c r="A1020" s="307"/>
      <c r="D1020" s="10"/>
      <c r="E1020" s="10"/>
      <c r="F1020" s="10"/>
      <c r="I1020" s="189"/>
    </row>
    <row r="1021" spans="1:9">
      <c r="A1021" s="307"/>
      <c r="D1021" s="10"/>
      <c r="E1021" s="10"/>
      <c r="F1021" s="10"/>
      <c r="I1021" s="189"/>
    </row>
    <row r="1022" spans="1:9">
      <c r="A1022" s="307"/>
      <c r="D1022" s="10"/>
      <c r="E1022" s="10"/>
      <c r="F1022" s="10"/>
      <c r="I1022" s="189"/>
    </row>
    <row r="1023" spans="1:9">
      <c r="A1023" s="307"/>
      <c r="D1023" s="10"/>
      <c r="E1023" s="10"/>
      <c r="F1023" s="10"/>
      <c r="I1023" s="189"/>
    </row>
    <row r="1024" spans="1:9">
      <c r="A1024" s="307"/>
      <c r="D1024" s="10"/>
      <c r="E1024" s="10"/>
      <c r="F1024" s="10"/>
      <c r="I1024" s="189"/>
    </row>
    <row r="1025" spans="1:9">
      <c r="A1025" s="307"/>
      <c r="D1025" s="10"/>
      <c r="E1025" s="10"/>
      <c r="F1025" s="10"/>
      <c r="I1025" s="189"/>
    </row>
    <row r="1026" spans="1:9">
      <c r="A1026" s="307"/>
      <c r="D1026" s="10"/>
      <c r="E1026" s="10"/>
      <c r="F1026" s="10"/>
      <c r="I1026" s="189"/>
    </row>
    <row r="1027" spans="1:9">
      <c r="A1027" s="307"/>
      <c r="D1027" s="10"/>
      <c r="E1027" s="10"/>
      <c r="F1027" s="10"/>
      <c r="I1027" s="189"/>
    </row>
    <row r="1028" spans="1:9">
      <c r="A1028" s="307"/>
      <c r="D1028" s="10"/>
      <c r="E1028" s="10"/>
      <c r="F1028" s="10"/>
      <c r="I1028" s="189"/>
    </row>
    <row r="1029" spans="1:9">
      <c r="A1029" s="307"/>
      <c r="D1029" s="10"/>
      <c r="E1029" s="10"/>
      <c r="F1029" s="10"/>
      <c r="I1029" s="189"/>
    </row>
    <row r="1030" spans="1:9">
      <c r="A1030" s="307"/>
      <c r="D1030" s="10"/>
      <c r="E1030" s="10"/>
      <c r="F1030" s="10"/>
      <c r="I1030" s="189"/>
    </row>
    <row r="1031" spans="1:9">
      <c r="A1031" s="307"/>
      <c r="D1031" s="10"/>
      <c r="E1031" s="10"/>
      <c r="F1031" s="10"/>
      <c r="I1031" s="189"/>
    </row>
    <row r="1032" spans="1:9">
      <c r="A1032" s="307"/>
      <c r="D1032" s="10"/>
      <c r="E1032" s="10"/>
      <c r="F1032" s="10"/>
      <c r="I1032" s="189"/>
    </row>
    <row r="1033" spans="1:9">
      <c r="A1033" s="307"/>
      <c r="D1033" s="10"/>
      <c r="E1033" s="10"/>
      <c r="F1033" s="10"/>
      <c r="I1033" s="189"/>
    </row>
    <row r="1034" spans="1:9">
      <c r="A1034" s="307"/>
      <c r="D1034" s="10"/>
      <c r="E1034" s="10"/>
      <c r="F1034" s="10"/>
      <c r="I1034" s="189"/>
    </row>
    <row r="1035" spans="1:9">
      <c r="A1035" s="307"/>
      <c r="D1035" s="10"/>
      <c r="E1035" s="10"/>
      <c r="F1035" s="10"/>
      <c r="I1035" s="189"/>
    </row>
    <row r="1036" spans="1:9">
      <c r="A1036" s="307"/>
      <c r="D1036" s="10"/>
      <c r="E1036" s="10"/>
      <c r="F1036" s="10"/>
      <c r="I1036" s="189"/>
    </row>
    <row r="1037" spans="1:9">
      <c r="A1037" s="307"/>
      <c r="D1037" s="10"/>
      <c r="E1037" s="10"/>
      <c r="F1037" s="10"/>
      <c r="I1037" s="189"/>
    </row>
    <row r="1038" spans="1:9">
      <c r="A1038" s="307"/>
      <c r="D1038" s="10"/>
      <c r="E1038" s="10"/>
      <c r="F1038" s="10"/>
      <c r="I1038" s="189"/>
    </row>
    <row r="1039" spans="1:9">
      <c r="A1039" s="307"/>
      <c r="D1039" s="10"/>
      <c r="E1039" s="10"/>
      <c r="F1039" s="10"/>
      <c r="I1039" s="189"/>
    </row>
    <row r="1040" spans="1:9">
      <c r="A1040" s="307"/>
      <c r="D1040" s="10"/>
      <c r="E1040" s="10"/>
      <c r="F1040" s="10"/>
      <c r="I1040" s="189"/>
    </row>
    <row r="1041" spans="1:9">
      <c r="A1041" s="307"/>
      <c r="D1041" s="10"/>
      <c r="E1041" s="10"/>
      <c r="F1041" s="10"/>
      <c r="I1041" s="189"/>
    </row>
    <row r="1042" spans="1:9">
      <c r="A1042" s="307"/>
      <c r="D1042" s="10"/>
      <c r="E1042" s="10"/>
      <c r="F1042" s="10"/>
      <c r="I1042" s="189"/>
    </row>
    <row r="1043" spans="1:9">
      <c r="A1043" s="307"/>
      <c r="D1043" s="10"/>
      <c r="E1043" s="10"/>
      <c r="F1043" s="10"/>
      <c r="I1043" s="189"/>
    </row>
    <row r="1044" spans="1:9">
      <c r="A1044" s="307"/>
      <c r="D1044" s="10"/>
      <c r="E1044" s="10"/>
      <c r="F1044" s="10"/>
      <c r="I1044" s="189"/>
    </row>
    <row r="1045" spans="1:9">
      <c r="A1045" s="307"/>
      <c r="D1045" s="10"/>
      <c r="E1045" s="10"/>
      <c r="F1045" s="10"/>
      <c r="I1045" s="189"/>
    </row>
    <row r="1046" spans="1:9">
      <c r="A1046" s="307"/>
      <c r="D1046" s="10"/>
      <c r="E1046" s="10"/>
      <c r="F1046" s="10"/>
      <c r="I1046" s="189"/>
    </row>
    <row r="1047" spans="1:9">
      <c r="A1047" s="307"/>
      <c r="D1047" s="10"/>
      <c r="E1047" s="10"/>
      <c r="F1047" s="10"/>
      <c r="I1047" s="189"/>
    </row>
    <row r="1048" spans="1:9">
      <c r="A1048" s="307"/>
      <c r="D1048" s="10"/>
      <c r="E1048" s="10"/>
      <c r="F1048" s="10"/>
      <c r="I1048" s="189"/>
    </row>
    <row r="1049" spans="1:9">
      <c r="A1049" s="307"/>
      <c r="D1049" s="10"/>
      <c r="E1049" s="10"/>
      <c r="F1049" s="10"/>
      <c r="I1049" s="189"/>
    </row>
    <row r="1050" spans="1:9">
      <c r="A1050" s="307"/>
      <c r="D1050" s="10"/>
      <c r="E1050" s="10"/>
      <c r="F1050" s="10"/>
      <c r="I1050" s="189"/>
    </row>
    <row r="1051" spans="1:9">
      <c r="A1051" s="307"/>
      <c r="D1051" s="10"/>
      <c r="E1051" s="10"/>
      <c r="F1051" s="10"/>
      <c r="I1051" s="189"/>
    </row>
    <row r="1052" spans="1:9">
      <c r="A1052" s="307"/>
      <c r="D1052" s="10"/>
      <c r="E1052" s="10"/>
      <c r="F1052" s="10"/>
      <c r="I1052" s="189"/>
    </row>
    <row r="1053" spans="1:9">
      <c r="A1053" s="307"/>
      <c r="D1053" s="10"/>
      <c r="E1053" s="10"/>
      <c r="F1053" s="10"/>
      <c r="I1053" s="189"/>
    </row>
  </sheetData>
  <sheetProtection algorithmName="SHA-512" hashValue="mGEnVEnDbxQPHaMnvvRVofkqEf6lm4jWzd5b4bvCr/qDbNY1u6z8p24agRPSAKRhP7QLG+kzyUP+yth4qvdCjw==" saltValue="7SqyQMY3X7MGSeXBRl1LJg==" spinCount="100000" sheet="1" objects="1" scenarios="1"/>
  <autoFilter ref="A3:K909" xr:uid="{00000000-0009-0000-0000-00000A000000}">
    <filterColumn colId="1">
      <filters>
        <filter val="15"/>
        <filter val="18"/>
        <filter val="9"/>
      </filters>
    </filterColumn>
  </autoFilter>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3:M1587"/>
  <sheetViews>
    <sheetView zoomScale="70" zoomScaleNormal="70" workbookViewId="0">
      <pane xSplit="1" ySplit="3" topLeftCell="B1534" activePane="bottomRight" state="frozen"/>
      <selection pane="topRight" activeCell="C1" sqref="C1"/>
      <selection pane="bottomLeft" activeCell="A4" sqref="A4"/>
      <selection pane="bottomRight" activeCell="H363" sqref="H363:M363"/>
    </sheetView>
  </sheetViews>
  <sheetFormatPr defaultColWidth="8.75" defaultRowHeight="14.25"/>
  <cols>
    <col min="1" max="1" width="30.25" customWidth="1"/>
    <col min="2" max="3" width="13.25" style="10" customWidth="1"/>
    <col min="4" max="4" width="13.25" customWidth="1"/>
    <col min="5" max="6" width="16.25" customWidth="1"/>
    <col min="7" max="7" width="25.25" style="11" customWidth="1"/>
    <col min="8" max="8" width="39.5" bestFit="1" customWidth="1"/>
    <col min="9" max="9" width="9.5" style="8" customWidth="1"/>
  </cols>
  <sheetData>
    <row r="3" spans="1:13" ht="15">
      <c r="A3" s="2" t="s">
        <v>53</v>
      </c>
      <c r="B3" s="1" t="s">
        <v>125</v>
      </c>
      <c r="C3" s="1" t="s">
        <v>126</v>
      </c>
      <c r="D3" s="2" t="s">
        <v>130</v>
      </c>
      <c r="E3" s="2" t="s">
        <v>131</v>
      </c>
      <c r="F3" s="2" t="s">
        <v>174</v>
      </c>
      <c r="G3" s="55" t="s">
        <v>98</v>
      </c>
      <c r="H3" s="2" t="s">
        <v>614</v>
      </c>
      <c r="I3" s="7" t="s">
        <v>43</v>
      </c>
      <c r="M3" t="s">
        <v>821</v>
      </c>
    </row>
    <row r="4" spans="1:13">
      <c r="A4" s="263" t="s">
        <v>110</v>
      </c>
      <c r="B4" s="264">
        <v>45</v>
      </c>
      <c r="C4" s="264">
        <v>31</v>
      </c>
      <c r="D4" s="264" t="str">
        <f>IF(B4&lt;=Lists_Cats!$B$19,Lists_Cats!$C$19,IF(B4&lt;=Lists_Cats!$B$21,Lists_Cats!$C$21,IF(B4&lt;=Lists_Cats!$B$22,Lists_Cats!$C$22,IF(B4&lt;=Lists_Cats!$B$23,Lists_Cats!$C$23,IF(B4&lt;=Lists_Cats!$B$24,Lists_Cats!$C$24,IF(B4&lt;=Lists_Cats!$B$25,Lists_Cats!$C$25,IF(B4&lt;=Lists_Cats!$B$26,Lists_Cats!$C$26,IF(B4&lt;=Lists_Cats!$B$27,Lists_Cats!$C$27,IF(B4&lt;=Lists_Cats!$B$28,Lists_Cats!$C$28,Lists_Cats!$C$29)))))))))</f>
        <v>FT7</v>
      </c>
      <c r="E4" s="264" t="str">
        <f>IF(C4&lt;=Lists_Cats!$B$33,Lists_Cats!$C$33,IF(C4&lt;=Lists_Cats!$B$34,Lists_Cats!$C$34,IF(C4&lt;=Lists_Cats!$B$35,Lists_Cats!$C$35,IF(C4&lt;=Lists_Cats!$B$36,Lists_Cats!$C$36,IF(C4&lt;=Lists_Cats!$B$37,Lists_Cats!$C$37,IF(C4&lt;=Lists_Cats!$B$38,Lists_Cats!$C$38,IF(C4&lt;=Lists_Cats!$B$39,Lists_Cats!$C$39,IF(C4&lt;=Lists_Cats!$B$40,Lists_Cats!$C$40,IF(C4&lt;=Lists_Cats!$B$41,Lists_Cats!$C$41,IF(C4&lt;=Lists_Cats!$B$42,Lists_Cats!$C$42,IF(C4&lt;=Lists_Cats!$B$43,Lists_Cats!$C$43,IF(C4&lt;=Lists_Cats!$B$44,Lists_Cats!$C$44,IF(C4&lt;=Lists_Cats!$B$45,Lists_Cats!$C$45,IF(C4&lt;=Lists_Cats!$B$46,Lists_Cats!$C$46,Lists_Cats!$C$47))))))))))))))</f>
        <v>FW1</v>
      </c>
      <c r="F4" s="264" t="s">
        <v>14</v>
      </c>
      <c r="G4" s="265" t="s">
        <v>716</v>
      </c>
      <c r="H4" s="200" t="str">
        <f>D4&amp;"-"&amp;E4&amp;"-"&amp;F4&amp;"-"&amp;G4</f>
        <v>FT7-FW1-A-MDF - Ash</v>
      </c>
      <c r="I4" s="266">
        <v>241</v>
      </c>
      <c r="J4" s="189">
        <f>+I4+70</f>
        <v>311</v>
      </c>
      <c r="M4">
        <v>1</v>
      </c>
    </row>
    <row r="5" spans="1:13">
      <c r="A5" s="263" t="s">
        <v>110</v>
      </c>
      <c r="B5" s="264">
        <v>45</v>
      </c>
      <c r="C5" s="264">
        <v>31</v>
      </c>
      <c r="D5" s="264" t="str">
        <f>IF(B5&lt;=Lists_Cats!$B$19,Lists_Cats!$C$19,IF(B5&lt;=Lists_Cats!$B$21,Lists_Cats!$C$21,IF(B5&lt;=Lists_Cats!$B$22,Lists_Cats!$C$22,IF(B5&lt;=Lists_Cats!$B$23,Lists_Cats!$C$23,IF(B5&lt;=Lists_Cats!$B$24,Lists_Cats!$C$24,IF(B5&lt;=Lists_Cats!$B$25,Lists_Cats!$C$25,IF(B5&lt;=Lists_Cats!$B$26,Lists_Cats!$C$26,IF(B5&lt;=Lists_Cats!$B$27,Lists_Cats!$C$27,IF(B5&lt;=Lists_Cats!$B$28,Lists_Cats!$C$28,Lists_Cats!$C$29)))))))))</f>
        <v>FT7</v>
      </c>
      <c r="E5" s="264" t="str">
        <f>IF(C5&lt;=Lists_Cats!$B$33,Lists_Cats!$C$33,IF(C5&lt;=Lists_Cats!$B$34,Lists_Cats!$C$34,IF(C5&lt;=Lists_Cats!$B$35,Lists_Cats!$C$35,IF(C5&lt;=Lists_Cats!$B$36,Lists_Cats!$C$36,IF(C5&lt;=Lists_Cats!$B$37,Lists_Cats!$C$37,IF(C5&lt;=Lists_Cats!$B$38,Lists_Cats!$C$38,IF(C5&lt;=Lists_Cats!$B$39,Lists_Cats!$C$39,IF(C5&lt;=Lists_Cats!$B$40,Lists_Cats!$C$40,IF(C5&lt;=Lists_Cats!$B$41,Lists_Cats!$C$41,IF(C5&lt;=Lists_Cats!$B$42,Lists_Cats!$C$42,IF(C5&lt;=Lists_Cats!$B$43,Lists_Cats!$C$43,IF(C5&lt;=Lists_Cats!$B$44,Lists_Cats!$C$44,IF(C5&lt;=Lists_Cats!$B$45,Lists_Cats!$C$45,IF(C5&lt;=Lists_Cats!$B$46,Lists_Cats!$C$46,Lists_Cats!$C$47))))))))))))))</f>
        <v>FW1</v>
      </c>
      <c r="F5" s="264" t="s">
        <v>14</v>
      </c>
      <c r="G5" s="265" t="s">
        <v>717</v>
      </c>
      <c r="H5" s="200" t="str">
        <f t="shared" ref="H5:H68" si="0">D5&amp;"-"&amp;E5&amp;"-"&amp;F5&amp;"-"&amp;G5</f>
        <v>FT7-FW1-A-MDF - Cherry</v>
      </c>
      <c r="I5" s="266">
        <v>298</v>
      </c>
      <c r="J5" s="189">
        <f t="shared" ref="J5:J68" si="1">+I5-70</f>
        <v>228</v>
      </c>
      <c r="M5">
        <v>1</v>
      </c>
    </row>
    <row r="6" spans="1:13">
      <c r="A6" s="263" t="s">
        <v>110</v>
      </c>
      <c r="B6" s="264">
        <v>45</v>
      </c>
      <c r="C6" s="264">
        <v>31</v>
      </c>
      <c r="D6" s="264" t="str">
        <f>IF(B6&lt;=Lists_Cats!$B$19,Lists_Cats!$C$19,IF(B6&lt;=Lists_Cats!$B$21,Lists_Cats!$C$21,IF(B6&lt;=Lists_Cats!$B$22,Lists_Cats!$C$22,IF(B6&lt;=Lists_Cats!$B$23,Lists_Cats!$C$23,IF(B6&lt;=Lists_Cats!$B$24,Lists_Cats!$C$24,IF(B6&lt;=Lists_Cats!$B$25,Lists_Cats!$C$25,IF(B6&lt;=Lists_Cats!$B$26,Lists_Cats!$C$26,IF(B6&lt;=Lists_Cats!$B$27,Lists_Cats!$C$27,IF(B6&lt;=Lists_Cats!$B$28,Lists_Cats!$C$28,Lists_Cats!$C$29)))))))))</f>
        <v>FT7</v>
      </c>
      <c r="E6" s="264" t="str">
        <f>IF(C6&lt;=Lists_Cats!$B$33,Lists_Cats!$C$33,IF(C6&lt;=Lists_Cats!$B$34,Lists_Cats!$C$34,IF(C6&lt;=Lists_Cats!$B$35,Lists_Cats!$C$35,IF(C6&lt;=Lists_Cats!$B$36,Lists_Cats!$C$36,IF(C6&lt;=Lists_Cats!$B$37,Lists_Cats!$C$37,IF(C6&lt;=Lists_Cats!$B$38,Lists_Cats!$C$38,IF(C6&lt;=Lists_Cats!$B$39,Lists_Cats!$C$39,IF(C6&lt;=Lists_Cats!$B$40,Lists_Cats!$C$40,IF(C6&lt;=Lists_Cats!$B$41,Lists_Cats!$C$41,IF(C6&lt;=Lists_Cats!$B$42,Lists_Cats!$C$42,IF(C6&lt;=Lists_Cats!$B$43,Lists_Cats!$C$43,IF(C6&lt;=Lists_Cats!$B$44,Lists_Cats!$C$44,IF(C6&lt;=Lists_Cats!$B$45,Lists_Cats!$C$45,IF(C6&lt;=Lists_Cats!$B$46,Lists_Cats!$C$46,Lists_Cats!$C$47))))))))))))))</f>
        <v>FW1</v>
      </c>
      <c r="F6" s="264" t="s">
        <v>14</v>
      </c>
      <c r="G6" s="265" t="s">
        <v>747</v>
      </c>
      <c r="H6" s="200" t="str">
        <f t="shared" si="0"/>
        <v>FT7-FW1-A-MDF - W.Oak</v>
      </c>
      <c r="I6" s="266">
        <v>278</v>
      </c>
      <c r="J6" s="189">
        <f t="shared" si="1"/>
        <v>208</v>
      </c>
      <c r="M6">
        <v>1</v>
      </c>
    </row>
    <row r="7" spans="1:13">
      <c r="A7" s="263" t="s">
        <v>110</v>
      </c>
      <c r="B7" s="264">
        <v>45</v>
      </c>
      <c r="C7" s="264">
        <v>31</v>
      </c>
      <c r="D7" s="264" t="str">
        <f>IF(B7&lt;=Lists_Cats!$B$19,Lists_Cats!$C$19,IF(B7&lt;=Lists_Cats!$B$21,Lists_Cats!$C$21,IF(B7&lt;=Lists_Cats!$B$22,Lists_Cats!$C$22,IF(B7&lt;=Lists_Cats!$B$23,Lists_Cats!$C$23,IF(B7&lt;=Lists_Cats!$B$24,Lists_Cats!$C$24,IF(B7&lt;=Lists_Cats!$B$25,Lists_Cats!$C$25,IF(B7&lt;=Lists_Cats!$B$26,Lists_Cats!$C$26,IF(B7&lt;=Lists_Cats!$B$27,Lists_Cats!$C$27,IF(B7&lt;=Lists_Cats!$B$28,Lists_Cats!$C$28,Lists_Cats!$C$29)))))))))</f>
        <v>FT7</v>
      </c>
      <c r="E7" s="264" t="str">
        <f>IF(C7&lt;=Lists_Cats!$B$33,Lists_Cats!$C$33,IF(C7&lt;=Lists_Cats!$B$34,Lists_Cats!$C$34,IF(C7&lt;=Lists_Cats!$B$35,Lists_Cats!$C$35,IF(C7&lt;=Lists_Cats!$B$36,Lists_Cats!$C$36,IF(C7&lt;=Lists_Cats!$B$37,Lists_Cats!$C$37,IF(C7&lt;=Lists_Cats!$B$38,Lists_Cats!$C$38,IF(C7&lt;=Lists_Cats!$B$39,Lists_Cats!$C$39,IF(C7&lt;=Lists_Cats!$B$40,Lists_Cats!$C$40,IF(C7&lt;=Lists_Cats!$B$41,Lists_Cats!$C$41,IF(C7&lt;=Lists_Cats!$B$42,Lists_Cats!$C$42,IF(C7&lt;=Lists_Cats!$B$43,Lists_Cats!$C$43,IF(C7&lt;=Lists_Cats!$B$44,Lists_Cats!$C$44,IF(C7&lt;=Lists_Cats!$B$45,Lists_Cats!$C$45,IF(C7&lt;=Lists_Cats!$B$46,Lists_Cats!$C$46,Lists_Cats!$C$47))))))))))))))</f>
        <v>FW1</v>
      </c>
      <c r="F7" s="264" t="s">
        <v>14</v>
      </c>
      <c r="G7" s="265" t="s">
        <v>718</v>
      </c>
      <c r="H7" s="200" t="str">
        <f t="shared" si="0"/>
        <v>FT7-FW1-A-MDF - Maple</v>
      </c>
      <c r="I7" s="266">
        <v>302</v>
      </c>
      <c r="J7" s="189">
        <f t="shared" si="1"/>
        <v>232</v>
      </c>
      <c r="M7">
        <v>1</v>
      </c>
    </row>
    <row r="8" spans="1:13">
      <c r="A8" s="263" t="s">
        <v>110</v>
      </c>
      <c r="B8" s="264">
        <v>45</v>
      </c>
      <c r="C8" s="264">
        <v>31</v>
      </c>
      <c r="D8" s="264" t="str">
        <f>IF(B8&lt;=Lists_Cats!$B$19,Lists_Cats!$C$19,IF(B8&lt;=Lists_Cats!$B$21,Lists_Cats!$C$21,IF(B8&lt;=Lists_Cats!$B$22,Lists_Cats!$C$22,IF(B8&lt;=Lists_Cats!$B$23,Lists_Cats!$C$23,IF(B8&lt;=Lists_Cats!$B$24,Lists_Cats!$C$24,IF(B8&lt;=Lists_Cats!$B$25,Lists_Cats!$C$25,IF(B8&lt;=Lists_Cats!$B$26,Lists_Cats!$C$26,IF(B8&lt;=Lists_Cats!$B$27,Lists_Cats!$C$27,IF(B8&lt;=Lists_Cats!$B$28,Lists_Cats!$C$28,Lists_Cats!$C$29)))))))))</f>
        <v>FT7</v>
      </c>
      <c r="E8" s="264" t="str">
        <f>IF(C8&lt;=Lists_Cats!$B$33,Lists_Cats!$C$33,IF(C8&lt;=Lists_Cats!$B$34,Lists_Cats!$C$34,IF(C8&lt;=Lists_Cats!$B$35,Lists_Cats!$C$35,IF(C8&lt;=Lists_Cats!$B$36,Lists_Cats!$C$36,IF(C8&lt;=Lists_Cats!$B$37,Lists_Cats!$C$37,IF(C8&lt;=Lists_Cats!$B$38,Lists_Cats!$C$38,IF(C8&lt;=Lists_Cats!$B$39,Lists_Cats!$C$39,IF(C8&lt;=Lists_Cats!$B$40,Lists_Cats!$C$40,IF(C8&lt;=Lists_Cats!$B$41,Lists_Cats!$C$41,IF(C8&lt;=Lists_Cats!$B$42,Lists_Cats!$C$42,IF(C8&lt;=Lists_Cats!$B$43,Lists_Cats!$C$43,IF(C8&lt;=Lists_Cats!$B$44,Lists_Cats!$C$44,IF(C8&lt;=Lists_Cats!$B$45,Lists_Cats!$C$45,IF(C8&lt;=Lists_Cats!$B$46,Lists_Cats!$C$46,Lists_Cats!$C$47))))))))))))))</f>
        <v>FW1</v>
      </c>
      <c r="F8" s="264" t="s">
        <v>14</v>
      </c>
      <c r="G8" s="265" t="s">
        <v>719</v>
      </c>
      <c r="H8" s="200" t="str">
        <f t="shared" si="0"/>
        <v>FT7-FW1-A-MDF - S Beech</v>
      </c>
      <c r="I8" s="266">
        <v>229</v>
      </c>
      <c r="J8" s="189">
        <f t="shared" si="1"/>
        <v>159</v>
      </c>
      <c r="M8">
        <v>1</v>
      </c>
    </row>
    <row r="9" spans="1:13">
      <c r="A9" s="263" t="s">
        <v>110</v>
      </c>
      <c r="B9" s="264">
        <v>45</v>
      </c>
      <c r="C9" s="264">
        <v>31</v>
      </c>
      <c r="D9" s="264" t="str">
        <f>IF(B9&lt;=Lists_Cats!$B$19,Lists_Cats!$C$19,IF(B9&lt;=Lists_Cats!$B$21,Lists_Cats!$C$21,IF(B9&lt;=Lists_Cats!$B$22,Lists_Cats!$C$22,IF(B9&lt;=Lists_Cats!$B$23,Lists_Cats!$C$23,IF(B9&lt;=Lists_Cats!$B$24,Lists_Cats!$C$24,IF(B9&lt;=Lists_Cats!$B$25,Lists_Cats!$C$25,IF(B9&lt;=Lists_Cats!$B$26,Lists_Cats!$C$26,IF(B9&lt;=Lists_Cats!$B$27,Lists_Cats!$C$27,IF(B9&lt;=Lists_Cats!$B$28,Lists_Cats!$C$28,Lists_Cats!$C$29)))))))))</f>
        <v>FT7</v>
      </c>
      <c r="E9" s="264" t="str">
        <f>IF(C9&lt;=Lists_Cats!$B$33,Lists_Cats!$C$33,IF(C9&lt;=Lists_Cats!$B$34,Lists_Cats!$C$34,IF(C9&lt;=Lists_Cats!$B$35,Lists_Cats!$C$35,IF(C9&lt;=Lists_Cats!$B$36,Lists_Cats!$C$36,IF(C9&lt;=Lists_Cats!$B$37,Lists_Cats!$C$37,IF(C9&lt;=Lists_Cats!$B$38,Lists_Cats!$C$38,IF(C9&lt;=Lists_Cats!$B$39,Lists_Cats!$C$39,IF(C9&lt;=Lists_Cats!$B$40,Lists_Cats!$C$40,IF(C9&lt;=Lists_Cats!$B$41,Lists_Cats!$C$41,IF(C9&lt;=Lists_Cats!$B$42,Lists_Cats!$C$42,IF(C9&lt;=Lists_Cats!$B$43,Lists_Cats!$C$43,IF(C9&lt;=Lists_Cats!$B$44,Lists_Cats!$C$44,IF(C9&lt;=Lists_Cats!$B$45,Lists_Cats!$C$45,IF(C9&lt;=Lists_Cats!$B$46,Lists_Cats!$C$46,Lists_Cats!$C$47))))))))))))))</f>
        <v>FW1</v>
      </c>
      <c r="F9" s="264" t="s">
        <v>14</v>
      </c>
      <c r="G9" s="265" t="s">
        <v>720</v>
      </c>
      <c r="H9" s="200" t="str">
        <f t="shared" si="0"/>
        <v>FT7-FW1-A-MDF - Sapele</v>
      </c>
      <c r="I9" s="266">
        <v>227</v>
      </c>
      <c r="J9" s="189">
        <f t="shared" si="1"/>
        <v>157</v>
      </c>
      <c r="M9">
        <v>1</v>
      </c>
    </row>
    <row r="10" spans="1:13">
      <c r="A10" s="263" t="s">
        <v>110</v>
      </c>
      <c r="B10" s="264">
        <v>45</v>
      </c>
      <c r="C10" s="264">
        <v>31</v>
      </c>
      <c r="D10" s="264" t="str">
        <f>IF(B10&lt;=Lists_Cats!$B$19,Lists_Cats!$C$19,IF(B10&lt;=Lists_Cats!$B$21,Lists_Cats!$C$21,IF(B10&lt;=Lists_Cats!$B$22,Lists_Cats!$C$22,IF(B10&lt;=Lists_Cats!$B$23,Lists_Cats!$C$23,IF(B10&lt;=Lists_Cats!$B$24,Lists_Cats!$C$24,IF(B10&lt;=Lists_Cats!$B$25,Lists_Cats!$C$25,IF(B10&lt;=Lists_Cats!$B$26,Lists_Cats!$C$26,IF(B10&lt;=Lists_Cats!$B$27,Lists_Cats!$C$27,IF(B10&lt;=Lists_Cats!$B$28,Lists_Cats!$C$28,Lists_Cats!$C$29)))))))))</f>
        <v>FT7</v>
      </c>
      <c r="E10" s="264" t="str">
        <f>IF(C10&lt;=Lists_Cats!$B$33,Lists_Cats!$C$33,IF(C10&lt;=Lists_Cats!$B$34,Lists_Cats!$C$34,IF(C10&lt;=Lists_Cats!$B$35,Lists_Cats!$C$35,IF(C10&lt;=Lists_Cats!$B$36,Lists_Cats!$C$36,IF(C10&lt;=Lists_Cats!$B$37,Lists_Cats!$C$37,IF(C10&lt;=Lists_Cats!$B$38,Lists_Cats!$C$38,IF(C10&lt;=Lists_Cats!$B$39,Lists_Cats!$C$39,IF(C10&lt;=Lists_Cats!$B$40,Lists_Cats!$C$40,IF(C10&lt;=Lists_Cats!$B$41,Lists_Cats!$C$41,IF(C10&lt;=Lists_Cats!$B$42,Lists_Cats!$C$42,IF(C10&lt;=Lists_Cats!$B$43,Lists_Cats!$C$43,IF(C10&lt;=Lists_Cats!$B$44,Lists_Cats!$C$44,IF(C10&lt;=Lists_Cats!$B$45,Lists_Cats!$C$45,IF(C10&lt;=Lists_Cats!$B$46,Lists_Cats!$C$46,Lists_Cats!$C$47))))))))))))))</f>
        <v>FW1</v>
      </c>
      <c r="F10" s="264" t="s">
        <v>14</v>
      </c>
      <c r="G10" s="265" t="s">
        <v>721</v>
      </c>
      <c r="H10" s="200" t="str">
        <f t="shared" si="0"/>
        <v>FT7-FW1-A-MDF - Walnut</v>
      </c>
      <c r="I10" s="266">
        <v>413</v>
      </c>
      <c r="J10" s="189">
        <f t="shared" si="1"/>
        <v>343</v>
      </c>
      <c r="M10">
        <v>1</v>
      </c>
    </row>
    <row r="11" spans="1:13">
      <c r="A11" s="263" t="s">
        <v>110</v>
      </c>
      <c r="B11" s="264">
        <v>45</v>
      </c>
      <c r="C11" s="264">
        <v>31</v>
      </c>
      <c r="D11" s="264" t="str">
        <f>IF(B11&lt;=Lists_Cats!$B$19,Lists_Cats!$C$19,IF(B11&lt;=Lists_Cats!$B$21,Lists_Cats!$C$21,IF(B11&lt;=Lists_Cats!$B$22,Lists_Cats!$C$22,IF(B11&lt;=Lists_Cats!$B$23,Lists_Cats!$C$23,IF(B11&lt;=Lists_Cats!$B$24,Lists_Cats!$C$24,IF(B11&lt;=Lists_Cats!$B$25,Lists_Cats!$C$25,IF(B11&lt;=Lists_Cats!$B$26,Lists_Cats!$C$26,IF(B11&lt;=Lists_Cats!$B$27,Lists_Cats!$C$27,IF(B11&lt;=Lists_Cats!$B$28,Lists_Cats!$C$28,Lists_Cats!$C$29)))))))))</f>
        <v>FT7</v>
      </c>
      <c r="E11" s="264" t="str">
        <f>IF(C11&lt;=Lists_Cats!$B$33,Lists_Cats!$C$33,IF(C11&lt;=Lists_Cats!$B$34,Lists_Cats!$C$34,IF(C11&lt;=Lists_Cats!$B$35,Lists_Cats!$C$35,IF(C11&lt;=Lists_Cats!$B$36,Lists_Cats!$C$36,IF(C11&lt;=Lists_Cats!$B$37,Lists_Cats!$C$37,IF(C11&lt;=Lists_Cats!$B$38,Lists_Cats!$C$38,IF(C11&lt;=Lists_Cats!$B$39,Lists_Cats!$C$39,IF(C11&lt;=Lists_Cats!$B$40,Lists_Cats!$C$40,IF(C11&lt;=Lists_Cats!$B$41,Lists_Cats!$C$41,IF(C11&lt;=Lists_Cats!$B$42,Lists_Cats!$C$42,IF(C11&lt;=Lists_Cats!$B$43,Lists_Cats!$C$43,IF(C11&lt;=Lists_Cats!$B$44,Lists_Cats!$C$44,IF(C11&lt;=Lists_Cats!$B$45,Lists_Cats!$C$45,IF(C11&lt;=Lists_Cats!$B$46,Lists_Cats!$C$46,Lists_Cats!$C$47))))))))))))))</f>
        <v>FW1</v>
      </c>
      <c r="F11" s="264" t="s">
        <v>4</v>
      </c>
      <c r="G11" s="265" t="s">
        <v>716</v>
      </c>
      <c r="H11" s="200" t="str">
        <f t="shared" si="0"/>
        <v>FT7-FW1-C-MDF - Ash</v>
      </c>
      <c r="I11" s="266">
        <v>263</v>
      </c>
      <c r="J11" s="189">
        <f>+I11+70</f>
        <v>333</v>
      </c>
      <c r="M11">
        <v>1</v>
      </c>
    </row>
    <row r="12" spans="1:13">
      <c r="A12" s="263" t="s">
        <v>110</v>
      </c>
      <c r="B12" s="264">
        <v>45</v>
      </c>
      <c r="C12" s="264">
        <v>31</v>
      </c>
      <c r="D12" s="264" t="str">
        <f>IF(B12&lt;=Lists_Cats!$B$19,Lists_Cats!$C$19,IF(B12&lt;=Lists_Cats!$B$21,Lists_Cats!$C$21,IF(B12&lt;=Lists_Cats!$B$22,Lists_Cats!$C$22,IF(B12&lt;=Lists_Cats!$B$23,Lists_Cats!$C$23,IF(B12&lt;=Lists_Cats!$B$24,Lists_Cats!$C$24,IF(B12&lt;=Lists_Cats!$B$25,Lists_Cats!$C$25,IF(B12&lt;=Lists_Cats!$B$26,Lists_Cats!$C$26,IF(B12&lt;=Lists_Cats!$B$27,Lists_Cats!$C$27,IF(B12&lt;=Lists_Cats!$B$28,Lists_Cats!$C$28,Lists_Cats!$C$29)))))))))</f>
        <v>FT7</v>
      </c>
      <c r="E12" s="264" t="str">
        <f>IF(C12&lt;=Lists_Cats!$B$33,Lists_Cats!$C$33,IF(C12&lt;=Lists_Cats!$B$34,Lists_Cats!$C$34,IF(C12&lt;=Lists_Cats!$B$35,Lists_Cats!$C$35,IF(C12&lt;=Lists_Cats!$B$36,Lists_Cats!$C$36,IF(C12&lt;=Lists_Cats!$B$37,Lists_Cats!$C$37,IF(C12&lt;=Lists_Cats!$B$38,Lists_Cats!$C$38,IF(C12&lt;=Lists_Cats!$B$39,Lists_Cats!$C$39,IF(C12&lt;=Lists_Cats!$B$40,Lists_Cats!$C$40,IF(C12&lt;=Lists_Cats!$B$41,Lists_Cats!$C$41,IF(C12&lt;=Lists_Cats!$B$42,Lists_Cats!$C$42,IF(C12&lt;=Lists_Cats!$B$43,Lists_Cats!$C$43,IF(C12&lt;=Lists_Cats!$B$44,Lists_Cats!$C$44,IF(C12&lt;=Lists_Cats!$B$45,Lists_Cats!$C$45,IF(C12&lt;=Lists_Cats!$B$46,Lists_Cats!$C$46,Lists_Cats!$C$47))))))))))))))</f>
        <v>FW1</v>
      </c>
      <c r="F12" s="264" t="s">
        <v>4</v>
      </c>
      <c r="G12" s="265" t="s">
        <v>717</v>
      </c>
      <c r="H12" s="200" t="str">
        <f t="shared" si="0"/>
        <v>FT7-FW1-C-MDF - Cherry</v>
      </c>
      <c r="I12" s="266">
        <v>344</v>
      </c>
      <c r="J12" s="189">
        <f t="shared" si="1"/>
        <v>274</v>
      </c>
      <c r="M12">
        <v>1</v>
      </c>
    </row>
    <row r="13" spans="1:13">
      <c r="A13" s="263" t="s">
        <v>110</v>
      </c>
      <c r="B13" s="264">
        <v>45</v>
      </c>
      <c r="C13" s="264">
        <v>31</v>
      </c>
      <c r="D13" s="264" t="str">
        <f>IF(B13&lt;=Lists_Cats!$B$19,Lists_Cats!$C$19,IF(B13&lt;=Lists_Cats!$B$21,Lists_Cats!$C$21,IF(B13&lt;=Lists_Cats!$B$22,Lists_Cats!$C$22,IF(B13&lt;=Lists_Cats!$B$23,Lists_Cats!$C$23,IF(B13&lt;=Lists_Cats!$B$24,Lists_Cats!$C$24,IF(B13&lt;=Lists_Cats!$B$25,Lists_Cats!$C$25,IF(B13&lt;=Lists_Cats!$B$26,Lists_Cats!$C$26,IF(B13&lt;=Lists_Cats!$B$27,Lists_Cats!$C$27,IF(B13&lt;=Lists_Cats!$B$28,Lists_Cats!$C$28,Lists_Cats!$C$29)))))))))</f>
        <v>FT7</v>
      </c>
      <c r="E13" s="264" t="str">
        <f>IF(C13&lt;=Lists_Cats!$B$33,Lists_Cats!$C$33,IF(C13&lt;=Lists_Cats!$B$34,Lists_Cats!$C$34,IF(C13&lt;=Lists_Cats!$B$35,Lists_Cats!$C$35,IF(C13&lt;=Lists_Cats!$B$36,Lists_Cats!$C$36,IF(C13&lt;=Lists_Cats!$B$37,Lists_Cats!$C$37,IF(C13&lt;=Lists_Cats!$B$38,Lists_Cats!$C$38,IF(C13&lt;=Lists_Cats!$B$39,Lists_Cats!$C$39,IF(C13&lt;=Lists_Cats!$B$40,Lists_Cats!$C$40,IF(C13&lt;=Lists_Cats!$B$41,Lists_Cats!$C$41,IF(C13&lt;=Lists_Cats!$B$42,Lists_Cats!$C$42,IF(C13&lt;=Lists_Cats!$B$43,Lists_Cats!$C$43,IF(C13&lt;=Lists_Cats!$B$44,Lists_Cats!$C$44,IF(C13&lt;=Lists_Cats!$B$45,Lists_Cats!$C$45,IF(C13&lt;=Lists_Cats!$B$46,Lists_Cats!$C$46,Lists_Cats!$C$47))))))))))))))</f>
        <v>FW1</v>
      </c>
      <c r="F13" s="264" t="s">
        <v>4</v>
      </c>
      <c r="G13" s="265" t="s">
        <v>747</v>
      </c>
      <c r="H13" s="200" t="str">
        <f t="shared" si="0"/>
        <v>FT7-FW1-C-MDF - W.Oak</v>
      </c>
      <c r="I13" s="266">
        <v>322</v>
      </c>
      <c r="J13" s="189">
        <f t="shared" si="1"/>
        <v>252</v>
      </c>
      <c r="M13">
        <v>1</v>
      </c>
    </row>
    <row r="14" spans="1:13">
      <c r="A14" s="263" t="s">
        <v>110</v>
      </c>
      <c r="B14" s="264">
        <v>45</v>
      </c>
      <c r="C14" s="264">
        <v>31</v>
      </c>
      <c r="D14" s="264" t="str">
        <f>IF(B14&lt;=Lists_Cats!$B$19,Lists_Cats!$C$19,IF(B14&lt;=Lists_Cats!$B$21,Lists_Cats!$C$21,IF(B14&lt;=Lists_Cats!$B$22,Lists_Cats!$C$22,IF(B14&lt;=Lists_Cats!$B$23,Lists_Cats!$C$23,IF(B14&lt;=Lists_Cats!$B$24,Lists_Cats!$C$24,IF(B14&lt;=Lists_Cats!$B$25,Lists_Cats!$C$25,IF(B14&lt;=Lists_Cats!$B$26,Lists_Cats!$C$26,IF(B14&lt;=Lists_Cats!$B$27,Lists_Cats!$C$27,IF(B14&lt;=Lists_Cats!$B$28,Lists_Cats!$C$28,Lists_Cats!$C$29)))))))))</f>
        <v>FT7</v>
      </c>
      <c r="E14" s="264" t="str">
        <f>IF(C14&lt;=Lists_Cats!$B$33,Lists_Cats!$C$33,IF(C14&lt;=Lists_Cats!$B$34,Lists_Cats!$C$34,IF(C14&lt;=Lists_Cats!$B$35,Lists_Cats!$C$35,IF(C14&lt;=Lists_Cats!$B$36,Lists_Cats!$C$36,IF(C14&lt;=Lists_Cats!$B$37,Lists_Cats!$C$37,IF(C14&lt;=Lists_Cats!$B$38,Lists_Cats!$C$38,IF(C14&lt;=Lists_Cats!$B$39,Lists_Cats!$C$39,IF(C14&lt;=Lists_Cats!$B$40,Lists_Cats!$C$40,IF(C14&lt;=Lists_Cats!$B$41,Lists_Cats!$C$41,IF(C14&lt;=Lists_Cats!$B$42,Lists_Cats!$C$42,IF(C14&lt;=Lists_Cats!$B$43,Lists_Cats!$C$43,IF(C14&lt;=Lists_Cats!$B$44,Lists_Cats!$C$44,IF(C14&lt;=Lists_Cats!$B$45,Lists_Cats!$C$45,IF(C14&lt;=Lists_Cats!$B$46,Lists_Cats!$C$46,Lists_Cats!$C$47))))))))))))))</f>
        <v>FW1</v>
      </c>
      <c r="F14" s="264" t="s">
        <v>4</v>
      </c>
      <c r="G14" s="265" t="s">
        <v>718</v>
      </c>
      <c r="H14" s="200" t="str">
        <f t="shared" si="0"/>
        <v>FT7-FW1-C-MDF - Maple</v>
      </c>
      <c r="I14" s="266">
        <v>346</v>
      </c>
      <c r="J14" s="189">
        <f t="shared" si="1"/>
        <v>276</v>
      </c>
      <c r="M14">
        <v>1</v>
      </c>
    </row>
    <row r="15" spans="1:13">
      <c r="A15" s="263" t="s">
        <v>110</v>
      </c>
      <c r="B15" s="264">
        <v>45</v>
      </c>
      <c r="C15" s="264">
        <v>31</v>
      </c>
      <c r="D15" s="264" t="str">
        <f>IF(B15&lt;=Lists_Cats!$B$19,Lists_Cats!$C$19,IF(B15&lt;=Lists_Cats!$B$21,Lists_Cats!$C$21,IF(B15&lt;=Lists_Cats!$B$22,Lists_Cats!$C$22,IF(B15&lt;=Lists_Cats!$B$23,Lists_Cats!$C$23,IF(B15&lt;=Lists_Cats!$B$24,Lists_Cats!$C$24,IF(B15&lt;=Lists_Cats!$B$25,Lists_Cats!$C$25,IF(B15&lt;=Lists_Cats!$B$26,Lists_Cats!$C$26,IF(B15&lt;=Lists_Cats!$B$27,Lists_Cats!$C$27,IF(B15&lt;=Lists_Cats!$B$28,Lists_Cats!$C$28,Lists_Cats!$C$29)))))))))</f>
        <v>FT7</v>
      </c>
      <c r="E15" s="264" t="str">
        <f>IF(C15&lt;=Lists_Cats!$B$33,Lists_Cats!$C$33,IF(C15&lt;=Lists_Cats!$B$34,Lists_Cats!$C$34,IF(C15&lt;=Lists_Cats!$B$35,Lists_Cats!$C$35,IF(C15&lt;=Lists_Cats!$B$36,Lists_Cats!$C$36,IF(C15&lt;=Lists_Cats!$B$37,Lists_Cats!$C$37,IF(C15&lt;=Lists_Cats!$B$38,Lists_Cats!$C$38,IF(C15&lt;=Lists_Cats!$B$39,Lists_Cats!$C$39,IF(C15&lt;=Lists_Cats!$B$40,Lists_Cats!$C$40,IF(C15&lt;=Lists_Cats!$B$41,Lists_Cats!$C$41,IF(C15&lt;=Lists_Cats!$B$42,Lists_Cats!$C$42,IF(C15&lt;=Lists_Cats!$B$43,Lists_Cats!$C$43,IF(C15&lt;=Lists_Cats!$B$44,Lists_Cats!$C$44,IF(C15&lt;=Lists_Cats!$B$45,Lists_Cats!$C$45,IF(C15&lt;=Lists_Cats!$B$46,Lists_Cats!$C$46,Lists_Cats!$C$47))))))))))))))</f>
        <v>FW1</v>
      </c>
      <c r="F15" s="264" t="s">
        <v>4</v>
      </c>
      <c r="G15" s="265" t="s">
        <v>719</v>
      </c>
      <c r="H15" s="200" t="str">
        <f t="shared" si="0"/>
        <v>FT7-FW1-C-MDF - S Beech</v>
      </c>
      <c r="I15" s="266">
        <v>263</v>
      </c>
      <c r="J15" s="189">
        <f t="shared" si="1"/>
        <v>193</v>
      </c>
      <c r="M15">
        <v>1</v>
      </c>
    </row>
    <row r="16" spans="1:13">
      <c r="A16" s="263" t="s">
        <v>110</v>
      </c>
      <c r="B16" s="264">
        <v>45</v>
      </c>
      <c r="C16" s="264">
        <v>31</v>
      </c>
      <c r="D16" s="264" t="str">
        <f>IF(B16&lt;=Lists_Cats!$B$19,Lists_Cats!$C$19,IF(B16&lt;=Lists_Cats!$B$21,Lists_Cats!$C$21,IF(B16&lt;=Lists_Cats!$B$22,Lists_Cats!$C$22,IF(B16&lt;=Lists_Cats!$B$23,Lists_Cats!$C$23,IF(B16&lt;=Lists_Cats!$B$24,Lists_Cats!$C$24,IF(B16&lt;=Lists_Cats!$B$25,Lists_Cats!$C$25,IF(B16&lt;=Lists_Cats!$B$26,Lists_Cats!$C$26,IF(B16&lt;=Lists_Cats!$B$27,Lists_Cats!$C$27,IF(B16&lt;=Lists_Cats!$B$28,Lists_Cats!$C$28,Lists_Cats!$C$29)))))))))</f>
        <v>FT7</v>
      </c>
      <c r="E16" s="264" t="str">
        <f>IF(C16&lt;=Lists_Cats!$B$33,Lists_Cats!$C$33,IF(C16&lt;=Lists_Cats!$B$34,Lists_Cats!$C$34,IF(C16&lt;=Lists_Cats!$B$35,Lists_Cats!$C$35,IF(C16&lt;=Lists_Cats!$B$36,Lists_Cats!$C$36,IF(C16&lt;=Lists_Cats!$B$37,Lists_Cats!$C$37,IF(C16&lt;=Lists_Cats!$B$38,Lists_Cats!$C$38,IF(C16&lt;=Lists_Cats!$B$39,Lists_Cats!$C$39,IF(C16&lt;=Lists_Cats!$B$40,Lists_Cats!$C$40,IF(C16&lt;=Lists_Cats!$B$41,Lists_Cats!$C$41,IF(C16&lt;=Lists_Cats!$B$42,Lists_Cats!$C$42,IF(C16&lt;=Lists_Cats!$B$43,Lists_Cats!$C$43,IF(C16&lt;=Lists_Cats!$B$44,Lists_Cats!$C$44,IF(C16&lt;=Lists_Cats!$B$45,Lists_Cats!$C$45,IF(C16&lt;=Lists_Cats!$B$46,Lists_Cats!$C$46,Lists_Cats!$C$47))))))))))))))</f>
        <v>FW1</v>
      </c>
      <c r="F16" s="264" t="s">
        <v>4</v>
      </c>
      <c r="G16" s="265" t="s">
        <v>720</v>
      </c>
      <c r="H16" s="200" t="str">
        <f t="shared" si="0"/>
        <v>FT7-FW1-C-MDF - Sapele</v>
      </c>
      <c r="I16" s="266">
        <v>265</v>
      </c>
      <c r="J16" s="189">
        <f t="shared" si="1"/>
        <v>195</v>
      </c>
      <c r="M16">
        <v>1</v>
      </c>
    </row>
    <row r="17" spans="1:13">
      <c r="A17" s="263" t="s">
        <v>110</v>
      </c>
      <c r="B17" s="264">
        <v>45</v>
      </c>
      <c r="C17" s="264">
        <v>31</v>
      </c>
      <c r="D17" s="264" t="str">
        <f>IF(B17&lt;=Lists_Cats!$B$19,Lists_Cats!$C$19,IF(B17&lt;=Lists_Cats!$B$21,Lists_Cats!$C$21,IF(B17&lt;=Lists_Cats!$B$22,Lists_Cats!$C$22,IF(B17&lt;=Lists_Cats!$B$23,Lists_Cats!$C$23,IF(B17&lt;=Lists_Cats!$B$24,Lists_Cats!$C$24,IF(B17&lt;=Lists_Cats!$B$25,Lists_Cats!$C$25,IF(B17&lt;=Lists_Cats!$B$26,Lists_Cats!$C$26,IF(B17&lt;=Lists_Cats!$B$27,Lists_Cats!$C$27,IF(B17&lt;=Lists_Cats!$B$28,Lists_Cats!$C$28,Lists_Cats!$C$29)))))))))</f>
        <v>FT7</v>
      </c>
      <c r="E17" s="264" t="str">
        <f>IF(C17&lt;=Lists_Cats!$B$33,Lists_Cats!$C$33,IF(C17&lt;=Lists_Cats!$B$34,Lists_Cats!$C$34,IF(C17&lt;=Lists_Cats!$B$35,Lists_Cats!$C$35,IF(C17&lt;=Lists_Cats!$B$36,Lists_Cats!$C$36,IF(C17&lt;=Lists_Cats!$B$37,Lists_Cats!$C$37,IF(C17&lt;=Lists_Cats!$B$38,Lists_Cats!$C$38,IF(C17&lt;=Lists_Cats!$B$39,Lists_Cats!$C$39,IF(C17&lt;=Lists_Cats!$B$40,Lists_Cats!$C$40,IF(C17&lt;=Lists_Cats!$B$41,Lists_Cats!$C$41,IF(C17&lt;=Lists_Cats!$B$42,Lists_Cats!$C$42,IF(C17&lt;=Lists_Cats!$B$43,Lists_Cats!$C$43,IF(C17&lt;=Lists_Cats!$B$44,Lists_Cats!$C$44,IF(C17&lt;=Lists_Cats!$B$45,Lists_Cats!$C$45,IF(C17&lt;=Lists_Cats!$B$46,Lists_Cats!$C$46,Lists_Cats!$C$47))))))))))))))</f>
        <v>FW1</v>
      </c>
      <c r="F17" s="264" t="s">
        <v>4</v>
      </c>
      <c r="G17" s="265" t="s">
        <v>721</v>
      </c>
      <c r="H17" s="200" t="str">
        <f t="shared" si="0"/>
        <v>FT7-FW1-C-MDF - Walnut</v>
      </c>
      <c r="I17" s="266">
        <v>455</v>
      </c>
      <c r="J17" s="189">
        <f t="shared" si="1"/>
        <v>385</v>
      </c>
      <c r="M17">
        <v>1</v>
      </c>
    </row>
    <row r="18" spans="1:13">
      <c r="A18" s="263" t="s">
        <v>110</v>
      </c>
      <c r="B18" s="264">
        <v>45</v>
      </c>
      <c r="C18" s="264">
        <v>31</v>
      </c>
      <c r="D18" s="264" t="str">
        <f>IF(B18&lt;=Lists_Cats!$B$19,Lists_Cats!$C$19,IF(B18&lt;=Lists_Cats!$B$21,Lists_Cats!$C$21,IF(B18&lt;=Lists_Cats!$B$22,Lists_Cats!$C$22,IF(B18&lt;=Lists_Cats!$B$23,Lists_Cats!$C$23,IF(B18&lt;=Lists_Cats!$B$24,Lists_Cats!$C$24,IF(B18&lt;=Lists_Cats!$B$25,Lists_Cats!$C$25,IF(B18&lt;=Lists_Cats!$B$26,Lists_Cats!$C$26,IF(B18&lt;=Lists_Cats!$B$27,Lists_Cats!$C$27,IF(B18&lt;=Lists_Cats!$B$28,Lists_Cats!$C$28,Lists_Cats!$C$29)))))))))</f>
        <v>FT7</v>
      </c>
      <c r="E18" s="264" t="str">
        <f>IF(C18&lt;=Lists_Cats!$B$33,Lists_Cats!$C$33,IF(C18&lt;=Lists_Cats!$B$34,Lists_Cats!$C$34,IF(C18&lt;=Lists_Cats!$B$35,Lists_Cats!$C$35,IF(C18&lt;=Lists_Cats!$B$36,Lists_Cats!$C$36,IF(C18&lt;=Lists_Cats!$B$37,Lists_Cats!$C$37,IF(C18&lt;=Lists_Cats!$B$38,Lists_Cats!$C$38,IF(C18&lt;=Lists_Cats!$B$39,Lists_Cats!$C$39,IF(C18&lt;=Lists_Cats!$B$40,Lists_Cats!$C$40,IF(C18&lt;=Lists_Cats!$B$41,Lists_Cats!$C$41,IF(C18&lt;=Lists_Cats!$B$42,Lists_Cats!$C$42,IF(C18&lt;=Lists_Cats!$B$43,Lists_Cats!$C$43,IF(C18&lt;=Lists_Cats!$B$44,Lists_Cats!$C$44,IF(C18&lt;=Lists_Cats!$B$45,Lists_Cats!$C$45,IF(C18&lt;=Lists_Cats!$B$46,Lists_Cats!$C$46,Lists_Cats!$C$47))))))))))))))</f>
        <v>FW1</v>
      </c>
      <c r="F18" s="264" t="s">
        <v>9</v>
      </c>
      <c r="G18" s="265" t="s">
        <v>716</v>
      </c>
      <c r="H18" s="200" t="str">
        <f t="shared" si="0"/>
        <v>FT7-FW1-B-MDF - Ash</v>
      </c>
      <c r="I18" s="266">
        <v>298</v>
      </c>
      <c r="J18" s="189">
        <f>+I18+70</f>
        <v>368</v>
      </c>
      <c r="M18">
        <v>1</v>
      </c>
    </row>
    <row r="19" spans="1:13">
      <c r="A19" s="263" t="s">
        <v>110</v>
      </c>
      <c r="B19" s="264">
        <v>45</v>
      </c>
      <c r="C19" s="264">
        <v>31</v>
      </c>
      <c r="D19" s="264" t="str">
        <f>IF(B19&lt;=Lists_Cats!$B$19,Lists_Cats!$C$19,IF(B19&lt;=Lists_Cats!$B$21,Lists_Cats!$C$21,IF(B19&lt;=Lists_Cats!$B$22,Lists_Cats!$C$22,IF(B19&lt;=Lists_Cats!$B$23,Lists_Cats!$C$23,IF(B19&lt;=Lists_Cats!$B$24,Lists_Cats!$C$24,IF(B19&lt;=Lists_Cats!$B$25,Lists_Cats!$C$25,IF(B19&lt;=Lists_Cats!$B$26,Lists_Cats!$C$26,IF(B19&lt;=Lists_Cats!$B$27,Lists_Cats!$C$27,IF(B19&lt;=Lists_Cats!$B$28,Lists_Cats!$C$28,Lists_Cats!$C$29)))))))))</f>
        <v>FT7</v>
      </c>
      <c r="E19" s="264" t="str">
        <f>IF(C19&lt;=Lists_Cats!$B$33,Lists_Cats!$C$33,IF(C19&lt;=Lists_Cats!$B$34,Lists_Cats!$C$34,IF(C19&lt;=Lists_Cats!$B$35,Lists_Cats!$C$35,IF(C19&lt;=Lists_Cats!$B$36,Lists_Cats!$C$36,IF(C19&lt;=Lists_Cats!$B$37,Lists_Cats!$C$37,IF(C19&lt;=Lists_Cats!$B$38,Lists_Cats!$C$38,IF(C19&lt;=Lists_Cats!$B$39,Lists_Cats!$C$39,IF(C19&lt;=Lists_Cats!$B$40,Lists_Cats!$C$40,IF(C19&lt;=Lists_Cats!$B$41,Lists_Cats!$C$41,IF(C19&lt;=Lists_Cats!$B$42,Lists_Cats!$C$42,IF(C19&lt;=Lists_Cats!$B$43,Lists_Cats!$C$43,IF(C19&lt;=Lists_Cats!$B$44,Lists_Cats!$C$44,IF(C19&lt;=Lists_Cats!$B$45,Lists_Cats!$C$45,IF(C19&lt;=Lists_Cats!$B$46,Lists_Cats!$C$46,Lists_Cats!$C$47))))))))))))))</f>
        <v>FW1</v>
      </c>
      <c r="F19" s="264" t="s">
        <v>9</v>
      </c>
      <c r="G19" s="265" t="s">
        <v>717</v>
      </c>
      <c r="H19" s="200" t="str">
        <f t="shared" si="0"/>
        <v>FT7-FW1-B-MDF - Cherry</v>
      </c>
      <c r="I19" s="266">
        <v>385</v>
      </c>
      <c r="J19" s="189">
        <f t="shared" si="1"/>
        <v>315</v>
      </c>
      <c r="M19">
        <v>1</v>
      </c>
    </row>
    <row r="20" spans="1:13">
      <c r="A20" s="263" t="s">
        <v>110</v>
      </c>
      <c r="B20" s="264">
        <v>45</v>
      </c>
      <c r="C20" s="264">
        <v>31</v>
      </c>
      <c r="D20" s="264" t="str">
        <f>IF(B20&lt;=Lists_Cats!$B$19,Lists_Cats!$C$19,IF(B20&lt;=Lists_Cats!$B$21,Lists_Cats!$C$21,IF(B20&lt;=Lists_Cats!$B$22,Lists_Cats!$C$22,IF(B20&lt;=Lists_Cats!$B$23,Lists_Cats!$C$23,IF(B20&lt;=Lists_Cats!$B$24,Lists_Cats!$C$24,IF(B20&lt;=Lists_Cats!$B$25,Lists_Cats!$C$25,IF(B20&lt;=Lists_Cats!$B$26,Lists_Cats!$C$26,IF(B20&lt;=Lists_Cats!$B$27,Lists_Cats!$C$27,IF(B20&lt;=Lists_Cats!$B$28,Lists_Cats!$C$28,Lists_Cats!$C$29)))))))))</f>
        <v>FT7</v>
      </c>
      <c r="E20" s="264" t="str">
        <f>IF(C20&lt;=Lists_Cats!$B$33,Lists_Cats!$C$33,IF(C20&lt;=Lists_Cats!$B$34,Lists_Cats!$C$34,IF(C20&lt;=Lists_Cats!$B$35,Lists_Cats!$C$35,IF(C20&lt;=Lists_Cats!$B$36,Lists_Cats!$C$36,IF(C20&lt;=Lists_Cats!$B$37,Lists_Cats!$C$37,IF(C20&lt;=Lists_Cats!$B$38,Lists_Cats!$C$38,IF(C20&lt;=Lists_Cats!$B$39,Lists_Cats!$C$39,IF(C20&lt;=Lists_Cats!$B$40,Lists_Cats!$C$40,IF(C20&lt;=Lists_Cats!$B$41,Lists_Cats!$C$41,IF(C20&lt;=Lists_Cats!$B$42,Lists_Cats!$C$42,IF(C20&lt;=Lists_Cats!$B$43,Lists_Cats!$C$43,IF(C20&lt;=Lists_Cats!$B$44,Lists_Cats!$C$44,IF(C20&lt;=Lists_Cats!$B$45,Lists_Cats!$C$45,IF(C20&lt;=Lists_Cats!$B$46,Lists_Cats!$C$46,Lists_Cats!$C$47))))))))))))))</f>
        <v>FW1</v>
      </c>
      <c r="F20" s="264" t="s">
        <v>9</v>
      </c>
      <c r="G20" s="265" t="s">
        <v>747</v>
      </c>
      <c r="H20" s="200" t="str">
        <f t="shared" si="0"/>
        <v>FT7-FW1-B-MDF - W.Oak</v>
      </c>
      <c r="I20" s="266">
        <v>364</v>
      </c>
      <c r="J20" s="189">
        <f t="shared" si="1"/>
        <v>294</v>
      </c>
      <c r="M20">
        <v>1</v>
      </c>
    </row>
    <row r="21" spans="1:13">
      <c r="A21" s="263" t="s">
        <v>110</v>
      </c>
      <c r="B21" s="264">
        <v>45</v>
      </c>
      <c r="C21" s="264">
        <v>31</v>
      </c>
      <c r="D21" s="264" t="str">
        <f>IF(B21&lt;=Lists_Cats!$B$19,Lists_Cats!$C$19,IF(B21&lt;=Lists_Cats!$B$21,Lists_Cats!$C$21,IF(B21&lt;=Lists_Cats!$B$22,Lists_Cats!$C$22,IF(B21&lt;=Lists_Cats!$B$23,Lists_Cats!$C$23,IF(B21&lt;=Lists_Cats!$B$24,Lists_Cats!$C$24,IF(B21&lt;=Lists_Cats!$B$25,Lists_Cats!$C$25,IF(B21&lt;=Lists_Cats!$B$26,Lists_Cats!$C$26,IF(B21&lt;=Lists_Cats!$B$27,Lists_Cats!$C$27,IF(B21&lt;=Lists_Cats!$B$28,Lists_Cats!$C$28,Lists_Cats!$C$29)))))))))</f>
        <v>FT7</v>
      </c>
      <c r="E21" s="264" t="str">
        <f>IF(C21&lt;=Lists_Cats!$B$33,Lists_Cats!$C$33,IF(C21&lt;=Lists_Cats!$B$34,Lists_Cats!$C$34,IF(C21&lt;=Lists_Cats!$B$35,Lists_Cats!$C$35,IF(C21&lt;=Lists_Cats!$B$36,Lists_Cats!$C$36,IF(C21&lt;=Lists_Cats!$B$37,Lists_Cats!$C$37,IF(C21&lt;=Lists_Cats!$B$38,Lists_Cats!$C$38,IF(C21&lt;=Lists_Cats!$B$39,Lists_Cats!$C$39,IF(C21&lt;=Lists_Cats!$B$40,Lists_Cats!$C$40,IF(C21&lt;=Lists_Cats!$B$41,Lists_Cats!$C$41,IF(C21&lt;=Lists_Cats!$B$42,Lists_Cats!$C$42,IF(C21&lt;=Lists_Cats!$B$43,Lists_Cats!$C$43,IF(C21&lt;=Lists_Cats!$B$44,Lists_Cats!$C$44,IF(C21&lt;=Lists_Cats!$B$45,Lists_Cats!$C$45,IF(C21&lt;=Lists_Cats!$B$46,Lists_Cats!$C$46,Lists_Cats!$C$47))))))))))))))</f>
        <v>FW1</v>
      </c>
      <c r="F21" s="264" t="s">
        <v>9</v>
      </c>
      <c r="G21" s="265" t="s">
        <v>718</v>
      </c>
      <c r="H21" s="200" t="str">
        <f t="shared" si="0"/>
        <v>FT7-FW1-B-MDF - Maple</v>
      </c>
      <c r="I21" s="266">
        <v>387</v>
      </c>
      <c r="J21" s="189">
        <f t="shared" si="1"/>
        <v>317</v>
      </c>
      <c r="M21">
        <v>1</v>
      </c>
    </row>
    <row r="22" spans="1:13">
      <c r="A22" s="263" t="s">
        <v>110</v>
      </c>
      <c r="B22" s="264">
        <v>45</v>
      </c>
      <c r="C22" s="264">
        <v>31</v>
      </c>
      <c r="D22" s="264" t="str">
        <f>IF(B22&lt;=Lists_Cats!$B$19,Lists_Cats!$C$19,IF(B22&lt;=Lists_Cats!$B$21,Lists_Cats!$C$21,IF(B22&lt;=Lists_Cats!$B$22,Lists_Cats!$C$22,IF(B22&lt;=Lists_Cats!$B$23,Lists_Cats!$C$23,IF(B22&lt;=Lists_Cats!$B$24,Lists_Cats!$C$24,IF(B22&lt;=Lists_Cats!$B$25,Lists_Cats!$C$25,IF(B22&lt;=Lists_Cats!$B$26,Lists_Cats!$C$26,IF(B22&lt;=Lists_Cats!$B$27,Lists_Cats!$C$27,IF(B22&lt;=Lists_Cats!$B$28,Lists_Cats!$C$28,Lists_Cats!$C$29)))))))))</f>
        <v>FT7</v>
      </c>
      <c r="E22" s="264" t="str">
        <f>IF(C22&lt;=Lists_Cats!$B$33,Lists_Cats!$C$33,IF(C22&lt;=Lists_Cats!$B$34,Lists_Cats!$C$34,IF(C22&lt;=Lists_Cats!$B$35,Lists_Cats!$C$35,IF(C22&lt;=Lists_Cats!$B$36,Lists_Cats!$C$36,IF(C22&lt;=Lists_Cats!$B$37,Lists_Cats!$C$37,IF(C22&lt;=Lists_Cats!$B$38,Lists_Cats!$C$38,IF(C22&lt;=Lists_Cats!$B$39,Lists_Cats!$C$39,IF(C22&lt;=Lists_Cats!$B$40,Lists_Cats!$C$40,IF(C22&lt;=Lists_Cats!$B$41,Lists_Cats!$C$41,IF(C22&lt;=Lists_Cats!$B$42,Lists_Cats!$C$42,IF(C22&lt;=Lists_Cats!$B$43,Lists_Cats!$C$43,IF(C22&lt;=Lists_Cats!$B$44,Lists_Cats!$C$44,IF(C22&lt;=Lists_Cats!$B$45,Lists_Cats!$C$45,IF(C22&lt;=Lists_Cats!$B$46,Lists_Cats!$C$46,Lists_Cats!$C$47))))))))))))))</f>
        <v>FW1</v>
      </c>
      <c r="F22" s="264" t="s">
        <v>9</v>
      </c>
      <c r="G22" s="265" t="s">
        <v>719</v>
      </c>
      <c r="H22" s="200" t="str">
        <f t="shared" si="0"/>
        <v>FT7-FW1-B-MDF - S Beech</v>
      </c>
      <c r="I22" s="266">
        <v>298</v>
      </c>
      <c r="J22" s="189">
        <f t="shared" si="1"/>
        <v>228</v>
      </c>
      <c r="M22">
        <v>1</v>
      </c>
    </row>
    <row r="23" spans="1:13">
      <c r="A23" s="263" t="s">
        <v>110</v>
      </c>
      <c r="B23" s="264">
        <v>45</v>
      </c>
      <c r="C23" s="264">
        <v>31</v>
      </c>
      <c r="D23" s="264" t="str">
        <f>IF(B23&lt;=Lists_Cats!$B$19,Lists_Cats!$C$19,IF(B23&lt;=Lists_Cats!$B$21,Lists_Cats!$C$21,IF(B23&lt;=Lists_Cats!$B$22,Lists_Cats!$C$22,IF(B23&lt;=Lists_Cats!$B$23,Lists_Cats!$C$23,IF(B23&lt;=Lists_Cats!$B$24,Lists_Cats!$C$24,IF(B23&lt;=Lists_Cats!$B$25,Lists_Cats!$C$25,IF(B23&lt;=Lists_Cats!$B$26,Lists_Cats!$C$26,IF(B23&lt;=Lists_Cats!$B$27,Lists_Cats!$C$27,IF(B23&lt;=Lists_Cats!$B$28,Lists_Cats!$C$28,Lists_Cats!$C$29)))))))))</f>
        <v>FT7</v>
      </c>
      <c r="E23" s="264" t="str">
        <f>IF(C23&lt;=Lists_Cats!$B$33,Lists_Cats!$C$33,IF(C23&lt;=Lists_Cats!$B$34,Lists_Cats!$C$34,IF(C23&lt;=Lists_Cats!$B$35,Lists_Cats!$C$35,IF(C23&lt;=Lists_Cats!$B$36,Lists_Cats!$C$36,IF(C23&lt;=Lists_Cats!$B$37,Lists_Cats!$C$37,IF(C23&lt;=Lists_Cats!$B$38,Lists_Cats!$C$38,IF(C23&lt;=Lists_Cats!$B$39,Lists_Cats!$C$39,IF(C23&lt;=Lists_Cats!$B$40,Lists_Cats!$C$40,IF(C23&lt;=Lists_Cats!$B$41,Lists_Cats!$C$41,IF(C23&lt;=Lists_Cats!$B$42,Lists_Cats!$C$42,IF(C23&lt;=Lists_Cats!$B$43,Lists_Cats!$C$43,IF(C23&lt;=Lists_Cats!$B$44,Lists_Cats!$C$44,IF(C23&lt;=Lists_Cats!$B$45,Lists_Cats!$C$45,IF(C23&lt;=Lists_Cats!$B$46,Lists_Cats!$C$46,Lists_Cats!$C$47))))))))))))))</f>
        <v>FW1</v>
      </c>
      <c r="F23" s="264" t="s">
        <v>9</v>
      </c>
      <c r="G23" s="265" t="s">
        <v>720</v>
      </c>
      <c r="H23" s="200" t="str">
        <f t="shared" si="0"/>
        <v>FT7-FW1-B-MDF - Sapele</v>
      </c>
      <c r="I23" s="266">
        <v>298</v>
      </c>
      <c r="J23" s="189">
        <f t="shared" si="1"/>
        <v>228</v>
      </c>
      <c r="M23">
        <v>1</v>
      </c>
    </row>
    <row r="24" spans="1:13">
      <c r="A24" s="263" t="s">
        <v>110</v>
      </c>
      <c r="B24" s="264">
        <v>45</v>
      </c>
      <c r="C24" s="264">
        <v>31</v>
      </c>
      <c r="D24" s="264" t="str">
        <f>IF(B24&lt;=Lists_Cats!$B$19,Lists_Cats!$C$19,IF(B24&lt;=Lists_Cats!$B$21,Lists_Cats!$C$21,IF(B24&lt;=Lists_Cats!$B$22,Lists_Cats!$C$22,IF(B24&lt;=Lists_Cats!$B$23,Lists_Cats!$C$23,IF(B24&lt;=Lists_Cats!$B$24,Lists_Cats!$C$24,IF(B24&lt;=Lists_Cats!$B$25,Lists_Cats!$C$25,IF(B24&lt;=Lists_Cats!$B$26,Lists_Cats!$C$26,IF(B24&lt;=Lists_Cats!$B$27,Lists_Cats!$C$27,IF(B24&lt;=Lists_Cats!$B$28,Lists_Cats!$C$28,Lists_Cats!$C$29)))))))))</f>
        <v>FT7</v>
      </c>
      <c r="E24" s="264" t="str">
        <f>IF(C24&lt;=Lists_Cats!$B$33,Lists_Cats!$C$33,IF(C24&lt;=Lists_Cats!$B$34,Lists_Cats!$C$34,IF(C24&lt;=Lists_Cats!$B$35,Lists_Cats!$C$35,IF(C24&lt;=Lists_Cats!$B$36,Lists_Cats!$C$36,IF(C24&lt;=Lists_Cats!$B$37,Lists_Cats!$C$37,IF(C24&lt;=Lists_Cats!$B$38,Lists_Cats!$C$38,IF(C24&lt;=Lists_Cats!$B$39,Lists_Cats!$C$39,IF(C24&lt;=Lists_Cats!$B$40,Lists_Cats!$C$40,IF(C24&lt;=Lists_Cats!$B$41,Lists_Cats!$C$41,IF(C24&lt;=Lists_Cats!$B$42,Lists_Cats!$C$42,IF(C24&lt;=Lists_Cats!$B$43,Lists_Cats!$C$43,IF(C24&lt;=Lists_Cats!$B$44,Lists_Cats!$C$44,IF(C24&lt;=Lists_Cats!$B$45,Lists_Cats!$C$45,IF(C24&lt;=Lists_Cats!$B$46,Lists_Cats!$C$46,Lists_Cats!$C$47))))))))))))))</f>
        <v>FW1</v>
      </c>
      <c r="F24" s="264" t="s">
        <v>9</v>
      </c>
      <c r="G24" s="265" t="s">
        <v>721</v>
      </c>
      <c r="H24" s="200" t="str">
        <f t="shared" si="0"/>
        <v>FT7-FW1-B-MDF - Walnut</v>
      </c>
      <c r="I24" s="266">
        <v>510</v>
      </c>
      <c r="J24" s="189">
        <f t="shared" si="1"/>
        <v>440</v>
      </c>
      <c r="M24">
        <v>1</v>
      </c>
    </row>
    <row r="25" spans="1:13">
      <c r="A25" s="267" t="s">
        <v>110</v>
      </c>
      <c r="B25" s="268">
        <v>45</v>
      </c>
      <c r="C25" s="268">
        <v>45</v>
      </c>
      <c r="D25" s="268" t="str">
        <f>IF(B25&lt;=Lists_Cats!$B$19,Lists_Cats!$C$19,IF(B25&lt;=Lists_Cats!$B$21,Lists_Cats!$C$21,IF(B25&lt;=Lists_Cats!$B$22,Lists_Cats!$C$22,IF(B25&lt;=Lists_Cats!$B$23,Lists_Cats!$C$23,IF(B25&lt;=Lists_Cats!$B$24,Lists_Cats!$C$24,IF(B25&lt;=Lists_Cats!$B$25,Lists_Cats!$C$25,IF(B25&lt;=Lists_Cats!$B$26,Lists_Cats!$C$26,IF(B25&lt;=Lists_Cats!$B$27,Lists_Cats!$C$27,IF(B25&lt;=Lists_Cats!$B$28,Lists_Cats!$C$28,Lists_Cats!$C$29)))))))))</f>
        <v>FT7</v>
      </c>
      <c r="E25" s="268" t="str">
        <f>IF(C25&lt;=Lists_Cats!$B$33,Lists_Cats!$C$33,IF(C25&lt;=Lists_Cats!$B$34,Lists_Cats!$C$34,IF(C25&lt;=Lists_Cats!$B$35,Lists_Cats!$C$35,IF(C25&lt;=Lists_Cats!$B$36,Lists_Cats!$C$36,IF(C25&lt;=Lists_Cats!$B$37,Lists_Cats!$C$37,IF(C25&lt;=Lists_Cats!$B$38,Lists_Cats!$C$38,IF(C25&lt;=Lists_Cats!$B$39,Lists_Cats!$C$39,IF(C25&lt;=Lists_Cats!$B$40,Lists_Cats!$C$40,IF(C25&lt;=Lists_Cats!$B$41,Lists_Cats!$C$41,IF(C25&lt;=Lists_Cats!$B$42,Lists_Cats!$C$42,IF(C25&lt;=Lists_Cats!$B$43,Lists_Cats!$C$43,IF(C25&lt;=Lists_Cats!$B$44,Lists_Cats!$C$44,IF(C25&lt;=Lists_Cats!$B$45,Lists_Cats!$C$45,IF(C25&lt;=Lists_Cats!$B$46,Lists_Cats!$C$46,Lists_Cats!$C$47))))))))))))))</f>
        <v>FW2</v>
      </c>
      <c r="F25" s="268" t="s">
        <v>14</v>
      </c>
      <c r="G25" s="269" t="s">
        <v>716</v>
      </c>
      <c r="H25" s="200" t="str">
        <f t="shared" si="0"/>
        <v>FT7-FW2-A-MDF - Ash</v>
      </c>
      <c r="I25" s="270">
        <v>241</v>
      </c>
      <c r="J25" s="189">
        <f>+I25+70</f>
        <v>311</v>
      </c>
      <c r="M25">
        <v>1</v>
      </c>
    </row>
    <row r="26" spans="1:13">
      <c r="A26" s="267" t="s">
        <v>110</v>
      </c>
      <c r="B26" s="268">
        <v>45</v>
      </c>
      <c r="C26" s="268">
        <v>45</v>
      </c>
      <c r="D26" s="268" t="str">
        <f>IF(B26&lt;=Lists_Cats!$B$19,Lists_Cats!$C$19,IF(B26&lt;=Lists_Cats!$B$21,Lists_Cats!$C$21,IF(B26&lt;=Lists_Cats!$B$22,Lists_Cats!$C$22,IF(B26&lt;=Lists_Cats!$B$23,Lists_Cats!$C$23,IF(B26&lt;=Lists_Cats!$B$24,Lists_Cats!$C$24,IF(B26&lt;=Lists_Cats!$B$25,Lists_Cats!$C$25,IF(B26&lt;=Lists_Cats!$B$26,Lists_Cats!$C$26,IF(B26&lt;=Lists_Cats!$B$27,Lists_Cats!$C$27,IF(B26&lt;=Lists_Cats!$B$28,Lists_Cats!$C$28,Lists_Cats!$C$29)))))))))</f>
        <v>FT7</v>
      </c>
      <c r="E26" s="268" t="str">
        <f>IF(C26&lt;=Lists_Cats!$B$33,Lists_Cats!$C$33,IF(C26&lt;=Lists_Cats!$B$34,Lists_Cats!$C$34,IF(C26&lt;=Lists_Cats!$B$35,Lists_Cats!$C$35,IF(C26&lt;=Lists_Cats!$B$36,Lists_Cats!$C$36,IF(C26&lt;=Lists_Cats!$B$37,Lists_Cats!$C$37,IF(C26&lt;=Lists_Cats!$B$38,Lists_Cats!$C$38,IF(C26&lt;=Lists_Cats!$B$39,Lists_Cats!$C$39,IF(C26&lt;=Lists_Cats!$B$40,Lists_Cats!$C$40,IF(C26&lt;=Lists_Cats!$B$41,Lists_Cats!$C$41,IF(C26&lt;=Lists_Cats!$B$42,Lists_Cats!$C$42,IF(C26&lt;=Lists_Cats!$B$43,Lists_Cats!$C$43,IF(C26&lt;=Lists_Cats!$B$44,Lists_Cats!$C$44,IF(C26&lt;=Lists_Cats!$B$45,Lists_Cats!$C$45,IF(C26&lt;=Lists_Cats!$B$46,Lists_Cats!$C$46,Lists_Cats!$C$47))))))))))))))</f>
        <v>FW2</v>
      </c>
      <c r="F26" s="268" t="s">
        <v>14</v>
      </c>
      <c r="G26" s="269" t="s">
        <v>717</v>
      </c>
      <c r="H26" s="200" t="str">
        <f t="shared" si="0"/>
        <v>FT7-FW2-A-MDF - Cherry</v>
      </c>
      <c r="I26" s="270">
        <v>298</v>
      </c>
      <c r="J26" s="189">
        <f t="shared" si="1"/>
        <v>228</v>
      </c>
      <c r="M26">
        <v>1</v>
      </c>
    </row>
    <row r="27" spans="1:13">
      <c r="A27" s="267" t="s">
        <v>110</v>
      </c>
      <c r="B27" s="268">
        <v>45</v>
      </c>
      <c r="C27" s="268">
        <v>45</v>
      </c>
      <c r="D27" s="268" t="str">
        <f>IF(B27&lt;=Lists_Cats!$B$19,Lists_Cats!$C$19,IF(B27&lt;=Lists_Cats!$B$21,Lists_Cats!$C$21,IF(B27&lt;=Lists_Cats!$B$22,Lists_Cats!$C$22,IF(B27&lt;=Lists_Cats!$B$23,Lists_Cats!$C$23,IF(B27&lt;=Lists_Cats!$B$24,Lists_Cats!$C$24,IF(B27&lt;=Lists_Cats!$B$25,Lists_Cats!$C$25,IF(B27&lt;=Lists_Cats!$B$26,Lists_Cats!$C$26,IF(B27&lt;=Lists_Cats!$B$27,Lists_Cats!$C$27,IF(B27&lt;=Lists_Cats!$B$28,Lists_Cats!$C$28,Lists_Cats!$C$29)))))))))</f>
        <v>FT7</v>
      </c>
      <c r="E27" s="268" t="str">
        <f>IF(C27&lt;=Lists_Cats!$B$33,Lists_Cats!$C$33,IF(C27&lt;=Lists_Cats!$B$34,Lists_Cats!$C$34,IF(C27&lt;=Lists_Cats!$B$35,Lists_Cats!$C$35,IF(C27&lt;=Lists_Cats!$B$36,Lists_Cats!$C$36,IF(C27&lt;=Lists_Cats!$B$37,Lists_Cats!$C$37,IF(C27&lt;=Lists_Cats!$B$38,Lists_Cats!$C$38,IF(C27&lt;=Lists_Cats!$B$39,Lists_Cats!$C$39,IF(C27&lt;=Lists_Cats!$B$40,Lists_Cats!$C$40,IF(C27&lt;=Lists_Cats!$B$41,Lists_Cats!$C$41,IF(C27&lt;=Lists_Cats!$B$42,Lists_Cats!$C$42,IF(C27&lt;=Lists_Cats!$B$43,Lists_Cats!$C$43,IF(C27&lt;=Lists_Cats!$B$44,Lists_Cats!$C$44,IF(C27&lt;=Lists_Cats!$B$45,Lists_Cats!$C$45,IF(C27&lt;=Lists_Cats!$B$46,Lists_Cats!$C$46,Lists_Cats!$C$47))))))))))))))</f>
        <v>FW2</v>
      </c>
      <c r="F27" s="268" t="s">
        <v>14</v>
      </c>
      <c r="G27" s="265" t="s">
        <v>747</v>
      </c>
      <c r="H27" s="200" t="str">
        <f t="shared" si="0"/>
        <v>FT7-FW2-A-MDF - W.Oak</v>
      </c>
      <c r="I27" s="270">
        <v>278</v>
      </c>
      <c r="J27" s="189">
        <f t="shared" si="1"/>
        <v>208</v>
      </c>
      <c r="M27">
        <v>1</v>
      </c>
    </row>
    <row r="28" spans="1:13">
      <c r="A28" s="267" t="s">
        <v>110</v>
      </c>
      <c r="B28" s="268">
        <v>45</v>
      </c>
      <c r="C28" s="268">
        <v>45</v>
      </c>
      <c r="D28" s="268" t="str">
        <f>IF(B28&lt;=Lists_Cats!$B$19,Lists_Cats!$C$19,IF(B28&lt;=Lists_Cats!$B$21,Lists_Cats!$C$21,IF(B28&lt;=Lists_Cats!$B$22,Lists_Cats!$C$22,IF(B28&lt;=Lists_Cats!$B$23,Lists_Cats!$C$23,IF(B28&lt;=Lists_Cats!$B$24,Lists_Cats!$C$24,IF(B28&lt;=Lists_Cats!$B$25,Lists_Cats!$C$25,IF(B28&lt;=Lists_Cats!$B$26,Lists_Cats!$C$26,IF(B28&lt;=Lists_Cats!$B$27,Lists_Cats!$C$27,IF(B28&lt;=Lists_Cats!$B$28,Lists_Cats!$C$28,Lists_Cats!$C$29)))))))))</f>
        <v>FT7</v>
      </c>
      <c r="E28" s="268" t="str">
        <f>IF(C28&lt;=Lists_Cats!$B$33,Lists_Cats!$C$33,IF(C28&lt;=Lists_Cats!$B$34,Lists_Cats!$C$34,IF(C28&lt;=Lists_Cats!$B$35,Lists_Cats!$C$35,IF(C28&lt;=Lists_Cats!$B$36,Lists_Cats!$C$36,IF(C28&lt;=Lists_Cats!$B$37,Lists_Cats!$C$37,IF(C28&lt;=Lists_Cats!$B$38,Lists_Cats!$C$38,IF(C28&lt;=Lists_Cats!$B$39,Lists_Cats!$C$39,IF(C28&lt;=Lists_Cats!$B$40,Lists_Cats!$C$40,IF(C28&lt;=Lists_Cats!$B$41,Lists_Cats!$C$41,IF(C28&lt;=Lists_Cats!$B$42,Lists_Cats!$C$42,IF(C28&lt;=Lists_Cats!$B$43,Lists_Cats!$C$43,IF(C28&lt;=Lists_Cats!$B$44,Lists_Cats!$C$44,IF(C28&lt;=Lists_Cats!$B$45,Lists_Cats!$C$45,IF(C28&lt;=Lists_Cats!$B$46,Lists_Cats!$C$46,Lists_Cats!$C$47))))))))))))))</f>
        <v>FW2</v>
      </c>
      <c r="F28" s="268" t="s">
        <v>14</v>
      </c>
      <c r="G28" s="269" t="s">
        <v>718</v>
      </c>
      <c r="H28" s="200" t="str">
        <f t="shared" si="0"/>
        <v>FT7-FW2-A-MDF - Maple</v>
      </c>
      <c r="I28" s="270">
        <v>302</v>
      </c>
      <c r="J28" s="189">
        <f t="shared" si="1"/>
        <v>232</v>
      </c>
      <c r="M28">
        <v>1</v>
      </c>
    </row>
    <row r="29" spans="1:13">
      <c r="A29" s="267" t="s">
        <v>110</v>
      </c>
      <c r="B29" s="268">
        <v>45</v>
      </c>
      <c r="C29" s="268">
        <v>45</v>
      </c>
      <c r="D29" s="268" t="str">
        <f>IF(B29&lt;=Lists_Cats!$B$19,Lists_Cats!$C$19,IF(B29&lt;=Lists_Cats!$B$21,Lists_Cats!$C$21,IF(B29&lt;=Lists_Cats!$B$22,Lists_Cats!$C$22,IF(B29&lt;=Lists_Cats!$B$23,Lists_Cats!$C$23,IF(B29&lt;=Lists_Cats!$B$24,Lists_Cats!$C$24,IF(B29&lt;=Lists_Cats!$B$25,Lists_Cats!$C$25,IF(B29&lt;=Lists_Cats!$B$26,Lists_Cats!$C$26,IF(B29&lt;=Lists_Cats!$B$27,Lists_Cats!$C$27,IF(B29&lt;=Lists_Cats!$B$28,Lists_Cats!$C$28,Lists_Cats!$C$29)))))))))</f>
        <v>FT7</v>
      </c>
      <c r="E29" s="268" t="str">
        <f>IF(C29&lt;=Lists_Cats!$B$33,Lists_Cats!$C$33,IF(C29&lt;=Lists_Cats!$B$34,Lists_Cats!$C$34,IF(C29&lt;=Lists_Cats!$B$35,Lists_Cats!$C$35,IF(C29&lt;=Lists_Cats!$B$36,Lists_Cats!$C$36,IF(C29&lt;=Lists_Cats!$B$37,Lists_Cats!$C$37,IF(C29&lt;=Lists_Cats!$B$38,Lists_Cats!$C$38,IF(C29&lt;=Lists_Cats!$B$39,Lists_Cats!$C$39,IF(C29&lt;=Lists_Cats!$B$40,Lists_Cats!$C$40,IF(C29&lt;=Lists_Cats!$B$41,Lists_Cats!$C$41,IF(C29&lt;=Lists_Cats!$B$42,Lists_Cats!$C$42,IF(C29&lt;=Lists_Cats!$B$43,Lists_Cats!$C$43,IF(C29&lt;=Lists_Cats!$B$44,Lists_Cats!$C$44,IF(C29&lt;=Lists_Cats!$B$45,Lists_Cats!$C$45,IF(C29&lt;=Lists_Cats!$B$46,Lists_Cats!$C$46,Lists_Cats!$C$47))))))))))))))</f>
        <v>FW2</v>
      </c>
      <c r="F29" s="268" t="s">
        <v>14</v>
      </c>
      <c r="G29" s="269" t="s">
        <v>719</v>
      </c>
      <c r="H29" s="200" t="str">
        <f t="shared" si="0"/>
        <v>FT7-FW2-A-MDF - S Beech</v>
      </c>
      <c r="I29" s="270">
        <v>229</v>
      </c>
      <c r="J29" s="189">
        <f t="shared" si="1"/>
        <v>159</v>
      </c>
      <c r="M29">
        <v>1</v>
      </c>
    </row>
    <row r="30" spans="1:13">
      <c r="A30" s="267" t="s">
        <v>110</v>
      </c>
      <c r="B30" s="268">
        <v>45</v>
      </c>
      <c r="C30" s="268">
        <v>45</v>
      </c>
      <c r="D30" s="268" t="str">
        <f>IF(B30&lt;=Lists_Cats!$B$19,Lists_Cats!$C$19,IF(B30&lt;=Lists_Cats!$B$21,Lists_Cats!$C$21,IF(B30&lt;=Lists_Cats!$B$22,Lists_Cats!$C$22,IF(B30&lt;=Lists_Cats!$B$23,Lists_Cats!$C$23,IF(B30&lt;=Lists_Cats!$B$24,Lists_Cats!$C$24,IF(B30&lt;=Lists_Cats!$B$25,Lists_Cats!$C$25,IF(B30&lt;=Lists_Cats!$B$26,Lists_Cats!$C$26,IF(B30&lt;=Lists_Cats!$B$27,Lists_Cats!$C$27,IF(B30&lt;=Lists_Cats!$B$28,Lists_Cats!$C$28,Lists_Cats!$C$29)))))))))</f>
        <v>FT7</v>
      </c>
      <c r="E30" s="268" t="str">
        <f>IF(C30&lt;=Lists_Cats!$B$33,Lists_Cats!$C$33,IF(C30&lt;=Lists_Cats!$B$34,Lists_Cats!$C$34,IF(C30&lt;=Lists_Cats!$B$35,Lists_Cats!$C$35,IF(C30&lt;=Lists_Cats!$B$36,Lists_Cats!$C$36,IF(C30&lt;=Lists_Cats!$B$37,Lists_Cats!$C$37,IF(C30&lt;=Lists_Cats!$B$38,Lists_Cats!$C$38,IF(C30&lt;=Lists_Cats!$B$39,Lists_Cats!$C$39,IF(C30&lt;=Lists_Cats!$B$40,Lists_Cats!$C$40,IF(C30&lt;=Lists_Cats!$B$41,Lists_Cats!$C$41,IF(C30&lt;=Lists_Cats!$B$42,Lists_Cats!$C$42,IF(C30&lt;=Lists_Cats!$B$43,Lists_Cats!$C$43,IF(C30&lt;=Lists_Cats!$B$44,Lists_Cats!$C$44,IF(C30&lt;=Lists_Cats!$B$45,Lists_Cats!$C$45,IF(C30&lt;=Lists_Cats!$B$46,Lists_Cats!$C$46,Lists_Cats!$C$47))))))))))))))</f>
        <v>FW2</v>
      </c>
      <c r="F30" s="268" t="s">
        <v>14</v>
      </c>
      <c r="G30" s="269" t="s">
        <v>720</v>
      </c>
      <c r="H30" s="200" t="str">
        <f t="shared" si="0"/>
        <v>FT7-FW2-A-MDF - Sapele</v>
      </c>
      <c r="I30" s="270">
        <v>227</v>
      </c>
      <c r="J30" s="189">
        <f t="shared" si="1"/>
        <v>157</v>
      </c>
      <c r="M30">
        <v>1</v>
      </c>
    </row>
    <row r="31" spans="1:13">
      <c r="A31" s="267" t="s">
        <v>110</v>
      </c>
      <c r="B31" s="268">
        <v>45</v>
      </c>
      <c r="C31" s="268">
        <v>45</v>
      </c>
      <c r="D31" s="268" t="str">
        <f>IF(B31&lt;=Lists_Cats!$B$19,Lists_Cats!$C$19,IF(B31&lt;=Lists_Cats!$B$21,Lists_Cats!$C$21,IF(B31&lt;=Lists_Cats!$B$22,Lists_Cats!$C$22,IF(B31&lt;=Lists_Cats!$B$23,Lists_Cats!$C$23,IF(B31&lt;=Lists_Cats!$B$24,Lists_Cats!$C$24,IF(B31&lt;=Lists_Cats!$B$25,Lists_Cats!$C$25,IF(B31&lt;=Lists_Cats!$B$26,Lists_Cats!$C$26,IF(B31&lt;=Lists_Cats!$B$27,Lists_Cats!$C$27,IF(B31&lt;=Lists_Cats!$B$28,Lists_Cats!$C$28,Lists_Cats!$C$29)))))))))</f>
        <v>FT7</v>
      </c>
      <c r="E31" s="268" t="str">
        <f>IF(C31&lt;=Lists_Cats!$B$33,Lists_Cats!$C$33,IF(C31&lt;=Lists_Cats!$B$34,Lists_Cats!$C$34,IF(C31&lt;=Lists_Cats!$B$35,Lists_Cats!$C$35,IF(C31&lt;=Lists_Cats!$B$36,Lists_Cats!$C$36,IF(C31&lt;=Lists_Cats!$B$37,Lists_Cats!$C$37,IF(C31&lt;=Lists_Cats!$B$38,Lists_Cats!$C$38,IF(C31&lt;=Lists_Cats!$B$39,Lists_Cats!$C$39,IF(C31&lt;=Lists_Cats!$B$40,Lists_Cats!$C$40,IF(C31&lt;=Lists_Cats!$B$41,Lists_Cats!$C$41,IF(C31&lt;=Lists_Cats!$B$42,Lists_Cats!$C$42,IF(C31&lt;=Lists_Cats!$B$43,Lists_Cats!$C$43,IF(C31&lt;=Lists_Cats!$B$44,Lists_Cats!$C$44,IF(C31&lt;=Lists_Cats!$B$45,Lists_Cats!$C$45,IF(C31&lt;=Lists_Cats!$B$46,Lists_Cats!$C$46,Lists_Cats!$C$47))))))))))))))</f>
        <v>FW2</v>
      </c>
      <c r="F31" s="268" t="s">
        <v>14</v>
      </c>
      <c r="G31" s="269" t="s">
        <v>721</v>
      </c>
      <c r="H31" s="200" t="str">
        <f t="shared" si="0"/>
        <v>FT7-FW2-A-MDF - Walnut</v>
      </c>
      <c r="I31" s="270">
        <v>413</v>
      </c>
      <c r="J31" s="189">
        <f t="shared" si="1"/>
        <v>343</v>
      </c>
      <c r="M31">
        <v>1</v>
      </c>
    </row>
    <row r="32" spans="1:13">
      <c r="A32" s="267" t="s">
        <v>110</v>
      </c>
      <c r="B32" s="268">
        <v>45</v>
      </c>
      <c r="C32" s="268">
        <v>45</v>
      </c>
      <c r="D32" s="268" t="str">
        <f>IF(B32&lt;=Lists_Cats!$B$19,Lists_Cats!$C$19,IF(B32&lt;=Lists_Cats!$B$21,Lists_Cats!$C$21,IF(B32&lt;=Lists_Cats!$B$22,Lists_Cats!$C$22,IF(B32&lt;=Lists_Cats!$B$23,Lists_Cats!$C$23,IF(B32&lt;=Lists_Cats!$B$24,Lists_Cats!$C$24,IF(B32&lt;=Lists_Cats!$B$25,Lists_Cats!$C$25,IF(B32&lt;=Lists_Cats!$B$26,Lists_Cats!$C$26,IF(B32&lt;=Lists_Cats!$B$27,Lists_Cats!$C$27,IF(B32&lt;=Lists_Cats!$B$28,Lists_Cats!$C$28,Lists_Cats!$C$29)))))))))</f>
        <v>FT7</v>
      </c>
      <c r="E32" s="268" t="str">
        <f>IF(C32&lt;=Lists_Cats!$B$33,Lists_Cats!$C$33,IF(C32&lt;=Lists_Cats!$B$34,Lists_Cats!$C$34,IF(C32&lt;=Lists_Cats!$B$35,Lists_Cats!$C$35,IF(C32&lt;=Lists_Cats!$B$36,Lists_Cats!$C$36,IF(C32&lt;=Lists_Cats!$B$37,Lists_Cats!$C$37,IF(C32&lt;=Lists_Cats!$B$38,Lists_Cats!$C$38,IF(C32&lt;=Lists_Cats!$B$39,Lists_Cats!$C$39,IF(C32&lt;=Lists_Cats!$B$40,Lists_Cats!$C$40,IF(C32&lt;=Lists_Cats!$B$41,Lists_Cats!$C$41,IF(C32&lt;=Lists_Cats!$B$42,Lists_Cats!$C$42,IF(C32&lt;=Lists_Cats!$B$43,Lists_Cats!$C$43,IF(C32&lt;=Lists_Cats!$B$44,Lists_Cats!$C$44,IF(C32&lt;=Lists_Cats!$B$45,Lists_Cats!$C$45,IF(C32&lt;=Lists_Cats!$B$46,Lists_Cats!$C$46,Lists_Cats!$C$47))))))))))))))</f>
        <v>FW2</v>
      </c>
      <c r="F32" s="268" t="s">
        <v>4</v>
      </c>
      <c r="G32" s="269" t="s">
        <v>716</v>
      </c>
      <c r="H32" s="200" t="str">
        <f t="shared" si="0"/>
        <v>FT7-FW2-C-MDF - Ash</v>
      </c>
      <c r="I32" s="270">
        <v>263</v>
      </c>
      <c r="J32" s="189">
        <f>+I32+70</f>
        <v>333</v>
      </c>
      <c r="M32">
        <v>1</v>
      </c>
    </row>
    <row r="33" spans="1:13">
      <c r="A33" s="267" t="s">
        <v>110</v>
      </c>
      <c r="B33" s="268">
        <v>45</v>
      </c>
      <c r="C33" s="268">
        <v>45</v>
      </c>
      <c r="D33" s="268" t="str">
        <f>IF(B33&lt;=Lists_Cats!$B$19,Lists_Cats!$C$19,IF(B33&lt;=Lists_Cats!$B$21,Lists_Cats!$C$21,IF(B33&lt;=Lists_Cats!$B$22,Lists_Cats!$C$22,IF(B33&lt;=Lists_Cats!$B$23,Lists_Cats!$C$23,IF(B33&lt;=Lists_Cats!$B$24,Lists_Cats!$C$24,IF(B33&lt;=Lists_Cats!$B$25,Lists_Cats!$C$25,IF(B33&lt;=Lists_Cats!$B$26,Lists_Cats!$C$26,IF(B33&lt;=Lists_Cats!$B$27,Lists_Cats!$C$27,IF(B33&lt;=Lists_Cats!$B$28,Lists_Cats!$C$28,Lists_Cats!$C$29)))))))))</f>
        <v>FT7</v>
      </c>
      <c r="E33" s="268" t="str">
        <f>IF(C33&lt;=Lists_Cats!$B$33,Lists_Cats!$C$33,IF(C33&lt;=Lists_Cats!$B$34,Lists_Cats!$C$34,IF(C33&lt;=Lists_Cats!$B$35,Lists_Cats!$C$35,IF(C33&lt;=Lists_Cats!$B$36,Lists_Cats!$C$36,IF(C33&lt;=Lists_Cats!$B$37,Lists_Cats!$C$37,IF(C33&lt;=Lists_Cats!$B$38,Lists_Cats!$C$38,IF(C33&lt;=Lists_Cats!$B$39,Lists_Cats!$C$39,IF(C33&lt;=Lists_Cats!$B$40,Lists_Cats!$C$40,IF(C33&lt;=Lists_Cats!$B$41,Lists_Cats!$C$41,IF(C33&lt;=Lists_Cats!$B$42,Lists_Cats!$C$42,IF(C33&lt;=Lists_Cats!$B$43,Lists_Cats!$C$43,IF(C33&lt;=Lists_Cats!$B$44,Lists_Cats!$C$44,IF(C33&lt;=Lists_Cats!$B$45,Lists_Cats!$C$45,IF(C33&lt;=Lists_Cats!$B$46,Lists_Cats!$C$46,Lists_Cats!$C$47))))))))))))))</f>
        <v>FW2</v>
      </c>
      <c r="F33" s="268" t="s">
        <v>4</v>
      </c>
      <c r="G33" s="269" t="s">
        <v>717</v>
      </c>
      <c r="H33" s="200" t="str">
        <f t="shared" si="0"/>
        <v>FT7-FW2-C-MDF - Cherry</v>
      </c>
      <c r="I33" s="270">
        <v>344</v>
      </c>
      <c r="J33" s="189">
        <f t="shared" si="1"/>
        <v>274</v>
      </c>
      <c r="M33">
        <v>1</v>
      </c>
    </row>
    <row r="34" spans="1:13">
      <c r="A34" s="267" t="s">
        <v>110</v>
      </c>
      <c r="B34" s="268">
        <v>45</v>
      </c>
      <c r="C34" s="268">
        <v>45</v>
      </c>
      <c r="D34" s="268" t="str">
        <f>IF(B34&lt;=Lists_Cats!$B$19,Lists_Cats!$C$19,IF(B34&lt;=Lists_Cats!$B$21,Lists_Cats!$C$21,IF(B34&lt;=Lists_Cats!$B$22,Lists_Cats!$C$22,IF(B34&lt;=Lists_Cats!$B$23,Lists_Cats!$C$23,IF(B34&lt;=Lists_Cats!$B$24,Lists_Cats!$C$24,IF(B34&lt;=Lists_Cats!$B$25,Lists_Cats!$C$25,IF(B34&lt;=Lists_Cats!$B$26,Lists_Cats!$C$26,IF(B34&lt;=Lists_Cats!$B$27,Lists_Cats!$C$27,IF(B34&lt;=Lists_Cats!$B$28,Lists_Cats!$C$28,Lists_Cats!$C$29)))))))))</f>
        <v>FT7</v>
      </c>
      <c r="E34" s="268" t="str">
        <f>IF(C34&lt;=Lists_Cats!$B$33,Lists_Cats!$C$33,IF(C34&lt;=Lists_Cats!$B$34,Lists_Cats!$C$34,IF(C34&lt;=Lists_Cats!$B$35,Lists_Cats!$C$35,IF(C34&lt;=Lists_Cats!$B$36,Lists_Cats!$C$36,IF(C34&lt;=Lists_Cats!$B$37,Lists_Cats!$C$37,IF(C34&lt;=Lists_Cats!$B$38,Lists_Cats!$C$38,IF(C34&lt;=Lists_Cats!$B$39,Lists_Cats!$C$39,IF(C34&lt;=Lists_Cats!$B$40,Lists_Cats!$C$40,IF(C34&lt;=Lists_Cats!$B$41,Lists_Cats!$C$41,IF(C34&lt;=Lists_Cats!$B$42,Lists_Cats!$C$42,IF(C34&lt;=Lists_Cats!$B$43,Lists_Cats!$C$43,IF(C34&lt;=Lists_Cats!$B$44,Lists_Cats!$C$44,IF(C34&lt;=Lists_Cats!$B$45,Lists_Cats!$C$45,IF(C34&lt;=Lists_Cats!$B$46,Lists_Cats!$C$46,Lists_Cats!$C$47))))))))))))))</f>
        <v>FW2</v>
      </c>
      <c r="F34" s="268" t="s">
        <v>4</v>
      </c>
      <c r="G34" s="265" t="s">
        <v>747</v>
      </c>
      <c r="H34" s="200" t="str">
        <f t="shared" si="0"/>
        <v>FT7-FW2-C-MDF - W.Oak</v>
      </c>
      <c r="I34" s="270">
        <v>322</v>
      </c>
      <c r="J34" s="189">
        <f t="shared" si="1"/>
        <v>252</v>
      </c>
      <c r="M34">
        <v>1</v>
      </c>
    </row>
    <row r="35" spans="1:13">
      <c r="A35" s="267" t="s">
        <v>110</v>
      </c>
      <c r="B35" s="268">
        <v>45</v>
      </c>
      <c r="C35" s="268">
        <v>45</v>
      </c>
      <c r="D35" s="268" t="str">
        <f>IF(B35&lt;=Lists_Cats!$B$19,Lists_Cats!$C$19,IF(B35&lt;=Lists_Cats!$B$21,Lists_Cats!$C$21,IF(B35&lt;=Lists_Cats!$B$22,Lists_Cats!$C$22,IF(B35&lt;=Lists_Cats!$B$23,Lists_Cats!$C$23,IF(B35&lt;=Lists_Cats!$B$24,Lists_Cats!$C$24,IF(B35&lt;=Lists_Cats!$B$25,Lists_Cats!$C$25,IF(B35&lt;=Lists_Cats!$B$26,Lists_Cats!$C$26,IF(B35&lt;=Lists_Cats!$B$27,Lists_Cats!$C$27,IF(B35&lt;=Lists_Cats!$B$28,Lists_Cats!$C$28,Lists_Cats!$C$29)))))))))</f>
        <v>FT7</v>
      </c>
      <c r="E35" s="268" t="str">
        <f>IF(C35&lt;=Lists_Cats!$B$33,Lists_Cats!$C$33,IF(C35&lt;=Lists_Cats!$B$34,Lists_Cats!$C$34,IF(C35&lt;=Lists_Cats!$B$35,Lists_Cats!$C$35,IF(C35&lt;=Lists_Cats!$B$36,Lists_Cats!$C$36,IF(C35&lt;=Lists_Cats!$B$37,Lists_Cats!$C$37,IF(C35&lt;=Lists_Cats!$B$38,Lists_Cats!$C$38,IF(C35&lt;=Lists_Cats!$B$39,Lists_Cats!$C$39,IF(C35&lt;=Lists_Cats!$B$40,Lists_Cats!$C$40,IF(C35&lt;=Lists_Cats!$B$41,Lists_Cats!$C$41,IF(C35&lt;=Lists_Cats!$B$42,Lists_Cats!$C$42,IF(C35&lt;=Lists_Cats!$B$43,Lists_Cats!$C$43,IF(C35&lt;=Lists_Cats!$B$44,Lists_Cats!$C$44,IF(C35&lt;=Lists_Cats!$B$45,Lists_Cats!$C$45,IF(C35&lt;=Lists_Cats!$B$46,Lists_Cats!$C$46,Lists_Cats!$C$47))))))))))))))</f>
        <v>FW2</v>
      </c>
      <c r="F35" s="268" t="s">
        <v>4</v>
      </c>
      <c r="G35" s="269" t="s">
        <v>718</v>
      </c>
      <c r="H35" s="200" t="str">
        <f t="shared" si="0"/>
        <v>FT7-FW2-C-MDF - Maple</v>
      </c>
      <c r="I35" s="270">
        <v>346</v>
      </c>
      <c r="J35" s="189">
        <f t="shared" si="1"/>
        <v>276</v>
      </c>
      <c r="M35">
        <v>1</v>
      </c>
    </row>
    <row r="36" spans="1:13">
      <c r="A36" s="267" t="s">
        <v>110</v>
      </c>
      <c r="B36" s="268">
        <v>45</v>
      </c>
      <c r="C36" s="268">
        <v>45</v>
      </c>
      <c r="D36" s="268" t="str">
        <f>IF(B36&lt;=Lists_Cats!$B$19,Lists_Cats!$C$19,IF(B36&lt;=Lists_Cats!$B$21,Lists_Cats!$C$21,IF(B36&lt;=Lists_Cats!$B$22,Lists_Cats!$C$22,IF(B36&lt;=Lists_Cats!$B$23,Lists_Cats!$C$23,IF(B36&lt;=Lists_Cats!$B$24,Lists_Cats!$C$24,IF(B36&lt;=Lists_Cats!$B$25,Lists_Cats!$C$25,IF(B36&lt;=Lists_Cats!$B$26,Lists_Cats!$C$26,IF(B36&lt;=Lists_Cats!$B$27,Lists_Cats!$C$27,IF(B36&lt;=Lists_Cats!$B$28,Lists_Cats!$C$28,Lists_Cats!$C$29)))))))))</f>
        <v>FT7</v>
      </c>
      <c r="E36" s="268" t="str">
        <f>IF(C36&lt;=Lists_Cats!$B$33,Lists_Cats!$C$33,IF(C36&lt;=Lists_Cats!$B$34,Lists_Cats!$C$34,IF(C36&lt;=Lists_Cats!$B$35,Lists_Cats!$C$35,IF(C36&lt;=Lists_Cats!$B$36,Lists_Cats!$C$36,IF(C36&lt;=Lists_Cats!$B$37,Lists_Cats!$C$37,IF(C36&lt;=Lists_Cats!$B$38,Lists_Cats!$C$38,IF(C36&lt;=Lists_Cats!$B$39,Lists_Cats!$C$39,IF(C36&lt;=Lists_Cats!$B$40,Lists_Cats!$C$40,IF(C36&lt;=Lists_Cats!$B$41,Lists_Cats!$C$41,IF(C36&lt;=Lists_Cats!$B$42,Lists_Cats!$C$42,IF(C36&lt;=Lists_Cats!$B$43,Lists_Cats!$C$43,IF(C36&lt;=Lists_Cats!$B$44,Lists_Cats!$C$44,IF(C36&lt;=Lists_Cats!$B$45,Lists_Cats!$C$45,IF(C36&lt;=Lists_Cats!$B$46,Lists_Cats!$C$46,Lists_Cats!$C$47))))))))))))))</f>
        <v>FW2</v>
      </c>
      <c r="F36" s="268" t="s">
        <v>4</v>
      </c>
      <c r="G36" s="269" t="s">
        <v>719</v>
      </c>
      <c r="H36" s="200" t="str">
        <f t="shared" si="0"/>
        <v>FT7-FW2-C-MDF - S Beech</v>
      </c>
      <c r="I36" s="270">
        <v>263</v>
      </c>
      <c r="J36" s="189">
        <f t="shared" si="1"/>
        <v>193</v>
      </c>
      <c r="M36">
        <v>1</v>
      </c>
    </row>
    <row r="37" spans="1:13">
      <c r="A37" s="267" t="s">
        <v>110</v>
      </c>
      <c r="B37" s="268">
        <v>45</v>
      </c>
      <c r="C37" s="268">
        <v>45</v>
      </c>
      <c r="D37" s="268" t="str">
        <f>IF(B37&lt;=Lists_Cats!$B$19,Lists_Cats!$C$19,IF(B37&lt;=Lists_Cats!$B$21,Lists_Cats!$C$21,IF(B37&lt;=Lists_Cats!$B$22,Lists_Cats!$C$22,IF(B37&lt;=Lists_Cats!$B$23,Lists_Cats!$C$23,IF(B37&lt;=Lists_Cats!$B$24,Lists_Cats!$C$24,IF(B37&lt;=Lists_Cats!$B$25,Lists_Cats!$C$25,IF(B37&lt;=Lists_Cats!$B$26,Lists_Cats!$C$26,IF(B37&lt;=Lists_Cats!$B$27,Lists_Cats!$C$27,IF(B37&lt;=Lists_Cats!$B$28,Lists_Cats!$C$28,Lists_Cats!$C$29)))))))))</f>
        <v>FT7</v>
      </c>
      <c r="E37" s="268" t="str">
        <f>IF(C37&lt;=Lists_Cats!$B$33,Lists_Cats!$C$33,IF(C37&lt;=Lists_Cats!$B$34,Lists_Cats!$C$34,IF(C37&lt;=Lists_Cats!$B$35,Lists_Cats!$C$35,IF(C37&lt;=Lists_Cats!$B$36,Lists_Cats!$C$36,IF(C37&lt;=Lists_Cats!$B$37,Lists_Cats!$C$37,IF(C37&lt;=Lists_Cats!$B$38,Lists_Cats!$C$38,IF(C37&lt;=Lists_Cats!$B$39,Lists_Cats!$C$39,IF(C37&lt;=Lists_Cats!$B$40,Lists_Cats!$C$40,IF(C37&lt;=Lists_Cats!$B$41,Lists_Cats!$C$41,IF(C37&lt;=Lists_Cats!$B$42,Lists_Cats!$C$42,IF(C37&lt;=Lists_Cats!$B$43,Lists_Cats!$C$43,IF(C37&lt;=Lists_Cats!$B$44,Lists_Cats!$C$44,IF(C37&lt;=Lists_Cats!$B$45,Lists_Cats!$C$45,IF(C37&lt;=Lists_Cats!$B$46,Lists_Cats!$C$46,Lists_Cats!$C$47))))))))))))))</f>
        <v>FW2</v>
      </c>
      <c r="F37" s="268" t="s">
        <v>4</v>
      </c>
      <c r="G37" s="269" t="s">
        <v>720</v>
      </c>
      <c r="H37" s="200" t="str">
        <f t="shared" si="0"/>
        <v>FT7-FW2-C-MDF - Sapele</v>
      </c>
      <c r="I37" s="270">
        <v>265</v>
      </c>
      <c r="J37" s="189">
        <f t="shared" si="1"/>
        <v>195</v>
      </c>
      <c r="M37">
        <v>1</v>
      </c>
    </row>
    <row r="38" spans="1:13">
      <c r="A38" s="267" t="s">
        <v>110</v>
      </c>
      <c r="B38" s="268">
        <v>45</v>
      </c>
      <c r="C38" s="268">
        <v>45</v>
      </c>
      <c r="D38" s="268" t="str">
        <f>IF(B38&lt;=Lists_Cats!$B$19,Lists_Cats!$C$19,IF(B38&lt;=Lists_Cats!$B$21,Lists_Cats!$C$21,IF(B38&lt;=Lists_Cats!$B$22,Lists_Cats!$C$22,IF(B38&lt;=Lists_Cats!$B$23,Lists_Cats!$C$23,IF(B38&lt;=Lists_Cats!$B$24,Lists_Cats!$C$24,IF(B38&lt;=Lists_Cats!$B$25,Lists_Cats!$C$25,IF(B38&lt;=Lists_Cats!$B$26,Lists_Cats!$C$26,IF(B38&lt;=Lists_Cats!$B$27,Lists_Cats!$C$27,IF(B38&lt;=Lists_Cats!$B$28,Lists_Cats!$C$28,Lists_Cats!$C$29)))))))))</f>
        <v>FT7</v>
      </c>
      <c r="E38" s="268" t="str">
        <f>IF(C38&lt;=Lists_Cats!$B$33,Lists_Cats!$C$33,IF(C38&lt;=Lists_Cats!$B$34,Lists_Cats!$C$34,IF(C38&lt;=Lists_Cats!$B$35,Lists_Cats!$C$35,IF(C38&lt;=Lists_Cats!$B$36,Lists_Cats!$C$36,IF(C38&lt;=Lists_Cats!$B$37,Lists_Cats!$C$37,IF(C38&lt;=Lists_Cats!$B$38,Lists_Cats!$C$38,IF(C38&lt;=Lists_Cats!$B$39,Lists_Cats!$C$39,IF(C38&lt;=Lists_Cats!$B$40,Lists_Cats!$C$40,IF(C38&lt;=Lists_Cats!$B$41,Lists_Cats!$C$41,IF(C38&lt;=Lists_Cats!$B$42,Lists_Cats!$C$42,IF(C38&lt;=Lists_Cats!$B$43,Lists_Cats!$C$43,IF(C38&lt;=Lists_Cats!$B$44,Lists_Cats!$C$44,IF(C38&lt;=Lists_Cats!$B$45,Lists_Cats!$C$45,IF(C38&lt;=Lists_Cats!$B$46,Lists_Cats!$C$46,Lists_Cats!$C$47))))))))))))))</f>
        <v>FW2</v>
      </c>
      <c r="F38" s="268" t="s">
        <v>4</v>
      </c>
      <c r="G38" s="269" t="s">
        <v>721</v>
      </c>
      <c r="H38" s="200" t="str">
        <f t="shared" si="0"/>
        <v>FT7-FW2-C-MDF - Walnut</v>
      </c>
      <c r="I38" s="270">
        <v>455</v>
      </c>
      <c r="J38" s="189">
        <f t="shared" si="1"/>
        <v>385</v>
      </c>
      <c r="M38">
        <v>1</v>
      </c>
    </row>
    <row r="39" spans="1:13">
      <c r="A39" s="267" t="s">
        <v>110</v>
      </c>
      <c r="B39" s="268">
        <v>45</v>
      </c>
      <c r="C39" s="268">
        <v>45</v>
      </c>
      <c r="D39" s="268" t="str">
        <f>IF(B39&lt;=Lists_Cats!$B$19,Lists_Cats!$C$19,IF(B39&lt;=Lists_Cats!$B$21,Lists_Cats!$C$21,IF(B39&lt;=Lists_Cats!$B$22,Lists_Cats!$C$22,IF(B39&lt;=Lists_Cats!$B$23,Lists_Cats!$C$23,IF(B39&lt;=Lists_Cats!$B$24,Lists_Cats!$C$24,IF(B39&lt;=Lists_Cats!$B$25,Lists_Cats!$C$25,IF(B39&lt;=Lists_Cats!$B$26,Lists_Cats!$C$26,IF(B39&lt;=Lists_Cats!$B$27,Lists_Cats!$C$27,IF(B39&lt;=Lists_Cats!$B$28,Lists_Cats!$C$28,Lists_Cats!$C$29)))))))))</f>
        <v>FT7</v>
      </c>
      <c r="E39" s="268" t="str">
        <f>IF(C39&lt;=Lists_Cats!$B$33,Lists_Cats!$C$33,IF(C39&lt;=Lists_Cats!$B$34,Lists_Cats!$C$34,IF(C39&lt;=Lists_Cats!$B$35,Lists_Cats!$C$35,IF(C39&lt;=Lists_Cats!$B$36,Lists_Cats!$C$36,IF(C39&lt;=Lists_Cats!$B$37,Lists_Cats!$C$37,IF(C39&lt;=Lists_Cats!$B$38,Lists_Cats!$C$38,IF(C39&lt;=Lists_Cats!$B$39,Lists_Cats!$C$39,IF(C39&lt;=Lists_Cats!$B$40,Lists_Cats!$C$40,IF(C39&lt;=Lists_Cats!$B$41,Lists_Cats!$C$41,IF(C39&lt;=Lists_Cats!$B$42,Lists_Cats!$C$42,IF(C39&lt;=Lists_Cats!$B$43,Lists_Cats!$C$43,IF(C39&lt;=Lists_Cats!$B$44,Lists_Cats!$C$44,IF(C39&lt;=Lists_Cats!$B$45,Lists_Cats!$C$45,IF(C39&lt;=Lists_Cats!$B$46,Lists_Cats!$C$46,Lists_Cats!$C$47))))))))))))))</f>
        <v>FW2</v>
      </c>
      <c r="F39" s="268" t="s">
        <v>9</v>
      </c>
      <c r="G39" s="269" t="s">
        <v>716</v>
      </c>
      <c r="H39" s="200" t="str">
        <f t="shared" si="0"/>
        <v>FT7-FW2-B-MDF - Ash</v>
      </c>
      <c r="I39" s="270">
        <v>298</v>
      </c>
      <c r="J39" s="189">
        <f>+I39+70</f>
        <v>368</v>
      </c>
      <c r="M39">
        <v>1</v>
      </c>
    </row>
    <row r="40" spans="1:13">
      <c r="A40" s="267" t="s">
        <v>110</v>
      </c>
      <c r="B40" s="268">
        <v>45</v>
      </c>
      <c r="C40" s="268">
        <v>45</v>
      </c>
      <c r="D40" s="268" t="str">
        <f>IF(B40&lt;=Lists_Cats!$B$19,Lists_Cats!$C$19,IF(B40&lt;=Lists_Cats!$B$21,Lists_Cats!$C$21,IF(B40&lt;=Lists_Cats!$B$22,Lists_Cats!$C$22,IF(B40&lt;=Lists_Cats!$B$23,Lists_Cats!$C$23,IF(B40&lt;=Lists_Cats!$B$24,Lists_Cats!$C$24,IF(B40&lt;=Lists_Cats!$B$25,Lists_Cats!$C$25,IF(B40&lt;=Lists_Cats!$B$26,Lists_Cats!$C$26,IF(B40&lt;=Lists_Cats!$B$27,Lists_Cats!$C$27,IF(B40&lt;=Lists_Cats!$B$28,Lists_Cats!$C$28,Lists_Cats!$C$29)))))))))</f>
        <v>FT7</v>
      </c>
      <c r="E40" s="268" t="str">
        <f>IF(C40&lt;=Lists_Cats!$B$33,Lists_Cats!$C$33,IF(C40&lt;=Lists_Cats!$B$34,Lists_Cats!$C$34,IF(C40&lt;=Lists_Cats!$B$35,Lists_Cats!$C$35,IF(C40&lt;=Lists_Cats!$B$36,Lists_Cats!$C$36,IF(C40&lt;=Lists_Cats!$B$37,Lists_Cats!$C$37,IF(C40&lt;=Lists_Cats!$B$38,Lists_Cats!$C$38,IF(C40&lt;=Lists_Cats!$B$39,Lists_Cats!$C$39,IF(C40&lt;=Lists_Cats!$B$40,Lists_Cats!$C$40,IF(C40&lt;=Lists_Cats!$B$41,Lists_Cats!$C$41,IF(C40&lt;=Lists_Cats!$B$42,Lists_Cats!$C$42,IF(C40&lt;=Lists_Cats!$B$43,Lists_Cats!$C$43,IF(C40&lt;=Lists_Cats!$B$44,Lists_Cats!$C$44,IF(C40&lt;=Lists_Cats!$B$45,Lists_Cats!$C$45,IF(C40&lt;=Lists_Cats!$B$46,Lists_Cats!$C$46,Lists_Cats!$C$47))))))))))))))</f>
        <v>FW2</v>
      </c>
      <c r="F40" s="268" t="s">
        <v>9</v>
      </c>
      <c r="G40" s="269" t="s">
        <v>717</v>
      </c>
      <c r="H40" s="200" t="str">
        <f t="shared" si="0"/>
        <v>FT7-FW2-B-MDF - Cherry</v>
      </c>
      <c r="I40" s="270">
        <v>385</v>
      </c>
      <c r="J40" s="189">
        <f t="shared" si="1"/>
        <v>315</v>
      </c>
      <c r="M40">
        <v>1</v>
      </c>
    </row>
    <row r="41" spans="1:13">
      <c r="A41" s="267" t="s">
        <v>110</v>
      </c>
      <c r="B41" s="268">
        <v>45</v>
      </c>
      <c r="C41" s="268">
        <v>45</v>
      </c>
      <c r="D41" s="268" t="str">
        <f>IF(B41&lt;=Lists_Cats!$B$19,Lists_Cats!$C$19,IF(B41&lt;=Lists_Cats!$B$21,Lists_Cats!$C$21,IF(B41&lt;=Lists_Cats!$B$22,Lists_Cats!$C$22,IF(B41&lt;=Lists_Cats!$B$23,Lists_Cats!$C$23,IF(B41&lt;=Lists_Cats!$B$24,Lists_Cats!$C$24,IF(B41&lt;=Lists_Cats!$B$25,Lists_Cats!$C$25,IF(B41&lt;=Lists_Cats!$B$26,Lists_Cats!$C$26,IF(B41&lt;=Lists_Cats!$B$27,Lists_Cats!$C$27,IF(B41&lt;=Lists_Cats!$B$28,Lists_Cats!$C$28,Lists_Cats!$C$29)))))))))</f>
        <v>FT7</v>
      </c>
      <c r="E41" s="268" t="str">
        <f>IF(C41&lt;=Lists_Cats!$B$33,Lists_Cats!$C$33,IF(C41&lt;=Lists_Cats!$B$34,Lists_Cats!$C$34,IF(C41&lt;=Lists_Cats!$B$35,Lists_Cats!$C$35,IF(C41&lt;=Lists_Cats!$B$36,Lists_Cats!$C$36,IF(C41&lt;=Lists_Cats!$B$37,Lists_Cats!$C$37,IF(C41&lt;=Lists_Cats!$B$38,Lists_Cats!$C$38,IF(C41&lt;=Lists_Cats!$B$39,Lists_Cats!$C$39,IF(C41&lt;=Lists_Cats!$B$40,Lists_Cats!$C$40,IF(C41&lt;=Lists_Cats!$B$41,Lists_Cats!$C$41,IF(C41&lt;=Lists_Cats!$B$42,Lists_Cats!$C$42,IF(C41&lt;=Lists_Cats!$B$43,Lists_Cats!$C$43,IF(C41&lt;=Lists_Cats!$B$44,Lists_Cats!$C$44,IF(C41&lt;=Lists_Cats!$B$45,Lists_Cats!$C$45,IF(C41&lt;=Lists_Cats!$B$46,Lists_Cats!$C$46,Lists_Cats!$C$47))))))))))))))</f>
        <v>FW2</v>
      </c>
      <c r="F41" s="268" t="s">
        <v>9</v>
      </c>
      <c r="G41" s="265" t="s">
        <v>747</v>
      </c>
      <c r="H41" s="200" t="str">
        <f t="shared" si="0"/>
        <v>FT7-FW2-B-MDF - W.Oak</v>
      </c>
      <c r="I41" s="270">
        <v>364</v>
      </c>
      <c r="J41" s="189">
        <f t="shared" si="1"/>
        <v>294</v>
      </c>
      <c r="M41">
        <v>1</v>
      </c>
    </row>
    <row r="42" spans="1:13">
      <c r="A42" s="267" t="s">
        <v>110</v>
      </c>
      <c r="B42" s="268">
        <v>45</v>
      </c>
      <c r="C42" s="268">
        <v>45</v>
      </c>
      <c r="D42" s="268" t="str">
        <f>IF(B42&lt;=Lists_Cats!$B$19,Lists_Cats!$C$19,IF(B42&lt;=Lists_Cats!$B$21,Lists_Cats!$C$21,IF(B42&lt;=Lists_Cats!$B$22,Lists_Cats!$C$22,IF(B42&lt;=Lists_Cats!$B$23,Lists_Cats!$C$23,IF(B42&lt;=Lists_Cats!$B$24,Lists_Cats!$C$24,IF(B42&lt;=Lists_Cats!$B$25,Lists_Cats!$C$25,IF(B42&lt;=Lists_Cats!$B$26,Lists_Cats!$C$26,IF(B42&lt;=Lists_Cats!$B$27,Lists_Cats!$C$27,IF(B42&lt;=Lists_Cats!$B$28,Lists_Cats!$C$28,Lists_Cats!$C$29)))))))))</f>
        <v>FT7</v>
      </c>
      <c r="E42" s="268" t="str">
        <f>IF(C42&lt;=Lists_Cats!$B$33,Lists_Cats!$C$33,IF(C42&lt;=Lists_Cats!$B$34,Lists_Cats!$C$34,IF(C42&lt;=Lists_Cats!$B$35,Lists_Cats!$C$35,IF(C42&lt;=Lists_Cats!$B$36,Lists_Cats!$C$36,IF(C42&lt;=Lists_Cats!$B$37,Lists_Cats!$C$37,IF(C42&lt;=Lists_Cats!$B$38,Lists_Cats!$C$38,IF(C42&lt;=Lists_Cats!$B$39,Lists_Cats!$C$39,IF(C42&lt;=Lists_Cats!$B$40,Lists_Cats!$C$40,IF(C42&lt;=Lists_Cats!$B$41,Lists_Cats!$C$41,IF(C42&lt;=Lists_Cats!$B$42,Lists_Cats!$C$42,IF(C42&lt;=Lists_Cats!$B$43,Lists_Cats!$C$43,IF(C42&lt;=Lists_Cats!$B$44,Lists_Cats!$C$44,IF(C42&lt;=Lists_Cats!$B$45,Lists_Cats!$C$45,IF(C42&lt;=Lists_Cats!$B$46,Lists_Cats!$C$46,Lists_Cats!$C$47))))))))))))))</f>
        <v>FW2</v>
      </c>
      <c r="F42" s="268" t="s">
        <v>9</v>
      </c>
      <c r="G42" s="269" t="s">
        <v>718</v>
      </c>
      <c r="H42" s="200" t="str">
        <f t="shared" si="0"/>
        <v>FT7-FW2-B-MDF - Maple</v>
      </c>
      <c r="I42" s="270">
        <v>387</v>
      </c>
      <c r="J42" s="189">
        <f t="shared" si="1"/>
        <v>317</v>
      </c>
      <c r="M42">
        <v>1</v>
      </c>
    </row>
    <row r="43" spans="1:13">
      <c r="A43" s="267" t="s">
        <v>110</v>
      </c>
      <c r="B43" s="268">
        <v>45</v>
      </c>
      <c r="C43" s="268">
        <v>45</v>
      </c>
      <c r="D43" s="268" t="str">
        <f>IF(B43&lt;=Lists_Cats!$B$19,Lists_Cats!$C$19,IF(B43&lt;=Lists_Cats!$B$21,Lists_Cats!$C$21,IF(B43&lt;=Lists_Cats!$B$22,Lists_Cats!$C$22,IF(B43&lt;=Lists_Cats!$B$23,Lists_Cats!$C$23,IF(B43&lt;=Lists_Cats!$B$24,Lists_Cats!$C$24,IF(B43&lt;=Lists_Cats!$B$25,Lists_Cats!$C$25,IF(B43&lt;=Lists_Cats!$B$26,Lists_Cats!$C$26,IF(B43&lt;=Lists_Cats!$B$27,Lists_Cats!$C$27,IF(B43&lt;=Lists_Cats!$B$28,Lists_Cats!$C$28,Lists_Cats!$C$29)))))))))</f>
        <v>FT7</v>
      </c>
      <c r="E43" s="268" t="str">
        <f>IF(C43&lt;=Lists_Cats!$B$33,Lists_Cats!$C$33,IF(C43&lt;=Lists_Cats!$B$34,Lists_Cats!$C$34,IF(C43&lt;=Lists_Cats!$B$35,Lists_Cats!$C$35,IF(C43&lt;=Lists_Cats!$B$36,Lists_Cats!$C$36,IF(C43&lt;=Lists_Cats!$B$37,Lists_Cats!$C$37,IF(C43&lt;=Lists_Cats!$B$38,Lists_Cats!$C$38,IF(C43&lt;=Lists_Cats!$B$39,Lists_Cats!$C$39,IF(C43&lt;=Lists_Cats!$B$40,Lists_Cats!$C$40,IF(C43&lt;=Lists_Cats!$B$41,Lists_Cats!$C$41,IF(C43&lt;=Lists_Cats!$B$42,Lists_Cats!$C$42,IF(C43&lt;=Lists_Cats!$B$43,Lists_Cats!$C$43,IF(C43&lt;=Lists_Cats!$B$44,Lists_Cats!$C$44,IF(C43&lt;=Lists_Cats!$B$45,Lists_Cats!$C$45,IF(C43&lt;=Lists_Cats!$B$46,Lists_Cats!$C$46,Lists_Cats!$C$47))))))))))))))</f>
        <v>FW2</v>
      </c>
      <c r="F43" s="268" t="s">
        <v>9</v>
      </c>
      <c r="G43" s="269" t="s">
        <v>719</v>
      </c>
      <c r="H43" s="200" t="str">
        <f t="shared" si="0"/>
        <v>FT7-FW2-B-MDF - S Beech</v>
      </c>
      <c r="I43" s="270">
        <v>298</v>
      </c>
      <c r="J43" s="189">
        <f t="shared" si="1"/>
        <v>228</v>
      </c>
      <c r="M43">
        <v>1</v>
      </c>
    </row>
    <row r="44" spans="1:13">
      <c r="A44" s="267" t="s">
        <v>110</v>
      </c>
      <c r="B44" s="268">
        <v>45</v>
      </c>
      <c r="C44" s="268">
        <v>45</v>
      </c>
      <c r="D44" s="268" t="str">
        <f>IF(B44&lt;=Lists_Cats!$B$19,Lists_Cats!$C$19,IF(B44&lt;=Lists_Cats!$B$21,Lists_Cats!$C$21,IF(B44&lt;=Lists_Cats!$B$22,Lists_Cats!$C$22,IF(B44&lt;=Lists_Cats!$B$23,Lists_Cats!$C$23,IF(B44&lt;=Lists_Cats!$B$24,Lists_Cats!$C$24,IF(B44&lt;=Lists_Cats!$B$25,Lists_Cats!$C$25,IF(B44&lt;=Lists_Cats!$B$26,Lists_Cats!$C$26,IF(B44&lt;=Lists_Cats!$B$27,Lists_Cats!$C$27,IF(B44&lt;=Lists_Cats!$B$28,Lists_Cats!$C$28,Lists_Cats!$C$29)))))))))</f>
        <v>FT7</v>
      </c>
      <c r="E44" s="268" t="str">
        <f>IF(C44&lt;=Lists_Cats!$B$33,Lists_Cats!$C$33,IF(C44&lt;=Lists_Cats!$B$34,Lists_Cats!$C$34,IF(C44&lt;=Lists_Cats!$B$35,Lists_Cats!$C$35,IF(C44&lt;=Lists_Cats!$B$36,Lists_Cats!$C$36,IF(C44&lt;=Lists_Cats!$B$37,Lists_Cats!$C$37,IF(C44&lt;=Lists_Cats!$B$38,Lists_Cats!$C$38,IF(C44&lt;=Lists_Cats!$B$39,Lists_Cats!$C$39,IF(C44&lt;=Lists_Cats!$B$40,Lists_Cats!$C$40,IF(C44&lt;=Lists_Cats!$B$41,Lists_Cats!$C$41,IF(C44&lt;=Lists_Cats!$B$42,Lists_Cats!$C$42,IF(C44&lt;=Lists_Cats!$B$43,Lists_Cats!$C$43,IF(C44&lt;=Lists_Cats!$B$44,Lists_Cats!$C$44,IF(C44&lt;=Lists_Cats!$B$45,Lists_Cats!$C$45,IF(C44&lt;=Lists_Cats!$B$46,Lists_Cats!$C$46,Lists_Cats!$C$47))))))))))))))</f>
        <v>FW2</v>
      </c>
      <c r="F44" s="268" t="s">
        <v>9</v>
      </c>
      <c r="G44" s="269" t="s">
        <v>720</v>
      </c>
      <c r="H44" s="200" t="str">
        <f t="shared" si="0"/>
        <v>FT7-FW2-B-MDF - Sapele</v>
      </c>
      <c r="I44" s="270">
        <v>298</v>
      </c>
      <c r="J44" s="189">
        <f t="shared" si="1"/>
        <v>228</v>
      </c>
      <c r="M44">
        <v>1</v>
      </c>
    </row>
    <row r="45" spans="1:13">
      <c r="A45" s="267" t="s">
        <v>110</v>
      </c>
      <c r="B45" s="268">
        <v>45</v>
      </c>
      <c r="C45" s="268">
        <v>45</v>
      </c>
      <c r="D45" s="268" t="str">
        <f>IF(B45&lt;=Lists_Cats!$B$19,Lists_Cats!$C$19,IF(B45&lt;=Lists_Cats!$B$21,Lists_Cats!$C$21,IF(B45&lt;=Lists_Cats!$B$22,Lists_Cats!$C$22,IF(B45&lt;=Lists_Cats!$B$23,Lists_Cats!$C$23,IF(B45&lt;=Lists_Cats!$B$24,Lists_Cats!$C$24,IF(B45&lt;=Lists_Cats!$B$25,Lists_Cats!$C$25,IF(B45&lt;=Lists_Cats!$B$26,Lists_Cats!$C$26,IF(B45&lt;=Lists_Cats!$B$27,Lists_Cats!$C$27,IF(B45&lt;=Lists_Cats!$B$28,Lists_Cats!$C$28,Lists_Cats!$C$29)))))))))</f>
        <v>FT7</v>
      </c>
      <c r="E45" s="268" t="str">
        <f>IF(C45&lt;=Lists_Cats!$B$33,Lists_Cats!$C$33,IF(C45&lt;=Lists_Cats!$B$34,Lists_Cats!$C$34,IF(C45&lt;=Lists_Cats!$B$35,Lists_Cats!$C$35,IF(C45&lt;=Lists_Cats!$B$36,Lists_Cats!$C$36,IF(C45&lt;=Lists_Cats!$B$37,Lists_Cats!$C$37,IF(C45&lt;=Lists_Cats!$B$38,Lists_Cats!$C$38,IF(C45&lt;=Lists_Cats!$B$39,Lists_Cats!$C$39,IF(C45&lt;=Lists_Cats!$B$40,Lists_Cats!$C$40,IF(C45&lt;=Lists_Cats!$B$41,Lists_Cats!$C$41,IF(C45&lt;=Lists_Cats!$B$42,Lists_Cats!$C$42,IF(C45&lt;=Lists_Cats!$B$43,Lists_Cats!$C$43,IF(C45&lt;=Lists_Cats!$B$44,Lists_Cats!$C$44,IF(C45&lt;=Lists_Cats!$B$45,Lists_Cats!$C$45,IF(C45&lt;=Lists_Cats!$B$46,Lists_Cats!$C$46,Lists_Cats!$C$47))))))))))))))</f>
        <v>FW2</v>
      </c>
      <c r="F45" s="268" t="s">
        <v>9</v>
      </c>
      <c r="G45" s="269" t="s">
        <v>721</v>
      </c>
      <c r="H45" s="200" t="str">
        <f t="shared" si="0"/>
        <v>FT7-FW2-B-MDF - Walnut</v>
      </c>
      <c r="I45" s="270">
        <v>510</v>
      </c>
      <c r="J45" s="189">
        <f t="shared" si="1"/>
        <v>440</v>
      </c>
      <c r="M45">
        <v>1</v>
      </c>
    </row>
    <row r="46" spans="1:13">
      <c r="A46" s="271" t="s">
        <v>110</v>
      </c>
      <c r="B46" s="272">
        <v>45</v>
      </c>
      <c r="C46" s="272">
        <v>60</v>
      </c>
      <c r="D46" s="272" t="str">
        <f>IF(B46&lt;=Lists_Cats!$B$19,Lists_Cats!$C$19,IF(B46&lt;=Lists_Cats!$B$21,Lists_Cats!$C$21,IF(B46&lt;=Lists_Cats!$B$22,Lists_Cats!$C$22,IF(B46&lt;=Lists_Cats!$B$23,Lists_Cats!$C$23,IF(B46&lt;=Lists_Cats!$B$24,Lists_Cats!$C$24,IF(B46&lt;=Lists_Cats!$B$25,Lists_Cats!$C$25,IF(B46&lt;=Lists_Cats!$B$26,Lists_Cats!$C$26,IF(B46&lt;=Lists_Cats!$B$27,Lists_Cats!$C$27,IF(B46&lt;=Lists_Cats!$B$28,Lists_Cats!$C$28,Lists_Cats!$C$29)))))))))</f>
        <v>FT7</v>
      </c>
      <c r="E46" s="272" t="str">
        <f>IF(C46&lt;=Lists_Cats!$B$33,Lists_Cats!$C$33,IF(C46&lt;=Lists_Cats!$B$34,Lists_Cats!$C$34,IF(C46&lt;=Lists_Cats!$B$35,Lists_Cats!$C$35,IF(C46&lt;=Lists_Cats!$B$36,Lists_Cats!$C$36,IF(C46&lt;=Lists_Cats!$B$37,Lists_Cats!$C$37,IF(C46&lt;=Lists_Cats!$B$38,Lists_Cats!$C$38,IF(C46&lt;=Lists_Cats!$B$39,Lists_Cats!$C$39,IF(C46&lt;=Lists_Cats!$B$40,Lists_Cats!$C$40,IF(C46&lt;=Lists_Cats!$B$41,Lists_Cats!$C$41,IF(C46&lt;=Lists_Cats!$B$42,Lists_Cats!$C$42,IF(C46&lt;=Lists_Cats!$B$43,Lists_Cats!$C$43,IF(C46&lt;=Lists_Cats!$B$44,Lists_Cats!$C$44,IF(C46&lt;=Lists_Cats!$B$45,Lists_Cats!$C$45,IF(C46&lt;=Lists_Cats!$B$46,Lists_Cats!$C$46,Lists_Cats!$C$47))))))))))))))</f>
        <v>FW3</v>
      </c>
      <c r="F46" s="272" t="s">
        <v>14</v>
      </c>
      <c r="G46" s="273" t="s">
        <v>716</v>
      </c>
      <c r="H46" s="200" t="str">
        <f t="shared" si="0"/>
        <v>FT7-FW3-A-MDF - Ash</v>
      </c>
      <c r="I46" s="274">
        <v>241</v>
      </c>
      <c r="J46" s="189">
        <f>+I46+70</f>
        <v>311</v>
      </c>
      <c r="M46">
        <v>1</v>
      </c>
    </row>
    <row r="47" spans="1:13">
      <c r="A47" s="271" t="s">
        <v>110</v>
      </c>
      <c r="B47" s="272">
        <v>45</v>
      </c>
      <c r="C47" s="272">
        <v>60</v>
      </c>
      <c r="D47" s="272" t="str">
        <f>IF(B47&lt;=Lists_Cats!$B$19,Lists_Cats!$C$19,IF(B47&lt;=Lists_Cats!$B$21,Lists_Cats!$C$21,IF(B47&lt;=Lists_Cats!$B$22,Lists_Cats!$C$22,IF(B47&lt;=Lists_Cats!$B$23,Lists_Cats!$C$23,IF(B47&lt;=Lists_Cats!$B$24,Lists_Cats!$C$24,IF(B47&lt;=Lists_Cats!$B$25,Lists_Cats!$C$25,IF(B47&lt;=Lists_Cats!$B$26,Lists_Cats!$C$26,IF(B47&lt;=Lists_Cats!$B$27,Lists_Cats!$C$27,IF(B47&lt;=Lists_Cats!$B$28,Lists_Cats!$C$28,Lists_Cats!$C$29)))))))))</f>
        <v>FT7</v>
      </c>
      <c r="E47" s="272" t="str">
        <f>IF(C47&lt;=Lists_Cats!$B$33,Lists_Cats!$C$33,IF(C47&lt;=Lists_Cats!$B$34,Lists_Cats!$C$34,IF(C47&lt;=Lists_Cats!$B$35,Lists_Cats!$C$35,IF(C47&lt;=Lists_Cats!$B$36,Lists_Cats!$C$36,IF(C47&lt;=Lists_Cats!$B$37,Lists_Cats!$C$37,IF(C47&lt;=Lists_Cats!$B$38,Lists_Cats!$C$38,IF(C47&lt;=Lists_Cats!$B$39,Lists_Cats!$C$39,IF(C47&lt;=Lists_Cats!$B$40,Lists_Cats!$C$40,IF(C47&lt;=Lists_Cats!$B$41,Lists_Cats!$C$41,IF(C47&lt;=Lists_Cats!$B$42,Lists_Cats!$C$42,IF(C47&lt;=Lists_Cats!$B$43,Lists_Cats!$C$43,IF(C47&lt;=Lists_Cats!$B$44,Lists_Cats!$C$44,IF(C47&lt;=Lists_Cats!$B$45,Lists_Cats!$C$45,IF(C47&lt;=Lists_Cats!$B$46,Lists_Cats!$C$46,Lists_Cats!$C$47))))))))))))))</f>
        <v>FW3</v>
      </c>
      <c r="F47" s="272" t="s">
        <v>14</v>
      </c>
      <c r="G47" s="273" t="s">
        <v>717</v>
      </c>
      <c r="H47" s="200" t="str">
        <f t="shared" si="0"/>
        <v>FT7-FW3-A-MDF - Cherry</v>
      </c>
      <c r="I47" s="274">
        <v>298</v>
      </c>
      <c r="J47" s="189">
        <f t="shared" si="1"/>
        <v>228</v>
      </c>
      <c r="M47">
        <v>1</v>
      </c>
    </row>
    <row r="48" spans="1:13">
      <c r="A48" s="271" t="s">
        <v>110</v>
      </c>
      <c r="B48" s="272">
        <v>45</v>
      </c>
      <c r="C48" s="272">
        <v>60</v>
      </c>
      <c r="D48" s="272" t="str">
        <f>IF(B48&lt;=Lists_Cats!$B$19,Lists_Cats!$C$19,IF(B48&lt;=Lists_Cats!$B$21,Lists_Cats!$C$21,IF(B48&lt;=Lists_Cats!$B$22,Lists_Cats!$C$22,IF(B48&lt;=Lists_Cats!$B$23,Lists_Cats!$C$23,IF(B48&lt;=Lists_Cats!$B$24,Lists_Cats!$C$24,IF(B48&lt;=Lists_Cats!$B$25,Lists_Cats!$C$25,IF(B48&lt;=Lists_Cats!$B$26,Lists_Cats!$C$26,IF(B48&lt;=Lists_Cats!$B$27,Lists_Cats!$C$27,IF(B48&lt;=Lists_Cats!$B$28,Lists_Cats!$C$28,Lists_Cats!$C$29)))))))))</f>
        <v>FT7</v>
      </c>
      <c r="E48" s="272" t="str">
        <f>IF(C48&lt;=Lists_Cats!$B$33,Lists_Cats!$C$33,IF(C48&lt;=Lists_Cats!$B$34,Lists_Cats!$C$34,IF(C48&lt;=Lists_Cats!$B$35,Lists_Cats!$C$35,IF(C48&lt;=Lists_Cats!$B$36,Lists_Cats!$C$36,IF(C48&lt;=Lists_Cats!$B$37,Lists_Cats!$C$37,IF(C48&lt;=Lists_Cats!$B$38,Lists_Cats!$C$38,IF(C48&lt;=Lists_Cats!$B$39,Lists_Cats!$C$39,IF(C48&lt;=Lists_Cats!$B$40,Lists_Cats!$C$40,IF(C48&lt;=Lists_Cats!$B$41,Lists_Cats!$C$41,IF(C48&lt;=Lists_Cats!$B$42,Lists_Cats!$C$42,IF(C48&lt;=Lists_Cats!$B$43,Lists_Cats!$C$43,IF(C48&lt;=Lists_Cats!$B$44,Lists_Cats!$C$44,IF(C48&lt;=Lists_Cats!$B$45,Lists_Cats!$C$45,IF(C48&lt;=Lists_Cats!$B$46,Lists_Cats!$C$46,Lists_Cats!$C$47))))))))))))))</f>
        <v>FW3</v>
      </c>
      <c r="F48" s="272" t="s">
        <v>14</v>
      </c>
      <c r="G48" s="265" t="s">
        <v>747</v>
      </c>
      <c r="H48" s="200" t="str">
        <f t="shared" si="0"/>
        <v>FT7-FW3-A-MDF - W.Oak</v>
      </c>
      <c r="I48" s="274">
        <v>278</v>
      </c>
      <c r="J48" s="189">
        <f t="shared" si="1"/>
        <v>208</v>
      </c>
      <c r="M48">
        <v>1</v>
      </c>
    </row>
    <row r="49" spans="1:13">
      <c r="A49" s="271" t="s">
        <v>110</v>
      </c>
      <c r="B49" s="272">
        <v>45</v>
      </c>
      <c r="C49" s="272">
        <v>60</v>
      </c>
      <c r="D49" s="272" t="str">
        <f>IF(B49&lt;=Lists_Cats!$B$19,Lists_Cats!$C$19,IF(B49&lt;=Lists_Cats!$B$21,Lists_Cats!$C$21,IF(B49&lt;=Lists_Cats!$B$22,Lists_Cats!$C$22,IF(B49&lt;=Lists_Cats!$B$23,Lists_Cats!$C$23,IF(B49&lt;=Lists_Cats!$B$24,Lists_Cats!$C$24,IF(B49&lt;=Lists_Cats!$B$25,Lists_Cats!$C$25,IF(B49&lt;=Lists_Cats!$B$26,Lists_Cats!$C$26,IF(B49&lt;=Lists_Cats!$B$27,Lists_Cats!$C$27,IF(B49&lt;=Lists_Cats!$B$28,Lists_Cats!$C$28,Lists_Cats!$C$29)))))))))</f>
        <v>FT7</v>
      </c>
      <c r="E49" s="272" t="str">
        <f>IF(C49&lt;=Lists_Cats!$B$33,Lists_Cats!$C$33,IF(C49&lt;=Lists_Cats!$B$34,Lists_Cats!$C$34,IF(C49&lt;=Lists_Cats!$B$35,Lists_Cats!$C$35,IF(C49&lt;=Lists_Cats!$B$36,Lists_Cats!$C$36,IF(C49&lt;=Lists_Cats!$B$37,Lists_Cats!$C$37,IF(C49&lt;=Lists_Cats!$B$38,Lists_Cats!$C$38,IF(C49&lt;=Lists_Cats!$B$39,Lists_Cats!$C$39,IF(C49&lt;=Lists_Cats!$B$40,Lists_Cats!$C$40,IF(C49&lt;=Lists_Cats!$B$41,Lists_Cats!$C$41,IF(C49&lt;=Lists_Cats!$B$42,Lists_Cats!$C$42,IF(C49&lt;=Lists_Cats!$B$43,Lists_Cats!$C$43,IF(C49&lt;=Lists_Cats!$B$44,Lists_Cats!$C$44,IF(C49&lt;=Lists_Cats!$B$45,Lists_Cats!$C$45,IF(C49&lt;=Lists_Cats!$B$46,Lists_Cats!$C$46,Lists_Cats!$C$47))))))))))))))</f>
        <v>FW3</v>
      </c>
      <c r="F49" s="272" t="s">
        <v>14</v>
      </c>
      <c r="G49" s="273" t="s">
        <v>718</v>
      </c>
      <c r="H49" s="200" t="str">
        <f t="shared" si="0"/>
        <v>FT7-FW3-A-MDF - Maple</v>
      </c>
      <c r="I49" s="274">
        <v>302</v>
      </c>
      <c r="J49" s="189">
        <f t="shared" si="1"/>
        <v>232</v>
      </c>
      <c r="M49">
        <v>1</v>
      </c>
    </row>
    <row r="50" spans="1:13">
      <c r="A50" s="271" t="s">
        <v>110</v>
      </c>
      <c r="B50" s="272">
        <v>45</v>
      </c>
      <c r="C50" s="272">
        <v>60</v>
      </c>
      <c r="D50" s="272" t="str">
        <f>IF(B50&lt;=Lists_Cats!$B$19,Lists_Cats!$C$19,IF(B50&lt;=Lists_Cats!$B$21,Lists_Cats!$C$21,IF(B50&lt;=Lists_Cats!$B$22,Lists_Cats!$C$22,IF(B50&lt;=Lists_Cats!$B$23,Lists_Cats!$C$23,IF(B50&lt;=Lists_Cats!$B$24,Lists_Cats!$C$24,IF(B50&lt;=Lists_Cats!$B$25,Lists_Cats!$C$25,IF(B50&lt;=Lists_Cats!$B$26,Lists_Cats!$C$26,IF(B50&lt;=Lists_Cats!$B$27,Lists_Cats!$C$27,IF(B50&lt;=Lists_Cats!$B$28,Lists_Cats!$C$28,Lists_Cats!$C$29)))))))))</f>
        <v>FT7</v>
      </c>
      <c r="E50" s="272" t="str">
        <f>IF(C50&lt;=Lists_Cats!$B$33,Lists_Cats!$C$33,IF(C50&lt;=Lists_Cats!$B$34,Lists_Cats!$C$34,IF(C50&lt;=Lists_Cats!$B$35,Lists_Cats!$C$35,IF(C50&lt;=Lists_Cats!$B$36,Lists_Cats!$C$36,IF(C50&lt;=Lists_Cats!$B$37,Lists_Cats!$C$37,IF(C50&lt;=Lists_Cats!$B$38,Lists_Cats!$C$38,IF(C50&lt;=Lists_Cats!$B$39,Lists_Cats!$C$39,IF(C50&lt;=Lists_Cats!$B$40,Lists_Cats!$C$40,IF(C50&lt;=Lists_Cats!$B$41,Lists_Cats!$C$41,IF(C50&lt;=Lists_Cats!$B$42,Lists_Cats!$C$42,IF(C50&lt;=Lists_Cats!$B$43,Lists_Cats!$C$43,IF(C50&lt;=Lists_Cats!$B$44,Lists_Cats!$C$44,IF(C50&lt;=Lists_Cats!$B$45,Lists_Cats!$C$45,IF(C50&lt;=Lists_Cats!$B$46,Lists_Cats!$C$46,Lists_Cats!$C$47))))))))))))))</f>
        <v>FW3</v>
      </c>
      <c r="F50" s="272" t="s">
        <v>14</v>
      </c>
      <c r="G50" s="273" t="s">
        <v>719</v>
      </c>
      <c r="H50" s="200" t="str">
        <f t="shared" si="0"/>
        <v>FT7-FW3-A-MDF - S Beech</v>
      </c>
      <c r="I50" s="274">
        <v>229</v>
      </c>
      <c r="J50" s="189">
        <f t="shared" si="1"/>
        <v>159</v>
      </c>
      <c r="M50">
        <v>1</v>
      </c>
    </row>
    <row r="51" spans="1:13">
      <c r="A51" s="271" t="s">
        <v>110</v>
      </c>
      <c r="B51" s="272">
        <v>45</v>
      </c>
      <c r="C51" s="272">
        <v>60</v>
      </c>
      <c r="D51" s="272" t="str">
        <f>IF(B51&lt;=Lists_Cats!$B$19,Lists_Cats!$C$19,IF(B51&lt;=Lists_Cats!$B$21,Lists_Cats!$C$21,IF(B51&lt;=Lists_Cats!$B$22,Lists_Cats!$C$22,IF(B51&lt;=Lists_Cats!$B$23,Lists_Cats!$C$23,IF(B51&lt;=Lists_Cats!$B$24,Lists_Cats!$C$24,IF(B51&lt;=Lists_Cats!$B$25,Lists_Cats!$C$25,IF(B51&lt;=Lists_Cats!$B$26,Lists_Cats!$C$26,IF(B51&lt;=Lists_Cats!$B$27,Lists_Cats!$C$27,IF(B51&lt;=Lists_Cats!$B$28,Lists_Cats!$C$28,Lists_Cats!$C$29)))))))))</f>
        <v>FT7</v>
      </c>
      <c r="E51" s="272" t="str">
        <f>IF(C51&lt;=Lists_Cats!$B$33,Lists_Cats!$C$33,IF(C51&lt;=Lists_Cats!$B$34,Lists_Cats!$C$34,IF(C51&lt;=Lists_Cats!$B$35,Lists_Cats!$C$35,IF(C51&lt;=Lists_Cats!$B$36,Lists_Cats!$C$36,IF(C51&lt;=Lists_Cats!$B$37,Lists_Cats!$C$37,IF(C51&lt;=Lists_Cats!$B$38,Lists_Cats!$C$38,IF(C51&lt;=Lists_Cats!$B$39,Lists_Cats!$C$39,IF(C51&lt;=Lists_Cats!$B$40,Lists_Cats!$C$40,IF(C51&lt;=Lists_Cats!$B$41,Lists_Cats!$C$41,IF(C51&lt;=Lists_Cats!$B$42,Lists_Cats!$C$42,IF(C51&lt;=Lists_Cats!$B$43,Lists_Cats!$C$43,IF(C51&lt;=Lists_Cats!$B$44,Lists_Cats!$C$44,IF(C51&lt;=Lists_Cats!$B$45,Lists_Cats!$C$45,IF(C51&lt;=Lists_Cats!$B$46,Lists_Cats!$C$46,Lists_Cats!$C$47))))))))))))))</f>
        <v>FW3</v>
      </c>
      <c r="F51" s="272" t="s">
        <v>14</v>
      </c>
      <c r="G51" s="273" t="s">
        <v>720</v>
      </c>
      <c r="H51" s="200" t="str">
        <f t="shared" si="0"/>
        <v>FT7-FW3-A-MDF - Sapele</v>
      </c>
      <c r="I51" s="274">
        <v>227</v>
      </c>
      <c r="J51" s="189">
        <f t="shared" si="1"/>
        <v>157</v>
      </c>
      <c r="M51">
        <v>1</v>
      </c>
    </row>
    <row r="52" spans="1:13">
      <c r="A52" s="271" t="s">
        <v>110</v>
      </c>
      <c r="B52" s="272">
        <v>45</v>
      </c>
      <c r="C52" s="272">
        <v>60</v>
      </c>
      <c r="D52" s="272" t="str">
        <f>IF(B52&lt;=Lists_Cats!$B$19,Lists_Cats!$C$19,IF(B52&lt;=Lists_Cats!$B$21,Lists_Cats!$C$21,IF(B52&lt;=Lists_Cats!$B$22,Lists_Cats!$C$22,IF(B52&lt;=Lists_Cats!$B$23,Lists_Cats!$C$23,IF(B52&lt;=Lists_Cats!$B$24,Lists_Cats!$C$24,IF(B52&lt;=Lists_Cats!$B$25,Lists_Cats!$C$25,IF(B52&lt;=Lists_Cats!$B$26,Lists_Cats!$C$26,IF(B52&lt;=Lists_Cats!$B$27,Lists_Cats!$C$27,IF(B52&lt;=Lists_Cats!$B$28,Lists_Cats!$C$28,Lists_Cats!$C$29)))))))))</f>
        <v>FT7</v>
      </c>
      <c r="E52" s="272" t="str">
        <f>IF(C52&lt;=Lists_Cats!$B$33,Lists_Cats!$C$33,IF(C52&lt;=Lists_Cats!$B$34,Lists_Cats!$C$34,IF(C52&lt;=Lists_Cats!$B$35,Lists_Cats!$C$35,IF(C52&lt;=Lists_Cats!$B$36,Lists_Cats!$C$36,IF(C52&lt;=Lists_Cats!$B$37,Lists_Cats!$C$37,IF(C52&lt;=Lists_Cats!$B$38,Lists_Cats!$C$38,IF(C52&lt;=Lists_Cats!$B$39,Lists_Cats!$C$39,IF(C52&lt;=Lists_Cats!$B$40,Lists_Cats!$C$40,IF(C52&lt;=Lists_Cats!$B$41,Lists_Cats!$C$41,IF(C52&lt;=Lists_Cats!$B$42,Lists_Cats!$C$42,IF(C52&lt;=Lists_Cats!$B$43,Lists_Cats!$C$43,IF(C52&lt;=Lists_Cats!$B$44,Lists_Cats!$C$44,IF(C52&lt;=Lists_Cats!$B$45,Lists_Cats!$C$45,IF(C52&lt;=Lists_Cats!$B$46,Lists_Cats!$C$46,Lists_Cats!$C$47))))))))))))))</f>
        <v>FW3</v>
      </c>
      <c r="F52" s="272" t="s">
        <v>14</v>
      </c>
      <c r="G52" s="273" t="s">
        <v>721</v>
      </c>
      <c r="H52" s="200" t="str">
        <f t="shared" si="0"/>
        <v>FT7-FW3-A-MDF - Walnut</v>
      </c>
      <c r="I52" s="274">
        <v>413</v>
      </c>
      <c r="J52" s="189">
        <f t="shared" si="1"/>
        <v>343</v>
      </c>
      <c r="M52">
        <v>1</v>
      </c>
    </row>
    <row r="53" spans="1:13">
      <c r="A53" s="271" t="s">
        <v>110</v>
      </c>
      <c r="B53" s="272">
        <v>45</v>
      </c>
      <c r="C53" s="272">
        <v>60</v>
      </c>
      <c r="D53" s="272" t="str">
        <f>IF(B53&lt;=Lists_Cats!$B$19,Lists_Cats!$C$19,IF(B53&lt;=Lists_Cats!$B$21,Lists_Cats!$C$21,IF(B53&lt;=Lists_Cats!$B$22,Lists_Cats!$C$22,IF(B53&lt;=Lists_Cats!$B$23,Lists_Cats!$C$23,IF(B53&lt;=Lists_Cats!$B$24,Lists_Cats!$C$24,IF(B53&lt;=Lists_Cats!$B$25,Lists_Cats!$C$25,IF(B53&lt;=Lists_Cats!$B$26,Lists_Cats!$C$26,IF(B53&lt;=Lists_Cats!$B$27,Lists_Cats!$C$27,IF(B53&lt;=Lists_Cats!$B$28,Lists_Cats!$C$28,Lists_Cats!$C$29)))))))))</f>
        <v>FT7</v>
      </c>
      <c r="E53" s="272" t="str">
        <f>IF(C53&lt;=Lists_Cats!$B$33,Lists_Cats!$C$33,IF(C53&lt;=Lists_Cats!$B$34,Lists_Cats!$C$34,IF(C53&lt;=Lists_Cats!$B$35,Lists_Cats!$C$35,IF(C53&lt;=Lists_Cats!$B$36,Lists_Cats!$C$36,IF(C53&lt;=Lists_Cats!$B$37,Lists_Cats!$C$37,IF(C53&lt;=Lists_Cats!$B$38,Lists_Cats!$C$38,IF(C53&lt;=Lists_Cats!$B$39,Lists_Cats!$C$39,IF(C53&lt;=Lists_Cats!$B$40,Lists_Cats!$C$40,IF(C53&lt;=Lists_Cats!$B$41,Lists_Cats!$C$41,IF(C53&lt;=Lists_Cats!$B$42,Lists_Cats!$C$42,IF(C53&lt;=Lists_Cats!$B$43,Lists_Cats!$C$43,IF(C53&lt;=Lists_Cats!$B$44,Lists_Cats!$C$44,IF(C53&lt;=Lists_Cats!$B$45,Lists_Cats!$C$45,IF(C53&lt;=Lists_Cats!$B$46,Lists_Cats!$C$46,Lists_Cats!$C$47))))))))))))))</f>
        <v>FW3</v>
      </c>
      <c r="F53" s="272" t="s">
        <v>4</v>
      </c>
      <c r="G53" s="273" t="s">
        <v>716</v>
      </c>
      <c r="H53" s="200" t="str">
        <f t="shared" si="0"/>
        <v>FT7-FW3-C-MDF - Ash</v>
      </c>
      <c r="I53" s="274">
        <v>263</v>
      </c>
      <c r="J53" s="189">
        <f>+I53+70</f>
        <v>333</v>
      </c>
      <c r="M53">
        <v>1</v>
      </c>
    </row>
    <row r="54" spans="1:13">
      <c r="A54" s="271" t="s">
        <v>110</v>
      </c>
      <c r="B54" s="272">
        <v>45</v>
      </c>
      <c r="C54" s="272">
        <v>60</v>
      </c>
      <c r="D54" s="272" t="str">
        <f>IF(B54&lt;=Lists_Cats!$B$19,Lists_Cats!$C$19,IF(B54&lt;=Lists_Cats!$B$21,Lists_Cats!$C$21,IF(B54&lt;=Lists_Cats!$B$22,Lists_Cats!$C$22,IF(B54&lt;=Lists_Cats!$B$23,Lists_Cats!$C$23,IF(B54&lt;=Lists_Cats!$B$24,Lists_Cats!$C$24,IF(B54&lt;=Lists_Cats!$B$25,Lists_Cats!$C$25,IF(B54&lt;=Lists_Cats!$B$26,Lists_Cats!$C$26,IF(B54&lt;=Lists_Cats!$B$27,Lists_Cats!$C$27,IF(B54&lt;=Lists_Cats!$B$28,Lists_Cats!$C$28,Lists_Cats!$C$29)))))))))</f>
        <v>FT7</v>
      </c>
      <c r="E54" s="272" t="str">
        <f>IF(C54&lt;=Lists_Cats!$B$33,Lists_Cats!$C$33,IF(C54&lt;=Lists_Cats!$B$34,Lists_Cats!$C$34,IF(C54&lt;=Lists_Cats!$B$35,Lists_Cats!$C$35,IF(C54&lt;=Lists_Cats!$B$36,Lists_Cats!$C$36,IF(C54&lt;=Lists_Cats!$B$37,Lists_Cats!$C$37,IF(C54&lt;=Lists_Cats!$B$38,Lists_Cats!$C$38,IF(C54&lt;=Lists_Cats!$B$39,Lists_Cats!$C$39,IF(C54&lt;=Lists_Cats!$B$40,Lists_Cats!$C$40,IF(C54&lt;=Lists_Cats!$B$41,Lists_Cats!$C$41,IF(C54&lt;=Lists_Cats!$B$42,Lists_Cats!$C$42,IF(C54&lt;=Lists_Cats!$B$43,Lists_Cats!$C$43,IF(C54&lt;=Lists_Cats!$B$44,Lists_Cats!$C$44,IF(C54&lt;=Lists_Cats!$B$45,Lists_Cats!$C$45,IF(C54&lt;=Lists_Cats!$B$46,Lists_Cats!$C$46,Lists_Cats!$C$47))))))))))))))</f>
        <v>FW3</v>
      </c>
      <c r="F54" s="272" t="s">
        <v>4</v>
      </c>
      <c r="G54" s="273" t="s">
        <v>717</v>
      </c>
      <c r="H54" s="200" t="str">
        <f t="shared" si="0"/>
        <v>FT7-FW3-C-MDF - Cherry</v>
      </c>
      <c r="I54" s="274">
        <v>344</v>
      </c>
      <c r="J54" s="189">
        <f t="shared" si="1"/>
        <v>274</v>
      </c>
      <c r="M54">
        <v>1</v>
      </c>
    </row>
    <row r="55" spans="1:13">
      <c r="A55" s="271" t="s">
        <v>110</v>
      </c>
      <c r="B55" s="272">
        <v>45</v>
      </c>
      <c r="C55" s="272">
        <v>60</v>
      </c>
      <c r="D55" s="272" t="str">
        <f>IF(B55&lt;=Lists_Cats!$B$19,Lists_Cats!$C$19,IF(B55&lt;=Lists_Cats!$B$21,Lists_Cats!$C$21,IF(B55&lt;=Lists_Cats!$B$22,Lists_Cats!$C$22,IF(B55&lt;=Lists_Cats!$B$23,Lists_Cats!$C$23,IF(B55&lt;=Lists_Cats!$B$24,Lists_Cats!$C$24,IF(B55&lt;=Lists_Cats!$B$25,Lists_Cats!$C$25,IF(B55&lt;=Lists_Cats!$B$26,Lists_Cats!$C$26,IF(B55&lt;=Lists_Cats!$B$27,Lists_Cats!$C$27,IF(B55&lt;=Lists_Cats!$B$28,Lists_Cats!$C$28,Lists_Cats!$C$29)))))))))</f>
        <v>FT7</v>
      </c>
      <c r="E55" s="272" t="str">
        <f>IF(C55&lt;=Lists_Cats!$B$33,Lists_Cats!$C$33,IF(C55&lt;=Lists_Cats!$B$34,Lists_Cats!$C$34,IF(C55&lt;=Lists_Cats!$B$35,Lists_Cats!$C$35,IF(C55&lt;=Lists_Cats!$B$36,Lists_Cats!$C$36,IF(C55&lt;=Lists_Cats!$B$37,Lists_Cats!$C$37,IF(C55&lt;=Lists_Cats!$B$38,Lists_Cats!$C$38,IF(C55&lt;=Lists_Cats!$B$39,Lists_Cats!$C$39,IF(C55&lt;=Lists_Cats!$B$40,Lists_Cats!$C$40,IF(C55&lt;=Lists_Cats!$B$41,Lists_Cats!$C$41,IF(C55&lt;=Lists_Cats!$B$42,Lists_Cats!$C$42,IF(C55&lt;=Lists_Cats!$B$43,Lists_Cats!$C$43,IF(C55&lt;=Lists_Cats!$B$44,Lists_Cats!$C$44,IF(C55&lt;=Lists_Cats!$B$45,Lists_Cats!$C$45,IF(C55&lt;=Lists_Cats!$B$46,Lists_Cats!$C$46,Lists_Cats!$C$47))))))))))))))</f>
        <v>FW3</v>
      </c>
      <c r="F55" s="272" t="s">
        <v>4</v>
      </c>
      <c r="G55" s="265" t="s">
        <v>747</v>
      </c>
      <c r="H55" s="200" t="str">
        <f t="shared" si="0"/>
        <v>FT7-FW3-C-MDF - W.Oak</v>
      </c>
      <c r="I55" s="274">
        <v>322</v>
      </c>
      <c r="J55" s="189">
        <f t="shared" si="1"/>
        <v>252</v>
      </c>
      <c r="M55">
        <v>1</v>
      </c>
    </row>
    <row r="56" spans="1:13">
      <c r="A56" s="271" t="s">
        <v>110</v>
      </c>
      <c r="B56" s="272">
        <v>45</v>
      </c>
      <c r="C56" s="272">
        <v>60</v>
      </c>
      <c r="D56" s="272" t="str">
        <f>IF(B56&lt;=Lists_Cats!$B$19,Lists_Cats!$C$19,IF(B56&lt;=Lists_Cats!$B$21,Lists_Cats!$C$21,IF(B56&lt;=Lists_Cats!$B$22,Lists_Cats!$C$22,IF(B56&lt;=Lists_Cats!$B$23,Lists_Cats!$C$23,IF(B56&lt;=Lists_Cats!$B$24,Lists_Cats!$C$24,IF(B56&lt;=Lists_Cats!$B$25,Lists_Cats!$C$25,IF(B56&lt;=Lists_Cats!$B$26,Lists_Cats!$C$26,IF(B56&lt;=Lists_Cats!$B$27,Lists_Cats!$C$27,IF(B56&lt;=Lists_Cats!$B$28,Lists_Cats!$C$28,Lists_Cats!$C$29)))))))))</f>
        <v>FT7</v>
      </c>
      <c r="E56" s="272" t="str">
        <f>IF(C56&lt;=Lists_Cats!$B$33,Lists_Cats!$C$33,IF(C56&lt;=Lists_Cats!$B$34,Lists_Cats!$C$34,IF(C56&lt;=Lists_Cats!$B$35,Lists_Cats!$C$35,IF(C56&lt;=Lists_Cats!$B$36,Lists_Cats!$C$36,IF(C56&lt;=Lists_Cats!$B$37,Lists_Cats!$C$37,IF(C56&lt;=Lists_Cats!$B$38,Lists_Cats!$C$38,IF(C56&lt;=Lists_Cats!$B$39,Lists_Cats!$C$39,IF(C56&lt;=Lists_Cats!$B$40,Lists_Cats!$C$40,IF(C56&lt;=Lists_Cats!$B$41,Lists_Cats!$C$41,IF(C56&lt;=Lists_Cats!$B$42,Lists_Cats!$C$42,IF(C56&lt;=Lists_Cats!$B$43,Lists_Cats!$C$43,IF(C56&lt;=Lists_Cats!$B$44,Lists_Cats!$C$44,IF(C56&lt;=Lists_Cats!$B$45,Lists_Cats!$C$45,IF(C56&lt;=Lists_Cats!$B$46,Lists_Cats!$C$46,Lists_Cats!$C$47))))))))))))))</f>
        <v>FW3</v>
      </c>
      <c r="F56" s="272" t="s">
        <v>4</v>
      </c>
      <c r="G56" s="273" t="s">
        <v>718</v>
      </c>
      <c r="H56" s="200" t="str">
        <f t="shared" si="0"/>
        <v>FT7-FW3-C-MDF - Maple</v>
      </c>
      <c r="I56" s="274">
        <v>346</v>
      </c>
      <c r="J56" s="189">
        <f t="shared" si="1"/>
        <v>276</v>
      </c>
      <c r="M56">
        <v>1</v>
      </c>
    </row>
    <row r="57" spans="1:13">
      <c r="A57" s="271" t="s">
        <v>110</v>
      </c>
      <c r="B57" s="272">
        <v>45</v>
      </c>
      <c r="C57" s="272">
        <v>60</v>
      </c>
      <c r="D57" s="272" t="str">
        <f>IF(B57&lt;=Lists_Cats!$B$19,Lists_Cats!$C$19,IF(B57&lt;=Lists_Cats!$B$21,Lists_Cats!$C$21,IF(B57&lt;=Lists_Cats!$B$22,Lists_Cats!$C$22,IF(B57&lt;=Lists_Cats!$B$23,Lists_Cats!$C$23,IF(B57&lt;=Lists_Cats!$B$24,Lists_Cats!$C$24,IF(B57&lt;=Lists_Cats!$B$25,Lists_Cats!$C$25,IF(B57&lt;=Lists_Cats!$B$26,Lists_Cats!$C$26,IF(B57&lt;=Lists_Cats!$B$27,Lists_Cats!$C$27,IF(B57&lt;=Lists_Cats!$B$28,Lists_Cats!$C$28,Lists_Cats!$C$29)))))))))</f>
        <v>FT7</v>
      </c>
      <c r="E57" s="272" t="str">
        <f>IF(C57&lt;=Lists_Cats!$B$33,Lists_Cats!$C$33,IF(C57&lt;=Lists_Cats!$B$34,Lists_Cats!$C$34,IF(C57&lt;=Lists_Cats!$B$35,Lists_Cats!$C$35,IF(C57&lt;=Lists_Cats!$B$36,Lists_Cats!$C$36,IF(C57&lt;=Lists_Cats!$B$37,Lists_Cats!$C$37,IF(C57&lt;=Lists_Cats!$B$38,Lists_Cats!$C$38,IF(C57&lt;=Lists_Cats!$B$39,Lists_Cats!$C$39,IF(C57&lt;=Lists_Cats!$B$40,Lists_Cats!$C$40,IF(C57&lt;=Lists_Cats!$B$41,Lists_Cats!$C$41,IF(C57&lt;=Lists_Cats!$B$42,Lists_Cats!$C$42,IF(C57&lt;=Lists_Cats!$B$43,Lists_Cats!$C$43,IF(C57&lt;=Lists_Cats!$B$44,Lists_Cats!$C$44,IF(C57&lt;=Lists_Cats!$B$45,Lists_Cats!$C$45,IF(C57&lt;=Lists_Cats!$B$46,Lists_Cats!$C$46,Lists_Cats!$C$47))))))))))))))</f>
        <v>FW3</v>
      </c>
      <c r="F57" s="272" t="s">
        <v>4</v>
      </c>
      <c r="G57" s="273" t="s">
        <v>719</v>
      </c>
      <c r="H57" s="200" t="str">
        <f t="shared" si="0"/>
        <v>FT7-FW3-C-MDF - S Beech</v>
      </c>
      <c r="I57" s="274">
        <v>263</v>
      </c>
      <c r="J57" s="189">
        <f t="shared" si="1"/>
        <v>193</v>
      </c>
      <c r="M57">
        <v>1</v>
      </c>
    </row>
    <row r="58" spans="1:13">
      <c r="A58" s="271" t="s">
        <v>110</v>
      </c>
      <c r="B58" s="272">
        <v>45</v>
      </c>
      <c r="C58" s="272">
        <v>60</v>
      </c>
      <c r="D58" s="272" t="str">
        <f>IF(B58&lt;=Lists_Cats!$B$19,Lists_Cats!$C$19,IF(B58&lt;=Lists_Cats!$B$21,Lists_Cats!$C$21,IF(B58&lt;=Lists_Cats!$B$22,Lists_Cats!$C$22,IF(B58&lt;=Lists_Cats!$B$23,Lists_Cats!$C$23,IF(B58&lt;=Lists_Cats!$B$24,Lists_Cats!$C$24,IF(B58&lt;=Lists_Cats!$B$25,Lists_Cats!$C$25,IF(B58&lt;=Lists_Cats!$B$26,Lists_Cats!$C$26,IF(B58&lt;=Lists_Cats!$B$27,Lists_Cats!$C$27,IF(B58&lt;=Lists_Cats!$B$28,Lists_Cats!$C$28,Lists_Cats!$C$29)))))))))</f>
        <v>FT7</v>
      </c>
      <c r="E58" s="272" t="str">
        <f>IF(C58&lt;=Lists_Cats!$B$33,Lists_Cats!$C$33,IF(C58&lt;=Lists_Cats!$B$34,Lists_Cats!$C$34,IF(C58&lt;=Lists_Cats!$B$35,Lists_Cats!$C$35,IF(C58&lt;=Lists_Cats!$B$36,Lists_Cats!$C$36,IF(C58&lt;=Lists_Cats!$B$37,Lists_Cats!$C$37,IF(C58&lt;=Lists_Cats!$B$38,Lists_Cats!$C$38,IF(C58&lt;=Lists_Cats!$B$39,Lists_Cats!$C$39,IF(C58&lt;=Lists_Cats!$B$40,Lists_Cats!$C$40,IF(C58&lt;=Lists_Cats!$B$41,Lists_Cats!$C$41,IF(C58&lt;=Lists_Cats!$B$42,Lists_Cats!$C$42,IF(C58&lt;=Lists_Cats!$B$43,Lists_Cats!$C$43,IF(C58&lt;=Lists_Cats!$B$44,Lists_Cats!$C$44,IF(C58&lt;=Lists_Cats!$B$45,Lists_Cats!$C$45,IF(C58&lt;=Lists_Cats!$B$46,Lists_Cats!$C$46,Lists_Cats!$C$47))))))))))))))</f>
        <v>FW3</v>
      </c>
      <c r="F58" s="272" t="s">
        <v>4</v>
      </c>
      <c r="G58" s="273" t="s">
        <v>720</v>
      </c>
      <c r="H58" s="200" t="str">
        <f t="shared" si="0"/>
        <v>FT7-FW3-C-MDF - Sapele</v>
      </c>
      <c r="I58" s="274">
        <v>265</v>
      </c>
      <c r="J58" s="189">
        <f t="shared" si="1"/>
        <v>195</v>
      </c>
      <c r="M58">
        <v>1</v>
      </c>
    </row>
    <row r="59" spans="1:13">
      <c r="A59" s="271" t="s">
        <v>110</v>
      </c>
      <c r="B59" s="272">
        <v>45</v>
      </c>
      <c r="C59" s="272">
        <v>60</v>
      </c>
      <c r="D59" s="272" t="str">
        <f>IF(B59&lt;=Lists_Cats!$B$19,Lists_Cats!$C$19,IF(B59&lt;=Lists_Cats!$B$21,Lists_Cats!$C$21,IF(B59&lt;=Lists_Cats!$B$22,Lists_Cats!$C$22,IF(B59&lt;=Lists_Cats!$B$23,Lists_Cats!$C$23,IF(B59&lt;=Lists_Cats!$B$24,Lists_Cats!$C$24,IF(B59&lt;=Lists_Cats!$B$25,Lists_Cats!$C$25,IF(B59&lt;=Lists_Cats!$B$26,Lists_Cats!$C$26,IF(B59&lt;=Lists_Cats!$B$27,Lists_Cats!$C$27,IF(B59&lt;=Lists_Cats!$B$28,Lists_Cats!$C$28,Lists_Cats!$C$29)))))))))</f>
        <v>FT7</v>
      </c>
      <c r="E59" s="272" t="str">
        <f>IF(C59&lt;=Lists_Cats!$B$33,Lists_Cats!$C$33,IF(C59&lt;=Lists_Cats!$B$34,Lists_Cats!$C$34,IF(C59&lt;=Lists_Cats!$B$35,Lists_Cats!$C$35,IF(C59&lt;=Lists_Cats!$B$36,Lists_Cats!$C$36,IF(C59&lt;=Lists_Cats!$B$37,Lists_Cats!$C$37,IF(C59&lt;=Lists_Cats!$B$38,Lists_Cats!$C$38,IF(C59&lt;=Lists_Cats!$B$39,Lists_Cats!$C$39,IF(C59&lt;=Lists_Cats!$B$40,Lists_Cats!$C$40,IF(C59&lt;=Lists_Cats!$B$41,Lists_Cats!$C$41,IF(C59&lt;=Lists_Cats!$B$42,Lists_Cats!$C$42,IF(C59&lt;=Lists_Cats!$B$43,Lists_Cats!$C$43,IF(C59&lt;=Lists_Cats!$B$44,Lists_Cats!$C$44,IF(C59&lt;=Lists_Cats!$B$45,Lists_Cats!$C$45,IF(C59&lt;=Lists_Cats!$B$46,Lists_Cats!$C$46,Lists_Cats!$C$47))))))))))))))</f>
        <v>FW3</v>
      </c>
      <c r="F59" s="272" t="s">
        <v>4</v>
      </c>
      <c r="G59" s="273" t="s">
        <v>721</v>
      </c>
      <c r="H59" s="200" t="str">
        <f t="shared" si="0"/>
        <v>FT7-FW3-C-MDF - Walnut</v>
      </c>
      <c r="I59" s="274">
        <v>455</v>
      </c>
      <c r="J59" s="189">
        <f t="shared" si="1"/>
        <v>385</v>
      </c>
      <c r="M59">
        <v>1</v>
      </c>
    </row>
    <row r="60" spans="1:13">
      <c r="A60" s="271" t="s">
        <v>110</v>
      </c>
      <c r="B60" s="272">
        <v>45</v>
      </c>
      <c r="C60" s="272">
        <v>60</v>
      </c>
      <c r="D60" s="272" t="str">
        <f>IF(B60&lt;=Lists_Cats!$B$19,Lists_Cats!$C$19,IF(B60&lt;=Lists_Cats!$B$21,Lists_Cats!$C$21,IF(B60&lt;=Lists_Cats!$B$22,Lists_Cats!$C$22,IF(B60&lt;=Lists_Cats!$B$23,Lists_Cats!$C$23,IF(B60&lt;=Lists_Cats!$B$24,Lists_Cats!$C$24,IF(B60&lt;=Lists_Cats!$B$25,Lists_Cats!$C$25,IF(B60&lt;=Lists_Cats!$B$26,Lists_Cats!$C$26,IF(B60&lt;=Lists_Cats!$B$27,Lists_Cats!$C$27,IF(B60&lt;=Lists_Cats!$B$28,Lists_Cats!$C$28,Lists_Cats!$C$29)))))))))</f>
        <v>FT7</v>
      </c>
      <c r="E60" s="272" t="str">
        <f>IF(C60&lt;=Lists_Cats!$B$33,Lists_Cats!$C$33,IF(C60&lt;=Lists_Cats!$B$34,Lists_Cats!$C$34,IF(C60&lt;=Lists_Cats!$B$35,Lists_Cats!$C$35,IF(C60&lt;=Lists_Cats!$B$36,Lists_Cats!$C$36,IF(C60&lt;=Lists_Cats!$B$37,Lists_Cats!$C$37,IF(C60&lt;=Lists_Cats!$B$38,Lists_Cats!$C$38,IF(C60&lt;=Lists_Cats!$B$39,Lists_Cats!$C$39,IF(C60&lt;=Lists_Cats!$B$40,Lists_Cats!$C$40,IF(C60&lt;=Lists_Cats!$B$41,Lists_Cats!$C$41,IF(C60&lt;=Lists_Cats!$B$42,Lists_Cats!$C$42,IF(C60&lt;=Lists_Cats!$B$43,Lists_Cats!$C$43,IF(C60&lt;=Lists_Cats!$B$44,Lists_Cats!$C$44,IF(C60&lt;=Lists_Cats!$B$45,Lists_Cats!$C$45,IF(C60&lt;=Lists_Cats!$B$46,Lists_Cats!$C$46,Lists_Cats!$C$47))))))))))))))</f>
        <v>FW3</v>
      </c>
      <c r="F60" s="272" t="s">
        <v>9</v>
      </c>
      <c r="G60" s="273" t="s">
        <v>716</v>
      </c>
      <c r="H60" s="200" t="str">
        <f t="shared" si="0"/>
        <v>FT7-FW3-B-MDF - Ash</v>
      </c>
      <c r="I60" s="274">
        <v>298</v>
      </c>
      <c r="J60" s="189">
        <f>+I60+70</f>
        <v>368</v>
      </c>
      <c r="M60">
        <v>1</v>
      </c>
    </row>
    <row r="61" spans="1:13">
      <c r="A61" s="271" t="s">
        <v>110</v>
      </c>
      <c r="B61" s="272">
        <v>45</v>
      </c>
      <c r="C61" s="272">
        <v>60</v>
      </c>
      <c r="D61" s="272" t="str">
        <f>IF(B61&lt;=Lists_Cats!$B$19,Lists_Cats!$C$19,IF(B61&lt;=Lists_Cats!$B$21,Lists_Cats!$C$21,IF(B61&lt;=Lists_Cats!$B$22,Lists_Cats!$C$22,IF(B61&lt;=Lists_Cats!$B$23,Lists_Cats!$C$23,IF(B61&lt;=Lists_Cats!$B$24,Lists_Cats!$C$24,IF(B61&lt;=Lists_Cats!$B$25,Lists_Cats!$C$25,IF(B61&lt;=Lists_Cats!$B$26,Lists_Cats!$C$26,IF(B61&lt;=Lists_Cats!$B$27,Lists_Cats!$C$27,IF(B61&lt;=Lists_Cats!$B$28,Lists_Cats!$C$28,Lists_Cats!$C$29)))))))))</f>
        <v>FT7</v>
      </c>
      <c r="E61" s="272" t="str">
        <f>IF(C61&lt;=Lists_Cats!$B$33,Lists_Cats!$C$33,IF(C61&lt;=Lists_Cats!$B$34,Lists_Cats!$C$34,IF(C61&lt;=Lists_Cats!$B$35,Lists_Cats!$C$35,IF(C61&lt;=Lists_Cats!$B$36,Lists_Cats!$C$36,IF(C61&lt;=Lists_Cats!$B$37,Lists_Cats!$C$37,IF(C61&lt;=Lists_Cats!$B$38,Lists_Cats!$C$38,IF(C61&lt;=Lists_Cats!$B$39,Lists_Cats!$C$39,IF(C61&lt;=Lists_Cats!$B$40,Lists_Cats!$C$40,IF(C61&lt;=Lists_Cats!$B$41,Lists_Cats!$C$41,IF(C61&lt;=Lists_Cats!$B$42,Lists_Cats!$C$42,IF(C61&lt;=Lists_Cats!$B$43,Lists_Cats!$C$43,IF(C61&lt;=Lists_Cats!$B$44,Lists_Cats!$C$44,IF(C61&lt;=Lists_Cats!$B$45,Lists_Cats!$C$45,IF(C61&lt;=Lists_Cats!$B$46,Lists_Cats!$C$46,Lists_Cats!$C$47))))))))))))))</f>
        <v>FW3</v>
      </c>
      <c r="F61" s="272" t="s">
        <v>9</v>
      </c>
      <c r="G61" s="273" t="s">
        <v>717</v>
      </c>
      <c r="H61" s="200" t="str">
        <f t="shared" si="0"/>
        <v>FT7-FW3-B-MDF - Cherry</v>
      </c>
      <c r="I61" s="274">
        <v>385</v>
      </c>
      <c r="J61" s="189">
        <f t="shared" si="1"/>
        <v>315</v>
      </c>
      <c r="M61">
        <v>1</v>
      </c>
    </row>
    <row r="62" spans="1:13">
      <c r="A62" s="271" t="s">
        <v>110</v>
      </c>
      <c r="B62" s="272">
        <v>45</v>
      </c>
      <c r="C62" s="272">
        <v>60</v>
      </c>
      <c r="D62" s="272" t="str">
        <f>IF(B62&lt;=Lists_Cats!$B$19,Lists_Cats!$C$19,IF(B62&lt;=Lists_Cats!$B$21,Lists_Cats!$C$21,IF(B62&lt;=Lists_Cats!$B$22,Lists_Cats!$C$22,IF(B62&lt;=Lists_Cats!$B$23,Lists_Cats!$C$23,IF(B62&lt;=Lists_Cats!$B$24,Lists_Cats!$C$24,IF(B62&lt;=Lists_Cats!$B$25,Lists_Cats!$C$25,IF(B62&lt;=Lists_Cats!$B$26,Lists_Cats!$C$26,IF(B62&lt;=Lists_Cats!$B$27,Lists_Cats!$C$27,IF(B62&lt;=Lists_Cats!$B$28,Lists_Cats!$C$28,Lists_Cats!$C$29)))))))))</f>
        <v>FT7</v>
      </c>
      <c r="E62" s="272" t="str">
        <f>IF(C62&lt;=Lists_Cats!$B$33,Lists_Cats!$C$33,IF(C62&lt;=Lists_Cats!$B$34,Lists_Cats!$C$34,IF(C62&lt;=Lists_Cats!$B$35,Lists_Cats!$C$35,IF(C62&lt;=Lists_Cats!$B$36,Lists_Cats!$C$36,IF(C62&lt;=Lists_Cats!$B$37,Lists_Cats!$C$37,IF(C62&lt;=Lists_Cats!$B$38,Lists_Cats!$C$38,IF(C62&lt;=Lists_Cats!$B$39,Lists_Cats!$C$39,IF(C62&lt;=Lists_Cats!$B$40,Lists_Cats!$C$40,IF(C62&lt;=Lists_Cats!$B$41,Lists_Cats!$C$41,IF(C62&lt;=Lists_Cats!$B$42,Lists_Cats!$C$42,IF(C62&lt;=Lists_Cats!$B$43,Lists_Cats!$C$43,IF(C62&lt;=Lists_Cats!$B$44,Lists_Cats!$C$44,IF(C62&lt;=Lists_Cats!$B$45,Lists_Cats!$C$45,IF(C62&lt;=Lists_Cats!$B$46,Lists_Cats!$C$46,Lists_Cats!$C$47))))))))))))))</f>
        <v>FW3</v>
      </c>
      <c r="F62" s="272" t="s">
        <v>9</v>
      </c>
      <c r="G62" s="265" t="s">
        <v>747</v>
      </c>
      <c r="H62" s="200" t="str">
        <f t="shared" si="0"/>
        <v>FT7-FW3-B-MDF - W.Oak</v>
      </c>
      <c r="I62" s="274">
        <v>364</v>
      </c>
      <c r="J62" s="189">
        <f t="shared" si="1"/>
        <v>294</v>
      </c>
      <c r="M62">
        <v>1</v>
      </c>
    </row>
    <row r="63" spans="1:13">
      <c r="A63" s="271" t="s">
        <v>110</v>
      </c>
      <c r="B63" s="272">
        <v>45</v>
      </c>
      <c r="C63" s="272">
        <v>60</v>
      </c>
      <c r="D63" s="272" t="str">
        <f>IF(B63&lt;=Lists_Cats!$B$19,Lists_Cats!$C$19,IF(B63&lt;=Lists_Cats!$B$21,Lists_Cats!$C$21,IF(B63&lt;=Lists_Cats!$B$22,Lists_Cats!$C$22,IF(B63&lt;=Lists_Cats!$B$23,Lists_Cats!$C$23,IF(B63&lt;=Lists_Cats!$B$24,Lists_Cats!$C$24,IF(B63&lt;=Lists_Cats!$B$25,Lists_Cats!$C$25,IF(B63&lt;=Lists_Cats!$B$26,Lists_Cats!$C$26,IF(B63&lt;=Lists_Cats!$B$27,Lists_Cats!$C$27,IF(B63&lt;=Lists_Cats!$B$28,Lists_Cats!$C$28,Lists_Cats!$C$29)))))))))</f>
        <v>FT7</v>
      </c>
      <c r="E63" s="272" t="str">
        <f>IF(C63&lt;=Lists_Cats!$B$33,Lists_Cats!$C$33,IF(C63&lt;=Lists_Cats!$B$34,Lists_Cats!$C$34,IF(C63&lt;=Lists_Cats!$B$35,Lists_Cats!$C$35,IF(C63&lt;=Lists_Cats!$B$36,Lists_Cats!$C$36,IF(C63&lt;=Lists_Cats!$B$37,Lists_Cats!$C$37,IF(C63&lt;=Lists_Cats!$B$38,Lists_Cats!$C$38,IF(C63&lt;=Lists_Cats!$B$39,Lists_Cats!$C$39,IF(C63&lt;=Lists_Cats!$B$40,Lists_Cats!$C$40,IF(C63&lt;=Lists_Cats!$B$41,Lists_Cats!$C$41,IF(C63&lt;=Lists_Cats!$B$42,Lists_Cats!$C$42,IF(C63&lt;=Lists_Cats!$B$43,Lists_Cats!$C$43,IF(C63&lt;=Lists_Cats!$B$44,Lists_Cats!$C$44,IF(C63&lt;=Lists_Cats!$B$45,Lists_Cats!$C$45,IF(C63&lt;=Lists_Cats!$B$46,Lists_Cats!$C$46,Lists_Cats!$C$47))))))))))))))</f>
        <v>FW3</v>
      </c>
      <c r="F63" s="272" t="s">
        <v>9</v>
      </c>
      <c r="G63" s="273" t="s">
        <v>718</v>
      </c>
      <c r="H63" s="200" t="str">
        <f t="shared" si="0"/>
        <v>FT7-FW3-B-MDF - Maple</v>
      </c>
      <c r="I63" s="274">
        <v>387</v>
      </c>
      <c r="J63" s="189">
        <f t="shared" si="1"/>
        <v>317</v>
      </c>
      <c r="M63">
        <v>1</v>
      </c>
    </row>
    <row r="64" spans="1:13">
      <c r="A64" s="271" t="s">
        <v>110</v>
      </c>
      <c r="B64" s="272">
        <v>45</v>
      </c>
      <c r="C64" s="272">
        <v>60</v>
      </c>
      <c r="D64" s="272" t="str">
        <f>IF(B64&lt;=Lists_Cats!$B$19,Lists_Cats!$C$19,IF(B64&lt;=Lists_Cats!$B$21,Lists_Cats!$C$21,IF(B64&lt;=Lists_Cats!$B$22,Lists_Cats!$C$22,IF(B64&lt;=Lists_Cats!$B$23,Lists_Cats!$C$23,IF(B64&lt;=Lists_Cats!$B$24,Lists_Cats!$C$24,IF(B64&lt;=Lists_Cats!$B$25,Lists_Cats!$C$25,IF(B64&lt;=Lists_Cats!$B$26,Lists_Cats!$C$26,IF(B64&lt;=Lists_Cats!$B$27,Lists_Cats!$C$27,IF(B64&lt;=Lists_Cats!$B$28,Lists_Cats!$C$28,Lists_Cats!$C$29)))))))))</f>
        <v>FT7</v>
      </c>
      <c r="E64" s="272" t="str">
        <f>IF(C64&lt;=Lists_Cats!$B$33,Lists_Cats!$C$33,IF(C64&lt;=Lists_Cats!$B$34,Lists_Cats!$C$34,IF(C64&lt;=Lists_Cats!$B$35,Lists_Cats!$C$35,IF(C64&lt;=Lists_Cats!$B$36,Lists_Cats!$C$36,IF(C64&lt;=Lists_Cats!$B$37,Lists_Cats!$C$37,IF(C64&lt;=Lists_Cats!$B$38,Lists_Cats!$C$38,IF(C64&lt;=Lists_Cats!$B$39,Lists_Cats!$C$39,IF(C64&lt;=Lists_Cats!$B$40,Lists_Cats!$C$40,IF(C64&lt;=Lists_Cats!$B$41,Lists_Cats!$C$41,IF(C64&lt;=Lists_Cats!$B$42,Lists_Cats!$C$42,IF(C64&lt;=Lists_Cats!$B$43,Lists_Cats!$C$43,IF(C64&lt;=Lists_Cats!$B$44,Lists_Cats!$C$44,IF(C64&lt;=Lists_Cats!$B$45,Lists_Cats!$C$45,IF(C64&lt;=Lists_Cats!$B$46,Lists_Cats!$C$46,Lists_Cats!$C$47))))))))))))))</f>
        <v>FW3</v>
      </c>
      <c r="F64" s="272" t="s">
        <v>9</v>
      </c>
      <c r="G64" s="273" t="s">
        <v>719</v>
      </c>
      <c r="H64" s="200" t="str">
        <f t="shared" si="0"/>
        <v>FT7-FW3-B-MDF - S Beech</v>
      </c>
      <c r="I64" s="274">
        <v>298</v>
      </c>
      <c r="J64" s="189">
        <f t="shared" si="1"/>
        <v>228</v>
      </c>
      <c r="M64">
        <v>1</v>
      </c>
    </row>
    <row r="65" spans="1:13">
      <c r="A65" s="271" t="s">
        <v>110</v>
      </c>
      <c r="B65" s="272">
        <v>45</v>
      </c>
      <c r="C65" s="272">
        <v>60</v>
      </c>
      <c r="D65" s="272" t="str">
        <f>IF(B65&lt;=Lists_Cats!$B$19,Lists_Cats!$C$19,IF(B65&lt;=Lists_Cats!$B$21,Lists_Cats!$C$21,IF(B65&lt;=Lists_Cats!$B$22,Lists_Cats!$C$22,IF(B65&lt;=Lists_Cats!$B$23,Lists_Cats!$C$23,IF(B65&lt;=Lists_Cats!$B$24,Lists_Cats!$C$24,IF(B65&lt;=Lists_Cats!$B$25,Lists_Cats!$C$25,IF(B65&lt;=Lists_Cats!$B$26,Lists_Cats!$C$26,IF(B65&lt;=Lists_Cats!$B$27,Lists_Cats!$C$27,IF(B65&lt;=Lists_Cats!$B$28,Lists_Cats!$C$28,Lists_Cats!$C$29)))))))))</f>
        <v>FT7</v>
      </c>
      <c r="E65" s="272" t="str">
        <f>IF(C65&lt;=Lists_Cats!$B$33,Lists_Cats!$C$33,IF(C65&lt;=Lists_Cats!$B$34,Lists_Cats!$C$34,IF(C65&lt;=Lists_Cats!$B$35,Lists_Cats!$C$35,IF(C65&lt;=Lists_Cats!$B$36,Lists_Cats!$C$36,IF(C65&lt;=Lists_Cats!$B$37,Lists_Cats!$C$37,IF(C65&lt;=Lists_Cats!$B$38,Lists_Cats!$C$38,IF(C65&lt;=Lists_Cats!$B$39,Lists_Cats!$C$39,IF(C65&lt;=Lists_Cats!$B$40,Lists_Cats!$C$40,IF(C65&lt;=Lists_Cats!$B$41,Lists_Cats!$C$41,IF(C65&lt;=Lists_Cats!$B$42,Lists_Cats!$C$42,IF(C65&lt;=Lists_Cats!$B$43,Lists_Cats!$C$43,IF(C65&lt;=Lists_Cats!$B$44,Lists_Cats!$C$44,IF(C65&lt;=Lists_Cats!$B$45,Lists_Cats!$C$45,IF(C65&lt;=Lists_Cats!$B$46,Lists_Cats!$C$46,Lists_Cats!$C$47))))))))))))))</f>
        <v>FW3</v>
      </c>
      <c r="F65" s="272" t="s">
        <v>9</v>
      </c>
      <c r="G65" s="273" t="s">
        <v>720</v>
      </c>
      <c r="H65" s="200" t="str">
        <f t="shared" si="0"/>
        <v>FT7-FW3-B-MDF - Sapele</v>
      </c>
      <c r="I65" s="274">
        <v>298</v>
      </c>
      <c r="J65" s="189">
        <f t="shared" si="1"/>
        <v>228</v>
      </c>
      <c r="M65">
        <v>1</v>
      </c>
    </row>
    <row r="66" spans="1:13">
      <c r="A66" s="271" t="s">
        <v>110</v>
      </c>
      <c r="B66" s="272">
        <v>45</v>
      </c>
      <c r="C66" s="272">
        <v>60</v>
      </c>
      <c r="D66" s="272" t="str">
        <f>IF(B66&lt;=Lists_Cats!$B$19,Lists_Cats!$C$19,IF(B66&lt;=Lists_Cats!$B$21,Lists_Cats!$C$21,IF(B66&lt;=Lists_Cats!$B$22,Lists_Cats!$C$22,IF(B66&lt;=Lists_Cats!$B$23,Lists_Cats!$C$23,IF(B66&lt;=Lists_Cats!$B$24,Lists_Cats!$C$24,IF(B66&lt;=Lists_Cats!$B$25,Lists_Cats!$C$25,IF(B66&lt;=Lists_Cats!$B$26,Lists_Cats!$C$26,IF(B66&lt;=Lists_Cats!$B$27,Lists_Cats!$C$27,IF(B66&lt;=Lists_Cats!$B$28,Lists_Cats!$C$28,Lists_Cats!$C$29)))))))))</f>
        <v>FT7</v>
      </c>
      <c r="E66" s="272" t="str">
        <f>IF(C66&lt;=Lists_Cats!$B$33,Lists_Cats!$C$33,IF(C66&lt;=Lists_Cats!$B$34,Lists_Cats!$C$34,IF(C66&lt;=Lists_Cats!$B$35,Lists_Cats!$C$35,IF(C66&lt;=Lists_Cats!$B$36,Lists_Cats!$C$36,IF(C66&lt;=Lists_Cats!$B$37,Lists_Cats!$C$37,IF(C66&lt;=Lists_Cats!$B$38,Lists_Cats!$C$38,IF(C66&lt;=Lists_Cats!$B$39,Lists_Cats!$C$39,IF(C66&lt;=Lists_Cats!$B$40,Lists_Cats!$C$40,IF(C66&lt;=Lists_Cats!$B$41,Lists_Cats!$C$41,IF(C66&lt;=Lists_Cats!$B$42,Lists_Cats!$C$42,IF(C66&lt;=Lists_Cats!$B$43,Lists_Cats!$C$43,IF(C66&lt;=Lists_Cats!$B$44,Lists_Cats!$C$44,IF(C66&lt;=Lists_Cats!$B$45,Lists_Cats!$C$45,IF(C66&lt;=Lists_Cats!$B$46,Lists_Cats!$C$46,Lists_Cats!$C$47))))))))))))))</f>
        <v>FW3</v>
      </c>
      <c r="F66" s="272" t="s">
        <v>9</v>
      </c>
      <c r="G66" s="273" t="s">
        <v>721</v>
      </c>
      <c r="H66" s="200" t="str">
        <f t="shared" si="0"/>
        <v>FT7-FW3-B-MDF - Walnut</v>
      </c>
      <c r="I66" s="274">
        <v>510</v>
      </c>
      <c r="J66" s="189">
        <f t="shared" si="1"/>
        <v>440</v>
      </c>
      <c r="M66">
        <v>1</v>
      </c>
    </row>
    <row r="67" spans="1:13">
      <c r="A67" s="275" t="s">
        <v>110</v>
      </c>
      <c r="B67" s="276">
        <v>45</v>
      </c>
      <c r="C67" s="276">
        <v>75</v>
      </c>
      <c r="D67" s="276" t="str">
        <f>IF(B67&lt;=Lists_Cats!$B$19,Lists_Cats!$C$19,IF(B67&lt;=Lists_Cats!$B$21,Lists_Cats!$C$21,IF(B67&lt;=Lists_Cats!$B$22,Lists_Cats!$C$22,IF(B67&lt;=Lists_Cats!$B$23,Lists_Cats!$C$23,IF(B67&lt;=Lists_Cats!$B$24,Lists_Cats!$C$24,IF(B67&lt;=Lists_Cats!$B$25,Lists_Cats!$C$25,IF(B67&lt;=Lists_Cats!$B$26,Lists_Cats!$C$26,IF(B67&lt;=Lists_Cats!$B$27,Lists_Cats!$C$27,IF(B67&lt;=Lists_Cats!$B$28,Lists_Cats!$C$28,Lists_Cats!$C$29)))))))))</f>
        <v>FT7</v>
      </c>
      <c r="E67" s="276" t="str">
        <f>IF(C67&lt;=Lists_Cats!$B$33,Lists_Cats!$C$33,IF(C67&lt;=Lists_Cats!$B$34,Lists_Cats!$C$34,IF(C67&lt;=Lists_Cats!$B$35,Lists_Cats!$C$35,IF(C67&lt;=Lists_Cats!$B$36,Lists_Cats!$C$36,IF(C67&lt;=Lists_Cats!$B$37,Lists_Cats!$C$37,IF(C67&lt;=Lists_Cats!$B$38,Lists_Cats!$C$38,IF(C67&lt;=Lists_Cats!$B$39,Lists_Cats!$C$39,IF(C67&lt;=Lists_Cats!$B$40,Lists_Cats!$C$40,IF(C67&lt;=Lists_Cats!$B$41,Lists_Cats!$C$41,IF(C67&lt;=Lists_Cats!$B$42,Lists_Cats!$C$42,IF(C67&lt;=Lists_Cats!$B$43,Lists_Cats!$C$43,IF(C67&lt;=Lists_Cats!$B$44,Lists_Cats!$C$44,IF(C67&lt;=Lists_Cats!$B$45,Lists_Cats!$C$45,IF(C67&lt;=Lists_Cats!$B$46,Lists_Cats!$C$46,Lists_Cats!$C$47))))))))))))))</f>
        <v>FW4</v>
      </c>
      <c r="F67" s="276" t="s">
        <v>14</v>
      </c>
      <c r="G67" s="277" t="s">
        <v>716</v>
      </c>
      <c r="H67" s="200" t="str">
        <f t="shared" si="0"/>
        <v>FT7-FW4-A-MDF - Ash</v>
      </c>
      <c r="I67" s="278">
        <v>241</v>
      </c>
      <c r="J67" s="189">
        <f>+I67+70</f>
        <v>311</v>
      </c>
      <c r="M67">
        <v>1</v>
      </c>
    </row>
    <row r="68" spans="1:13">
      <c r="A68" s="275" t="s">
        <v>110</v>
      </c>
      <c r="B68" s="276">
        <v>45</v>
      </c>
      <c r="C68" s="276">
        <v>75</v>
      </c>
      <c r="D68" s="276" t="str">
        <f>IF(B68&lt;=Lists_Cats!$B$19,Lists_Cats!$C$19,IF(B68&lt;=Lists_Cats!$B$21,Lists_Cats!$C$21,IF(B68&lt;=Lists_Cats!$B$22,Lists_Cats!$C$22,IF(B68&lt;=Lists_Cats!$B$23,Lists_Cats!$C$23,IF(B68&lt;=Lists_Cats!$B$24,Lists_Cats!$C$24,IF(B68&lt;=Lists_Cats!$B$25,Lists_Cats!$C$25,IF(B68&lt;=Lists_Cats!$B$26,Lists_Cats!$C$26,IF(B68&lt;=Lists_Cats!$B$27,Lists_Cats!$C$27,IF(B68&lt;=Lists_Cats!$B$28,Lists_Cats!$C$28,Lists_Cats!$C$29)))))))))</f>
        <v>FT7</v>
      </c>
      <c r="E68" s="276" t="str">
        <f>IF(C68&lt;=Lists_Cats!$B$33,Lists_Cats!$C$33,IF(C68&lt;=Lists_Cats!$B$34,Lists_Cats!$C$34,IF(C68&lt;=Lists_Cats!$B$35,Lists_Cats!$C$35,IF(C68&lt;=Lists_Cats!$B$36,Lists_Cats!$C$36,IF(C68&lt;=Lists_Cats!$B$37,Lists_Cats!$C$37,IF(C68&lt;=Lists_Cats!$B$38,Lists_Cats!$C$38,IF(C68&lt;=Lists_Cats!$B$39,Lists_Cats!$C$39,IF(C68&lt;=Lists_Cats!$B$40,Lists_Cats!$C$40,IF(C68&lt;=Lists_Cats!$B$41,Lists_Cats!$C$41,IF(C68&lt;=Lists_Cats!$B$42,Lists_Cats!$C$42,IF(C68&lt;=Lists_Cats!$B$43,Lists_Cats!$C$43,IF(C68&lt;=Lists_Cats!$B$44,Lists_Cats!$C$44,IF(C68&lt;=Lists_Cats!$B$45,Lists_Cats!$C$45,IF(C68&lt;=Lists_Cats!$B$46,Lists_Cats!$C$46,Lists_Cats!$C$47))))))))))))))</f>
        <v>FW4</v>
      </c>
      <c r="F68" s="276" t="s">
        <v>14</v>
      </c>
      <c r="G68" s="277" t="s">
        <v>717</v>
      </c>
      <c r="H68" s="200" t="str">
        <f t="shared" si="0"/>
        <v>FT7-FW4-A-MDF - Cherry</v>
      </c>
      <c r="I68" s="278">
        <v>298</v>
      </c>
      <c r="J68" s="189">
        <f t="shared" si="1"/>
        <v>228</v>
      </c>
      <c r="M68">
        <v>1</v>
      </c>
    </row>
    <row r="69" spans="1:13">
      <c r="A69" s="275" t="s">
        <v>110</v>
      </c>
      <c r="B69" s="276">
        <v>45</v>
      </c>
      <c r="C69" s="276">
        <v>75</v>
      </c>
      <c r="D69" s="276" t="str">
        <f>IF(B69&lt;=Lists_Cats!$B$19,Lists_Cats!$C$19,IF(B69&lt;=Lists_Cats!$B$21,Lists_Cats!$C$21,IF(B69&lt;=Lists_Cats!$B$22,Lists_Cats!$C$22,IF(B69&lt;=Lists_Cats!$B$23,Lists_Cats!$C$23,IF(B69&lt;=Lists_Cats!$B$24,Lists_Cats!$C$24,IF(B69&lt;=Lists_Cats!$B$25,Lists_Cats!$C$25,IF(B69&lt;=Lists_Cats!$B$26,Lists_Cats!$C$26,IF(B69&lt;=Lists_Cats!$B$27,Lists_Cats!$C$27,IF(B69&lt;=Lists_Cats!$B$28,Lists_Cats!$C$28,Lists_Cats!$C$29)))))))))</f>
        <v>FT7</v>
      </c>
      <c r="E69" s="276" t="str">
        <f>IF(C69&lt;=Lists_Cats!$B$33,Lists_Cats!$C$33,IF(C69&lt;=Lists_Cats!$B$34,Lists_Cats!$C$34,IF(C69&lt;=Lists_Cats!$B$35,Lists_Cats!$C$35,IF(C69&lt;=Lists_Cats!$B$36,Lists_Cats!$C$36,IF(C69&lt;=Lists_Cats!$B$37,Lists_Cats!$C$37,IF(C69&lt;=Lists_Cats!$B$38,Lists_Cats!$C$38,IF(C69&lt;=Lists_Cats!$B$39,Lists_Cats!$C$39,IF(C69&lt;=Lists_Cats!$B$40,Lists_Cats!$C$40,IF(C69&lt;=Lists_Cats!$B$41,Lists_Cats!$C$41,IF(C69&lt;=Lists_Cats!$B$42,Lists_Cats!$C$42,IF(C69&lt;=Lists_Cats!$B$43,Lists_Cats!$C$43,IF(C69&lt;=Lists_Cats!$B$44,Lists_Cats!$C$44,IF(C69&lt;=Lists_Cats!$B$45,Lists_Cats!$C$45,IF(C69&lt;=Lists_Cats!$B$46,Lists_Cats!$C$46,Lists_Cats!$C$47))))))))))))))</f>
        <v>FW4</v>
      </c>
      <c r="F69" s="276" t="s">
        <v>14</v>
      </c>
      <c r="G69" s="265" t="s">
        <v>747</v>
      </c>
      <c r="H69" s="200" t="str">
        <f t="shared" ref="H69:H132" si="2">D69&amp;"-"&amp;E69&amp;"-"&amp;F69&amp;"-"&amp;G69</f>
        <v>FT7-FW4-A-MDF - W.Oak</v>
      </c>
      <c r="I69" s="278">
        <v>278</v>
      </c>
      <c r="J69" s="189">
        <f t="shared" ref="J69:J132" si="3">+I69-70</f>
        <v>208</v>
      </c>
      <c r="M69">
        <v>1</v>
      </c>
    </row>
    <row r="70" spans="1:13">
      <c r="A70" s="275" t="s">
        <v>110</v>
      </c>
      <c r="B70" s="276">
        <v>45</v>
      </c>
      <c r="C70" s="276">
        <v>75</v>
      </c>
      <c r="D70" s="276" t="str">
        <f>IF(B70&lt;=Lists_Cats!$B$19,Lists_Cats!$C$19,IF(B70&lt;=Lists_Cats!$B$21,Lists_Cats!$C$21,IF(B70&lt;=Lists_Cats!$B$22,Lists_Cats!$C$22,IF(B70&lt;=Lists_Cats!$B$23,Lists_Cats!$C$23,IF(B70&lt;=Lists_Cats!$B$24,Lists_Cats!$C$24,IF(B70&lt;=Lists_Cats!$B$25,Lists_Cats!$C$25,IF(B70&lt;=Lists_Cats!$B$26,Lists_Cats!$C$26,IF(B70&lt;=Lists_Cats!$B$27,Lists_Cats!$C$27,IF(B70&lt;=Lists_Cats!$B$28,Lists_Cats!$C$28,Lists_Cats!$C$29)))))))))</f>
        <v>FT7</v>
      </c>
      <c r="E70" s="276" t="str">
        <f>IF(C70&lt;=Lists_Cats!$B$33,Lists_Cats!$C$33,IF(C70&lt;=Lists_Cats!$B$34,Lists_Cats!$C$34,IF(C70&lt;=Lists_Cats!$B$35,Lists_Cats!$C$35,IF(C70&lt;=Lists_Cats!$B$36,Lists_Cats!$C$36,IF(C70&lt;=Lists_Cats!$B$37,Lists_Cats!$C$37,IF(C70&lt;=Lists_Cats!$B$38,Lists_Cats!$C$38,IF(C70&lt;=Lists_Cats!$B$39,Lists_Cats!$C$39,IF(C70&lt;=Lists_Cats!$B$40,Lists_Cats!$C$40,IF(C70&lt;=Lists_Cats!$B$41,Lists_Cats!$C$41,IF(C70&lt;=Lists_Cats!$B$42,Lists_Cats!$C$42,IF(C70&lt;=Lists_Cats!$B$43,Lists_Cats!$C$43,IF(C70&lt;=Lists_Cats!$B$44,Lists_Cats!$C$44,IF(C70&lt;=Lists_Cats!$B$45,Lists_Cats!$C$45,IF(C70&lt;=Lists_Cats!$B$46,Lists_Cats!$C$46,Lists_Cats!$C$47))))))))))))))</f>
        <v>FW4</v>
      </c>
      <c r="F70" s="276" t="s">
        <v>14</v>
      </c>
      <c r="G70" s="277" t="s">
        <v>718</v>
      </c>
      <c r="H70" s="200" t="str">
        <f t="shared" si="2"/>
        <v>FT7-FW4-A-MDF - Maple</v>
      </c>
      <c r="I70" s="278">
        <v>302</v>
      </c>
      <c r="J70" s="189">
        <f t="shared" si="3"/>
        <v>232</v>
      </c>
      <c r="M70">
        <v>1</v>
      </c>
    </row>
    <row r="71" spans="1:13">
      <c r="A71" s="275" t="s">
        <v>110</v>
      </c>
      <c r="B71" s="276">
        <v>45</v>
      </c>
      <c r="C71" s="276">
        <v>75</v>
      </c>
      <c r="D71" s="276" t="str">
        <f>IF(B71&lt;=Lists_Cats!$B$19,Lists_Cats!$C$19,IF(B71&lt;=Lists_Cats!$B$21,Lists_Cats!$C$21,IF(B71&lt;=Lists_Cats!$B$22,Lists_Cats!$C$22,IF(B71&lt;=Lists_Cats!$B$23,Lists_Cats!$C$23,IF(B71&lt;=Lists_Cats!$B$24,Lists_Cats!$C$24,IF(B71&lt;=Lists_Cats!$B$25,Lists_Cats!$C$25,IF(B71&lt;=Lists_Cats!$B$26,Lists_Cats!$C$26,IF(B71&lt;=Lists_Cats!$B$27,Lists_Cats!$C$27,IF(B71&lt;=Lists_Cats!$B$28,Lists_Cats!$C$28,Lists_Cats!$C$29)))))))))</f>
        <v>FT7</v>
      </c>
      <c r="E71" s="276" t="str">
        <f>IF(C71&lt;=Lists_Cats!$B$33,Lists_Cats!$C$33,IF(C71&lt;=Lists_Cats!$B$34,Lists_Cats!$C$34,IF(C71&lt;=Lists_Cats!$B$35,Lists_Cats!$C$35,IF(C71&lt;=Lists_Cats!$B$36,Lists_Cats!$C$36,IF(C71&lt;=Lists_Cats!$B$37,Lists_Cats!$C$37,IF(C71&lt;=Lists_Cats!$B$38,Lists_Cats!$C$38,IF(C71&lt;=Lists_Cats!$B$39,Lists_Cats!$C$39,IF(C71&lt;=Lists_Cats!$B$40,Lists_Cats!$C$40,IF(C71&lt;=Lists_Cats!$B$41,Lists_Cats!$C$41,IF(C71&lt;=Lists_Cats!$B$42,Lists_Cats!$C$42,IF(C71&lt;=Lists_Cats!$B$43,Lists_Cats!$C$43,IF(C71&lt;=Lists_Cats!$B$44,Lists_Cats!$C$44,IF(C71&lt;=Lists_Cats!$B$45,Lists_Cats!$C$45,IF(C71&lt;=Lists_Cats!$B$46,Lists_Cats!$C$46,Lists_Cats!$C$47))))))))))))))</f>
        <v>FW4</v>
      </c>
      <c r="F71" s="276" t="s">
        <v>14</v>
      </c>
      <c r="G71" s="277" t="s">
        <v>719</v>
      </c>
      <c r="H71" s="200" t="str">
        <f t="shared" si="2"/>
        <v>FT7-FW4-A-MDF - S Beech</v>
      </c>
      <c r="I71" s="278">
        <v>229</v>
      </c>
      <c r="J71" s="189">
        <f t="shared" si="3"/>
        <v>159</v>
      </c>
      <c r="M71">
        <v>1</v>
      </c>
    </row>
    <row r="72" spans="1:13">
      <c r="A72" s="275" t="s">
        <v>110</v>
      </c>
      <c r="B72" s="276">
        <v>45</v>
      </c>
      <c r="C72" s="276">
        <v>75</v>
      </c>
      <c r="D72" s="276" t="str">
        <f>IF(B72&lt;=Lists_Cats!$B$19,Lists_Cats!$C$19,IF(B72&lt;=Lists_Cats!$B$21,Lists_Cats!$C$21,IF(B72&lt;=Lists_Cats!$B$22,Lists_Cats!$C$22,IF(B72&lt;=Lists_Cats!$B$23,Lists_Cats!$C$23,IF(B72&lt;=Lists_Cats!$B$24,Lists_Cats!$C$24,IF(B72&lt;=Lists_Cats!$B$25,Lists_Cats!$C$25,IF(B72&lt;=Lists_Cats!$B$26,Lists_Cats!$C$26,IF(B72&lt;=Lists_Cats!$B$27,Lists_Cats!$C$27,IF(B72&lt;=Lists_Cats!$B$28,Lists_Cats!$C$28,Lists_Cats!$C$29)))))))))</f>
        <v>FT7</v>
      </c>
      <c r="E72" s="276" t="str">
        <f>IF(C72&lt;=Lists_Cats!$B$33,Lists_Cats!$C$33,IF(C72&lt;=Lists_Cats!$B$34,Lists_Cats!$C$34,IF(C72&lt;=Lists_Cats!$B$35,Lists_Cats!$C$35,IF(C72&lt;=Lists_Cats!$B$36,Lists_Cats!$C$36,IF(C72&lt;=Lists_Cats!$B$37,Lists_Cats!$C$37,IF(C72&lt;=Lists_Cats!$B$38,Lists_Cats!$C$38,IF(C72&lt;=Lists_Cats!$B$39,Lists_Cats!$C$39,IF(C72&lt;=Lists_Cats!$B$40,Lists_Cats!$C$40,IF(C72&lt;=Lists_Cats!$B$41,Lists_Cats!$C$41,IF(C72&lt;=Lists_Cats!$B$42,Lists_Cats!$C$42,IF(C72&lt;=Lists_Cats!$B$43,Lists_Cats!$C$43,IF(C72&lt;=Lists_Cats!$B$44,Lists_Cats!$C$44,IF(C72&lt;=Lists_Cats!$B$45,Lists_Cats!$C$45,IF(C72&lt;=Lists_Cats!$B$46,Lists_Cats!$C$46,Lists_Cats!$C$47))))))))))))))</f>
        <v>FW4</v>
      </c>
      <c r="F72" s="276" t="s">
        <v>14</v>
      </c>
      <c r="G72" s="277" t="s">
        <v>720</v>
      </c>
      <c r="H72" s="200" t="str">
        <f t="shared" si="2"/>
        <v>FT7-FW4-A-MDF - Sapele</v>
      </c>
      <c r="I72" s="278">
        <v>227</v>
      </c>
      <c r="J72" s="189">
        <f t="shared" si="3"/>
        <v>157</v>
      </c>
      <c r="M72">
        <v>1</v>
      </c>
    </row>
    <row r="73" spans="1:13">
      <c r="A73" s="275" t="s">
        <v>110</v>
      </c>
      <c r="B73" s="276">
        <v>45</v>
      </c>
      <c r="C73" s="276">
        <v>75</v>
      </c>
      <c r="D73" s="276" t="str">
        <f>IF(B73&lt;=Lists_Cats!$B$19,Lists_Cats!$C$19,IF(B73&lt;=Lists_Cats!$B$21,Lists_Cats!$C$21,IF(B73&lt;=Lists_Cats!$B$22,Lists_Cats!$C$22,IF(B73&lt;=Lists_Cats!$B$23,Lists_Cats!$C$23,IF(B73&lt;=Lists_Cats!$B$24,Lists_Cats!$C$24,IF(B73&lt;=Lists_Cats!$B$25,Lists_Cats!$C$25,IF(B73&lt;=Lists_Cats!$B$26,Lists_Cats!$C$26,IF(B73&lt;=Lists_Cats!$B$27,Lists_Cats!$C$27,IF(B73&lt;=Lists_Cats!$B$28,Lists_Cats!$C$28,Lists_Cats!$C$29)))))))))</f>
        <v>FT7</v>
      </c>
      <c r="E73" s="276" t="str">
        <f>IF(C73&lt;=Lists_Cats!$B$33,Lists_Cats!$C$33,IF(C73&lt;=Lists_Cats!$B$34,Lists_Cats!$C$34,IF(C73&lt;=Lists_Cats!$B$35,Lists_Cats!$C$35,IF(C73&lt;=Lists_Cats!$B$36,Lists_Cats!$C$36,IF(C73&lt;=Lists_Cats!$B$37,Lists_Cats!$C$37,IF(C73&lt;=Lists_Cats!$B$38,Lists_Cats!$C$38,IF(C73&lt;=Lists_Cats!$B$39,Lists_Cats!$C$39,IF(C73&lt;=Lists_Cats!$B$40,Lists_Cats!$C$40,IF(C73&lt;=Lists_Cats!$B$41,Lists_Cats!$C$41,IF(C73&lt;=Lists_Cats!$B$42,Lists_Cats!$C$42,IF(C73&lt;=Lists_Cats!$B$43,Lists_Cats!$C$43,IF(C73&lt;=Lists_Cats!$B$44,Lists_Cats!$C$44,IF(C73&lt;=Lists_Cats!$B$45,Lists_Cats!$C$45,IF(C73&lt;=Lists_Cats!$B$46,Lists_Cats!$C$46,Lists_Cats!$C$47))))))))))))))</f>
        <v>FW4</v>
      </c>
      <c r="F73" s="276" t="s">
        <v>14</v>
      </c>
      <c r="G73" s="277" t="s">
        <v>721</v>
      </c>
      <c r="H73" s="200" t="str">
        <f t="shared" si="2"/>
        <v>FT7-FW4-A-MDF - Walnut</v>
      </c>
      <c r="I73" s="278">
        <v>413</v>
      </c>
      <c r="J73" s="189">
        <f t="shared" si="3"/>
        <v>343</v>
      </c>
      <c r="M73">
        <v>1</v>
      </c>
    </row>
    <row r="74" spans="1:13">
      <c r="A74" s="275" t="s">
        <v>110</v>
      </c>
      <c r="B74" s="276">
        <v>45</v>
      </c>
      <c r="C74" s="276">
        <v>75</v>
      </c>
      <c r="D74" s="276" t="str">
        <f>IF(B74&lt;=Lists_Cats!$B$19,Lists_Cats!$C$19,IF(B74&lt;=Lists_Cats!$B$21,Lists_Cats!$C$21,IF(B74&lt;=Lists_Cats!$B$22,Lists_Cats!$C$22,IF(B74&lt;=Lists_Cats!$B$23,Lists_Cats!$C$23,IF(B74&lt;=Lists_Cats!$B$24,Lists_Cats!$C$24,IF(B74&lt;=Lists_Cats!$B$25,Lists_Cats!$C$25,IF(B74&lt;=Lists_Cats!$B$26,Lists_Cats!$C$26,IF(B74&lt;=Lists_Cats!$B$27,Lists_Cats!$C$27,IF(B74&lt;=Lists_Cats!$B$28,Lists_Cats!$C$28,Lists_Cats!$C$29)))))))))</f>
        <v>FT7</v>
      </c>
      <c r="E74" s="276" t="str">
        <f>IF(C74&lt;=Lists_Cats!$B$33,Lists_Cats!$C$33,IF(C74&lt;=Lists_Cats!$B$34,Lists_Cats!$C$34,IF(C74&lt;=Lists_Cats!$B$35,Lists_Cats!$C$35,IF(C74&lt;=Lists_Cats!$B$36,Lists_Cats!$C$36,IF(C74&lt;=Lists_Cats!$B$37,Lists_Cats!$C$37,IF(C74&lt;=Lists_Cats!$B$38,Lists_Cats!$C$38,IF(C74&lt;=Lists_Cats!$B$39,Lists_Cats!$C$39,IF(C74&lt;=Lists_Cats!$B$40,Lists_Cats!$C$40,IF(C74&lt;=Lists_Cats!$B$41,Lists_Cats!$C$41,IF(C74&lt;=Lists_Cats!$B$42,Lists_Cats!$C$42,IF(C74&lt;=Lists_Cats!$B$43,Lists_Cats!$C$43,IF(C74&lt;=Lists_Cats!$B$44,Lists_Cats!$C$44,IF(C74&lt;=Lists_Cats!$B$45,Lists_Cats!$C$45,IF(C74&lt;=Lists_Cats!$B$46,Lists_Cats!$C$46,Lists_Cats!$C$47))))))))))))))</f>
        <v>FW4</v>
      </c>
      <c r="F74" s="276" t="s">
        <v>4</v>
      </c>
      <c r="G74" s="277" t="s">
        <v>716</v>
      </c>
      <c r="H74" s="200" t="str">
        <f t="shared" si="2"/>
        <v>FT7-FW4-C-MDF - Ash</v>
      </c>
      <c r="I74" s="278">
        <v>263</v>
      </c>
      <c r="J74" s="189">
        <f>+I74+70</f>
        <v>333</v>
      </c>
      <c r="M74">
        <v>1</v>
      </c>
    </row>
    <row r="75" spans="1:13">
      <c r="A75" s="275" t="s">
        <v>110</v>
      </c>
      <c r="B75" s="276">
        <v>45</v>
      </c>
      <c r="C75" s="276">
        <v>75</v>
      </c>
      <c r="D75" s="276" t="str">
        <f>IF(B75&lt;=Lists_Cats!$B$19,Lists_Cats!$C$19,IF(B75&lt;=Lists_Cats!$B$21,Lists_Cats!$C$21,IF(B75&lt;=Lists_Cats!$B$22,Lists_Cats!$C$22,IF(B75&lt;=Lists_Cats!$B$23,Lists_Cats!$C$23,IF(B75&lt;=Lists_Cats!$B$24,Lists_Cats!$C$24,IF(B75&lt;=Lists_Cats!$B$25,Lists_Cats!$C$25,IF(B75&lt;=Lists_Cats!$B$26,Lists_Cats!$C$26,IF(B75&lt;=Lists_Cats!$B$27,Lists_Cats!$C$27,IF(B75&lt;=Lists_Cats!$B$28,Lists_Cats!$C$28,Lists_Cats!$C$29)))))))))</f>
        <v>FT7</v>
      </c>
      <c r="E75" s="276" t="str">
        <f>IF(C75&lt;=Lists_Cats!$B$33,Lists_Cats!$C$33,IF(C75&lt;=Lists_Cats!$B$34,Lists_Cats!$C$34,IF(C75&lt;=Lists_Cats!$B$35,Lists_Cats!$C$35,IF(C75&lt;=Lists_Cats!$B$36,Lists_Cats!$C$36,IF(C75&lt;=Lists_Cats!$B$37,Lists_Cats!$C$37,IF(C75&lt;=Lists_Cats!$B$38,Lists_Cats!$C$38,IF(C75&lt;=Lists_Cats!$B$39,Lists_Cats!$C$39,IF(C75&lt;=Lists_Cats!$B$40,Lists_Cats!$C$40,IF(C75&lt;=Lists_Cats!$B$41,Lists_Cats!$C$41,IF(C75&lt;=Lists_Cats!$B$42,Lists_Cats!$C$42,IF(C75&lt;=Lists_Cats!$B$43,Lists_Cats!$C$43,IF(C75&lt;=Lists_Cats!$B$44,Lists_Cats!$C$44,IF(C75&lt;=Lists_Cats!$B$45,Lists_Cats!$C$45,IF(C75&lt;=Lists_Cats!$B$46,Lists_Cats!$C$46,Lists_Cats!$C$47))))))))))))))</f>
        <v>FW4</v>
      </c>
      <c r="F75" s="276" t="s">
        <v>4</v>
      </c>
      <c r="G75" s="277" t="s">
        <v>717</v>
      </c>
      <c r="H75" s="200" t="str">
        <f t="shared" si="2"/>
        <v>FT7-FW4-C-MDF - Cherry</v>
      </c>
      <c r="I75" s="278">
        <v>344</v>
      </c>
      <c r="J75" s="189">
        <f t="shared" si="3"/>
        <v>274</v>
      </c>
      <c r="M75">
        <v>1</v>
      </c>
    </row>
    <row r="76" spans="1:13">
      <c r="A76" s="275" t="s">
        <v>110</v>
      </c>
      <c r="B76" s="276">
        <v>45</v>
      </c>
      <c r="C76" s="276">
        <v>75</v>
      </c>
      <c r="D76" s="276" t="str">
        <f>IF(B76&lt;=Lists_Cats!$B$19,Lists_Cats!$C$19,IF(B76&lt;=Lists_Cats!$B$21,Lists_Cats!$C$21,IF(B76&lt;=Lists_Cats!$B$22,Lists_Cats!$C$22,IF(B76&lt;=Lists_Cats!$B$23,Lists_Cats!$C$23,IF(B76&lt;=Lists_Cats!$B$24,Lists_Cats!$C$24,IF(B76&lt;=Lists_Cats!$B$25,Lists_Cats!$C$25,IF(B76&lt;=Lists_Cats!$B$26,Lists_Cats!$C$26,IF(B76&lt;=Lists_Cats!$B$27,Lists_Cats!$C$27,IF(B76&lt;=Lists_Cats!$B$28,Lists_Cats!$C$28,Lists_Cats!$C$29)))))))))</f>
        <v>FT7</v>
      </c>
      <c r="E76" s="276" t="str">
        <f>IF(C76&lt;=Lists_Cats!$B$33,Lists_Cats!$C$33,IF(C76&lt;=Lists_Cats!$B$34,Lists_Cats!$C$34,IF(C76&lt;=Lists_Cats!$B$35,Lists_Cats!$C$35,IF(C76&lt;=Lists_Cats!$B$36,Lists_Cats!$C$36,IF(C76&lt;=Lists_Cats!$B$37,Lists_Cats!$C$37,IF(C76&lt;=Lists_Cats!$B$38,Lists_Cats!$C$38,IF(C76&lt;=Lists_Cats!$B$39,Lists_Cats!$C$39,IF(C76&lt;=Lists_Cats!$B$40,Lists_Cats!$C$40,IF(C76&lt;=Lists_Cats!$B$41,Lists_Cats!$C$41,IF(C76&lt;=Lists_Cats!$B$42,Lists_Cats!$C$42,IF(C76&lt;=Lists_Cats!$B$43,Lists_Cats!$C$43,IF(C76&lt;=Lists_Cats!$B$44,Lists_Cats!$C$44,IF(C76&lt;=Lists_Cats!$B$45,Lists_Cats!$C$45,IF(C76&lt;=Lists_Cats!$B$46,Lists_Cats!$C$46,Lists_Cats!$C$47))))))))))))))</f>
        <v>FW4</v>
      </c>
      <c r="F76" s="276" t="s">
        <v>4</v>
      </c>
      <c r="G76" s="265" t="s">
        <v>747</v>
      </c>
      <c r="H76" s="200" t="str">
        <f t="shared" si="2"/>
        <v>FT7-FW4-C-MDF - W.Oak</v>
      </c>
      <c r="I76" s="278">
        <v>322</v>
      </c>
      <c r="J76" s="189">
        <f t="shared" si="3"/>
        <v>252</v>
      </c>
      <c r="M76">
        <v>1</v>
      </c>
    </row>
    <row r="77" spans="1:13">
      <c r="A77" s="275" t="s">
        <v>110</v>
      </c>
      <c r="B77" s="276">
        <v>45</v>
      </c>
      <c r="C77" s="276">
        <v>75</v>
      </c>
      <c r="D77" s="276" t="str">
        <f>IF(B77&lt;=Lists_Cats!$B$19,Lists_Cats!$C$19,IF(B77&lt;=Lists_Cats!$B$21,Lists_Cats!$C$21,IF(B77&lt;=Lists_Cats!$B$22,Lists_Cats!$C$22,IF(B77&lt;=Lists_Cats!$B$23,Lists_Cats!$C$23,IF(B77&lt;=Lists_Cats!$B$24,Lists_Cats!$C$24,IF(B77&lt;=Lists_Cats!$B$25,Lists_Cats!$C$25,IF(B77&lt;=Lists_Cats!$B$26,Lists_Cats!$C$26,IF(B77&lt;=Lists_Cats!$B$27,Lists_Cats!$C$27,IF(B77&lt;=Lists_Cats!$B$28,Lists_Cats!$C$28,Lists_Cats!$C$29)))))))))</f>
        <v>FT7</v>
      </c>
      <c r="E77" s="276" t="str">
        <f>IF(C77&lt;=Lists_Cats!$B$33,Lists_Cats!$C$33,IF(C77&lt;=Lists_Cats!$B$34,Lists_Cats!$C$34,IF(C77&lt;=Lists_Cats!$B$35,Lists_Cats!$C$35,IF(C77&lt;=Lists_Cats!$B$36,Lists_Cats!$C$36,IF(C77&lt;=Lists_Cats!$B$37,Lists_Cats!$C$37,IF(C77&lt;=Lists_Cats!$B$38,Lists_Cats!$C$38,IF(C77&lt;=Lists_Cats!$B$39,Lists_Cats!$C$39,IF(C77&lt;=Lists_Cats!$B$40,Lists_Cats!$C$40,IF(C77&lt;=Lists_Cats!$B$41,Lists_Cats!$C$41,IF(C77&lt;=Lists_Cats!$B$42,Lists_Cats!$C$42,IF(C77&lt;=Lists_Cats!$B$43,Lists_Cats!$C$43,IF(C77&lt;=Lists_Cats!$B$44,Lists_Cats!$C$44,IF(C77&lt;=Lists_Cats!$B$45,Lists_Cats!$C$45,IF(C77&lt;=Lists_Cats!$B$46,Lists_Cats!$C$46,Lists_Cats!$C$47))))))))))))))</f>
        <v>FW4</v>
      </c>
      <c r="F77" s="276" t="s">
        <v>4</v>
      </c>
      <c r="G77" s="277" t="s">
        <v>718</v>
      </c>
      <c r="H77" s="200" t="str">
        <f t="shared" si="2"/>
        <v>FT7-FW4-C-MDF - Maple</v>
      </c>
      <c r="I77" s="278">
        <v>346</v>
      </c>
      <c r="J77" s="189">
        <f t="shared" si="3"/>
        <v>276</v>
      </c>
      <c r="M77">
        <v>1</v>
      </c>
    </row>
    <row r="78" spans="1:13">
      <c r="A78" s="275" t="s">
        <v>110</v>
      </c>
      <c r="B78" s="276">
        <v>45</v>
      </c>
      <c r="C78" s="276">
        <v>75</v>
      </c>
      <c r="D78" s="276" t="str">
        <f>IF(B78&lt;=Lists_Cats!$B$19,Lists_Cats!$C$19,IF(B78&lt;=Lists_Cats!$B$21,Lists_Cats!$C$21,IF(B78&lt;=Lists_Cats!$B$22,Lists_Cats!$C$22,IF(B78&lt;=Lists_Cats!$B$23,Lists_Cats!$C$23,IF(B78&lt;=Lists_Cats!$B$24,Lists_Cats!$C$24,IF(B78&lt;=Lists_Cats!$B$25,Lists_Cats!$C$25,IF(B78&lt;=Lists_Cats!$B$26,Lists_Cats!$C$26,IF(B78&lt;=Lists_Cats!$B$27,Lists_Cats!$C$27,IF(B78&lt;=Lists_Cats!$B$28,Lists_Cats!$C$28,Lists_Cats!$C$29)))))))))</f>
        <v>FT7</v>
      </c>
      <c r="E78" s="276" t="str">
        <f>IF(C78&lt;=Lists_Cats!$B$33,Lists_Cats!$C$33,IF(C78&lt;=Lists_Cats!$B$34,Lists_Cats!$C$34,IF(C78&lt;=Lists_Cats!$B$35,Lists_Cats!$C$35,IF(C78&lt;=Lists_Cats!$B$36,Lists_Cats!$C$36,IF(C78&lt;=Lists_Cats!$B$37,Lists_Cats!$C$37,IF(C78&lt;=Lists_Cats!$B$38,Lists_Cats!$C$38,IF(C78&lt;=Lists_Cats!$B$39,Lists_Cats!$C$39,IF(C78&lt;=Lists_Cats!$B$40,Lists_Cats!$C$40,IF(C78&lt;=Lists_Cats!$B$41,Lists_Cats!$C$41,IF(C78&lt;=Lists_Cats!$B$42,Lists_Cats!$C$42,IF(C78&lt;=Lists_Cats!$B$43,Lists_Cats!$C$43,IF(C78&lt;=Lists_Cats!$B$44,Lists_Cats!$C$44,IF(C78&lt;=Lists_Cats!$B$45,Lists_Cats!$C$45,IF(C78&lt;=Lists_Cats!$B$46,Lists_Cats!$C$46,Lists_Cats!$C$47))))))))))))))</f>
        <v>FW4</v>
      </c>
      <c r="F78" s="276" t="s">
        <v>4</v>
      </c>
      <c r="G78" s="277" t="s">
        <v>719</v>
      </c>
      <c r="H78" s="200" t="str">
        <f t="shared" si="2"/>
        <v>FT7-FW4-C-MDF - S Beech</v>
      </c>
      <c r="I78" s="278">
        <v>263</v>
      </c>
      <c r="J78" s="189">
        <f t="shared" si="3"/>
        <v>193</v>
      </c>
      <c r="M78">
        <v>1</v>
      </c>
    </row>
    <row r="79" spans="1:13">
      <c r="A79" s="275" t="s">
        <v>110</v>
      </c>
      <c r="B79" s="276">
        <v>45</v>
      </c>
      <c r="C79" s="276">
        <v>75</v>
      </c>
      <c r="D79" s="276" t="str">
        <f>IF(B79&lt;=Lists_Cats!$B$19,Lists_Cats!$C$19,IF(B79&lt;=Lists_Cats!$B$21,Lists_Cats!$C$21,IF(B79&lt;=Lists_Cats!$B$22,Lists_Cats!$C$22,IF(B79&lt;=Lists_Cats!$B$23,Lists_Cats!$C$23,IF(B79&lt;=Lists_Cats!$B$24,Lists_Cats!$C$24,IF(B79&lt;=Lists_Cats!$B$25,Lists_Cats!$C$25,IF(B79&lt;=Lists_Cats!$B$26,Lists_Cats!$C$26,IF(B79&lt;=Lists_Cats!$B$27,Lists_Cats!$C$27,IF(B79&lt;=Lists_Cats!$B$28,Lists_Cats!$C$28,Lists_Cats!$C$29)))))))))</f>
        <v>FT7</v>
      </c>
      <c r="E79" s="276" t="str">
        <f>IF(C79&lt;=Lists_Cats!$B$33,Lists_Cats!$C$33,IF(C79&lt;=Lists_Cats!$B$34,Lists_Cats!$C$34,IF(C79&lt;=Lists_Cats!$B$35,Lists_Cats!$C$35,IF(C79&lt;=Lists_Cats!$B$36,Lists_Cats!$C$36,IF(C79&lt;=Lists_Cats!$B$37,Lists_Cats!$C$37,IF(C79&lt;=Lists_Cats!$B$38,Lists_Cats!$C$38,IF(C79&lt;=Lists_Cats!$B$39,Lists_Cats!$C$39,IF(C79&lt;=Lists_Cats!$B$40,Lists_Cats!$C$40,IF(C79&lt;=Lists_Cats!$B$41,Lists_Cats!$C$41,IF(C79&lt;=Lists_Cats!$B$42,Lists_Cats!$C$42,IF(C79&lt;=Lists_Cats!$B$43,Lists_Cats!$C$43,IF(C79&lt;=Lists_Cats!$B$44,Lists_Cats!$C$44,IF(C79&lt;=Lists_Cats!$B$45,Lists_Cats!$C$45,IF(C79&lt;=Lists_Cats!$B$46,Lists_Cats!$C$46,Lists_Cats!$C$47))))))))))))))</f>
        <v>FW4</v>
      </c>
      <c r="F79" s="276" t="s">
        <v>4</v>
      </c>
      <c r="G79" s="277" t="s">
        <v>720</v>
      </c>
      <c r="H79" s="200" t="str">
        <f t="shared" si="2"/>
        <v>FT7-FW4-C-MDF - Sapele</v>
      </c>
      <c r="I79" s="278">
        <v>265</v>
      </c>
      <c r="J79" s="189">
        <f t="shared" si="3"/>
        <v>195</v>
      </c>
      <c r="M79">
        <v>1</v>
      </c>
    </row>
    <row r="80" spans="1:13">
      <c r="A80" s="275" t="s">
        <v>110</v>
      </c>
      <c r="B80" s="276">
        <v>45</v>
      </c>
      <c r="C80" s="276">
        <v>75</v>
      </c>
      <c r="D80" s="276" t="str">
        <f>IF(B80&lt;=Lists_Cats!$B$19,Lists_Cats!$C$19,IF(B80&lt;=Lists_Cats!$B$21,Lists_Cats!$C$21,IF(B80&lt;=Lists_Cats!$B$22,Lists_Cats!$C$22,IF(B80&lt;=Lists_Cats!$B$23,Lists_Cats!$C$23,IF(B80&lt;=Lists_Cats!$B$24,Lists_Cats!$C$24,IF(B80&lt;=Lists_Cats!$B$25,Lists_Cats!$C$25,IF(B80&lt;=Lists_Cats!$B$26,Lists_Cats!$C$26,IF(B80&lt;=Lists_Cats!$B$27,Lists_Cats!$C$27,IF(B80&lt;=Lists_Cats!$B$28,Lists_Cats!$C$28,Lists_Cats!$C$29)))))))))</f>
        <v>FT7</v>
      </c>
      <c r="E80" s="276" t="str">
        <f>IF(C80&lt;=Lists_Cats!$B$33,Lists_Cats!$C$33,IF(C80&lt;=Lists_Cats!$B$34,Lists_Cats!$C$34,IF(C80&lt;=Lists_Cats!$B$35,Lists_Cats!$C$35,IF(C80&lt;=Lists_Cats!$B$36,Lists_Cats!$C$36,IF(C80&lt;=Lists_Cats!$B$37,Lists_Cats!$C$37,IF(C80&lt;=Lists_Cats!$B$38,Lists_Cats!$C$38,IF(C80&lt;=Lists_Cats!$B$39,Lists_Cats!$C$39,IF(C80&lt;=Lists_Cats!$B$40,Lists_Cats!$C$40,IF(C80&lt;=Lists_Cats!$B$41,Lists_Cats!$C$41,IF(C80&lt;=Lists_Cats!$B$42,Lists_Cats!$C$42,IF(C80&lt;=Lists_Cats!$B$43,Lists_Cats!$C$43,IF(C80&lt;=Lists_Cats!$B$44,Lists_Cats!$C$44,IF(C80&lt;=Lists_Cats!$B$45,Lists_Cats!$C$45,IF(C80&lt;=Lists_Cats!$B$46,Lists_Cats!$C$46,Lists_Cats!$C$47))))))))))))))</f>
        <v>FW4</v>
      </c>
      <c r="F80" s="276" t="s">
        <v>4</v>
      </c>
      <c r="G80" s="277" t="s">
        <v>721</v>
      </c>
      <c r="H80" s="200" t="str">
        <f t="shared" si="2"/>
        <v>FT7-FW4-C-MDF - Walnut</v>
      </c>
      <c r="I80" s="278">
        <v>455</v>
      </c>
      <c r="J80" s="189">
        <f t="shared" si="3"/>
        <v>385</v>
      </c>
      <c r="M80">
        <v>1</v>
      </c>
    </row>
    <row r="81" spans="1:13">
      <c r="A81" s="275" t="s">
        <v>110</v>
      </c>
      <c r="B81" s="276">
        <v>45</v>
      </c>
      <c r="C81" s="276">
        <v>75</v>
      </c>
      <c r="D81" s="276" t="str">
        <f>IF(B81&lt;=Lists_Cats!$B$19,Lists_Cats!$C$19,IF(B81&lt;=Lists_Cats!$B$21,Lists_Cats!$C$21,IF(B81&lt;=Lists_Cats!$B$22,Lists_Cats!$C$22,IF(B81&lt;=Lists_Cats!$B$23,Lists_Cats!$C$23,IF(B81&lt;=Lists_Cats!$B$24,Lists_Cats!$C$24,IF(B81&lt;=Lists_Cats!$B$25,Lists_Cats!$C$25,IF(B81&lt;=Lists_Cats!$B$26,Lists_Cats!$C$26,IF(B81&lt;=Lists_Cats!$B$27,Lists_Cats!$C$27,IF(B81&lt;=Lists_Cats!$B$28,Lists_Cats!$C$28,Lists_Cats!$C$29)))))))))</f>
        <v>FT7</v>
      </c>
      <c r="E81" s="276" t="str">
        <f>IF(C81&lt;=Lists_Cats!$B$33,Lists_Cats!$C$33,IF(C81&lt;=Lists_Cats!$B$34,Lists_Cats!$C$34,IF(C81&lt;=Lists_Cats!$B$35,Lists_Cats!$C$35,IF(C81&lt;=Lists_Cats!$B$36,Lists_Cats!$C$36,IF(C81&lt;=Lists_Cats!$B$37,Lists_Cats!$C$37,IF(C81&lt;=Lists_Cats!$B$38,Lists_Cats!$C$38,IF(C81&lt;=Lists_Cats!$B$39,Lists_Cats!$C$39,IF(C81&lt;=Lists_Cats!$B$40,Lists_Cats!$C$40,IF(C81&lt;=Lists_Cats!$B$41,Lists_Cats!$C$41,IF(C81&lt;=Lists_Cats!$B$42,Lists_Cats!$C$42,IF(C81&lt;=Lists_Cats!$B$43,Lists_Cats!$C$43,IF(C81&lt;=Lists_Cats!$B$44,Lists_Cats!$C$44,IF(C81&lt;=Lists_Cats!$B$45,Lists_Cats!$C$45,IF(C81&lt;=Lists_Cats!$B$46,Lists_Cats!$C$46,Lists_Cats!$C$47))))))))))))))</f>
        <v>FW4</v>
      </c>
      <c r="F81" s="276" t="s">
        <v>9</v>
      </c>
      <c r="G81" s="277" t="s">
        <v>716</v>
      </c>
      <c r="H81" s="200" t="str">
        <f t="shared" si="2"/>
        <v>FT7-FW4-B-MDF - Ash</v>
      </c>
      <c r="I81" s="278">
        <v>298</v>
      </c>
      <c r="J81" s="189">
        <f>+I81+70</f>
        <v>368</v>
      </c>
      <c r="M81">
        <v>1</v>
      </c>
    </row>
    <row r="82" spans="1:13">
      <c r="A82" s="275" t="s">
        <v>110</v>
      </c>
      <c r="B82" s="276">
        <v>45</v>
      </c>
      <c r="C82" s="276">
        <v>75</v>
      </c>
      <c r="D82" s="276" t="str">
        <f>IF(B82&lt;=Lists_Cats!$B$19,Lists_Cats!$C$19,IF(B82&lt;=Lists_Cats!$B$21,Lists_Cats!$C$21,IF(B82&lt;=Lists_Cats!$B$22,Lists_Cats!$C$22,IF(B82&lt;=Lists_Cats!$B$23,Lists_Cats!$C$23,IF(B82&lt;=Lists_Cats!$B$24,Lists_Cats!$C$24,IF(B82&lt;=Lists_Cats!$B$25,Lists_Cats!$C$25,IF(B82&lt;=Lists_Cats!$B$26,Lists_Cats!$C$26,IF(B82&lt;=Lists_Cats!$B$27,Lists_Cats!$C$27,IF(B82&lt;=Lists_Cats!$B$28,Lists_Cats!$C$28,Lists_Cats!$C$29)))))))))</f>
        <v>FT7</v>
      </c>
      <c r="E82" s="276" t="str">
        <f>IF(C82&lt;=Lists_Cats!$B$33,Lists_Cats!$C$33,IF(C82&lt;=Lists_Cats!$B$34,Lists_Cats!$C$34,IF(C82&lt;=Lists_Cats!$B$35,Lists_Cats!$C$35,IF(C82&lt;=Lists_Cats!$B$36,Lists_Cats!$C$36,IF(C82&lt;=Lists_Cats!$B$37,Lists_Cats!$C$37,IF(C82&lt;=Lists_Cats!$B$38,Lists_Cats!$C$38,IF(C82&lt;=Lists_Cats!$B$39,Lists_Cats!$C$39,IF(C82&lt;=Lists_Cats!$B$40,Lists_Cats!$C$40,IF(C82&lt;=Lists_Cats!$B$41,Lists_Cats!$C$41,IF(C82&lt;=Lists_Cats!$B$42,Lists_Cats!$C$42,IF(C82&lt;=Lists_Cats!$B$43,Lists_Cats!$C$43,IF(C82&lt;=Lists_Cats!$B$44,Lists_Cats!$C$44,IF(C82&lt;=Lists_Cats!$B$45,Lists_Cats!$C$45,IF(C82&lt;=Lists_Cats!$B$46,Lists_Cats!$C$46,Lists_Cats!$C$47))))))))))))))</f>
        <v>FW4</v>
      </c>
      <c r="F82" s="276" t="s">
        <v>9</v>
      </c>
      <c r="G82" s="277" t="s">
        <v>717</v>
      </c>
      <c r="H82" s="200" t="str">
        <f t="shared" si="2"/>
        <v>FT7-FW4-B-MDF - Cherry</v>
      </c>
      <c r="I82" s="278">
        <v>385</v>
      </c>
      <c r="J82" s="189">
        <f t="shared" si="3"/>
        <v>315</v>
      </c>
      <c r="M82">
        <v>1</v>
      </c>
    </row>
    <row r="83" spans="1:13">
      <c r="A83" s="275" t="s">
        <v>110</v>
      </c>
      <c r="B83" s="276">
        <v>45</v>
      </c>
      <c r="C83" s="276">
        <v>75</v>
      </c>
      <c r="D83" s="276" t="str">
        <f>IF(B83&lt;=Lists_Cats!$B$19,Lists_Cats!$C$19,IF(B83&lt;=Lists_Cats!$B$21,Lists_Cats!$C$21,IF(B83&lt;=Lists_Cats!$B$22,Lists_Cats!$C$22,IF(B83&lt;=Lists_Cats!$B$23,Lists_Cats!$C$23,IF(B83&lt;=Lists_Cats!$B$24,Lists_Cats!$C$24,IF(B83&lt;=Lists_Cats!$B$25,Lists_Cats!$C$25,IF(B83&lt;=Lists_Cats!$B$26,Lists_Cats!$C$26,IF(B83&lt;=Lists_Cats!$B$27,Lists_Cats!$C$27,IF(B83&lt;=Lists_Cats!$B$28,Lists_Cats!$C$28,Lists_Cats!$C$29)))))))))</f>
        <v>FT7</v>
      </c>
      <c r="E83" s="276" t="str">
        <f>IF(C83&lt;=Lists_Cats!$B$33,Lists_Cats!$C$33,IF(C83&lt;=Lists_Cats!$B$34,Lists_Cats!$C$34,IF(C83&lt;=Lists_Cats!$B$35,Lists_Cats!$C$35,IF(C83&lt;=Lists_Cats!$B$36,Lists_Cats!$C$36,IF(C83&lt;=Lists_Cats!$B$37,Lists_Cats!$C$37,IF(C83&lt;=Lists_Cats!$B$38,Lists_Cats!$C$38,IF(C83&lt;=Lists_Cats!$B$39,Lists_Cats!$C$39,IF(C83&lt;=Lists_Cats!$B$40,Lists_Cats!$C$40,IF(C83&lt;=Lists_Cats!$B$41,Lists_Cats!$C$41,IF(C83&lt;=Lists_Cats!$B$42,Lists_Cats!$C$42,IF(C83&lt;=Lists_Cats!$B$43,Lists_Cats!$C$43,IF(C83&lt;=Lists_Cats!$B$44,Lists_Cats!$C$44,IF(C83&lt;=Lists_Cats!$B$45,Lists_Cats!$C$45,IF(C83&lt;=Lists_Cats!$B$46,Lists_Cats!$C$46,Lists_Cats!$C$47))))))))))))))</f>
        <v>FW4</v>
      </c>
      <c r="F83" s="276" t="s">
        <v>9</v>
      </c>
      <c r="G83" s="265" t="s">
        <v>747</v>
      </c>
      <c r="H83" s="200" t="str">
        <f t="shared" si="2"/>
        <v>FT7-FW4-B-MDF - W.Oak</v>
      </c>
      <c r="I83" s="278">
        <v>364</v>
      </c>
      <c r="J83" s="189">
        <f t="shared" si="3"/>
        <v>294</v>
      </c>
      <c r="M83">
        <v>1</v>
      </c>
    </row>
    <row r="84" spans="1:13">
      <c r="A84" s="275" t="s">
        <v>110</v>
      </c>
      <c r="B84" s="276">
        <v>45</v>
      </c>
      <c r="C84" s="276">
        <v>75</v>
      </c>
      <c r="D84" s="276" t="str">
        <f>IF(B84&lt;=Lists_Cats!$B$19,Lists_Cats!$C$19,IF(B84&lt;=Lists_Cats!$B$21,Lists_Cats!$C$21,IF(B84&lt;=Lists_Cats!$B$22,Lists_Cats!$C$22,IF(B84&lt;=Lists_Cats!$B$23,Lists_Cats!$C$23,IF(B84&lt;=Lists_Cats!$B$24,Lists_Cats!$C$24,IF(B84&lt;=Lists_Cats!$B$25,Lists_Cats!$C$25,IF(B84&lt;=Lists_Cats!$B$26,Lists_Cats!$C$26,IF(B84&lt;=Lists_Cats!$B$27,Lists_Cats!$C$27,IF(B84&lt;=Lists_Cats!$B$28,Lists_Cats!$C$28,Lists_Cats!$C$29)))))))))</f>
        <v>FT7</v>
      </c>
      <c r="E84" s="276" t="str">
        <f>IF(C84&lt;=Lists_Cats!$B$33,Lists_Cats!$C$33,IF(C84&lt;=Lists_Cats!$B$34,Lists_Cats!$C$34,IF(C84&lt;=Lists_Cats!$B$35,Lists_Cats!$C$35,IF(C84&lt;=Lists_Cats!$B$36,Lists_Cats!$C$36,IF(C84&lt;=Lists_Cats!$B$37,Lists_Cats!$C$37,IF(C84&lt;=Lists_Cats!$B$38,Lists_Cats!$C$38,IF(C84&lt;=Lists_Cats!$B$39,Lists_Cats!$C$39,IF(C84&lt;=Lists_Cats!$B$40,Lists_Cats!$C$40,IF(C84&lt;=Lists_Cats!$B$41,Lists_Cats!$C$41,IF(C84&lt;=Lists_Cats!$B$42,Lists_Cats!$C$42,IF(C84&lt;=Lists_Cats!$B$43,Lists_Cats!$C$43,IF(C84&lt;=Lists_Cats!$B$44,Lists_Cats!$C$44,IF(C84&lt;=Lists_Cats!$B$45,Lists_Cats!$C$45,IF(C84&lt;=Lists_Cats!$B$46,Lists_Cats!$C$46,Lists_Cats!$C$47))))))))))))))</f>
        <v>FW4</v>
      </c>
      <c r="F84" s="276" t="s">
        <v>9</v>
      </c>
      <c r="G84" s="277" t="s">
        <v>718</v>
      </c>
      <c r="H84" s="200" t="str">
        <f t="shared" si="2"/>
        <v>FT7-FW4-B-MDF - Maple</v>
      </c>
      <c r="I84" s="278">
        <v>387</v>
      </c>
      <c r="J84" s="189">
        <f t="shared" si="3"/>
        <v>317</v>
      </c>
      <c r="M84">
        <v>1</v>
      </c>
    </row>
    <row r="85" spans="1:13">
      <c r="A85" s="275" t="s">
        <v>110</v>
      </c>
      <c r="B85" s="276">
        <v>45</v>
      </c>
      <c r="C85" s="276">
        <v>75</v>
      </c>
      <c r="D85" s="276" t="str">
        <f>IF(B85&lt;=Lists_Cats!$B$19,Lists_Cats!$C$19,IF(B85&lt;=Lists_Cats!$B$21,Lists_Cats!$C$21,IF(B85&lt;=Lists_Cats!$B$22,Lists_Cats!$C$22,IF(B85&lt;=Lists_Cats!$B$23,Lists_Cats!$C$23,IF(B85&lt;=Lists_Cats!$B$24,Lists_Cats!$C$24,IF(B85&lt;=Lists_Cats!$B$25,Lists_Cats!$C$25,IF(B85&lt;=Lists_Cats!$B$26,Lists_Cats!$C$26,IF(B85&lt;=Lists_Cats!$B$27,Lists_Cats!$C$27,IF(B85&lt;=Lists_Cats!$B$28,Lists_Cats!$C$28,Lists_Cats!$C$29)))))))))</f>
        <v>FT7</v>
      </c>
      <c r="E85" s="276" t="str">
        <f>IF(C85&lt;=Lists_Cats!$B$33,Lists_Cats!$C$33,IF(C85&lt;=Lists_Cats!$B$34,Lists_Cats!$C$34,IF(C85&lt;=Lists_Cats!$B$35,Lists_Cats!$C$35,IF(C85&lt;=Lists_Cats!$B$36,Lists_Cats!$C$36,IF(C85&lt;=Lists_Cats!$B$37,Lists_Cats!$C$37,IF(C85&lt;=Lists_Cats!$B$38,Lists_Cats!$C$38,IF(C85&lt;=Lists_Cats!$B$39,Lists_Cats!$C$39,IF(C85&lt;=Lists_Cats!$B$40,Lists_Cats!$C$40,IF(C85&lt;=Lists_Cats!$B$41,Lists_Cats!$C$41,IF(C85&lt;=Lists_Cats!$B$42,Lists_Cats!$C$42,IF(C85&lt;=Lists_Cats!$B$43,Lists_Cats!$C$43,IF(C85&lt;=Lists_Cats!$B$44,Lists_Cats!$C$44,IF(C85&lt;=Lists_Cats!$B$45,Lists_Cats!$C$45,IF(C85&lt;=Lists_Cats!$B$46,Lists_Cats!$C$46,Lists_Cats!$C$47))))))))))))))</f>
        <v>FW4</v>
      </c>
      <c r="F85" s="276" t="s">
        <v>9</v>
      </c>
      <c r="G85" s="277" t="s">
        <v>719</v>
      </c>
      <c r="H85" s="200" t="str">
        <f t="shared" si="2"/>
        <v>FT7-FW4-B-MDF - S Beech</v>
      </c>
      <c r="I85" s="278">
        <v>298</v>
      </c>
      <c r="J85" s="189">
        <f t="shared" si="3"/>
        <v>228</v>
      </c>
      <c r="M85">
        <v>1</v>
      </c>
    </row>
    <row r="86" spans="1:13">
      <c r="A86" s="275" t="s">
        <v>110</v>
      </c>
      <c r="B86" s="276">
        <v>45</v>
      </c>
      <c r="C86" s="276">
        <v>75</v>
      </c>
      <c r="D86" s="276" t="str">
        <f>IF(B86&lt;=Lists_Cats!$B$19,Lists_Cats!$C$19,IF(B86&lt;=Lists_Cats!$B$21,Lists_Cats!$C$21,IF(B86&lt;=Lists_Cats!$B$22,Lists_Cats!$C$22,IF(B86&lt;=Lists_Cats!$B$23,Lists_Cats!$C$23,IF(B86&lt;=Lists_Cats!$B$24,Lists_Cats!$C$24,IF(B86&lt;=Lists_Cats!$B$25,Lists_Cats!$C$25,IF(B86&lt;=Lists_Cats!$B$26,Lists_Cats!$C$26,IF(B86&lt;=Lists_Cats!$B$27,Lists_Cats!$C$27,IF(B86&lt;=Lists_Cats!$B$28,Lists_Cats!$C$28,Lists_Cats!$C$29)))))))))</f>
        <v>FT7</v>
      </c>
      <c r="E86" s="276" t="str">
        <f>IF(C86&lt;=Lists_Cats!$B$33,Lists_Cats!$C$33,IF(C86&lt;=Lists_Cats!$B$34,Lists_Cats!$C$34,IF(C86&lt;=Lists_Cats!$B$35,Lists_Cats!$C$35,IF(C86&lt;=Lists_Cats!$B$36,Lists_Cats!$C$36,IF(C86&lt;=Lists_Cats!$B$37,Lists_Cats!$C$37,IF(C86&lt;=Lists_Cats!$B$38,Lists_Cats!$C$38,IF(C86&lt;=Lists_Cats!$B$39,Lists_Cats!$C$39,IF(C86&lt;=Lists_Cats!$B$40,Lists_Cats!$C$40,IF(C86&lt;=Lists_Cats!$B$41,Lists_Cats!$C$41,IF(C86&lt;=Lists_Cats!$B$42,Lists_Cats!$C$42,IF(C86&lt;=Lists_Cats!$B$43,Lists_Cats!$C$43,IF(C86&lt;=Lists_Cats!$B$44,Lists_Cats!$C$44,IF(C86&lt;=Lists_Cats!$B$45,Lists_Cats!$C$45,IF(C86&lt;=Lists_Cats!$B$46,Lists_Cats!$C$46,Lists_Cats!$C$47))))))))))))))</f>
        <v>FW4</v>
      </c>
      <c r="F86" s="276" t="s">
        <v>9</v>
      </c>
      <c r="G86" s="277" t="s">
        <v>720</v>
      </c>
      <c r="H86" s="200" t="str">
        <f t="shared" si="2"/>
        <v>FT7-FW4-B-MDF - Sapele</v>
      </c>
      <c r="I86" s="278">
        <v>298</v>
      </c>
      <c r="J86" s="189">
        <f t="shared" si="3"/>
        <v>228</v>
      </c>
      <c r="M86">
        <v>1</v>
      </c>
    </row>
    <row r="87" spans="1:13">
      <c r="A87" s="275" t="s">
        <v>110</v>
      </c>
      <c r="B87" s="276">
        <v>45</v>
      </c>
      <c r="C87" s="276">
        <v>75</v>
      </c>
      <c r="D87" s="276" t="str">
        <f>IF(B87&lt;=Lists_Cats!$B$19,Lists_Cats!$C$19,IF(B87&lt;=Lists_Cats!$B$21,Lists_Cats!$C$21,IF(B87&lt;=Lists_Cats!$B$22,Lists_Cats!$C$22,IF(B87&lt;=Lists_Cats!$B$23,Lists_Cats!$C$23,IF(B87&lt;=Lists_Cats!$B$24,Lists_Cats!$C$24,IF(B87&lt;=Lists_Cats!$B$25,Lists_Cats!$C$25,IF(B87&lt;=Lists_Cats!$B$26,Lists_Cats!$C$26,IF(B87&lt;=Lists_Cats!$B$27,Lists_Cats!$C$27,IF(B87&lt;=Lists_Cats!$B$28,Lists_Cats!$C$28,Lists_Cats!$C$29)))))))))</f>
        <v>FT7</v>
      </c>
      <c r="E87" s="276" t="str">
        <f>IF(C87&lt;=Lists_Cats!$B$33,Lists_Cats!$C$33,IF(C87&lt;=Lists_Cats!$B$34,Lists_Cats!$C$34,IF(C87&lt;=Lists_Cats!$B$35,Lists_Cats!$C$35,IF(C87&lt;=Lists_Cats!$B$36,Lists_Cats!$C$36,IF(C87&lt;=Lists_Cats!$B$37,Lists_Cats!$C$37,IF(C87&lt;=Lists_Cats!$B$38,Lists_Cats!$C$38,IF(C87&lt;=Lists_Cats!$B$39,Lists_Cats!$C$39,IF(C87&lt;=Lists_Cats!$B$40,Lists_Cats!$C$40,IF(C87&lt;=Lists_Cats!$B$41,Lists_Cats!$C$41,IF(C87&lt;=Lists_Cats!$B$42,Lists_Cats!$C$42,IF(C87&lt;=Lists_Cats!$B$43,Lists_Cats!$C$43,IF(C87&lt;=Lists_Cats!$B$44,Lists_Cats!$C$44,IF(C87&lt;=Lists_Cats!$B$45,Lists_Cats!$C$45,IF(C87&lt;=Lists_Cats!$B$46,Lists_Cats!$C$46,Lists_Cats!$C$47))))))))))))))</f>
        <v>FW4</v>
      </c>
      <c r="F87" s="276" t="s">
        <v>9</v>
      </c>
      <c r="G87" s="277" t="s">
        <v>721</v>
      </c>
      <c r="H87" s="200" t="str">
        <f t="shared" si="2"/>
        <v>FT7-FW4-B-MDF - Walnut</v>
      </c>
      <c r="I87" s="278">
        <v>510</v>
      </c>
      <c r="J87" s="189">
        <f t="shared" si="3"/>
        <v>440</v>
      </c>
      <c r="M87">
        <v>1</v>
      </c>
    </row>
    <row r="88" spans="1:13">
      <c r="A88" s="257" t="s">
        <v>110</v>
      </c>
      <c r="B88" s="258">
        <v>45</v>
      </c>
      <c r="C88" s="258">
        <v>79</v>
      </c>
      <c r="D88" s="258" t="str">
        <f>IF(B88&lt;=Lists_Cats!$B$19,Lists_Cats!$C$19,IF(B88&lt;=Lists_Cats!$B$21,Lists_Cats!$C$21,IF(B88&lt;=Lists_Cats!$B$22,Lists_Cats!$C$22,IF(B88&lt;=Lists_Cats!$B$23,Lists_Cats!$C$23,IF(B88&lt;=Lists_Cats!$B$24,Lists_Cats!$C$24,IF(B88&lt;=Lists_Cats!$B$25,Lists_Cats!$C$25,IF(B88&lt;=Lists_Cats!$B$26,Lists_Cats!$C$26,IF(B88&lt;=Lists_Cats!$B$27,Lists_Cats!$C$27,IF(B88&lt;=Lists_Cats!$B$28,Lists_Cats!$C$28,Lists_Cats!$C$29)))))))))</f>
        <v>FT7</v>
      </c>
      <c r="E88" s="258" t="str">
        <f>IF(C88&lt;=Lists_Cats!$B$33,Lists_Cats!$C$33,IF(C88&lt;=Lists_Cats!$B$34,Lists_Cats!$C$34,IF(C88&lt;=Lists_Cats!$B$35,Lists_Cats!$C$35,IF(C88&lt;=Lists_Cats!$B$36,Lists_Cats!$C$36,IF(C88&lt;=Lists_Cats!$B$37,Lists_Cats!$C$37,IF(C88&lt;=Lists_Cats!$B$38,Lists_Cats!$C$38,IF(C88&lt;=Lists_Cats!$B$39,Lists_Cats!$C$39,IF(C88&lt;=Lists_Cats!$B$40,Lists_Cats!$C$40,IF(C88&lt;=Lists_Cats!$B$41,Lists_Cats!$C$41,IF(C88&lt;=Lists_Cats!$B$42,Lists_Cats!$C$42,IF(C88&lt;=Lists_Cats!$B$43,Lists_Cats!$C$43,IF(C88&lt;=Lists_Cats!$B$44,Lists_Cats!$C$44,IF(C88&lt;=Lists_Cats!$B$45,Lists_Cats!$C$45,IF(C88&lt;=Lists_Cats!$B$46,Lists_Cats!$C$46,Lists_Cats!$C$47))))))))))))))</f>
        <v>FW5</v>
      </c>
      <c r="F88" s="258" t="s">
        <v>14</v>
      </c>
      <c r="G88" s="259" t="s">
        <v>716</v>
      </c>
      <c r="H88" s="200" t="str">
        <f t="shared" si="2"/>
        <v>FT7-FW5-A-MDF - Ash</v>
      </c>
      <c r="I88" s="260">
        <v>241</v>
      </c>
      <c r="J88" s="189">
        <f>+I88+70</f>
        <v>311</v>
      </c>
      <c r="M88">
        <v>1</v>
      </c>
    </row>
    <row r="89" spans="1:13">
      <c r="A89" s="257" t="s">
        <v>110</v>
      </c>
      <c r="B89" s="258">
        <v>45</v>
      </c>
      <c r="C89" s="258">
        <v>79</v>
      </c>
      <c r="D89" s="258" t="str">
        <f>IF(B89&lt;=Lists_Cats!$B$19,Lists_Cats!$C$19,IF(B89&lt;=Lists_Cats!$B$21,Lists_Cats!$C$21,IF(B89&lt;=Lists_Cats!$B$22,Lists_Cats!$C$22,IF(B89&lt;=Lists_Cats!$B$23,Lists_Cats!$C$23,IF(B89&lt;=Lists_Cats!$B$24,Lists_Cats!$C$24,IF(B89&lt;=Lists_Cats!$B$25,Lists_Cats!$C$25,IF(B89&lt;=Lists_Cats!$B$26,Lists_Cats!$C$26,IF(B89&lt;=Lists_Cats!$B$27,Lists_Cats!$C$27,IF(B89&lt;=Lists_Cats!$B$28,Lists_Cats!$C$28,Lists_Cats!$C$29)))))))))</f>
        <v>FT7</v>
      </c>
      <c r="E89" s="258" t="str">
        <f>IF(C89&lt;=Lists_Cats!$B$33,Lists_Cats!$C$33,IF(C89&lt;=Lists_Cats!$B$34,Lists_Cats!$C$34,IF(C89&lt;=Lists_Cats!$B$35,Lists_Cats!$C$35,IF(C89&lt;=Lists_Cats!$B$36,Lists_Cats!$C$36,IF(C89&lt;=Lists_Cats!$B$37,Lists_Cats!$C$37,IF(C89&lt;=Lists_Cats!$B$38,Lists_Cats!$C$38,IF(C89&lt;=Lists_Cats!$B$39,Lists_Cats!$C$39,IF(C89&lt;=Lists_Cats!$B$40,Lists_Cats!$C$40,IF(C89&lt;=Lists_Cats!$B$41,Lists_Cats!$C$41,IF(C89&lt;=Lists_Cats!$B$42,Lists_Cats!$C$42,IF(C89&lt;=Lists_Cats!$B$43,Lists_Cats!$C$43,IF(C89&lt;=Lists_Cats!$B$44,Lists_Cats!$C$44,IF(C89&lt;=Lists_Cats!$B$45,Lists_Cats!$C$45,IF(C89&lt;=Lists_Cats!$B$46,Lists_Cats!$C$46,Lists_Cats!$C$47))))))))))))))</f>
        <v>FW5</v>
      </c>
      <c r="F89" s="258" t="s">
        <v>14</v>
      </c>
      <c r="G89" s="259" t="s">
        <v>717</v>
      </c>
      <c r="H89" s="200" t="str">
        <f t="shared" si="2"/>
        <v>FT7-FW5-A-MDF - Cherry</v>
      </c>
      <c r="I89" s="260">
        <v>298</v>
      </c>
      <c r="J89" s="189">
        <f t="shared" si="3"/>
        <v>228</v>
      </c>
      <c r="M89">
        <v>1</v>
      </c>
    </row>
    <row r="90" spans="1:13">
      <c r="A90" s="257" t="s">
        <v>110</v>
      </c>
      <c r="B90" s="258">
        <v>45</v>
      </c>
      <c r="C90" s="258">
        <v>79</v>
      </c>
      <c r="D90" s="258" t="str">
        <f>IF(B90&lt;=Lists_Cats!$B$19,Lists_Cats!$C$19,IF(B90&lt;=Lists_Cats!$B$21,Lists_Cats!$C$21,IF(B90&lt;=Lists_Cats!$B$22,Lists_Cats!$C$22,IF(B90&lt;=Lists_Cats!$B$23,Lists_Cats!$C$23,IF(B90&lt;=Lists_Cats!$B$24,Lists_Cats!$C$24,IF(B90&lt;=Lists_Cats!$B$25,Lists_Cats!$C$25,IF(B90&lt;=Lists_Cats!$B$26,Lists_Cats!$C$26,IF(B90&lt;=Lists_Cats!$B$27,Lists_Cats!$C$27,IF(B90&lt;=Lists_Cats!$B$28,Lists_Cats!$C$28,Lists_Cats!$C$29)))))))))</f>
        <v>FT7</v>
      </c>
      <c r="E90" s="258" t="str">
        <f>IF(C90&lt;=Lists_Cats!$B$33,Lists_Cats!$C$33,IF(C90&lt;=Lists_Cats!$B$34,Lists_Cats!$C$34,IF(C90&lt;=Lists_Cats!$B$35,Lists_Cats!$C$35,IF(C90&lt;=Lists_Cats!$B$36,Lists_Cats!$C$36,IF(C90&lt;=Lists_Cats!$B$37,Lists_Cats!$C$37,IF(C90&lt;=Lists_Cats!$B$38,Lists_Cats!$C$38,IF(C90&lt;=Lists_Cats!$B$39,Lists_Cats!$C$39,IF(C90&lt;=Lists_Cats!$B$40,Lists_Cats!$C$40,IF(C90&lt;=Lists_Cats!$B$41,Lists_Cats!$C$41,IF(C90&lt;=Lists_Cats!$B$42,Lists_Cats!$C$42,IF(C90&lt;=Lists_Cats!$B$43,Lists_Cats!$C$43,IF(C90&lt;=Lists_Cats!$B$44,Lists_Cats!$C$44,IF(C90&lt;=Lists_Cats!$B$45,Lists_Cats!$C$45,IF(C90&lt;=Lists_Cats!$B$46,Lists_Cats!$C$46,Lists_Cats!$C$47))))))))))))))</f>
        <v>FW5</v>
      </c>
      <c r="F90" s="258" t="s">
        <v>14</v>
      </c>
      <c r="G90" s="265" t="s">
        <v>747</v>
      </c>
      <c r="H90" s="200" t="str">
        <f t="shared" si="2"/>
        <v>FT7-FW5-A-MDF - W.Oak</v>
      </c>
      <c r="I90" s="260">
        <v>278</v>
      </c>
      <c r="J90" s="189">
        <f t="shared" si="3"/>
        <v>208</v>
      </c>
      <c r="M90">
        <v>1</v>
      </c>
    </row>
    <row r="91" spans="1:13">
      <c r="A91" s="257" t="s">
        <v>110</v>
      </c>
      <c r="B91" s="258">
        <v>45</v>
      </c>
      <c r="C91" s="258">
        <v>79</v>
      </c>
      <c r="D91" s="258" t="str">
        <f>IF(B91&lt;=Lists_Cats!$B$19,Lists_Cats!$C$19,IF(B91&lt;=Lists_Cats!$B$21,Lists_Cats!$C$21,IF(B91&lt;=Lists_Cats!$B$22,Lists_Cats!$C$22,IF(B91&lt;=Lists_Cats!$B$23,Lists_Cats!$C$23,IF(B91&lt;=Lists_Cats!$B$24,Lists_Cats!$C$24,IF(B91&lt;=Lists_Cats!$B$25,Lists_Cats!$C$25,IF(B91&lt;=Lists_Cats!$B$26,Lists_Cats!$C$26,IF(B91&lt;=Lists_Cats!$B$27,Lists_Cats!$C$27,IF(B91&lt;=Lists_Cats!$B$28,Lists_Cats!$C$28,Lists_Cats!$C$29)))))))))</f>
        <v>FT7</v>
      </c>
      <c r="E91" s="258" t="str">
        <f>IF(C91&lt;=Lists_Cats!$B$33,Lists_Cats!$C$33,IF(C91&lt;=Lists_Cats!$B$34,Lists_Cats!$C$34,IF(C91&lt;=Lists_Cats!$B$35,Lists_Cats!$C$35,IF(C91&lt;=Lists_Cats!$B$36,Lists_Cats!$C$36,IF(C91&lt;=Lists_Cats!$B$37,Lists_Cats!$C$37,IF(C91&lt;=Lists_Cats!$B$38,Lists_Cats!$C$38,IF(C91&lt;=Lists_Cats!$B$39,Lists_Cats!$C$39,IF(C91&lt;=Lists_Cats!$B$40,Lists_Cats!$C$40,IF(C91&lt;=Lists_Cats!$B$41,Lists_Cats!$C$41,IF(C91&lt;=Lists_Cats!$B$42,Lists_Cats!$C$42,IF(C91&lt;=Lists_Cats!$B$43,Lists_Cats!$C$43,IF(C91&lt;=Lists_Cats!$B$44,Lists_Cats!$C$44,IF(C91&lt;=Lists_Cats!$B$45,Lists_Cats!$C$45,IF(C91&lt;=Lists_Cats!$B$46,Lists_Cats!$C$46,Lists_Cats!$C$47))))))))))))))</f>
        <v>FW5</v>
      </c>
      <c r="F91" s="258" t="s">
        <v>14</v>
      </c>
      <c r="G91" s="259" t="s">
        <v>718</v>
      </c>
      <c r="H91" s="200" t="str">
        <f t="shared" si="2"/>
        <v>FT7-FW5-A-MDF - Maple</v>
      </c>
      <c r="I91" s="260">
        <v>302</v>
      </c>
      <c r="J91" s="189">
        <f t="shared" si="3"/>
        <v>232</v>
      </c>
      <c r="M91">
        <v>1</v>
      </c>
    </row>
    <row r="92" spans="1:13">
      <c r="A92" s="257" t="s">
        <v>110</v>
      </c>
      <c r="B92" s="258">
        <v>45</v>
      </c>
      <c r="C92" s="258">
        <v>79</v>
      </c>
      <c r="D92" s="258" t="str">
        <f>IF(B92&lt;=Lists_Cats!$B$19,Lists_Cats!$C$19,IF(B92&lt;=Lists_Cats!$B$21,Lists_Cats!$C$21,IF(B92&lt;=Lists_Cats!$B$22,Lists_Cats!$C$22,IF(B92&lt;=Lists_Cats!$B$23,Lists_Cats!$C$23,IF(B92&lt;=Lists_Cats!$B$24,Lists_Cats!$C$24,IF(B92&lt;=Lists_Cats!$B$25,Lists_Cats!$C$25,IF(B92&lt;=Lists_Cats!$B$26,Lists_Cats!$C$26,IF(B92&lt;=Lists_Cats!$B$27,Lists_Cats!$C$27,IF(B92&lt;=Lists_Cats!$B$28,Lists_Cats!$C$28,Lists_Cats!$C$29)))))))))</f>
        <v>FT7</v>
      </c>
      <c r="E92" s="258" t="str">
        <f>IF(C92&lt;=Lists_Cats!$B$33,Lists_Cats!$C$33,IF(C92&lt;=Lists_Cats!$B$34,Lists_Cats!$C$34,IF(C92&lt;=Lists_Cats!$B$35,Lists_Cats!$C$35,IF(C92&lt;=Lists_Cats!$B$36,Lists_Cats!$C$36,IF(C92&lt;=Lists_Cats!$B$37,Lists_Cats!$C$37,IF(C92&lt;=Lists_Cats!$B$38,Lists_Cats!$C$38,IF(C92&lt;=Lists_Cats!$B$39,Lists_Cats!$C$39,IF(C92&lt;=Lists_Cats!$B$40,Lists_Cats!$C$40,IF(C92&lt;=Lists_Cats!$B$41,Lists_Cats!$C$41,IF(C92&lt;=Lists_Cats!$B$42,Lists_Cats!$C$42,IF(C92&lt;=Lists_Cats!$B$43,Lists_Cats!$C$43,IF(C92&lt;=Lists_Cats!$B$44,Lists_Cats!$C$44,IF(C92&lt;=Lists_Cats!$B$45,Lists_Cats!$C$45,IF(C92&lt;=Lists_Cats!$B$46,Lists_Cats!$C$46,Lists_Cats!$C$47))))))))))))))</f>
        <v>FW5</v>
      </c>
      <c r="F92" s="258" t="s">
        <v>14</v>
      </c>
      <c r="G92" s="259" t="s">
        <v>719</v>
      </c>
      <c r="H92" s="200" t="str">
        <f t="shared" si="2"/>
        <v>FT7-FW5-A-MDF - S Beech</v>
      </c>
      <c r="I92" s="260">
        <v>229</v>
      </c>
      <c r="J92" s="189">
        <f t="shared" si="3"/>
        <v>159</v>
      </c>
      <c r="M92">
        <v>1</v>
      </c>
    </row>
    <row r="93" spans="1:13">
      <c r="A93" s="257" t="s">
        <v>110</v>
      </c>
      <c r="B93" s="258">
        <v>45</v>
      </c>
      <c r="C93" s="258">
        <v>79</v>
      </c>
      <c r="D93" s="258" t="str">
        <f>IF(B93&lt;=Lists_Cats!$B$19,Lists_Cats!$C$19,IF(B93&lt;=Lists_Cats!$B$21,Lists_Cats!$C$21,IF(B93&lt;=Lists_Cats!$B$22,Lists_Cats!$C$22,IF(B93&lt;=Lists_Cats!$B$23,Lists_Cats!$C$23,IF(B93&lt;=Lists_Cats!$B$24,Lists_Cats!$C$24,IF(B93&lt;=Lists_Cats!$B$25,Lists_Cats!$C$25,IF(B93&lt;=Lists_Cats!$B$26,Lists_Cats!$C$26,IF(B93&lt;=Lists_Cats!$B$27,Lists_Cats!$C$27,IF(B93&lt;=Lists_Cats!$B$28,Lists_Cats!$C$28,Lists_Cats!$C$29)))))))))</f>
        <v>FT7</v>
      </c>
      <c r="E93" s="258" t="str">
        <f>IF(C93&lt;=Lists_Cats!$B$33,Lists_Cats!$C$33,IF(C93&lt;=Lists_Cats!$B$34,Lists_Cats!$C$34,IF(C93&lt;=Lists_Cats!$B$35,Lists_Cats!$C$35,IF(C93&lt;=Lists_Cats!$B$36,Lists_Cats!$C$36,IF(C93&lt;=Lists_Cats!$B$37,Lists_Cats!$C$37,IF(C93&lt;=Lists_Cats!$B$38,Lists_Cats!$C$38,IF(C93&lt;=Lists_Cats!$B$39,Lists_Cats!$C$39,IF(C93&lt;=Lists_Cats!$B$40,Lists_Cats!$C$40,IF(C93&lt;=Lists_Cats!$B$41,Lists_Cats!$C$41,IF(C93&lt;=Lists_Cats!$B$42,Lists_Cats!$C$42,IF(C93&lt;=Lists_Cats!$B$43,Lists_Cats!$C$43,IF(C93&lt;=Lists_Cats!$B$44,Lists_Cats!$C$44,IF(C93&lt;=Lists_Cats!$B$45,Lists_Cats!$C$45,IF(C93&lt;=Lists_Cats!$B$46,Lists_Cats!$C$46,Lists_Cats!$C$47))))))))))))))</f>
        <v>FW5</v>
      </c>
      <c r="F93" s="258" t="s">
        <v>14</v>
      </c>
      <c r="G93" s="259" t="s">
        <v>720</v>
      </c>
      <c r="H93" s="200" t="str">
        <f t="shared" si="2"/>
        <v>FT7-FW5-A-MDF - Sapele</v>
      </c>
      <c r="I93" s="260">
        <v>227</v>
      </c>
      <c r="J93" s="189">
        <f t="shared" si="3"/>
        <v>157</v>
      </c>
      <c r="M93">
        <v>1</v>
      </c>
    </row>
    <row r="94" spans="1:13">
      <c r="A94" s="257" t="s">
        <v>110</v>
      </c>
      <c r="B94" s="258">
        <v>45</v>
      </c>
      <c r="C94" s="258">
        <v>79</v>
      </c>
      <c r="D94" s="258" t="str">
        <f>IF(B94&lt;=Lists_Cats!$B$19,Lists_Cats!$C$19,IF(B94&lt;=Lists_Cats!$B$21,Lists_Cats!$C$21,IF(B94&lt;=Lists_Cats!$B$22,Lists_Cats!$C$22,IF(B94&lt;=Lists_Cats!$B$23,Lists_Cats!$C$23,IF(B94&lt;=Lists_Cats!$B$24,Lists_Cats!$C$24,IF(B94&lt;=Lists_Cats!$B$25,Lists_Cats!$C$25,IF(B94&lt;=Lists_Cats!$B$26,Lists_Cats!$C$26,IF(B94&lt;=Lists_Cats!$B$27,Lists_Cats!$C$27,IF(B94&lt;=Lists_Cats!$B$28,Lists_Cats!$C$28,Lists_Cats!$C$29)))))))))</f>
        <v>FT7</v>
      </c>
      <c r="E94" s="258" t="str">
        <f>IF(C94&lt;=Lists_Cats!$B$33,Lists_Cats!$C$33,IF(C94&lt;=Lists_Cats!$B$34,Lists_Cats!$C$34,IF(C94&lt;=Lists_Cats!$B$35,Lists_Cats!$C$35,IF(C94&lt;=Lists_Cats!$B$36,Lists_Cats!$C$36,IF(C94&lt;=Lists_Cats!$B$37,Lists_Cats!$C$37,IF(C94&lt;=Lists_Cats!$B$38,Lists_Cats!$C$38,IF(C94&lt;=Lists_Cats!$B$39,Lists_Cats!$C$39,IF(C94&lt;=Lists_Cats!$B$40,Lists_Cats!$C$40,IF(C94&lt;=Lists_Cats!$B$41,Lists_Cats!$C$41,IF(C94&lt;=Lists_Cats!$B$42,Lists_Cats!$C$42,IF(C94&lt;=Lists_Cats!$B$43,Lists_Cats!$C$43,IF(C94&lt;=Lists_Cats!$B$44,Lists_Cats!$C$44,IF(C94&lt;=Lists_Cats!$B$45,Lists_Cats!$C$45,IF(C94&lt;=Lists_Cats!$B$46,Lists_Cats!$C$46,Lists_Cats!$C$47))))))))))))))</f>
        <v>FW5</v>
      </c>
      <c r="F94" s="258" t="s">
        <v>14</v>
      </c>
      <c r="G94" s="259" t="s">
        <v>721</v>
      </c>
      <c r="H94" s="200" t="str">
        <f t="shared" si="2"/>
        <v>FT7-FW5-A-MDF - Walnut</v>
      </c>
      <c r="I94" s="260">
        <v>413</v>
      </c>
      <c r="J94" s="189">
        <f t="shared" si="3"/>
        <v>343</v>
      </c>
      <c r="M94">
        <v>1</v>
      </c>
    </row>
    <row r="95" spans="1:13">
      <c r="A95" s="257" t="s">
        <v>110</v>
      </c>
      <c r="B95" s="258">
        <v>45</v>
      </c>
      <c r="C95" s="258">
        <v>79</v>
      </c>
      <c r="D95" s="258" t="str">
        <f>IF(B95&lt;=Lists_Cats!$B$19,Lists_Cats!$C$19,IF(B95&lt;=Lists_Cats!$B$21,Lists_Cats!$C$21,IF(B95&lt;=Lists_Cats!$B$22,Lists_Cats!$C$22,IF(B95&lt;=Lists_Cats!$B$23,Lists_Cats!$C$23,IF(B95&lt;=Lists_Cats!$B$24,Lists_Cats!$C$24,IF(B95&lt;=Lists_Cats!$B$25,Lists_Cats!$C$25,IF(B95&lt;=Lists_Cats!$B$26,Lists_Cats!$C$26,IF(B95&lt;=Lists_Cats!$B$27,Lists_Cats!$C$27,IF(B95&lt;=Lists_Cats!$B$28,Lists_Cats!$C$28,Lists_Cats!$C$29)))))))))</f>
        <v>FT7</v>
      </c>
      <c r="E95" s="258" t="str">
        <f>IF(C95&lt;=Lists_Cats!$B$33,Lists_Cats!$C$33,IF(C95&lt;=Lists_Cats!$B$34,Lists_Cats!$C$34,IF(C95&lt;=Lists_Cats!$B$35,Lists_Cats!$C$35,IF(C95&lt;=Lists_Cats!$B$36,Lists_Cats!$C$36,IF(C95&lt;=Lists_Cats!$B$37,Lists_Cats!$C$37,IF(C95&lt;=Lists_Cats!$B$38,Lists_Cats!$C$38,IF(C95&lt;=Lists_Cats!$B$39,Lists_Cats!$C$39,IF(C95&lt;=Lists_Cats!$B$40,Lists_Cats!$C$40,IF(C95&lt;=Lists_Cats!$B$41,Lists_Cats!$C$41,IF(C95&lt;=Lists_Cats!$B$42,Lists_Cats!$C$42,IF(C95&lt;=Lists_Cats!$B$43,Lists_Cats!$C$43,IF(C95&lt;=Lists_Cats!$B$44,Lists_Cats!$C$44,IF(C95&lt;=Lists_Cats!$B$45,Lists_Cats!$C$45,IF(C95&lt;=Lists_Cats!$B$46,Lists_Cats!$C$46,Lists_Cats!$C$47))))))))))))))</f>
        <v>FW5</v>
      </c>
      <c r="F95" s="258" t="s">
        <v>4</v>
      </c>
      <c r="G95" s="259" t="s">
        <v>716</v>
      </c>
      <c r="H95" s="200" t="str">
        <f t="shared" si="2"/>
        <v>FT7-FW5-C-MDF - Ash</v>
      </c>
      <c r="I95" s="260">
        <v>263</v>
      </c>
      <c r="J95" s="189">
        <f>+I95+70</f>
        <v>333</v>
      </c>
      <c r="M95">
        <v>1</v>
      </c>
    </row>
    <row r="96" spans="1:13">
      <c r="A96" s="257" t="s">
        <v>110</v>
      </c>
      <c r="B96" s="258">
        <v>45</v>
      </c>
      <c r="C96" s="258">
        <v>79</v>
      </c>
      <c r="D96" s="258" t="str">
        <f>IF(B96&lt;=Lists_Cats!$B$19,Lists_Cats!$C$19,IF(B96&lt;=Lists_Cats!$B$21,Lists_Cats!$C$21,IF(B96&lt;=Lists_Cats!$B$22,Lists_Cats!$C$22,IF(B96&lt;=Lists_Cats!$B$23,Lists_Cats!$C$23,IF(B96&lt;=Lists_Cats!$B$24,Lists_Cats!$C$24,IF(B96&lt;=Lists_Cats!$B$25,Lists_Cats!$C$25,IF(B96&lt;=Lists_Cats!$B$26,Lists_Cats!$C$26,IF(B96&lt;=Lists_Cats!$B$27,Lists_Cats!$C$27,IF(B96&lt;=Lists_Cats!$B$28,Lists_Cats!$C$28,Lists_Cats!$C$29)))))))))</f>
        <v>FT7</v>
      </c>
      <c r="E96" s="258" t="str">
        <f>IF(C96&lt;=Lists_Cats!$B$33,Lists_Cats!$C$33,IF(C96&lt;=Lists_Cats!$B$34,Lists_Cats!$C$34,IF(C96&lt;=Lists_Cats!$B$35,Lists_Cats!$C$35,IF(C96&lt;=Lists_Cats!$B$36,Lists_Cats!$C$36,IF(C96&lt;=Lists_Cats!$B$37,Lists_Cats!$C$37,IF(C96&lt;=Lists_Cats!$B$38,Lists_Cats!$C$38,IF(C96&lt;=Lists_Cats!$B$39,Lists_Cats!$C$39,IF(C96&lt;=Lists_Cats!$B$40,Lists_Cats!$C$40,IF(C96&lt;=Lists_Cats!$B$41,Lists_Cats!$C$41,IF(C96&lt;=Lists_Cats!$B$42,Lists_Cats!$C$42,IF(C96&lt;=Lists_Cats!$B$43,Lists_Cats!$C$43,IF(C96&lt;=Lists_Cats!$B$44,Lists_Cats!$C$44,IF(C96&lt;=Lists_Cats!$B$45,Lists_Cats!$C$45,IF(C96&lt;=Lists_Cats!$B$46,Lists_Cats!$C$46,Lists_Cats!$C$47))))))))))))))</f>
        <v>FW5</v>
      </c>
      <c r="F96" s="258" t="s">
        <v>4</v>
      </c>
      <c r="G96" s="259" t="s">
        <v>717</v>
      </c>
      <c r="H96" s="200" t="str">
        <f t="shared" si="2"/>
        <v>FT7-FW5-C-MDF - Cherry</v>
      </c>
      <c r="I96" s="260">
        <v>344</v>
      </c>
      <c r="J96" s="189">
        <f t="shared" si="3"/>
        <v>274</v>
      </c>
      <c r="M96">
        <v>1</v>
      </c>
    </row>
    <row r="97" spans="1:13">
      <c r="A97" s="257" t="s">
        <v>110</v>
      </c>
      <c r="B97" s="258">
        <v>45</v>
      </c>
      <c r="C97" s="258">
        <v>79</v>
      </c>
      <c r="D97" s="258" t="str">
        <f>IF(B97&lt;=Lists_Cats!$B$19,Lists_Cats!$C$19,IF(B97&lt;=Lists_Cats!$B$21,Lists_Cats!$C$21,IF(B97&lt;=Lists_Cats!$B$22,Lists_Cats!$C$22,IF(B97&lt;=Lists_Cats!$B$23,Lists_Cats!$C$23,IF(B97&lt;=Lists_Cats!$B$24,Lists_Cats!$C$24,IF(B97&lt;=Lists_Cats!$B$25,Lists_Cats!$C$25,IF(B97&lt;=Lists_Cats!$B$26,Lists_Cats!$C$26,IF(B97&lt;=Lists_Cats!$B$27,Lists_Cats!$C$27,IF(B97&lt;=Lists_Cats!$B$28,Lists_Cats!$C$28,Lists_Cats!$C$29)))))))))</f>
        <v>FT7</v>
      </c>
      <c r="E97" s="258" t="str">
        <f>IF(C97&lt;=Lists_Cats!$B$33,Lists_Cats!$C$33,IF(C97&lt;=Lists_Cats!$B$34,Lists_Cats!$C$34,IF(C97&lt;=Lists_Cats!$B$35,Lists_Cats!$C$35,IF(C97&lt;=Lists_Cats!$B$36,Lists_Cats!$C$36,IF(C97&lt;=Lists_Cats!$B$37,Lists_Cats!$C$37,IF(C97&lt;=Lists_Cats!$B$38,Lists_Cats!$C$38,IF(C97&lt;=Lists_Cats!$B$39,Lists_Cats!$C$39,IF(C97&lt;=Lists_Cats!$B$40,Lists_Cats!$C$40,IF(C97&lt;=Lists_Cats!$B$41,Lists_Cats!$C$41,IF(C97&lt;=Lists_Cats!$B$42,Lists_Cats!$C$42,IF(C97&lt;=Lists_Cats!$B$43,Lists_Cats!$C$43,IF(C97&lt;=Lists_Cats!$B$44,Lists_Cats!$C$44,IF(C97&lt;=Lists_Cats!$B$45,Lists_Cats!$C$45,IF(C97&lt;=Lists_Cats!$B$46,Lists_Cats!$C$46,Lists_Cats!$C$47))))))))))))))</f>
        <v>FW5</v>
      </c>
      <c r="F97" s="258" t="s">
        <v>4</v>
      </c>
      <c r="G97" s="265" t="s">
        <v>747</v>
      </c>
      <c r="H97" s="200" t="str">
        <f t="shared" si="2"/>
        <v>FT7-FW5-C-MDF - W.Oak</v>
      </c>
      <c r="I97" s="260">
        <v>322</v>
      </c>
      <c r="J97" s="189">
        <f t="shared" si="3"/>
        <v>252</v>
      </c>
      <c r="M97">
        <v>1</v>
      </c>
    </row>
    <row r="98" spans="1:13">
      <c r="A98" s="257" t="s">
        <v>110</v>
      </c>
      <c r="B98" s="258">
        <v>45</v>
      </c>
      <c r="C98" s="258">
        <v>79</v>
      </c>
      <c r="D98" s="258" t="str">
        <f>IF(B98&lt;=Lists_Cats!$B$19,Lists_Cats!$C$19,IF(B98&lt;=Lists_Cats!$B$21,Lists_Cats!$C$21,IF(B98&lt;=Lists_Cats!$B$22,Lists_Cats!$C$22,IF(B98&lt;=Lists_Cats!$B$23,Lists_Cats!$C$23,IF(B98&lt;=Lists_Cats!$B$24,Lists_Cats!$C$24,IF(B98&lt;=Lists_Cats!$B$25,Lists_Cats!$C$25,IF(B98&lt;=Lists_Cats!$B$26,Lists_Cats!$C$26,IF(B98&lt;=Lists_Cats!$B$27,Lists_Cats!$C$27,IF(B98&lt;=Lists_Cats!$B$28,Lists_Cats!$C$28,Lists_Cats!$C$29)))))))))</f>
        <v>FT7</v>
      </c>
      <c r="E98" s="258" t="str">
        <f>IF(C98&lt;=Lists_Cats!$B$33,Lists_Cats!$C$33,IF(C98&lt;=Lists_Cats!$B$34,Lists_Cats!$C$34,IF(C98&lt;=Lists_Cats!$B$35,Lists_Cats!$C$35,IF(C98&lt;=Lists_Cats!$B$36,Lists_Cats!$C$36,IF(C98&lt;=Lists_Cats!$B$37,Lists_Cats!$C$37,IF(C98&lt;=Lists_Cats!$B$38,Lists_Cats!$C$38,IF(C98&lt;=Lists_Cats!$B$39,Lists_Cats!$C$39,IF(C98&lt;=Lists_Cats!$B$40,Lists_Cats!$C$40,IF(C98&lt;=Lists_Cats!$B$41,Lists_Cats!$C$41,IF(C98&lt;=Lists_Cats!$B$42,Lists_Cats!$C$42,IF(C98&lt;=Lists_Cats!$B$43,Lists_Cats!$C$43,IF(C98&lt;=Lists_Cats!$B$44,Lists_Cats!$C$44,IF(C98&lt;=Lists_Cats!$B$45,Lists_Cats!$C$45,IF(C98&lt;=Lists_Cats!$B$46,Lists_Cats!$C$46,Lists_Cats!$C$47))))))))))))))</f>
        <v>FW5</v>
      </c>
      <c r="F98" s="258" t="s">
        <v>4</v>
      </c>
      <c r="G98" s="259" t="s">
        <v>718</v>
      </c>
      <c r="H98" s="200" t="str">
        <f t="shared" si="2"/>
        <v>FT7-FW5-C-MDF - Maple</v>
      </c>
      <c r="I98" s="260">
        <v>346</v>
      </c>
      <c r="J98" s="189">
        <f t="shared" si="3"/>
        <v>276</v>
      </c>
      <c r="M98">
        <v>1</v>
      </c>
    </row>
    <row r="99" spans="1:13">
      <c r="A99" s="257" t="s">
        <v>110</v>
      </c>
      <c r="B99" s="258">
        <v>45</v>
      </c>
      <c r="C99" s="258">
        <v>79</v>
      </c>
      <c r="D99" s="258" t="str">
        <f>IF(B99&lt;=Lists_Cats!$B$19,Lists_Cats!$C$19,IF(B99&lt;=Lists_Cats!$B$21,Lists_Cats!$C$21,IF(B99&lt;=Lists_Cats!$B$22,Lists_Cats!$C$22,IF(B99&lt;=Lists_Cats!$B$23,Lists_Cats!$C$23,IF(B99&lt;=Lists_Cats!$B$24,Lists_Cats!$C$24,IF(B99&lt;=Lists_Cats!$B$25,Lists_Cats!$C$25,IF(B99&lt;=Lists_Cats!$B$26,Lists_Cats!$C$26,IF(B99&lt;=Lists_Cats!$B$27,Lists_Cats!$C$27,IF(B99&lt;=Lists_Cats!$B$28,Lists_Cats!$C$28,Lists_Cats!$C$29)))))))))</f>
        <v>FT7</v>
      </c>
      <c r="E99" s="258" t="str">
        <f>IF(C99&lt;=Lists_Cats!$B$33,Lists_Cats!$C$33,IF(C99&lt;=Lists_Cats!$B$34,Lists_Cats!$C$34,IF(C99&lt;=Lists_Cats!$B$35,Lists_Cats!$C$35,IF(C99&lt;=Lists_Cats!$B$36,Lists_Cats!$C$36,IF(C99&lt;=Lists_Cats!$B$37,Lists_Cats!$C$37,IF(C99&lt;=Lists_Cats!$B$38,Lists_Cats!$C$38,IF(C99&lt;=Lists_Cats!$B$39,Lists_Cats!$C$39,IF(C99&lt;=Lists_Cats!$B$40,Lists_Cats!$C$40,IF(C99&lt;=Lists_Cats!$B$41,Lists_Cats!$C$41,IF(C99&lt;=Lists_Cats!$B$42,Lists_Cats!$C$42,IF(C99&lt;=Lists_Cats!$B$43,Lists_Cats!$C$43,IF(C99&lt;=Lists_Cats!$B$44,Lists_Cats!$C$44,IF(C99&lt;=Lists_Cats!$B$45,Lists_Cats!$C$45,IF(C99&lt;=Lists_Cats!$B$46,Lists_Cats!$C$46,Lists_Cats!$C$47))))))))))))))</f>
        <v>FW5</v>
      </c>
      <c r="F99" s="258" t="s">
        <v>4</v>
      </c>
      <c r="G99" s="259" t="s">
        <v>719</v>
      </c>
      <c r="H99" s="200" t="str">
        <f t="shared" si="2"/>
        <v>FT7-FW5-C-MDF - S Beech</v>
      </c>
      <c r="I99" s="260">
        <v>263</v>
      </c>
      <c r="J99" s="189">
        <f t="shared" si="3"/>
        <v>193</v>
      </c>
      <c r="M99">
        <v>1</v>
      </c>
    </row>
    <row r="100" spans="1:13">
      <c r="A100" s="257" t="s">
        <v>110</v>
      </c>
      <c r="B100" s="258">
        <v>45</v>
      </c>
      <c r="C100" s="258">
        <v>79</v>
      </c>
      <c r="D100" s="258" t="str">
        <f>IF(B100&lt;=Lists_Cats!$B$19,Lists_Cats!$C$19,IF(B100&lt;=Lists_Cats!$B$21,Lists_Cats!$C$21,IF(B100&lt;=Lists_Cats!$B$22,Lists_Cats!$C$22,IF(B100&lt;=Lists_Cats!$B$23,Lists_Cats!$C$23,IF(B100&lt;=Lists_Cats!$B$24,Lists_Cats!$C$24,IF(B100&lt;=Lists_Cats!$B$25,Lists_Cats!$C$25,IF(B100&lt;=Lists_Cats!$B$26,Lists_Cats!$C$26,IF(B100&lt;=Lists_Cats!$B$27,Lists_Cats!$C$27,IF(B100&lt;=Lists_Cats!$B$28,Lists_Cats!$C$28,Lists_Cats!$C$29)))))))))</f>
        <v>FT7</v>
      </c>
      <c r="E100" s="258" t="str">
        <f>IF(C100&lt;=Lists_Cats!$B$33,Lists_Cats!$C$33,IF(C100&lt;=Lists_Cats!$B$34,Lists_Cats!$C$34,IF(C100&lt;=Lists_Cats!$B$35,Lists_Cats!$C$35,IF(C100&lt;=Lists_Cats!$B$36,Lists_Cats!$C$36,IF(C100&lt;=Lists_Cats!$B$37,Lists_Cats!$C$37,IF(C100&lt;=Lists_Cats!$B$38,Lists_Cats!$C$38,IF(C100&lt;=Lists_Cats!$B$39,Lists_Cats!$C$39,IF(C100&lt;=Lists_Cats!$B$40,Lists_Cats!$C$40,IF(C100&lt;=Lists_Cats!$B$41,Lists_Cats!$C$41,IF(C100&lt;=Lists_Cats!$B$42,Lists_Cats!$C$42,IF(C100&lt;=Lists_Cats!$B$43,Lists_Cats!$C$43,IF(C100&lt;=Lists_Cats!$B$44,Lists_Cats!$C$44,IF(C100&lt;=Lists_Cats!$B$45,Lists_Cats!$C$45,IF(C100&lt;=Lists_Cats!$B$46,Lists_Cats!$C$46,Lists_Cats!$C$47))))))))))))))</f>
        <v>FW5</v>
      </c>
      <c r="F100" s="258" t="s">
        <v>4</v>
      </c>
      <c r="G100" s="259" t="s">
        <v>720</v>
      </c>
      <c r="H100" s="200" t="str">
        <f t="shared" si="2"/>
        <v>FT7-FW5-C-MDF - Sapele</v>
      </c>
      <c r="I100" s="260">
        <v>265</v>
      </c>
      <c r="J100" s="189">
        <f t="shared" si="3"/>
        <v>195</v>
      </c>
      <c r="M100">
        <v>1</v>
      </c>
    </row>
    <row r="101" spans="1:13">
      <c r="A101" s="257" t="s">
        <v>110</v>
      </c>
      <c r="B101" s="258">
        <v>45</v>
      </c>
      <c r="C101" s="258">
        <v>79</v>
      </c>
      <c r="D101" s="258" t="str">
        <f>IF(B101&lt;=Lists_Cats!$B$19,Lists_Cats!$C$19,IF(B101&lt;=Lists_Cats!$B$21,Lists_Cats!$C$21,IF(B101&lt;=Lists_Cats!$B$22,Lists_Cats!$C$22,IF(B101&lt;=Lists_Cats!$B$23,Lists_Cats!$C$23,IF(B101&lt;=Lists_Cats!$B$24,Lists_Cats!$C$24,IF(B101&lt;=Lists_Cats!$B$25,Lists_Cats!$C$25,IF(B101&lt;=Lists_Cats!$B$26,Lists_Cats!$C$26,IF(B101&lt;=Lists_Cats!$B$27,Lists_Cats!$C$27,IF(B101&lt;=Lists_Cats!$B$28,Lists_Cats!$C$28,Lists_Cats!$C$29)))))))))</f>
        <v>FT7</v>
      </c>
      <c r="E101" s="258" t="str">
        <f>IF(C101&lt;=Lists_Cats!$B$33,Lists_Cats!$C$33,IF(C101&lt;=Lists_Cats!$B$34,Lists_Cats!$C$34,IF(C101&lt;=Lists_Cats!$B$35,Lists_Cats!$C$35,IF(C101&lt;=Lists_Cats!$B$36,Lists_Cats!$C$36,IF(C101&lt;=Lists_Cats!$B$37,Lists_Cats!$C$37,IF(C101&lt;=Lists_Cats!$B$38,Lists_Cats!$C$38,IF(C101&lt;=Lists_Cats!$B$39,Lists_Cats!$C$39,IF(C101&lt;=Lists_Cats!$B$40,Lists_Cats!$C$40,IF(C101&lt;=Lists_Cats!$B$41,Lists_Cats!$C$41,IF(C101&lt;=Lists_Cats!$B$42,Lists_Cats!$C$42,IF(C101&lt;=Lists_Cats!$B$43,Lists_Cats!$C$43,IF(C101&lt;=Lists_Cats!$B$44,Lists_Cats!$C$44,IF(C101&lt;=Lists_Cats!$B$45,Lists_Cats!$C$45,IF(C101&lt;=Lists_Cats!$B$46,Lists_Cats!$C$46,Lists_Cats!$C$47))))))))))))))</f>
        <v>FW5</v>
      </c>
      <c r="F101" s="258" t="s">
        <v>4</v>
      </c>
      <c r="G101" s="259" t="s">
        <v>721</v>
      </c>
      <c r="H101" s="200" t="str">
        <f t="shared" si="2"/>
        <v>FT7-FW5-C-MDF - Walnut</v>
      </c>
      <c r="I101" s="260">
        <v>455</v>
      </c>
      <c r="J101" s="189">
        <f t="shared" si="3"/>
        <v>385</v>
      </c>
      <c r="M101">
        <v>1</v>
      </c>
    </row>
    <row r="102" spans="1:13">
      <c r="A102" s="257" t="s">
        <v>110</v>
      </c>
      <c r="B102" s="258">
        <v>45</v>
      </c>
      <c r="C102" s="258">
        <v>79</v>
      </c>
      <c r="D102" s="258" t="str">
        <f>IF(B102&lt;=Lists_Cats!$B$19,Lists_Cats!$C$19,IF(B102&lt;=Lists_Cats!$B$21,Lists_Cats!$C$21,IF(B102&lt;=Lists_Cats!$B$22,Lists_Cats!$C$22,IF(B102&lt;=Lists_Cats!$B$23,Lists_Cats!$C$23,IF(B102&lt;=Lists_Cats!$B$24,Lists_Cats!$C$24,IF(B102&lt;=Lists_Cats!$B$25,Lists_Cats!$C$25,IF(B102&lt;=Lists_Cats!$B$26,Lists_Cats!$C$26,IF(B102&lt;=Lists_Cats!$B$27,Lists_Cats!$C$27,IF(B102&lt;=Lists_Cats!$B$28,Lists_Cats!$C$28,Lists_Cats!$C$29)))))))))</f>
        <v>FT7</v>
      </c>
      <c r="E102" s="258" t="str">
        <f>IF(C102&lt;=Lists_Cats!$B$33,Lists_Cats!$C$33,IF(C102&lt;=Lists_Cats!$B$34,Lists_Cats!$C$34,IF(C102&lt;=Lists_Cats!$B$35,Lists_Cats!$C$35,IF(C102&lt;=Lists_Cats!$B$36,Lists_Cats!$C$36,IF(C102&lt;=Lists_Cats!$B$37,Lists_Cats!$C$37,IF(C102&lt;=Lists_Cats!$B$38,Lists_Cats!$C$38,IF(C102&lt;=Lists_Cats!$B$39,Lists_Cats!$C$39,IF(C102&lt;=Lists_Cats!$B$40,Lists_Cats!$C$40,IF(C102&lt;=Lists_Cats!$B$41,Lists_Cats!$C$41,IF(C102&lt;=Lists_Cats!$B$42,Lists_Cats!$C$42,IF(C102&lt;=Lists_Cats!$B$43,Lists_Cats!$C$43,IF(C102&lt;=Lists_Cats!$B$44,Lists_Cats!$C$44,IF(C102&lt;=Lists_Cats!$B$45,Lists_Cats!$C$45,IF(C102&lt;=Lists_Cats!$B$46,Lists_Cats!$C$46,Lists_Cats!$C$47))))))))))))))</f>
        <v>FW5</v>
      </c>
      <c r="F102" s="258" t="s">
        <v>9</v>
      </c>
      <c r="G102" s="259" t="s">
        <v>716</v>
      </c>
      <c r="H102" s="200" t="str">
        <f t="shared" si="2"/>
        <v>FT7-FW5-B-MDF - Ash</v>
      </c>
      <c r="I102" s="260">
        <v>298</v>
      </c>
      <c r="J102" s="189">
        <f>+I102+70</f>
        <v>368</v>
      </c>
      <c r="M102">
        <v>1</v>
      </c>
    </row>
    <row r="103" spans="1:13">
      <c r="A103" s="257" t="s">
        <v>110</v>
      </c>
      <c r="B103" s="258">
        <v>45</v>
      </c>
      <c r="C103" s="258">
        <v>79</v>
      </c>
      <c r="D103" s="258" t="str">
        <f>IF(B103&lt;=Lists_Cats!$B$19,Lists_Cats!$C$19,IF(B103&lt;=Lists_Cats!$B$21,Lists_Cats!$C$21,IF(B103&lt;=Lists_Cats!$B$22,Lists_Cats!$C$22,IF(B103&lt;=Lists_Cats!$B$23,Lists_Cats!$C$23,IF(B103&lt;=Lists_Cats!$B$24,Lists_Cats!$C$24,IF(B103&lt;=Lists_Cats!$B$25,Lists_Cats!$C$25,IF(B103&lt;=Lists_Cats!$B$26,Lists_Cats!$C$26,IF(B103&lt;=Lists_Cats!$B$27,Lists_Cats!$C$27,IF(B103&lt;=Lists_Cats!$B$28,Lists_Cats!$C$28,Lists_Cats!$C$29)))))))))</f>
        <v>FT7</v>
      </c>
      <c r="E103" s="258" t="str">
        <f>IF(C103&lt;=Lists_Cats!$B$33,Lists_Cats!$C$33,IF(C103&lt;=Lists_Cats!$B$34,Lists_Cats!$C$34,IF(C103&lt;=Lists_Cats!$B$35,Lists_Cats!$C$35,IF(C103&lt;=Lists_Cats!$B$36,Lists_Cats!$C$36,IF(C103&lt;=Lists_Cats!$B$37,Lists_Cats!$C$37,IF(C103&lt;=Lists_Cats!$B$38,Lists_Cats!$C$38,IF(C103&lt;=Lists_Cats!$B$39,Lists_Cats!$C$39,IF(C103&lt;=Lists_Cats!$B$40,Lists_Cats!$C$40,IF(C103&lt;=Lists_Cats!$B$41,Lists_Cats!$C$41,IF(C103&lt;=Lists_Cats!$B$42,Lists_Cats!$C$42,IF(C103&lt;=Lists_Cats!$B$43,Lists_Cats!$C$43,IF(C103&lt;=Lists_Cats!$B$44,Lists_Cats!$C$44,IF(C103&lt;=Lists_Cats!$B$45,Lists_Cats!$C$45,IF(C103&lt;=Lists_Cats!$B$46,Lists_Cats!$C$46,Lists_Cats!$C$47))))))))))))))</f>
        <v>FW5</v>
      </c>
      <c r="F103" s="258" t="s">
        <v>9</v>
      </c>
      <c r="G103" s="259" t="s">
        <v>717</v>
      </c>
      <c r="H103" s="200" t="str">
        <f t="shared" si="2"/>
        <v>FT7-FW5-B-MDF - Cherry</v>
      </c>
      <c r="I103" s="260">
        <v>385</v>
      </c>
      <c r="J103" s="189">
        <f t="shared" si="3"/>
        <v>315</v>
      </c>
      <c r="M103">
        <v>1</v>
      </c>
    </row>
    <row r="104" spans="1:13">
      <c r="A104" s="257" t="s">
        <v>110</v>
      </c>
      <c r="B104" s="258">
        <v>45</v>
      </c>
      <c r="C104" s="258">
        <v>79</v>
      </c>
      <c r="D104" s="258" t="str">
        <f>IF(B104&lt;=Lists_Cats!$B$19,Lists_Cats!$C$19,IF(B104&lt;=Lists_Cats!$B$21,Lists_Cats!$C$21,IF(B104&lt;=Lists_Cats!$B$22,Lists_Cats!$C$22,IF(B104&lt;=Lists_Cats!$B$23,Lists_Cats!$C$23,IF(B104&lt;=Lists_Cats!$B$24,Lists_Cats!$C$24,IF(B104&lt;=Lists_Cats!$B$25,Lists_Cats!$C$25,IF(B104&lt;=Lists_Cats!$B$26,Lists_Cats!$C$26,IF(B104&lt;=Lists_Cats!$B$27,Lists_Cats!$C$27,IF(B104&lt;=Lists_Cats!$B$28,Lists_Cats!$C$28,Lists_Cats!$C$29)))))))))</f>
        <v>FT7</v>
      </c>
      <c r="E104" s="258" t="str">
        <f>IF(C104&lt;=Lists_Cats!$B$33,Lists_Cats!$C$33,IF(C104&lt;=Lists_Cats!$B$34,Lists_Cats!$C$34,IF(C104&lt;=Lists_Cats!$B$35,Lists_Cats!$C$35,IF(C104&lt;=Lists_Cats!$B$36,Lists_Cats!$C$36,IF(C104&lt;=Lists_Cats!$B$37,Lists_Cats!$C$37,IF(C104&lt;=Lists_Cats!$B$38,Lists_Cats!$C$38,IF(C104&lt;=Lists_Cats!$B$39,Lists_Cats!$C$39,IF(C104&lt;=Lists_Cats!$B$40,Lists_Cats!$C$40,IF(C104&lt;=Lists_Cats!$B$41,Lists_Cats!$C$41,IF(C104&lt;=Lists_Cats!$B$42,Lists_Cats!$C$42,IF(C104&lt;=Lists_Cats!$B$43,Lists_Cats!$C$43,IF(C104&lt;=Lists_Cats!$B$44,Lists_Cats!$C$44,IF(C104&lt;=Lists_Cats!$B$45,Lists_Cats!$C$45,IF(C104&lt;=Lists_Cats!$B$46,Lists_Cats!$C$46,Lists_Cats!$C$47))))))))))))))</f>
        <v>FW5</v>
      </c>
      <c r="F104" s="258" t="s">
        <v>9</v>
      </c>
      <c r="G104" s="265" t="s">
        <v>747</v>
      </c>
      <c r="H104" s="200" t="str">
        <f t="shared" si="2"/>
        <v>FT7-FW5-B-MDF - W.Oak</v>
      </c>
      <c r="I104" s="260">
        <v>364</v>
      </c>
      <c r="J104" s="189">
        <f t="shared" si="3"/>
        <v>294</v>
      </c>
      <c r="M104">
        <v>1</v>
      </c>
    </row>
    <row r="105" spans="1:13">
      <c r="A105" s="257" t="s">
        <v>110</v>
      </c>
      <c r="B105" s="258">
        <v>45</v>
      </c>
      <c r="C105" s="258">
        <v>79</v>
      </c>
      <c r="D105" s="258" t="str">
        <f>IF(B105&lt;=Lists_Cats!$B$19,Lists_Cats!$C$19,IF(B105&lt;=Lists_Cats!$B$21,Lists_Cats!$C$21,IF(B105&lt;=Lists_Cats!$B$22,Lists_Cats!$C$22,IF(B105&lt;=Lists_Cats!$B$23,Lists_Cats!$C$23,IF(B105&lt;=Lists_Cats!$B$24,Lists_Cats!$C$24,IF(B105&lt;=Lists_Cats!$B$25,Lists_Cats!$C$25,IF(B105&lt;=Lists_Cats!$B$26,Lists_Cats!$C$26,IF(B105&lt;=Lists_Cats!$B$27,Lists_Cats!$C$27,IF(B105&lt;=Lists_Cats!$B$28,Lists_Cats!$C$28,Lists_Cats!$C$29)))))))))</f>
        <v>FT7</v>
      </c>
      <c r="E105" s="258" t="str">
        <f>IF(C105&lt;=Lists_Cats!$B$33,Lists_Cats!$C$33,IF(C105&lt;=Lists_Cats!$B$34,Lists_Cats!$C$34,IF(C105&lt;=Lists_Cats!$B$35,Lists_Cats!$C$35,IF(C105&lt;=Lists_Cats!$B$36,Lists_Cats!$C$36,IF(C105&lt;=Lists_Cats!$B$37,Lists_Cats!$C$37,IF(C105&lt;=Lists_Cats!$B$38,Lists_Cats!$C$38,IF(C105&lt;=Lists_Cats!$B$39,Lists_Cats!$C$39,IF(C105&lt;=Lists_Cats!$B$40,Lists_Cats!$C$40,IF(C105&lt;=Lists_Cats!$B$41,Lists_Cats!$C$41,IF(C105&lt;=Lists_Cats!$B$42,Lists_Cats!$C$42,IF(C105&lt;=Lists_Cats!$B$43,Lists_Cats!$C$43,IF(C105&lt;=Lists_Cats!$B$44,Lists_Cats!$C$44,IF(C105&lt;=Lists_Cats!$B$45,Lists_Cats!$C$45,IF(C105&lt;=Lists_Cats!$B$46,Lists_Cats!$C$46,Lists_Cats!$C$47))))))))))))))</f>
        <v>FW5</v>
      </c>
      <c r="F105" s="258" t="s">
        <v>9</v>
      </c>
      <c r="G105" s="259" t="s">
        <v>718</v>
      </c>
      <c r="H105" s="200" t="str">
        <f t="shared" si="2"/>
        <v>FT7-FW5-B-MDF - Maple</v>
      </c>
      <c r="I105" s="260">
        <v>387</v>
      </c>
      <c r="J105" s="189">
        <f t="shared" si="3"/>
        <v>317</v>
      </c>
      <c r="M105">
        <v>1</v>
      </c>
    </row>
    <row r="106" spans="1:13">
      <c r="A106" s="257" t="s">
        <v>110</v>
      </c>
      <c r="B106" s="258">
        <v>45</v>
      </c>
      <c r="C106" s="258">
        <v>79</v>
      </c>
      <c r="D106" s="258" t="str">
        <f>IF(B106&lt;=Lists_Cats!$B$19,Lists_Cats!$C$19,IF(B106&lt;=Lists_Cats!$B$21,Lists_Cats!$C$21,IF(B106&lt;=Lists_Cats!$B$22,Lists_Cats!$C$22,IF(B106&lt;=Lists_Cats!$B$23,Lists_Cats!$C$23,IF(B106&lt;=Lists_Cats!$B$24,Lists_Cats!$C$24,IF(B106&lt;=Lists_Cats!$B$25,Lists_Cats!$C$25,IF(B106&lt;=Lists_Cats!$B$26,Lists_Cats!$C$26,IF(B106&lt;=Lists_Cats!$B$27,Lists_Cats!$C$27,IF(B106&lt;=Lists_Cats!$B$28,Lists_Cats!$C$28,Lists_Cats!$C$29)))))))))</f>
        <v>FT7</v>
      </c>
      <c r="E106" s="258" t="str">
        <f>IF(C106&lt;=Lists_Cats!$B$33,Lists_Cats!$C$33,IF(C106&lt;=Lists_Cats!$B$34,Lists_Cats!$C$34,IF(C106&lt;=Lists_Cats!$B$35,Lists_Cats!$C$35,IF(C106&lt;=Lists_Cats!$B$36,Lists_Cats!$C$36,IF(C106&lt;=Lists_Cats!$B$37,Lists_Cats!$C$37,IF(C106&lt;=Lists_Cats!$B$38,Lists_Cats!$C$38,IF(C106&lt;=Lists_Cats!$B$39,Lists_Cats!$C$39,IF(C106&lt;=Lists_Cats!$B$40,Lists_Cats!$C$40,IF(C106&lt;=Lists_Cats!$B$41,Lists_Cats!$C$41,IF(C106&lt;=Lists_Cats!$B$42,Lists_Cats!$C$42,IF(C106&lt;=Lists_Cats!$B$43,Lists_Cats!$C$43,IF(C106&lt;=Lists_Cats!$B$44,Lists_Cats!$C$44,IF(C106&lt;=Lists_Cats!$B$45,Lists_Cats!$C$45,IF(C106&lt;=Lists_Cats!$B$46,Lists_Cats!$C$46,Lists_Cats!$C$47))))))))))))))</f>
        <v>FW5</v>
      </c>
      <c r="F106" s="258" t="s">
        <v>9</v>
      </c>
      <c r="G106" s="259" t="s">
        <v>719</v>
      </c>
      <c r="H106" s="200" t="str">
        <f t="shared" si="2"/>
        <v>FT7-FW5-B-MDF - S Beech</v>
      </c>
      <c r="I106" s="260">
        <v>298</v>
      </c>
      <c r="J106" s="189">
        <f t="shared" si="3"/>
        <v>228</v>
      </c>
      <c r="M106">
        <v>1</v>
      </c>
    </row>
    <row r="107" spans="1:13">
      <c r="A107" s="257" t="s">
        <v>110</v>
      </c>
      <c r="B107" s="258">
        <v>45</v>
      </c>
      <c r="C107" s="258">
        <v>79</v>
      </c>
      <c r="D107" s="258" t="str">
        <f>IF(B107&lt;=Lists_Cats!$B$19,Lists_Cats!$C$19,IF(B107&lt;=Lists_Cats!$B$21,Lists_Cats!$C$21,IF(B107&lt;=Lists_Cats!$B$22,Lists_Cats!$C$22,IF(B107&lt;=Lists_Cats!$B$23,Lists_Cats!$C$23,IF(B107&lt;=Lists_Cats!$B$24,Lists_Cats!$C$24,IF(B107&lt;=Lists_Cats!$B$25,Lists_Cats!$C$25,IF(B107&lt;=Lists_Cats!$B$26,Lists_Cats!$C$26,IF(B107&lt;=Lists_Cats!$B$27,Lists_Cats!$C$27,IF(B107&lt;=Lists_Cats!$B$28,Lists_Cats!$C$28,Lists_Cats!$C$29)))))))))</f>
        <v>FT7</v>
      </c>
      <c r="E107" s="258" t="str">
        <f>IF(C107&lt;=Lists_Cats!$B$33,Lists_Cats!$C$33,IF(C107&lt;=Lists_Cats!$B$34,Lists_Cats!$C$34,IF(C107&lt;=Lists_Cats!$B$35,Lists_Cats!$C$35,IF(C107&lt;=Lists_Cats!$B$36,Lists_Cats!$C$36,IF(C107&lt;=Lists_Cats!$B$37,Lists_Cats!$C$37,IF(C107&lt;=Lists_Cats!$B$38,Lists_Cats!$C$38,IF(C107&lt;=Lists_Cats!$B$39,Lists_Cats!$C$39,IF(C107&lt;=Lists_Cats!$B$40,Lists_Cats!$C$40,IF(C107&lt;=Lists_Cats!$B$41,Lists_Cats!$C$41,IF(C107&lt;=Lists_Cats!$B$42,Lists_Cats!$C$42,IF(C107&lt;=Lists_Cats!$B$43,Lists_Cats!$C$43,IF(C107&lt;=Lists_Cats!$B$44,Lists_Cats!$C$44,IF(C107&lt;=Lists_Cats!$B$45,Lists_Cats!$C$45,IF(C107&lt;=Lists_Cats!$B$46,Lists_Cats!$C$46,Lists_Cats!$C$47))))))))))))))</f>
        <v>FW5</v>
      </c>
      <c r="F107" s="258" t="s">
        <v>9</v>
      </c>
      <c r="G107" s="259" t="s">
        <v>720</v>
      </c>
      <c r="H107" s="200" t="str">
        <f t="shared" si="2"/>
        <v>FT7-FW5-B-MDF - Sapele</v>
      </c>
      <c r="I107" s="260">
        <v>298</v>
      </c>
      <c r="J107" s="189">
        <f t="shared" si="3"/>
        <v>228</v>
      </c>
      <c r="M107">
        <v>1</v>
      </c>
    </row>
    <row r="108" spans="1:13">
      <c r="A108" s="257" t="s">
        <v>110</v>
      </c>
      <c r="B108" s="258">
        <v>45</v>
      </c>
      <c r="C108" s="258">
        <v>79</v>
      </c>
      <c r="D108" s="258" t="str">
        <f>IF(B108&lt;=Lists_Cats!$B$19,Lists_Cats!$C$19,IF(B108&lt;=Lists_Cats!$B$21,Lists_Cats!$C$21,IF(B108&lt;=Lists_Cats!$B$22,Lists_Cats!$C$22,IF(B108&lt;=Lists_Cats!$B$23,Lists_Cats!$C$23,IF(B108&lt;=Lists_Cats!$B$24,Lists_Cats!$C$24,IF(B108&lt;=Lists_Cats!$B$25,Lists_Cats!$C$25,IF(B108&lt;=Lists_Cats!$B$26,Lists_Cats!$C$26,IF(B108&lt;=Lists_Cats!$B$27,Lists_Cats!$C$27,IF(B108&lt;=Lists_Cats!$B$28,Lists_Cats!$C$28,Lists_Cats!$C$29)))))))))</f>
        <v>FT7</v>
      </c>
      <c r="E108" s="258" t="str">
        <f>IF(C108&lt;=Lists_Cats!$B$33,Lists_Cats!$C$33,IF(C108&lt;=Lists_Cats!$B$34,Lists_Cats!$C$34,IF(C108&lt;=Lists_Cats!$B$35,Lists_Cats!$C$35,IF(C108&lt;=Lists_Cats!$B$36,Lists_Cats!$C$36,IF(C108&lt;=Lists_Cats!$B$37,Lists_Cats!$C$37,IF(C108&lt;=Lists_Cats!$B$38,Lists_Cats!$C$38,IF(C108&lt;=Lists_Cats!$B$39,Lists_Cats!$C$39,IF(C108&lt;=Lists_Cats!$B$40,Lists_Cats!$C$40,IF(C108&lt;=Lists_Cats!$B$41,Lists_Cats!$C$41,IF(C108&lt;=Lists_Cats!$B$42,Lists_Cats!$C$42,IF(C108&lt;=Lists_Cats!$B$43,Lists_Cats!$C$43,IF(C108&lt;=Lists_Cats!$B$44,Lists_Cats!$C$44,IF(C108&lt;=Lists_Cats!$B$45,Lists_Cats!$C$45,IF(C108&lt;=Lists_Cats!$B$46,Lists_Cats!$C$46,Lists_Cats!$C$47))))))))))))))</f>
        <v>FW5</v>
      </c>
      <c r="F108" s="258" t="s">
        <v>9</v>
      </c>
      <c r="G108" s="259" t="s">
        <v>721</v>
      </c>
      <c r="H108" s="200" t="str">
        <f t="shared" si="2"/>
        <v>FT7-FW5-B-MDF - Walnut</v>
      </c>
      <c r="I108" s="260">
        <v>510</v>
      </c>
      <c r="J108" s="189">
        <f t="shared" si="3"/>
        <v>440</v>
      </c>
      <c r="M108">
        <v>1</v>
      </c>
    </row>
    <row r="109" spans="1:13">
      <c r="A109" s="279" t="s">
        <v>111</v>
      </c>
      <c r="B109" s="280">
        <v>45</v>
      </c>
      <c r="C109" s="280">
        <v>82</v>
      </c>
      <c r="D109" s="280" t="str">
        <f>IF(B109&lt;=Lists_Cats!$B$19,Lists_Cats!$C$19,IF(B109&lt;=Lists_Cats!$B$21,Lists_Cats!$C$21,IF(B109&lt;=Lists_Cats!$B$22,Lists_Cats!$C$22,IF(B109&lt;=Lists_Cats!$B$23,Lists_Cats!$C$23,IF(B109&lt;=Lists_Cats!$B$24,Lists_Cats!$C$24,IF(B109&lt;=Lists_Cats!$B$25,Lists_Cats!$C$25,IF(B109&lt;=Lists_Cats!$B$26,Lists_Cats!$C$26,IF(B109&lt;=Lists_Cats!$B$27,Lists_Cats!$C$27,IF(B109&lt;=Lists_Cats!$B$28,Lists_Cats!$C$28,Lists_Cats!$C$29)))))))))</f>
        <v>FT7</v>
      </c>
      <c r="E109" s="280" t="str">
        <f>IF(C109&lt;=Lists_Cats!$B$33,Lists_Cats!$C$33,IF(C109&lt;=Lists_Cats!$B$34,Lists_Cats!$C$34,IF(C109&lt;=Lists_Cats!$B$35,Lists_Cats!$C$35,IF(C109&lt;=Lists_Cats!$B$36,Lists_Cats!$C$36,IF(C109&lt;=Lists_Cats!$B$37,Lists_Cats!$C$37,IF(C109&lt;=Lists_Cats!$B$38,Lists_Cats!$C$38,IF(C109&lt;=Lists_Cats!$B$39,Lists_Cats!$C$39,IF(C109&lt;=Lists_Cats!$B$40,Lists_Cats!$C$40,IF(C109&lt;=Lists_Cats!$B$41,Lists_Cats!$C$41,IF(C109&lt;=Lists_Cats!$B$42,Lists_Cats!$C$42,IF(C109&lt;=Lists_Cats!$B$43,Lists_Cats!$C$43,IF(C109&lt;=Lists_Cats!$B$44,Lists_Cats!$C$44,IF(C109&lt;=Lists_Cats!$B$45,Lists_Cats!$C$45,IF(C109&lt;=Lists_Cats!$B$46,Lists_Cats!$C$46,Lists_Cats!$C$47))))))))))))))</f>
        <v>FW6</v>
      </c>
      <c r="F109" s="280" t="s">
        <v>14</v>
      </c>
      <c r="G109" s="281" t="s">
        <v>716</v>
      </c>
      <c r="H109" s="200" t="str">
        <f t="shared" si="2"/>
        <v>FT7-FW6-A-MDF - Ash</v>
      </c>
      <c r="I109" s="282">
        <v>257</v>
      </c>
      <c r="J109" s="189">
        <f>+I109+70</f>
        <v>327</v>
      </c>
      <c r="M109">
        <v>1</v>
      </c>
    </row>
    <row r="110" spans="1:13">
      <c r="A110" s="279" t="s">
        <v>111</v>
      </c>
      <c r="B110" s="280">
        <v>45</v>
      </c>
      <c r="C110" s="280">
        <v>82</v>
      </c>
      <c r="D110" s="280" t="str">
        <f>IF(B110&lt;=Lists_Cats!$B$19,Lists_Cats!$C$19,IF(B110&lt;=Lists_Cats!$B$21,Lists_Cats!$C$21,IF(B110&lt;=Lists_Cats!$B$22,Lists_Cats!$C$22,IF(B110&lt;=Lists_Cats!$B$23,Lists_Cats!$C$23,IF(B110&lt;=Lists_Cats!$B$24,Lists_Cats!$C$24,IF(B110&lt;=Lists_Cats!$B$25,Lists_Cats!$C$25,IF(B110&lt;=Lists_Cats!$B$26,Lists_Cats!$C$26,IF(B110&lt;=Lists_Cats!$B$27,Lists_Cats!$C$27,IF(B110&lt;=Lists_Cats!$B$28,Lists_Cats!$C$28,Lists_Cats!$C$29)))))))))</f>
        <v>FT7</v>
      </c>
      <c r="E110" s="280" t="str">
        <f>IF(C110&lt;=Lists_Cats!$B$33,Lists_Cats!$C$33,IF(C110&lt;=Lists_Cats!$B$34,Lists_Cats!$C$34,IF(C110&lt;=Lists_Cats!$B$35,Lists_Cats!$C$35,IF(C110&lt;=Lists_Cats!$B$36,Lists_Cats!$C$36,IF(C110&lt;=Lists_Cats!$B$37,Lists_Cats!$C$37,IF(C110&lt;=Lists_Cats!$B$38,Lists_Cats!$C$38,IF(C110&lt;=Lists_Cats!$B$39,Lists_Cats!$C$39,IF(C110&lt;=Lists_Cats!$B$40,Lists_Cats!$C$40,IF(C110&lt;=Lists_Cats!$B$41,Lists_Cats!$C$41,IF(C110&lt;=Lists_Cats!$B$42,Lists_Cats!$C$42,IF(C110&lt;=Lists_Cats!$B$43,Lists_Cats!$C$43,IF(C110&lt;=Lists_Cats!$B$44,Lists_Cats!$C$44,IF(C110&lt;=Lists_Cats!$B$45,Lists_Cats!$C$45,IF(C110&lt;=Lists_Cats!$B$46,Lists_Cats!$C$46,Lists_Cats!$C$47))))))))))))))</f>
        <v>FW6</v>
      </c>
      <c r="F110" s="280" t="s">
        <v>14</v>
      </c>
      <c r="G110" s="281" t="s">
        <v>717</v>
      </c>
      <c r="H110" s="200" t="str">
        <f t="shared" si="2"/>
        <v>FT7-FW6-A-MDF - Cherry</v>
      </c>
      <c r="I110" s="282">
        <v>326</v>
      </c>
      <c r="J110" s="189">
        <f t="shared" si="3"/>
        <v>256</v>
      </c>
      <c r="M110">
        <v>1</v>
      </c>
    </row>
    <row r="111" spans="1:13">
      <c r="A111" s="279" t="s">
        <v>111</v>
      </c>
      <c r="B111" s="280">
        <v>45</v>
      </c>
      <c r="C111" s="280">
        <v>82</v>
      </c>
      <c r="D111" s="280" t="str">
        <f>IF(B111&lt;=Lists_Cats!$B$19,Lists_Cats!$C$19,IF(B111&lt;=Lists_Cats!$B$21,Lists_Cats!$C$21,IF(B111&lt;=Lists_Cats!$B$22,Lists_Cats!$C$22,IF(B111&lt;=Lists_Cats!$B$23,Lists_Cats!$C$23,IF(B111&lt;=Lists_Cats!$B$24,Lists_Cats!$C$24,IF(B111&lt;=Lists_Cats!$B$25,Lists_Cats!$C$25,IF(B111&lt;=Lists_Cats!$B$26,Lists_Cats!$C$26,IF(B111&lt;=Lists_Cats!$B$27,Lists_Cats!$C$27,IF(B111&lt;=Lists_Cats!$B$28,Lists_Cats!$C$28,Lists_Cats!$C$29)))))))))</f>
        <v>FT7</v>
      </c>
      <c r="E111" s="280" t="str">
        <f>IF(C111&lt;=Lists_Cats!$B$33,Lists_Cats!$C$33,IF(C111&lt;=Lists_Cats!$B$34,Lists_Cats!$C$34,IF(C111&lt;=Lists_Cats!$B$35,Lists_Cats!$C$35,IF(C111&lt;=Lists_Cats!$B$36,Lists_Cats!$C$36,IF(C111&lt;=Lists_Cats!$B$37,Lists_Cats!$C$37,IF(C111&lt;=Lists_Cats!$B$38,Lists_Cats!$C$38,IF(C111&lt;=Lists_Cats!$B$39,Lists_Cats!$C$39,IF(C111&lt;=Lists_Cats!$B$40,Lists_Cats!$C$40,IF(C111&lt;=Lists_Cats!$B$41,Lists_Cats!$C$41,IF(C111&lt;=Lists_Cats!$B$42,Lists_Cats!$C$42,IF(C111&lt;=Lists_Cats!$B$43,Lists_Cats!$C$43,IF(C111&lt;=Lists_Cats!$B$44,Lists_Cats!$C$44,IF(C111&lt;=Lists_Cats!$B$45,Lists_Cats!$C$45,IF(C111&lt;=Lists_Cats!$B$46,Lists_Cats!$C$46,Lists_Cats!$C$47))))))))))))))</f>
        <v>FW6</v>
      </c>
      <c r="F111" s="280" t="s">
        <v>14</v>
      </c>
      <c r="G111" s="265" t="s">
        <v>747</v>
      </c>
      <c r="H111" s="200" t="str">
        <f t="shared" si="2"/>
        <v>FT7-FW6-A-MDF - W.Oak</v>
      </c>
      <c r="I111" s="282">
        <v>298</v>
      </c>
      <c r="J111" s="189">
        <f t="shared" si="3"/>
        <v>228</v>
      </c>
      <c r="M111">
        <v>1</v>
      </c>
    </row>
    <row r="112" spans="1:13">
      <c r="A112" s="279" t="s">
        <v>111</v>
      </c>
      <c r="B112" s="280">
        <v>45</v>
      </c>
      <c r="C112" s="280">
        <v>82</v>
      </c>
      <c r="D112" s="280" t="str">
        <f>IF(B112&lt;=Lists_Cats!$B$19,Lists_Cats!$C$19,IF(B112&lt;=Lists_Cats!$B$21,Lists_Cats!$C$21,IF(B112&lt;=Lists_Cats!$B$22,Lists_Cats!$C$22,IF(B112&lt;=Lists_Cats!$B$23,Lists_Cats!$C$23,IF(B112&lt;=Lists_Cats!$B$24,Lists_Cats!$C$24,IF(B112&lt;=Lists_Cats!$B$25,Lists_Cats!$C$25,IF(B112&lt;=Lists_Cats!$B$26,Lists_Cats!$C$26,IF(B112&lt;=Lists_Cats!$B$27,Lists_Cats!$C$27,IF(B112&lt;=Lists_Cats!$B$28,Lists_Cats!$C$28,Lists_Cats!$C$29)))))))))</f>
        <v>FT7</v>
      </c>
      <c r="E112" s="280" t="str">
        <f>IF(C112&lt;=Lists_Cats!$B$33,Lists_Cats!$C$33,IF(C112&lt;=Lists_Cats!$B$34,Lists_Cats!$C$34,IF(C112&lt;=Lists_Cats!$B$35,Lists_Cats!$C$35,IF(C112&lt;=Lists_Cats!$B$36,Lists_Cats!$C$36,IF(C112&lt;=Lists_Cats!$B$37,Lists_Cats!$C$37,IF(C112&lt;=Lists_Cats!$B$38,Lists_Cats!$C$38,IF(C112&lt;=Lists_Cats!$B$39,Lists_Cats!$C$39,IF(C112&lt;=Lists_Cats!$B$40,Lists_Cats!$C$40,IF(C112&lt;=Lists_Cats!$B$41,Lists_Cats!$C$41,IF(C112&lt;=Lists_Cats!$B$42,Lists_Cats!$C$42,IF(C112&lt;=Lists_Cats!$B$43,Lists_Cats!$C$43,IF(C112&lt;=Lists_Cats!$B$44,Lists_Cats!$C$44,IF(C112&lt;=Lists_Cats!$B$45,Lists_Cats!$C$45,IF(C112&lt;=Lists_Cats!$B$46,Lists_Cats!$C$46,Lists_Cats!$C$47))))))))))))))</f>
        <v>FW6</v>
      </c>
      <c r="F112" s="280" t="s">
        <v>14</v>
      </c>
      <c r="G112" s="281" t="s">
        <v>718</v>
      </c>
      <c r="H112" s="200" t="str">
        <f t="shared" si="2"/>
        <v>FT7-FW6-A-MDF - Maple</v>
      </c>
      <c r="I112" s="282">
        <v>328</v>
      </c>
      <c r="J112" s="189">
        <f t="shared" si="3"/>
        <v>258</v>
      </c>
      <c r="M112">
        <v>1</v>
      </c>
    </row>
    <row r="113" spans="1:13">
      <c r="A113" s="279" t="s">
        <v>111</v>
      </c>
      <c r="B113" s="280">
        <v>45</v>
      </c>
      <c r="C113" s="280">
        <v>82</v>
      </c>
      <c r="D113" s="280" t="str">
        <f>IF(B113&lt;=Lists_Cats!$B$19,Lists_Cats!$C$19,IF(B113&lt;=Lists_Cats!$B$21,Lists_Cats!$C$21,IF(B113&lt;=Lists_Cats!$B$22,Lists_Cats!$C$22,IF(B113&lt;=Lists_Cats!$B$23,Lists_Cats!$C$23,IF(B113&lt;=Lists_Cats!$B$24,Lists_Cats!$C$24,IF(B113&lt;=Lists_Cats!$B$25,Lists_Cats!$C$25,IF(B113&lt;=Lists_Cats!$B$26,Lists_Cats!$C$26,IF(B113&lt;=Lists_Cats!$B$27,Lists_Cats!$C$27,IF(B113&lt;=Lists_Cats!$B$28,Lists_Cats!$C$28,Lists_Cats!$C$29)))))))))</f>
        <v>FT7</v>
      </c>
      <c r="E113" s="280" t="str">
        <f>IF(C113&lt;=Lists_Cats!$B$33,Lists_Cats!$C$33,IF(C113&lt;=Lists_Cats!$B$34,Lists_Cats!$C$34,IF(C113&lt;=Lists_Cats!$B$35,Lists_Cats!$C$35,IF(C113&lt;=Lists_Cats!$B$36,Lists_Cats!$C$36,IF(C113&lt;=Lists_Cats!$B$37,Lists_Cats!$C$37,IF(C113&lt;=Lists_Cats!$B$38,Lists_Cats!$C$38,IF(C113&lt;=Lists_Cats!$B$39,Lists_Cats!$C$39,IF(C113&lt;=Lists_Cats!$B$40,Lists_Cats!$C$40,IF(C113&lt;=Lists_Cats!$B$41,Lists_Cats!$C$41,IF(C113&lt;=Lists_Cats!$B$42,Lists_Cats!$C$42,IF(C113&lt;=Lists_Cats!$B$43,Lists_Cats!$C$43,IF(C113&lt;=Lists_Cats!$B$44,Lists_Cats!$C$44,IF(C113&lt;=Lists_Cats!$B$45,Lists_Cats!$C$45,IF(C113&lt;=Lists_Cats!$B$46,Lists_Cats!$C$46,Lists_Cats!$C$47))))))))))))))</f>
        <v>FW6</v>
      </c>
      <c r="F113" s="280" t="s">
        <v>14</v>
      </c>
      <c r="G113" s="281" t="s">
        <v>719</v>
      </c>
      <c r="H113" s="200" t="str">
        <f t="shared" si="2"/>
        <v>FT7-FW6-A-MDF - S Beech</v>
      </c>
      <c r="I113" s="282">
        <v>255</v>
      </c>
      <c r="J113" s="189">
        <f t="shared" si="3"/>
        <v>185</v>
      </c>
      <c r="M113">
        <v>1</v>
      </c>
    </row>
    <row r="114" spans="1:13">
      <c r="A114" s="279" t="s">
        <v>111</v>
      </c>
      <c r="B114" s="280">
        <v>45</v>
      </c>
      <c r="C114" s="280">
        <v>82</v>
      </c>
      <c r="D114" s="280" t="str">
        <f>IF(B114&lt;=Lists_Cats!$B$19,Lists_Cats!$C$19,IF(B114&lt;=Lists_Cats!$B$21,Lists_Cats!$C$21,IF(B114&lt;=Lists_Cats!$B$22,Lists_Cats!$C$22,IF(B114&lt;=Lists_Cats!$B$23,Lists_Cats!$C$23,IF(B114&lt;=Lists_Cats!$B$24,Lists_Cats!$C$24,IF(B114&lt;=Lists_Cats!$B$25,Lists_Cats!$C$25,IF(B114&lt;=Lists_Cats!$B$26,Lists_Cats!$C$26,IF(B114&lt;=Lists_Cats!$B$27,Lists_Cats!$C$27,IF(B114&lt;=Lists_Cats!$B$28,Lists_Cats!$C$28,Lists_Cats!$C$29)))))))))</f>
        <v>FT7</v>
      </c>
      <c r="E114" s="280" t="str">
        <f>IF(C114&lt;=Lists_Cats!$B$33,Lists_Cats!$C$33,IF(C114&lt;=Lists_Cats!$B$34,Lists_Cats!$C$34,IF(C114&lt;=Lists_Cats!$B$35,Lists_Cats!$C$35,IF(C114&lt;=Lists_Cats!$B$36,Lists_Cats!$C$36,IF(C114&lt;=Lists_Cats!$B$37,Lists_Cats!$C$37,IF(C114&lt;=Lists_Cats!$B$38,Lists_Cats!$C$38,IF(C114&lt;=Lists_Cats!$B$39,Lists_Cats!$C$39,IF(C114&lt;=Lists_Cats!$B$40,Lists_Cats!$C$40,IF(C114&lt;=Lists_Cats!$B$41,Lists_Cats!$C$41,IF(C114&lt;=Lists_Cats!$B$42,Lists_Cats!$C$42,IF(C114&lt;=Lists_Cats!$B$43,Lists_Cats!$C$43,IF(C114&lt;=Lists_Cats!$B$44,Lists_Cats!$C$44,IF(C114&lt;=Lists_Cats!$B$45,Lists_Cats!$C$45,IF(C114&lt;=Lists_Cats!$B$46,Lists_Cats!$C$46,Lists_Cats!$C$47))))))))))))))</f>
        <v>FW6</v>
      </c>
      <c r="F114" s="280" t="s">
        <v>14</v>
      </c>
      <c r="G114" s="281" t="s">
        <v>720</v>
      </c>
      <c r="H114" s="200" t="str">
        <f t="shared" si="2"/>
        <v>FT7-FW6-A-MDF - Sapele</v>
      </c>
      <c r="I114" s="282">
        <v>257</v>
      </c>
      <c r="J114" s="189">
        <f t="shared" si="3"/>
        <v>187</v>
      </c>
      <c r="M114">
        <v>1</v>
      </c>
    </row>
    <row r="115" spans="1:13">
      <c r="A115" s="279" t="s">
        <v>111</v>
      </c>
      <c r="B115" s="280">
        <v>45</v>
      </c>
      <c r="C115" s="280">
        <v>82</v>
      </c>
      <c r="D115" s="280" t="str">
        <f>IF(B115&lt;=Lists_Cats!$B$19,Lists_Cats!$C$19,IF(B115&lt;=Lists_Cats!$B$21,Lists_Cats!$C$21,IF(B115&lt;=Lists_Cats!$B$22,Lists_Cats!$C$22,IF(B115&lt;=Lists_Cats!$B$23,Lists_Cats!$C$23,IF(B115&lt;=Lists_Cats!$B$24,Lists_Cats!$C$24,IF(B115&lt;=Lists_Cats!$B$25,Lists_Cats!$C$25,IF(B115&lt;=Lists_Cats!$B$26,Lists_Cats!$C$26,IF(B115&lt;=Lists_Cats!$B$27,Lists_Cats!$C$27,IF(B115&lt;=Lists_Cats!$B$28,Lists_Cats!$C$28,Lists_Cats!$C$29)))))))))</f>
        <v>FT7</v>
      </c>
      <c r="E115" s="280" t="str">
        <f>IF(C115&lt;=Lists_Cats!$B$33,Lists_Cats!$C$33,IF(C115&lt;=Lists_Cats!$B$34,Lists_Cats!$C$34,IF(C115&lt;=Lists_Cats!$B$35,Lists_Cats!$C$35,IF(C115&lt;=Lists_Cats!$B$36,Lists_Cats!$C$36,IF(C115&lt;=Lists_Cats!$B$37,Lists_Cats!$C$37,IF(C115&lt;=Lists_Cats!$B$38,Lists_Cats!$C$38,IF(C115&lt;=Lists_Cats!$B$39,Lists_Cats!$C$39,IF(C115&lt;=Lists_Cats!$B$40,Lists_Cats!$C$40,IF(C115&lt;=Lists_Cats!$B$41,Lists_Cats!$C$41,IF(C115&lt;=Lists_Cats!$B$42,Lists_Cats!$C$42,IF(C115&lt;=Lists_Cats!$B$43,Lists_Cats!$C$43,IF(C115&lt;=Lists_Cats!$B$44,Lists_Cats!$C$44,IF(C115&lt;=Lists_Cats!$B$45,Lists_Cats!$C$45,IF(C115&lt;=Lists_Cats!$B$46,Lists_Cats!$C$46,Lists_Cats!$C$47))))))))))))))</f>
        <v>FW6</v>
      </c>
      <c r="F115" s="280" t="s">
        <v>14</v>
      </c>
      <c r="G115" s="281" t="s">
        <v>721</v>
      </c>
      <c r="H115" s="200" t="str">
        <f t="shared" si="2"/>
        <v>FT7-FW6-A-MDF - Walnut</v>
      </c>
      <c r="I115" s="282">
        <v>435</v>
      </c>
      <c r="J115" s="189">
        <f t="shared" si="3"/>
        <v>365</v>
      </c>
      <c r="M115">
        <v>1</v>
      </c>
    </row>
    <row r="116" spans="1:13">
      <c r="A116" s="279" t="s">
        <v>111</v>
      </c>
      <c r="B116" s="280">
        <v>45</v>
      </c>
      <c r="C116" s="280">
        <v>82</v>
      </c>
      <c r="D116" s="280" t="str">
        <f>IF(B116&lt;=Lists_Cats!$B$19,Lists_Cats!$C$19,IF(B116&lt;=Lists_Cats!$B$21,Lists_Cats!$C$21,IF(B116&lt;=Lists_Cats!$B$22,Lists_Cats!$C$22,IF(B116&lt;=Lists_Cats!$B$23,Lists_Cats!$C$23,IF(B116&lt;=Lists_Cats!$B$24,Lists_Cats!$C$24,IF(B116&lt;=Lists_Cats!$B$25,Lists_Cats!$C$25,IF(B116&lt;=Lists_Cats!$B$26,Lists_Cats!$C$26,IF(B116&lt;=Lists_Cats!$B$27,Lists_Cats!$C$27,IF(B116&lt;=Lists_Cats!$B$28,Lists_Cats!$C$28,Lists_Cats!$C$29)))))))))</f>
        <v>FT7</v>
      </c>
      <c r="E116" s="280" t="str">
        <f>IF(C116&lt;=Lists_Cats!$B$33,Lists_Cats!$C$33,IF(C116&lt;=Lists_Cats!$B$34,Lists_Cats!$C$34,IF(C116&lt;=Lists_Cats!$B$35,Lists_Cats!$C$35,IF(C116&lt;=Lists_Cats!$B$36,Lists_Cats!$C$36,IF(C116&lt;=Lists_Cats!$B$37,Lists_Cats!$C$37,IF(C116&lt;=Lists_Cats!$B$38,Lists_Cats!$C$38,IF(C116&lt;=Lists_Cats!$B$39,Lists_Cats!$C$39,IF(C116&lt;=Lists_Cats!$B$40,Lists_Cats!$C$40,IF(C116&lt;=Lists_Cats!$B$41,Lists_Cats!$C$41,IF(C116&lt;=Lists_Cats!$B$42,Lists_Cats!$C$42,IF(C116&lt;=Lists_Cats!$B$43,Lists_Cats!$C$43,IF(C116&lt;=Lists_Cats!$B$44,Lists_Cats!$C$44,IF(C116&lt;=Lists_Cats!$B$45,Lists_Cats!$C$45,IF(C116&lt;=Lists_Cats!$B$46,Lists_Cats!$C$46,Lists_Cats!$C$47))))))))))))))</f>
        <v>FW6</v>
      </c>
      <c r="F116" s="280" t="s">
        <v>4</v>
      </c>
      <c r="G116" s="281" t="s">
        <v>716</v>
      </c>
      <c r="H116" s="200" t="str">
        <f t="shared" si="2"/>
        <v>FT7-FW6-C-MDF - Ash</v>
      </c>
      <c r="I116" s="282">
        <v>277</v>
      </c>
      <c r="J116" s="189">
        <f>+I116+70</f>
        <v>347</v>
      </c>
      <c r="M116">
        <v>1</v>
      </c>
    </row>
    <row r="117" spans="1:13">
      <c r="A117" s="279" t="s">
        <v>111</v>
      </c>
      <c r="B117" s="280">
        <v>45</v>
      </c>
      <c r="C117" s="280">
        <v>82</v>
      </c>
      <c r="D117" s="280" t="str">
        <f>IF(B117&lt;=Lists_Cats!$B$19,Lists_Cats!$C$19,IF(B117&lt;=Lists_Cats!$B$21,Lists_Cats!$C$21,IF(B117&lt;=Lists_Cats!$B$22,Lists_Cats!$C$22,IF(B117&lt;=Lists_Cats!$B$23,Lists_Cats!$C$23,IF(B117&lt;=Lists_Cats!$B$24,Lists_Cats!$C$24,IF(B117&lt;=Lists_Cats!$B$25,Lists_Cats!$C$25,IF(B117&lt;=Lists_Cats!$B$26,Lists_Cats!$C$26,IF(B117&lt;=Lists_Cats!$B$27,Lists_Cats!$C$27,IF(B117&lt;=Lists_Cats!$B$28,Lists_Cats!$C$28,Lists_Cats!$C$29)))))))))</f>
        <v>FT7</v>
      </c>
      <c r="E117" s="280" t="str">
        <f>IF(C117&lt;=Lists_Cats!$B$33,Lists_Cats!$C$33,IF(C117&lt;=Lists_Cats!$B$34,Lists_Cats!$C$34,IF(C117&lt;=Lists_Cats!$B$35,Lists_Cats!$C$35,IF(C117&lt;=Lists_Cats!$B$36,Lists_Cats!$C$36,IF(C117&lt;=Lists_Cats!$B$37,Lists_Cats!$C$37,IF(C117&lt;=Lists_Cats!$B$38,Lists_Cats!$C$38,IF(C117&lt;=Lists_Cats!$B$39,Lists_Cats!$C$39,IF(C117&lt;=Lists_Cats!$B$40,Lists_Cats!$C$40,IF(C117&lt;=Lists_Cats!$B$41,Lists_Cats!$C$41,IF(C117&lt;=Lists_Cats!$B$42,Lists_Cats!$C$42,IF(C117&lt;=Lists_Cats!$B$43,Lists_Cats!$C$43,IF(C117&lt;=Lists_Cats!$B$44,Lists_Cats!$C$44,IF(C117&lt;=Lists_Cats!$B$45,Lists_Cats!$C$45,IF(C117&lt;=Lists_Cats!$B$46,Lists_Cats!$C$46,Lists_Cats!$C$47))))))))))))))</f>
        <v>FW6</v>
      </c>
      <c r="F117" s="280" t="s">
        <v>4</v>
      </c>
      <c r="G117" s="281" t="s">
        <v>717</v>
      </c>
      <c r="H117" s="200" t="str">
        <f t="shared" si="2"/>
        <v>FT7-FW6-C-MDF - Cherry</v>
      </c>
      <c r="I117" s="282">
        <v>372</v>
      </c>
      <c r="J117" s="189">
        <f t="shared" si="3"/>
        <v>302</v>
      </c>
      <c r="M117">
        <v>1</v>
      </c>
    </row>
    <row r="118" spans="1:13">
      <c r="A118" s="279" t="s">
        <v>111</v>
      </c>
      <c r="B118" s="280">
        <v>45</v>
      </c>
      <c r="C118" s="280">
        <v>82</v>
      </c>
      <c r="D118" s="280" t="str">
        <f>IF(B118&lt;=Lists_Cats!$B$19,Lists_Cats!$C$19,IF(B118&lt;=Lists_Cats!$B$21,Lists_Cats!$C$21,IF(B118&lt;=Lists_Cats!$B$22,Lists_Cats!$C$22,IF(B118&lt;=Lists_Cats!$B$23,Lists_Cats!$C$23,IF(B118&lt;=Lists_Cats!$B$24,Lists_Cats!$C$24,IF(B118&lt;=Lists_Cats!$B$25,Lists_Cats!$C$25,IF(B118&lt;=Lists_Cats!$B$26,Lists_Cats!$C$26,IF(B118&lt;=Lists_Cats!$B$27,Lists_Cats!$C$27,IF(B118&lt;=Lists_Cats!$B$28,Lists_Cats!$C$28,Lists_Cats!$C$29)))))))))</f>
        <v>FT7</v>
      </c>
      <c r="E118" s="280" t="str">
        <f>IF(C118&lt;=Lists_Cats!$B$33,Lists_Cats!$C$33,IF(C118&lt;=Lists_Cats!$B$34,Lists_Cats!$C$34,IF(C118&lt;=Lists_Cats!$B$35,Lists_Cats!$C$35,IF(C118&lt;=Lists_Cats!$B$36,Lists_Cats!$C$36,IF(C118&lt;=Lists_Cats!$B$37,Lists_Cats!$C$37,IF(C118&lt;=Lists_Cats!$B$38,Lists_Cats!$C$38,IF(C118&lt;=Lists_Cats!$B$39,Lists_Cats!$C$39,IF(C118&lt;=Lists_Cats!$B$40,Lists_Cats!$C$40,IF(C118&lt;=Lists_Cats!$B$41,Lists_Cats!$C$41,IF(C118&lt;=Lists_Cats!$B$42,Lists_Cats!$C$42,IF(C118&lt;=Lists_Cats!$B$43,Lists_Cats!$C$43,IF(C118&lt;=Lists_Cats!$B$44,Lists_Cats!$C$44,IF(C118&lt;=Lists_Cats!$B$45,Lists_Cats!$C$45,IF(C118&lt;=Lists_Cats!$B$46,Lists_Cats!$C$46,Lists_Cats!$C$47))))))))))))))</f>
        <v>FW6</v>
      </c>
      <c r="F118" s="280" t="s">
        <v>4</v>
      </c>
      <c r="G118" s="265" t="s">
        <v>747</v>
      </c>
      <c r="H118" s="200" t="str">
        <f t="shared" si="2"/>
        <v>FT7-FW6-C-MDF - W.Oak</v>
      </c>
      <c r="I118" s="282">
        <v>342</v>
      </c>
      <c r="J118" s="189">
        <f t="shared" si="3"/>
        <v>272</v>
      </c>
      <c r="M118">
        <v>1</v>
      </c>
    </row>
    <row r="119" spans="1:13">
      <c r="A119" s="279" t="s">
        <v>111</v>
      </c>
      <c r="B119" s="280">
        <v>45</v>
      </c>
      <c r="C119" s="280">
        <v>82</v>
      </c>
      <c r="D119" s="280" t="str">
        <f>IF(B119&lt;=Lists_Cats!$B$19,Lists_Cats!$C$19,IF(B119&lt;=Lists_Cats!$B$21,Lists_Cats!$C$21,IF(B119&lt;=Lists_Cats!$B$22,Lists_Cats!$C$22,IF(B119&lt;=Lists_Cats!$B$23,Lists_Cats!$C$23,IF(B119&lt;=Lists_Cats!$B$24,Lists_Cats!$C$24,IF(B119&lt;=Lists_Cats!$B$25,Lists_Cats!$C$25,IF(B119&lt;=Lists_Cats!$B$26,Lists_Cats!$C$26,IF(B119&lt;=Lists_Cats!$B$27,Lists_Cats!$C$27,IF(B119&lt;=Lists_Cats!$B$28,Lists_Cats!$C$28,Lists_Cats!$C$29)))))))))</f>
        <v>FT7</v>
      </c>
      <c r="E119" s="280" t="str">
        <f>IF(C119&lt;=Lists_Cats!$B$33,Lists_Cats!$C$33,IF(C119&lt;=Lists_Cats!$B$34,Lists_Cats!$C$34,IF(C119&lt;=Lists_Cats!$B$35,Lists_Cats!$C$35,IF(C119&lt;=Lists_Cats!$B$36,Lists_Cats!$C$36,IF(C119&lt;=Lists_Cats!$B$37,Lists_Cats!$C$37,IF(C119&lt;=Lists_Cats!$B$38,Lists_Cats!$C$38,IF(C119&lt;=Lists_Cats!$B$39,Lists_Cats!$C$39,IF(C119&lt;=Lists_Cats!$B$40,Lists_Cats!$C$40,IF(C119&lt;=Lists_Cats!$B$41,Lists_Cats!$C$41,IF(C119&lt;=Lists_Cats!$B$42,Lists_Cats!$C$42,IF(C119&lt;=Lists_Cats!$B$43,Lists_Cats!$C$43,IF(C119&lt;=Lists_Cats!$B$44,Lists_Cats!$C$44,IF(C119&lt;=Lists_Cats!$B$45,Lists_Cats!$C$45,IF(C119&lt;=Lists_Cats!$B$46,Lists_Cats!$C$46,Lists_Cats!$C$47))))))))))))))</f>
        <v>FW6</v>
      </c>
      <c r="F119" s="280" t="s">
        <v>4</v>
      </c>
      <c r="G119" s="281" t="s">
        <v>718</v>
      </c>
      <c r="H119" s="200" t="str">
        <f t="shared" si="2"/>
        <v>FT7-FW6-C-MDF - Maple</v>
      </c>
      <c r="I119" s="282">
        <v>376</v>
      </c>
      <c r="J119" s="189">
        <f t="shared" si="3"/>
        <v>306</v>
      </c>
      <c r="M119">
        <v>1</v>
      </c>
    </row>
    <row r="120" spans="1:13">
      <c r="A120" s="279" t="s">
        <v>111</v>
      </c>
      <c r="B120" s="280">
        <v>45</v>
      </c>
      <c r="C120" s="280">
        <v>82</v>
      </c>
      <c r="D120" s="280" t="str">
        <f>IF(B120&lt;=Lists_Cats!$B$19,Lists_Cats!$C$19,IF(B120&lt;=Lists_Cats!$B$21,Lists_Cats!$C$21,IF(B120&lt;=Lists_Cats!$B$22,Lists_Cats!$C$22,IF(B120&lt;=Lists_Cats!$B$23,Lists_Cats!$C$23,IF(B120&lt;=Lists_Cats!$B$24,Lists_Cats!$C$24,IF(B120&lt;=Lists_Cats!$B$25,Lists_Cats!$C$25,IF(B120&lt;=Lists_Cats!$B$26,Lists_Cats!$C$26,IF(B120&lt;=Lists_Cats!$B$27,Lists_Cats!$C$27,IF(B120&lt;=Lists_Cats!$B$28,Lists_Cats!$C$28,Lists_Cats!$C$29)))))))))</f>
        <v>FT7</v>
      </c>
      <c r="E120" s="280" t="str">
        <f>IF(C120&lt;=Lists_Cats!$B$33,Lists_Cats!$C$33,IF(C120&lt;=Lists_Cats!$B$34,Lists_Cats!$C$34,IF(C120&lt;=Lists_Cats!$B$35,Lists_Cats!$C$35,IF(C120&lt;=Lists_Cats!$B$36,Lists_Cats!$C$36,IF(C120&lt;=Lists_Cats!$B$37,Lists_Cats!$C$37,IF(C120&lt;=Lists_Cats!$B$38,Lists_Cats!$C$38,IF(C120&lt;=Lists_Cats!$B$39,Lists_Cats!$C$39,IF(C120&lt;=Lists_Cats!$B$40,Lists_Cats!$C$40,IF(C120&lt;=Lists_Cats!$B$41,Lists_Cats!$C$41,IF(C120&lt;=Lists_Cats!$B$42,Lists_Cats!$C$42,IF(C120&lt;=Lists_Cats!$B$43,Lists_Cats!$C$43,IF(C120&lt;=Lists_Cats!$B$44,Lists_Cats!$C$44,IF(C120&lt;=Lists_Cats!$B$45,Lists_Cats!$C$45,IF(C120&lt;=Lists_Cats!$B$46,Lists_Cats!$C$46,Lists_Cats!$C$47))))))))))))))</f>
        <v>FW6</v>
      </c>
      <c r="F120" s="280" t="s">
        <v>4</v>
      </c>
      <c r="G120" s="281" t="s">
        <v>719</v>
      </c>
      <c r="H120" s="200" t="str">
        <f t="shared" si="2"/>
        <v>FT7-FW6-C-MDF - S Beech</v>
      </c>
      <c r="I120" s="282">
        <v>290</v>
      </c>
      <c r="J120" s="189">
        <f t="shared" si="3"/>
        <v>220</v>
      </c>
      <c r="M120">
        <v>1</v>
      </c>
    </row>
    <row r="121" spans="1:13">
      <c r="A121" s="279" t="s">
        <v>111</v>
      </c>
      <c r="B121" s="280">
        <v>45</v>
      </c>
      <c r="C121" s="280">
        <v>82</v>
      </c>
      <c r="D121" s="280" t="str">
        <f>IF(B121&lt;=Lists_Cats!$B$19,Lists_Cats!$C$19,IF(B121&lt;=Lists_Cats!$B$21,Lists_Cats!$C$21,IF(B121&lt;=Lists_Cats!$B$22,Lists_Cats!$C$22,IF(B121&lt;=Lists_Cats!$B$23,Lists_Cats!$C$23,IF(B121&lt;=Lists_Cats!$B$24,Lists_Cats!$C$24,IF(B121&lt;=Lists_Cats!$B$25,Lists_Cats!$C$25,IF(B121&lt;=Lists_Cats!$B$26,Lists_Cats!$C$26,IF(B121&lt;=Lists_Cats!$B$27,Lists_Cats!$C$27,IF(B121&lt;=Lists_Cats!$B$28,Lists_Cats!$C$28,Lists_Cats!$C$29)))))))))</f>
        <v>FT7</v>
      </c>
      <c r="E121" s="280" t="str">
        <f>IF(C121&lt;=Lists_Cats!$B$33,Lists_Cats!$C$33,IF(C121&lt;=Lists_Cats!$B$34,Lists_Cats!$C$34,IF(C121&lt;=Lists_Cats!$B$35,Lists_Cats!$C$35,IF(C121&lt;=Lists_Cats!$B$36,Lists_Cats!$C$36,IF(C121&lt;=Lists_Cats!$B$37,Lists_Cats!$C$37,IF(C121&lt;=Lists_Cats!$B$38,Lists_Cats!$C$38,IF(C121&lt;=Lists_Cats!$B$39,Lists_Cats!$C$39,IF(C121&lt;=Lists_Cats!$B$40,Lists_Cats!$C$40,IF(C121&lt;=Lists_Cats!$B$41,Lists_Cats!$C$41,IF(C121&lt;=Lists_Cats!$B$42,Lists_Cats!$C$42,IF(C121&lt;=Lists_Cats!$B$43,Lists_Cats!$C$43,IF(C121&lt;=Lists_Cats!$B$44,Lists_Cats!$C$44,IF(C121&lt;=Lists_Cats!$B$45,Lists_Cats!$C$45,IF(C121&lt;=Lists_Cats!$B$46,Lists_Cats!$C$46,Lists_Cats!$C$47))))))))))))))</f>
        <v>FW6</v>
      </c>
      <c r="F121" s="280" t="s">
        <v>4</v>
      </c>
      <c r="G121" s="281" t="s">
        <v>720</v>
      </c>
      <c r="H121" s="200" t="str">
        <f t="shared" si="2"/>
        <v>FT7-FW6-C-MDF - Sapele</v>
      </c>
      <c r="I121" s="282">
        <v>294</v>
      </c>
      <c r="J121" s="189">
        <f t="shared" si="3"/>
        <v>224</v>
      </c>
      <c r="M121">
        <v>1</v>
      </c>
    </row>
    <row r="122" spans="1:13">
      <c r="A122" s="279" t="s">
        <v>111</v>
      </c>
      <c r="B122" s="280">
        <v>45</v>
      </c>
      <c r="C122" s="280">
        <v>82</v>
      </c>
      <c r="D122" s="280" t="str">
        <f>IF(B122&lt;=Lists_Cats!$B$19,Lists_Cats!$C$19,IF(B122&lt;=Lists_Cats!$B$21,Lists_Cats!$C$21,IF(B122&lt;=Lists_Cats!$B$22,Lists_Cats!$C$22,IF(B122&lt;=Lists_Cats!$B$23,Lists_Cats!$C$23,IF(B122&lt;=Lists_Cats!$B$24,Lists_Cats!$C$24,IF(B122&lt;=Lists_Cats!$B$25,Lists_Cats!$C$25,IF(B122&lt;=Lists_Cats!$B$26,Lists_Cats!$C$26,IF(B122&lt;=Lists_Cats!$B$27,Lists_Cats!$C$27,IF(B122&lt;=Lists_Cats!$B$28,Lists_Cats!$C$28,Lists_Cats!$C$29)))))))))</f>
        <v>FT7</v>
      </c>
      <c r="E122" s="280" t="str">
        <f>IF(C122&lt;=Lists_Cats!$B$33,Lists_Cats!$C$33,IF(C122&lt;=Lists_Cats!$B$34,Lists_Cats!$C$34,IF(C122&lt;=Lists_Cats!$B$35,Lists_Cats!$C$35,IF(C122&lt;=Lists_Cats!$B$36,Lists_Cats!$C$36,IF(C122&lt;=Lists_Cats!$B$37,Lists_Cats!$C$37,IF(C122&lt;=Lists_Cats!$B$38,Lists_Cats!$C$38,IF(C122&lt;=Lists_Cats!$B$39,Lists_Cats!$C$39,IF(C122&lt;=Lists_Cats!$B$40,Lists_Cats!$C$40,IF(C122&lt;=Lists_Cats!$B$41,Lists_Cats!$C$41,IF(C122&lt;=Lists_Cats!$B$42,Lists_Cats!$C$42,IF(C122&lt;=Lists_Cats!$B$43,Lists_Cats!$C$43,IF(C122&lt;=Lists_Cats!$B$44,Lists_Cats!$C$44,IF(C122&lt;=Lists_Cats!$B$45,Lists_Cats!$C$45,IF(C122&lt;=Lists_Cats!$B$46,Lists_Cats!$C$46,Lists_Cats!$C$47))))))))))))))</f>
        <v>FW6</v>
      </c>
      <c r="F122" s="280" t="s">
        <v>4</v>
      </c>
      <c r="G122" s="281" t="s">
        <v>721</v>
      </c>
      <c r="H122" s="200" t="str">
        <f t="shared" si="2"/>
        <v>FT7-FW6-C-MDF - Walnut</v>
      </c>
      <c r="I122" s="282">
        <v>484</v>
      </c>
      <c r="J122" s="189">
        <f t="shared" si="3"/>
        <v>414</v>
      </c>
      <c r="M122">
        <v>1</v>
      </c>
    </row>
    <row r="123" spans="1:13">
      <c r="A123" s="279" t="s">
        <v>111</v>
      </c>
      <c r="B123" s="280">
        <v>45</v>
      </c>
      <c r="C123" s="280">
        <v>82</v>
      </c>
      <c r="D123" s="280" t="str">
        <f>IF(B123&lt;=Lists_Cats!$B$19,Lists_Cats!$C$19,IF(B123&lt;=Lists_Cats!$B$21,Lists_Cats!$C$21,IF(B123&lt;=Lists_Cats!$B$22,Lists_Cats!$C$22,IF(B123&lt;=Lists_Cats!$B$23,Lists_Cats!$C$23,IF(B123&lt;=Lists_Cats!$B$24,Lists_Cats!$C$24,IF(B123&lt;=Lists_Cats!$B$25,Lists_Cats!$C$25,IF(B123&lt;=Lists_Cats!$B$26,Lists_Cats!$C$26,IF(B123&lt;=Lists_Cats!$B$27,Lists_Cats!$C$27,IF(B123&lt;=Lists_Cats!$B$28,Lists_Cats!$C$28,Lists_Cats!$C$29)))))))))</f>
        <v>FT7</v>
      </c>
      <c r="E123" s="280" t="str">
        <f>IF(C123&lt;=Lists_Cats!$B$33,Lists_Cats!$C$33,IF(C123&lt;=Lists_Cats!$B$34,Lists_Cats!$C$34,IF(C123&lt;=Lists_Cats!$B$35,Lists_Cats!$C$35,IF(C123&lt;=Lists_Cats!$B$36,Lists_Cats!$C$36,IF(C123&lt;=Lists_Cats!$B$37,Lists_Cats!$C$37,IF(C123&lt;=Lists_Cats!$B$38,Lists_Cats!$C$38,IF(C123&lt;=Lists_Cats!$B$39,Lists_Cats!$C$39,IF(C123&lt;=Lists_Cats!$B$40,Lists_Cats!$C$40,IF(C123&lt;=Lists_Cats!$B$41,Lists_Cats!$C$41,IF(C123&lt;=Lists_Cats!$B$42,Lists_Cats!$C$42,IF(C123&lt;=Lists_Cats!$B$43,Lists_Cats!$C$43,IF(C123&lt;=Lists_Cats!$B$44,Lists_Cats!$C$44,IF(C123&lt;=Lists_Cats!$B$45,Lists_Cats!$C$45,IF(C123&lt;=Lists_Cats!$B$46,Lists_Cats!$C$46,Lists_Cats!$C$47))))))))))))))</f>
        <v>FW6</v>
      </c>
      <c r="F123" s="280" t="s">
        <v>9</v>
      </c>
      <c r="G123" s="281" t="s">
        <v>716</v>
      </c>
      <c r="H123" s="200" t="str">
        <f t="shared" si="2"/>
        <v>FT7-FW6-B-MDF - Ash</v>
      </c>
      <c r="I123" s="282">
        <v>316</v>
      </c>
      <c r="J123" s="189">
        <f>+I123+70</f>
        <v>386</v>
      </c>
      <c r="M123">
        <v>1</v>
      </c>
    </row>
    <row r="124" spans="1:13">
      <c r="A124" s="279" t="s">
        <v>111</v>
      </c>
      <c r="B124" s="280">
        <v>45</v>
      </c>
      <c r="C124" s="280">
        <v>82</v>
      </c>
      <c r="D124" s="280" t="str">
        <f>IF(B124&lt;=Lists_Cats!$B$19,Lists_Cats!$C$19,IF(B124&lt;=Lists_Cats!$B$21,Lists_Cats!$C$21,IF(B124&lt;=Lists_Cats!$B$22,Lists_Cats!$C$22,IF(B124&lt;=Lists_Cats!$B$23,Lists_Cats!$C$23,IF(B124&lt;=Lists_Cats!$B$24,Lists_Cats!$C$24,IF(B124&lt;=Lists_Cats!$B$25,Lists_Cats!$C$25,IF(B124&lt;=Lists_Cats!$B$26,Lists_Cats!$C$26,IF(B124&lt;=Lists_Cats!$B$27,Lists_Cats!$C$27,IF(B124&lt;=Lists_Cats!$B$28,Lists_Cats!$C$28,Lists_Cats!$C$29)))))))))</f>
        <v>FT7</v>
      </c>
      <c r="E124" s="280" t="str">
        <f>IF(C124&lt;=Lists_Cats!$B$33,Lists_Cats!$C$33,IF(C124&lt;=Lists_Cats!$B$34,Lists_Cats!$C$34,IF(C124&lt;=Lists_Cats!$B$35,Lists_Cats!$C$35,IF(C124&lt;=Lists_Cats!$B$36,Lists_Cats!$C$36,IF(C124&lt;=Lists_Cats!$B$37,Lists_Cats!$C$37,IF(C124&lt;=Lists_Cats!$B$38,Lists_Cats!$C$38,IF(C124&lt;=Lists_Cats!$B$39,Lists_Cats!$C$39,IF(C124&lt;=Lists_Cats!$B$40,Lists_Cats!$C$40,IF(C124&lt;=Lists_Cats!$B$41,Lists_Cats!$C$41,IF(C124&lt;=Lists_Cats!$B$42,Lists_Cats!$C$42,IF(C124&lt;=Lists_Cats!$B$43,Lists_Cats!$C$43,IF(C124&lt;=Lists_Cats!$B$44,Lists_Cats!$C$44,IF(C124&lt;=Lists_Cats!$B$45,Lists_Cats!$C$45,IF(C124&lt;=Lists_Cats!$B$46,Lists_Cats!$C$46,Lists_Cats!$C$47))))))))))))))</f>
        <v>FW6</v>
      </c>
      <c r="F124" s="280" t="s">
        <v>9</v>
      </c>
      <c r="G124" s="281" t="s">
        <v>717</v>
      </c>
      <c r="H124" s="200" t="str">
        <f t="shared" si="2"/>
        <v>FT7-FW6-B-MDF - Cherry</v>
      </c>
      <c r="I124" s="282">
        <v>421</v>
      </c>
      <c r="J124" s="189">
        <f t="shared" si="3"/>
        <v>351</v>
      </c>
      <c r="M124">
        <v>1</v>
      </c>
    </row>
    <row r="125" spans="1:13">
      <c r="A125" s="279" t="s">
        <v>111</v>
      </c>
      <c r="B125" s="280">
        <v>45</v>
      </c>
      <c r="C125" s="280">
        <v>82</v>
      </c>
      <c r="D125" s="280" t="str">
        <f>IF(B125&lt;=Lists_Cats!$B$19,Lists_Cats!$C$19,IF(B125&lt;=Lists_Cats!$B$21,Lists_Cats!$C$21,IF(B125&lt;=Lists_Cats!$B$22,Lists_Cats!$C$22,IF(B125&lt;=Lists_Cats!$B$23,Lists_Cats!$C$23,IF(B125&lt;=Lists_Cats!$B$24,Lists_Cats!$C$24,IF(B125&lt;=Lists_Cats!$B$25,Lists_Cats!$C$25,IF(B125&lt;=Lists_Cats!$B$26,Lists_Cats!$C$26,IF(B125&lt;=Lists_Cats!$B$27,Lists_Cats!$C$27,IF(B125&lt;=Lists_Cats!$B$28,Lists_Cats!$C$28,Lists_Cats!$C$29)))))))))</f>
        <v>FT7</v>
      </c>
      <c r="E125" s="280" t="str">
        <f>IF(C125&lt;=Lists_Cats!$B$33,Lists_Cats!$C$33,IF(C125&lt;=Lists_Cats!$B$34,Lists_Cats!$C$34,IF(C125&lt;=Lists_Cats!$B$35,Lists_Cats!$C$35,IF(C125&lt;=Lists_Cats!$B$36,Lists_Cats!$C$36,IF(C125&lt;=Lists_Cats!$B$37,Lists_Cats!$C$37,IF(C125&lt;=Lists_Cats!$B$38,Lists_Cats!$C$38,IF(C125&lt;=Lists_Cats!$B$39,Lists_Cats!$C$39,IF(C125&lt;=Lists_Cats!$B$40,Lists_Cats!$C$40,IF(C125&lt;=Lists_Cats!$B$41,Lists_Cats!$C$41,IF(C125&lt;=Lists_Cats!$B$42,Lists_Cats!$C$42,IF(C125&lt;=Lists_Cats!$B$43,Lists_Cats!$C$43,IF(C125&lt;=Lists_Cats!$B$44,Lists_Cats!$C$44,IF(C125&lt;=Lists_Cats!$B$45,Lists_Cats!$C$45,IF(C125&lt;=Lists_Cats!$B$46,Lists_Cats!$C$46,Lists_Cats!$C$47))))))))))))))</f>
        <v>FW6</v>
      </c>
      <c r="F125" s="280" t="s">
        <v>9</v>
      </c>
      <c r="G125" s="265" t="s">
        <v>747</v>
      </c>
      <c r="H125" s="200" t="str">
        <f t="shared" si="2"/>
        <v>FT7-FW6-B-MDF - W.Oak</v>
      </c>
      <c r="I125" s="282">
        <v>397</v>
      </c>
      <c r="J125" s="189">
        <f t="shared" si="3"/>
        <v>327</v>
      </c>
      <c r="M125">
        <v>1</v>
      </c>
    </row>
    <row r="126" spans="1:13">
      <c r="A126" s="279" t="s">
        <v>111</v>
      </c>
      <c r="B126" s="280">
        <v>45</v>
      </c>
      <c r="C126" s="280">
        <v>82</v>
      </c>
      <c r="D126" s="280" t="str">
        <f>IF(B126&lt;=Lists_Cats!$B$19,Lists_Cats!$C$19,IF(B126&lt;=Lists_Cats!$B$21,Lists_Cats!$C$21,IF(B126&lt;=Lists_Cats!$B$22,Lists_Cats!$C$22,IF(B126&lt;=Lists_Cats!$B$23,Lists_Cats!$C$23,IF(B126&lt;=Lists_Cats!$B$24,Lists_Cats!$C$24,IF(B126&lt;=Lists_Cats!$B$25,Lists_Cats!$C$25,IF(B126&lt;=Lists_Cats!$B$26,Lists_Cats!$C$26,IF(B126&lt;=Lists_Cats!$B$27,Lists_Cats!$C$27,IF(B126&lt;=Lists_Cats!$B$28,Lists_Cats!$C$28,Lists_Cats!$C$29)))))))))</f>
        <v>FT7</v>
      </c>
      <c r="E126" s="280" t="str">
        <f>IF(C126&lt;=Lists_Cats!$B$33,Lists_Cats!$C$33,IF(C126&lt;=Lists_Cats!$B$34,Lists_Cats!$C$34,IF(C126&lt;=Lists_Cats!$B$35,Lists_Cats!$C$35,IF(C126&lt;=Lists_Cats!$B$36,Lists_Cats!$C$36,IF(C126&lt;=Lists_Cats!$B$37,Lists_Cats!$C$37,IF(C126&lt;=Lists_Cats!$B$38,Lists_Cats!$C$38,IF(C126&lt;=Lists_Cats!$B$39,Lists_Cats!$C$39,IF(C126&lt;=Lists_Cats!$B$40,Lists_Cats!$C$40,IF(C126&lt;=Lists_Cats!$B$41,Lists_Cats!$C$41,IF(C126&lt;=Lists_Cats!$B$42,Lists_Cats!$C$42,IF(C126&lt;=Lists_Cats!$B$43,Lists_Cats!$C$43,IF(C126&lt;=Lists_Cats!$B$44,Lists_Cats!$C$44,IF(C126&lt;=Lists_Cats!$B$45,Lists_Cats!$C$45,IF(C126&lt;=Lists_Cats!$B$46,Lists_Cats!$C$46,Lists_Cats!$C$47))))))))))))))</f>
        <v>FW6</v>
      </c>
      <c r="F126" s="280" t="s">
        <v>9</v>
      </c>
      <c r="G126" s="281" t="s">
        <v>718</v>
      </c>
      <c r="H126" s="200" t="str">
        <f t="shared" si="2"/>
        <v>FT7-FW6-B-MDF - Maple</v>
      </c>
      <c r="I126" s="282">
        <v>423</v>
      </c>
      <c r="J126" s="189">
        <f t="shared" si="3"/>
        <v>353</v>
      </c>
      <c r="M126">
        <v>1</v>
      </c>
    </row>
    <row r="127" spans="1:13">
      <c r="A127" s="279" t="s">
        <v>111</v>
      </c>
      <c r="B127" s="280">
        <v>45</v>
      </c>
      <c r="C127" s="280">
        <v>82</v>
      </c>
      <c r="D127" s="280" t="str">
        <f>IF(B127&lt;=Lists_Cats!$B$19,Lists_Cats!$C$19,IF(B127&lt;=Lists_Cats!$B$21,Lists_Cats!$C$21,IF(B127&lt;=Lists_Cats!$B$22,Lists_Cats!$C$22,IF(B127&lt;=Lists_Cats!$B$23,Lists_Cats!$C$23,IF(B127&lt;=Lists_Cats!$B$24,Lists_Cats!$C$24,IF(B127&lt;=Lists_Cats!$B$25,Lists_Cats!$C$25,IF(B127&lt;=Lists_Cats!$B$26,Lists_Cats!$C$26,IF(B127&lt;=Lists_Cats!$B$27,Lists_Cats!$C$27,IF(B127&lt;=Lists_Cats!$B$28,Lists_Cats!$C$28,Lists_Cats!$C$29)))))))))</f>
        <v>FT7</v>
      </c>
      <c r="E127" s="280" t="str">
        <f>IF(C127&lt;=Lists_Cats!$B$33,Lists_Cats!$C$33,IF(C127&lt;=Lists_Cats!$B$34,Lists_Cats!$C$34,IF(C127&lt;=Lists_Cats!$B$35,Lists_Cats!$C$35,IF(C127&lt;=Lists_Cats!$B$36,Lists_Cats!$C$36,IF(C127&lt;=Lists_Cats!$B$37,Lists_Cats!$C$37,IF(C127&lt;=Lists_Cats!$B$38,Lists_Cats!$C$38,IF(C127&lt;=Lists_Cats!$B$39,Lists_Cats!$C$39,IF(C127&lt;=Lists_Cats!$B$40,Lists_Cats!$C$40,IF(C127&lt;=Lists_Cats!$B$41,Lists_Cats!$C$41,IF(C127&lt;=Lists_Cats!$B$42,Lists_Cats!$C$42,IF(C127&lt;=Lists_Cats!$B$43,Lists_Cats!$C$43,IF(C127&lt;=Lists_Cats!$B$44,Lists_Cats!$C$44,IF(C127&lt;=Lists_Cats!$B$45,Lists_Cats!$C$45,IF(C127&lt;=Lists_Cats!$B$46,Lists_Cats!$C$46,Lists_Cats!$C$47))))))))))))))</f>
        <v>FW6</v>
      </c>
      <c r="F127" s="280" t="s">
        <v>9</v>
      </c>
      <c r="G127" s="281" t="s">
        <v>719</v>
      </c>
      <c r="H127" s="200" t="str">
        <f t="shared" si="2"/>
        <v>FT7-FW6-B-MDF - S Beech</v>
      </c>
      <c r="I127" s="282">
        <v>330</v>
      </c>
      <c r="J127" s="189">
        <f t="shared" si="3"/>
        <v>260</v>
      </c>
      <c r="M127">
        <v>1</v>
      </c>
    </row>
    <row r="128" spans="1:13">
      <c r="A128" s="279" t="s">
        <v>111</v>
      </c>
      <c r="B128" s="280">
        <v>45</v>
      </c>
      <c r="C128" s="280">
        <v>82</v>
      </c>
      <c r="D128" s="280" t="str">
        <f>IF(B128&lt;=Lists_Cats!$B$19,Lists_Cats!$C$19,IF(B128&lt;=Lists_Cats!$B$21,Lists_Cats!$C$21,IF(B128&lt;=Lists_Cats!$B$22,Lists_Cats!$C$22,IF(B128&lt;=Lists_Cats!$B$23,Lists_Cats!$C$23,IF(B128&lt;=Lists_Cats!$B$24,Lists_Cats!$C$24,IF(B128&lt;=Lists_Cats!$B$25,Lists_Cats!$C$25,IF(B128&lt;=Lists_Cats!$B$26,Lists_Cats!$C$26,IF(B128&lt;=Lists_Cats!$B$27,Lists_Cats!$C$27,IF(B128&lt;=Lists_Cats!$B$28,Lists_Cats!$C$28,Lists_Cats!$C$29)))))))))</f>
        <v>FT7</v>
      </c>
      <c r="E128" s="280" t="str">
        <f>IF(C128&lt;=Lists_Cats!$B$33,Lists_Cats!$C$33,IF(C128&lt;=Lists_Cats!$B$34,Lists_Cats!$C$34,IF(C128&lt;=Lists_Cats!$B$35,Lists_Cats!$C$35,IF(C128&lt;=Lists_Cats!$B$36,Lists_Cats!$C$36,IF(C128&lt;=Lists_Cats!$B$37,Lists_Cats!$C$37,IF(C128&lt;=Lists_Cats!$B$38,Lists_Cats!$C$38,IF(C128&lt;=Lists_Cats!$B$39,Lists_Cats!$C$39,IF(C128&lt;=Lists_Cats!$B$40,Lists_Cats!$C$40,IF(C128&lt;=Lists_Cats!$B$41,Lists_Cats!$C$41,IF(C128&lt;=Lists_Cats!$B$42,Lists_Cats!$C$42,IF(C128&lt;=Lists_Cats!$B$43,Lists_Cats!$C$43,IF(C128&lt;=Lists_Cats!$B$44,Lists_Cats!$C$44,IF(C128&lt;=Lists_Cats!$B$45,Lists_Cats!$C$45,IF(C128&lt;=Lists_Cats!$B$46,Lists_Cats!$C$46,Lists_Cats!$C$47))))))))))))))</f>
        <v>FW6</v>
      </c>
      <c r="F128" s="280" t="s">
        <v>9</v>
      </c>
      <c r="G128" s="281" t="s">
        <v>720</v>
      </c>
      <c r="H128" s="200" t="str">
        <f t="shared" si="2"/>
        <v>FT7-FW6-B-MDF - Sapele</v>
      </c>
      <c r="I128" s="282">
        <v>330</v>
      </c>
      <c r="J128" s="189">
        <f t="shared" si="3"/>
        <v>260</v>
      </c>
      <c r="M128">
        <v>1</v>
      </c>
    </row>
    <row r="129" spans="1:13">
      <c r="A129" s="279" t="s">
        <v>111</v>
      </c>
      <c r="B129" s="280">
        <v>45</v>
      </c>
      <c r="C129" s="280">
        <v>82</v>
      </c>
      <c r="D129" s="280" t="str">
        <f>IF(B129&lt;=Lists_Cats!$B$19,Lists_Cats!$C$19,IF(B129&lt;=Lists_Cats!$B$21,Lists_Cats!$C$21,IF(B129&lt;=Lists_Cats!$B$22,Lists_Cats!$C$22,IF(B129&lt;=Lists_Cats!$B$23,Lists_Cats!$C$23,IF(B129&lt;=Lists_Cats!$B$24,Lists_Cats!$C$24,IF(B129&lt;=Lists_Cats!$B$25,Lists_Cats!$C$25,IF(B129&lt;=Lists_Cats!$B$26,Lists_Cats!$C$26,IF(B129&lt;=Lists_Cats!$B$27,Lists_Cats!$C$27,IF(B129&lt;=Lists_Cats!$B$28,Lists_Cats!$C$28,Lists_Cats!$C$29)))))))))</f>
        <v>FT7</v>
      </c>
      <c r="E129" s="280" t="str">
        <f>IF(C129&lt;=Lists_Cats!$B$33,Lists_Cats!$C$33,IF(C129&lt;=Lists_Cats!$B$34,Lists_Cats!$C$34,IF(C129&lt;=Lists_Cats!$B$35,Lists_Cats!$C$35,IF(C129&lt;=Lists_Cats!$B$36,Lists_Cats!$C$36,IF(C129&lt;=Lists_Cats!$B$37,Lists_Cats!$C$37,IF(C129&lt;=Lists_Cats!$B$38,Lists_Cats!$C$38,IF(C129&lt;=Lists_Cats!$B$39,Lists_Cats!$C$39,IF(C129&lt;=Lists_Cats!$B$40,Lists_Cats!$C$40,IF(C129&lt;=Lists_Cats!$B$41,Lists_Cats!$C$41,IF(C129&lt;=Lists_Cats!$B$42,Lists_Cats!$C$42,IF(C129&lt;=Lists_Cats!$B$43,Lists_Cats!$C$43,IF(C129&lt;=Lists_Cats!$B$44,Lists_Cats!$C$44,IF(C129&lt;=Lists_Cats!$B$45,Lists_Cats!$C$45,IF(C129&lt;=Lists_Cats!$B$46,Lists_Cats!$C$46,Lists_Cats!$C$47))))))))))))))</f>
        <v>FW6</v>
      </c>
      <c r="F129" s="280" t="s">
        <v>9</v>
      </c>
      <c r="G129" s="281" t="s">
        <v>721</v>
      </c>
      <c r="H129" s="200" t="str">
        <f t="shared" si="2"/>
        <v>FT7-FW6-B-MDF - Walnut</v>
      </c>
      <c r="I129" s="282">
        <v>546</v>
      </c>
      <c r="J129" s="189">
        <f t="shared" si="3"/>
        <v>476</v>
      </c>
      <c r="M129">
        <v>1</v>
      </c>
    </row>
    <row r="130" spans="1:13">
      <c r="A130" s="279" t="s">
        <v>111</v>
      </c>
      <c r="B130" s="280">
        <v>45</v>
      </c>
      <c r="C130" s="280">
        <v>91</v>
      </c>
      <c r="D130" s="280" t="str">
        <f>IF(B130&lt;=Lists_Cats!$B$19,Lists_Cats!$C$19,IF(B130&lt;=Lists_Cats!$B$21,Lists_Cats!$C$21,IF(B130&lt;=Lists_Cats!$B$22,Lists_Cats!$C$22,IF(B130&lt;=Lists_Cats!$B$23,Lists_Cats!$C$23,IF(B130&lt;=Lists_Cats!$B$24,Lists_Cats!$C$24,IF(B130&lt;=Lists_Cats!$B$25,Lists_Cats!$C$25,IF(B130&lt;=Lists_Cats!$B$26,Lists_Cats!$C$26,IF(B130&lt;=Lists_Cats!$B$27,Lists_Cats!$C$27,IF(B130&lt;=Lists_Cats!$B$28,Lists_Cats!$C$28,Lists_Cats!$C$29)))))))))</f>
        <v>FT7</v>
      </c>
      <c r="E130" s="280" t="str">
        <f>IF(C130&lt;=Lists_Cats!$B$33,Lists_Cats!$C$33,IF(C130&lt;=Lists_Cats!$B$34,Lists_Cats!$C$34,IF(C130&lt;=Lists_Cats!$B$35,Lists_Cats!$C$35,IF(C130&lt;=Lists_Cats!$B$36,Lists_Cats!$C$36,IF(C130&lt;=Lists_Cats!$B$37,Lists_Cats!$C$37,IF(C130&lt;=Lists_Cats!$B$38,Lists_Cats!$C$38,IF(C130&lt;=Lists_Cats!$B$39,Lists_Cats!$C$39,IF(C130&lt;=Lists_Cats!$B$40,Lists_Cats!$C$40,IF(C130&lt;=Lists_Cats!$B$41,Lists_Cats!$C$41,IF(C130&lt;=Lists_Cats!$B$42,Lists_Cats!$C$42,IF(C130&lt;=Lists_Cats!$B$43,Lists_Cats!$C$43,IF(C130&lt;=Lists_Cats!$B$44,Lists_Cats!$C$44,IF(C130&lt;=Lists_Cats!$B$45,Lists_Cats!$C$45,IF(C130&lt;=Lists_Cats!$B$46,Lists_Cats!$C$46,Lists_Cats!$C$47))))))))))))))</f>
        <v>FW7</v>
      </c>
      <c r="F130" s="280" t="s">
        <v>14</v>
      </c>
      <c r="G130" s="281" t="s">
        <v>716</v>
      </c>
      <c r="H130" s="200" t="str">
        <f t="shared" si="2"/>
        <v>FT7-FW7-A-MDF - Ash</v>
      </c>
      <c r="I130" s="282">
        <v>257</v>
      </c>
      <c r="J130" s="189">
        <f>+I130+70</f>
        <v>327</v>
      </c>
      <c r="M130">
        <v>1</v>
      </c>
    </row>
    <row r="131" spans="1:13">
      <c r="A131" s="279" t="s">
        <v>111</v>
      </c>
      <c r="B131" s="280">
        <v>45</v>
      </c>
      <c r="C131" s="280">
        <v>91</v>
      </c>
      <c r="D131" s="280" t="str">
        <f>IF(B131&lt;=Lists_Cats!$B$19,Lists_Cats!$C$19,IF(B131&lt;=Lists_Cats!$B$21,Lists_Cats!$C$21,IF(B131&lt;=Lists_Cats!$B$22,Lists_Cats!$C$22,IF(B131&lt;=Lists_Cats!$B$23,Lists_Cats!$C$23,IF(B131&lt;=Lists_Cats!$B$24,Lists_Cats!$C$24,IF(B131&lt;=Lists_Cats!$B$25,Lists_Cats!$C$25,IF(B131&lt;=Lists_Cats!$B$26,Lists_Cats!$C$26,IF(B131&lt;=Lists_Cats!$B$27,Lists_Cats!$C$27,IF(B131&lt;=Lists_Cats!$B$28,Lists_Cats!$C$28,Lists_Cats!$C$29)))))))))</f>
        <v>FT7</v>
      </c>
      <c r="E131" s="280" t="str">
        <f>IF(C131&lt;=Lists_Cats!$B$33,Lists_Cats!$C$33,IF(C131&lt;=Lists_Cats!$B$34,Lists_Cats!$C$34,IF(C131&lt;=Lists_Cats!$B$35,Lists_Cats!$C$35,IF(C131&lt;=Lists_Cats!$B$36,Lists_Cats!$C$36,IF(C131&lt;=Lists_Cats!$B$37,Lists_Cats!$C$37,IF(C131&lt;=Lists_Cats!$B$38,Lists_Cats!$C$38,IF(C131&lt;=Lists_Cats!$B$39,Lists_Cats!$C$39,IF(C131&lt;=Lists_Cats!$B$40,Lists_Cats!$C$40,IF(C131&lt;=Lists_Cats!$B$41,Lists_Cats!$C$41,IF(C131&lt;=Lists_Cats!$B$42,Lists_Cats!$C$42,IF(C131&lt;=Lists_Cats!$B$43,Lists_Cats!$C$43,IF(C131&lt;=Lists_Cats!$B$44,Lists_Cats!$C$44,IF(C131&lt;=Lists_Cats!$B$45,Lists_Cats!$C$45,IF(C131&lt;=Lists_Cats!$B$46,Lists_Cats!$C$46,Lists_Cats!$C$47))))))))))))))</f>
        <v>FW7</v>
      </c>
      <c r="F131" s="280" t="s">
        <v>14</v>
      </c>
      <c r="G131" s="281" t="s">
        <v>717</v>
      </c>
      <c r="H131" s="200" t="str">
        <f t="shared" si="2"/>
        <v>FT7-FW7-A-MDF - Cherry</v>
      </c>
      <c r="I131" s="282">
        <v>326</v>
      </c>
      <c r="J131" s="189">
        <f t="shared" si="3"/>
        <v>256</v>
      </c>
      <c r="M131">
        <v>1</v>
      </c>
    </row>
    <row r="132" spans="1:13">
      <c r="A132" s="279" t="s">
        <v>111</v>
      </c>
      <c r="B132" s="280">
        <v>45</v>
      </c>
      <c r="C132" s="280">
        <v>91</v>
      </c>
      <c r="D132" s="280" t="str">
        <f>IF(B132&lt;=Lists_Cats!$B$19,Lists_Cats!$C$19,IF(B132&lt;=Lists_Cats!$B$21,Lists_Cats!$C$21,IF(B132&lt;=Lists_Cats!$B$22,Lists_Cats!$C$22,IF(B132&lt;=Lists_Cats!$B$23,Lists_Cats!$C$23,IF(B132&lt;=Lists_Cats!$B$24,Lists_Cats!$C$24,IF(B132&lt;=Lists_Cats!$B$25,Lists_Cats!$C$25,IF(B132&lt;=Lists_Cats!$B$26,Lists_Cats!$C$26,IF(B132&lt;=Lists_Cats!$B$27,Lists_Cats!$C$27,IF(B132&lt;=Lists_Cats!$B$28,Lists_Cats!$C$28,Lists_Cats!$C$29)))))))))</f>
        <v>FT7</v>
      </c>
      <c r="E132" s="280" t="str">
        <f>IF(C132&lt;=Lists_Cats!$B$33,Lists_Cats!$C$33,IF(C132&lt;=Lists_Cats!$B$34,Lists_Cats!$C$34,IF(C132&lt;=Lists_Cats!$B$35,Lists_Cats!$C$35,IF(C132&lt;=Lists_Cats!$B$36,Lists_Cats!$C$36,IF(C132&lt;=Lists_Cats!$B$37,Lists_Cats!$C$37,IF(C132&lt;=Lists_Cats!$B$38,Lists_Cats!$C$38,IF(C132&lt;=Lists_Cats!$B$39,Lists_Cats!$C$39,IF(C132&lt;=Lists_Cats!$B$40,Lists_Cats!$C$40,IF(C132&lt;=Lists_Cats!$B$41,Lists_Cats!$C$41,IF(C132&lt;=Lists_Cats!$B$42,Lists_Cats!$C$42,IF(C132&lt;=Lists_Cats!$B$43,Lists_Cats!$C$43,IF(C132&lt;=Lists_Cats!$B$44,Lists_Cats!$C$44,IF(C132&lt;=Lists_Cats!$B$45,Lists_Cats!$C$45,IF(C132&lt;=Lists_Cats!$B$46,Lists_Cats!$C$46,Lists_Cats!$C$47))))))))))))))</f>
        <v>FW7</v>
      </c>
      <c r="F132" s="280" t="s">
        <v>14</v>
      </c>
      <c r="G132" s="265" t="s">
        <v>747</v>
      </c>
      <c r="H132" s="200" t="str">
        <f t="shared" si="2"/>
        <v>FT7-FW7-A-MDF - W.Oak</v>
      </c>
      <c r="I132" s="282">
        <v>298</v>
      </c>
      <c r="J132" s="189">
        <f t="shared" si="3"/>
        <v>228</v>
      </c>
      <c r="M132">
        <v>1</v>
      </c>
    </row>
    <row r="133" spans="1:13">
      <c r="A133" s="279" t="s">
        <v>111</v>
      </c>
      <c r="B133" s="280">
        <v>45</v>
      </c>
      <c r="C133" s="280">
        <v>91</v>
      </c>
      <c r="D133" s="280" t="str">
        <f>IF(B133&lt;=Lists_Cats!$B$19,Lists_Cats!$C$19,IF(B133&lt;=Lists_Cats!$B$21,Lists_Cats!$C$21,IF(B133&lt;=Lists_Cats!$B$22,Lists_Cats!$C$22,IF(B133&lt;=Lists_Cats!$B$23,Lists_Cats!$C$23,IF(B133&lt;=Lists_Cats!$B$24,Lists_Cats!$C$24,IF(B133&lt;=Lists_Cats!$B$25,Lists_Cats!$C$25,IF(B133&lt;=Lists_Cats!$B$26,Lists_Cats!$C$26,IF(B133&lt;=Lists_Cats!$B$27,Lists_Cats!$C$27,IF(B133&lt;=Lists_Cats!$B$28,Lists_Cats!$C$28,Lists_Cats!$C$29)))))))))</f>
        <v>FT7</v>
      </c>
      <c r="E133" s="280" t="str">
        <f>IF(C133&lt;=Lists_Cats!$B$33,Lists_Cats!$C$33,IF(C133&lt;=Lists_Cats!$B$34,Lists_Cats!$C$34,IF(C133&lt;=Lists_Cats!$B$35,Lists_Cats!$C$35,IF(C133&lt;=Lists_Cats!$B$36,Lists_Cats!$C$36,IF(C133&lt;=Lists_Cats!$B$37,Lists_Cats!$C$37,IF(C133&lt;=Lists_Cats!$B$38,Lists_Cats!$C$38,IF(C133&lt;=Lists_Cats!$B$39,Lists_Cats!$C$39,IF(C133&lt;=Lists_Cats!$B$40,Lists_Cats!$C$40,IF(C133&lt;=Lists_Cats!$B$41,Lists_Cats!$C$41,IF(C133&lt;=Lists_Cats!$B$42,Lists_Cats!$C$42,IF(C133&lt;=Lists_Cats!$B$43,Lists_Cats!$C$43,IF(C133&lt;=Lists_Cats!$B$44,Lists_Cats!$C$44,IF(C133&lt;=Lists_Cats!$B$45,Lists_Cats!$C$45,IF(C133&lt;=Lists_Cats!$B$46,Lists_Cats!$C$46,Lists_Cats!$C$47))))))))))))))</f>
        <v>FW7</v>
      </c>
      <c r="F133" s="280" t="s">
        <v>14</v>
      </c>
      <c r="G133" s="281" t="s">
        <v>718</v>
      </c>
      <c r="H133" s="200" t="str">
        <f t="shared" ref="H133:H196" si="4">D133&amp;"-"&amp;E133&amp;"-"&amp;F133&amp;"-"&amp;G133</f>
        <v>FT7-FW7-A-MDF - Maple</v>
      </c>
      <c r="I133" s="282">
        <v>328</v>
      </c>
      <c r="J133" s="189">
        <f t="shared" ref="J133:J196" si="5">+I133-70</f>
        <v>258</v>
      </c>
      <c r="M133">
        <v>1</v>
      </c>
    </row>
    <row r="134" spans="1:13">
      <c r="A134" s="279" t="s">
        <v>111</v>
      </c>
      <c r="B134" s="280">
        <v>45</v>
      </c>
      <c r="C134" s="280">
        <v>91</v>
      </c>
      <c r="D134" s="280" t="str">
        <f>IF(B134&lt;=Lists_Cats!$B$19,Lists_Cats!$C$19,IF(B134&lt;=Lists_Cats!$B$21,Lists_Cats!$C$21,IF(B134&lt;=Lists_Cats!$B$22,Lists_Cats!$C$22,IF(B134&lt;=Lists_Cats!$B$23,Lists_Cats!$C$23,IF(B134&lt;=Lists_Cats!$B$24,Lists_Cats!$C$24,IF(B134&lt;=Lists_Cats!$B$25,Lists_Cats!$C$25,IF(B134&lt;=Lists_Cats!$B$26,Lists_Cats!$C$26,IF(B134&lt;=Lists_Cats!$B$27,Lists_Cats!$C$27,IF(B134&lt;=Lists_Cats!$B$28,Lists_Cats!$C$28,Lists_Cats!$C$29)))))))))</f>
        <v>FT7</v>
      </c>
      <c r="E134" s="280" t="str">
        <f>IF(C134&lt;=Lists_Cats!$B$33,Lists_Cats!$C$33,IF(C134&lt;=Lists_Cats!$B$34,Lists_Cats!$C$34,IF(C134&lt;=Lists_Cats!$B$35,Lists_Cats!$C$35,IF(C134&lt;=Lists_Cats!$B$36,Lists_Cats!$C$36,IF(C134&lt;=Lists_Cats!$B$37,Lists_Cats!$C$37,IF(C134&lt;=Lists_Cats!$B$38,Lists_Cats!$C$38,IF(C134&lt;=Lists_Cats!$B$39,Lists_Cats!$C$39,IF(C134&lt;=Lists_Cats!$B$40,Lists_Cats!$C$40,IF(C134&lt;=Lists_Cats!$B$41,Lists_Cats!$C$41,IF(C134&lt;=Lists_Cats!$B$42,Lists_Cats!$C$42,IF(C134&lt;=Lists_Cats!$B$43,Lists_Cats!$C$43,IF(C134&lt;=Lists_Cats!$B$44,Lists_Cats!$C$44,IF(C134&lt;=Lists_Cats!$B$45,Lists_Cats!$C$45,IF(C134&lt;=Lists_Cats!$B$46,Lists_Cats!$C$46,Lists_Cats!$C$47))))))))))))))</f>
        <v>FW7</v>
      </c>
      <c r="F134" s="280" t="s">
        <v>14</v>
      </c>
      <c r="G134" s="281" t="s">
        <v>719</v>
      </c>
      <c r="H134" s="200" t="str">
        <f t="shared" si="4"/>
        <v>FT7-FW7-A-MDF - S Beech</v>
      </c>
      <c r="I134" s="282">
        <v>255</v>
      </c>
      <c r="J134" s="189">
        <f t="shared" si="5"/>
        <v>185</v>
      </c>
      <c r="M134">
        <v>1</v>
      </c>
    </row>
    <row r="135" spans="1:13">
      <c r="A135" s="279" t="s">
        <v>111</v>
      </c>
      <c r="B135" s="280">
        <v>45</v>
      </c>
      <c r="C135" s="280">
        <v>91</v>
      </c>
      <c r="D135" s="280" t="str">
        <f>IF(B135&lt;=Lists_Cats!$B$19,Lists_Cats!$C$19,IF(B135&lt;=Lists_Cats!$B$21,Lists_Cats!$C$21,IF(B135&lt;=Lists_Cats!$B$22,Lists_Cats!$C$22,IF(B135&lt;=Lists_Cats!$B$23,Lists_Cats!$C$23,IF(B135&lt;=Lists_Cats!$B$24,Lists_Cats!$C$24,IF(B135&lt;=Lists_Cats!$B$25,Lists_Cats!$C$25,IF(B135&lt;=Lists_Cats!$B$26,Lists_Cats!$C$26,IF(B135&lt;=Lists_Cats!$B$27,Lists_Cats!$C$27,IF(B135&lt;=Lists_Cats!$B$28,Lists_Cats!$C$28,Lists_Cats!$C$29)))))))))</f>
        <v>FT7</v>
      </c>
      <c r="E135" s="280" t="str">
        <f>IF(C135&lt;=Lists_Cats!$B$33,Lists_Cats!$C$33,IF(C135&lt;=Lists_Cats!$B$34,Lists_Cats!$C$34,IF(C135&lt;=Lists_Cats!$B$35,Lists_Cats!$C$35,IF(C135&lt;=Lists_Cats!$B$36,Lists_Cats!$C$36,IF(C135&lt;=Lists_Cats!$B$37,Lists_Cats!$C$37,IF(C135&lt;=Lists_Cats!$B$38,Lists_Cats!$C$38,IF(C135&lt;=Lists_Cats!$B$39,Lists_Cats!$C$39,IF(C135&lt;=Lists_Cats!$B$40,Lists_Cats!$C$40,IF(C135&lt;=Lists_Cats!$B$41,Lists_Cats!$C$41,IF(C135&lt;=Lists_Cats!$B$42,Lists_Cats!$C$42,IF(C135&lt;=Lists_Cats!$B$43,Lists_Cats!$C$43,IF(C135&lt;=Lists_Cats!$B$44,Lists_Cats!$C$44,IF(C135&lt;=Lists_Cats!$B$45,Lists_Cats!$C$45,IF(C135&lt;=Lists_Cats!$B$46,Lists_Cats!$C$46,Lists_Cats!$C$47))))))))))))))</f>
        <v>FW7</v>
      </c>
      <c r="F135" s="280" t="s">
        <v>14</v>
      </c>
      <c r="G135" s="281" t="s">
        <v>720</v>
      </c>
      <c r="H135" s="200" t="str">
        <f t="shared" si="4"/>
        <v>FT7-FW7-A-MDF - Sapele</v>
      </c>
      <c r="I135" s="282">
        <v>257</v>
      </c>
      <c r="J135" s="189">
        <f t="shared" si="5"/>
        <v>187</v>
      </c>
      <c r="M135">
        <v>1</v>
      </c>
    </row>
    <row r="136" spans="1:13">
      <c r="A136" s="279" t="s">
        <v>111</v>
      </c>
      <c r="B136" s="280">
        <v>45</v>
      </c>
      <c r="C136" s="280">
        <v>91</v>
      </c>
      <c r="D136" s="280" t="str">
        <f>IF(B136&lt;=Lists_Cats!$B$19,Lists_Cats!$C$19,IF(B136&lt;=Lists_Cats!$B$21,Lists_Cats!$C$21,IF(B136&lt;=Lists_Cats!$B$22,Lists_Cats!$C$22,IF(B136&lt;=Lists_Cats!$B$23,Lists_Cats!$C$23,IF(B136&lt;=Lists_Cats!$B$24,Lists_Cats!$C$24,IF(B136&lt;=Lists_Cats!$B$25,Lists_Cats!$C$25,IF(B136&lt;=Lists_Cats!$B$26,Lists_Cats!$C$26,IF(B136&lt;=Lists_Cats!$B$27,Lists_Cats!$C$27,IF(B136&lt;=Lists_Cats!$B$28,Lists_Cats!$C$28,Lists_Cats!$C$29)))))))))</f>
        <v>FT7</v>
      </c>
      <c r="E136" s="280" t="str">
        <f>IF(C136&lt;=Lists_Cats!$B$33,Lists_Cats!$C$33,IF(C136&lt;=Lists_Cats!$B$34,Lists_Cats!$C$34,IF(C136&lt;=Lists_Cats!$B$35,Lists_Cats!$C$35,IF(C136&lt;=Lists_Cats!$B$36,Lists_Cats!$C$36,IF(C136&lt;=Lists_Cats!$B$37,Lists_Cats!$C$37,IF(C136&lt;=Lists_Cats!$B$38,Lists_Cats!$C$38,IF(C136&lt;=Lists_Cats!$B$39,Lists_Cats!$C$39,IF(C136&lt;=Lists_Cats!$B$40,Lists_Cats!$C$40,IF(C136&lt;=Lists_Cats!$B$41,Lists_Cats!$C$41,IF(C136&lt;=Lists_Cats!$B$42,Lists_Cats!$C$42,IF(C136&lt;=Lists_Cats!$B$43,Lists_Cats!$C$43,IF(C136&lt;=Lists_Cats!$B$44,Lists_Cats!$C$44,IF(C136&lt;=Lists_Cats!$B$45,Lists_Cats!$C$45,IF(C136&lt;=Lists_Cats!$B$46,Lists_Cats!$C$46,Lists_Cats!$C$47))))))))))))))</f>
        <v>FW7</v>
      </c>
      <c r="F136" s="280" t="s">
        <v>14</v>
      </c>
      <c r="G136" s="281" t="s">
        <v>721</v>
      </c>
      <c r="H136" s="200" t="str">
        <f t="shared" si="4"/>
        <v>FT7-FW7-A-MDF - Walnut</v>
      </c>
      <c r="I136" s="282">
        <v>435</v>
      </c>
      <c r="J136" s="189">
        <f t="shared" si="5"/>
        <v>365</v>
      </c>
      <c r="M136">
        <v>1</v>
      </c>
    </row>
    <row r="137" spans="1:13">
      <c r="A137" s="279" t="s">
        <v>111</v>
      </c>
      <c r="B137" s="280">
        <v>45</v>
      </c>
      <c r="C137" s="280">
        <v>91</v>
      </c>
      <c r="D137" s="280" t="str">
        <f>IF(B137&lt;=Lists_Cats!$B$19,Lists_Cats!$C$19,IF(B137&lt;=Lists_Cats!$B$21,Lists_Cats!$C$21,IF(B137&lt;=Lists_Cats!$B$22,Lists_Cats!$C$22,IF(B137&lt;=Lists_Cats!$B$23,Lists_Cats!$C$23,IF(B137&lt;=Lists_Cats!$B$24,Lists_Cats!$C$24,IF(B137&lt;=Lists_Cats!$B$25,Lists_Cats!$C$25,IF(B137&lt;=Lists_Cats!$B$26,Lists_Cats!$C$26,IF(B137&lt;=Lists_Cats!$B$27,Lists_Cats!$C$27,IF(B137&lt;=Lists_Cats!$B$28,Lists_Cats!$C$28,Lists_Cats!$C$29)))))))))</f>
        <v>FT7</v>
      </c>
      <c r="E137" s="280" t="str">
        <f>IF(C137&lt;=Lists_Cats!$B$33,Lists_Cats!$C$33,IF(C137&lt;=Lists_Cats!$B$34,Lists_Cats!$C$34,IF(C137&lt;=Lists_Cats!$B$35,Lists_Cats!$C$35,IF(C137&lt;=Lists_Cats!$B$36,Lists_Cats!$C$36,IF(C137&lt;=Lists_Cats!$B$37,Lists_Cats!$C$37,IF(C137&lt;=Lists_Cats!$B$38,Lists_Cats!$C$38,IF(C137&lt;=Lists_Cats!$B$39,Lists_Cats!$C$39,IF(C137&lt;=Lists_Cats!$B$40,Lists_Cats!$C$40,IF(C137&lt;=Lists_Cats!$B$41,Lists_Cats!$C$41,IF(C137&lt;=Lists_Cats!$B$42,Lists_Cats!$C$42,IF(C137&lt;=Lists_Cats!$B$43,Lists_Cats!$C$43,IF(C137&lt;=Lists_Cats!$B$44,Lists_Cats!$C$44,IF(C137&lt;=Lists_Cats!$B$45,Lists_Cats!$C$45,IF(C137&lt;=Lists_Cats!$B$46,Lists_Cats!$C$46,Lists_Cats!$C$47))))))))))))))</f>
        <v>FW7</v>
      </c>
      <c r="F137" s="280" t="s">
        <v>4</v>
      </c>
      <c r="G137" s="281" t="s">
        <v>716</v>
      </c>
      <c r="H137" s="200" t="str">
        <f t="shared" si="4"/>
        <v>FT7-FW7-C-MDF - Ash</v>
      </c>
      <c r="I137" s="282">
        <v>277</v>
      </c>
      <c r="J137" s="189">
        <f>+I137+70</f>
        <v>347</v>
      </c>
      <c r="M137">
        <v>1</v>
      </c>
    </row>
    <row r="138" spans="1:13">
      <c r="A138" s="279" t="s">
        <v>111</v>
      </c>
      <c r="B138" s="280">
        <v>45</v>
      </c>
      <c r="C138" s="280">
        <v>91</v>
      </c>
      <c r="D138" s="280" t="str">
        <f>IF(B138&lt;=Lists_Cats!$B$19,Lists_Cats!$C$19,IF(B138&lt;=Lists_Cats!$B$21,Lists_Cats!$C$21,IF(B138&lt;=Lists_Cats!$B$22,Lists_Cats!$C$22,IF(B138&lt;=Lists_Cats!$B$23,Lists_Cats!$C$23,IF(B138&lt;=Lists_Cats!$B$24,Lists_Cats!$C$24,IF(B138&lt;=Lists_Cats!$B$25,Lists_Cats!$C$25,IF(B138&lt;=Lists_Cats!$B$26,Lists_Cats!$C$26,IF(B138&lt;=Lists_Cats!$B$27,Lists_Cats!$C$27,IF(B138&lt;=Lists_Cats!$B$28,Lists_Cats!$C$28,Lists_Cats!$C$29)))))))))</f>
        <v>FT7</v>
      </c>
      <c r="E138" s="280" t="str">
        <f>IF(C138&lt;=Lists_Cats!$B$33,Lists_Cats!$C$33,IF(C138&lt;=Lists_Cats!$B$34,Lists_Cats!$C$34,IF(C138&lt;=Lists_Cats!$B$35,Lists_Cats!$C$35,IF(C138&lt;=Lists_Cats!$B$36,Lists_Cats!$C$36,IF(C138&lt;=Lists_Cats!$B$37,Lists_Cats!$C$37,IF(C138&lt;=Lists_Cats!$B$38,Lists_Cats!$C$38,IF(C138&lt;=Lists_Cats!$B$39,Lists_Cats!$C$39,IF(C138&lt;=Lists_Cats!$B$40,Lists_Cats!$C$40,IF(C138&lt;=Lists_Cats!$B$41,Lists_Cats!$C$41,IF(C138&lt;=Lists_Cats!$B$42,Lists_Cats!$C$42,IF(C138&lt;=Lists_Cats!$B$43,Lists_Cats!$C$43,IF(C138&lt;=Lists_Cats!$B$44,Lists_Cats!$C$44,IF(C138&lt;=Lists_Cats!$B$45,Lists_Cats!$C$45,IF(C138&lt;=Lists_Cats!$B$46,Lists_Cats!$C$46,Lists_Cats!$C$47))))))))))))))</f>
        <v>FW7</v>
      </c>
      <c r="F138" s="280" t="s">
        <v>4</v>
      </c>
      <c r="G138" s="281" t="s">
        <v>717</v>
      </c>
      <c r="H138" s="200" t="str">
        <f t="shared" si="4"/>
        <v>FT7-FW7-C-MDF - Cherry</v>
      </c>
      <c r="I138" s="282">
        <v>372</v>
      </c>
      <c r="J138" s="189">
        <f t="shared" si="5"/>
        <v>302</v>
      </c>
      <c r="M138">
        <v>1</v>
      </c>
    </row>
    <row r="139" spans="1:13">
      <c r="A139" s="279" t="s">
        <v>111</v>
      </c>
      <c r="B139" s="280">
        <v>45</v>
      </c>
      <c r="C139" s="280">
        <v>91</v>
      </c>
      <c r="D139" s="280" t="str">
        <f>IF(B139&lt;=Lists_Cats!$B$19,Lists_Cats!$C$19,IF(B139&lt;=Lists_Cats!$B$21,Lists_Cats!$C$21,IF(B139&lt;=Lists_Cats!$B$22,Lists_Cats!$C$22,IF(B139&lt;=Lists_Cats!$B$23,Lists_Cats!$C$23,IF(B139&lt;=Lists_Cats!$B$24,Lists_Cats!$C$24,IF(B139&lt;=Lists_Cats!$B$25,Lists_Cats!$C$25,IF(B139&lt;=Lists_Cats!$B$26,Lists_Cats!$C$26,IF(B139&lt;=Lists_Cats!$B$27,Lists_Cats!$C$27,IF(B139&lt;=Lists_Cats!$B$28,Lists_Cats!$C$28,Lists_Cats!$C$29)))))))))</f>
        <v>FT7</v>
      </c>
      <c r="E139" s="280" t="str">
        <f>IF(C139&lt;=Lists_Cats!$B$33,Lists_Cats!$C$33,IF(C139&lt;=Lists_Cats!$B$34,Lists_Cats!$C$34,IF(C139&lt;=Lists_Cats!$B$35,Lists_Cats!$C$35,IF(C139&lt;=Lists_Cats!$B$36,Lists_Cats!$C$36,IF(C139&lt;=Lists_Cats!$B$37,Lists_Cats!$C$37,IF(C139&lt;=Lists_Cats!$B$38,Lists_Cats!$C$38,IF(C139&lt;=Lists_Cats!$B$39,Lists_Cats!$C$39,IF(C139&lt;=Lists_Cats!$B$40,Lists_Cats!$C$40,IF(C139&lt;=Lists_Cats!$B$41,Lists_Cats!$C$41,IF(C139&lt;=Lists_Cats!$B$42,Lists_Cats!$C$42,IF(C139&lt;=Lists_Cats!$B$43,Lists_Cats!$C$43,IF(C139&lt;=Lists_Cats!$B$44,Lists_Cats!$C$44,IF(C139&lt;=Lists_Cats!$B$45,Lists_Cats!$C$45,IF(C139&lt;=Lists_Cats!$B$46,Lists_Cats!$C$46,Lists_Cats!$C$47))))))))))))))</f>
        <v>FW7</v>
      </c>
      <c r="F139" s="280" t="s">
        <v>4</v>
      </c>
      <c r="G139" s="265" t="s">
        <v>747</v>
      </c>
      <c r="H139" s="200" t="str">
        <f t="shared" si="4"/>
        <v>FT7-FW7-C-MDF - W.Oak</v>
      </c>
      <c r="I139" s="282">
        <v>342</v>
      </c>
      <c r="J139" s="189">
        <f t="shared" si="5"/>
        <v>272</v>
      </c>
      <c r="M139">
        <v>1</v>
      </c>
    </row>
    <row r="140" spans="1:13">
      <c r="A140" s="279" t="s">
        <v>111</v>
      </c>
      <c r="B140" s="280">
        <v>45</v>
      </c>
      <c r="C140" s="280">
        <v>91</v>
      </c>
      <c r="D140" s="280" t="str">
        <f>IF(B140&lt;=Lists_Cats!$B$19,Lists_Cats!$C$19,IF(B140&lt;=Lists_Cats!$B$21,Lists_Cats!$C$21,IF(B140&lt;=Lists_Cats!$B$22,Lists_Cats!$C$22,IF(B140&lt;=Lists_Cats!$B$23,Lists_Cats!$C$23,IF(B140&lt;=Lists_Cats!$B$24,Lists_Cats!$C$24,IF(B140&lt;=Lists_Cats!$B$25,Lists_Cats!$C$25,IF(B140&lt;=Lists_Cats!$B$26,Lists_Cats!$C$26,IF(B140&lt;=Lists_Cats!$B$27,Lists_Cats!$C$27,IF(B140&lt;=Lists_Cats!$B$28,Lists_Cats!$C$28,Lists_Cats!$C$29)))))))))</f>
        <v>FT7</v>
      </c>
      <c r="E140" s="280" t="str">
        <f>IF(C140&lt;=Lists_Cats!$B$33,Lists_Cats!$C$33,IF(C140&lt;=Lists_Cats!$B$34,Lists_Cats!$C$34,IF(C140&lt;=Lists_Cats!$B$35,Lists_Cats!$C$35,IF(C140&lt;=Lists_Cats!$B$36,Lists_Cats!$C$36,IF(C140&lt;=Lists_Cats!$B$37,Lists_Cats!$C$37,IF(C140&lt;=Lists_Cats!$B$38,Lists_Cats!$C$38,IF(C140&lt;=Lists_Cats!$B$39,Lists_Cats!$C$39,IF(C140&lt;=Lists_Cats!$B$40,Lists_Cats!$C$40,IF(C140&lt;=Lists_Cats!$B$41,Lists_Cats!$C$41,IF(C140&lt;=Lists_Cats!$B$42,Lists_Cats!$C$42,IF(C140&lt;=Lists_Cats!$B$43,Lists_Cats!$C$43,IF(C140&lt;=Lists_Cats!$B$44,Lists_Cats!$C$44,IF(C140&lt;=Lists_Cats!$B$45,Lists_Cats!$C$45,IF(C140&lt;=Lists_Cats!$B$46,Lists_Cats!$C$46,Lists_Cats!$C$47))))))))))))))</f>
        <v>FW7</v>
      </c>
      <c r="F140" s="280" t="s">
        <v>4</v>
      </c>
      <c r="G140" s="281" t="s">
        <v>718</v>
      </c>
      <c r="H140" s="200" t="str">
        <f t="shared" si="4"/>
        <v>FT7-FW7-C-MDF - Maple</v>
      </c>
      <c r="I140" s="282">
        <v>376</v>
      </c>
      <c r="J140" s="189">
        <f t="shared" si="5"/>
        <v>306</v>
      </c>
      <c r="M140">
        <v>1</v>
      </c>
    </row>
    <row r="141" spans="1:13">
      <c r="A141" s="279" t="s">
        <v>111</v>
      </c>
      <c r="B141" s="280">
        <v>45</v>
      </c>
      <c r="C141" s="280">
        <v>91</v>
      </c>
      <c r="D141" s="280" t="str">
        <f>IF(B141&lt;=Lists_Cats!$B$19,Lists_Cats!$C$19,IF(B141&lt;=Lists_Cats!$B$21,Lists_Cats!$C$21,IF(B141&lt;=Lists_Cats!$B$22,Lists_Cats!$C$22,IF(B141&lt;=Lists_Cats!$B$23,Lists_Cats!$C$23,IF(B141&lt;=Lists_Cats!$B$24,Lists_Cats!$C$24,IF(B141&lt;=Lists_Cats!$B$25,Lists_Cats!$C$25,IF(B141&lt;=Lists_Cats!$B$26,Lists_Cats!$C$26,IF(B141&lt;=Lists_Cats!$B$27,Lists_Cats!$C$27,IF(B141&lt;=Lists_Cats!$B$28,Lists_Cats!$C$28,Lists_Cats!$C$29)))))))))</f>
        <v>FT7</v>
      </c>
      <c r="E141" s="280" t="str">
        <f>IF(C141&lt;=Lists_Cats!$B$33,Lists_Cats!$C$33,IF(C141&lt;=Lists_Cats!$B$34,Lists_Cats!$C$34,IF(C141&lt;=Lists_Cats!$B$35,Lists_Cats!$C$35,IF(C141&lt;=Lists_Cats!$B$36,Lists_Cats!$C$36,IF(C141&lt;=Lists_Cats!$B$37,Lists_Cats!$C$37,IF(C141&lt;=Lists_Cats!$B$38,Lists_Cats!$C$38,IF(C141&lt;=Lists_Cats!$B$39,Lists_Cats!$C$39,IF(C141&lt;=Lists_Cats!$B$40,Lists_Cats!$C$40,IF(C141&lt;=Lists_Cats!$B$41,Lists_Cats!$C$41,IF(C141&lt;=Lists_Cats!$B$42,Lists_Cats!$C$42,IF(C141&lt;=Lists_Cats!$B$43,Lists_Cats!$C$43,IF(C141&lt;=Lists_Cats!$B$44,Lists_Cats!$C$44,IF(C141&lt;=Lists_Cats!$B$45,Lists_Cats!$C$45,IF(C141&lt;=Lists_Cats!$B$46,Lists_Cats!$C$46,Lists_Cats!$C$47))))))))))))))</f>
        <v>FW7</v>
      </c>
      <c r="F141" s="280" t="s">
        <v>4</v>
      </c>
      <c r="G141" s="281" t="s">
        <v>719</v>
      </c>
      <c r="H141" s="200" t="str">
        <f t="shared" si="4"/>
        <v>FT7-FW7-C-MDF - S Beech</v>
      </c>
      <c r="I141" s="282">
        <v>290</v>
      </c>
      <c r="J141" s="189">
        <f t="shared" si="5"/>
        <v>220</v>
      </c>
      <c r="M141">
        <v>1</v>
      </c>
    </row>
    <row r="142" spans="1:13">
      <c r="A142" s="279" t="s">
        <v>111</v>
      </c>
      <c r="B142" s="280">
        <v>45</v>
      </c>
      <c r="C142" s="280">
        <v>91</v>
      </c>
      <c r="D142" s="280" t="str">
        <f>IF(B142&lt;=Lists_Cats!$B$19,Lists_Cats!$C$19,IF(B142&lt;=Lists_Cats!$B$21,Lists_Cats!$C$21,IF(B142&lt;=Lists_Cats!$B$22,Lists_Cats!$C$22,IF(B142&lt;=Lists_Cats!$B$23,Lists_Cats!$C$23,IF(B142&lt;=Lists_Cats!$B$24,Lists_Cats!$C$24,IF(B142&lt;=Lists_Cats!$B$25,Lists_Cats!$C$25,IF(B142&lt;=Lists_Cats!$B$26,Lists_Cats!$C$26,IF(B142&lt;=Lists_Cats!$B$27,Lists_Cats!$C$27,IF(B142&lt;=Lists_Cats!$B$28,Lists_Cats!$C$28,Lists_Cats!$C$29)))))))))</f>
        <v>FT7</v>
      </c>
      <c r="E142" s="280" t="str">
        <f>IF(C142&lt;=Lists_Cats!$B$33,Lists_Cats!$C$33,IF(C142&lt;=Lists_Cats!$B$34,Lists_Cats!$C$34,IF(C142&lt;=Lists_Cats!$B$35,Lists_Cats!$C$35,IF(C142&lt;=Lists_Cats!$B$36,Lists_Cats!$C$36,IF(C142&lt;=Lists_Cats!$B$37,Lists_Cats!$C$37,IF(C142&lt;=Lists_Cats!$B$38,Lists_Cats!$C$38,IF(C142&lt;=Lists_Cats!$B$39,Lists_Cats!$C$39,IF(C142&lt;=Lists_Cats!$B$40,Lists_Cats!$C$40,IF(C142&lt;=Lists_Cats!$B$41,Lists_Cats!$C$41,IF(C142&lt;=Lists_Cats!$B$42,Lists_Cats!$C$42,IF(C142&lt;=Lists_Cats!$B$43,Lists_Cats!$C$43,IF(C142&lt;=Lists_Cats!$B$44,Lists_Cats!$C$44,IF(C142&lt;=Lists_Cats!$B$45,Lists_Cats!$C$45,IF(C142&lt;=Lists_Cats!$B$46,Lists_Cats!$C$46,Lists_Cats!$C$47))))))))))))))</f>
        <v>FW7</v>
      </c>
      <c r="F142" s="280" t="s">
        <v>4</v>
      </c>
      <c r="G142" s="281" t="s">
        <v>720</v>
      </c>
      <c r="H142" s="200" t="str">
        <f t="shared" si="4"/>
        <v>FT7-FW7-C-MDF - Sapele</v>
      </c>
      <c r="I142" s="282">
        <v>294</v>
      </c>
      <c r="J142" s="189">
        <f t="shared" si="5"/>
        <v>224</v>
      </c>
      <c r="M142">
        <v>1</v>
      </c>
    </row>
    <row r="143" spans="1:13">
      <c r="A143" s="279" t="s">
        <v>111</v>
      </c>
      <c r="B143" s="280">
        <v>45</v>
      </c>
      <c r="C143" s="280">
        <v>91</v>
      </c>
      <c r="D143" s="280" t="str">
        <f>IF(B143&lt;=Lists_Cats!$B$19,Lists_Cats!$C$19,IF(B143&lt;=Lists_Cats!$B$21,Lists_Cats!$C$21,IF(B143&lt;=Lists_Cats!$B$22,Lists_Cats!$C$22,IF(B143&lt;=Lists_Cats!$B$23,Lists_Cats!$C$23,IF(B143&lt;=Lists_Cats!$B$24,Lists_Cats!$C$24,IF(B143&lt;=Lists_Cats!$B$25,Lists_Cats!$C$25,IF(B143&lt;=Lists_Cats!$B$26,Lists_Cats!$C$26,IF(B143&lt;=Lists_Cats!$B$27,Lists_Cats!$C$27,IF(B143&lt;=Lists_Cats!$B$28,Lists_Cats!$C$28,Lists_Cats!$C$29)))))))))</f>
        <v>FT7</v>
      </c>
      <c r="E143" s="280" t="str">
        <f>IF(C143&lt;=Lists_Cats!$B$33,Lists_Cats!$C$33,IF(C143&lt;=Lists_Cats!$B$34,Lists_Cats!$C$34,IF(C143&lt;=Lists_Cats!$B$35,Lists_Cats!$C$35,IF(C143&lt;=Lists_Cats!$B$36,Lists_Cats!$C$36,IF(C143&lt;=Lists_Cats!$B$37,Lists_Cats!$C$37,IF(C143&lt;=Lists_Cats!$B$38,Lists_Cats!$C$38,IF(C143&lt;=Lists_Cats!$B$39,Lists_Cats!$C$39,IF(C143&lt;=Lists_Cats!$B$40,Lists_Cats!$C$40,IF(C143&lt;=Lists_Cats!$B$41,Lists_Cats!$C$41,IF(C143&lt;=Lists_Cats!$B$42,Lists_Cats!$C$42,IF(C143&lt;=Lists_Cats!$B$43,Lists_Cats!$C$43,IF(C143&lt;=Lists_Cats!$B$44,Lists_Cats!$C$44,IF(C143&lt;=Lists_Cats!$B$45,Lists_Cats!$C$45,IF(C143&lt;=Lists_Cats!$B$46,Lists_Cats!$C$46,Lists_Cats!$C$47))))))))))))))</f>
        <v>FW7</v>
      </c>
      <c r="F143" s="280" t="s">
        <v>4</v>
      </c>
      <c r="G143" s="281" t="s">
        <v>721</v>
      </c>
      <c r="H143" s="200" t="str">
        <f t="shared" si="4"/>
        <v>FT7-FW7-C-MDF - Walnut</v>
      </c>
      <c r="I143" s="282">
        <v>484</v>
      </c>
      <c r="J143" s="189">
        <f t="shared" si="5"/>
        <v>414</v>
      </c>
      <c r="M143">
        <v>1</v>
      </c>
    </row>
    <row r="144" spans="1:13">
      <c r="A144" s="279" t="s">
        <v>111</v>
      </c>
      <c r="B144" s="280">
        <v>45</v>
      </c>
      <c r="C144" s="280">
        <v>91</v>
      </c>
      <c r="D144" s="280" t="str">
        <f>IF(B144&lt;=Lists_Cats!$B$19,Lists_Cats!$C$19,IF(B144&lt;=Lists_Cats!$B$21,Lists_Cats!$C$21,IF(B144&lt;=Lists_Cats!$B$22,Lists_Cats!$C$22,IF(B144&lt;=Lists_Cats!$B$23,Lists_Cats!$C$23,IF(B144&lt;=Lists_Cats!$B$24,Lists_Cats!$C$24,IF(B144&lt;=Lists_Cats!$B$25,Lists_Cats!$C$25,IF(B144&lt;=Lists_Cats!$B$26,Lists_Cats!$C$26,IF(B144&lt;=Lists_Cats!$B$27,Lists_Cats!$C$27,IF(B144&lt;=Lists_Cats!$B$28,Lists_Cats!$C$28,Lists_Cats!$C$29)))))))))</f>
        <v>FT7</v>
      </c>
      <c r="E144" s="280" t="str">
        <f>IF(C144&lt;=Lists_Cats!$B$33,Lists_Cats!$C$33,IF(C144&lt;=Lists_Cats!$B$34,Lists_Cats!$C$34,IF(C144&lt;=Lists_Cats!$B$35,Lists_Cats!$C$35,IF(C144&lt;=Lists_Cats!$B$36,Lists_Cats!$C$36,IF(C144&lt;=Lists_Cats!$B$37,Lists_Cats!$C$37,IF(C144&lt;=Lists_Cats!$B$38,Lists_Cats!$C$38,IF(C144&lt;=Lists_Cats!$B$39,Lists_Cats!$C$39,IF(C144&lt;=Lists_Cats!$B$40,Lists_Cats!$C$40,IF(C144&lt;=Lists_Cats!$B$41,Lists_Cats!$C$41,IF(C144&lt;=Lists_Cats!$B$42,Lists_Cats!$C$42,IF(C144&lt;=Lists_Cats!$B$43,Lists_Cats!$C$43,IF(C144&lt;=Lists_Cats!$B$44,Lists_Cats!$C$44,IF(C144&lt;=Lists_Cats!$B$45,Lists_Cats!$C$45,IF(C144&lt;=Lists_Cats!$B$46,Lists_Cats!$C$46,Lists_Cats!$C$47))))))))))))))</f>
        <v>FW7</v>
      </c>
      <c r="F144" s="280" t="s">
        <v>9</v>
      </c>
      <c r="G144" s="281" t="s">
        <v>716</v>
      </c>
      <c r="H144" s="200" t="str">
        <f t="shared" si="4"/>
        <v>FT7-FW7-B-MDF - Ash</v>
      </c>
      <c r="I144" s="282">
        <v>316</v>
      </c>
      <c r="J144" s="189">
        <f>+I144+70</f>
        <v>386</v>
      </c>
      <c r="M144">
        <v>1</v>
      </c>
    </row>
    <row r="145" spans="1:13">
      <c r="A145" s="279" t="s">
        <v>111</v>
      </c>
      <c r="B145" s="280">
        <v>45</v>
      </c>
      <c r="C145" s="280">
        <v>91</v>
      </c>
      <c r="D145" s="280" t="str">
        <f>IF(B145&lt;=Lists_Cats!$B$19,Lists_Cats!$C$19,IF(B145&lt;=Lists_Cats!$B$21,Lists_Cats!$C$21,IF(B145&lt;=Lists_Cats!$B$22,Lists_Cats!$C$22,IF(B145&lt;=Lists_Cats!$B$23,Lists_Cats!$C$23,IF(B145&lt;=Lists_Cats!$B$24,Lists_Cats!$C$24,IF(B145&lt;=Lists_Cats!$B$25,Lists_Cats!$C$25,IF(B145&lt;=Lists_Cats!$B$26,Lists_Cats!$C$26,IF(B145&lt;=Lists_Cats!$B$27,Lists_Cats!$C$27,IF(B145&lt;=Lists_Cats!$B$28,Lists_Cats!$C$28,Lists_Cats!$C$29)))))))))</f>
        <v>FT7</v>
      </c>
      <c r="E145" s="280" t="str">
        <f>IF(C145&lt;=Lists_Cats!$B$33,Lists_Cats!$C$33,IF(C145&lt;=Lists_Cats!$B$34,Lists_Cats!$C$34,IF(C145&lt;=Lists_Cats!$B$35,Lists_Cats!$C$35,IF(C145&lt;=Lists_Cats!$B$36,Lists_Cats!$C$36,IF(C145&lt;=Lists_Cats!$B$37,Lists_Cats!$C$37,IF(C145&lt;=Lists_Cats!$B$38,Lists_Cats!$C$38,IF(C145&lt;=Lists_Cats!$B$39,Lists_Cats!$C$39,IF(C145&lt;=Lists_Cats!$B$40,Lists_Cats!$C$40,IF(C145&lt;=Lists_Cats!$B$41,Lists_Cats!$C$41,IF(C145&lt;=Lists_Cats!$B$42,Lists_Cats!$C$42,IF(C145&lt;=Lists_Cats!$B$43,Lists_Cats!$C$43,IF(C145&lt;=Lists_Cats!$B$44,Lists_Cats!$C$44,IF(C145&lt;=Lists_Cats!$B$45,Lists_Cats!$C$45,IF(C145&lt;=Lists_Cats!$B$46,Lists_Cats!$C$46,Lists_Cats!$C$47))))))))))))))</f>
        <v>FW7</v>
      </c>
      <c r="F145" s="280" t="s">
        <v>9</v>
      </c>
      <c r="G145" s="281" t="s">
        <v>717</v>
      </c>
      <c r="H145" s="200" t="str">
        <f t="shared" si="4"/>
        <v>FT7-FW7-B-MDF - Cherry</v>
      </c>
      <c r="I145" s="282">
        <v>421</v>
      </c>
      <c r="J145" s="189">
        <f t="shared" si="5"/>
        <v>351</v>
      </c>
      <c r="M145">
        <v>1</v>
      </c>
    </row>
    <row r="146" spans="1:13">
      <c r="A146" s="279" t="s">
        <v>111</v>
      </c>
      <c r="B146" s="280">
        <v>45</v>
      </c>
      <c r="C146" s="280">
        <v>91</v>
      </c>
      <c r="D146" s="280" t="str">
        <f>IF(B146&lt;=Lists_Cats!$B$19,Lists_Cats!$C$19,IF(B146&lt;=Lists_Cats!$B$21,Lists_Cats!$C$21,IF(B146&lt;=Lists_Cats!$B$22,Lists_Cats!$C$22,IF(B146&lt;=Lists_Cats!$B$23,Lists_Cats!$C$23,IF(B146&lt;=Lists_Cats!$B$24,Lists_Cats!$C$24,IF(B146&lt;=Lists_Cats!$B$25,Lists_Cats!$C$25,IF(B146&lt;=Lists_Cats!$B$26,Lists_Cats!$C$26,IF(B146&lt;=Lists_Cats!$B$27,Lists_Cats!$C$27,IF(B146&lt;=Lists_Cats!$B$28,Lists_Cats!$C$28,Lists_Cats!$C$29)))))))))</f>
        <v>FT7</v>
      </c>
      <c r="E146" s="280" t="str">
        <f>IF(C146&lt;=Lists_Cats!$B$33,Lists_Cats!$C$33,IF(C146&lt;=Lists_Cats!$B$34,Lists_Cats!$C$34,IF(C146&lt;=Lists_Cats!$B$35,Lists_Cats!$C$35,IF(C146&lt;=Lists_Cats!$B$36,Lists_Cats!$C$36,IF(C146&lt;=Lists_Cats!$B$37,Lists_Cats!$C$37,IF(C146&lt;=Lists_Cats!$B$38,Lists_Cats!$C$38,IF(C146&lt;=Lists_Cats!$B$39,Lists_Cats!$C$39,IF(C146&lt;=Lists_Cats!$B$40,Lists_Cats!$C$40,IF(C146&lt;=Lists_Cats!$B$41,Lists_Cats!$C$41,IF(C146&lt;=Lists_Cats!$B$42,Lists_Cats!$C$42,IF(C146&lt;=Lists_Cats!$B$43,Lists_Cats!$C$43,IF(C146&lt;=Lists_Cats!$B$44,Lists_Cats!$C$44,IF(C146&lt;=Lists_Cats!$B$45,Lists_Cats!$C$45,IF(C146&lt;=Lists_Cats!$B$46,Lists_Cats!$C$46,Lists_Cats!$C$47))))))))))))))</f>
        <v>FW7</v>
      </c>
      <c r="F146" s="280" t="s">
        <v>9</v>
      </c>
      <c r="G146" s="265" t="s">
        <v>747</v>
      </c>
      <c r="H146" s="200" t="str">
        <f t="shared" si="4"/>
        <v>FT7-FW7-B-MDF - W.Oak</v>
      </c>
      <c r="I146" s="282">
        <v>397</v>
      </c>
      <c r="J146" s="189">
        <f t="shared" si="5"/>
        <v>327</v>
      </c>
      <c r="M146">
        <v>1</v>
      </c>
    </row>
    <row r="147" spans="1:13">
      <c r="A147" s="279" t="s">
        <v>111</v>
      </c>
      <c r="B147" s="280">
        <v>45</v>
      </c>
      <c r="C147" s="280">
        <v>91</v>
      </c>
      <c r="D147" s="280" t="str">
        <f>IF(B147&lt;=Lists_Cats!$B$19,Lists_Cats!$C$19,IF(B147&lt;=Lists_Cats!$B$21,Lists_Cats!$C$21,IF(B147&lt;=Lists_Cats!$B$22,Lists_Cats!$C$22,IF(B147&lt;=Lists_Cats!$B$23,Lists_Cats!$C$23,IF(B147&lt;=Lists_Cats!$B$24,Lists_Cats!$C$24,IF(B147&lt;=Lists_Cats!$B$25,Lists_Cats!$C$25,IF(B147&lt;=Lists_Cats!$B$26,Lists_Cats!$C$26,IF(B147&lt;=Lists_Cats!$B$27,Lists_Cats!$C$27,IF(B147&lt;=Lists_Cats!$B$28,Lists_Cats!$C$28,Lists_Cats!$C$29)))))))))</f>
        <v>FT7</v>
      </c>
      <c r="E147" s="280" t="str">
        <f>IF(C147&lt;=Lists_Cats!$B$33,Lists_Cats!$C$33,IF(C147&lt;=Lists_Cats!$B$34,Lists_Cats!$C$34,IF(C147&lt;=Lists_Cats!$B$35,Lists_Cats!$C$35,IF(C147&lt;=Lists_Cats!$B$36,Lists_Cats!$C$36,IF(C147&lt;=Lists_Cats!$B$37,Lists_Cats!$C$37,IF(C147&lt;=Lists_Cats!$B$38,Lists_Cats!$C$38,IF(C147&lt;=Lists_Cats!$B$39,Lists_Cats!$C$39,IF(C147&lt;=Lists_Cats!$B$40,Lists_Cats!$C$40,IF(C147&lt;=Lists_Cats!$B$41,Lists_Cats!$C$41,IF(C147&lt;=Lists_Cats!$B$42,Lists_Cats!$C$42,IF(C147&lt;=Lists_Cats!$B$43,Lists_Cats!$C$43,IF(C147&lt;=Lists_Cats!$B$44,Lists_Cats!$C$44,IF(C147&lt;=Lists_Cats!$B$45,Lists_Cats!$C$45,IF(C147&lt;=Lists_Cats!$B$46,Lists_Cats!$C$46,Lists_Cats!$C$47))))))))))))))</f>
        <v>FW7</v>
      </c>
      <c r="F147" s="280" t="s">
        <v>9</v>
      </c>
      <c r="G147" s="281" t="s">
        <v>718</v>
      </c>
      <c r="H147" s="200" t="str">
        <f t="shared" si="4"/>
        <v>FT7-FW7-B-MDF - Maple</v>
      </c>
      <c r="I147" s="282">
        <v>423</v>
      </c>
      <c r="J147" s="189">
        <f t="shared" si="5"/>
        <v>353</v>
      </c>
      <c r="M147">
        <v>1</v>
      </c>
    </row>
    <row r="148" spans="1:13">
      <c r="A148" s="279" t="s">
        <v>111</v>
      </c>
      <c r="B148" s="280">
        <v>45</v>
      </c>
      <c r="C148" s="280">
        <v>91</v>
      </c>
      <c r="D148" s="280" t="str">
        <f>IF(B148&lt;=Lists_Cats!$B$19,Lists_Cats!$C$19,IF(B148&lt;=Lists_Cats!$B$21,Lists_Cats!$C$21,IF(B148&lt;=Lists_Cats!$B$22,Lists_Cats!$C$22,IF(B148&lt;=Lists_Cats!$B$23,Lists_Cats!$C$23,IF(B148&lt;=Lists_Cats!$B$24,Lists_Cats!$C$24,IF(B148&lt;=Lists_Cats!$B$25,Lists_Cats!$C$25,IF(B148&lt;=Lists_Cats!$B$26,Lists_Cats!$C$26,IF(B148&lt;=Lists_Cats!$B$27,Lists_Cats!$C$27,IF(B148&lt;=Lists_Cats!$B$28,Lists_Cats!$C$28,Lists_Cats!$C$29)))))))))</f>
        <v>FT7</v>
      </c>
      <c r="E148" s="280" t="str">
        <f>IF(C148&lt;=Lists_Cats!$B$33,Lists_Cats!$C$33,IF(C148&lt;=Lists_Cats!$B$34,Lists_Cats!$C$34,IF(C148&lt;=Lists_Cats!$B$35,Lists_Cats!$C$35,IF(C148&lt;=Lists_Cats!$B$36,Lists_Cats!$C$36,IF(C148&lt;=Lists_Cats!$B$37,Lists_Cats!$C$37,IF(C148&lt;=Lists_Cats!$B$38,Lists_Cats!$C$38,IF(C148&lt;=Lists_Cats!$B$39,Lists_Cats!$C$39,IF(C148&lt;=Lists_Cats!$B$40,Lists_Cats!$C$40,IF(C148&lt;=Lists_Cats!$B$41,Lists_Cats!$C$41,IF(C148&lt;=Lists_Cats!$B$42,Lists_Cats!$C$42,IF(C148&lt;=Lists_Cats!$B$43,Lists_Cats!$C$43,IF(C148&lt;=Lists_Cats!$B$44,Lists_Cats!$C$44,IF(C148&lt;=Lists_Cats!$B$45,Lists_Cats!$C$45,IF(C148&lt;=Lists_Cats!$B$46,Lists_Cats!$C$46,Lists_Cats!$C$47))))))))))))))</f>
        <v>FW7</v>
      </c>
      <c r="F148" s="280" t="s">
        <v>9</v>
      </c>
      <c r="G148" s="281" t="s">
        <v>719</v>
      </c>
      <c r="H148" s="200" t="str">
        <f t="shared" si="4"/>
        <v>FT7-FW7-B-MDF - S Beech</v>
      </c>
      <c r="I148" s="282">
        <v>330</v>
      </c>
      <c r="J148" s="189">
        <f t="shared" si="5"/>
        <v>260</v>
      </c>
      <c r="M148">
        <v>1</v>
      </c>
    </row>
    <row r="149" spans="1:13">
      <c r="A149" s="279" t="s">
        <v>111</v>
      </c>
      <c r="B149" s="280">
        <v>45</v>
      </c>
      <c r="C149" s="280">
        <v>91</v>
      </c>
      <c r="D149" s="280" t="str">
        <f>IF(B149&lt;=Lists_Cats!$B$19,Lists_Cats!$C$19,IF(B149&lt;=Lists_Cats!$B$21,Lists_Cats!$C$21,IF(B149&lt;=Lists_Cats!$B$22,Lists_Cats!$C$22,IF(B149&lt;=Lists_Cats!$B$23,Lists_Cats!$C$23,IF(B149&lt;=Lists_Cats!$B$24,Lists_Cats!$C$24,IF(B149&lt;=Lists_Cats!$B$25,Lists_Cats!$C$25,IF(B149&lt;=Lists_Cats!$B$26,Lists_Cats!$C$26,IF(B149&lt;=Lists_Cats!$B$27,Lists_Cats!$C$27,IF(B149&lt;=Lists_Cats!$B$28,Lists_Cats!$C$28,Lists_Cats!$C$29)))))))))</f>
        <v>FT7</v>
      </c>
      <c r="E149" s="280" t="str">
        <f>IF(C149&lt;=Lists_Cats!$B$33,Lists_Cats!$C$33,IF(C149&lt;=Lists_Cats!$B$34,Lists_Cats!$C$34,IF(C149&lt;=Lists_Cats!$B$35,Lists_Cats!$C$35,IF(C149&lt;=Lists_Cats!$B$36,Lists_Cats!$C$36,IF(C149&lt;=Lists_Cats!$B$37,Lists_Cats!$C$37,IF(C149&lt;=Lists_Cats!$B$38,Lists_Cats!$C$38,IF(C149&lt;=Lists_Cats!$B$39,Lists_Cats!$C$39,IF(C149&lt;=Lists_Cats!$B$40,Lists_Cats!$C$40,IF(C149&lt;=Lists_Cats!$B$41,Lists_Cats!$C$41,IF(C149&lt;=Lists_Cats!$B$42,Lists_Cats!$C$42,IF(C149&lt;=Lists_Cats!$B$43,Lists_Cats!$C$43,IF(C149&lt;=Lists_Cats!$B$44,Lists_Cats!$C$44,IF(C149&lt;=Lists_Cats!$B$45,Lists_Cats!$C$45,IF(C149&lt;=Lists_Cats!$B$46,Lists_Cats!$C$46,Lists_Cats!$C$47))))))))))))))</f>
        <v>FW7</v>
      </c>
      <c r="F149" s="280" t="s">
        <v>9</v>
      </c>
      <c r="G149" s="281" t="s">
        <v>720</v>
      </c>
      <c r="H149" s="200" t="str">
        <f t="shared" si="4"/>
        <v>FT7-FW7-B-MDF - Sapele</v>
      </c>
      <c r="I149" s="282">
        <v>330</v>
      </c>
      <c r="J149" s="189">
        <f t="shared" si="5"/>
        <v>260</v>
      </c>
      <c r="M149">
        <v>1</v>
      </c>
    </row>
    <row r="150" spans="1:13">
      <c r="A150" s="279" t="s">
        <v>111</v>
      </c>
      <c r="B150" s="280">
        <v>45</v>
      </c>
      <c r="C150" s="280">
        <v>91</v>
      </c>
      <c r="D150" s="280" t="str">
        <f>IF(B150&lt;=Lists_Cats!$B$19,Lists_Cats!$C$19,IF(B150&lt;=Lists_Cats!$B$21,Lists_Cats!$C$21,IF(B150&lt;=Lists_Cats!$B$22,Lists_Cats!$C$22,IF(B150&lt;=Lists_Cats!$B$23,Lists_Cats!$C$23,IF(B150&lt;=Lists_Cats!$B$24,Lists_Cats!$C$24,IF(B150&lt;=Lists_Cats!$B$25,Lists_Cats!$C$25,IF(B150&lt;=Lists_Cats!$B$26,Lists_Cats!$C$26,IF(B150&lt;=Lists_Cats!$B$27,Lists_Cats!$C$27,IF(B150&lt;=Lists_Cats!$B$28,Lists_Cats!$C$28,Lists_Cats!$C$29)))))))))</f>
        <v>FT7</v>
      </c>
      <c r="E150" s="280" t="str">
        <f>IF(C150&lt;=Lists_Cats!$B$33,Lists_Cats!$C$33,IF(C150&lt;=Lists_Cats!$B$34,Lists_Cats!$C$34,IF(C150&lt;=Lists_Cats!$B$35,Lists_Cats!$C$35,IF(C150&lt;=Lists_Cats!$B$36,Lists_Cats!$C$36,IF(C150&lt;=Lists_Cats!$B$37,Lists_Cats!$C$37,IF(C150&lt;=Lists_Cats!$B$38,Lists_Cats!$C$38,IF(C150&lt;=Lists_Cats!$B$39,Lists_Cats!$C$39,IF(C150&lt;=Lists_Cats!$B$40,Lists_Cats!$C$40,IF(C150&lt;=Lists_Cats!$B$41,Lists_Cats!$C$41,IF(C150&lt;=Lists_Cats!$B$42,Lists_Cats!$C$42,IF(C150&lt;=Lists_Cats!$B$43,Lists_Cats!$C$43,IF(C150&lt;=Lists_Cats!$B$44,Lists_Cats!$C$44,IF(C150&lt;=Lists_Cats!$B$45,Lists_Cats!$C$45,IF(C150&lt;=Lists_Cats!$B$46,Lists_Cats!$C$46,Lists_Cats!$C$47))))))))))))))</f>
        <v>FW7</v>
      </c>
      <c r="F150" s="280" t="s">
        <v>9</v>
      </c>
      <c r="G150" s="281" t="s">
        <v>721</v>
      </c>
      <c r="H150" s="200" t="str">
        <f t="shared" si="4"/>
        <v>FT7-FW7-B-MDF - Walnut</v>
      </c>
      <c r="I150" s="282">
        <v>546</v>
      </c>
      <c r="J150" s="189">
        <f t="shared" si="5"/>
        <v>476</v>
      </c>
      <c r="M150">
        <v>1</v>
      </c>
    </row>
    <row r="151" spans="1:13">
      <c r="A151" s="279" t="s">
        <v>111</v>
      </c>
      <c r="B151" s="280">
        <v>45</v>
      </c>
      <c r="C151" s="280">
        <v>104</v>
      </c>
      <c r="D151" s="280" t="str">
        <f>IF(B151&lt;=Lists_Cats!$B$19,Lists_Cats!$C$19,IF(B151&lt;=Lists_Cats!$B$21,Lists_Cats!$C$21,IF(B151&lt;=Lists_Cats!$B$22,Lists_Cats!$C$22,IF(B151&lt;=Lists_Cats!$B$23,Lists_Cats!$C$23,IF(B151&lt;=Lists_Cats!$B$24,Lists_Cats!$C$24,IF(B151&lt;=Lists_Cats!$B$25,Lists_Cats!$C$25,IF(B151&lt;=Lists_Cats!$B$26,Lists_Cats!$C$26,IF(B151&lt;=Lists_Cats!$B$27,Lists_Cats!$C$27,IF(B151&lt;=Lists_Cats!$B$28,Lists_Cats!$C$28,Lists_Cats!$C$29)))))))))</f>
        <v>FT7</v>
      </c>
      <c r="E151" s="280" t="str">
        <f>IF(C151&lt;=Lists_Cats!$B$33,Lists_Cats!$C$33,IF(C151&lt;=Lists_Cats!$B$34,Lists_Cats!$C$34,IF(C151&lt;=Lists_Cats!$B$35,Lists_Cats!$C$35,IF(C151&lt;=Lists_Cats!$B$36,Lists_Cats!$C$36,IF(C151&lt;=Lists_Cats!$B$37,Lists_Cats!$C$37,IF(C151&lt;=Lists_Cats!$B$38,Lists_Cats!$C$38,IF(C151&lt;=Lists_Cats!$B$39,Lists_Cats!$C$39,IF(C151&lt;=Lists_Cats!$B$40,Lists_Cats!$C$40,IF(C151&lt;=Lists_Cats!$B$41,Lists_Cats!$C$41,IF(C151&lt;=Lists_Cats!$B$42,Lists_Cats!$C$42,IF(C151&lt;=Lists_Cats!$B$43,Lists_Cats!$C$43,IF(C151&lt;=Lists_Cats!$B$44,Lists_Cats!$C$44,IF(C151&lt;=Lists_Cats!$B$45,Lists_Cats!$C$45,IF(C151&lt;=Lists_Cats!$B$46,Lists_Cats!$C$46,Lists_Cats!$C$47))))))))))))))</f>
        <v>FW8</v>
      </c>
      <c r="F151" s="280" t="s">
        <v>14</v>
      </c>
      <c r="G151" s="281" t="s">
        <v>716</v>
      </c>
      <c r="H151" s="200" t="str">
        <f t="shared" si="4"/>
        <v>FT7-FW8-A-MDF - Ash</v>
      </c>
      <c r="I151" s="282">
        <v>257</v>
      </c>
      <c r="J151" s="189">
        <f>+I151+70</f>
        <v>327</v>
      </c>
      <c r="M151">
        <v>1</v>
      </c>
    </row>
    <row r="152" spans="1:13">
      <c r="A152" s="279" t="s">
        <v>111</v>
      </c>
      <c r="B152" s="280">
        <v>45</v>
      </c>
      <c r="C152" s="280">
        <v>104</v>
      </c>
      <c r="D152" s="280" t="str">
        <f>IF(B152&lt;=Lists_Cats!$B$19,Lists_Cats!$C$19,IF(B152&lt;=Lists_Cats!$B$21,Lists_Cats!$C$21,IF(B152&lt;=Lists_Cats!$B$22,Lists_Cats!$C$22,IF(B152&lt;=Lists_Cats!$B$23,Lists_Cats!$C$23,IF(B152&lt;=Lists_Cats!$B$24,Lists_Cats!$C$24,IF(B152&lt;=Lists_Cats!$B$25,Lists_Cats!$C$25,IF(B152&lt;=Lists_Cats!$B$26,Lists_Cats!$C$26,IF(B152&lt;=Lists_Cats!$B$27,Lists_Cats!$C$27,IF(B152&lt;=Lists_Cats!$B$28,Lists_Cats!$C$28,Lists_Cats!$C$29)))))))))</f>
        <v>FT7</v>
      </c>
      <c r="E152" s="280" t="str">
        <f>IF(C152&lt;=Lists_Cats!$B$33,Lists_Cats!$C$33,IF(C152&lt;=Lists_Cats!$B$34,Lists_Cats!$C$34,IF(C152&lt;=Lists_Cats!$B$35,Lists_Cats!$C$35,IF(C152&lt;=Lists_Cats!$B$36,Lists_Cats!$C$36,IF(C152&lt;=Lists_Cats!$B$37,Lists_Cats!$C$37,IF(C152&lt;=Lists_Cats!$B$38,Lists_Cats!$C$38,IF(C152&lt;=Lists_Cats!$B$39,Lists_Cats!$C$39,IF(C152&lt;=Lists_Cats!$B$40,Lists_Cats!$C$40,IF(C152&lt;=Lists_Cats!$B$41,Lists_Cats!$C$41,IF(C152&lt;=Lists_Cats!$B$42,Lists_Cats!$C$42,IF(C152&lt;=Lists_Cats!$B$43,Lists_Cats!$C$43,IF(C152&lt;=Lists_Cats!$B$44,Lists_Cats!$C$44,IF(C152&lt;=Lists_Cats!$B$45,Lists_Cats!$C$45,IF(C152&lt;=Lists_Cats!$B$46,Lists_Cats!$C$46,Lists_Cats!$C$47))))))))))))))</f>
        <v>FW8</v>
      </c>
      <c r="F152" s="280" t="s">
        <v>14</v>
      </c>
      <c r="G152" s="281" t="s">
        <v>717</v>
      </c>
      <c r="H152" s="200" t="str">
        <f t="shared" si="4"/>
        <v>FT7-FW8-A-MDF - Cherry</v>
      </c>
      <c r="I152" s="282">
        <v>326</v>
      </c>
      <c r="J152" s="189">
        <f t="shared" si="5"/>
        <v>256</v>
      </c>
      <c r="M152">
        <v>1</v>
      </c>
    </row>
    <row r="153" spans="1:13">
      <c r="A153" s="279" t="s">
        <v>111</v>
      </c>
      <c r="B153" s="280">
        <v>45</v>
      </c>
      <c r="C153" s="280">
        <v>104</v>
      </c>
      <c r="D153" s="280" t="str">
        <f>IF(B153&lt;=Lists_Cats!$B$19,Lists_Cats!$C$19,IF(B153&lt;=Lists_Cats!$B$21,Lists_Cats!$C$21,IF(B153&lt;=Lists_Cats!$B$22,Lists_Cats!$C$22,IF(B153&lt;=Lists_Cats!$B$23,Lists_Cats!$C$23,IF(B153&lt;=Lists_Cats!$B$24,Lists_Cats!$C$24,IF(B153&lt;=Lists_Cats!$B$25,Lists_Cats!$C$25,IF(B153&lt;=Lists_Cats!$B$26,Lists_Cats!$C$26,IF(B153&lt;=Lists_Cats!$B$27,Lists_Cats!$C$27,IF(B153&lt;=Lists_Cats!$B$28,Lists_Cats!$C$28,Lists_Cats!$C$29)))))))))</f>
        <v>FT7</v>
      </c>
      <c r="E153" s="280" t="str">
        <f>IF(C153&lt;=Lists_Cats!$B$33,Lists_Cats!$C$33,IF(C153&lt;=Lists_Cats!$B$34,Lists_Cats!$C$34,IF(C153&lt;=Lists_Cats!$B$35,Lists_Cats!$C$35,IF(C153&lt;=Lists_Cats!$B$36,Lists_Cats!$C$36,IF(C153&lt;=Lists_Cats!$B$37,Lists_Cats!$C$37,IF(C153&lt;=Lists_Cats!$B$38,Lists_Cats!$C$38,IF(C153&lt;=Lists_Cats!$B$39,Lists_Cats!$C$39,IF(C153&lt;=Lists_Cats!$B$40,Lists_Cats!$C$40,IF(C153&lt;=Lists_Cats!$B$41,Lists_Cats!$C$41,IF(C153&lt;=Lists_Cats!$B$42,Lists_Cats!$C$42,IF(C153&lt;=Lists_Cats!$B$43,Lists_Cats!$C$43,IF(C153&lt;=Lists_Cats!$B$44,Lists_Cats!$C$44,IF(C153&lt;=Lists_Cats!$B$45,Lists_Cats!$C$45,IF(C153&lt;=Lists_Cats!$B$46,Lists_Cats!$C$46,Lists_Cats!$C$47))))))))))))))</f>
        <v>FW8</v>
      </c>
      <c r="F153" s="280" t="s">
        <v>14</v>
      </c>
      <c r="G153" s="265" t="s">
        <v>747</v>
      </c>
      <c r="H153" s="200" t="str">
        <f t="shared" si="4"/>
        <v>FT7-FW8-A-MDF - W.Oak</v>
      </c>
      <c r="I153" s="282">
        <v>298</v>
      </c>
      <c r="J153" s="189">
        <f t="shared" si="5"/>
        <v>228</v>
      </c>
      <c r="M153">
        <v>1</v>
      </c>
    </row>
    <row r="154" spans="1:13">
      <c r="A154" s="279" t="s">
        <v>111</v>
      </c>
      <c r="B154" s="280">
        <v>45</v>
      </c>
      <c r="C154" s="280">
        <v>104</v>
      </c>
      <c r="D154" s="280" t="str">
        <f>IF(B154&lt;=Lists_Cats!$B$19,Lists_Cats!$C$19,IF(B154&lt;=Lists_Cats!$B$21,Lists_Cats!$C$21,IF(B154&lt;=Lists_Cats!$B$22,Lists_Cats!$C$22,IF(B154&lt;=Lists_Cats!$B$23,Lists_Cats!$C$23,IF(B154&lt;=Lists_Cats!$B$24,Lists_Cats!$C$24,IF(B154&lt;=Lists_Cats!$B$25,Lists_Cats!$C$25,IF(B154&lt;=Lists_Cats!$B$26,Lists_Cats!$C$26,IF(B154&lt;=Lists_Cats!$B$27,Lists_Cats!$C$27,IF(B154&lt;=Lists_Cats!$B$28,Lists_Cats!$C$28,Lists_Cats!$C$29)))))))))</f>
        <v>FT7</v>
      </c>
      <c r="E154" s="280" t="str">
        <f>IF(C154&lt;=Lists_Cats!$B$33,Lists_Cats!$C$33,IF(C154&lt;=Lists_Cats!$B$34,Lists_Cats!$C$34,IF(C154&lt;=Lists_Cats!$B$35,Lists_Cats!$C$35,IF(C154&lt;=Lists_Cats!$B$36,Lists_Cats!$C$36,IF(C154&lt;=Lists_Cats!$B$37,Lists_Cats!$C$37,IF(C154&lt;=Lists_Cats!$B$38,Lists_Cats!$C$38,IF(C154&lt;=Lists_Cats!$B$39,Lists_Cats!$C$39,IF(C154&lt;=Lists_Cats!$B$40,Lists_Cats!$C$40,IF(C154&lt;=Lists_Cats!$B$41,Lists_Cats!$C$41,IF(C154&lt;=Lists_Cats!$B$42,Lists_Cats!$C$42,IF(C154&lt;=Lists_Cats!$B$43,Lists_Cats!$C$43,IF(C154&lt;=Lists_Cats!$B$44,Lists_Cats!$C$44,IF(C154&lt;=Lists_Cats!$B$45,Lists_Cats!$C$45,IF(C154&lt;=Lists_Cats!$B$46,Lists_Cats!$C$46,Lists_Cats!$C$47))))))))))))))</f>
        <v>FW8</v>
      </c>
      <c r="F154" s="280" t="s">
        <v>14</v>
      </c>
      <c r="G154" s="281" t="s">
        <v>718</v>
      </c>
      <c r="H154" s="200" t="str">
        <f t="shared" si="4"/>
        <v>FT7-FW8-A-MDF - Maple</v>
      </c>
      <c r="I154" s="282">
        <v>328</v>
      </c>
      <c r="J154" s="189">
        <f t="shared" si="5"/>
        <v>258</v>
      </c>
      <c r="M154">
        <v>1</v>
      </c>
    </row>
    <row r="155" spans="1:13">
      <c r="A155" s="279" t="s">
        <v>111</v>
      </c>
      <c r="B155" s="280">
        <v>45</v>
      </c>
      <c r="C155" s="280">
        <v>104</v>
      </c>
      <c r="D155" s="280" t="str">
        <f>IF(B155&lt;=Lists_Cats!$B$19,Lists_Cats!$C$19,IF(B155&lt;=Lists_Cats!$B$21,Lists_Cats!$C$21,IF(B155&lt;=Lists_Cats!$B$22,Lists_Cats!$C$22,IF(B155&lt;=Lists_Cats!$B$23,Lists_Cats!$C$23,IF(B155&lt;=Lists_Cats!$B$24,Lists_Cats!$C$24,IF(B155&lt;=Lists_Cats!$B$25,Lists_Cats!$C$25,IF(B155&lt;=Lists_Cats!$B$26,Lists_Cats!$C$26,IF(B155&lt;=Lists_Cats!$B$27,Lists_Cats!$C$27,IF(B155&lt;=Lists_Cats!$B$28,Lists_Cats!$C$28,Lists_Cats!$C$29)))))))))</f>
        <v>FT7</v>
      </c>
      <c r="E155" s="280" t="str">
        <f>IF(C155&lt;=Lists_Cats!$B$33,Lists_Cats!$C$33,IF(C155&lt;=Lists_Cats!$B$34,Lists_Cats!$C$34,IF(C155&lt;=Lists_Cats!$B$35,Lists_Cats!$C$35,IF(C155&lt;=Lists_Cats!$B$36,Lists_Cats!$C$36,IF(C155&lt;=Lists_Cats!$B$37,Lists_Cats!$C$37,IF(C155&lt;=Lists_Cats!$B$38,Lists_Cats!$C$38,IF(C155&lt;=Lists_Cats!$B$39,Lists_Cats!$C$39,IF(C155&lt;=Lists_Cats!$B$40,Lists_Cats!$C$40,IF(C155&lt;=Lists_Cats!$B$41,Lists_Cats!$C$41,IF(C155&lt;=Lists_Cats!$B$42,Lists_Cats!$C$42,IF(C155&lt;=Lists_Cats!$B$43,Lists_Cats!$C$43,IF(C155&lt;=Lists_Cats!$B$44,Lists_Cats!$C$44,IF(C155&lt;=Lists_Cats!$B$45,Lists_Cats!$C$45,IF(C155&lt;=Lists_Cats!$B$46,Lists_Cats!$C$46,Lists_Cats!$C$47))))))))))))))</f>
        <v>FW8</v>
      </c>
      <c r="F155" s="280" t="s">
        <v>14</v>
      </c>
      <c r="G155" s="281" t="s">
        <v>719</v>
      </c>
      <c r="H155" s="200" t="str">
        <f t="shared" si="4"/>
        <v>FT7-FW8-A-MDF - S Beech</v>
      </c>
      <c r="I155" s="282">
        <v>255</v>
      </c>
      <c r="J155" s="189">
        <f t="shared" si="5"/>
        <v>185</v>
      </c>
      <c r="M155">
        <v>1</v>
      </c>
    </row>
    <row r="156" spans="1:13">
      <c r="A156" s="279" t="s">
        <v>111</v>
      </c>
      <c r="B156" s="280">
        <v>45</v>
      </c>
      <c r="C156" s="280">
        <v>104</v>
      </c>
      <c r="D156" s="280" t="str">
        <f>IF(B156&lt;=Lists_Cats!$B$19,Lists_Cats!$C$19,IF(B156&lt;=Lists_Cats!$B$21,Lists_Cats!$C$21,IF(B156&lt;=Lists_Cats!$B$22,Lists_Cats!$C$22,IF(B156&lt;=Lists_Cats!$B$23,Lists_Cats!$C$23,IF(B156&lt;=Lists_Cats!$B$24,Lists_Cats!$C$24,IF(B156&lt;=Lists_Cats!$B$25,Lists_Cats!$C$25,IF(B156&lt;=Lists_Cats!$B$26,Lists_Cats!$C$26,IF(B156&lt;=Lists_Cats!$B$27,Lists_Cats!$C$27,IF(B156&lt;=Lists_Cats!$B$28,Lists_Cats!$C$28,Lists_Cats!$C$29)))))))))</f>
        <v>FT7</v>
      </c>
      <c r="E156" s="280" t="str">
        <f>IF(C156&lt;=Lists_Cats!$B$33,Lists_Cats!$C$33,IF(C156&lt;=Lists_Cats!$B$34,Lists_Cats!$C$34,IF(C156&lt;=Lists_Cats!$B$35,Lists_Cats!$C$35,IF(C156&lt;=Lists_Cats!$B$36,Lists_Cats!$C$36,IF(C156&lt;=Lists_Cats!$B$37,Lists_Cats!$C$37,IF(C156&lt;=Lists_Cats!$B$38,Lists_Cats!$C$38,IF(C156&lt;=Lists_Cats!$B$39,Lists_Cats!$C$39,IF(C156&lt;=Lists_Cats!$B$40,Lists_Cats!$C$40,IF(C156&lt;=Lists_Cats!$B$41,Lists_Cats!$C$41,IF(C156&lt;=Lists_Cats!$B$42,Lists_Cats!$C$42,IF(C156&lt;=Lists_Cats!$B$43,Lists_Cats!$C$43,IF(C156&lt;=Lists_Cats!$B$44,Lists_Cats!$C$44,IF(C156&lt;=Lists_Cats!$B$45,Lists_Cats!$C$45,IF(C156&lt;=Lists_Cats!$B$46,Lists_Cats!$C$46,Lists_Cats!$C$47))))))))))))))</f>
        <v>FW8</v>
      </c>
      <c r="F156" s="280" t="s">
        <v>14</v>
      </c>
      <c r="G156" s="281" t="s">
        <v>720</v>
      </c>
      <c r="H156" s="200" t="str">
        <f t="shared" si="4"/>
        <v>FT7-FW8-A-MDF - Sapele</v>
      </c>
      <c r="I156" s="282">
        <v>257</v>
      </c>
      <c r="J156" s="189">
        <f t="shared" si="5"/>
        <v>187</v>
      </c>
      <c r="M156">
        <v>1</v>
      </c>
    </row>
    <row r="157" spans="1:13">
      <c r="A157" s="279" t="s">
        <v>111</v>
      </c>
      <c r="B157" s="280">
        <v>45</v>
      </c>
      <c r="C157" s="280">
        <v>104</v>
      </c>
      <c r="D157" s="280" t="str">
        <f>IF(B157&lt;=Lists_Cats!$B$19,Lists_Cats!$C$19,IF(B157&lt;=Lists_Cats!$B$21,Lists_Cats!$C$21,IF(B157&lt;=Lists_Cats!$B$22,Lists_Cats!$C$22,IF(B157&lt;=Lists_Cats!$B$23,Lists_Cats!$C$23,IF(B157&lt;=Lists_Cats!$B$24,Lists_Cats!$C$24,IF(B157&lt;=Lists_Cats!$B$25,Lists_Cats!$C$25,IF(B157&lt;=Lists_Cats!$B$26,Lists_Cats!$C$26,IF(B157&lt;=Lists_Cats!$B$27,Lists_Cats!$C$27,IF(B157&lt;=Lists_Cats!$B$28,Lists_Cats!$C$28,Lists_Cats!$C$29)))))))))</f>
        <v>FT7</v>
      </c>
      <c r="E157" s="280" t="str">
        <f>IF(C157&lt;=Lists_Cats!$B$33,Lists_Cats!$C$33,IF(C157&lt;=Lists_Cats!$B$34,Lists_Cats!$C$34,IF(C157&lt;=Lists_Cats!$B$35,Lists_Cats!$C$35,IF(C157&lt;=Lists_Cats!$B$36,Lists_Cats!$C$36,IF(C157&lt;=Lists_Cats!$B$37,Lists_Cats!$C$37,IF(C157&lt;=Lists_Cats!$B$38,Lists_Cats!$C$38,IF(C157&lt;=Lists_Cats!$B$39,Lists_Cats!$C$39,IF(C157&lt;=Lists_Cats!$B$40,Lists_Cats!$C$40,IF(C157&lt;=Lists_Cats!$B$41,Lists_Cats!$C$41,IF(C157&lt;=Lists_Cats!$B$42,Lists_Cats!$C$42,IF(C157&lt;=Lists_Cats!$B$43,Lists_Cats!$C$43,IF(C157&lt;=Lists_Cats!$B$44,Lists_Cats!$C$44,IF(C157&lt;=Lists_Cats!$B$45,Lists_Cats!$C$45,IF(C157&lt;=Lists_Cats!$B$46,Lists_Cats!$C$46,Lists_Cats!$C$47))))))))))))))</f>
        <v>FW8</v>
      </c>
      <c r="F157" s="280" t="s">
        <v>14</v>
      </c>
      <c r="G157" s="281" t="s">
        <v>721</v>
      </c>
      <c r="H157" s="200" t="str">
        <f t="shared" si="4"/>
        <v>FT7-FW8-A-MDF - Walnut</v>
      </c>
      <c r="I157" s="282">
        <v>435</v>
      </c>
      <c r="J157" s="189">
        <f t="shared" si="5"/>
        <v>365</v>
      </c>
      <c r="M157">
        <v>1</v>
      </c>
    </row>
    <row r="158" spans="1:13">
      <c r="A158" s="279" t="s">
        <v>111</v>
      </c>
      <c r="B158" s="280">
        <v>45</v>
      </c>
      <c r="C158" s="280">
        <v>104</v>
      </c>
      <c r="D158" s="280" t="str">
        <f>IF(B158&lt;=Lists_Cats!$B$19,Lists_Cats!$C$19,IF(B158&lt;=Lists_Cats!$B$21,Lists_Cats!$C$21,IF(B158&lt;=Lists_Cats!$B$22,Lists_Cats!$C$22,IF(B158&lt;=Lists_Cats!$B$23,Lists_Cats!$C$23,IF(B158&lt;=Lists_Cats!$B$24,Lists_Cats!$C$24,IF(B158&lt;=Lists_Cats!$B$25,Lists_Cats!$C$25,IF(B158&lt;=Lists_Cats!$B$26,Lists_Cats!$C$26,IF(B158&lt;=Lists_Cats!$B$27,Lists_Cats!$C$27,IF(B158&lt;=Lists_Cats!$B$28,Lists_Cats!$C$28,Lists_Cats!$C$29)))))))))</f>
        <v>FT7</v>
      </c>
      <c r="E158" s="280" t="str">
        <f>IF(C158&lt;=Lists_Cats!$B$33,Lists_Cats!$C$33,IF(C158&lt;=Lists_Cats!$B$34,Lists_Cats!$C$34,IF(C158&lt;=Lists_Cats!$B$35,Lists_Cats!$C$35,IF(C158&lt;=Lists_Cats!$B$36,Lists_Cats!$C$36,IF(C158&lt;=Lists_Cats!$B$37,Lists_Cats!$C$37,IF(C158&lt;=Lists_Cats!$B$38,Lists_Cats!$C$38,IF(C158&lt;=Lists_Cats!$B$39,Lists_Cats!$C$39,IF(C158&lt;=Lists_Cats!$B$40,Lists_Cats!$C$40,IF(C158&lt;=Lists_Cats!$B$41,Lists_Cats!$C$41,IF(C158&lt;=Lists_Cats!$B$42,Lists_Cats!$C$42,IF(C158&lt;=Lists_Cats!$B$43,Lists_Cats!$C$43,IF(C158&lt;=Lists_Cats!$B$44,Lists_Cats!$C$44,IF(C158&lt;=Lists_Cats!$B$45,Lists_Cats!$C$45,IF(C158&lt;=Lists_Cats!$B$46,Lists_Cats!$C$46,Lists_Cats!$C$47))))))))))))))</f>
        <v>FW8</v>
      </c>
      <c r="F158" s="280" t="s">
        <v>4</v>
      </c>
      <c r="G158" s="281" t="s">
        <v>716</v>
      </c>
      <c r="H158" s="200" t="str">
        <f t="shared" si="4"/>
        <v>FT7-FW8-C-MDF - Ash</v>
      </c>
      <c r="I158" s="282">
        <v>277</v>
      </c>
      <c r="J158" s="189">
        <f>+I158+70</f>
        <v>347</v>
      </c>
      <c r="M158">
        <v>1</v>
      </c>
    </row>
    <row r="159" spans="1:13">
      <c r="A159" s="279" t="s">
        <v>111</v>
      </c>
      <c r="B159" s="280">
        <v>45</v>
      </c>
      <c r="C159" s="280">
        <v>104</v>
      </c>
      <c r="D159" s="280" t="str">
        <f>IF(B159&lt;=Lists_Cats!$B$19,Lists_Cats!$C$19,IF(B159&lt;=Lists_Cats!$B$21,Lists_Cats!$C$21,IF(B159&lt;=Lists_Cats!$B$22,Lists_Cats!$C$22,IF(B159&lt;=Lists_Cats!$B$23,Lists_Cats!$C$23,IF(B159&lt;=Lists_Cats!$B$24,Lists_Cats!$C$24,IF(B159&lt;=Lists_Cats!$B$25,Lists_Cats!$C$25,IF(B159&lt;=Lists_Cats!$B$26,Lists_Cats!$C$26,IF(B159&lt;=Lists_Cats!$B$27,Lists_Cats!$C$27,IF(B159&lt;=Lists_Cats!$B$28,Lists_Cats!$C$28,Lists_Cats!$C$29)))))))))</f>
        <v>FT7</v>
      </c>
      <c r="E159" s="280" t="str">
        <f>IF(C159&lt;=Lists_Cats!$B$33,Lists_Cats!$C$33,IF(C159&lt;=Lists_Cats!$B$34,Lists_Cats!$C$34,IF(C159&lt;=Lists_Cats!$B$35,Lists_Cats!$C$35,IF(C159&lt;=Lists_Cats!$B$36,Lists_Cats!$C$36,IF(C159&lt;=Lists_Cats!$B$37,Lists_Cats!$C$37,IF(C159&lt;=Lists_Cats!$B$38,Lists_Cats!$C$38,IF(C159&lt;=Lists_Cats!$B$39,Lists_Cats!$C$39,IF(C159&lt;=Lists_Cats!$B$40,Lists_Cats!$C$40,IF(C159&lt;=Lists_Cats!$B$41,Lists_Cats!$C$41,IF(C159&lt;=Lists_Cats!$B$42,Lists_Cats!$C$42,IF(C159&lt;=Lists_Cats!$B$43,Lists_Cats!$C$43,IF(C159&lt;=Lists_Cats!$B$44,Lists_Cats!$C$44,IF(C159&lt;=Lists_Cats!$B$45,Lists_Cats!$C$45,IF(C159&lt;=Lists_Cats!$B$46,Lists_Cats!$C$46,Lists_Cats!$C$47))))))))))))))</f>
        <v>FW8</v>
      </c>
      <c r="F159" s="280" t="s">
        <v>4</v>
      </c>
      <c r="G159" s="281" t="s">
        <v>717</v>
      </c>
      <c r="H159" s="200" t="str">
        <f t="shared" si="4"/>
        <v>FT7-FW8-C-MDF - Cherry</v>
      </c>
      <c r="I159" s="282">
        <v>372</v>
      </c>
      <c r="J159" s="189">
        <f t="shared" si="5"/>
        <v>302</v>
      </c>
      <c r="M159">
        <v>1</v>
      </c>
    </row>
    <row r="160" spans="1:13">
      <c r="A160" s="279" t="s">
        <v>111</v>
      </c>
      <c r="B160" s="280">
        <v>45</v>
      </c>
      <c r="C160" s="280">
        <v>104</v>
      </c>
      <c r="D160" s="280" t="str">
        <f>IF(B160&lt;=Lists_Cats!$B$19,Lists_Cats!$C$19,IF(B160&lt;=Lists_Cats!$B$21,Lists_Cats!$C$21,IF(B160&lt;=Lists_Cats!$B$22,Lists_Cats!$C$22,IF(B160&lt;=Lists_Cats!$B$23,Lists_Cats!$C$23,IF(B160&lt;=Lists_Cats!$B$24,Lists_Cats!$C$24,IF(B160&lt;=Lists_Cats!$B$25,Lists_Cats!$C$25,IF(B160&lt;=Lists_Cats!$B$26,Lists_Cats!$C$26,IF(B160&lt;=Lists_Cats!$B$27,Lists_Cats!$C$27,IF(B160&lt;=Lists_Cats!$B$28,Lists_Cats!$C$28,Lists_Cats!$C$29)))))))))</f>
        <v>FT7</v>
      </c>
      <c r="E160" s="280" t="str">
        <f>IF(C160&lt;=Lists_Cats!$B$33,Lists_Cats!$C$33,IF(C160&lt;=Lists_Cats!$B$34,Lists_Cats!$C$34,IF(C160&lt;=Lists_Cats!$B$35,Lists_Cats!$C$35,IF(C160&lt;=Lists_Cats!$B$36,Lists_Cats!$C$36,IF(C160&lt;=Lists_Cats!$B$37,Lists_Cats!$C$37,IF(C160&lt;=Lists_Cats!$B$38,Lists_Cats!$C$38,IF(C160&lt;=Lists_Cats!$B$39,Lists_Cats!$C$39,IF(C160&lt;=Lists_Cats!$B$40,Lists_Cats!$C$40,IF(C160&lt;=Lists_Cats!$B$41,Lists_Cats!$C$41,IF(C160&lt;=Lists_Cats!$B$42,Lists_Cats!$C$42,IF(C160&lt;=Lists_Cats!$B$43,Lists_Cats!$C$43,IF(C160&lt;=Lists_Cats!$B$44,Lists_Cats!$C$44,IF(C160&lt;=Lists_Cats!$B$45,Lists_Cats!$C$45,IF(C160&lt;=Lists_Cats!$B$46,Lists_Cats!$C$46,Lists_Cats!$C$47))))))))))))))</f>
        <v>FW8</v>
      </c>
      <c r="F160" s="280" t="s">
        <v>4</v>
      </c>
      <c r="G160" s="265" t="s">
        <v>747</v>
      </c>
      <c r="H160" s="200" t="str">
        <f t="shared" si="4"/>
        <v>FT7-FW8-C-MDF - W.Oak</v>
      </c>
      <c r="I160" s="282">
        <v>342</v>
      </c>
      <c r="J160" s="189">
        <f t="shared" si="5"/>
        <v>272</v>
      </c>
      <c r="M160">
        <v>1</v>
      </c>
    </row>
    <row r="161" spans="1:13">
      <c r="A161" s="279" t="s">
        <v>111</v>
      </c>
      <c r="B161" s="280">
        <v>45</v>
      </c>
      <c r="C161" s="280">
        <v>104</v>
      </c>
      <c r="D161" s="280" t="str">
        <f>IF(B161&lt;=Lists_Cats!$B$19,Lists_Cats!$C$19,IF(B161&lt;=Lists_Cats!$B$21,Lists_Cats!$C$21,IF(B161&lt;=Lists_Cats!$B$22,Lists_Cats!$C$22,IF(B161&lt;=Lists_Cats!$B$23,Lists_Cats!$C$23,IF(B161&lt;=Lists_Cats!$B$24,Lists_Cats!$C$24,IF(B161&lt;=Lists_Cats!$B$25,Lists_Cats!$C$25,IF(B161&lt;=Lists_Cats!$B$26,Lists_Cats!$C$26,IF(B161&lt;=Lists_Cats!$B$27,Lists_Cats!$C$27,IF(B161&lt;=Lists_Cats!$B$28,Lists_Cats!$C$28,Lists_Cats!$C$29)))))))))</f>
        <v>FT7</v>
      </c>
      <c r="E161" s="280" t="str">
        <f>IF(C161&lt;=Lists_Cats!$B$33,Lists_Cats!$C$33,IF(C161&lt;=Lists_Cats!$B$34,Lists_Cats!$C$34,IF(C161&lt;=Lists_Cats!$B$35,Lists_Cats!$C$35,IF(C161&lt;=Lists_Cats!$B$36,Lists_Cats!$C$36,IF(C161&lt;=Lists_Cats!$B$37,Lists_Cats!$C$37,IF(C161&lt;=Lists_Cats!$B$38,Lists_Cats!$C$38,IF(C161&lt;=Lists_Cats!$B$39,Lists_Cats!$C$39,IF(C161&lt;=Lists_Cats!$B$40,Lists_Cats!$C$40,IF(C161&lt;=Lists_Cats!$B$41,Lists_Cats!$C$41,IF(C161&lt;=Lists_Cats!$B$42,Lists_Cats!$C$42,IF(C161&lt;=Lists_Cats!$B$43,Lists_Cats!$C$43,IF(C161&lt;=Lists_Cats!$B$44,Lists_Cats!$C$44,IF(C161&lt;=Lists_Cats!$B$45,Lists_Cats!$C$45,IF(C161&lt;=Lists_Cats!$B$46,Lists_Cats!$C$46,Lists_Cats!$C$47))))))))))))))</f>
        <v>FW8</v>
      </c>
      <c r="F161" s="280" t="s">
        <v>4</v>
      </c>
      <c r="G161" s="281" t="s">
        <v>718</v>
      </c>
      <c r="H161" s="200" t="str">
        <f t="shared" si="4"/>
        <v>FT7-FW8-C-MDF - Maple</v>
      </c>
      <c r="I161" s="282">
        <v>376</v>
      </c>
      <c r="J161" s="189">
        <f t="shared" si="5"/>
        <v>306</v>
      </c>
      <c r="M161">
        <v>1</v>
      </c>
    </row>
    <row r="162" spans="1:13">
      <c r="A162" s="279" t="s">
        <v>111</v>
      </c>
      <c r="B162" s="280">
        <v>45</v>
      </c>
      <c r="C162" s="280">
        <v>104</v>
      </c>
      <c r="D162" s="280" t="str">
        <f>IF(B162&lt;=Lists_Cats!$B$19,Lists_Cats!$C$19,IF(B162&lt;=Lists_Cats!$B$21,Lists_Cats!$C$21,IF(B162&lt;=Lists_Cats!$B$22,Lists_Cats!$C$22,IF(B162&lt;=Lists_Cats!$B$23,Lists_Cats!$C$23,IF(B162&lt;=Lists_Cats!$B$24,Lists_Cats!$C$24,IF(B162&lt;=Lists_Cats!$B$25,Lists_Cats!$C$25,IF(B162&lt;=Lists_Cats!$B$26,Lists_Cats!$C$26,IF(B162&lt;=Lists_Cats!$B$27,Lists_Cats!$C$27,IF(B162&lt;=Lists_Cats!$B$28,Lists_Cats!$C$28,Lists_Cats!$C$29)))))))))</f>
        <v>FT7</v>
      </c>
      <c r="E162" s="280" t="str">
        <f>IF(C162&lt;=Lists_Cats!$B$33,Lists_Cats!$C$33,IF(C162&lt;=Lists_Cats!$B$34,Lists_Cats!$C$34,IF(C162&lt;=Lists_Cats!$B$35,Lists_Cats!$C$35,IF(C162&lt;=Lists_Cats!$B$36,Lists_Cats!$C$36,IF(C162&lt;=Lists_Cats!$B$37,Lists_Cats!$C$37,IF(C162&lt;=Lists_Cats!$B$38,Lists_Cats!$C$38,IF(C162&lt;=Lists_Cats!$B$39,Lists_Cats!$C$39,IF(C162&lt;=Lists_Cats!$B$40,Lists_Cats!$C$40,IF(C162&lt;=Lists_Cats!$B$41,Lists_Cats!$C$41,IF(C162&lt;=Lists_Cats!$B$42,Lists_Cats!$C$42,IF(C162&lt;=Lists_Cats!$B$43,Lists_Cats!$C$43,IF(C162&lt;=Lists_Cats!$B$44,Lists_Cats!$C$44,IF(C162&lt;=Lists_Cats!$B$45,Lists_Cats!$C$45,IF(C162&lt;=Lists_Cats!$B$46,Lists_Cats!$C$46,Lists_Cats!$C$47))))))))))))))</f>
        <v>FW8</v>
      </c>
      <c r="F162" s="280" t="s">
        <v>4</v>
      </c>
      <c r="G162" s="281" t="s">
        <v>719</v>
      </c>
      <c r="H162" s="200" t="str">
        <f t="shared" si="4"/>
        <v>FT7-FW8-C-MDF - S Beech</v>
      </c>
      <c r="I162" s="282">
        <v>290</v>
      </c>
      <c r="J162" s="189">
        <f t="shared" si="5"/>
        <v>220</v>
      </c>
      <c r="M162">
        <v>1</v>
      </c>
    </row>
    <row r="163" spans="1:13">
      <c r="A163" s="279" t="s">
        <v>111</v>
      </c>
      <c r="B163" s="280">
        <v>45</v>
      </c>
      <c r="C163" s="280">
        <v>104</v>
      </c>
      <c r="D163" s="280" t="str">
        <f>IF(B163&lt;=Lists_Cats!$B$19,Lists_Cats!$C$19,IF(B163&lt;=Lists_Cats!$B$21,Lists_Cats!$C$21,IF(B163&lt;=Lists_Cats!$B$22,Lists_Cats!$C$22,IF(B163&lt;=Lists_Cats!$B$23,Lists_Cats!$C$23,IF(B163&lt;=Lists_Cats!$B$24,Lists_Cats!$C$24,IF(B163&lt;=Lists_Cats!$B$25,Lists_Cats!$C$25,IF(B163&lt;=Lists_Cats!$B$26,Lists_Cats!$C$26,IF(B163&lt;=Lists_Cats!$B$27,Lists_Cats!$C$27,IF(B163&lt;=Lists_Cats!$B$28,Lists_Cats!$C$28,Lists_Cats!$C$29)))))))))</f>
        <v>FT7</v>
      </c>
      <c r="E163" s="280" t="str">
        <f>IF(C163&lt;=Lists_Cats!$B$33,Lists_Cats!$C$33,IF(C163&lt;=Lists_Cats!$B$34,Lists_Cats!$C$34,IF(C163&lt;=Lists_Cats!$B$35,Lists_Cats!$C$35,IF(C163&lt;=Lists_Cats!$B$36,Lists_Cats!$C$36,IF(C163&lt;=Lists_Cats!$B$37,Lists_Cats!$C$37,IF(C163&lt;=Lists_Cats!$B$38,Lists_Cats!$C$38,IF(C163&lt;=Lists_Cats!$B$39,Lists_Cats!$C$39,IF(C163&lt;=Lists_Cats!$B$40,Lists_Cats!$C$40,IF(C163&lt;=Lists_Cats!$B$41,Lists_Cats!$C$41,IF(C163&lt;=Lists_Cats!$B$42,Lists_Cats!$C$42,IF(C163&lt;=Lists_Cats!$B$43,Lists_Cats!$C$43,IF(C163&lt;=Lists_Cats!$B$44,Lists_Cats!$C$44,IF(C163&lt;=Lists_Cats!$B$45,Lists_Cats!$C$45,IF(C163&lt;=Lists_Cats!$B$46,Lists_Cats!$C$46,Lists_Cats!$C$47))))))))))))))</f>
        <v>FW8</v>
      </c>
      <c r="F163" s="280" t="s">
        <v>4</v>
      </c>
      <c r="G163" s="281" t="s">
        <v>720</v>
      </c>
      <c r="H163" s="200" t="str">
        <f t="shared" si="4"/>
        <v>FT7-FW8-C-MDF - Sapele</v>
      </c>
      <c r="I163" s="282">
        <v>294</v>
      </c>
      <c r="J163" s="189">
        <f t="shared" si="5"/>
        <v>224</v>
      </c>
      <c r="M163">
        <v>1</v>
      </c>
    </row>
    <row r="164" spans="1:13">
      <c r="A164" s="279" t="s">
        <v>111</v>
      </c>
      <c r="B164" s="280">
        <v>45</v>
      </c>
      <c r="C164" s="280">
        <v>104</v>
      </c>
      <c r="D164" s="280" t="str">
        <f>IF(B164&lt;=Lists_Cats!$B$19,Lists_Cats!$C$19,IF(B164&lt;=Lists_Cats!$B$21,Lists_Cats!$C$21,IF(B164&lt;=Lists_Cats!$B$22,Lists_Cats!$C$22,IF(B164&lt;=Lists_Cats!$B$23,Lists_Cats!$C$23,IF(B164&lt;=Lists_Cats!$B$24,Lists_Cats!$C$24,IF(B164&lt;=Lists_Cats!$B$25,Lists_Cats!$C$25,IF(B164&lt;=Lists_Cats!$B$26,Lists_Cats!$C$26,IF(B164&lt;=Lists_Cats!$B$27,Lists_Cats!$C$27,IF(B164&lt;=Lists_Cats!$B$28,Lists_Cats!$C$28,Lists_Cats!$C$29)))))))))</f>
        <v>FT7</v>
      </c>
      <c r="E164" s="280" t="str">
        <f>IF(C164&lt;=Lists_Cats!$B$33,Lists_Cats!$C$33,IF(C164&lt;=Lists_Cats!$B$34,Lists_Cats!$C$34,IF(C164&lt;=Lists_Cats!$B$35,Lists_Cats!$C$35,IF(C164&lt;=Lists_Cats!$B$36,Lists_Cats!$C$36,IF(C164&lt;=Lists_Cats!$B$37,Lists_Cats!$C$37,IF(C164&lt;=Lists_Cats!$B$38,Lists_Cats!$C$38,IF(C164&lt;=Lists_Cats!$B$39,Lists_Cats!$C$39,IF(C164&lt;=Lists_Cats!$B$40,Lists_Cats!$C$40,IF(C164&lt;=Lists_Cats!$B$41,Lists_Cats!$C$41,IF(C164&lt;=Lists_Cats!$B$42,Lists_Cats!$C$42,IF(C164&lt;=Lists_Cats!$B$43,Lists_Cats!$C$43,IF(C164&lt;=Lists_Cats!$B$44,Lists_Cats!$C$44,IF(C164&lt;=Lists_Cats!$B$45,Lists_Cats!$C$45,IF(C164&lt;=Lists_Cats!$B$46,Lists_Cats!$C$46,Lists_Cats!$C$47))))))))))))))</f>
        <v>FW8</v>
      </c>
      <c r="F164" s="280" t="s">
        <v>4</v>
      </c>
      <c r="G164" s="281" t="s">
        <v>721</v>
      </c>
      <c r="H164" s="200" t="str">
        <f t="shared" si="4"/>
        <v>FT7-FW8-C-MDF - Walnut</v>
      </c>
      <c r="I164" s="282">
        <v>484</v>
      </c>
      <c r="J164" s="189">
        <f t="shared" si="5"/>
        <v>414</v>
      </c>
      <c r="M164">
        <v>1</v>
      </c>
    </row>
    <row r="165" spans="1:13">
      <c r="A165" s="279" t="s">
        <v>111</v>
      </c>
      <c r="B165" s="280">
        <v>45</v>
      </c>
      <c r="C165" s="280">
        <v>104</v>
      </c>
      <c r="D165" s="280" t="str">
        <f>IF(B165&lt;=Lists_Cats!$B$19,Lists_Cats!$C$19,IF(B165&lt;=Lists_Cats!$B$21,Lists_Cats!$C$21,IF(B165&lt;=Lists_Cats!$B$22,Lists_Cats!$C$22,IF(B165&lt;=Lists_Cats!$B$23,Lists_Cats!$C$23,IF(B165&lt;=Lists_Cats!$B$24,Lists_Cats!$C$24,IF(B165&lt;=Lists_Cats!$B$25,Lists_Cats!$C$25,IF(B165&lt;=Lists_Cats!$B$26,Lists_Cats!$C$26,IF(B165&lt;=Lists_Cats!$B$27,Lists_Cats!$C$27,IF(B165&lt;=Lists_Cats!$B$28,Lists_Cats!$C$28,Lists_Cats!$C$29)))))))))</f>
        <v>FT7</v>
      </c>
      <c r="E165" s="280" t="str">
        <f>IF(C165&lt;=Lists_Cats!$B$33,Lists_Cats!$C$33,IF(C165&lt;=Lists_Cats!$B$34,Lists_Cats!$C$34,IF(C165&lt;=Lists_Cats!$B$35,Lists_Cats!$C$35,IF(C165&lt;=Lists_Cats!$B$36,Lists_Cats!$C$36,IF(C165&lt;=Lists_Cats!$B$37,Lists_Cats!$C$37,IF(C165&lt;=Lists_Cats!$B$38,Lists_Cats!$C$38,IF(C165&lt;=Lists_Cats!$B$39,Lists_Cats!$C$39,IF(C165&lt;=Lists_Cats!$B$40,Lists_Cats!$C$40,IF(C165&lt;=Lists_Cats!$B$41,Lists_Cats!$C$41,IF(C165&lt;=Lists_Cats!$B$42,Lists_Cats!$C$42,IF(C165&lt;=Lists_Cats!$B$43,Lists_Cats!$C$43,IF(C165&lt;=Lists_Cats!$B$44,Lists_Cats!$C$44,IF(C165&lt;=Lists_Cats!$B$45,Lists_Cats!$C$45,IF(C165&lt;=Lists_Cats!$B$46,Lists_Cats!$C$46,Lists_Cats!$C$47))))))))))))))</f>
        <v>FW8</v>
      </c>
      <c r="F165" s="280" t="s">
        <v>9</v>
      </c>
      <c r="G165" s="281" t="s">
        <v>716</v>
      </c>
      <c r="H165" s="200" t="str">
        <f t="shared" si="4"/>
        <v>FT7-FW8-B-MDF - Ash</v>
      </c>
      <c r="I165" s="282">
        <v>316</v>
      </c>
      <c r="J165" s="189">
        <f>+I165+70</f>
        <v>386</v>
      </c>
      <c r="M165">
        <v>1</v>
      </c>
    </row>
    <row r="166" spans="1:13">
      <c r="A166" s="279" t="s">
        <v>111</v>
      </c>
      <c r="B166" s="280">
        <v>45</v>
      </c>
      <c r="C166" s="280">
        <v>104</v>
      </c>
      <c r="D166" s="280" t="str">
        <f>IF(B166&lt;=Lists_Cats!$B$19,Lists_Cats!$C$19,IF(B166&lt;=Lists_Cats!$B$21,Lists_Cats!$C$21,IF(B166&lt;=Lists_Cats!$B$22,Lists_Cats!$C$22,IF(B166&lt;=Lists_Cats!$B$23,Lists_Cats!$C$23,IF(B166&lt;=Lists_Cats!$B$24,Lists_Cats!$C$24,IF(B166&lt;=Lists_Cats!$B$25,Lists_Cats!$C$25,IF(B166&lt;=Lists_Cats!$B$26,Lists_Cats!$C$26,IF(B166&lt;=Lists_Cats!$B$27,Lists_Cats!$C$27,IF(B166&lt;=Lists_Cats!$B$28,Lists_Cats!$C$28,Lists_Cats!$C$29)))))))))</f>
        <v>FT7</v>
      </c>
      <c r="E166" s="280" t="str">
        <f>IF(C166&lt;=Lists_Cats!$B$33,Lists_Cats!$C$33,IF(C166&lt;=Lists_Cats!$B$34,Lists_Cats!$C$34,IF(C166&lt;=Lists_Cats!$B$35,Lists_Cats!$C$35,IF(C166&lt;=Lists_Cats!$B$36,Lists_Cats!$C$36,IF(C166&lt;=Lists_Cats!$B$37,Lists_Cats!$C$37,IF(C166&lt;=Lists_Cats!$B$38,Lists_Cats!$C$38,IF(C166&lt;=Lists_Cats!$B$39,Lists_Cats!$C$39,IF(C166&lt;=Lists_Cats!$B$40,Lists_Cats!$C$40,IF(C166&lt;=Lists_Cats!$B$41,Lists_Cats!$C$41,IF(C166&lt;=Lists_Cats!$B$42,Lists_Cats!$C$42,IF(C166&lt;=Lists_Cats!$B$43,Lists_Cats!$C$43,IF(C166&lt;=Lists_Cats!$B$44,Lists_Cats!$C$44,IF(C166&lt;=Lists_Cats!$B$45,Lists_Cats!$C$45,IF(C166&lt;=Lists_Cats!$B$46,Lists_Cats!$C$46,Lists_Cats!$C$47))))))))))))))</f>
        <v>FW8</v>
      </c>
      <c r="F166" s="280" t="s">
        <v>9</v>
      </c>
      <c r="G166" s="281" t="s">
        <v>717</v>
      </c>
      <c r="H166" s="200" t="str">
        <f t="shared" si="4"/>
        <v>FT7-FW8-B-MDF - Cherry</v>
      </c>
      <c r="I166" s="282">
        <v>421</v>
      </c>
      <c r="J166" s="189">
        <f t="shared" si="5"/>
        <v>351</v>
      </c>
      <c r="M166">
        <v>1</v>
      </c>
    </row>
    <row r="167" spans="1:13">
      <c r="A167" s="279" t="s">
        <v>111</v>
      </c>
      <c r="B167" s="280">
        <v>45</v>
      </c>
      <c r="C167" s="280">
        <v>104</v>
      </c>
      <c r="D167" s="280" t="str">
        <f>IF(B167&lt;=Lists_Cats!$B$19,Lists_Cats!$C$19,IF(B167&lt;=Lists_Cats!$B$21,Lists_Cats!$C$21,IF(B167&lt;=Lists_Cats!$B$22,Lists_Cats!$C$22,IF(B167&lt;=Lists_Cats!$B$23,Lists_Cats!$C$23,IF(B167&lt;=Lists_Cats!$B$24,Lists_Cats!$C$24,IF(B167&lt;=Lists_Cats!$B$25,Lists_Cats!$C$25,IF(B167&lt;=Lists_Cats!$B$26,Lists_Cats!$C$26,IF(B167&lt;=Lists_Cats!$B$27,Lists_Cats!$C$27,IF(B167&lt;=Lists_Cats!$B$28,Lists_Cats!$C$28,Lists_Cats!$C$29)))))))))</f>
        <v>FT7</v>
      </c>
      <c r="E167" s="280" t="str">
        <f>IF(C167&lt;=Lists_Cats!$B$33,Lists_Cats!$C$33,IF(C167&lt;=Lists_Cats!$B$34,Lists_Cats!$C$34,IF(C167&lt;=Lists_Cats!$B$35,Lists_Cats!$C$35,IF(C167&lt;=Lists_Cats!$B$36,Lists_Cats!$C$36,IF(C167&lt;=Lists_Cats!$B$37,Lists_Cats!$C$37,IF(C167&lt;=Lists_Cats!$B$38,Lists_Cats!$C$38,IF(C167&lt;=Lists_Cats!$B$39,Lists_Cats!$C$39,IF(C167&lt;=Lists_Cats!$B$40,Lists_Cats!$C$40,IF(C167&lt;=Lists_Cats!$B$41,Lists_Cats!$C$41,IF(C167&lt;=Lists_Cats!$B$42,Lists_Cats!$C$42,IF(C167&lt;=Lists_Cats!$B$43,Lists_Cats!$C$43,IF(C167&lt;=Lists_Cats!$B$44,Lists_Cats!$C$44,IF(C167&lt;=Lists_Cats!$B$45,Lists_Cats!$C$45,IF(C167&lt;=Lists_Cats!$B$46,Lists_Cats!$C$46,Lists_Cats!$C$47))))))))))))))</f>
        <v>FW8</v>
      </c>
      <c r="F167" s="280" t="s">
        <v>9</v>
      </c>
      <c r="G167" s="265" t="s">
        <v>747</v>
      </c>
      <c r="H167" s="200" t="str">
        <f t="shared" si="4"/>
        <v>FT7-FW8-B-MDF - W.Oak</v>
      </c>
      <c r="I167" s="282">
        <v>397</v>
      </c>
      <c r="J167" s="189">
        <f t="shared" si="5"/>
        <v>327</v>
      </c>
      <c r="M167">
        <v>1</v>
      </c>
    </row>
    <row r="168" spans="1:13">
      <c r="A168" s="279" t="s">
        <v>111</v>
      </c>
      <c r="B168" s="280">
        <v>45</v>
      </c>
      <c r="C168" s="280">
        <v>104</v>
      </c>
      <c r="D168" s="280" t="str">
        <f>IF(B168&lt;=Lists_Cats!$B$19,Lists_Cats!$C$19,IF(B168&lt;=Lists_Cats!$B$21,Lists_Cats!$C$21,IF(B168&lt;=Lists_Cats!$B$22,Lists_Cats!$C$22,IF(B168&lt;=Lists_Cats!$B$23,Lists_Cats!$C$23,IF(B168&lt;=Lists_Cats!$B$24,Lists_Cats!$C$24,IF(B168&lt;=Lists_Cats!$B$25,Lists_Cats!$C$25,IF(B168&lt;=Lists_Cats!$B$26,Lists_Cats!$C$26,IF(B168&lt;=Lists_Cats!$B$27,Lists_Cats!$C$27,IF(B168&lt;=Lists_Cats!$B$28,Lists_Cats!$C$28,Lists_Cats!$C$29)))))))))</f>
        <v>FT7</v>
      </c>
      <c r="E168" s="280" t="str">
        <f>IF(C168&lt;=Lists_Cats!$B$33,Lists_Cats!$C$33,IF(C168&lt;=Lists_Cats!$B$34,Lists_Cats!$C$34,IF(C168&lt;=Lists_Cats!$B$35,Lists_Cats!$C$35,IF(C168&lt;=Lists_Cats!$B$36,Lists_Cats!$C$36,IF(C168&lt;=Lists_Cats!$B$37,Lists_Cats!$C$37,IF(C168&lt;=Lists_Cats!$B$38,Lists_Cats!$C$38,IF(C168&lt;=Lists_Cats!$B$39,Lists_Cats!$C$39,IF(C168&lt;=Lists_Cats!$B$40,Lists_Cats!$C$40,IF(C168&lt;=Lists_Cats!$B$41,Lists_Cats!$C$41,IF(C168&lt;=Lists_Cats!$B$42,Lists_Cats!$C$42,IF(C168&lt;=Lists_Cats!$B$43,Lists_Cats!$C$43,IF(C168&lt;=Lists_Cats!$B$44,Lists_Cats!$C$44,IF(C168&lt;=Lists_Cats!$B$45,Lists_Cats!$C$45,IF(C168&lt;=Lists_Cats!$B$46,Lists_Cats!$C$46,Lists_Cats!$C$47))))))))))))))</f>
        <v>FW8</v>
      </c>
      <c r="F168" s="280" t="s">
        <v>9</v>
      </c>
      <c r="G168" s="281" t="s">
        <v>718</v>
      </c>
      <c r="H168" s="200" t="str">
        <f t="shared" si="4"/>
        <v>FT7-FW8-B-MDF - Maple</v>
      </c>
      <c r="I168" s="282">
        <v>423</v>
      </c>
      <c r="J168" s="189">
        <f t="shared" si="5"/>
        <v>353</v>
      </c>
      <c r="M168">
        <v>1</v>
      </c>
    </row>
    <row r="169" spans="1:13">
      <c r="A169" s="279" t="s">
        <v>111</v>
      </c>
      <c r="B169" s="280">
        <v>45</v>
      </c>
      <c r="C169" s="280">
        <v>104</v>
      </c>
      <c r="D169" s="280" t="str">
        <f>IF(B169&lt;=Lists_Cats!$B$19,Lists_Cats!$C$19,IF(B169&lt;=Lists_Cats!$B$21,Lists_Cats!$C$21,IF(B169&lt;=Lists_Cats!$B$22,Lists_Cats!$C$22,IF(B169&lt;=Lists_Cats!$B$23,Lists_Cats!$C$23,IF(B169&lt;=Lists_Cats!$B$24,Lists_Cats!$C$24,IF(B169&lt;=Lists_Cats!$B$25,Lists_Cats!$C$25,IF(B169&lt;=Lists_Cats!$B$26,Lists_Cats!$C$26,IF(B169&lt;=Lists_Cats!$B$27,Lists_Cats!$C$27,IF(B169&lt;=Lists_Cats!$B$28,Lists_Cats!$C$28,Lists_Cats!$C$29)))))))))</f>
        <v>FT7</v>
      </c>
      <c r="E169" s="280" t="str">
        <f>IF(C169&lt;=Lists_Cats!$B$33,Lists_Cats!$C$33,IF(C169&lt;=Lists_Cats!$B$34,Lists_Cats!$C$34,IF(C169&lt;=Lists_Cats!$B$35,Lists_Cats!$C$35,IF(C169&lt;=Lists_Cats!$B$36,Lists_Cats!$C$36,IF(C169&lt;=Lists_Cats!$B$37,Lists_Cats!$C$37,IF(C169&lt;=Lists_Cats!$B$38,Lists_Cats!$C$38,IF(C169&lt;=Lists_Cats!$B$39,Lists_Cats!$C$39,IF(C169&lt;=Lists_Cats!$B$40,Lists_Cats!$C$40,IF(C169&lt;=Lists_Cats!$B$41,Lists_Cats!$C$41,IF(C169&lt;=Lists_Cats!$B$42,Lists_Cats!$C$42,IF(C169&lt;=Lists_Cats!$B$43,Lists_Cats!$C$43,IF(C169&lt;=Lists_Cats!$B$44,Lists_Cats!$C$44,IF(C169&lt;=Lists_Cats!$B$45,Lists_Cats!$C$45,IF(C169&lt;=Lists_Cats!$B$46,Lists_Cats!$C$46,Lists_Cats!$C$47))))))))))))))</f>
        <v>FW8</v>
      </c>
      <c r="F169" s="280" t="s">
        <v>9</v>
      </c>
      <c r="G169" s="281" t="s">
        <v>719</v>
      </c>
      <c r="H169" s="200" t="str">
        <f t="shared" si="4"/>
        <v>FT7-FW8-B-MDF - S Beech</v>
      </c>
      <c r="I169" s="282">
        <v>330</v>
      </c>
      <c r="J169" s="189">
        <f t="shared" si="5"/>
        <v>260</v>
      </c>
      <c r="M169">
        <v>1</v>
      </c>
    </row>
    <row r="170" spans="1:13">
      <c r="A170" s="279" t="s">
        <v>111</v>
      </c>
      <c r="B170" s="280">
        <v>45</v>
      </c>
      <c r="C170" s="280">
        <v>104</v>
      </c>
      <c r="D170" s="280" t="str">
        <f>IF(B170&lt;=Lists_Cats!$B$19,Lists_Cats!$C$19,IF(B170&lt;=Lists_Cats!$B$21,Lists_Cats!$C$21,IF(B170&lt;=Lists_Cats!$B$22,Lists_Cats!$C$22,IF(B170&lt;=Lists_Cats!$B$23,Lists_Cats!$C$23,IF(B170&lt;=Lists_Cats!$B$24,Lists_Cats!$C$24,IF(B170&lt;=Lists_Cats!$B$25,Lists_Cats!$C$25,IF(B170&lt;=Lists_Cats!$B$26,Lists_Cats!$C$26,IF(B170&lt;=Lists_Cats!$B$27,Lists_Cats!$C$27,IF(B170&lt;=Lists_Cats!$B$28,Lists_Cats!$C$28,Lists_Cats!$C$29)))))))))</f>
        <v>FT7</v>
      </c>
      <c r="E170" s="280" t="str">
        <f>IF(C170&lt;=Lists_Cats!$B$33,Lists_Cats!$C$33,IF(C170&lt;=Lists_Cats!$B$34,Lists_Cats!$C$34,IF(C170&lt;=Lists_Cats!$B$35,Lists_Cats!$C$35,IF(C170&lt;=Lists_Cats!$B$36,Lists_Cats!$C$36,IF(C170&lt;=Lists_Cats!$B$37,Lists_Cats!$C$37,IF(C170&lt;=Lists_Cats!$B$38,Lists_Cats!$C$38,IF(C170&lt;=Lists_Cats!$B$39,Lists_Cats!$C$39,IF(C170&lt;=Lists_Cats!$B$40,Lists_Cats!$C$40,IF(C170&lt;=Lists_Cats!$B$41,Lists_Cats!$C$41,IF(C170&lt;=Lists_Cats!$B$42,Lists_Cats!$C$42,IF(C170&lt;=Lists_Cats!$B$43,Lists_Cats!$C$43,IF(C170&lt;=Lists_Cats!$B$44,Lists_Cats!$C$44,IF(C170&lt;=Lists_Cats!$B$45,Lists_Cats!$C$45,IF(C170&lt;=Lists_Cats!$B$46,Lists_Cats!$C$46,Lists_Cats!$C$47))))))))))))))</f>
        <v>FW8</v>
      </c>
      <c r="F170" s="280" t="s">
        <v>9</v>
      </c>
      <c r="G170" s="281" t="s">
        <v>720</v>
      </c>
      <c r="H170" s="200" t="str">
        <f t="shared" si="4"/>
        <v>FT7-FW8-B-MDF - Sapele</v>
      </c>
      <c r="I170" s="282">
        <v>330</v>
      </c>
      <c r="J170" s="189">
        <f t="shared" si="5"/>
        <v>260</v>
      </c>
      <c r="M170">
        <v>1</v>
      </c>
    </row>
    <row r="171" spans="1:13">
      <c r="A171" s="279" t="s">
        <v>111</v>
      </c>
      <c r="B171" s="280">
        <v>45</v>
      </c>
      <c r="C171" s="280">
        <v>104</v>
      </c>
      <c r="D171" s="280" t="str">
        <f>IF(B171&lt;=Lists_Cats!$B$19,Lists_Cats!$C$19,IF(B171&lt;=Lists_Cats!$B$21,Lists_Cats!$C$21,IF(B171&lt;=Lists_Cats!$B$22,Lists_Cats!$C$22,IF(B171&lt;=Lists_Cats!$B$23,Lists_Cats!$C$23,IF(B171&lt;=Lists_Cats!$B$24,Lists_Cats!$C$24,IF(B171&lt;=Lists_Cats!$B$25,Lists_Cats!$C$25,IF(B171&lt;=Lists_Cats!$B$26,Lists_Cats!$C$26,IF(B171&lt;=Lists_Cats!$B$27,Lists_Cats!$C$27,IF(B171&lt;=Lists_Cats!$B$28,Lists_Cats!$C$28,Lists_Cats!$C$29)))))))))</f>
        <v>FT7</v>
      </c>
      <c r="E171" s="280" t="str">
        <f>IF(C171&lt;=Lists_Cats!$B$33,Lists_Cats!$C$33,IF(C171&lt;=Lists_Cats!$B$34,Lists_Cats!$C$34,IF(C171&lt;=Lists_Cats!$B$35,Lists_Cats!$C$35,IF(C171&lt;=Lists_Cats!$B$36,Lists_Cats!$C$36,IF(C171&lt;=Lists_Cats!$B$37,Lists_Cats!$C$37,IF(C171&lt;=Lists_Cats!$B$38,Lists_Cats!$C$38,IF(C171&lt;=Lists_Cats!$B$39,Lists_Cats!$C$39,IF(C171&lt;=Lists_Cats!$B$40,Lists_Cats!$C$40,IF(C171&lt;=Lists_Cats!$B$41,Lists_Cats!$C$41,IF(C171&lt;=Lists_Cats!$B$42,Lists_Cats!$C$42,IF(C171&lt;=Lists_Cats!$B$43,Lists_Cats!$C$43,IF(C171&lt;=Lists_Cats!$B$44,Lists_Cats!$C$44,IF(C171&lt;=Lists_Cats!$B$45,Lists_Cats!$C$45,IF(C171&lt;=Lists_Cats!$B$46,Lists_Cats!$C$46,Lists_Cats!$C$47))))))))))))))</f>
        <v>FW8</v>
      </c>
      <c r="F171" s="280" t="s">
        <v>9</v>
      </c>
      <c r="G171" s="281" t="s">
        <v>721</v>
      </c>
      <c r="H171" s="200" t="str">
        <f t="shared" si="4"/>
        <v>FT7-FW8-B-MDF - Walnut</v>
      </c>
      <c r="I171" s="282">
        <v>546</v>
      </c>
      <c r="J171" s="189">
        <f t="shared" si="5"/>
        <v>476</v>
      </c>
      <c r="M171">
        <v>1</v>
      </c>
    </row>
    <row r="172" spans="1:13">
      <c r="A172" s="257" t="s">
        <v>112</v>
      </c>
      <c r="B172" s="258">
        <v>45</v>
      </c>
      <c r="C172" s="258">
        <v>115</v>
      </c>
      <c r="D172" s="258" t="str">
        <f>IF(B172&lt;=Lists_Cats!$B$19,Lists_Cats!$C$19,IF(B172&lt;=Lists_Cats!$B$21,Lists_Cats!$C$21,IF(B172&lt;=Lists_Cats!$B$22,Lists_Cats!$C$22,IF(B172&lt;=Lists_Cats!$B$23,Lists_Cats!$C$23,IF(B172&lt;=Lists_Cats!$B$24,Lists_Cats!$C$24,IF(B172&lt;=Lists_Cats!$B$25,Lists_Cats!$C$25,IF(B172&lt;=Lists_Cats!$B$26,Lists_Cats!$C$26,IF(B172&lt;=Lists_Cats!$B$27,Lists_Cats!$C$27,IF(B172&lt;=Lists_Cats!$B$28,Lists_Cats!$C$28,Lists_Cats!$C$29)))))))))</f>
        <v>FT7</v>
      </c>
      <c r="E172" s="258" t="str">
        <f>IF(C172&lt;=Lists_Cats!$B$33,Lists_Cats!$C$33,IF(C172&lt;=Lists_Cats!$B$34,Lists_Cats!$C$34,IF(C172&lt;=Lists_Cats!$B$35,Lists_Cats!$C$35,IF(C172&lt;=Lists_Cats!$B$36,Lists_Cats!$C$36,IF(C172&lt;=Lists_Cats!$B$37,Lists_Cats!$C$37,IF(C172&lt;=Lists_Cats!$B$38,Lists_Cats!$C$38,IF(C172&lt;=Lists_Cats!$B$39,Lists_Cats!$C$39,IF(C172&lt;=Lists_Cats!$B$40,Lists_Cats!$C$40,IF(C172&lt;=Lists_Cats!$B$41,Lists_Cats!$C$41,IF(C172&lt;=Lists_Cats!$B$42,Lists_Cats!$C$42,IF(C172&lt;=Lists_Cats!$B$43,Lists_Cats!$C$43,IF(C172&lt;=Lists_Cats!$B$44,Lists_Cats!$C$44,IF(C172&lt;=Lists_Cats!$B$45,Lists_Cats!$C$45,IF(C172&lt;=Lists_Cats!$B$46,Lists_Cats!$C$46,Lists_Cats!$C$47))))))))))))))</f>
        <v>FW9</v>
      </c>
      <c r="F172" s="258" t="s">
        <v>14</v>
      </c>
      <c r="G172" s="259" t="s">
        <v>716</v>
      </c>
      <c r="H172" s="200" t="str">
        <f t="shared" si="4"/>
        <v>FT7-FW9-A-MDF - Ash</v>
      </c>
      <c r="I172" s="260">
        <v>284</v>
      </c>
      <c r="J172" s="189">
        <f>+I172+70</f>
        <v>354</v>
      </c>
      <c r="M172">
        <v>1</v>
      </c>
    </row>
    <row r="173" spans="1:13">
      <c r="A173" s="257" t="s">
        <v>112</v>
      </c>
      <c r="B173" s="258">
        <v>45</v>
      </c>
      <c r="C173" s="258">
        <v>115</v>
      </c>
      <c r="D173" s="258" t="str">
        <f>IF(B173&lt;=Lists_Cats!$B$19,Lists_Cats!$C$19,IF(B173&lt;=Lists_Cats!$B$21,Lists_Cats!$C$21,IF(B173&lt;=Lists_Cats!$B$22,Lists_Cats!$C$22,IF(B173&lt;=Lists_Cats!$B$23,Lists_Cats!$C$23,IF(B173&lt;=Lists_Cats!$B$24,Lists_Cats!$C$24,IF(B173&lt;=Lists_Cats!$B$25,Lists_Cats!$C$25,IF(B173&lt;=Lists_Cats!$B$26,Lists_Cats!$C$26,IF(B173&lt;=Lists_Cats!$B$27,Lists_Cats!$C$27,IF(B173&lt;=Lists_Cats!$B$28,Lists_Cats!$C$28,Lists_Cats!$C$29)))))))))</f>
        <v>FT7</v>
      </c>
      <c r="E173" s="258" t="str">
        <f>IF(C173&lt;=Lists_Cats!$B$33,Lists_Cats!$C$33,IF(C173&lt;=Lists_Cats!$B$34,Lists_Cats!$C$34,IF(C173&lt;=Lists_Cats!$B$35,Lists_Cats!$C$35,IF(C173&lt;=Lists_Cats!$B$36,Lists_Cats!$C$36,IF(C173&lt;=Lists_Cats!$B$37,Lists_Cats!$C$37,IF(C173&lt;=Lists_Cats!$B$38,Lists_Cats!$C$38,IF(C173&lt;=Lists_Cats!$B$39,Lists_Cats!$C$39,IF(C173&lt;=Lists_Cats!$B$40,Lists_Cats!$C$40,IF(C173&lt;=Lists_Cats!$B$41,Lists_Cats!$C$41,IF(C173&lt;=Lists_Cats!$B$42,Lists_Cats!$C$42,IF(C173&lt;=Lists_Cats!$B$43,Lists_Cats!$C$43,IF(C173&lt;=Lists_Cats!$B$44,Lists_Cats!$C$44,IF(C173&lt;=Lists_Cats!$B$45,Lists_Cats!$C$45,IF(C173&lt;=Lists_Cats!$B$46,Lists_Cats!$C$46,Lists_Cats!$C$47))))))))))))))</f>
        <v>FW9</v>
      </c>
      <c r="F173" s="258" t="s">
        <v>14</v>
      </c>
      <c r="G173" s="259" t="s">
        <v>717</v>
      </c>
      <c r="H173" s="200" t="str">
        <f t="shared" si="4"/>
        <v>FT7-FW9-A-MDF - Cherry</v>
      </c>
      <c r="I173" s="260">
        <v>356</v>
      </c>
      <c r="J173" s="189">
        <f t="shared" si="5"/>
        <v>286</v>
      </c>
      <c r="M173">
        <v>1</v>
      </c>
    </row>
    <row r="174" spans="1:13">
      <c r="A174" s="257" t="s">
        <v>112</v>
      </c>
      <c r="B174" s="258">
        <v>45</v>
      </c>
      <c r="C174" s="258">
        <v>115</v>
      </c>
      <c r="D174" s="258" t="str">
        <f>IF(B174&lt;=Lists_Cats!$B$19,Lists_Cats!$C$19,IF(B174&lt;=Lists_Cats!$B$21,Lists_Cats!$C$21,IF(B174&lt;=Lists_Cats!$B$22,Lists_Cats!$C$22,IF(B174&lt;=Lists_Cats!$B$23,Lists_Cats!$C$23,IF(B174&lt;=Lists_Cats!$B$24,Lists_Cats!$C$24,IF(B174&lt;=Lists_Cats!$B$25,Lists_Cats!$C$25,IF(B174&lt;=Lists_Cats!$B$26,Lists_Cats!$C$26,IF(B174&lt;=Lists_Cats!$B$27,Lists_Cats!$C$27,IF(B174&lt;=Lists_Cats!$B$28,Lists_Cats!$C$28,Lists_Cats!$C$29)))))))))</f>
        <v>FT7</v>
      </c>
      <c r="E174" s="258" t="str">
        <f>IF(C174&lt;=Lists_Cats!$B$33,Lists_Cats!$C$33,IF(C174&lt;=Lists_Cats!$B$34,Lists_Cats!$C$34,IF(C174&lt;=Lists_Cats!$B$35,Lists_Cats!$C$35,IF(C174&lt;=Lists_Cats!$B$36,Lists_Cats!$C$36,IF(C174&lt;=Lists_Cats!$B$37,Lists_Cats!$C$37,IF(C174&lt;=Lists_Cats!$B$38,Lists_Cats!$C$38,IF(C174&lt;=Lists_Cats!$B$39,Lists_Cats!$C$39,IF(C174&lt;=Lists_Cats!$B$40,Lists_Cats!$C$40,IF(C174&lt;=Lists_Cats!$B$41,Lists_Cats!$C$41,IF(C174&lt;=Lists_Cats!$B$42,Lists_Cats!$C$42,IF(C174&lt;=Lists_Cats!$B$43,Lists_Cats!$C$43,IF(C174&lt;=Lists_Cats!$B$44,Lists_Cats!$C$44,IF(C174&lt;=Lists_Cats!$B$45,Lists_Cats!$C$45,IF(C174&lt;=Lists_Cats!$B$46,Lists_Cats!$C$46,Lists_Cats!$C$47))))))))))))))</f>
        <v>FW9</v>
      </c>
      <c r="F174" s="258" t="s">
        <v>14</v>
      </c>
      <c r="G174" s="265" t="s">
        <v>747</v>
      </c>
      <c r="H174" s="200" t="str">
        <f t="shared" si="4"/>
        <v>FT7-FW9-A-MDF - W.Oak</v>
      </c>
      <c r="I174" s="260">
        <v>336</v>
      </c>
      <c r="J174" s="189">
        <f t="shared" si="5"/>
        <v>266</v>
      </c>
      <c r="M174">
        <v>1</v>
      </c>
    </row>
    <row r="175" spans="1:13">
      <c r="A175" s="257" t="s">
        <v>112</v>
      </c>
      <c r="B175" s="258">
        <v>45</v>
      </c>
      <c r="C175" s="258">
        <v>115</v>
      </c>
      <c r="D175" s="258" t="str">
        <f>IF(B175&lt;=Lists_Cats!$B$19,Lists_Cats!$C$19,IF(B175&lt;=Lists_Cats!$B$21,Lists_Cats!$C$21,IF(B175&lt;=Lists_Cats!$B$22,Lists_Cats!$C$22,IF(B175&lt;=Lists_Cats!$B$23,Lists_Cats!$C$23,IF(B175&lt;=Lists_Cats!$B$24,Lists_Cats!$C$24,IF(B175&lt;=Lists_Cats!$B$25,Lists_Cats!$C$25,IF(B175&lt;=Lists_Cats!$B$26,Lists_Cats!$C$26,IF(B175&lt;=Lists_Cats!$B$27,Lists_Cats!$C$27,IF(B175&lt;=Lists_Cats!$B$28,Lists_Cats!$C$28,Lists_Cats!$C$29)))))))))</f>
        <v>FT7</v>
      </c>
      <c r="E175" s="258" t="str">
        <f>IF(C175&lt;=Lists_Cats!$B$33,Lists_Cats!$C$33,IF(C175&lt;=Lists_Cats!$B$34,Lists_Cats!$C$34,IF(C175&lt;=Lists_Cats!$B$35,Lists_Cats!$C$35,IF(C175&lt;=Lists_Cats!$B$36,Lists_Cats!$C$36,IF(C175&lt;=Lists_Cats!$B$37,Lists_Cats!$C$37,IF(C175&lt;=Lists_Cats!$B$38,Lists_Cats!$C$38,IF(C175&lt;=Lists_Cats!$B$39,Lists_Cats!$C$39,IF(C175&lt;=Lists_Cats!$B$40,Lists_Cats!$C$40,IF(C175&lt;=Lists_Cats!$B$41,Lists_Cats!$C$41,IF(C175&lt;=Lists_Cats!$B$42,Lists_Cats!$C$42,IF(C175&lt;=Lists_Cats!$B$43,Lists_Cats!$C$43,IF(C175&lt;=Lists_Cats!$B$44,Lists_Cats!$C$44,IF(C175&lt;=Lists_Cats!$B$45,Lists_Cats!$C$45,IF(C175&lt;=Lists_Cats!$B$46,Lists_Cats!$C$46,Lists_Cats!$C$47))))))))))))))</f>
        <v>FW9</v>
      </c>
      <c r="F175" s="258" t="s">
        <v>14</v>
      </c>
      <c r="G175" s="259" t="s">
        <v>718</v>
      </c>
      <c r="H175" s="200" t="str">
        <f t="shared" si="4"/>
        <v>FT7-FW9-A-MDF - Maple</v>
      </c>
      <c r="I175" s="260">
        <v>358</v>
      </c>
      <c r="J175" s="189">
        <f t="shared" si="5"/>
        <v>288</v>
      </c>
      <c r="M175">
        <v>1</v>
      </c>
    </row>
    <row r="176" spans="1:13">
      <c r="A176" s="257" t="s">
        <v>112</v>
      </c>
      <c r="B176" s="258">
        <v>45</v>
      </c>
      <c r="C176" s="258">
        <v>115</v>
      </c>
      <c r="D176" s="258" t="str">
        <f>IF(B176&lt;=Lists_Cats!$B$19,Lists_Cats!$C$19,IF(B176&lt;=Lists_Cats!$B$21,Lists_Cats!$C$21,IF(B176&lt;=Lists_Cats!$B$22,Lists_Cats!$C$22,IF(B176&lt;=Lists_Cats!$B$23,Lists_Cats!$C$23,IF(B176&lt;=Lists_Cats!$B$24,Lists_Cats!$C$24,IF(B176&lt;=Lists_Cats!$B$25,Lists_Cats!$C$25,IF(B176&lt;=Lists_Cats!$B$26,Lists_Cats!$C$26,IF(B176&lt;=Lists_Cats!$B$27,Lists_Cats!$C$27,IF(B176&lt;=Lists_Cats!$B$28,Lists_Cats!$C$28,Lists_Cats!$C$29)))))))))</f>
        <v>FT7</v>
      </c>
      <c r="E176" s="258" t="str">
        <f>IF(C176&lt;=Lists_Cats!$B$33,Lists_Cats!$C$33,IF(C176&lt;=Lists_Cats!$B$34,Lists_Cats!$C$34,IF(C176&lt;=Lists_Cats!$B$35,Lists_Cats!$C$35,IF(C176&lt;=Lists_Cats!$B$36,Lists_Cats!$C$36,IF(C176&lt;=Lists_Cats!$B$37,Lists_Cats!$C$37,IF(C176&lt;=Lists_Cats!$B$38,Lists_Cats!$C$38,IF(C176&lt;=Lists_Cats!$B$39,Lists_Cats!$C$39,IF(C176&lt;=Lists_Cats!$B$40,Lists_Cats!$C$40,IF(C176&lt;=Lists_Cats!$B$41,Lists_Cats!$C$41,IF(C176&lt;=Lists_Cats!$B$42,Lists_Cats!$C$42,IF(C176&lt;=Lists_Cats!$B$43,Lists_Cats!$C$43,IF(C176&lt;=Lists_Cats!$B$44,Lists_Cats!$C$44,IF(C176&lt;=Lists_Cats!$B$45,Lists_Cats!$C$45,IF(C176&lt;=Lists_Cats!$B$46,Lists_Cats!$C$46,Lists_Cats!$C$47))))))))))))))</f>
        <v>FW9</v>
      </c>
      <c r="F176" s="258" t="s">
        <v>14</v>
      </c>
      <c r="G176" s="259" t="s">
        <v>719</v>
      </c>
      <c r="H176" s="200" t="str">
        <f t="shared" si="4"/>
        <v>FT7-FW9-A-MDF - S Beech</v>
      </c>
      <c r="I176" s="260">
        <v>280</v>
      </c>
      <c r="J176" s="189">
        <f t="shared" si="5"/>
        <v>210</v>
      </c>
      <c r="M176">
        <v>1</v>
      </c>
    </row>
    <row r="177" spans="1:13">
      <c r="A177" s="257" t="s">
        <v>112</v>
      </c>
      <c r="B177" s="258">
        <v>45</v>
      </c>
      <c r="C177" s="258">
        <v>115</v>
      </c>
      <c r="D177" s="258" t="str">
        <f>IF(B177&lt;=Lists_Cats!$B$19,Lists_Cats!$C$19,IF(B177&lt;=Lists_Cats!$B$21,Lists_Cats!$C$21,IF(B177&lt;=Lists_Cats!$B$22,Lists_Cats!$C$22,IF(B177&lt;=Lists_Cats!$B$23,Lists_Cats!$C$23,IF(B177&lt;=Lists_Cats!$B$24,Lists_Cats!$C$24,IF(B177&lt;=Lists_Cats!$B$25,Lists_Cats!$C$25,IF(B177&lt;=Lists_Cats!$B$26,Lists_Cats!$C$26,IF(B177&lt;=Lists_Cats!$B$27,Lists_Cats!$C$27,IF(B177&lt;=Lists_Cats!$B$28,Lists_Cats!$C$28,Lists_Cats!$C$29)))))))))</f>
        <v>FT7</v>
      </c>
      <c r="E177" s="258" t="str">
        <f>IF(C177&lt;=Lists_Cats!$B$33,Lists_Cats!$C$33,IF(C177&lt;=Lists_Cats!$B$34,Lists_Cats!$C$34,IF(C177&lt;=Lists_Cats!$B$35,Lists_Cats!$C$35,IF(C177&lt;=Lists_Cats!$B$36,Lists_Cats!$C$36,IF(C177&lt;=Lists_Cats!$B$37,Lists_Cats!$C$37,IF(C177&lt;=Lists_Cats!$B$38,Lists_Cats!$C$38,IF(C177&lt;=Lists_Cats!$B$39,Lists_Cats!$C$39,IF(C177&lt;=Lists_Cats!$B$40,Lists_Cats!$C$40,IF(C177&lt;=Lists_Cats!$B$41,Lists_Cats!$C$41,IF(C177&lt;=Lists_Cats!$B$42,Lists_Cats!$C$42,IF(C177&lt;=Lists_Cats!$B$43,Lists_Cats!$C$43,IF(C177&lt;=Lists_Cats!$B$44,Lists_Cats!$C$44,IF(C177&lt;=Lists_Cats!$B$45,Lists_Cats!$C$45,IF(C177&lt;=Lists_Cats!$B$46,Lists_Cats!$C$46,Lists_Cats!$C$47))))))))))))))</f>
        <v>FW9</v>
      </c>
      <c r="F177" s="258" t="s">
        <v>14</v>
      </c>
      <c r="G177" s="259" t="s">
        <v>720</v>
      </c>
      <c r="H177" s="200" t="str">
        <f t="shared" si="4"/>
        <v>FT7-FW9-A-MDF - Sapele</v>
      </c>
      <c r="I177" s="260">
        <v>284</v>
      </c>
      <c r="J177" s="189">
        <f t="shared" si="5"/>
        <v>214</v>
      </c>
      <c r="M177">
        <v>1</v>
      </c>
    </row>
    <row r="178" spans="1:13">
      <c r="A178" s="257" t="s">
        <v>112</v>
      </c>
      <c r="B178" s="258">
        <v>45</v>
      </c>
      <c r="C178" s="258">
        <v>115</v>
      </c>
      <c r="D178" s="258" t="str">
        <f>IF(B178&lt;=Lists_Cats!$B$19,Lists_Cats!$C$19,IF(B178&lt;=Lists_Cats!$B$21,Lists_Cats!$C$21,IF(B178&lt;=Lists_Cats!$B$22,Lists_Cats!$C$22,IF(B178&lt;=Lists_Cats!$B$23,Lists_Cats!$C$23,IF(B178&lt;=Lists_Cats!$B$24,Lists_Cats!$C$24,IF(B178&lt;=Lists_Cats!$B$25,Lists_Cats!$C$25,IF(B178&lt;=Lists_Cats!$B$26,Lists_Cats!$C$26,IF(B178&lt;=Lists_Cats!$B$27,Lists_Cats!$C$27,IF(B178&lt;=Lists_Cats!$B$28,Lists_Cats!$C$28,Lists_Cats!$C$29)))))))))</f>
        <v>FT7</v>
      </c>
      <c r="E178" s="258" t="str">
        <f>IF(C178&lt;=Lists_Cats!$B$33,Lists_Cats!$C$33,IF(C178&lt;=Lists_Cats!$B$34,Lists_Cats!$C$34,IF(C178&lt;=Lists_Cats!$B$35,Lists_Cats!$C$35,IF(C178&lt;=Lists_Cats!$B$36,Lists_Cats!$C$36,IF(C178&lt;=Lists_Cats!$B$37,Lists_Cats!$C$37,IF(C178&lt;=Lists_Cats!$B$38,Lists_Cats!$C$38,IF(C178&lt;=Lists_Cats!$B$39,Lists_Cats!$C$39,IF(C178&lt;=Lists_Cats!$B$40,Lists_Cats!$C$40,IF(C178&lt;=Lists_Cats!$B$41,Lists_Cats!$C$41,IF(C178&lt;=Lists_Cats!$B$42,Lists_Cats!$C$42,IF(C178&lt;=Lists_Cats!$B$43,Lists_Cats!$C$43,IF(C178&lt;=Lists_Cats!$B$44,Lists_Cats!$C$44,IF(C178&lt;=Lists_Cats!$B$45,Lists_Cats!$C$45,IF(C178&lt;=Lists_Cats!$B$46,Lists_Cats!$C$46,Lists_Cats!$C$47))))))))))))))</f>
        <v>FW9</v>
      </c>
      <c r="F178" s="258" t="s">
        <v>14</v>
      </c>
      <c r="G178" s="259" t="s">
        <v>721</v>
      </c>
      <c r="H178" s="200" t="str">
        <f t="shared" si="4"/>
        <v>FT7-FW9-A-MDF - Walnut</v>
      </c>
      <c r="I178" s="260">
        <v>455</v>
      </c>
      <c r="J178" s="189">
        <f t="shared" si="5"/>
        <v>385</v>
      </c>
      <c r="M178">
        <v>1</v>
      </c>
    </row>
    <row r="179" spans="1:13">
      <c r="A179" s="257" t="s">
        <v>112</v>
      </c>
      <c r="B179" s="258">
        <v>45</v>
      </c>
      <c r="C179" s="258">
        <v>115</v>
      </c>
      <c r="D179" s="258" t="str">
        <f>IF(B179&lt;=Lists_Cats!$B$19,Lists_Cats!$C$19,IF(B179&lt;=Lists_Cats!$B$21,Lists_Cats!$C$21,IF(B179&lt;=Lists_Cats!$B$22,Lists_Cats!$C$22,IF(B179&lt;=Lists_Cats!$B$23,Lists_Cats!$C$23,IF(B179&lt;=Lists_Cats!$B$24,Lists_Cats!$C$24,IF(B179&lt;=Lists_Cats!$B$25,Lists_Cats!$C$25,IF(B179&lt;=Lists_Cats!$B$26,Lists_Cats!$C$26,IF(B179&lt;=Lists_Cats!$B$27,Lists_Cats!$C$27,IF(B179&lt;=Lists_Cats!$B$28,Lists_Cats!$C$28,Lists_Cats!$C$29)))))))))</f>
        <v>FT7</v>
      </c>
      <c r="E179" s="258" t="str">
        <f>IF(C179&lt;=Lists_Cats!$B$33,Lists_Cats!$C$33,IF(C179&lt;=Lists_Cats!$B$34,Lists_Cats!$C$34,IF(C179&lt;=Lists_Cats!$B$35,Lists_Cats!$C$35,IF(C179&lt;=Lists_Cats!$B$36,Lists_Cats!$C$36,IF(C179&lt;=Lists_Cats!$B$37,Lists_Cats!$C$37,IF(C179&lt;=Lists_Cats!$B$38,Lists_Cats!$C$38,IF(C179&lt;=Lists_Cats!$B$39,Lists_Cats!$C$39,IF(C179&lt;=Lists_Cats!$B$40,Lists_Cats!$C$40,IF(C179&lt;=Lists_Cats!$B$41,Lists_Cats!$C$41,IF(C179&lt;=Lists_Cats!$B$42,Lists_Cats!$C$42,IF(C179&lt;=Lists_Cats!$B$43,Lists_Cats!$C$43,IF(C179&lt;=Lists_Cats!$B$44,Lists_Cats!$C$44,IF(C179&lt;=Lists_Cats!$B$45,Lists_Cats!$C$45,IF(C179&lt;=Lists_Cats!$B$46,Lists_Cats!$C$46,Lists_Cats!$C$47))))))))))))))</f>
        <v>FW9</v>
      </c>
      <c r="F179" s="258" t="s">
        <v>4</v>
      </c>
      <c r="G179" s="259" t="s">
        <v>716</v>
      </c>
      <c r="H179" s="200" t="str">
        <f t="shared" si="4"/>
        <v>FT7-FW9-C-MDF - Ash</v>
      </c>
      <c r="I179" s="260">
        <v>326</v>
      </c>
      <c r="J179" s="189">
        <f>+I179+70</f>
        <v>396</v>
      </c>
      <c r="M179">
        <v>1</v>
      </c>
    </row>
    <row r="180" spans="1:13">
      <c r="A180" s="257" t="s">
        <v>112</v>
      </c>
      <c r="B180" s="258">
        <v>45</v>
      </c>
      <c r="C180" s="258">
        <v>115</v>
      </c>
      <c r="D180" s="258" t="str">
        <f>IF(B180&lt;=Lists_Cats!$B$19,Lists_Cats!$C$19,IF(B180&lt;=Lists_Cats!$B$21,Lists_Cats!$C$21,IF(B180&lt;=Lists_Cats!$B$22,Lists_Cats!$C$22,IF(B180&lt;=Lists_Cats!$B$23,Lists_Cats!$C$23,IF(B180&lt;=Lists_Cats!$B$24,Lists_Cats!$C$24,IF(B180&lt;=Lists_Cats!$B$25,Lists_Cats!$C$25,IF(B180&lt;=Lists_Cats!$B$26,Lists_Cats!$C$26,IF(B180&lt;=Lists_Cats!$B$27,Lists_Cats!$C$27,IF(B180&lt;=Lists_Cats!$B$28,Lists_Cats!$C$28,Lists_Cats!$C$29)))))))))</f>
        <v>FT7</v>
      </c>
      <c r="E180" s="258" t="str">
        <f>IF(C180&lt;=Lists_Cats!$B$33,Lists_Cats!$C$33,IF(C180&lt;=Lists_Cats!$B$34,Lists_Cats!$C$34,IF(C180&lt;=Lists_Cats!$B$35,Lists_Cats!$C$35,IF(C180&lt;=Lists_Cats!$B$36,Lists_Cats!$C$36,IF(C180&lt;=Lists_Cats!$B$37,Lists_Cats!$C$37,IF(C180&lt;=Lists_Cats!$B$38,Lists_Cats!$C$38,IF(C180&lt;=Lists_Cats!$B$39,Lists_Cats!$C$39,IF(C180&lt;=Lists_Cats!$B$40,Lists_Cats!$C$40,IF(C180&lt;=Lists_Cats!$B$41,Lists_Cats!$C$41,IF(C180&lt;=Lists_Cats!$B$42,Lists_Cats!$C$42,IF(C180&lt;=Lists_Cats!$B$43,Lists_Cats!$C$43,IF(C180&lt;=Lists_Cats!$B$44,Lists_Cats!$C$44,IF(C180&lt;=Lists_Cats!$B$45,Lists_Cats!$C$45,IF(C180&lt;=Lists_Cats!$B$46,Lists_Cats!$C$46,Lists_Cats!$C$47))))))))))))))</f>
        <v>FW9</v>
      </c>
      <c r="F180" s="258" t="s">
        <v>4</v>
      </c>
      <c r="G180" s="259" t="s">
        <v>717</v>
      </c>
      <c r="H180" s="200" t="str">
        <f t="shared" si="4"/>
        <v>FT7-FW9-C-MDF - Cherry</v>
      </c>
      <c r="I180" s="260">
        <v>407</v>
      </c>
      <c r="J180" s="189">
        <f t="shared" si="5"/>
        <v>337</v>
      </c>
      <c r="M180">
        <v>1</v>
      </c>
    </row>
    <row r="181" spans="1:13">
      <c r="A181" s="257" t="s">
        <v>112</v>
      </c>
      <c r="B181" s="258">
        <v>45</v>
      </c>
      <c r="C181" s="258">
        <v>115</v>
      </c>
      <c r="D181" s="258" t="str">
        <f>IF(B181&lt;=Lists_Cats!$B$19,Lists_Cats!$C$19,IF(B181&lt;=Lists_Cats!$B$21,Lists_Cats!$C$21,IF(B181&lt;=Lists_Cats!$B$22,Lists_Cats!$C$22,IF(B181&lt;=Lists_Cats!$B$23,Lists_Cats!$C$23,IF(B181&lt;=Lists_Cats!$B$24,Lists_Cats!$C$24,IF(B181&lt;=Lists_Cats!$B$25,Lists_Cats!$C$25,IF(B181&lt;=Lists_Cats!$B$26,Lists_Cats!$C$26,IF(B181&lt;=Lists_Cats!$B$27,Lists_Cats!$C$27,IF(B181&lt;=Lists_Cats!$B$28,Lists_Cats!$C$28,Lists_Cats!$C$29)))))))))</f>
        <v>FT7</v>
      </c>
      <c r="E181" s="258" t="str">
        <f>IF(C181&lt;=Lists_Cats!$B$33,Lists_Cats!$C$33,IF(C181&lt;=Lists_Cats!$B$34,Lists_Cats!$C$34,IF(C181&lt;=Lists_Cats!$B$35,Lists_Cats!$C$35,IF(C181&lt;=Lists_Cats!$B$36,Lists_Cats!$C$36,IF(C181&lt;=Lists_Cats!$B$37,Lists_Cats!$C$37,IF(C181&lt;=Lists_Cats!$B$38,Lists_Cats!$C$38,IF(C181&lt;=Lists_Cats!$B$39,Lists_Cats!$C$39,IF(C181&lt;=Lists_Cats!$B$40,Lists_Cats!$C$40,IF(C181&lt;=Lists_Cats!$B$41,Lists_Cats!$C$41,IF(C181&lt;=Lists_Cats!$B$42,Lists_Cats!$C$42,IF(C181&lt;=Lists_Cats!$B$43,Lists_Cats!$C$43,IF(C181&lt;=Lists_Cats!$B$44,Lists_Cats!$C$44,IF(C181&lt;=Lists_Cats!$B$45,Lists_Cats!$C$45,IF(C181&lt;=Lists_Cats!$B$46,Lists_Cats!$C$46,Lists_Cats!$C$47))))))))))))))</f>
        <v>FW9</v>
      </c>
      <c r="F181" s="258" t="s">
        <v>4</v>
      </c>
      <c r="G181" s="265" t="s">
        <v>747</v>
      </c>
      <c r="H181" s="200" t="str">
        <f t="shared" si="4"/>
        <v>FT7-FW9-C-MDF - W.Oak</v>
      </c>
      <c r="I181" s="260">
        <v>383</v>
      </c>
      <c r="J181" s="189">
        <f t="shared" si="5"/>
        <v>313</v>
      </c>
      <c r="M181">
        <v>1</v>
      </c>
    </row>
    <row r="182" spans="1:13">
      <c r="A182" s="257" t="s">
        <v>112</v>
      </c>
      <c r="B182" s="258">
        <v>45</v>
      </c>
      <c r="C182" s="258">
        <v>115</v>
      </c>
      <c r="D182" s="258" t="str">
        <f>IF(B182&lt;=Lists_Cats!$B$19,Lists_Cats!$C$19,IF(B182&lt;=Lists_Cats!$B$21,Lists_Cats!$C$21,IF(B182&lt;=Lists_Cats!$B$22,Lists_Cats!$C$22,IF(B182&lt;=Lists_Cats!$B$23,Lists_Cats!$C$23,IF(B182&lt;=Lists_Cats!$B$24,Lists_Cats!$C$24,IF(B182&lt;=Lists_Cats!$B$25,Lists_Cats!$C$25,IF(B182&lt;=Lists_Cats!$B$26,Lists_Cats!$C$26,IF(B182&lt;=Lists_Cats!$B$27,Lists_Cats!$C$27,IF(B182&lt;=Lists_Cats!$B$28,Lists_Cats!$C$28,Lists_Cats!$C$29)))))))))</f>
        <v>FT7</v>
      </c>
      <c r="E182" s="258" t="str">
        <f>IF(C182&lt;=Lists_Cats!$B$33,Lists_Cats!$C$33,IF(C182&lt;=Lists_Cats!$B$34,Lists_Cats!$C$34,IF(C182&lt;=Lists_Cats!$B$35,Lists_Cats!$C$35,IF(C182&lt;=Lists_Cats!$B$36,Lists_Cats!$C$36,IF(C182&lt;=Lists_Cats!$B$37,Lists_Cats!$C$37,IF(C182&lt;=Lists_Cats!$B$38,Lists_Cats!$C$38,IF(C182&lt;=Lists_Cats!$B$39,Lists_Cats!$C$39,IF(C182&lt;=Lists_Cats!$B$40,Lists_Cats!$C$40,IF(C182&lt;=Lists_Cats!$B$41,Lists_Cats!$C$41,IF(C182&lt;=Lists_Cats!$B$42,Lists_Cats!$C$42,IF(C182&lt;=Lists_Cats!$B$43,Lists_Cats!$C$43,IF(C182&lt;=Lists_Cats!$B$44,Lists_Cats!$C$44,IF(C182&lt;=Lists_Cats!$B$45,Lists_Cats!$C$45,IF(C182&lt;=Lists_Cats!$B$46,Lists_Cats!$C$46,Lists_Cats!$C$47))))))))))))))</f>
        <v>FW9</v>
      </c>
      <c r="F182" s="258" t="s">
        <v>4</v>
      </c>
      <c r="G182" s="259" t="s">
        <v>718</v>
      </c>
      <c r="H182" s="200" t="str">
        <f t="shared" si="4"/>
        <v>FT7-FW9-C-MDF - Maple</v>
      </c>
      <c r="I182" s="260">
        <v>407</v>
      </c>
      <c r="J182" s="189">
        <f t="shared" si="5"/>
        <v>337</v>
      </c>
      <c r="M182">
        <v>1</v>
      </c>
    </row>
    <row r="183" spans="1:13">
      <c r="A183" s="257" t="s">
        <v>112</v>
      </c>
      <c r="B183" s="258">
        <v>45</v>
      </c>
      <c r="C183" s="258">
        <v>115</v>
      </c>
      <c r="D183" s="258" t="str">
        <f>IF(B183&lt;=Lists_Cats!$B$19,Lists_Cats!$C$19,IF(B183&lt;=Lists_Cats!$B$21,Lists_Cats!$C$21,IF(B183&lt;=Lists_Cats!$B$22,Lists_Cats!$C$22,IF(B183&lt;=Lists_Cats!$B$23,Lists_Cats!$C$23,IF(B183&lt;=Lists_Cats!$B$24,Lists_Cats!$C$24,IF(B183&lt;=Lists_Cats!$B$25,Lists_Cats!$C$25,IF(B183&lt;=Lists_Cats!$B$26,Lists_Cats!$C$26,IF(B183&lt;=Lists_Cats!$B$27,Lists_Cats!$C$27,IF(B183&lt;=Lists_Cats!$B$28,Lists_Cats!$C$28,Lists_Cats!$C$29)))))))))</f>
        <v>FT7</v>
      </c>
      <c r="E183" s="258" t="str">
        <f>IF(C183&lt;=Lists_Cats!$B$33,Lists_Cats!$C$33,IF(C183&lt;=Lists_Cats!$B$34,Lists_Cats!$C$34,IF(C183&lt;=Lists_Cats!$B$35,Lists_Cats!$C$35,IF(C183&lt;=Lists_Cats!$B$36,Lists_Cats!$C$36,IF(C183&lt;=Lists_Cats!$B$37,Lists_Cats!$C$37,IF(C183&lt;=Lists_Cats!$B$38,Lists_Cats!$C$38,IF(C183&lt;=Lists_Cats!$B$39,Lists_Cats!$C$39,IF(C183&lt;=Lists_Cats!$B$40,Lists_Cats!$C$40,IF(C183&lt;=Lists_Cats!$B$41,Lists_Cats!$C$41,IF(C183&lt;=Lists_Cats!$B$42,Lists_Cats!$C$42,IF(C183&lt;=Lists_Cats!$B$43,Lists_Cats!$C$43,IF(C183&lt;=Lists_Cats!$B$44,Lists_Cats!$C$44,IF(C183&lt;=Lists_Cats!$B$45,Lists_Cats!$C$45,IF(C183&lt;=Lists_Cats!$B$46,Lists_Cats!$C$46,Lists_Cats!$C$47))))))))))))))</f>
        <v>FW9</v>
      </c>
      <c r="F183" s="258" t="s">
        <v>4</v>
      </c>
      <c r="G183" s="259" t="s">
        <v>719</v>
      </c>
      <c r="H183" s="200" t="str">
        <f t="shared" si="4"/>
        <v>FT7-FW9-C-MDF - S Beech</v>
      </c>
      <c r="I183" s="260">
        <v>324</v>
      </c>
      <c r="J183" s="189">
        <f t="shared" si="5"/>
        <v>254</v>
      </c>
      <c r="M183">
        <v>1</v>
      </c>
    </row>
    <row r="184" spans="1:13">
      <c r="A184" s="257" t="s">
        <v>112</v>
      </c>
      <c r="B184" s="258">
        <v>45</v>
      </c>
      <c r="C184" s="258">
        <v>115</v>
      </c>
      <c r="D184" s="258" t="str">
        <f>IF(B184&lt;=Lists_Cats!$B$19,Lists_Cats!$C$19,IF(B184&lt;=Lists_Cats!$B$21,Lists_Cats!$C$21,IF(B184&lt;=Lists_Cats!$B$22,Lists_Cats!$C$22,IF(B184&lt;=Lists_Cats!$B$23,Lists_Cats!$C$23,IF(B184&lt;=Lists_Cats!$B$24,Lists_Cats!$C$24,IF(B184&lt;=Lists_Cats!$B$25,Lists_Cats!$C$25,IF(B184&lt;=Lists_Cats!$B$26,Lists_Cats!$C$26,IF(B184&lt;=Lists_Cats!$B$27,Lists_Cats!$C$27,IF(B184&lt;=Lists_Cats!$B$28,Lists_Cats!$C$28,Lists_Cats!$C$29)))))))))</f>
        <v>FT7</v>
      </c>
      <c r="E184" s="258" t="str">
        <f>IF(C184&lt;=Lists_Cats!$B$33,Lists_Cats!$C$33,IF(C184&lt;=Lists_Cats!$B$34,Lists_Cats!$C$34,IF(C184&lt;=Lists_Cats!$B$35,Lists_Cats!$C$35,IF(C184&lt;=Lists_Cats!$B$36,Lists_Cats!$C$36,IF(C184&lt;=Lists_Cats!$B$37,Lists_Cats!$C$37,IF(C184&lt;=Lists_Cats!$B$38,Lists_Cats!$C$38,IF(C184&lt;=Lists_Cats!$B$39,Lists_Cats!$C$39,IF(C184&lt;=Lists_Cats!$B$40,Lists_Cats!$C$40,IF(C184&lt;=Lists_Cats!$B$41,Lists_Cats!$C$41,IF(C184&lt;=Lists_Cats!$B$42,Lists_Cats!$C$42,IF(C184&lt;=Lists_Cats!$B$43,Lists_Cats!$C$43,IF(C184&lt;=Lists_Cats!$B$44,Lists_Cats!$C$44,IF(C184&lt;=Lists_Cats!$B$45,Lists_Cats!$C$45,IF(C184&lt;=Lists_Cats!$B$46,Lists_Cats!$C$46,Lists_Cats!$C$47))))))))))))))</f>
        <v>FW9</v>
      </c>
      <c r="F184" s="258" t="s">
        <v>4</v>
      </c>
      <c r="G184" s="259" t="s">
        <v>720</v>
      </c>
      <c r="H184" s="200" t="str">
        <f t="shared" si="4"/>
        <v>FT7-FW9-C-MDF - Sapele</v>
      </c>
      <c r="I184" s="260">
        <v>326</v>
      </c>
      <c r="J184" s="189">
        <f t="shared" si="5"/>
        <v>256</v>
      </c>
      <c r="M184">
        <v>1</v>
      </c>
    </row>
    <row r="185" spans="1:13">
      <c r="A185" s="257" t="s">
        <v>112</v>
      </c>
      <c r="B185" s="258">
        <v>45</v>
      </c>
      <c r="C185" s="258">
        <v>115</v>
      </c>
      <c r="D185" s="258" t="str">
        <f>IF(B185&lt;=Lists_Cats!$B$19,Lists_Cats!$C$19,IF(B185&lt;=Lists_Cats!$B$21,Lists_Cats!$C$21,IF(B185&lt;=Lists_Cats!$B$22,Lists_Cats!$C$22,IF(B185&lt;=Lists_Cats!$B$23,Lists_Cats!$C$23,IF(B185&lt;=Lists_Cats!$B$24,Lists_Cats!$C$24,IF(B185&lt;=Lists_Cats!$B$25,Lists_Cats!$C$25,IF(B185&lt;=Lists_Cats!$B$26,Lists_Cats!$C$26,IF(B185&lt;=Lists_Cats!$B$27,Lists_Cats!$C$27,IF(B185&lt;=Lists_Cats!$B$28,Lists_Cats!$C$28,Lists_Cats!$C$29)))))))))</f>
        <v>FT7</v>
      </c>
      <c r="E185" s="258" t="str">
        <f>IF(C185&lt;=Lists_Cats!$B$33,Lists_Cats!$C$33,IF(C185&lt;=Lists_Cats!$B$34,Lists_Cats!$C$34,IF(C185&lt;=Lists_Cats!$B$35,Lists_Cats!$C$35,IF(C185&lt;=Lists_Cats!$B$36,Lists_Cats!$C$36,IF(C185&lt;=Lists_Cats!$B$37,Lists_Cats!$C$37,IF(C185&lt;=Lists_Cats!$B$38,Lists_Cats!$C$38,IF(C185&lt;=Lists_Cats!$B$39,Lists_Cats!$C$39,IF(C185&lt;=Lists_Cats!$B$40,Lists_Cats!$C$40,IF(C185&lt;=Lists_Cats!$B$41,Lists_Cats!$C$41,IF(C185&lt;=Lists_Cats!$B$42,Lists_Cats!$C$42,IF(C185&lt;=Lists_Cats!$B$43,Lists_Cats!$C$43,IF(C185&lt;=Lists_Cats!$B$44,Lists_Cats!$C$44,IF(C185&lt;=Lists_Cats!$B$45,Lists_Cats!$C$45,IF(C185&lt;=Lists_Cats!$B$46,Lists_Cats!$C$46,Lists_Cats!$C$47))))))))))))))</f>
        <v>FW9</v>
      </c>
      <c r="F185" s="258" t="s">
        <v>4</v>
      </c>
      <c r="G185" s="259" t="s">
        <v>721</v>
      </c>
      <c r="H185" s="200" t="str">
        <f t="shared" si="4"/>
        <v>FT7-FW9-C-MDF - Walnut</v>
      </c>
      <c r="I185" s="260">
        <v>520</v>
      </c>
      <c r="J185" s="189">
        <f t="shared" si="5"/>
        <v>450</v>
      </c>
      <c r="M185">
        <v>1</v>
      </c>
    </row>
    <row r="186" spans="1:13">
      <c r="A186" s="257" t="s">
        <v>112</v>
      </c>
      <c r="B186" s="258">
        <v>45</v>
      </c>
      <c r="C186" s="258">
        <v>115</v>
      </c>
      <c r="D186" s="258" t="str">
        <f>IF(B186&lt;=Lists_Cats!$B$19,Lists_Cats!$C$19,IF(B186&lt;=Lists_Cats!$B$21,Lists_Cats!$C$21,IF(B186&lt;=Lists_Cats!$B$22,Lists_Cats!$C$22,IF(B186&lt;=Lists_Cats!$B$23,Lists_Cats!$C$23,IF(B186&lt;=Lists_Cats!$B$24,Lists_Cats!$C$24,IF(B186&lt;=Lists_Cats!$B$25,Lists_Cats!$C$25,IF(B186&lt;=Lists_Cats!$B$26,Lists_Cats!$C$26,IF(B186&lt;=Lists_Cats!$B$27,Lists_Cats!$C$27,IF(B186&lt;=Lists_Cats!$B$28,Lists_Cats!$C$28,Lists_Cats!$C$29)))))))))</f>
        <v>FT7</v>
      </c>
      <c r="E186" s="258" t="str">
        <f>IF(C186&lt;=Lists_Cats!$B$33,Lists_Cats!$C$33,IF(C186&lt;=Lists_Cats!$B$34,Lists_Cats!$C$34,IF(C186&lt;=Lists_Cats!$B$35,Lists_Cats!$C$35,IF(C186&lt;=Lists_Cats!$B$36,Lists_Cats!$C$36,IF(C186&lt;=Lists_Cats!$B$37,Lists_Cats!$C$37,IF(C186&lt;=Lists_Cats!$B$38,Lists_Cats!$C$38,IF(C186&lt;=Lists_Cats!$B$39,Lists_Cats!$C$39,IF(C186&lt;=Lists_Cats!$B$40,Lists_Cats!$C$40,IF(C186&lt;=Lists_Cats!$B$41,Lists_Cats!$C$41,IF(C186&lt;=Lists_Cats!$B$42,Lists_Cats!$C$42,IF(C186&lt;=Lists_Cats!$B$43,Lists_Cats!$C$43,IF(C186&lt;=Lists_Cats!$B$44,Lists_Cats!$C$44,IF(C186&lt;=Lists_Cats!$B$45,Lists_Cats!$C$45,IF(C186&lt;=Lists_Cats!$B$46,Lists_Cats!$C$46,Lists_Cats!$C$47))))))))))))))</f>
        <v>FW9</v>
      </c>
      <c r="F186" s="258" t="s">
        <v>9</v>
      </c>
      <c r="G186" s="259" t="s">
        <v>716</v>
      </c>
      <c r="H186" s="200" t="str">
        <f t="shared" si="4"/>
        <v>FT7-FW9-B-MDF - Ash</v>
      </c>
      <c r="I186" s="260">
        <v>372</v>
      </c>
      <c r="J186" s="189">
        <f>+I186+70</f>
        <v>442</v>
      </c>
      <c r="M186">
        <v>1</v>
      </c>
    </row>
    <row r="187" spans="1:13">
      <c r="A187" s="257" t="s">
        <v>112</v>
      </c>
      <c r="B187" s="258">
        <v>45</v>
      </c>
      <c r="C187" s="258">
        <v>115</v>
      </c>
      <c r="D187" s="258" t="str">
        <f>IF(B187&lt;=Lists_Cats!$B$19,Lists_Cats!$C$19,IF(B187&lt;=Lists_Cats!$B$21,Lists_Cats!$C$21,IF(B187&lt;=Lists_Cats!$B$22,Lists_Cats!$C$22,IF(B187&lt;=Lists_Cats!$B$23,Lists_Cats!$C$23,IF(B187&lt;=Lists_Cats!$B$24,Lists_Cats!$C$24,IF(B187&lt;=Lists_Cats!$B$25,Lists_Cats!$C$25,IF(B187&lt;=Lists_Cats!$B$26,Lists_Cats!$C$26,IF(B187&lt;=Lists_Cats!$B$27,Lists_Cats!$C$27,IF(B187&lt;=Lists_Cats!$B$28,Lists_Cats!$C$28,Lists_Cats!$C$29)))))))))</f>
        <v>FT7</v>
      </c>
      <c r="E187" s="258" t="str">
        <f>IF(C187&lt;=Lists_Cats!$B$33,Lists_Cats!$C$33,IF(C187&lt;=Lists_Cats!$B$34,Lists_Cats!$C$34,IF(C187&lt;=Lists_Cats!$B$35,Lists_Cats!$C$35,IF(C187&lt;=Lists_Cats!$B$36,Lists_Cats!$C$36,IF(C187&lt;=Lists_Cats!$B$37,Lists_Cats!$C$37,IF(C187&lt;=Lists_Cats!$B$38,Lists_Cats!$C$38,IF(C187&lt;=Lists_Cats!$B$39,Lists_Cats!$C$39,IF(C187&lt;=Lists_Cats!$B$40,Lists_Cats!$C$40,IF(C187&lt;=Lists_Cats!$B$41,Lists_Cats!$C$41,IF(C187&lt;=Lists_Cats!$B$42,Lists_Cats!$C$42,IF(C187&lt;=Lists_Cats!$B$43,Lists_Cats!$C$43,IF(C187&lt;=Lists_Cats!$B$44,Lists_Cats!$C$44,IF(C187&lt;=Lists_Cats!$B$45,Lists_Cats!$C$45,IF(C187&lt;=Lists_Cats!$B$46,Lists_Cats!$C$46,Lists_Cats!$C$47))))))))))))))</f>
        <v>FW9</v>
      </c>
      <c r="F187" s="258" t="s">
        <v>9</v>
      </c>
      <c r="G187" s="259" t="s">
        <v>717</v>
      </c>
      <c r="H187" s="200" t="str">
        <f t="shared" si="4"/>
        <v>FT7-FW9-B-MDF - Cherry</v>
      </c>
      <c r="I187" s="260">
        <v>459</v>
      </c>
      <c r="J187" s="189">
        <f t="shared" si="5"/>
        <v>389</v>
      </c>
      <c r="M187">
        <v>1</v>
      </c>
    </row>
    <row r="188" spans="1:13">
      <c r="A188" s="257" t="s">
        <v>112</v>
      </c>
      <c r="B188" s="258">
        <v>45</v>
      </c>
      <c r="C188" s="258">
        <v>115</v>
      </c>
      <c r="D188" s="258" t="str">
        <f>IF(B188&lt;=Lists_Cats!$B$19,Lists_Cats!$C$19,IF(B188&lt;=Lists_Cats!$B$21,Lists_Cats!$C$21,IF(B188&lt;=Lists_Cats!$B$22,Lists_Cats!$C$22,IF(B188&lt;=Lists_Cats!$B$23,Lists_Cats!$C$23,IF(B188&lt;=Lists_Cats!$B$24,Lists_Cats!$C$24,IF(B188&lt;=Lists_Cats!$B$25,Lists_Cats!$C$25,IF(B188&lt;=Lists_Cats!$B$26,Lists_Cats!$C$26,IF(B188&lt;=Lists_Cats!$B$27,Lists_Cats!$C$27,IF(B188&lt;=Lists_Cats!$B$28,Lists_Cats!$C$28,Lists_Cats!$C$29)))))))))</f>
        <v>FT7</v>
      </c>
      <c r="E188" s="258" t="str">
        <f>IF(C188&lt;=Lists_Cats!$B$33,Lists_Cats!$C$33,IF(C188&lt;=Lists_Cats!$B$34,Lists_Cats!$C$34,IF(C188&lt;=Lists_Cats!$B$35,Lists_Cats!$C$35,IF(C188&lt;=Lists_Cats!$B$36,Lists_Cats!$C$36,IF(C188&lt;=Lists_Cats!$B$37,Lists_Cats!$C$37,IF(C188&lt;=Lists_Cats!$B$38,Lists_Cats!$C$38,IF(C188&lt;=Lists_Cats!$B$39,Lists_Cats!$C$39,IF(C188&lt;=Lists_Cats!$B$40,Lists_Cats!$C$40,IF(C188&lt;=Lists_Cats!$B$41,Lists_Cats!$C$41,IF(C188&lt;=Lists_Cats!$B$42,Lists_Cats!$C$42,IF(C188&lt;=Lists_Cats!$B$43,Lists_Cats!$C$43,IF(C188&lt;=Lists_Cats!$B$44,Lists_Cats!$C$44,IF(C188&lt;=Lists_Cats!$B$45,Lists_Cats!$C$45,IF(C188&lt;=Lists_Cats!$B$46,Lists_Cats!$C$46,Lists_Cats!$C$47))))))))))))))</f>
        <v>FW9</v>
      </c>
      <c r="F188" s="258" t="s">
        <v>9</v>
      </c>
      <c r="G188" s="265" t="s">
        <v>747</v>
      </c>
      <c r="H188" s="200" t="str">
        <f t="shared" si="4"/>
        <v>FT7-FW9-B-MDF - W.Oak</v>
      </c>
      <c r="I188" s="260">
        <v>435</v>
      </c>
      <c r="J188" s="189">
        <f t="shared" si="5"/>
        <v>365</v>
      </c>
      <c r="M188">
        <v>1</v>
      </c>
    </row>
    <row r="189" spans="1:13">
      <c r="A189" s="257" t="s">
        <v>112</v>
      </c>
      <c r="B189" s="258">
        <v>45</v>
      </c>
      <c r="C189" s="258">
        <v>115</v>
      </c>
      <c r="D189" s="258" t="str">
        <f>IF(B189&lt;=Lists_Cats!$B$19,Lists_Cats!$C$19,IF(B189&lt;=Lists_Cats!$B$21,Lists_Cats!$C$21,IF(B189&lt;=Lists_Cats!$B$22,Lists_Cats!$C$22,IF(B189&lt;=Lists_Cats!$B$23,Lists_Cats!$C$23,IF(B189&lt;=Lists_Cats!$B$24,Lists_Cats!$C$24,IF(B189&lt;=Lists_Cats!$B$25,Lists_Cats!$C$25,IF(B189&lt;=Lists_Cats!$B$26,Lists_Cats!$C$26,IF(B189&lt;=Lists_Cats!$B$27,Lists_Cats!$C$27,IF(B189&lt;=Lists_Cats!$B$28,Lists_Cats!$C$28,Lists_Cats!$C$29)))))))))</f>
        <v>FT7</v>
      </c>
      <c r="E189" s="258" t="str">
        <f>IF(C189&lt;=Lists_Cats!$B$33,Lists_Cats!$C$33,IF(C189&lt;=Lists_Cats!$B$34,Lists_Cats!$C$34,IF(C189&lt;=Lists_Cats!$B$35,Lists_Cats!$C$35,IF(C189&lt;=Lists_Cats!$B$36,Lists_Cats!$C$36,IF(C189&lt;=Lists_Cats!$B$37,Lists_Cats!$C$37,IF(C189&lt;=Lists_Cats!$B$38,Lists_Cats!$C$38,IF(C189&lt;=Lists_Cats!$B$39,Lists_Cats!$C$39,IF(C189&lt;=Lists_Cats!$B$40,Lists_Cats!$C$40,IF(C189&lt;=Lists_Cats!$B$41,Lists_Cats!$C$41,IF(C189&lt;=Lists_Cats!$B$42,Lists_Cats!$C$42,IF(C189&lt;=Lists_Cats!$B$43,Lists_Cats!$C$43,IF(C189&lt;=Lists_Cats!$B$44,Lists_Cats!$C$44,IF(C189&lt;=Lists_Cats!$B$45,Lists_Cats!$C$45,IF(C189&lt;=Lists_Cats!$B$46,Lists_Cats!$C$46,Lists_Cats!$C$47))))))))))))))</f>
        <v>FW9</v>
      </c>
      <c r="F189" s="258" t="s">
        <v>9</v>
      </c>
      <c r="G189" s="259" t="s">
        <v>718</v>
      </c>
      <c r="H189" s="200" t="str">
        <f t="shared" si="4"/>
        <v>FT7-FW9-B-MDF - Maple</v>
      </c>
      <c r="I189" s="260">
        <v>461</v>
      </c>
      <c r="J189" s="189">
        <f t="shared" si="5"/>
        <v>391</v>
      </c>
      <c r="M189">
        <v>1</v>
      </c>
    </row>
    <row r="190" spans="1:13">
      <c r="A190" s="257" t="s">
        <v>112</v>
      </c>
      <c r="B190" s="258">
        <v>45</v>
      </c>
      <c r="C190" s="258">
        <v>115</v>
      </c>
      <c r="D190" s="258" t="str">
        <f>IF(B190&lt;=Lists_Cats!$B$19,Lists_Cats!$C$19,IF(B190&lt;=Lists_Cats!$B$21,Lists_Cats!$C$21,IF(B190&lt;=Lists_Cats!$B$22,Lists_Cats!$C$22,IF(B190&lt;=Lists_Cats!$B$23,Lists_Cats!$C$23,IF(B190&lt;=Lists_Cats!$B$24,Lists_Cats!$C$24,IF(B190&lt;=Lists_Cats!$B$25,Lists_Cats!$C$25,IF(B190&lt;=Lists_Cats!$B$26,Lists_Cats!$C$26,IF(B190&lt;=Lists_Cats!$B$27,Lists_Cats!$C$27,IF(B190&lt;=Lists_Cats!$B$28,Lists_Cats!$C$28,Lists_Cats!$C$29)))))))))</f>
        <v>FT7</v>
      </c>
      <c r="E190" s="258" t="str">
        <f>IF(C190&lt;=Lists_Cats!$B$33,Lists_Cats!$C$33,IF(C190&lt;=Lists_Cats!$B$34,Lists_Cats!$C$34,IF(C190&lt;=Lists_Cats!$B$35,Lists_Cats!$C$35,IF(C190&lt;=Lists_Cats!$B$36,Lists_Cats!$C$36,IF(C190&lt;=Lists_Cats!$B$37,Lists_Cats!$C$37,IF(C190&lt;=Lists_Cats!$B$38,Lists_Cats!$C$38,IF(C190&lt;=Lists_Cats!$B$39,Lists_Cats!$C$39,IF(C190&lt;=Lists_Cats!$B$40,Lists_Cats!$C$40,IF(C190&lt;=Lists_Cats!$B$41,Lists_Cats!$C$41,IF(C190&lt;=Lists_Cats!$B$42,Lists_Cats!$C$42,IF(C190&lt;=Lists_Cats!$B$43,Lists_Cats!$C$43,IF(C190&lt;=Lists_Cats!$B$44,Lists_Cats!$C$44,IF(C190&lt;=Lists_Cats!$B$45,Lists_Cats!$C$45,IF(C190&lt;=Lists_Cats!$B$46,Lists_Cats!$C$46,Lists_Cats!$C$47))))))))))))))</f>
        <v>FW9</v>
      </c>
      <c r="F190" s="258" t="s">
        <v>9</v>
      </c>
      <c r="G190" s="259" t="s">
        <v>719</v>
      </c>
      <c r="H190" s="200" t="str">
        <f t="shared" si="4"/>
        <v>FT7-FW9-B-MDF - S Beech</v>
      </c>
      <c r="I190" s="260">
        <v>366</v>
      </c>
      <c r="J190" s="189">
        <f t="shared" si="5"/>
        <v>296</v>
      </c>
      <c r="M190">
        <v>1</v>
      </c>
    </row>
    <row r="191" spans="1:13">
      <c r="A191" s="257" t="s">
        <v>112</v>
      </c>
      <c r="B191" s="258">
        <v>45</v>
      </c>
      <c r="C191" s="258">
        <v>115</v>
      </c>
      <c r="D191" s="258" t="str">
        <f>IF(B191&lt;=Lists_Cats!$B$19,Lists_Cats!$C$19,IF(B191&lt;=Lists_Cats!$B$21,Lists_Cats!$C$21,IF(B191&lt;=Lists_Cats!$B$22,Lists_Cats!$C$22,IF(B191&lt;=Lists_Cats!$B$23,Lists_Cats!$C$23,IF(B191&lt;=Lists_Cats!$B$24,Lists_Cats!$C$24,IF(B191&lt;=Lists_Cats!$B$25,Lists_Cats!$C$25,IF(B191&lt;=Lists_Cats!$B$26,Lists_Cats!$C$26,IF(B191&lt;=Lists_Cats!$B$27,Lists_Cats!$C$27,IF(B191&lt;=Lists_Cats!$B$28,Lists_Cats!$C$28,Lists_Cats!$C$29)))))))))</f>
        <v>FT7</v>
      </c>
      <c r="E191" s="258" t="str">
        <f>IF(C191&lt;=Lists_Cats!$B$33,Lists_Cats!$C$33,IF(C191&lt;=Lists_Cats!$B$34,Lists_Cats!$C$34,IF(C191&lt;=Lists_Cats!$B$35,Lists_Cats!$C$35,IF(C191&lt;=Lists_Cats!$B$36,Lists_Cats!$C$36,IF(C191&lt;=Lists_Cats!$B$37,Lists_Cats!$C$37,IF(C191&lt;=Lists_Cats!$B$38,Lists_Cats!$C$38,IF(C191&lt;=Lists_Cats!$B$39,Lists_Cats!$C$39,IF(C191&lt;=Lists_Cats!$B$40,Lists_Cats!$C$40,IF(C191&lt;=Lists_Cats!$B$41,Lists_Cats!$C$41,IF(C191&lt;=Lists_Cats!$B$42,Lists_Cats!$C$42,IF(C191&lt;=Lists_Cats!$B$43,Lists_Cats!$C$43,IF(C191&lt;=Lists_Cats!$B$44,Lists_Cats!$C$44,IF(C191&lt;=Lists_Cats!$B$45,Lists_Cats!$C$45,IF(C191&lt;=Lists_Cats!$B$46,Lists_Cats!$C$46,Lists_Cats!$C$47))))))))))))))</f>
        <v>FW9</v>
      </c>
      <c r="F191" s="258" t="s">
        <v>9</v>
      </c>
      <c r="G191" s="259" t="s">
        <v>720</v>
      </c>
      <c r="H191" s="200" t="str">
        <f t="shared" si="4"/>
        <v>FT7-FW9-B-MDF - Sapele</v>
      </c>
      <c r="I191" s="260">
        <v>372</v>
      </c>
      <c r="J191" s="189">
        <f t="shared" si="5"/>
        <v>302</v>
      </c>
      <c r="M191">
        <v>1</v>
      </c>
    </row>
    <row r="192" spans="1:13">
      <c r="A192" s="257" t="s">
        <v>112</v>
      </c>
      <c r="B192" s="258">
        <v>45</v>
      </c>
      <c r="C192" s="258">
        <v>115</v>
      </c>
      <c r="D192" s="258" t="str">
        <f>IF(B192&lt;=Lists_Cats!$B$19,Lists_Cats!$C$19,IF(B192&lt;=Lists_Cats!$B$21,Lists_Cats!$C$21,IF(B192&lt;=Lists_Cats!$B$22,Lists_Cats!$C$22,IF(B192&lt;=Lists_Cats!$B$23,Lists_Cats!$C$23,IF(B192&lt;=Lists_Cats!$B$24,Lists_Cats!$C$24,IF(B192&lt;=Lists_Cats!$B$25,Lists_Cats!$C$25,IF(B192&lt;=Lists_Cats!$B$26,Lists_Cats!$C$26,IF(B192&lt;=Lists_Cats!$B$27,Lists_Cats!$C$27,IF(B192&lt;=Lists_Cats!$B$28,Lists_Cats!$C$28,Lists_Cats!$C$29)))))))))</f>
        <v>FT7</v>
      </c>
      <c r="E192" s="258" t="str">
        <f>IF(C192&lt;=Lists_Cats!$B$33,Lists_Cats!$C$33,IF(C192&lt;=Lists_Cats!$B$34,Lists_Cats!$C$34,IF(C192&lt;=Lists_Cats!$B$35,Lists_Cats!$C$35,IF(C192&lt;=Lists_Cats!$B$36,Lists_Cats!$C$36,IF(C192&lt;=Lists_Cats!$B$37,Lists_Cats!$C$37,IF(C192&lt;=Lists_Cats!$B$38,Lists_Cats!$C$38,IF(C192&lt;=Lists_Cats!$B$39,Lists_Cats!$C$39,IF(C192&lt;=Lists_Cats!$B$40,Lists_Cats!$C$40,IF(C192&lt;=Lists_Cats!$B$41,Lists_Cats!$C$41,IF(C192&lt;=Lists_Cats!$B$42,Lists_Cats!$C$42,IF(C192&lt;=Lists_Cats!$B$43,Lists_Cats!$C$43,IF(C192&lt;=Lists_Cats!$B$44,Lists_Cats!$C$44,IF(C192&lt;=Lists_Cats!$B$45,Lists_Cats!$C$45,IF(C192&lt;=Lists_Cats!$B$46,Lists_Cats!$C$46,Lists_Cats!$C$47))))))))))))))</f>
        <v>FW9</v>
      </c>
      <c r="F192" s="258" t="s">
        <v>9</v>
      </c>
      <c r="G192" s="259" t="s">
        <v>721</v>
      </c>
      <c r="H192" s="200" t="str">
        <f t="shared" si="4"/>
        <v>FT7-FW9-B-MDF - Walnut</v>
      </c>
      <c r="I192" s="260">
        <v>585</v>
      </c>
      <c r="J192" s="189">
        <f t="shared" si="5"/>
        <v>515</v>
      </c>
      <c r="M192">
        <v>1</v>
      </c>
    </row>
    <row r="193" spans="1:13">
      <c r="A193" s="257" t="s">
        <v>112</v>
      </c>
      <c r="B193" s="258">
        <v>45</v>
      </c>
      <c r="C193" s="258">
        <v>125</v>
      </c>
      <c r="D193" s="258" t="str">
        <f>IF(B193&lt;=Lists_Cats!$B$19,Lists_Cats!$C$19,IF(B193&lt;=Lists_Cats!$B$21,Lists_Cats!$C$21,IF(B193&lt;=Lists_Cats!$B$22,Lists_Cats!$C$22,IF(B193&lt;=Lists_Cats!$B$23,Lists_Cats!$C$23,IF(B193&lt;=Lists_Cats!$B$24,Lists_Cats!$C$24,IF(B193&lt;=Lists_Cats!$B$25,Lists_Cats!$C$25,IF(B193&lt;=Lists_Cats!$B$26,Lists_Cats!$C$26,IF(B193&lt;=Lists_Cats!$B$27,Lists_Cats!$C$27,IF(B193&lt;=Lists_Cats!$B$28,Lists_Cats!$C$28,Lists_Cats!$C$29)))))))))</f>
        <v>FT7</v>
      </c>
      <c r="E193" s="258" t="str">
        <f>IF(C193&lt;=Lists_Cats!$B$33,Lists_Cats!$C$33,IF(C193&lt;=Lists_Cats!$B$34,Lists_Cats!$C$34,IF(C193&lt;=Lists_Cats!$B$35,Lists_Cats!$C$35,IF(C193&lt;=Lists_Cats!$B$36,Lists_Cats!$C$36,IF(C193&lt;=Lists_Cats!$B$37,Lists_Cats!$C$37,IF(C193&lt;=Lists_Cats!$B$38,Lists_Cats!$C$38,IF(C193&lt;=Lists_Cats!$B$39,Lists_Cats!$C$39,IF(C193&lt;=Lists_Cats!$B$40,Lists_Cats!$C$40,IF(C193&lt;=Lists_Cats!$B$41,Lists_Cats!$C$41,IF(C193&lt;=Lists_Cats!$B$42,Lists_Cats!$C$42,IF(C193&lt;=Lists_Cats!$B$43,Lists_Cats!$C$43,IF(C193&lt;=Lists_Cats!$B$44,Lists_Cats!$C$44,IF(C193&lt;=Lists_Cats!$B$45,Lists_Cats!$C$45,IF(C193&lt;=Lists_Cats!$B$46,Lists_Cats!$C$46,Lists_Cats!$C$47))))))))))))))</f>
        <v>FW10</v>
      </c>
      <c r="F193" s="258" t="s">
        <v>14</v>
      </c>
      <c r="G193" s="259" t="s">
        <v>716</v>
      </c>
      <c r="H193" s="200" t="str">
        <f t="shared" si="4"/>
        <v>FT7-FW10-A-MDF - Ash</v>
      </c>
      <c r="I193" s="260">
        <v>284</v>
      </c>
      <c r="J193" s="189">
        <f>+I193+70</f>
        <v>354</v>
      </c>
      <c r="M193">
        <v>1</v>
      </c>
    </row>
    <row r="194" spans="1:13">
      <c r="A194" s="257" t="s">
        <v>112</v>
      </c>
      <c r="B194" s="258">
        <v>45</v>
      </c>
      <c r="C194" s="258">
        <v>125</v>
      </c>
      <c r="D194" s="258" t="str">
        <f>IF(B194&lt;=Lists_Cats!$B$19,Lists_Cats!$C$19,IF(B194&lt;=Lists_Cats!$B$21,Lists_Cats!$C$21,IF(B194&lt;=Lists_Cats!$B$22,Lists_Cats!$C$22,IF(B194&lt;=Lists_Cats!$B$23,Lists_Cats!$C$23,IF(B194&lt;=Lists_Cats!$B$24,Lists_Cats!$C$24,IF(B194&lt;=Lists_Cats!$B$25,Lists_Cats!$C$25,IF(B194&lt;=Lists_Cats!$B$26,Lists_Cats!$C$26,IF(B194&lt;=Lists_Cats!$B$27,Lists_Cats!$C$27,IF(B194&lt;=Lists_Cats!$B$28,Lists_Cats!$C$28,Lists_Cats!$C$29)))))))))</f>
        <v>FT7</v>
      </c>
      <c r="E194" s="258" t="str">
        <f>IF(C194&lt;=Lists_Cats!$B$33,Lists_Cats!$C$33,IF(C194&lt;=Lists_Cats!$B$34,Lists_Cats!$C$34,IF(C194&lt;=Lists_Cats!$B$35,Lists_Cats!$C$35,IF(C194&lt;=Lists_Cats!$B$36,Lists_Cats!$C$36,IF(C194&lt;=Lists_Cats!$B$37,Lists_Cats!$C$37,IF(C194&lt;=Lists_Cats!$B$38,Lists_Cats!$C$38,IF(C194&lt;=Lists_Cats!$B$39,Lists_Cats!$C$39,IF(C194&lt;=Lists_Cats!$B$40,Lists_Cats!$C$40,IF(C194&lt;=Lists_Cats!$B$41,Lists_Cats!$C$41,IF(C194&lt;=Lists_Cats!$B$42,Lists_Cats!$C$42,IF(C194&lt;=Lists_Cats!$B$43,Lists_Cats!$C$43,IF(C194&lt;=Lists_Cats!$B$44,Lists_Cats!$C$44,IF(C194&lt;=Lists_Cats!$B$45,Lists_Cats!$C$45,IF(C194&lt;=Lists_Cats!$B$46,Lists_Cats!$C$46,Lists_Cats!$C$47))))))))))))))</f>
        <v>FW10</v>
      </c>
      <c r="F194" s="258" t="s">
        <v>14</v>
      </c>
      <c r="G194" s="259" t="s">
        <v>717</v>
      </c>
      <c r="H194" s="200" t="str">
        <f t="shared" si="4"/>
        <v>FT7-FW10-A-MDF - Cherry</v>
      </c>
      <c r="I194" s="260">
        <v>356</v>
      </c>
      <c r="J194" s="189">
        <f t="shared" si="5"/>
        <v>286</v>
      </c>
      <c r="M194">
        <v>1</v>
      </c>
    </row>
    <row r="195" spans="1:13">
      <c r="A195" s="257" t="s">
        <v>112</v>
      </c>
      <c r="B195" s="258">
        <v>45</v>
      </c>
      <c r="C195" s="258">
        <v>125</v>
      </c>
      <c r="D195" s="258" t="str">
        <f>IF(B195&lt;=Lists_Cats!$B$19,Lists_Cats!$C$19,IF(B195&lt;=Lists_Cats!$B$21,Lists_Cats!$C$21,IF(B195&lt;=Lists_Cats!$B$22,Lists_Cats!$C$22,IF(B195&lt;=Lists_Cats!$B$23,Lists_Cats!$C$23,IF(B195&lt;=Lists_Cats!$B$24,Lists_Cats!$C$24,IF(B195&lt;=Lists_Cats!$B$25,Lists_Cats!$C$25,IF(B195&lt;=Lists_Cats!$B$26,Lists_Cats!$C$26,IF(B195&lt;=Lists_Cats!$B$27,Lists_Cats!$C$27,IF(B195&lt;=Lists_Cats!$B$28,Lists_Cats!$C$28,Lists_Cats!$C$29)))))))))</f>
        <v>FT7</v>
      </c>
      <c r="E195" s="258" t="str">
        <f>IF(C195&lt;=Lists_Cats!$B$33,Lists_Cats!$C$33,IF(C195&lt;=Lists_Cats!$B$34,Lists_Cats!$C$34,IF(C195&lt;=Lists_Cats!$B$35,Lists_Cats!$C$35,IF(C195&lt;=Lists_Cats!$B$36,Lists_Cats!$C$36,IF(C195&lt;=Lists_Cats!$B$37,Lists_Cats!$C$37,IF(C195&lt;=Lists_Cats!$B$38,Lists_Cats!$C$38,IF(C195&lt;=Lists_Cats!$B$39,Lists_Cats!$C$39,IF(C195&lt;=Lists_Cats!$B$40,Lists_Cats!$C$40,IF(C195&lt;=Lists_Cats!$B$41,Lists_Cats!$C$41,IF(C195&lt;=Lists_Cats!$B$42,Lists_Cats!$C$42,IF(C195&lt;=Lists_Cats!$B$43,Lists_Cats!$C$43,IF(C195&lt;=Lists_Cats!$B$44,Lists_Cats!$C$44,IF(C195&lt;=Lists_Cats!$B$45,Lists_Cats!$C$45,IF(C195&lt;=Lists_Cats!$B$46,Lists_Cats!$C$46,Lists_Cats!$C$47))))))))))))))</f>
        <v>FW10</v>
      </c>
      <c r="F195" s="258" t="s">
        <v>14</v>
      </c>
      <c r="G195" s="265" t="s">
        <v>747</v>
      </c>
      <c r="H195" s="200" t="str">
        <f t="shared" si="4"/>
        <v>FT7-FW10-A-MDF - W.Oak</v>
      </c>
      <c r="I195" s="260">
        <v>336</v>
      </c>
      <c r="J195" s="189">
        <f t="shared" si="5"/>
        <v>266</v>
      </c>
      <c r="M195">
        <v>1</v>
      </c>
    </row>
    <row r="196" spans="1:13">
      <c r="A196" s="257" t="s">
        <v>112</v>
      </c>
      <c r="B196" s="258">
        <v>45</v>
      </c>
      <c r="C196" s="258">
        <v>125</v>
      </c>
      <c r="D196" s="258" t="str">
        <f>IF(B196&lt;=Lists_Cats!$B$19,Lists_Cats!$C$19,IF(B196&lt;=Lists_Cats!$B$21,Lists_Cats!$C$21,IF(B196&lt;=Lists_Cats!$B$22,Lists_Cats!$C$22,IF(B196&lt;=Lists_Cats!$B$23,Lists_Cats!$C$23,IF(B196&lt;=Lists_Cats!$B$24,Lists_Cats!$C$24,IF(B196&lt;=Lists_Cats!$B$25,Lists_Cats!$C$25,IF(B196&lt;=Lists_Cats!$B$26,Lists_Cats!$C$26,IF(B196&lt;=Lists_Cats!$B$27,Lists_Cats!$C$27,IF(B196&lt;=Lists_Cats!$B$28,Lists_Cats!$C$28,Lists_Cats!$C$29)))))))))</f>
        <v>FT7</v>
      </c>
      <c r="E196" s="258" t="str">
        <f>IF(C196&lt;=Lists_Cats!$B$33,Lists_Cats!$C$33,IF(C196&lt;=Lists_Cats!$B$34,Lists_Cats!$C$34,IF(C196&lt;=Lists_Cats!$B$35,Lists_Cats!$C$35,IF(C196&lt;=Lists_Cats!$B$36,Lists_Cats!$C$36,IF(C196&lt;=Lists_Cats!$B$37,Lists_Cats!$C$37,IF(C196&lt;=Lists_Cats!$B$38,Lists_Cats!$C$38,IF(C196&lt;=Lists_Cats!$B$39,Lists_Cats!$C$39,IF(C196&lt;=Lists_Cats!$B$40,Lists_Cats!$C$40,IF(C196&lt;=Lists_Cats!$B$41,Lists_Cats!$C$41,IF(C196&lt;=Lists_Cats!$B$42,Lists_Cats!$C$42,IF(C196&lt;=Lists_Cats!$B$43,Lists_Cats!$C$43,IF(C196&lt;=Lists_Cats!$B$44,Lists_Cats!$C$44,IF(C196&lt;=Lists_Cats!$B$45,Lists_Cats!$C$45,IF(C196&lt;=Lists_Cats!$B$46,Lists_Cats!$C$46,Lists_Cats!$C$47))))))))))))))</f>
        <v>FW10</v>
      </c>
      <c r="F196" s="258" t="s">
        <v>14</v>
      </c>
      <c r="G196" s="259" t="s">
        <v>718</v>
      </c>
      <c r="H196" s="200" t="str">
        <f t="shared" si="4"/>
        <v>FT7-FW10-A-MDF - Maple</v>
      </c>
      <c r="I196" s="260">
        <v>358</v>
      </c>
      <c r="J196" s="189">
        <f t="shared" si="5"/>
        <v>288</v>
      </c>
      <c r="M196">
        <v>1</v>
      </c>
    </row>
    <row r="197" spans="1:13">
      <c r="A197" s="257" t="s">
        <v>112</v>
      </c>
      <c r="B197" s="258">
        <v>45</v>
      </c>
      <c r="C197" s="258">
        <v>125</v>
      </c>
      <c r="D197" s="258" t="str">
        <f>IF(B197&lt;=Lists_Cats!$B$19,Lists_Cats!$C$19,IF(B197&lt;=Lists_Cats!$B$21,Lists_Cats!$C$21,IF(B197&lt;=Lists_Cats!$B$22,Lists_Cats!$C$22,IF(B197&lt;=Lists_Cats!$B$23,Lists_Cats!$C$23,IF(B197&lt;=Lists_Cats!$B$24,Lists_Cats!$C$24,IF(B197&lt;=Lists_Cats!$B$25,Lists_Cats!$C$25,IF(B197&lt;=Lists_Cats!$B$26,Lists_Cats!$C$26,IF(B197&lt;=Lists_Cats!$B$27,Lists_Cats!$C$27,IF(B197&lt;=Lists_Cats!$B$28,Lists_Cats!$C$28,Lists_Cats!$C$29)))))))))</f>
        <v>FT7</v>
      </c>
      <c r="E197" s="258" t="str">
        <f>IF(C197&lt;=Lists_Cats!$B$33,Lists_Cats!$C$33,IF(C197&lt;=Lists_Cats!$B$34,Lists_Cats!$C$34,IF(C197&lt;=Lists_Cats!$B$35,Lists_Cats!$C$35,IF(C197&lt;=Lists_Cats!$B$36,Lists_Cats!$C$36,IF(C197&lt;=Lists_Cats!$B$37,Lists_Cats!$C$37,IF(C197&lt;=Lists_Cats!$B$38,Lists_Cats!$C$38,IF(C197&lt;=Lists_Cats!$B$39,Lists_Cats!$C$39,IF(C197&lt;=Lists_Cats!$B$40,Lists_Cats!$C$40,IF(C197&lt;=Lists_Cats!$B$41,Lists_Cats!$C$41,IF(C197&lt;=Lists_Cats!$B$42,Lists_Cats!$C$42,IF(C197&lt;=Lists_Cats!$B$43,Lists_Cats!$C$43,IF(C197&lt;=Lists_Cats!$B$44,Lists_Cats!$C$44,IF(C197&lt;=Lists_Cats!$B$45,Lists_Cats!$C$45,IF(C197&lt;=Lists_Cats!$B$46,Lists_Cats!$C$46,Lists_Cats!$C$47))))))))))))))</f>
        <v>FW10</v>
      </c>
      <c r="F197" s="258" t="s">
        <v>14</v>
      </c>
      <c r="G197" s="259" t="s">
        <v>719</v>
      </c>
      <c r="H197" s="200" t="str">
        <f t="shared" ref="H197:H260" si="6">D197&amp;"-"&amp;E197&amp;"-"&amp;F197&amp;"-"&amp;G197</f>
        <v>FT7-FW10-A-MDF - S Beech</v>
      </c>
      <c r="I197" s="260">
        <v>280</v>
      </c>
      <c r="J197" s="189">
        <f t="shared" ref="J197:J255" si="7">+I197-70</f>
        <v>210</v>
      </c>
      <c r="M197">
        <v>1</v>
      </c>
    </row>
    <row r="198" spans="1:13">
      <c r="A198" s="257" t="s">
        <v>112</v>
      </c>
      <c r="B198" s="258">
        <v>45</v>
      </c>
      <c r="C198" s="258">
        <v>125</v>
      </c>
      <c r="D198" s="258" t="str">
        <f>IF(B198&lt;=Lists_Cats!$B$19,Lists_Cats!$C$19,IF(B198&lt;=Lists_Cats!$B$21,Lists_Cats!$C$21,IF(B198&lt;=Lists_Cats!$B$22,Lists_Cats!$C$22,IF(B198&lt;=Lists_Cats!$B$23,Lists_Cats!$C$23,IF(B198&lt;=Lists_Cats!$B$24,Lists_Cats!$C$24,IF(B198&lt;=Lists_Cats!$B$25,Lists_Cats!$C$25,IF(B198&lt;=Lists_Cats!$B$26,Lists_Cats!$C$26,IF(B198&lt;=Lists_Cats!$B$27,Lists_Cats!$C$27,IF(B198&lt;=Lists_Cats!$B$28,Lists_Cats!$C$28,Lists_Cats!$C$29)))))))))</f>
        <v>FT7</v>
      </c>
      <c r="E198" s="258" t="str">
        <f>IF(C198&lt;=Lists_Cats!$B$33,Lists_Cats!$C$33,IF(C198&lt;=Lists_Cats!$B$34,Lists_Cats!$C$34,IF(C198&lt;=Lists_Cats!$B$35,Lists_Cats!$C$35,IF(C198&lt;=Lists_Cats!$B$36,Lists_Cats!$C$36,IF(C198&lt;=Lists_Cats!$B$37,Lists_Cats!$C$37,IF(C198&lt;=Lists_Cats!$B$38,Lists_Cats!$C$38,IF(C198&lt;=Lists_Cats!$B$39,Lists_Cats!$C$39,IF(C198&lt;=Lists_Cats!$B$40,Lists_Cats!$C$40,IF(C198&lt;=Lists_Cats!$B$41,Lists_Cats!$C$41,IF(C198&lt;=Lists_Cats!$B$42,Lists_Cats!$C$42,IF(C198&lt;=Lists_Cats!$B$43,Lists_Cats!$C$43,IF(C198&lt;=Lists_Cats!$B$44,Lists_Cats!$C$44,IF(C198&lt;=Lists_Cats!$B$45,Lists_Cats!$C$45,IF(C198&lt;=Lists_Cats!$B$46,Lists_Cats!$C$46,Lists_Cats!$C$47))))))))))))))</f>
        <v>FW10</v>
      </c>
      <c r="F198" s="258" t="s">
        <v>14</v>
      </c>
      <c r="G198" s="259" t="s">
        <v>720</v>
      </c>
      <c r="H198" s="200" t="str">
        <f t="shared" si="6"/>
        <v>FT7-FW10-A-MDF - Sapele</v>
      </c>
      <c r="I198" s="260">
        <v>284</v>
      </c>
      <c r="J198" s="189">
        <f t="shared" si="7"/>
        <v>214</v>
      </c>
      <c r="M198">
        <v>1</v>
      </c>
    </row>
    <row r="199" spans="1:13">
      <c r="A199" s="257" t="s">
        <v>112</v>
      </c>
      <c r="B199" s="258">
        <v>45</v>
      </c>
      <c r="C199" s="258">
        <v>125</v>
      </c>
      <c r="D199" s="258" t="str">
        <f>IF(B199&lt;=Lists_Cats!$B$19,Lists_Cats!$C$19,IF(B199&lt;=Lists_Cats!$B$21,Lists_Cats!$C$21,IF(B199&lt;=Lists_Cats!$B$22,Lists_Cats!$C$22,IF(B199&lt;=Lists_Cats!$B$23,Lists_Cats!$C$23,IF(B199&lt;=Lists_Cats!$B$24,Lists_Cats!$C$24,IF(B199&lt;=Lists_Cats!$B$25,Lists_Cats!$C$25,IF(B199&lt;=Lists_Cats!$B$26,Lists_Cats!$C$26,IF(B199&lt;=Lists_Cats!$B$27,Lists_Cats!$C$27,IF(B199&lt;=Lists_Cats!$B$28,Lists_Cats!$C$28,Lists_Cats!$C$29)))))))))</f>
        <v>FT7</v>
      </c>
      <c r="E199" s="258" t="str">
        <f>IF(C199&lt;=Lists_Cats!$B$33,Lists_Cats!$C$33,IF(C199&lt;=Lists_Cats!$B$34,Lists_Cats!$C$34,IF(C199&lt;=Lists_Cats!$B$35,Lists_Cats!$C$35,IF(C199&lt;=Lists_Cats!$B$36,Lists_Cats!$C$36,IF(C199&lt;=Lists_Cats!$B$37,Lists_Cats!$C$37,IF(C199&lt;=Lists_Cats!$B$38,Lists_Cats!$C$38,IF(C199&lt;=Lists_Cats!$B$39,Lists_Cats!$C$39,IF(C199&lt;=Lists_Cats!$B$40,Lists_Cats!$C$40,IF(C199&lt;=Lists_Cats!$B$41,Lists_Cats!$C$41,IF(C199&lt;=Lists_Cats!$B$42,Lists_Cats!$C$42,IF(C199&lt;=Lists_Cats!$B$43,Lists_Cats!$C$43,IF(C199&lt;=Lists_Cats!$B$44,Lists_Cats!$C$44,IF(C199&lt;=Lists_Cats!$B$45,Lists_Cats!$C$45,IF(C199&lt;=Lists_Cats!$B$46,Lists_Cats!$C$46,Lists_Cats!$C$47))))))))))))))</f>
        <v>FW10</v>
      </c>
      <c r="F199" s="258" t="s">
        <v>14</v>
      </c>
      <c r="G199" s="259" t="s">
        <v>721</v>
      </c>
      <c r="H199" s="200" t="str">
        <f t="shared" si="6"/>
        <v>FT7-FW10-A-MDF - Walnut</v>
      </c>
      <c r="I199" s="260">
        <v>455</v>
      </c>
      <c r="J199" s="189">
        <f t="shared" si="7"/>
        <v>385</v>
      </c>
      <c r="M199">
        <v>1</v>
      </c>
    </row>
    <row r="200" spans="1:13">
      <c r="A200" s="257" t="s">
        <v>112</v>
      </c>
      <c r="B200" s="258">
        <v>45</v>
      </c>
      <c r="C200" s="258">
        <v>125</v>
      </c>
      <c r="D200" s="258" t="str">
        <f>IF(B200&lt;=Lists_Cats!$B$19,Lists_Cats!$C$19,IF(B200&lt;=Lists_Cats!$B$21,Lists_Cats!$C$21,IF(B200&lt;=Lists_Cats!$B$22,Lists_Cats!$C$22,IF(B200&lt;=Lists_Cats!$B$23,Lists_Cats!$C$23,IF(B200&lt;=Lists_Cats!$B$24,Lists_Cats!$C$24,IF(B200&lt;=Lists_Cats!$B$25,Lists_Cats!$C$25,IF(B200&lt;=Lists_Cats!$B$26,Lists_Cats!$C$26,IF(B200&lt;=Lists_Cats!$B$27,Lists_Cats!$C$27,IF(B200&lt;=Lists_Cats!$B$28,Lists_Cats!$C$28,Lists_Cats!$C$29)))))))))</f>
        <v>FT7</v>
      </c>
      <c r="E200" s="258" t="str">
        <f>IF(C200&lt;=Lists_Cats!$B$33,Lists_Cats!$C$33,IF(C200&lt;=Lists_Cats!$B$34,Lists_Cats!$C$34,IF(C200&lt;=Lists_Cats!$B$35,Lists_Cats!$C$35,IF(C200&lt;=Lists_Cats!$B$36,Lists_Cats!$C$36,IF(C200&lt;=Lists_Cats!$B$37,Lists_Cats!$C$37,IF(C200&lt;=Lists_Cats!$B$38,Lists_Cats!$C$38,IF(C200&lt;=Lists_Cats!$B$39,Lists_Cats!$C$39,IF(C200&lt;=Lists_Cats!$B$40,Lists_Cats!$C$40,IF(C200&lt;=Lists_Cats!$B$41,Lists_Cats!$C$41,IF(C200&lt;=Lists_Cats!$B$42,Lists_Cats!$C$42,IF(C200&lt;=Lists_Cats!$B$43,Lists_Cats!$C$43,IF(C200&lt;=Lists_Cats!$B$44,Lists_Cats!$C$44,IF(C200&lt;=Lists_Cats!$B$45,Lists_Cats!$C$45,IF(C200&lt;=Lists_Cats!$B$46,Lists_Cats!$C$46,Lists_Cats!$C$47))))))))))))))</f>
        <v>FW10</v>
      </c>
      <c r="F200" s="258" t="s">
        <v>4</v>
      </c>
      <c r="G200" s="259" t="s">
        <v>716</v>
      </c>
      <c r="H200" s="200" t="str">
        <f t="shared" si="6"/>
        <v>FT7-FW10-C-MDF - Ash</v>
      </c>
      <c r="I200" s="260">
        <v>326</v>
      </c>
      <c r="J200" s="189">
        <f>+I200+70</f>
        <v>396</v>
      </c>
      <c r="M200">
        <v>1</v>
      </c>
    </row>
    <row r="201" spans="1:13">
      <c r="A201" s="257" t="s">
        <v>112</v>
      </c>
      <c r="B201" s="258">
        <v>45</v>
      </c>
      <c r="C201" s="258">
        <v>125</v>
      </c>
      <c r="D201" s="258" t="str">
        <f>IF(B201&lt;=Lists_Cats!$B$19,Lists_Cats!$C$19,IF(B201&lt;=Lists_Cats!$B$21,Lists_Cats!$C$21,IF(B201&lt;=Lists_Cats!$B$22,Lists_Cats!$C$22,IF(B201&lt;=Lists_Cats!$B$23,Lists_Cats!$C$23,IF(B201&lt;=Lists_Cats!$B$24,Lists_Cats!$C$24,IF(B201&lt;=Lists_Cats!$B$25,Lists_Cats!$C$25,IF(B201&lt;=Lists_Cats!$B$26,Lists_Cats!$C$26,IF(B201&lt;=Lists_Cats!$B$27,Lists_Cats!$C$27,IF(B201&lt;=Lists_Cats!$B$28,Lists_Cats!$C$28,Lists_Cats!$C$29)))))))))</f>
        <v>FT7</v>
      </c>
      <c r="E201" s="258" t="str">
        <f>IF(C201&lt;=Lists_Cats!$B$33,Lists_Cats!$C$33,IF(C201&lt;=Lists_Cats!$B$34,Lists_Cats!$C$34,IF(C201&lt;=Lists_Cats!$B$35,Lists_Cats!$C$35,IF(C201&lt;=Lists_Cats!$B$36,Lists_Cats!$C$36,IF(C201&lt;=Lists_Cats!$B$37,Lists_Cats!$C$37,IF(C201&lt;=Lists_Cats!$B$38,Lists_Cats!$C$38,IF(C201&lt;=Lists_Cats!$B$39,Lists_Cats!$C$39,IF(C201&lt;=Lists_Cats!$B$40,Lists_Cats!$C$40,IF(C201&lt;=Lists_Cats!$B$41,Lists_Cats!$C$41,IF(C201&lt;=Lists_Cats!$B$42,Lists_Cats!$C$42,IF(C201&lt;=Lists_Cats!$B$43,Lists_Cats!$C$43,IF(C201&lt;=Lists_Cats!$B$44,Lists_Cats!$C$44,IF(C201&lt;=Lists_Cats!$B$45,Lists_Cats!$C$45,IF(C201&lt;=Lists_Cats!$B$46,Lists_Cats!$C$46,Lists_Cats!$C$47))))))))))))))</f>
        <v>FW10</v>
      </c>
      <c r="F201" s="258" t="s">
        <v>4</v>
      </c>
      <c r="G201" s="259" t="s">
        <v>717</v>
      </c>
      <c r="H201" s="200" t="str">
        <f t="shared" si="6"/>
        <v>FT7-FW10-C-MDF - Cherry</v>
      </c>
      <c r="I201" s="260">
        <v>407</v>
      </c>
      <c r="J201" s="189">
        <f t="shared" si="7"/>
        <v>337</v>
      </c>
      <c r="M201">
        <v>1</v>
      </c>
    </row>
    <row r="202" spans="1:13">
      <c r="A202" s="257" t="s">
        <v>112</v>
      </c>
      <c r="B202" s="258">
        <v>45</v>
      </c>
      <c r="C202" s="258">
        <v>125</v>
      </c>
      <c r="D202" s="258" t="str">
        <f>IF(B202&lt;=Lists_Cats!$B$19,Lists_Cats!$C$19,IF(B202&lt;=Lists_Cats!$B$21,Lists_Cats!$C$21,IF(B202&lt;=Lists_Cats!$B$22,Lists_Cats!$C$22,IF(B202&lt;=Lists_Cats!$B$23,Lists_Cats!$C$23,IF(B202&lt;=Lists_Cats!$B$24,Lists_Cats!$C$24,IF(B202&lt;=Lists_Cats!$B$25,Lists_Cats!$C$25,IF(B202&lt;=Lists_Cats!$B$26,Lists_Cats!$C$26,IF(B202&lt;=Lists_Cats!$B$27,Lists_Cats!$C$27,IF(B202&lt;=Lists_Cats!$B$28,Lists_Cats!$C$28,Lists_Cats!$C$29)))))))))</f>
        <v>FT7</v>
      </c>
      <c r="E202" s="258" t="str">
        <f>IF(C202&lt;=Lists_Cats!$B$33,Lists_Cats!$C$33,IF(C202&lt;=Lists_Cats!$B$34,Lists_Cats!$C$34,IF(C202&lt;=Lists_Cats!$B$35,Lists_Cats!$C$35,IF(C202&lt;=Lists_Cats!$B$36,Lists_Cats!$C$36,IF(C202&lt;=Lists_Cats!$B$37,Lists_Cats!$C$37,IF(C202&lt;=Lists_Cats!$B$38,Lists_Cats!$C$38,IF(C202&lt;=Lists_Cats!$B$39,Lists_Cats!$C$39,IF(C202&lt;=Lists_Cats!$B$40,Lists_Cats!$C$40,IF(C202&lt;=Lists_Cats!$B$41,Lists_Cats!$C$41,IF(C202&lt;=Lists_Cats!$B$42,Lists_Cats!$C$42,IF(C202&lt;=Lists_Cats!$B$43,Lists_Cats!$C$43,IF(C202&lt;=Lists_Cats!$B$44,Lists_Cats!$C$44,IF(C202&lt;=Lists_Cats!$B$45,Lists_Cats!$C$45,IF(C202&lt;=Lists_Cats!$B$46,Lists_Cats!$C$46,Lists_Cats!$C$47))))))))))))))</f>
        <v>FW10</v>
      </c>
      <c r="F202" s="258" t="s">
        <v>4</v>
      </c>
      <c r="G202" s="265" t="s">
        <v>747</v>
      </c>
      <c r="H202" s="200" t="str">
        <f t="shared" si="6"/>
        <v>FT7-FW10-C-MDF - W.Oak</v>
      </c>
      <c r="I202" s="260">
        <v>383</v>
      </c>
      <c r="J202" s="189">
        <f t="shared" si="7"/>
        <v>313</v>
      </c>
      <c r="M202">
        <v>1</v>
      </c>
    </row>
    <row r="203" spans="1:13">
      <c r="A203" s="257" t="s">
        <v>112</v>
      </c>
      <c r="B203" s="258">
        <v>45</v>
      </c>
      <c r="C203" s="258">
        <v>125</v>
      </c>
      <c r="D203" s="258" t="str">
        <f>IF(B203&lt;=Lists_Cats!$B$19,Lists_Cats!$C$19,IF(B203&lt;=Lists_Cats!$B$21,Lists_Cats!$C$21,IF(B203&lt;=Lists_Cats!$B$22,Lists_Cats!$C$22,IF(B203&lt;=Lists_Cats!$B$23,Lists_Cats!$C$23,IF(B203&lt;=Lists_Cats!$B$24,Lists_Cats!$C$24,IF(B203&lt;=Lists_Cats!$B$25,Lists_Cats!$C$25,IF(B203&lt;=Lists_Cats!$B$26,Lists_Cats!$C$26,IF(B203&lt;=Lists_Cats!$B$27,Lists_Cats!$C$27,IF(B203&lt;=Lists_Cats!$B$28,Lists_Cats!$C$28,Lists_Cats!$C$29)))))))))</f>
        <v>FT7</v>
      </c>
      <c r="E203" s="258" t="str">
        <f>IF(C203&lt;=Lists_Cats!$B$33,Lists_Cats!$C$33,IF(C203&lt;=Lists_Cats!$B$34,Lists_Cats!$C$34,IF(C203&lt;=Lists_Cats!$B$35,Lists_Cats!$C$35,IF(C203&lt;=Lists_Cats!$B$36,Lists_Cats!$C$36,IF(C203&lt;=Lists_Cats!$B$37,Lists_Cats!$C$37,IF(C203&lt;=Lists_Cats!$B$38,Lists_Cats!$C$38,IF(C203&lt;=Lists_Cats!$B$39,Lists_Cats!$C$39,IF(C203&lt;=Lists_Cats!$B$40,Lists_Cats!$C$40,IF(C203&lt;=Lists_Cats!$B$41,Lists_Cats!$C$41,IF(C203&lt;=Lists_Cats!$B$42,Lists_Cats!$C$42,IF(C203&lt;=Lists_Cats!$B$43,Lists_Cats!$C$43,IF(C203&lt;=Lists_Cats!$B$44,Lists_Cats!$C$44,IF(C203&lt;=Lists_Cats!$B$45,Lists_Cats!$C$45,IF(C203&lt;=Lists_Cats!$B$46,Lists_Cats!$C$46,Lists_Cats!$C$47))))))))))))))</f>
        <v>FW10</v>
      </c>
      <c r="F203" s="258" t="s">
        <v>4</v>
      </c>
      <c r="G203" s="259" t="s">
        <v>718</v>
      </c>
      <c r="H203" s="200" t="str">
        <f t="shared" si="6"/>
        <v>FT7-FW10-C-MDF - Maple</v>
      </c>
      <c r="I203" s="260">
        <v>407</v>
      </c>
      <c r="J203" s="189">
        <f t="shared" si="7"/>
        <v>337</v>
      </c>
      <c r="M203">
        <v>1</v>
      </c>
    </row>
    <row r="204" spans="1:13">
      <c r="A204" s="257" t="s">
        <v>112</v>
      </c>
      <c r="B204" s="258">
        <v>45</v>
      </c>
      <c r="C204" s="258">
        <v>125</v>
      </c>
      <c r="D204" s="258" t="str">
        <f>IF(B204&lt;=Lists_Cats!$B$19,Lists_Cats!$C$19,IF(B204&lt;=Lists_Cats!$B$21,Lists_Cats!$C$21,IF(B204&lt;=Lists_Cats!$B$22,Lists_Cats!$C$22,IF(B204&lt;=Lists_Cats!$B$23,Lists_Cats!$C$23,IF(B204&lt;=Lists_Cats!$B$24,Lists_Cats!$C$24,IF(B204&lt;=Lists_Cats!$B$25,Lists_Cats!$C$25,IF(B204&lt;=Lists_Cats!$B$26,Lists_Cats!$C$26,IF(B204&lt;=Lists_Cats!$B$27,Lists_Cats!$C$27,IF(B204&lt;=Lists_Cats!$B$28,Lists_Cats!$C$28,Lists_Cats!$C$29)))))))))</f>
        <v>FT7</v>
      </c>
      <c r="E204" s="258" t="str">
        <f>IF(C204&lt;=Lists_Cats!$B$33,Lists_Cats!$C$33,IF(C204&lt;=Lists_Cats!$B$34,Lists_Cats!$C$34,IF(C204&lt;=Lists_Cats!$B$35,Lists_Cats!$C$35,IF(C204&lt;=Lists_Cats!$B$36,Lists_Cats!$C$36,IF(C204&lt;=Lists_Cats!$B$37,Lists_Cats!$C$37,IF(C204&lt;=Lists_Cats!$B$38,Lists_Cats!$C$38,IF(C204&lt;=Lists_Cats!$B$39,Lists_Cats!$C$39,IF(C204&lt;=Lists_Cats!$B$40,Lists_Cats!$C$40,IF(C204&lt;=Lists_Cats!$B$41,Lists_Cats!$C$41,IF(C204&lt;=Lists_Cats!$B$42,Lists_Cats!$C$42,IF(C204&lt;=Lists_Cats!$B$43,Lists_Cats!$C$43,IF(C204&lt;=Lists_Cats!$B$44,Lists_Cats!$C$44,IF(C204&lt;=Lists_Cats!$B$45,Lists_Cats!$C$45,IF(C204&lt;=Lists_Cats!$B$46,Lists_Cats!$C$46,Lists_Cats!$C$47))))))))))))))</f>
        <v>FW10</v>
      </c>
      <c r="F204" s="258" t="s">
        <v>4</v>
      </c>
      <c r="G204" s="259" t="s">
        <v>719</v>
      </c>
      <c r="H204" s="200" t="str">
        <f t="shared" si="6"/>
        <v>FT7-FW10-C-MDF - S Beech</v>
      </c>
      <c r="I204" s="260">
        <v>324</v>
      </c>
      <c r="J204" s="189">
        <f t="shared" si="7"/>
        <v>254</v>
      </c>
      <c r="M204">
        <v>1</v>
      </c>
    </row>
    <row r="205" spans="1:13">
      <c r="A205" s="257" t="s">
        <v>112</v>
      </c>
      <c r="B205" s="258">
        <v>45</v>
      </c>
      <c r="C205" s="258">
        <v>125</v>
      </c>
      <c r="D205" s="258" t="str">
        <f>IF(B205&lt;=Lists_Cats!$B$19,Lists_Cats!$C$19,IF(B205&lt;=Lists_Cats!$B$21,Lists_Cats!$C$21,IF(B205&lt;=Lists_Cats!$B$22,Lists_Cats!$C$22,IF(B205&lt;=Lists_Cats!$B$23,Lists_Cats!$C$23,IF(B205&lt;=Lists_Cats!$B$24,Lists_Cats!$C$24,IF(B205&lt;=Lists_Cats!$B$25,Lists_Cats!$C$25,IF(B205&lt;=Lists_Cats!$B$26,Lists_Cats!$C$26,IF(B205&lt;=Lists_Cats!$B$27,Lists_Cats!$C$27,IF(B205&lt;=Lists_Cats!$B$28,Lists_Cats!$C$28,Lists_Cats!$C$29)))))))))</f>
        <v>FT7</v>
      </c>
      <c r="E205" s="258" t="str">
        <f>IF(C205&lt;=Lists_Cats!$B$33,Lists_Cats!$C$33,IF(C205&lt;=Lists_Cats!$B$34,Lists_Cats!$C$34,IF(C205&lt;=Lists_Cats!$B$35,Lists_Cats!$C$35,IF(C205&lt;=Lists_Cats!$B$36,Lists_Cats!$C$36,IF(C205&lt;=Lists_Cats!$B$37,Lists_Cats!$C$37,IF(C205&lt;=Lists_Cats!$B$38,Lists_Cats!$C$38,IF(C205&lt;=Lists_Cats!$B$39,Lists_Cats!$C$39,IF(C205&lt;=Lists_Cats!$B$40,Lists_Cats!$C$40,IF(C205&lt;=Lists_Cats!$B$41,Lists_Cats!$C$41,IF(C205&lt;=Lists_Cats!$B$42,Lists_Cats!$C$42,IF(C205&lt;=Lists_Cats!$B$43,Lists_Cats!$C$43,IF(C205&lt;=Lists_Cats!$B$44,Lists_Cats!$C$44,IF(C205&lt;=Lists_Cats!$B$45,Lists_Cats!$C$45,IF(C205&lt;=Lists_Cats!$B$46,Lists_Cats!$C$46,Lists_Cats!$C$47))))))))))))))</f>
        <v>FW10</v>
      </c>
      <c r="F205" s="258" t="s">
        <v>4</v>
      </c>
      <c r="G205" s="259" t="s">
        <v>720</v>
      </c>
      <c r="H205" s="200" t="str">
        <f t="shared" si="6"/>
        <v>FT7-FW10-C-MDF - Sapele</v>
      </c>
      <c r="I205" s="260">
        <v>326</v>
      </c>
      <c r="J205" s="189">
        <f t="shared" si="7"/>
        <v>256</v>
      </c>
      <c r="M205">
        <v>1</v>
      </c>
    </row>
    <row r="206" spans="1:13">
      <c r="A206" s="257" t="s">
        <v>112</v>
      </c>
      <c r="B206" s="258">
        <v>45</v>
      </c>
      <c r="C206" s="258">
        <v>125</v>
      </c>
      <c r="D206" s="258" t="str">
        <f>IF(B206&lt;=Lists_Cats!$B$19,Lists_Cats!$C$19,IF(B206&lt;=Lists_Cats!$B$21,Lists_Cats!$C$21,IF(B206&lt;=Lists_Cats!$B$22,Lists_Cats!$C$22,IF(B206&lt;=Lists_Cats!$B$23,Lists_Cats!$C$23,IF(B206&lt;=Lists_Cats!$B$24,Lists_Cats!$C$24,IF(B206&lt;=Lists_Cats!$B$25,Lists_Cats!$C$25,IF(B206&lt;=Lists_Cats!$B$26,Lists_Cats!$C$26,IF(B206&lt;=Lists_Cats!$B$27,Lists_Cats!$C$27,IF(B206&lt;=Lists_Cats!$B$28,Lists_Cats!$C$28,Lists_Cats!$C$29)))))))))</f>
        <v>FT7</v>
      </c>
      <c r="E206" s="258" t="str">
        <f>IF(C206&lt;=Lists_Cats!$B$33,Lists_Cats!$C$33,IF(C206&lt;=Lists_Cats!$B$34,Lists_Cats!$C$34,IF(C206&lt;=Lists_Cats!$B$35,Lists_Cats!$C$35,IF(C206&lt;=Lists_Cats!$B$36,Lists_Cats!$C$36,IF(C206&lt;=Lists_Cats!$B$37,Lists_Cats!$C$37,IF(C206&lt;=Lists_Cats!$B$38,Lists_Cats!$C$38,IF(C206&lt;=Lists_Cats!$B$39,Lists_Cats!$C$39,IF(C206&lt;=Lists_Cats!$B$40,Lists_Cats!$C$40,IF(C206&lt;=Lists_Cats!$B$41,Lists_Cats!$C$41,IF(C206&lt;=Lists_Cats!$B$42,Lists_Cats!$C$42,IF(C206&lt;=Lists_Cats!$B$43,Lists_Cats!$C$43,IF(C206&lt;=Lists_Cats!$B$44,Lists_Cats!$C$44,IF(C206&lt;=Lists_Cats!$B$45,Lists_Cats!$C$45,IF(C206&lt;=Lists_Cats!$B$46,Lists_Cats!$C$46,Lists_Cats!$C$47))))))))))))))</f>
        <v>FW10</v>
      </c>
      <c r="F206" s="258" t="s">
        <v>4</v>
      </c>
      <c r="G206" s="259" t="s">
        <v>721</v>
      </c>
      <c r="H206" s="200" t="str">
        <f t="shared" si="6"/>
        <v>FT7-FW10-C-MDF - Walnut</v>
      </c>
      <c r="I206" s="260">
        <v>520</v>
      </c>
      <c r="J206" s="189">
        <f t="shared" si="7"/>
        <v>450</v>
      </c>
      <c r="M206">
        <v>1</v>
      </c>
    </row>
    <row r="207" spans="1:13">
      <c r="A207" s="257" t="s">
        <v>112</v>
      </c>
      <c r="B207" s="258">
        <v>45</v>
      </c>
      <c r="C207" s="258">
        <v>125</v>
      </c>
      <c r="D207" s="258" t="str">
        <f>IF(B207&lt;=Lists_Cats!$B$19,Lists_Cats!$C$19,IF(B207&lt;=Lists_Cats!$B$21,Lists_Cats!$C$21,IF(B207&lt;=Lists_Cats!$B$22,Lists_Cats!$C$22,IF(B207&lt;=Lists_Cats!$B$23,Lists_Cats!$C$23,IF(B207&lt;=Lists_Cats!$B$24,Lists_Cats!$C$24,IF(B207&lt;=Lists_Cats!$B$25,Lists_Cats!$C$25,IF(B207&lt;=Lists_Cats!$B$26,Lists_Cats!$C$26,IF(B207&lt;=Lists_Cats!$B$27,Lists_Cats!$C$27,IF(B207&lt;=Lists_Cats!$B$28,Lists_Cats!$C$28,Lists_Cats!$C$29)))))))))</f>
        <v>FT7</v>
      </c>
      <c r="E207" s="258" t="str">
        <f>IF(C207&lt;=Lists_Cats!$B$33,Lists_Cats!$C$33,IF(C207&lt;=Lists_Cats!$B$34,Lists_Cats!$C$34,IF(C207&lt;=Lists_Cats!$B$35,Lists_Cats!$C$35,IF(C207&lt;=Lists_Cats!$B$36,Lists_Cats!$C$36,IF(C207&lt;=Lists_Cats!$B$37,Lists_Cats!$C$37,IF(C207&lt;=Lists_Cats!$B$38,Lists_Cats!$C$38,IF(C207&lt;=Lists_Cats!$B$39,Lists_Cats!$C$39,IF(C207&lt;=Lists_Cats!$B$40,Lists_Cats!$C$40,IF(C207&lt;=Lists_Cats!$B$41,Lists_Cats!$C$41,IF(C207&lt;=Lists_Cats!$B$42,Lists_Cats!$C$42,IF(C207&lt;=Lists_Cats!$B$43,Lists_Cats!$C$43,IF(C207&lt;=Lists_Cats!$B$44,Lists_Cats!$C$44,IF(C207&lt;=Lists_Cats!$B$45,Lists_Cats!$C$45,IF(C207&lt;=Lists_Cats!$B$46,Lists_Cats!$C$46,Lists_Cats!$C$47))))))))))))))</f>
        <v>FW10</v>
      </c>
      <c r="F207" s="258" t="s">
        <v>9</v>
      </c>
      <c r="G207" s="259" t="s">
        <v>716</v>
      </c>
      <c r="H207" s="200" t="str">
        <f t="shared" si="6"/>
        <v>FT7-FW10-B-MDF - Ash</v>
      </c>
      <c r="I207" s="260">
        <v>372</v>
      </c>
      <c r="J207" s="189">
        <f>+I207+70</f>
        <v>442</v>
      </c>
      <c r="M207">
        <v>1</v>
      </c>
    </row>
    <row r="208" spans="1:13">
      <c r="A208" s="257" t="s">
        <v>112</v>
      </c>
      <c r="B208" s="258">
        <v>45</v>
      </c>
      <c r="C208" s="258">
        <v>125</v>
      </c>
      <c r="D208" s="258" t="str">
        <f>IF(B208&lt;=Lists_Cats!$B$19,Lists_Cats!$C$19,IF(B208&lt;=Lists_Cats!$B$21,Lists_Cats!$C$21,IF(B208&lt;=Lists_Cats!$B$22,Lists_Cats!$C$22,IF(B208&lt;=Lists_Cats!$B$23,Lists_Cats!$C$23,IF(B208&lt;=Lists_Cats!$B$24,Lists_Cats!$C$24,IF(B208&lt;=Lists_Cats!$B$25,Lists_Cats!$C$25,IF(B208&lt;=Lists_Cats!$B$26,Lists_Cats!$C$26,IF(B208&lt;=Lists_Cats!$B$27,Lists_Cats!$C$27,IF(B208&lt;=Lists_Cats!$B$28,Lists_Cats!$C$28,Lists_Cats!$C$29)))))))))</f>
        <v>FT7</v>
      </c>
      <c r="E208" s="258" t="str">
        <f>IF(C208&lt;=Lists_Cats!$B$33,Lists_Cats!$C$33,IF(C208&lt;=Lists_Cats!$B$34,Lists_Cats!$C$34,IF(C208&lt;=Lists_Cats!$B$35,Lists_Cats!$C$35,IF(C208&lt;=Lists_Cats!$B$36,Lists_Cats!$C$36,IF(C208&lt;=Lists_Cats!$B$37,Lists_Cats!$C$37,IF(C208&lt;=Lists_Cats!$B$38,Lists_Cats!$C$38,IF(C208&lt;=Lists_Cats!$B$39,Lists_Cats!$C$39,IF(C208&lt;=Lists_Cats!$B$40,Lists_Cats!$C$40,IF(C208&lt;=Lists_Cats!$B$41,Lists_Cats!$C$41,IF(C208&lt;=Lists_Cats!$B$42,Lists_Cats!$C$42,IF(C208&lt;=Lists_Cats!$B$43,Lists_Cats!$C$43,IF(C208&lt;=Lists_Cats!$B$44,Lists_Cats!$C$44,IF(C208&lt;=Lists_Cats!$B$45,Lists_Cats!$C$45,IF(C208&lt;=Lists_Cats!$B$46,Lists_Cats!$C$46,Lists_Cats!$C$47))))))))))))))</f>
        <v>FW10</v>
      </c>
      <c r="F208" s="258" t="s">
        <v>9</v>
      </c>
      <c r="G208" s="259" t="s">
        <v>717</v>
      </c>
      <c r="H208" s="200" t="str">
        <f t="shared" si="6"/>
        <v>FT7-FW10-B-MDF - Cherry</v>
      </c>
      <c r="I208" s="260">
        <v>459</v>
      </c>
      <c r="J208" s="189">
        <f t="shared" si="7"/>
        <v>389</v>
      </c>
      <c r="M208">
        <v>1</v>
      </c>
    </row>
    <row r="209" spans="1:13">
      <c r="A209" s="257" t="s">
        <v>112</v>
      </c>
      <c r="B209" s="258">
        <v>45</v>
      </c>
      <c r="C209" s="258">
        <v>125</v>
      </c>
      <c r="D209" s="258" t="str">
        <f>IF(B209&lt;=Lists_Cats!$B$19,Lists_Cats!$C$19,IF(B209&lt;=Lists_Cats!$B$21,Lists_Cats!$C$21,IF(B209&lt;=Lists_Cats!$B$22,Lists_Cats!$C$22,IF(B209&lt;=Lists_Cats!$B$23,Lists_Cats!$C$23,IF(B209&lt;=Lists_Cats!$B$24,Lists_Cats!$C$24,IF(B209&lt;=Lists_Cats!$B$25,Lists_Cats!$C$25,IF(B209&lt;=Lists_Cats!$B$26,Lists_Cats!$C$26,IF(B209&lt;=Lists_Cats!$B$27,Lists_Cats!$C$27,IF(B209&lt;=Lists_Cats!$B$28,Lists_Cats!$C$28,Lists_Cats!$C$29)))))))))</f>
        <v>FT7</v>
      </c>
      <c r="E209" s="258" t="str">
        <f>IF(C209&lt;=Lists_Cats!$B$33,Lists_Cats!$C$33,IF(C209&lt;=Lists_Cats!$B$34,Lists_Cats!$C$34,IF(C209&lt;=Lists_Cats!$B$35,Lists_Cats!$C$35,IF(C209&lt;=Lists_Cats!$B$36,Lists_Cats!$C$36,IF(C209&lt;=Lists_Cats!$B$37,Lists_Cats!$C$37,IF(C209&lt;=Lists_Cats!$B$38,Lists_Cats!$C$38,IF(C209&lt;=Lists_Cats!$B$39,Lists_Cats!$C$39,IF(C209&lt;=Lists_Cats!$B$40,Lists_Cats!$C$40,IF(C209&lt;=Lists_Cats!$B$41,Lists_Cats!$C$41,IF(C209&lt;=Lists_Cats!$B$42,Lists_Cats!$C$42,IF(C209&lt;=Lists_Cats!$B$43,Lists_Cats!$C$43,IF(C209&lt;=Lists_Cats!$B$44,Lists_Cats!$C$44,IF(C209&lt;=Lists_Cats!$B$45,Lists_Cats!$C$45,IF(C209&lt;=Lists_Cats!$B$46,Lists_Cats!$C$46,Lists_Cats!$C$47))))))))))))))</f>
        <v>FW10</v>
      </c>
      <c r="F209" s="258" t="s">
        <v>9</v>
      </c>
      <c r="G209" s="265" t="s">
        <v>747</v>
      </c>
      <c r="H209" s="200" t="str">
        <f t="shared" si="6"/>
        <v>FT7-FW10-B-MDF - W.Oak</v>
      </c>
      <c r="I209" s="260">
        <v>435</v>
      </c>
      <c r="J209" s="189">
        <f t="shared" si="7"/>
        <v>365</v>
      </c>
      <c r="M209">
        <v>1</v>
      </c>
    </row>
    <row r="210" spans="1:13">
      <c r="A210" s="257" t="s">
        <v>112</v>
      </c>
      <c r="B210" s="258">
        <v>45</v>
      </c>
      <c r="C210" s="258">
        <v>125</v>
      </c>
      <c r="D210" s="258" t="str">
        <f>IF(B210&lt;=Lists_Cats!$B$19,Lists_Cats!$C$19,IF(B210&lt;=Lists_Cats!$B$21,Lists_Cats!$C$21,IF(B210&lt;=Lists_Cats!$B$22,Lists_Cats!$C$22,IF(B210&lt;=Lists_Cats!$B$23,Lists_Cats!$C$23,IF(B210&lt;=Lists_Cats!$B$24,Lists_Cats!$C$24,IF(B210&lt;=Lists_Cats!$B$25,Lists_Cats!$C$25,IF(B210&lt;=Lists_Cats!$B$26,Lists_Cats!$C$26,IF(B210&lt;=Lists_Cats!$B$27,Lists_Cats!$C$27,IF(B210&lt;=Lists_Cats!$B$28,Lists_Cats!$C$28,Lists_Cats!$C$29)))))))))</f>
        <v>FT7</v>
      </c>
      <c r="E210" s="258" t="str">
        <f>IF(C210&lt;=Lists_Cats!$B$33,Lists_Cats!$C$33,IF(C210&lt;=Lists_Cats!$B$34,Lists_Cats!$C$34,IF(C210&lt;=Lists_Cats!$B$35,Lists_Cats!$C$35,IF(C210&lt;=Lists_Cats!$B$36,Lists_Cats!$C$36,IF(C210&lt;=Lists_Cats!$B$37,Lists_Cats!$C$37,IF(C210&lt;=Lists_Cats!$B$38,Lists_Cats!$C$38,IF(C210&lt;=Lists_Cats!$B$39,Lists_Cats!$C$39,IF(C210&lt;=Lists_Cats!$B$40,Lists_Cats!$C$40,IF(C210&lt;=Lists_Cats!$B$41,Lists_Cats!$C$41,IF(C210&lt;=Lists_Cats!$B$42,Lists_Cats!$C$42,IF(C210&lt;=Lists_Cats!$B$43,Lists_Cats!$C$43,IF(C210&lt;=Lists_Cats!$B$44,Lists_Cats!$C$44,IF(C210&lt;=Lists_Cats!$B$45,Lists_Cats!$C$45,IF(C210&lt;=Lists_Cats!$B$46,Lists_Cats!$C$46,Lists_Cats!$C$47))))))))))))))</f>
        <v>FW10</v>
      </c>
      <c r="F210" s="258" t="s">
        <v>9</v>
      </c>
      <c r="G210" s="259" t="s">
        <v>718</v>
      </c>
      <c r="H210" s="200" t="str">
        <f t="shared" si="6"/>
        <v>FT7-FW10-B-MDF - Maple</v>
      </c>
      <c r="I210" s="260">
        <v>461</v>
      </c>
      <c r="J210" s="189">
        <f t="shared" si="7"/>
        <v>391</v>
      </c>
      <c r="M210">
        <v>1</v>
      </c>
    </row>
    <row r="211" spans="1:13">
      <c r="A211" s="257" t="s">
        <v>112</v>
      </c>
      <c r="B211" s="258">
        <v>45</v>
      </c>
      <c r="C211" s="258">
        <v>125</v>
      </c>
      <c r="D211" s="258" t="str">
        <f>IF(B211&lt;=Lists_Cats!$B$19,Lists_Cats!$C$19,IF(B211&lt;=Lists_Cats!$B$21,Lists_Cats!$C$21,IF(B211&lt;=Lists_Cats!$B$22,Lists_Cats!$C$22,IF(B211&lt;=Lists_Cats!$B$23,Lists_Cats!$C$23,IF(B211&lt;=Lists_Cats!$B$24,Lists_Cats!$C$24,IF(B211&lt;=Lists_Cats!$B$25,Lists_Cats!$C$25,IF(B211&lt;=Lists_Cats!$B$26,Lists_Cats!$C$26,IF(B211&lt;=Lists_Cats!$B$27,Lists_Cats!$C$27,IF(B211&lt;=Lists_Cats!$B$28,Lists_Cats!$C$28,Lists_Cats!$C$29)))))))))</f>
        <v>FT7</v>
      </c>
      <c r="E211" s="258" t="str">
        <f>IF(C211&lt;=Lists_Cats!$B$33,Lists_Cats!$C$33,IF(C211&lt;=Lists_Cats!$B$34,Lists_Cats!$C$34,IF(C211&lt;=Lists_Cats!$B$35,Lists_Cats!$C$35,IF(C211&lt;=Lists_Cats!$B$36,Lists_Cats!$C$36,IF(C211&lt;=Lists_Cats!$B$37,Lists_Cats!$C$37,IF(C211&lt;=Lists_Cats!$B$38,Lists_Cats!$C$38,IF(C211&lt;=Lists_Cats!$B$39,Lists_Cats!$C$39,IF(C211&lt;=Lists_Cats!$B$40,Lists_Cats!$C$40,IF(C211&lt;=Lists_Cats!$B$41,Lists_Cats!$C$41,IF(C211&lt;=Lists_Cats!$B$42,Lists_Cats!$C$42,IF(C211&lt;=Lists_Cats!$B$43,Lists_Cats!$C$43,IF(C211&lt;=Lists_Cats!$B$44,Lists_Cats!$C$44,IF(C211&lt;=Lists_Cats!$B$45,Lists_Cats!$C$45,IF(C211&lt;=Lists_Cats!$B$46,Lists_Cats!$C$46,Lists_Cats!$C$47))))))))))))))</f>
        <v>FW10</v>
      </c>
      <c r="F211" s="258" t="s">
        <v>9</v>
      </c>
      <c r="G211" s="259" t="s">
        <v>719</v>
      </c>
      <c r="H211" s="200" t="str">
        <f t="shared" si="6"/>
        <v>FT7-FW10-B-MDF - S Beech</v>
      </c>
      <c r="I211" s="260">
        <v>366</v>
      </c>
      <c r="J211" s="189">
        <f t="shared" si="7"/>
        <v>296</v>
      </c>
      <c r="M211">
        <v>1</v>
      </c>
    </row>
    <row r="212" spans="1:13">
      <c r="A212" s="257" t="s">
        <v>112</v>
      </c>
      <c r="B212" s="258">
        <v>45</v>
      </c>
      <c r="C212" s="258">
        <v>125</v>
      </c>
      <c r="D212" s="258" t="str">
        <f>IF(B212&lt;=Lists_Cats!$B$19,Lists_Cats!$C$19,IF(B212&lt;=Lists_Cats!$B$21,Lists_Cats!$C$21,IF(B212&lt;=Lists_Cats!$B$22,Lists_Cats!$C$22,IF(B212&lt;=Lists_Cats!$B$23,Lists_Cats!$C$23,IF(B212&lt;=Lists_Cats!$B$24,Lists_Cats!$C$24,IF(B212&lt;=Lists_Cats!$B$25,Lists_Cats!$C$25,IF(B212&lt;=Lists_Cats!$B$26,Lists_Cats!$C$26,IF(B212&lt;=Lists_Cats!$B$27,Lists_Cats!$C$27,IF(B212&lt;=Lists_Cats!$B$28,Lists_Cats!$C$28,Lists_Cats!$C$29)))))))))</f>
        <v>FT7</v>
      </c>
      <c r="E212" s="258" t="str">
        <f>IF(C212&lt;=Lists_Cats!$B$33,Lists_Cats!$C$33,IF(C212&lt;=Lists_Cats!$B$34,Lists_Cats!$C$34,IF(C212&lt;=Lists_Cats!$B$35,Lists_Cats!$C$35,IF(C212&lt;=Lists_Cats!$B$36,Lists_Cats!$C$36,IF(C212&lt;=Lists_Cats!$B$37,Lists_Cats!$C$37,IF(C212&lt;=Lists_Cats!$B$38,Lists_Cats!$C$38,IF(C212&lt;=Lists_Cats!$B$39,Lists_Cats!$C$39,IF(C212&lt;=Lists_Cats!$B$40,Lists_Cats!$C$40,IF(C212&lt;=Lists_Cats!$B$41,Lists_Cats!$C$41,IF(C212&lt;=Lists_Cats!$B$42,Lists_Cats!$C$42,IF(C212&lt;=Lists_Cats!$B$43,Lists_Cats!$C$43,IF(C212&lt;=Lists_Cats!$B$44,Lists_Cats!$C$44,IF(C212&lt;=Lists_Cats!$B$45,Lists_Cats!$C$45,IF(C212&lt;=Lists_Cats!$B$46,Lists_Cats!$C$46,Lists_Cats!$C$47))))))))))))))</f>
        <v>FW10</v>
      </c>
      <c r="F212" s="258" t="s">
        <v>9</v>
      </c>
      <c r="G212" s="259" t="s">
        <v>720</v>
      </c>
      <c r="H212" s="200" t="str">
        <f t="shared" si="6"/>
        <v>FT7-FW10-B-MDF - Sapele</v>
      </c>
      <c r="I212" s="260">
        <v>372</v>
      </c>
      <c r="J212" s="189">
        <f t="shared" si="7"/>
        <v>302</v>
      </c>
      <c r="M212">
        <v>1</v>
      </c>
    </row>
    <row r="213" spans="1:13">
      <c r="A213" s="257" t="s">
        <v>112</v>
      </c>
      <c r="B213" s="258">
        <v>45</v>
      </c>
      <c r="C213" s="258">
        <v>125</v>
      </c>
      <c r="D213" s="258" t="str">
        <f>IF(B213&lt;=Lists_Cats!$B$19,Lists_Cats!$C$19,IF(B213&lt;=Lists_Cats!$B$21,Lists_Cats!$C$21,IF(B213&lt;=Lists_Cats!$B$22,Lists_Cats!$C$22,IF(B213&lt;=Lists_Cats!$B$23,Lists_Cats!$C$23,IF(B213&lt;=Lists_Cats!$B$24,Lists_Cats!$C$24,IF(B213&lt;=Lists_Cats!$B$25,Lists_Cats!$C$25,IF(B213&lt;=Lists_Cats!$B$26,Lists_Cats!$C$26,IF(B213&lt;=Lists_Cats!$B$27,Lists_Cats!$C$27,IF(B213&lt;=Lists_Cats!$B$28,Lists_Cats!$C$28,Lists_Cats!$C$29)))))))))</f>
        <v>FT7</v>
      </c>
      <c r="E213" s="258" t="str">
        <f>IF(C213&lt;=Lists_Cats!$B$33,Lists_Cats!$C$33,IF(C213&lt;=Lists_Cats!$B$34,Lists_Cats!$C$34,IF(C213&lt;=Lists_Cats!$B$35,Lists_Cats!$C$35,IF(C213&lt;=Lists_Cats!$B$36,Lists_Cats!$C$36,IF(C213&lt;=Lists_Cats!$B$37,Lists_Cats!$C$37,IF(C213&lt;=Lists_Cats!$B$38,Lists_Cats!$C$38,IF(C213&lt;=Lists_Cats!$B$39,Lists_Cats!$C$39,IF(C213&lt;=Lists_Cats!$B$40,Lists_Cats!$C$40,IF(C213&lt;=Lists_Cats!$B$41,Lists_Cats!$C$41,IF(C213&lt;=Lists_Cats!$B$42,Lists_Cats!$C$42,IF(C213&lt;=Lists_Cats!$B$43,Lists_Cats!$C$43,IF(C213&lt;=Lists_Cats!$B$44,Lists_Cats!$C$44,IF(C213&lt;=Lists_Cats!$B$45,Lists_Cats!$C$45,IF(C213&lt;=Lists_Cats!$B$46,Lists_Cats!$C$46,Lists_Cats!$C$47))))))))))))))</f>
        <v>FW10</v>
      </c>
      <c r="F213" s="258" t="s">
        <v>9</v>
      </c>
      <c r="G213" s="259" t="s">
        <v>721</v>
      </c>
      <c r="H213" s="200" t="str">
        <f t="shared" si="6"/>
        <v>FT7-FW10-B-MDF - Walnut</v>
      </c>
      <c r="I213" s="260">
        <v>585</v>
      </c>
      <c r="J213" s="189">
        <f t="shared" si="7"/>
        <v>515</v>
      </c>
      <c r="M213">
        <v>1</v>
      </c>
    </row>
    <row r="214" spans="1:13">
      <c r="A214" s="257" t="s">
        <v>722</v>
      </c>
      <c r="B214" s="258">
        <v>45</v>
      </c>
      <c r="C214" s="258">
        <v>138</v>
      </c>
      <c r="D214" s="258" t="str">
        <f>IF(B214&lt;=Lists_Cats!$B$19,Lists_Cats!$C$19,IF(B214&lt;=Lists_Cats!$B$21,Lists_Cats!$C$21,IF(B214&lt;=Lists_Cats!$B$22,Lists_Cats!$C$22,IF(B214&lt;=Lists_Cats!$B$23,Lists_Cats!$C$23,IF(B214&lt;=Lists_Cats!$B$24,Lists_Cats!$C$24,IF(B214&lt;=Lists_Cats!$B$25,Lists_Cats!$C$25,IF(B214&lt;=Lists_Cats!$B$26,Lists_Cats!$C$26,IF(B214&lt;=Lists_Cats!$B$27,Lists_Cats!$C$27,IF(B214&lt;=Lists_Cats!$B$28,Lists_Cats!$C$28,Lists_Cats!$C$29)))))))))</f>
        <v>FT7</v>
      </c>
      <c r="E214" s="258" t="str">
        <f>IF(C214&lt;=Lists_Cats!$B$33,Lists_Cats!$C$33,IF(C214&lt;=Lists_Cats!$B$34,Lists_Cats!$C$34,IF(C214&lt;=Lists_Cats!$B$35,Lists_Cats!$C$35,IF(C214&lt;=Lists_Cats!$B$36,Lists_Cats!$C$36,IF(C214&lt;=Lists_Cats!$B$37,Lists_Cats!$C$37,IF(C214&lt;=Lists_Cats!$B$38,Lists_Cats!$C$38,IF(C214&lt;=Lists_Cats!$B$39,Lists_Cats!$C$39,IF(C214&lt;=Lists_Cats!$B$40,Lists_Cats!$C$40,IF(C214&lt;=Lists_Cats!$B$41,Lists_Cats!$C$41,IF(C214&lt;=Lists_Cats!$B$42,Lists_Cats!$C$42,IF(C214&lt;=Lists_Cats!$B$43,Lists_Cats!$C$43,IF(C214&lt;=Lists_Cats!$B$44,Lists_Cats!$C$44,IF(C214&lt;=Lists_Cats!$B$45,Lists_Cats!$C$45,IF(C214&lt;=Lists_Cats!$B$46,Lists_Cats!$C$46,Lists_Cats!$C$47))))))))))))))</f>
        <v>FW11</v>
      </c>
      <c r="F214" s="258" t="s">
        <v>14</v>
      </c>
      <c r="G214" s="259" t="s">
        <v>716</v>
      </c>
      <c r="H214" s="200" t="str">
        <f t="shared" si="6"/>
        <v>FT7-FW11-A-MDF - Ash</v>
      </c>
      <c r="I214" s="260">
        <v>328</v>
      </c>
      <c r="J214" s="189">
        <f>+I214+70</f>
        <v>398</v>
      </c>
      <c r="M214">
        <v>1</v>
      </c>
    </row>
    <row r="215" spans="1:13">
      <c r="A215" s="257" t="s">
        <v>722</v>
      </c>
      <c r="B215" s="258">
        <v>45</v>
      </c>
      <c r="C215" s="258">
        <v>138</v>
      </c>
      <c r="D215" s="258" t="str">
        <f>IF(B215&lt;=Lists_Cats!$B$19,Lists_Cats!$C$19,IF(B215&lt;=Lists_Cats!$B$21,Lists_Cats!$C$21,IF(B215&lt;=Lists_Cats!$B$22,Lists_Cats!$C$22,IF(B215&lt;=Lists_Cats!$B$23,Lists_Cats!$C$23,IF(B215&lt;=Lists_Cats!$B$24,Lists_Cats!$C$24,IF(B215&lt;=Lists_Cats!$B$25,Lists_Cats!$C$25,IF(B215&lt;=Lists_Cats!$B$26,Lists_Cats!$C$26,IF(B215&lt;=Lists_Cats!$B$27,Lists_Cats!$C$27,IF(B215&lt;=Lists_Cats!$B$28,Lists_Cats!$C$28,Lists_Cats!$C$29)))))))))</f>
        <v>FT7</v>
      </c>
      <c r="E215" s="258" t="str">
        <f>IF(C215&lt;=Lists_Cats!$B$33,Lists_Cats!$C$33,IF(C215&lt;=Lists_Cats!$B$34,Lists_Cats!$C$34,IF(C215&lt;=Lists_Cats!$B$35,Lists_Cats!$C$35,IF(C215&lt;=Lists_Cats!$B$36,Lists_Cats!$C$36,IF(C215&lt;=Lists_Cats!$B$37,Lists_Cats!$C$37,IF(C215&lt;=Lists_Cats!$B$38,Lists_Cats!$C$38,IF(C215&lt;=Lists_Cats!$B$39,Lists_Cats!$C$39,IF(C215&lt;=Lists_Cats!$B$40,Lists_Cats!$C$40,IF(C215&lt;=Lists_Cats!$B$41,Lists_Cats!$C$41,IF(C215&lt;=Lists_Cats!$B$42,Lists_Cats!$C$42,IF(C215&lt;=Lists_Cats!$B$43,Lists_Cats!$C$43,IF(C215&lt;=Lists_Cats!$B$44,Lists_Cats!$C$44,IF(C215&lt;=Lists_Cats!$B$45,Lists_Cats!$C$45,IF(C215&lt;=Lists_Cats!$B$46,Lists_Cats!$C$46,Lists_Cats!$C$47))))))))))))))</f>
        <v>FW11</v>
      </c>
      <c r="F215" s="258" t="s">
        <v>14</v>
      </c>
      <c r="G215" s="259" t="s">
        <v>717</v>
      </c>
      <c r="H215" s="200" t="str">
        <f t="shared" si="6"/>
        <v>FT7-FW11-A-MDF - Cherry</v>
      </c>
      <c r="I215" s="260">
        <v>399</v>
      </c>
      <c r="J215" s="189">
        <f t="shared" si="7"/>
        <v>329</v>
      </c>
      <c r="M215">
        <v>1</v>
      </c>
    </row>
    <row r="216" spans="1:13">
      <c r="A216" s="257" t="s">
        <v>722</v>
      </c>
      <c r="B216" s="258">
        <v>45</v>
      </c>
      <c r="C216" s="258">
        <v>138</v>
      </c>
      <c r="D216" s="258" t="str">
        <f>IF(B216&lt;=Lists_Cats!$B$19,Lists_Cats!$C$19,IF(B216&lt;=Lists_Cats!$B$21,Lists_Cats!$C$21,IF(B216&lt;=Lists_Cats!$B$22,Lists_Cats!$C$22,IF(B216&lt;=Lists_Cats!$B$23,Lists_Cats!$C$23,IF(B216&lt;=Lists_Cats!$B$24,Lists_Cats!$C$24,IF(B216&lt;=Lists_Cats!$B$25,Lists_Cats!$C$25,IF(B216&lt;=Lists_Cats!$B$26,Lists_Cats!$C$26,IF(B216&lt;=Lists_Cats!$B$27,Lists_Cats!$C$27,IF(B216&lt;=Lists_Cats!$B$28,Lists_Cats!$C$28,Lists_Cats!$C$29)))))))))</f>
        <v>FT7</v>
      </c>
      <c r="E216" s="258" t="str">
        <f>IF(C216&lt;=Lists_Cats!$B$33,Lists_Cats!$C$33,IF(C216&lt;=Lists_Cats!$B$34,Lists_Cats!$C$34,IF(C216&lt;=Lists_Cats!$B$35,Lists_Cats!$C$35,IF(C216&lt;=Lists_Cats!$B$36,Lists_Cats!$C$36,IF(C216&lt;=Lists_Cats!$B$37,Lists_Cats!$C$37,IF(C216&lt;=Lists_Cats!$B$38,Lists_Cats!$C$38,IF(C216&lt;=Lists_Cats!$B$39,Lists_Cats!$C$39,IF(C216&lt;=Lists_Cats!$B$40,Lists_Cats!$C$40,IF(C216&lt;=Lists_Cats!$B$41,Lists_Cats!$C$41,IF(C216&lt;=Lists_Cats!$B$42,Lists_Cats!$C$42,IF(C216&lt;=Lists_Cats!$B$43,Lists_Cats!$C$43,IF(C216&lt;=Lists_Cats!$B$44,Lists_Cats!$C$44,IF(C216&lt;=Lists_Cats!$B$45,Lists_Cats!$C$45,IF(C216&lt;=Lists_Cats!$B$46,Lists_Cats!$C$46,Lists_Cats!$C$47))))))))))))))</f>
        <v>FW11</v>
      </c>
      <c r="F216" s="258" t="s">
        <v>14</v>
      </c>
      <c r="G216" s="265" t="s">
        <v>747</v>
      </c>
      <c r="H216" s="200" t="str">
        <f t="shared" si="6"/>
        <v>FT7-FW11-A-MDF - W.Oak</v>
      </c>
      <c r="I216" s="260">
        <v>379</v>
      </c>
      <c r="J216" s="189">
        <f t="shared" si="7"/>
        <v>309</v>
      </c>
      <c r="M216">
        <v>1</v>
      </c>
    </row>
    <row r="217" spans="1:13">
      <c r="A217" s="257" t="s">
        <v>722</v>
      </c>
      <c r="B217" s="258">
        <v>45</v>
      </c>
      <c r="C217" s="258">
        <v>138</v>
      </c>
      <c r="D217" s="258" t="str">
        <f>IF(B217&lt;=Lists_Cats!$B$19,Lists_Cats!$C$19,IF(B217&lt;=Lists_Cats!$B$21,Lists_Cats!$C$21,IF(B217&lt;=Lists_Cats!$B$22,Lists_Cats!$C$22,IF(B217&lt;=Lists_Cats!$B$23,Lists_Cats!$C$23,IF(B217&lt;=Lists_Cats!$B$24,Lists_Cats!$C$24,IF(B217&lt;=Lists_Cats!$B$25,Lists_Cats!$C$25,IF(B217&lt;=Lists_Cats!$B$26,Lists_Cats!$C$26,IF(B217&lt;=Lists_Cats!$B$27,Lists_Cats!$C$27,IF(B217&lt;=Lists_Cats!$B$28,Lists_Cats!$C$28,Lists_Cats!$C$29)))))))))</f>
        <v>FT7</v>
      </c>
      <c r="E217" s="258" t="str">
        <f>IF(C217&lt;=Lists_Cats!$B$33,Lists_Cats!$C$33,IF(C217&lt;=Lists_Cats!$B$34,Lists_Cats!$C$34,IF(C217&lt;=Lists_Cats!$B$35,Lists_Cats!$C$35,IF(C217&lt;=Lists_Cats!$B$36,Lists_Cats!$C$36,IF(C217&lt;=Lists_Cats!$B$37,Lists_Cats!$C$37,IF(C217&lt;=Lists_Cats!$B$38,Lists_Cats!$C$38,IF(C217&lt;=Lists_Cats!$B$39,Lists_Cats!$C$39,IF(C217&lt;=Lists_Cats!$B$40,Lists_Cats!$C$40,IF(C217&lt;=Lists_Cats!$B$41,Lists_Cats!$C$41,IF(C217&lt;=Lists_Cats!$B$42,Lists_Cats!$C$42,IF(C217&lt;=Lists_Cats!$B$43,Lists_Cats!$C$43,IF(C217&lt;=Lists_Cats!$B$44,Lists_Cats!$C$44,IF(C217&lt;=Lists_Cats!$B$45,Lists_Cats!$C$45,IF(C217&lt;=Lists_Cats!$B$46,Lists_Cats!$C$46,Lists_Cats!$C$47))))))))))))))</f>
        <v>FW11</v>
      </c>
      <c r="F217" s="258" t="s">
        <v>14</v>
      </c>
      <c r="G217" s="259" t="s">
        <v>718</v>
      </c>
      <c r="H217" s="200" t="str">
        <f t="shared" si="6"/>
        <v>FT7-FW11-A-MDF - Maple</v>
      </c>
      <c r="I217" s="260">
        <v>401</v>
      </c>
      <c r="J217" s="189">
        <f t="shared" si="7"/>
        <v>331</v>
      </c>
      <c r="M217">
        <v>1</v>
      </c>
    </row>
    <row r="218" spans="1:13">
      <c r="A218" s="257" t="s">
        <v>722</v>
      </c>
      <c r="B218" s="258">
        <v>45</v>
      </c>
      <c r="C218" s="258">
        <v>138</v>
      </c>
      <c r="D218" s="258" t="str">
        <f>IF(B218&lt;=Lists_Cats!$B$19,Lists_Cats!$C$19,IF(B218&lt;=Lists_Cats!$B$21,Lists_Cats!$C$21,IF(B218&lt;=Lists_Cats!$B$22,Lists_Cats!$C$22,IF(B218&lt;=Lists_Cats!$B$23,Lists_Cats!$C$23,IF(B218&lt;=Lists_Cats!$B$24,Lists_Cats!$C$24,IF(B218&lt;=Lists_Cats!$B$25,Lists_Cats!$C$25,IF(B218&lt;=Lists_Cats!$B$26,Lists_Cats!$C$26,IF(B218&lt;=Lists_Cats!$B$27,Lists_Cats!$C$27,IF(B218&lt;=Lists_Cats!$B$28,Lists_Cats!$C$28,Lists_Cats!$C$29)))))))))</f>
        <v>FT7</v>
      </c>
      <c r="E218" s="258" t="str">
        <f>IF(C218&lt;=Lists_Cats!$B$33,Lists_Cats!$C$33,IF(C218&lt;=Lists_Cats!$B$34,Lists_Cats!$C$34,IF(C218&lt;=Lists_Cats!$B$35,Lists_Cats!$C$35,IF(C218&lt;=Lists_Cats!$B$36,Lists_Cats!$C$36,IF(C218&lt;=Lists_Cats!$B$37,Lists_Cats!$C$37,IF(C218&lt;=Lists_Cats!$B$38,Lists_Cats!$C$38,IF(C218&lt;=Lists_Cats!$B$39,Lists_Cats!$C$39,IF(C218&lt;=Lists_Cats!$B$40,Lists_Cats!$C$40,IF(C218&lt;=Lists_Cats!$B$41,Lists_Cats!$C$41,IF(C218&lt;=Lists_Cats!$B$42,Lists_Cats!$C$42,IF(C218&lt;=Lists_Cats!$B$43,Lists_Cats!$C$43,IF(C218&lt;=Lists_Cats!$B$44,Lists_Cats!$C$44,IF(C218&lt;=Lists_Cats!$B$45,Lists_Cats!$C$45,IF(C218&lt;=Lists_Cats!$B$46,Lists_Cats!$C$46,Lists_Cats!$C$47))))))))))))))</f>
        <v>FW11</v>
      </c>
      <c r="F218" s="258" t="s">
        <v>14</v>
      </c>
      <c r="G218" s="259" t="s">
        <v>719</v>
      </c>
      <c r="H218" s="200" t="str">
        <f t="shared" si="6"/>
        <v>FT7-FW11-A-MDF - S Beech</v>
      </c>
      <c r="I218" s="260">
        <v>326</v>
      </c>
      <c r="J218" s="189">
        <f t="shared" si="7"/>
        <v>256</v>
      </c>
      <c r="M218">
        <v>1</v>
      </c>
    </row>
    <row r="219" spans="1:13">
      <c r="A219" s="257" t="s">
        <v>722</v>
      </c>
      <c r="B219" s="258">
        <v>45</v>
      </c>
      <c r="C219" s="258">
        <v>138</v>
      </c>
      <c r="D219" s="258" t="str">
        <f>IF(B219&lt;=Lists_Cats!$B$19,Lists_Cats!$C$19,IF(B219&lt;=Lists_Cats!$B$21,Lists_Cats!$C$21,IF(B219&lt;=Lists_Cats!$B$22,Lists_Cats!$C$22,IF(B219&lt;=Lists_Cats!$B$23,Lists_Cats!$C$23,IF(B219&lt;=Lists_Cats!$B$24,Lists_Cats!$C$24,IF(B219&lt;=Lists_Cats!$B$25,Lists_Cats!$C$25,IF(B219&lt;=Lists_Cats!$B$26,Lists_Cats!$C$26,IF(B219&lt;=Lists_Cats!$B$27,Lists_Cats!$C$27,IF(B219&lt;=Lists_Cats!$B$28,Lists_Cats!$C$28,Lists_Cats!$C$29)))))))))</f>
        <v>FT7</v>
      </c>
      <c r="E219" s="258" t="str">
        <f>IF(C219&lt;=Lists_Cats!$B$33,Lists_Cats!$C$33,IF(C219&lt;=Lists_Cats!$B$34,Lists_Cats!$C$34,IF(C219&lt;=Lists_Cats!$B$35,Lists_Cats!$C$35,IF(C219&lt;=Lists_Cats!$B$36,Lists_Cats!$C$36,IF(C219&lt;=Lists_Cats!$B$37,Lists_Cats!$C$37,IF(C219&lt;=Lists_Cats!$B$38,Lists_Cats!$C$38,IF(C219&lt;=Lists_Cats!$B$39,Lists_Cats!$C$39,IF(C219&lt;=Lists_Cats!$B$40,Lists_Cats!$C$40,IF(C219&lt;=Lists_Cats!$B$41,Lists_Cats!$C$41,IF(C219&lt;=Lists_Cats!$B$42,Lists_Cats!$C$42,IF(C219&lt;=Lists_Cats!$B$43,Lists_Cats!$C$43,IF(C219&lt;=Lists_Cats!$B$44,Lists_Cats!$C$44,IF(C219&lt;=Lists_Cats!$B$45,Lists_Cats!$C$45,IF(C219&lt;=Lists_Cats!$B$46,Lists_Cats!$C$46,Lists_Cats!$C$47))))))))))))))</f>
        <v>FW11</v>
      </c>
      <c r="F219" s="258" t="s">
        <v>14</v>
      </c>
      <c r="G219" s="259" t="s">
        <v>720</v>
      </c>
      <c r="H219" s="200" t="str">
        <f t="shared" si="6"/>
        <v>FT7-FW11-A-MDF - Sapele</v>
      </c>
      <c r="I219" s="260">
        <v>336</v>
      </c>
      <c r="J219" s="189">
        <f t="shared" si="7"/>
        <v>266</v>
      </c>
      <c r="M219">
        <v>1</v>
      </c>
    </row>
    <row r="220" spans="1:13">
      <c r="A220" s="257" t="s">
        <v>722</v>
      </c>
      <c r="B220" s="258">
        <v>45</v>
      </c>
      <c r="C220" s="258">
        <v>138</v>
      </c>
      <c r="D220" s="258" t="str">
        <f>IF(B220&lt;=Lists_Cats!$B$19,Lists_Cats!$C$19,IF(B220&lt;=Lists_Cats!$B$21,Lists_Cats!$C$21,IF(B220&lt;=Lists_Cats!$B$22,Lists_Cats!$C$22,IF(B220&lt;=Lists_Cats!$B$23,Lists_Cats!$C$23,IF(B220&lt;=Lists_Cats!$B$24,Lists_Cats!$C$24,IF(B220&lt;=Lists_Cats!$B$25,Lists_Cats!$C$25,IF(B220&lt;=Lists_Cats!$B$26,Lists_Cats!$C$26,IF(B220&lt;=Lists_Cats!$B$27,Lists_Cats!$C$27,IF(B220&lt;=Lists_Cats!$B$28,Lists_Cats!$C$28,Lists_Cats!$C$29)))))))))</f>
        <v>FT7</v>
      </c>
      <c r="E220" s="258" t="str">
        <f>IF(C220&lt;=Lists_Cats!$B$33,Lists_Cats!$C$33,IF(C220&lt;=Lists_Cats!$B$34,Lists_Cats!$C$34,IF(C220&lt;=Lists_Cats!$B$35,Lists_Cats!$C$35,IF(C220&lt;=Lists_Cats!$B$36,Lists_Cats!$C$36,IF(C220&lt;=Lists_Cats!$B$37,Lists_Cats!$C$37,IF(C220&lt;=Lists_Cats!$B$38,Lists_Cats!$C$38,IF(C220&lt;=Lists_Cats!$B$39,Lists_Cats!$C$39,IF(C220&lt;=Lists_Cats!$B$40,Lists_Cats!$C$40,IF(C220&lt;=Lists_Cats!$B$41,Lists_Cats!$C$41,IF(C220&lt;=Lists_Cats!$B$42,Lists_Cats!$C$42,IF(C220&lt;=Lists_Cats!$B$43,Lists_Cats!$C$43,IF(C220&lt;=Lists_Cats!$B$44,Lists_Cats!$C$44,IF(C220&lt;=Lists_Cats!$B$45,Lists_Cats!$C$45,IF(C220&lt;=Lists_Cats!$B$46,Lists_Cats!$C$46,Lists_Cats!$C$47))))))))))))))</f>
        <v>FW11</v>
      </c>
      <c r="F220" s="258" t="s">
        <v>14</v>
      </c>
      <c r="G220" s="259" t="s">
        <v>721</v>
      </c>
      <c r="H220" s="200" t="str">
        <f t="shared" si="6"/>
        <v>FT7-FW11-A-MDF - Walnut</v>
      </c>
      <c r="I220" s="260">
        <v>504</v>
      </c>
      <c r="J220" s="189">
        <f t="shared" si="7"/>
        <v>434</v>
      </c>
      <c r="M220">
        <v>1</v>
      </c>
    </row>
    <row r="221" spans="1:13">
      <c r="A221" s="257" t="s">
        <v>722</v>
      </c>
      <c r="B221" s="258">
        <v>45</v>
      </c>
      <c r="C221" s="258">
        <v>138</v>
      </c>
      <c r="D221" s="258" t="str">
        <f>IF(B221&lt;=Lists_Cats!$B$19,Lists_Cats!$C$19,IF(B221&lt;=Lists_Cats!$B$21,Lists_Cats!$C$21,IF(B221&lt;=Lists_Cats!$B$22,Lists_Cats!$C$22,IF(B221&lt;=Lists_Cats!$B$23,Lists_Cats!$C$23,IF(B221&lt;=Lists_Cats!$B$24,Lists_Cats!$C$24,IF(B221&lt;=Lists_Cats!$B$25,Lists_Cats!$C$25,IF(B221&lt;=Lists_Cats!$B$26,Lists_Cats!$C$26,IF(B221&lt;=Lists_Cats!$B$27,Lists_Cats!$C$27,IF(B221&lt;=Lists_Cats!$B$28,Lists_Cats!$C$28,Lists_Cats!$C$29)))))))))</f>
        <v>FT7</v>
      </c>
      <c r="E221" s="258" t="str">
        <f>IF(C221&lt;=Lists_Cats!$B$33,Lists_Cats!$C$33,IF(C221&lt;=Lists_Cats!$B$34,Lists_Cats!$C$34,IF(C221&lt;=Lists_Cats!$B$35,Lists_Cats!$C$35,IF(C221&lt;=Lists_Cats!$B$36,Lists_Cats!$C$36,IF(C221&lt;=Lists_Cats!$B$37,Lists_Cats!$C$37,IF(C221&lt;=Lists_Cats!$B$38,Lists_Cats!$C$38,IF(C221&lt;=Lists_Cats!$B$39,Lists_Cats!$C$39,IF(C221&lt;=Lists_Cats!$B$40,Lists_Cats!$C$40,IF(C221&lt;=Lists_Cats!$B$41,Lists_Cats!$C$41,IF(C221&lt;=Lists_Cats!$B$42,Lists_Cats!$C$42,IF(C221&lt;=Lists_Cats!$B$43,Lists_Cats!$C$43,IF(C221&lt;=Lists_Cats!$B$44,Lists_Cats!$C$44,IF(C221&lt;=Lists_Cats!$B$45,Lists_Cats!$C$45,IF(C221&lt;=Lists_Cats!$B$46,Lists_Cats!$C$46,Lists_Cats!$C$47))))))))))))))</f>
        <v>FW11</v>
      </c>
      <c r="F221" s="258" t="s">
        <v>4</v>
      </c>
      <c r="G221" s="259" t="s">
        <v>716</v>
      </c>
      <c r="H221" s="200" t="str">
        <f t="shared" si="6"/>
        <v>FT7-FW11-C-MDF - Ash</v>
      </c>
      <c r="I221" s="260">
        <v>377</v>
      </c>
      <c r="J221" s="189">
        <f>+I221+70</f>
        <v>447</v>
      </c>
      <c r="M221">
        <v>1</v>
      </c>
    </row>
    <row r="222" spans="1:13">
      <c r="A222" s="257" t="s">
        <v>722</v>
      </c>
      <c r="B222" s="258">
        <v>45</v>
      </c>
      <c r="C222" s="258">
        <v>138</v>
      </c>
      <c r="D222" s="258" t="str">
        <f>IF(B222&lt;=Lists_Cats!$B$19,Lists_Cats!$C$19,IF(B222&lt;=Lists_Cats!$B$21,Lists_Cats!$C$21,IF(B222&lt;=Lists_Cats!$B$22,Lists_Cats!$C$22,IF(B222&lt;=Lists_Cats!$B$23,Lists_Cats!$C$23,IF(B222&lt;=Lists_Cats!$B$24,Lists_Cats!$C$24,IF(B222&lt;=Lists_Cats!$B$25,Lists_Cats!$C$25,IF(B222&lt;=Lists_Cats!$B$26,Lists_Cats!$C$26,IF(B222&lt;=Lists_Cats!$B$27,Lists_Cats!$C$27,IF(B222&lt;=Lists_Cats!$B$28,Lists_Cats!$C$28,Lists_Cats!$C$29)))))))))</f>
        <v>FT7</v>
      </c>
      <c r="E222" s="258" t="str">
        <f>IF(C222&lt;=Lists_Cats!$B$33,Lists_Cats!$C$33,IF(C222&lt;=Lists_Cats!$B$34,Lists_Cats!$C$34,IF(C222&lt;=Lists_Cats!$B$35,Lists_Cats!$C$35,IF(C222&lt;=Lists_Cats!$B$36,Lists_Cats!$C$36,IF(C222&lt;=Lists_Cats!$B$37,Lists_Cats!$C$37,IF(C222&lt;=Lists_Cats!$B$38,Lists_Cats!$C$38,IF(C222&lt;=Lists_Cats!$B$39,Lists_Cats!$C$39,IF(C222&lt;=Lists_Cats!$B$40,Lists_Cats!$C$40,IF(C222&lt;=Lists_Cats!$B$41,Lists_Cats!$C$41,IF(C222&lt;=Lists_Cats!$B$42,Lists_Cats!$C$42,IF(C222&lt;=Lists_Cats!$B$43,Lists_Cats!$C$43,IF(C222&lt;=Lists_Cats!$B$44,Lists_Cats!$C$44,IF(C222&lt;=Lists_Cats!$B$45,Lists_Cats!$C$45,IF(C222&lt;=Lists_Cats!$B$46,Lists_Cats!$C$46,Lists_Cats!$C$47))))))))))))))</f>
        <v>FW11</v>
      </c>
      <c r="F222" s="258" t="s">
        <v>4</v>
      </c>
      <c r="G222" s="259" t="s">
        <v>717</v>
      </c>
      <c r="H222" s="200" t="str">
        <f t="shared" si="6"/>
        <v>FT7-FW11-C-MDF - Cherry</v>
      </c>
      <c r="I222" s="260">
        <v>457</v>
      </c>
      <c r="J222" s="189">
        <f t="shared" si="7"/>
        <v>387</v>
      </c>
      <c r="M222">
        <v>1</v>
      </c>
    </row>
    <row r="223" spans="1:13">
      <c r="A223" s="257" t="s">
        <v>722</v>
      </c>
      <c r="B223" s="258">
        <v>45</v>
      </c>
      <c r="C223" s="258">
        <v>138</v>
      </c>
      <c r="D223" s="258" t="str">
        <f>IF(B223&lt;=Lists_Cats!$B$19,Lists_Cats!$C$19,IF(B223&lt;=Lists_Cats!$B$21,Lists_Cats!$C$21,IF(B223&lt;=Lists_Cats!$B$22,Lists_Cats!$C$22,IF(B223&lt;=Lists_Cats!$B$23,Lists_Cats!$C$23,IF(B223&lt;=Lists_Cats!$B$24,Lists_Cats!$C$24,IF(B223&lt;=Lists_Cats!$B$25,Lists_Cats!$C$25,IF(B223&lt;=Lists_Cats!$B$26,Lists_Cats!$C$26,IF(B223&lt;=Lists_Cats!$B$27,Lists_Cats!$C$27,IF(B223&lt;=Lists_Cats!$B$28,Lists_Cats!$C$28,Lists_Cats!$C$29)))))))))</f>
        <v>FT7</v>
      </c>
      <c r="E223" s="258" t="str">
        <f>IF(C223&lt;=Lists_Cats!$B$33,Lists_Cats!$C$33,IF(C223&lt;=Lists_Cats!$B$34,Lists_Cats!$C$34,IF(C223&lt;=Lists_Cats!$B$35,Lists_Cats!$C$35,IF(C223&lt;=Lists_Cats!$B$36,Lists_Cats!$C$36,IF(C223&lt;=Lists_Cats!$B$37,Lists_Cats!$C$37,IF(C223&lt;=Lists_Cats!$B$38,Lists_Cats!$C$38,IF(C223&lt;=Lists_Cats!$B$39,Lists_Cats!$C$39,IF(C223&lt;=Lists_Cats!$B$40,Lists_Cats!$C$40,IF(C223&lt;=Lists_Cats!$B$41,Lists_Cats!$C$41,IF(C223&lt;=Lists_Cats!$B$42,Lists_Cats!$C$42,IF(C223&lt;=Lists_Cats!$B$43,Lists_Cats!$C$43,IF(C223&lt;=Lists_Cats!$B$44,Lists_Cats!$C$44,IF(C223&lt;=Lists_Cats!$B$45,Lists_Cats!$C$45,IF(C223&lt;=Lists_Cats!$B$46,Lists_Cats!$C$46,Lists_Cats!$C$47))))))))))))))</f>
        <v>FW11</v>
      </c>
      <c r="F223" s="258" t="s">
        <v>4</v>
      </c>
      <c r="G223" s="265" t="s">
        <v>747</v>
      </c>
      <c r="H223" s="200" t="str">
        <f t="shared" si="6"/>
        <v>FT7-FW11-C-MDF - W.Oak</v>
      </c>
      <c r="I223" s="260">
        <v>435</v>
      </c>
      <c r="J223" s="189">
        <f t="shared" si="7"/>
        <v>365</v>
      </c>
      <c r="M223">
        <v>1</v>
      </c>
    </row>
    <row r="224" spans="1:13">
      <c r="A224" s="257" t="s">
        <v>722</v>
      </c>
      <c r="B224" s="258">
        <v>45</v>
      </c>
      <c r="C224" s="258">
        <v>138</v>
      </c>
      <c r="D224" s="258" t="str">
        <f>IF(B224&lt;=Lists_Cats!$B$19,Lists_Cats!$C$19,IF(B224&lt;=Lists_Cats!$B$21,Lists_Cats!$C$21,IF(B224&lt;=Lists_Cats!$B$22,Lists_Cats!$C$22,IF(B224&lt;=Lists_Cats!$B$23,Lists_Cats!$C$23,IF(B224&lt;=Lists_Cats!$B$24,Lists_Cats!$C$24,IF(B224&lt;=Lists_Cats!$B$25,Lists_Cats!$C$25,IF(B224&lt;=Lists_Cats!$B$26,Lists_Cats!$C$26,IF(B224&lt;=Lists_Cats!$B$27,Lists_Cats!$C$27,IF(B224&lt;=Lists_Cats!$B$28,Lists_Cats!$C$28,Lists_Cats!$C$29)))))))))</f>
        <v>FT7</v>
      </c>
      <c r="E224" s="258" t="str">
        <f>IF(C224&lt;=Lists_Cats!$B$33,Lists_Cats!$C$33,IF(C224&lt;=Lists_Cats!$B$34,Lists_Cats!$C$34,IF(C224&lt;=Lists_Cats!$B$35,Lists_Cats!$C$35,IF(C224&lt;=Lists_Cats!$B$36,Lists_Cats!$C$36,IF(C224&lt;=Lists_Cats!$B$37,Lists_Cats!$C$37,IF(C224&lt;=Lists_Cats!$B$38,Lists_Cats!$C$38,IF(C224&lt;=Lists_Cats!$B$39,Lists_Cats!$C$39,IF(C224&lt;=Lists_Cats!$B$40,Lists_Cats!$C$40,IF(C224&lt;=Lists_Cats!$B$41,Lists_Cats!$C$41,IF(C224&lt;=Lists_Cats!$B$42,Lists_Cats!$C$42,IF(C224&lt;=Lists_Cats!$B$43,Lists_Cats!$C$43,IF(C224&lt;=Lists_Cats!$B$44,Lists_Cats!$C$44,IF(C224&lt;=Lists_Cats!$B$45,Lists_Cats!$C$45,IF(C224&lt;=Lists_Cats!$B$46,Lists_Cats!$C$46,Lists_Cats!$C$47))))))))))))))</f>
        <v>FW11</v>
      </c>
      <c r="F224" s="258" t="s">
        <v>4</v>
      </c>
      <c r="G224" s="259" t="s">
        <v>718</v>
      </c>
      <c r="H224" s="200" t="str">
        <f t="shared" si="6"/>
        <v>FT7-FW11-C-MDF - Maple</v>
      </c>
      <c r="I224" s="260">
        <v>459</v>
      </c>
      <c r="J224" s="189">
        <f t="shared" si="7"/>
        <v>389</v>
      </c>
      <c r="M224">
        <v>1</v>
      </c>
    </row>
    <row r="225" spans="1:13">
      <c r="A225" s="257" t="s">
        <v>722</v>
      </c>
      <c r="B225" s="258">
        <v>45</v>
      </c>
      <c r="C225" s="258">
        <v>138</v>
      </c>
      <c r="D225" s="258" t="str">
        <f>IF(B225&lt;=Lists_Cats!$B$19,Lists_Cats!$C$19,IF(B225&lt;=Lists_Cats!$B$21,Lists_Cats!$C$21,IF(B225&lt;=Lists_Cats!$B$22,Lists_Cats!$C$22,IF(B225&lt;=Lists_Cats!$B$23,Lists_Cats!$C$23,IF(B225&lt;=Lists_Cats!$B$24,Lists_Cats!$C$24,IF(B225&lt;=Lists_Cats!$B$25,Lists_Cats!$C$25,IF(B225&lt;=Lists_Cats!$B$26,Lists_Cats!$C$26,IF(B225&lt;=Lists_Cats!$B$27,Lists_Cats!$C$27,IF(B225&lt;=Lists_Cats!$B$28,Lists_Cats!$C$28,Lists_Cats!$C$29)))))))))</f>
        <v>FT7</v>
      </c>
      <c r="E225" s="258" t="str">
        <f>IF(C225&lt;=Lists_Cats!$B$33,Lists_Cats!$C$33,IF(C225&lt;=Lists_Cats!$B$34,Lists_Cats!$C$34,IF(C225&lt;=Lists_Cats!$B$35,Lists_Cats!$C$35,IF(C225&lt;=Lists_Cats!$B$36,Lists_Cats!$C$36,IF(C225&lt;=Lists_Cats!$B$37,Lists_Cats!$C$37,IF(C225&lt;=Lists_Cats!$B$38,Lists_Cats!$C$38,IF(C225&lt;=Lists_Cats!$B$39,Lists_Cats!$C$39,IF(C225&lt;=Lists_Cats!$B$40,Lists_Cats!$C$40,IF(C225&lt;=Lists_Cats!$B$41,Lists_Cats!$C$41,IF(C225&lt;=Lists_Cats!$B$42,Lists_Cats!$C$42,IF(C225&lt;=Lists_Cats!$B$43,Lists_Cats!$C$43,IF(C225&lt;=Lists_Cats!$B$44,Lists_Cats!$C$44,IF(C225&lt;=Lists_Cats!$B$45,Lists_Cats!$C$45,IF(C225&lt;=Lists_Cats!$B$46,Lists_Cats!$C$46,Lists_Cats!$C$47))))))))))))))</f>
        <v>FW11</v>
      </c>
      <c r="F225" s="258" t="s">
        <v>4</v>
      </c>
      <c r="G225" s="259" t="s">
        <v>719</v>
      </c>
      <c r="H225" s="200" t="str">
        <f t="shared" si="6"/>
        <v>FT7-FW11-C-MDF - S Beech</v>
      </c>
      <c r="I225" s="260">
        <v>376</v>
      </c>
      <c r="J225" s="189">
        <f t="shared" si="7"/>
        <v>306</v>
      </c>
      <c r="M225">
        <v>1</v>
      </c>
    </row>
    <row r="226" spans="1:13">
      <c r="A226" s="257" t="s">
        <v>722</v>
      </c>
      <c r="B226" s="258">
        <v>45</v>
      </c>
      <c r="C226" s="258">
        <v>138</v>
      </c>
      <c r="D226" s="258" t="str">
        <f>IF(B226&lt;=Lists_Cats!$B$19,Lists_Cats!$C$19,IF(B226&lt;=Lists_Cats!$B$21,Lists_Cats!$C$21,IF(B226&lt;=Lists_Cats!$B$22,Lists_Cats!$C$22,IF(B226&lt;=Lists_Cats!$B$23,Lists_Cats!$C$23,IF(B226&lt;=Lists_Cats!$B$24,Lists_Cats!$C$24,IF(B226&lt;=Lists_Cats!$B$25,Lists_Cats!$C$25,IF(B226&lt;=Lists_Cats!$B$26,Lists_Cats!$C$26,IF(B226&lt;=Lists_Cats!$B$27,Lists_Cats!$C$27,IF(B226&lt;=Lists_Cats!$B$28,Lists_Cats!$C$28,Lists_Cats!$C$29)))))))))</f>
        <v>FT7</v>
      </c>
      <c r="E226" s="258" t="str">
        <f>IF(C226&lt;=Lists_Cats!$B$33,Lists_Cats!$C$33,IF(C226&lt;=Lists_Cats!$B$34,Lists_Cats!$C$34,IF(C226&lt;=Lists_Cats!$B$35,Lists_Cats!$C$35,IF(C226&lt;=Lists_Cats!$B$36,Lists_Cats!$C$36,IF(C226&lt;=Lists_Cats!$B$37,Lists_Cats!$C$37,IF(C226&lt;=Lists_Cats!$B$38,Lists_Cats!$C$38,IF(C226&lt;=Lists_Cats!$B$39,Lists_Cats!$C$39,IF(C226&lt;=Lists_Cats!$B$40,Lists_Cats!$C$40,IF(C226&lt;=Lists_Cats!$B$41,Lists_Cats!$C$41,IF(C226&lt;=Lists_Cats!$B$42,Lists_Cats!$C$42,IF(C226&lt;=Lists_Cats!$B$43,Lists_Cats!$C$43,IF(C226&lt;=Lists_Cats!$B$44,Lists_Cats!$C$44,IF(C226&lt;=Lists_Cats!$B$45,Lists_Cats!$C$45,IF(C226&lt;=Lists_Cats!$B$46,Lists_Cats!$C$46,Lists_Cats!$C$47))))))))))))))</f>
        <v>FW11</v>
      </c>
      <c r="F226" s="258" t="s">
        <v>4</v>
      </c>
      <c r="G226" s="259" t="s">
        <v>720</v>
      </c>
      <c r="H226" s="200" t="str">
        <f t="shared" si="6"/>
        <v>FT7-FW11-C-MDF - Sapele</v>
      </c>
      <c r="I226" s="260">
        <v>377</v>
      </c>
      <c r="J226" s="189">
        <f t="shared" si="7"/>
        <v>307</v>
      </c>
      <c r="M226">
        <v>1</v>
      </c>
    </row>
    <row r="227" spans="1:13">
      <c r="A227" s="257" t="s">
        <v>722</v>
      </c>
      <c r="B227" s="258">
        <v>45</v>
      </c>
      <c r="C227" s="258">
        <v>138</v>
      </c>
      <c r="D227" s="258" t="str">
        <f>IF(B227&lt;=Lists_Cats!$B$19,Lists_Cats!$C$19,IF(B227&lt;=Lists_Cats!$B$21,Lists_Cats!$C$21,IF(B227&lt;=Lists_Cats!$B$22,Lists_Cats!$C$22,IF(B227&lt;=Lists_Cats!$B$23,Lists_Cats!$C$23,IF(B227&lt;=Lists_Cats!$B$24,Lists_Cats!$C$24,IF(B227&lt;=Lists_Cats!$B$25,Lists_Cats!$C$25,IF(B227&lt;=Lists_Cats!$B$26,Lists_Cats!$C$26,IF(B227&lt;=Lists_Cats!$B$27,Lists_Cats!$C$27,IF(B227&lt;=Lists_Cats!$B$28,Lists_Cats!$C$28,Lists_Cats!$C$29)))))))))</f>
        <v>FT7</v>
      </c>
      <c r="E227" s="258" t="str">
        <f>IF(C227&lt;=Lists_Cats!$B$33,Lists_Cats!$C$33,IF(C227&lt;=Lists_Cats!$B$34,Lists_Cats!$C$34,IF(C227&lt;=Lists_Cats!$B$35,Lists_Cats!$C$35,IF(C227&lt;=Lists_Cats!$B$36,Lists_Cats!$C$36,IF(C227&lt;=Lists_Cats!$B$37,Lists_Cats!$C$37,IF(C227&lt;=Lists_Cats!$B$38,Lists_Cats!$C$38,IF(C227&lt;=Lists_Cats!$B$39,Lists_Cats!$C$39,IF(C227&lt;=Lists_Cats!$B$40,Lists_Cats!$C$40,IF(C227&lt;=Lists_Cats!$B$41,Lists_Cats!$C$41,IF(C227&lt;=Lists_Cats!$B$42,Lists_Cats!$C$42,IF(C227&lt;=Lists_Cats!$B$43,Lists_Cats!$C$43,IF(C227&lt;=Lists_Cats!$B$44,Lists_Cats!$C$44,IF(C227&lt;=Lists_Cats!$B$45,Lists_Cats!$C$45,IF(C227&lt;=Lists_Cats!$B$46,Lists_Cats!$C$46,Lists_Cats!$C$47))))))))))))))</f>
        <v>FW11</v>
      </c>
      <c r="F227" s="258" t="s">
        <v>4</v>
      </c>
      <c r="G227" s="259" t="s">
        <v>721</v>
      </c>
      <c r="H227" s="200" t="str">
        <f t="shared" si="6"/>
        <v>FT7-FW11-C-MDF - Walnut</v>
      </c>
      <c r="I227" s="260">
        <v>574</v>
      </c>
      <c r="J227" s="189">
        <f t="shared" si="7"/>
        <v>504</v>
      </c>
      <c r="M227">
        <v>1</v>
      </c>
    </row>
    <row r="228" spans="1:13">
      <c r="A228" s="257" t="s">
        <v>722</v>
      </c>
      <c r="B228" s="258">
        <v>45</v>
      </c>
      <c r="C228" s="258">
        <v>138</v>
      </c>
      <c r="D228" s="258" t="str">
        <f>IF(B228&lt;=Lists_Cats!$B$19,Lists_Cats!$C$19,IF(B228&lt;=Lists_Cats!$B$21,Lists_Cats!$C$21,IF(B228&lt;=Lists_Cats!$B$22,Lists_Cats!$C$22,IF(B228&lt;=Lists_Cats!$B$23,Lists_Cats!$C$23,IF(B228&lt;=Lists_Cats!$B$24,Lists_Cats!$C$24,IF(B228&lt;=Lists_Cats!$B$25,Lists_Cats!$C$25,IF(B228&lt;=Lists_Cats!$B$26,Lists_Cats!$C$26,IF(B228&lt;=Lists_Cats!$B$27,Lists_Cats!$C$27,IF(B228&lt;=Lists_Cats!$B$28,Lists_Cats!$C$28,Lists_Cats!$C$29)))))))))</f>
        <v>FT7</v>
      </c>
      <c r="E228" s="258" t="str">
        <f>IF(C228&lt;=Lists_Cats!$B$33,Lists_Cats!$C$33,IF(C228&lt;=Lists_Cats!$B$34,Lists_Cats!$C$34,IF(C228&lt;=Lists_Cats!$B$35,Lists_Cats!$C$35,IF(C228&lt;=Lists_Cats!$B$36,Lists_Cats!$C$36,IF(C228&lt;=Lists_Cats!$B$37,Lists_Cats!$C$37,IF(C228&lt;=Lists_Cats!$B$38,Lists_Cats!$C$38,IF(C228&lt;=Lists_Cats!$B$39,Lists_Cats!$C$39,IF(C228&lt;=Lists_Cats!$B$40,Lists_Cats!$C$40,IF(C228&lt;=Lists_Cats!$B$41,Lists_Cats!$C$41,IF(C228&lt;=Lists_Cats!$B$42,Lists_Cats!$C$42,IF(C228&lt;=Lists_Cats!$B$43,Lists_Cats!$C$43,IF(C228&lt;=Lists_Cats!$B$44,Lists_Cats!$C$44,IF(C228&lt;=Lists_Cats!$B$45,Lists_Cats!$C$45,IF(C228&lt;=Lists_Cats!$B$46,Lists_Cats!$C$46,Lists_Cats!$C$47))))))))))))))</f>
        <v>FW11</v>
      </c>
      <c r="F228" s="258" t="s">
        <v>9</v>
      </c>
      <c r="G228" s="259" t="s">
        <v>716</v>
      </c>
      <c r="H228" s="200" t="str">
        <f t="shared" si="6"/>
        <v>FT7-FW11-B-MDF - Ash</v>
      </c>
      <c r="I228" s="260">
        <v>425</v>
      </c>
      <c r="J228" s="189">
        <f>+I228+70</f>
        <v>495</v>
      </c>
      <c r="M228">
        <v>1</v>
      </c>
    </row>
    <row r="229" spans="1:13">
      <c r="A229" s="257" t="s">
        <v>722</v>
      </c>
      <c r="B229" s="258">
        <v>45</v>
      </c>
      <c r="C229" s="258">
        <v>138</v>
      </c>
      <c r="D229" s="258" t="str">
        <f>IF(B229&lt;=Lists_Cats!$B$19,Lists_Cats!$C$19,IF(B229&lt;=Lists_Cats!$B$21,Lists_Cats!$C$21,IF(B229&lt;=Lists_Cats!$B$22,Lists_Cats!$C$22,IF(B229&lt;=Lists_Cats!$B$23,Lists_Cats!$C$23,IF(B229&lt;=Lists_Cats!$B$24,Lists_Cats!$C$24,IF(B229&lt;=Lists_Cats!$B$25,Lists_Cats!$C$25,IF(B229&lt;=Lists_Cats!$B$26,Lists_Cats!$C$26,IF(B229&lt;=Lists_Cats!$B$27,Lists_Cats!$C$27,IF(B229&lt;=Lists_Cats!$B$28,Lists_Cats!$C$28,Lists_Cats!$C$29)))))))))</f>
        <v>FT7</v>
      </c>
      <c r="E229" s="258" t="str">
        <f>IF(C229&lt;=Lists_Cats!$B$33,Lists_Cats!$C$33,IF(C229&lt;=Lists_Cats!$B$34,Lists_Cats!$C$34,IF(C229&lt;=Lists_Cats!$B$35,Lists_Cats!$C$35,IF(C229&lt;=Lists_Cats!$B$36,Lists_Cats!$C$36,IF(C229&lt;=Lists_Cats!$B$37,Lists_Cats!$C$37,IF(C229&lt;=Lists_Cats!$B$38,Lists_Cats!$C$38,IF(C229&lt;=Lists_Cats!$B$39,Lists_Cats!$C$39,IF(C229&lt;=Lists_Cats!$B$40,Lists_Cats!$C$40,IF(C229&lt;=Lists_Cats!$B$41,Lists_Cats!$C$41,IF(C229&lt;=Lists_Cats!$B$42,Lists_Cats!$C$42,IF(C229&lt;=Lists_Cats!$B$43,Lists_Cats!$C$43,IF(C229&lt;=Lists_Cats!$B$44,Lists_Cats!$C$44,IF(C229&lt;=Lists_Cats!$B$45,Lists_Cats!$C$45,IF(C229&lt;=Lists_Cats!$B$46,Lists_Cats!$C$46,Lists_Cats!$C$47))))))))))))))</f>
        <v>FW11</v>
      </c>
      <c r="F229" s="258" t="s">
        <v>9</v>
      </c>
      <c r="G229" s="259" t="s">
        <v>717</v>
      </c>
      <c r="H229" s="200" t="str">
        <f t="shared" si="6"/>
        <v>FT7-FW11-B-MDF - Cherry</v>
      </c>
      <c r="I229" s="260">
        <v>514</v>
      </c>
      <c r="J229" s="189">
        <f t="shared" si="7"/>
        <v>444</v>
      </c>
      <c r="M229">
        <v>1</v>
      </c>
    </row>
    <row r="230" spans="1:13">
      <c r="A230" s="257" t="s">
        <v>722</v>
      </c>
      <c r="B230" s="258">
        <v>45</v>
      </c>
      <c r="C230" s="258">
        <v>138</v>
      </c>
      <c r="D230" s="258" t="str">
        <f>IF(B230&lt;=Lists_Cats!$B$19,Lists_Cats!$C$19,IF(B230&lt;=Lists_Cats!$B$21,Lists_Cats!$C$21,IF(B230&lt;=Lists_Cats!$B$22,Lists_Cats!$C$22,IF(B230&lt;=Lists_Cats!$B$23,Lists_Cats!$C$23,IF(B230&lt;=Lists_Cats!$B$24,Lists_Cats!$C$24,IF(B230&lt;=Lists_Cats!$B$25,Lists_Cats!$C$25,IF(B230&lt;=Lists_Cats!$B$26,Lists_Cats!$C$26,IF(B230&lt;=Lists_Cats!$B$27,Lists_Cats!$C$27,IF(B230&lt;=Lists_Cats!$B$28,Lists_Cats!$C$28,Lists_Cats!$C$29)))))))))</f>
        <v>FT7</v>
      </c>
      <c r="E230" s="258" t="str">
        <f>IF(C230&lt;=Lists_Cats!$B$33,Lists_Cats!$C$33,IF(C230&lt;=Lists_Cats!$B$34,Lists_Cats!$C$34,IF(C230&lt;=Lists_Cats!$B$35,Lists_Cats!$C$35,IF(C230&lt;=Lists_Cats!$B$36,Lists_Cats!$C$36,IF(C230&lt;=Lists_Cats!$B$37,Lists_Cats!$C$37,IF(C230&lt;=Lists_Cats!$B$38,Lists_Cats!$C$38,IF(C230&lt;=Lists_Cats!$B$39,Lists_Cats!$C$39,IF(C230&lt;=Lists_Cats!$B$40,Lists_Cats!$C$40,IF(C230&lt;=Lists_Cats!$B$41,Lists_Cats!$C$41,IF(C230&lt;=Lists_Cats!$B$42,Lists_Cats!$C$42,IF(C230&lt;=Lists_Cats!$B$43,Lists_Cats!$C$43,IF(C230&lt;=Lists_Cats!$B$44,Lists_Cats!$C$44,IF(C230&lt;=Lists_Cats!$B$45,Lists_Cats!$C$45,IF(C230&lt;=Lists_Cats!$B$46,Lists_Cats!$C$46,Lists_Cats!$C$47))))))))))))))</f>
        <v>FW11</v>
      </c>
      <c r="F230" s="258" t="s">
        <v>9</v>
      </c>
      <c r="G230" s="265" t="s">
        <v>747</v>
      </c>
      <c r="H230" s="200" t="str">
        <f t="shared" si="6"/>
        <v>FT7-FW11-B-MDF - W.Oak</v>
      </c>
      <c r="I230" s="260">
        <v>492</v>
      </c>
      <c r="J230" s="189">
        <f t="shared" si="7"/>
        <v>422</v>
      </c>
      <c r="M230">
        <v>1</v>
      </c>
    </row>
    <row r="231" spans="1:13">
      <c r="A231" s="257" t="s">
        <v>722</v>
      </c>
      <c r="B231" s="258">
        <v>45</v>
      </c>
      <c r="C231" s="258">
        <v>138</v>
      </c>
      <c r="D231" s="258" t="str">
        <f>IF(B231&lt;=Lists_Cats!$B$19,Lists_Cats!$C$19,IF(B231&lt;=Lists_Cats!$B$21,Lists_Cats!$C$21,IF(B231&lt;=Lists_Cats!$B$22,Lists_Cats!$C$22,IF(B231&lt;=Lists_Cats!$B$23,Lists_Cats!$C$23,IF(B231&lt;=Lists_Cats!$B$24,Lists_Cats!$C$24,IF(B231&lt;=Lists_Cats!$B$25,Lists_Cats!$C$25,IF(B231&lt;=Lists_Cats!$B$26,Lists_Cats!$C$26,IF(B231&lt;=Lists_Cats!$B$27,Lists_Cats!$C$27,IF(B231&lt;=Lists_Cats!$B$28,Lists_Cats!$C$28,Lists_Cats!$C$29)))))))))</f>
        <v>FT7</v>
      </c>
      <c r="E231" s="258" t="str">
        <f>IF(C231&lt;=Lists_Cats!$B$33,Lists_Cats!$C$33,IF(C231&lt;=Lists_Cats!$B$34,Lists_Cats!$C$34,IF(C231&lt;=Lists_Cats!$B$35,Lists_Cats!$C$35,IF(C231&lt;=Lists_Cats!$B$36,Lists_Cats!$C$36,IF(C231&lt;=Lists_Cats!$B$37,Lists_Cats!$C$37,IF(C231&lt;=Lists_Cats!$B$38,Lists_Cats!$C$38,IF(C231&lt;=Lists_Cats!$B$39,Lists_Cats!$C$39,IF(C231&lt;=Lists_Cats!$B$40,Lists_Cats!$C$40,IF(C231&lt;=Lists_Cats!$B$41,Lists_Cats!$C$41,IF(C231&lt;=Lists_Cats!$B$42,Lists_Cats!$C$42,IF(C231&lt;=Lists_Cats!$B$43,Lists_Cats!$C$43,IF(C231&lt;=Lists_Cats!$B$44,Lists_Cats!$C$44,IF(C231&lt;=Lists_Cats!$B$45,Lists_Cats!$C$45,IF(C231&lt;=Lists_Cats!$B$46,Lists_Cats!$C$46,Lists_Cats!$C$47))))))))))))))</f>
        <v>FW11</v>
      </c>
      <c r="F231" s="258" t="s">
        <v>9</v>
      </c>
      <c r="G231" s="259" t="s">
        <v>718</v>
      </c>
      <c r="H231" s="200" t="str">
        <f t="shared" si="6"/>
        <v>FT7-FW11-B-MDF - Maple</v>
      </c>
      <c r="I231" s="260">
        <v>518</v>
      </c>
      <c r="J231" s="189">
        <f t="shared" si="7"/>
        <v>448</v>
      </c>
      <c r="M231">
        <v>1</v>
      </c>
    </row>
    <row r="232" spans="1:13">
      <c r="A232" s="257" t="s">
        <v>722</v>
      </c>
      <c r="B232" s="258">
        <v>45</v>
      </c>
      <c r="C232" s="258">
        <v>138</v>
      </c>
      <c r="D232" s="258" t="str">
        <f>IF(B232&lt;=Lists_Cats!$B$19,Lists_Cats!$C$19,IF(B232&lt;=Lists_Cats!$B$21,Lists_Cats!$C$21,IF(B232&lt;=Lists_Cats!$B$22,Lists_Cats!$C$22,IF(B232&lt;=Lists_Cats!$B$23,Lists_Cats!$C$23,IF(B232&lt;=Lists_Cats!$B$24,Lists_Cats!$C$24,IF(B232&lt;=Lists_Cats!$B$25,Lists_Cats!$C$25,IF(B232&lt;=Lists_Cats!$B$26,Lists_Cats!$C$26,IF(B232&lt;=Lists_Cats!$B$27,Lists_Cats!$C$27,IF(B232&lt;=Lists_Cats!$B$28,Lists_Cats!$C$28,Lists_Cats!$C$29)))))))))</f>
        <v>FT7</v>
      </c>
      <c r="E232" s="258" t="str">
        <f>IF(C232&lt;=Lists_Cats!$B$33,Lists_Cats!$C$33,IF(C232&lt;=Lists_Cats!$B$34,Lists_Cats!$C$34,IF(C232&lt;=Lists_Cats!$B$35,Lists_Cats!$C$35,IF(C232&lt;=Lists_Cats!$B$36,Lists_Cats!$C$36,IF(C232&lt;=Lists_Cats!$B$37,Lists_Cats!$C$37,IF(C232&lt;=Lists_Cats!$B$38,Lists_Cats!$C$38,IF(C232&lt;=Lists_Cats!$B$39,Lists_Cats!$C$39,IF(C232&lt;=Lists_Cats!$B$40,Lists_Cats!$C$40,IF(C232&lt;=Lists_Cats!$B$41,Lists_Cats!$C$41,IF(C232&lt;=Lists_Cats!$B$42,Lists_Cats!$C$42,IF(C232&lt;=Lists_Cats!$B$43,Lists_Cats!$C$43,IF(C232&lt;=Lists_Cats!$B$44,Lists_Cats!$C$44,IF(C232&lt;=Lists_Cats!$B$45,Lists_Cats!$C$45,IF(C232&lt;=Lists_Cats!$B$46,Lists_Cats!$C$46,Lists_Cats!$C$47))))))))))))))</f>
        <v>FW11</v>
      </c>
      <c r="F232" s="258" t="s">
        <v>9</v>
      </c>
      <c r="G232" s="259" t="s">
        <v>719</v>
      </c>
      <c r="H232" s="200" t="str">
        <f t="shared" si="6"/>
        <v>FT7-FW11-B-MDF - S Beech</v>
      </c>
      <c r="I232" s="260">
        <v>423</v>
      </c>
      <c r="J232" s="189">
        <f t="shared" si="7"/>
        <v>353</v>
      </c>
      <c r="M232">
        <v>1</v>
      </c>
    </row>
    <row r="233" spans="1:13">
      <c r="A233" s="257" t="s">
        <v>722</v>
      </c>
      <c r="B233" s="258">
        <v>45</v>
      </c>
      <c r="C233" s="258">
        <v>138</v>
      </c>
      <c r="D233" s="258" t="str">
        <f>IF(B233&lt;=Lists_Cats!$B$19,Lists_Cats!$C$19,IF(B233&lt;=Lists_Cats!$B$21,Lists_Cats!$C$21,IF(B233&lt;=Lists_Cats!$B$22,Lists_Cats!$C$22,IF(B233&lt;=Lists_Cats!$B$23,Lists_Cats!$C$23,IF(B233&lt;=Lists_Cats!$B$24,Lists_Cats!$C$24,IF(B233&lt;=Lists_Cats!$B$25,Lists_Cats!$C$25,IF(B233&lt;=Lists_Cats!$B$26,Lists_Cats!$C$26,IF(B233&lt;=Lists_Cats!$B$27,Lists_Cats!$C$27,IF(B233&lt;=Lists_Cats!$B$28,Lists_Cats!$C$28,Lists_Cats!$C$29)))))))))</f>
        <v>FT7</v>
      </c>
      <c r="E233" s="258" t="str">
        <f>IF(C233&lt;=Lists_Cats!$B$33,Lists_Cats!$C$33,IF(C233&lt;=Lists_Cats!$B$34,Lists_Cats!$C$34,IF(C233&lt;=Lists_Cats!$B$35,Lists_Cats!$C$35,IF(C233&lt;=Lists_Cats!$B$36,Lists_Cats!$C$36,IF(C233&lt;=Lists_Cats!$B$37,Lists_Cats!$C$37,IF(C233&lt;=Lists_Cats!$B$38,Lists_Cats!$C$38,IF(C233&lt;=Lists_Cats!$B$39,Lists_Cats!$C$39,IF(C233&lt;=Lists_Cats!$B$40,Lists_Cats!$C$40,IF(C233&lt;=Lists_Cats!$B$41,Lists_Cats!$C$41,IF(C233&lt;=Lists_Cats!$B$42,Lists_Cats!$C$42,IF(C233&lt;=Lists_Cats!$B$43,Lists_Cats!$C$43,IF(C233&lt;=Lists_Cats!$B$44,Lists_Cats!$C$44,IF(C233&lt;=Lists_Cats!$B$45,Lists_Cats!$C$45,IF(C233&lt;=Lists_Cats!$B$46,Lists_Cats!$C$46,Lists_Cats!$C$47))))))))))))))</f>
        <v>FW11</v>
      </c>
      <c r="F233" s="258" t="s">
        <v>9</v>
      </c>
      <c r="G233" s="259" t="s">
        <v>720</v>
      </c>
      <c r="H233" s="200" t="str">
        <f t="shared" si="6"/>
        <v>FT7-FW11-B-MDF - Sapele</v>
      </c>
      <c r="I233" s="260">
        <v>429</v>
      </c>
      <c r="J233" s="189">
        <f t="shared" si="7"/>
        <v>359</v>
      </c>
      <c r="M233">
        <v>1</v>
      </c>
    </row>
    <row r="234" spans="1:13">
      <c r="A234" s="257" t="s">
        <v>722</v>
      </c>
      <c r="B234" s="258">
        <v>45</v>
      </c>
      <c r="C234" s="258">
        <v>138</v>
      </c>
      <c r="D234" s="258" t="str">
        <f>IF(B234&lt;=Lists_Cats!$B$19,Lists_Cats!$C$19,IF(B234&lt;=Lists_Cats!$B$21,Lists_Cats!$C$21,IF(B234&lt;=Lists_Cats!$B$22,Lists_Cats!$C$22,IF(B234&lt;=Lists_Cats!$B$23,Lists_Cats!$C$23,IF(B234&lt;=Lists_Cats!$B$24,Lists_Cats!$C$24,IF(B234&lt;=Lists_Cats!$B$25,Lists_Cats!$C$25,IF(B234&lt;=Lists_Cats!$B$26,Lists_Cats!$C$26,IF(B234&lt;=Lists_Cats!$B$27,Lists_Cats!$C$27,IF(B234&lt;=Lists_Cats!$B$28,Lists_Cats!$C$28,Lists_Cats!$C$29)))))))))</f>
        <v>FT7</v>
      </c>
      <c r="E234" s="258" t="str">
        <f>IF(C234&lt;=Lists_Cats!$B$33,Lists_Cats!$C$33,IF(C234&lt;=Lists_Cats!$B$34,Lists_Cats!$C$34,IF(C234&lt;=Lists_Cats!$B$35,Lists_Cats!$C$35,IF(C234&lt;=Lists_Cats!$B$36,Lists_Cats!$C$36,IF(C234&lt;=Lists_Cats!$B$37,Lists_Cats!$C$37,IF(C234&lt;=Lists_Cats!$B$38,Lists_Cats!$C$38,IF(C234&lt;=Lists_Cats!$B$39,Lists_Cats!$C$39,IF(C234&lt;=Lists_Cats!$B$40,Lists_Cats!$C$40,IF(C234&lt;=Lists_Cats!$B$41,Lists_Cats!$C$41,IF(C234&lt;=Lists_Cats!$B$42,Lists_Cats!$C$42,IF(C234&lt;=Lists_Cats!$B$43,Lists_Cats!$C$43,IF(C234&lt;=Lists_Cats!$B$44,Lists_Cats!$C$44,IF(C234&lt;=Lists_Cats!$B$45,Lists_Cats!$C$45,IF(C234&lt;=Lists_Cats!$B$46,Lists_Cats!$C$46,Lists_Cats!$C$47))))))))))))))</f>
        <v>FW11</v>
      </c>
      <c r="F234" s="258" t="s">
        <v>9</v>
      </c>
      <c r="G234" s="259" t="s">
        <v>721</v>
      </c>
      <c r="H234" s="200" t="str">
        <f t="shared" si="6"/>
        <v>FT7-FW11-B-MDF - Walnut</v>
      </c>
      <c r="I234" s="260">
        <v>647</v>
      </c>
      <c r="J234" s="189">
        <f t="shared" si="7"/>
        <v>577</v>
      </c>
      <c r="M234">
        <v>1</v>
      </c>
    </row>
    <row r="235" spans="1:13">
      <c r="A235" s="257" t="s">
        <v>722</v>
      </c>
      <c r="B235" s="258">
        <v>45</v>
      </c>
      <c r="C235" s="258">
        <v>150</v>
      </c>
      <c r="D235" s="258" t="str">
        <f>IF(B235&lt;=Lists_Cats!$B$19,Lists_Cats!$C$19,IF(B235&lt;=Lists_Cats!$B$21,Lists_Cats!$C$21,IF(B235&lt;=Lists_Cats!$B$22,Lists_Cats!$C$22,IF(B235&lt;=Lists_Cats!$B$23,Lists_Cats!$C$23,IF(B235&lt;=Lists_Cats!$B$24,Lists_Cats!$C$24,IF(B235&lt;=Lists_Cats!$B$25,Lists_Cats!$C$25,IF(B235&lt;=Lists_Cats!$B$26,Lists_Cats!$C$26,IF(B235&lt;=Lists_Cats!$B$27,Lists_Cats!$C$27,IF(B235&lt;=Lists_Cats!$B$28,Lists_Cats!$C$28,Lists_Cats!$C$29)))))))))</f>
        <v>FT7</v>
      </c>
      <c r="E235" s="258" t="str">
        <f>IF(C235&lt;=Lists_Cats!$B$33,Lists_Cats!$C$33,IF(C235&lt;=Lists_Cats!$B$34,Lists_Cats!$C$34,IF(C235&lt;=Lists_Cats!$B$35,Lists_Cats!$C$35,IF(C235&lt;=Lists_Cats!$B$36,Lists_Cats!$C$36,IF(C235&lt;=Lists_Cats!$B$37,Lists_Cats!$C$37,IF(C235&lt;=Lists_Cats!$B$38,Lists_Cats!$C$38,IF(C235&lt;=Lists_Cats!$B$39,Lists_Cats!$C$39,IF(C235&lt;=Lists_Cats!$B$40,Lists_Cats!$C$40,IF(C235&lt;=Lists_Cats!$B$41,Lists_Cats!$C$41,IF(C235&lt;=Lists_Cats!$B$42,Lists_Cats!$C$42,IF(C235&lt;=Lists_Cats!$B$43,Lists_Cats!$C$43,IF(C235&lt;=Lists_Cats!$B$44,Lists_Cats!$C$44,IF(C235&lt;=Lists_Cats!$B$45,Lists_Cats!$C$45,IF(C235&lt;=Lists_Cats!$B$46,Lists_Cats!$C$46,Lists_Cats!$C$47))))))))))))))</f>
        <v>FW12</v>
      </c>
      <c r="F235" s="258" t="s">
        <v>14</v>
      </c>
      <c r="G235" s="259" t="s">
        <v>716</v>
      </c>
      <c r="H235" s="200" t="str">
        <f t="shared" si="6"/>
        <v>FT7-FW12-A-MDF - Ash</v>
      </c>
      <c r="I235" s="260">
        <v>328</v>
      </c>
      <c r="J235" s="189">
        <f>+I235+70</f>
        <v>398</v>
      </c>
      <c r="M235">
        <v>1</v>
      </c>
    </row>
    <row r="236" spans="1:13">
      <c r="A236" s="257" t="s">
        <v>722</v>
      </c>
      <c r="B236" s="258">
        <v>45</v>
      </c>
      <c r="C236" s="258">
        <v>150</v>
      </c>
      <c r="D236" s="258" t="str">
        <f>IF(B236&lt;=Lists_Cats!$B$19,Lists_Cats!$C$19,IF(B236&lt;=Lists_Cats!$B$21,Lists_Cats!$C$21,IF(B236&lt;=Lists_Cats!$B$22,Lists_Cats!$C$22,IF(B236&lt;=Lists_Cats!$B$23,Lists_Cats!$C$23,IF(B236&lt;=Lists_Cats!$B$24,Lists_Cats!$C$24,IF(B236&lt;=Lists_Cats!$B$25,Lists_Cats!$C$25,IF(B236&lt;=Lists_Cats!$B$26,Lists_Cats!$C$26,IF(B236&lt;=Lists_Cats!$B$27,Lists_Cats!$C$27,IF(B236&lt;=Lists_Cats!$B$28,Lists_Cats!$C$28,Lists_Cats!$C$29)))))))))</f>
        <v>FT7</v>
      </c>
      <c r="E236" s="258" t="str">
        <f>IF(C236&lt;=Lists_Cats!$B$33,Lists_Cats!$C$33,IF(C236&lt;=Lists_Cats!$B$34,Lists_Cats!$C$34,IF(C236&lt;=Lists_Cats!$B$35,Lists_Cats!$C$35,IF(C236&lt;=Lists_Cats!$B$36,Lists_Cats!$C$36,IF(C236&lt;=Lists_Cats!$B$37,Lists_Cats!$C$37,IF(C236&lt;=Lists_Cats!$B$38,Lists_Cats!$C$38,IF(C236&lt;=Lists_Cats!$B$39,Lists_Cats!$C$39,IF(C236&lt;=Lists_Cats!$B$40,Lists_Cats!$C$40,IF(C236&lt;=Lists_Cats!$B$41,Lists_Cats!$C$41,IF(C236&lt;=Lists_Cats!$B$42,Lists_Cats!$C$42,IF(C236&lt;=Lists_Cats!$B$43,Lists_Cats!$C$43,IF(C236&lt;=Lists_Cats!$B$44,Lists_Cats!$C$44,IF(C236&lt;=Lists_Cats!$B$45,Lists_Cats!$C$45,IF(C236&lt;=Lists_Cats!$B$46,Lists_Cats!$C$46,Lists_Cats!$C$47))))))))))))))</f>
        <v>FW12</v>
      </c>
      <c r="F236" s="258" t="s">
        <v>14</v>
      </c>
      <c r="G236" s="259" t="s">
        <v>717</v>
      </c>
      <c r="H236" s="200" t="str">
        <f t="shared" si="6"/>
        <v>FT7-FW12-A-MDF - Cherry</v>
      </c>
      <c r="I236" s="260">
        <v>399</v>
      </c>
      <c r="J236" s="189">
        <f t="shared" si="7"/>
        <v>329</v>
      </c>
      <c r="M236">
        <v>1</v>
      </c>
    </row>
    <row r="237" spans="1:13">
      <c r="A237" s="257" t="s">
        <v>722</v>
      </c>
      <c r="B237" s="258">
        <v>45</v>
      </c>
      <c r="C237" s="258">
        <v>150</v>
      </c>
      <c r="D237" s="258" t="str">
        <f>IF(B237&lt;=Lists_Cats!$B$19,Lists_Cats!$C$19,IF(B237&lt;=Lists_Cats!$B$21,Lists_Cats!$C$21,IF(B237&lt;=Lists_Cats!$B$22,Lists_Cats!$C$22,IF(B237&lt;=Lists_Cats!$B$23,Lists_Cats!$C$23,IF(B237&lt;=Lists_Cats!$B$24,Lists_Cats!$C$24,IF(B237&lt;=Lists_Cats!$B$25,Lists_Cats!$C$25,IF(B237&lt;=Lists_Cats!$B$26,Lists_Cats!$C$26,IF(B237&lt;=Lists_Cats!$B$27,Lists_Cats!$C$27,IF(B237&lt;=Lists_Cats!$B$28,Lists_Cats!$C$28,Lists_Cats!$C$29)))))))))</f>
        <v>FT7</v>
      </c>
      <c r="E237" s="258" t="str">
        <f>IF(C237&lt;=Lists_Cats!$B$33,Lists_Cats!$C$33,IF(C237&lt;=Lists_Cats!$B$34,Lists_Cats!$C$34,IF(C237&lt;=Lists_Cats!$B$35,Lists_Cats!$C$35,IF(C237&lt;=Lists_Cats!$B$36,Lists_Cats!$C$36,IF(C237&lt;=Lists_Cats!$B$37,Lists_Cats!$C$37,IF(C237&lt;=Lists_Cats!$B$38,Lists_Cats!$C$38,IF(C237&lt;=Lists_Cats!$B$39,Lists_Cats!$C$39,IF(C237&lt;=Lists_Cats!$B$40,Lists_Cats!$C$40,IF(C237&lt;=Lists_Cats!$B$41,Lists_Cats!$C$41,IF(C237&lt;=Lists_Cats!$B$42,Lists_Cats!$C$42,IF(C237&lt;=Lists_Cats!$B$43,Lists_Cats!$C$43,IF(C237&lt;=Lists_Cats!$B$44,Lists_Cats!$C$44,IF(C237&lt;=Lists_Cats!$B$45,Lists_Cats!$C$45,IF(C237&lt;=Lists_Cats!$B$46,Lists_Cats!$C$46,Lists_Cats!$C$47))))))))))))))</f>
        <v>FW12</v>
      </c>
      <c r="F237" s="258" t="s">
        <v>14</v>
      </c>
      <c r="G237" s="265" t="s">
        <v>747</v>
      </c>
      <c r="H237" s="200" t="str">
        <f t="shared" si="6"/>
        <v>FT7-FW12-A-MDF - W.Oak</v>
      </c>
      <c r="I237" s="260">
        <v>379</v>
      </c>
      <c r="J237" s="189">
        <f t="shared" si="7"/>
        <v>309</v>
      </c>
      <c r="M237">
        <v>1</v>
      </c>
    </row>
    <row r="238" spans="1:13">
      <c r="A238" s="257" t="s">
        <v>722</v>
      </c>
      <c r="B238" s="258">
        <v>45</v>
      </c>
      <c r="C238" s="258">
        <v>150</v>
      </c>
      <c r="D238" s="258" t="str">
        <f>IF(B238&lt;=Lists_Cats!$B$19,Lists_Cats!$C$19,IF(B238&lt;=Lists_Cats!$B$21,Lists_Cats!$C$21,IF(B238&lt;=Lists_Cats!$B$22,Lists_Cats!$C$22,IF(B238&lt;=Lists_Cats!$B$23,Lists_Cats!$C$23,IF(B238&lt;=Lists_Cats!$B$24,Lists_Cats!$C$24,IF(B238&lt;=Lists_Cats!$B$25,Lists_Cats!$C$25,IF(B238&lt;=Lists_Cats!$B$26,Lists_Cats!$C$26,IF(B238&lt;=Lists_Cats!$B$27,Lists_Cats!$C$27,IF(B238&lt;=Lists_Cats!$B$28,Lists_Cats!$C$28,Lists_Cats!$C$29)))))))))</f>
        <v>FT7</v>
      </c>
      <c r="E238" s="258" t="str">
        <f>IF(C238&lt;=Lists_Cats!$B$33,Lists_Cats!$C$33,IF(C238&lt;=Lists_Cats!$B$34,Lists_Cats!$C$34,IF(C238&lt;=Lists_Cats!$B$35,Lists_Cats!$C$35,IF(C238&lt;=Lists_Cats!$B$36,Lists_Cats!$C$36,IF(C238&lt;=Lists_Cats!$B$37,Lists_Cats!$C$37,IF(C238&lt;=Lists_Cats!$B$38,Lists_Cats!$C$38,IF(C238&lt;=Lists_Cats!$B$39,Lists_Cats!$C$39,IF(C238&lt;=Lists_Cats!$B$40,Lists_Cats!$C$40,IF(C238&lt;=Lists_Cats!$B$41,Lists_Cats!$C$41,IF(C238&lt;=Lists_Cats!$B$42,Lists_Cats!$C$42,IF(C238&lt;=Lists_Cats!$B$43,Lists_Cats!$C$43,IF(C238&lt;=Lists_Cats!$B$44,Lists_Cats!$C$44,IF(C238&lt;=Lists_Cats!$B$45,Lists_Cats!$C$45,IF(C238&lt;=Lists_Cats!$B$46,Lists_Cats!$C$46,Lists_Cats!$C$47))))))))))))))</f>
        <v>FW12</v>
      </c>
      <c r="F238" s="258" t="s">
        <v>14</v>
      </c>
      <c r="G238" s="259" t="s">
        <v>718</v>
      </c>
      <c r="H238" s="200" t="str">
        <f t="shared" si="6"/>
        <v>FT7-FW12-A-MDF - Maple</v>
      </c>
      <c r="I238" s="260">
        <v>401</v>
      </c>
      <c r="J238" s="189">
        <f t="shared" si="7"/>
        <v>331</v>
      </c>
      <c r="M238">
        <v>1</v>
      </c>
    </row>
    <row r="239" spans="1:13">
      <c r="A239" s="257" t="s">
        <v>722</v>
      </c>
      <c r="B239" s="258">
        <v>45</v>
      </c>
      <c r="C239" s="258">
        <v>150</v>
      </c>
      <c r="D239" s="258" t="str">
        <f>IF(B239&lt;=Lists_Cats!$B$19,Lists_Cats!$C$19,IF(B239&lt;=Lists_Cats!$B$21,Lists_Cats!$C$21,IF(B239&lt;=Lists_Cats!$B$22,Lists_Cats!$C$22,IF(B239&lt;=Lists_Cats!$B$23,Lists_Cats!$C$23,IF(B239&lt;=Lists_Cats!$B$24,Lists_Cats!$C$24,IF(B239&lt;=Lists_Cats!$B$25,Lists_Cats!$C$25,IF(B239&lt;=Lists_Cats!$B$26,Lists_Cats!$C$26,IF(B239&lt;=Lists_Cats!$B$27,Lists_Cats!$C$27,IF(B239&lt;=Lists_Cats!$B$28,Lists_Cats!$C$28,Lists_Cats!$C$29)))))))))</f>
        <v>FT7</v>
      </c>
      <c r="E239" s="258" t="str">
        <f>IF(C239&lt;=Lists_Cats!$B$33,Lists_Cats!$C$33,IF(C239&lt;=Lists_Cats!$B$34,Lists_Cats!$C$34,IF(C239&lt;=Lists_Cats!$B$35,Lists_Cats!$C$35,IF(C239&lt;=Lists_Cats!$B$36,Lists_Cats!$C$36,IF(C239&lt;=Lists_Cats!$B$37,Lists_Cats!$C$37,IF(C239&lt;=Lists_Cats!$B$38,Lists_Cats!$C$38,IF(C239&lt;=Lists_Cats!$B$39,Lists_Cats!$C$39,IF(C239&lt;=Lists_Cats!$B$40,Lists_Cats!$C$40,IF(C239&lt;=Lists_Cats!$B$41,Lists_Cats!$C$41,IF(C239&lt;=Lists_Cats!$B$42,Lists_Cats!$C$42,IF(C239&lt;=Lists_Cats!$B$43,Lists_Cats!$C$43,IF(C239&lt;=Lists_Cats!$B$44,Lists_Cats!$C$44,IF(C239&lt;=Lists_Cats!$B$45,Lists_Cats!$C$45,IF(C239&lt;=Lists_Cats!$B$46,Lists_Cats!$C$46,Lists_Cats!$C$47))))))))))))))</f>
        <v>FW12</v>
      </c>
      <c r="F239" s="258" t="s">
        <v>14</v>
      </c>
      <c r="G239" s="259" t="s">
        <v>719</v>
      </c>
      <c r="H239" s="200" t="str">
        <f t="shared" si="6"/>
        <v>FT7-FW12-A-MDF - S Beech</v>
      </c>
      <c r="I239" s="260">
        <v>326</v>
      </c>
      <c r="J239" s="189">
        <f t="shared" si="7"/>
        <v>256</v>
      </c>
      <c r="M239">
        <v>1</v>
      </c>
    </row>
    <row r="240" spans="1:13">
      <c r="A240" s="257" t="s">
        <v>722</v>
      </c>
      <c r="B240" s="258">
        <v>45</v>
      </c>
      <c r="C240" s="258">
        <v>150</v>
      </c>
      <c r="D240" s="258" t="str">
        <f>IF(B240&lt;=Lists_Cats!$B$19,Lists_Cats!$C$19,IF(B240&lt;=Lists_Cats!$B$21,Lists_Cats!$C$21,IF(B240&lt;=Lists_Cats!$B$22,Lists_Cats!$C$22,IF(B240&lt;=Lists_Cats!$B$23,Lists_Cats!$C$23,IF(B240&lt;=Lists_Cats!$B$24,Lists_Cats!$C$24,IF(B240&lt;=Lists_Cats!$B$25,Lists_Cats!$C$25,IF(B240&lt;=Lists_Cats!$B$26,Lists_Cats!$C$26,IF(B240&lt;=Lists_Cats!$B$27,Lists_Cats!$C$27,IF(B240&lt;=Lists_Cats!$B$28,Lists_Cats!$C$28,Lists_Cats!$C$29)))))))))</f>
        <v>FT7</v>
      </c>
      <c r="E240" s="258" t="str">
        <f>IF(C240&lt;=Lists_Cats!$B$33,Lists_Cats!$C$33,IF(C240&lt;=Lists_Cats!$B$34,Lists_Cats!$C$34,IF(C240&lt;=Lists_Cats!$B$35,Lists_Cats!$C$35,IF(C240&lt;=Lists_Cats!$B$36,Lists_Cats!$C$36,IF(C240&lt;=Lists_Cats!$B$37,Lists_Cats!$C$37,IF(C240&lt;=Lists_Cats!$B$38,Lists_Cats!$C$38,IF(C240&lt;=Lists_Cats!$B$39,Lists_Cats!$C$39,IF(C240&lt;=Lists_Cats!$B$40,Lists_Cats!$C$40,IF(C240&lt;=Lists_Cats!$B$41,Lists_Cats!$C$41,IF(C240&lt;=Lists_Cats!$B$42,Lists_Cats!$C$42,IF(C240&lt;=Lists_Cats!$B$43,Lists_Cats!$C$43,IF(C240&lt;=Lists_Cats!$B$44,Lists_Cats!$C$44,IF(C240&lt;=Lists_Cats!$B$45,Lists_Cats!$C$45,IF(C240&lt;=Lists_Cats!$B$46,Lists_Cats!$C$46,Lists_Cats!$C$47))))))))))))))</f>
        <v>FW12</v>
      </c>
      <c r="F240" s="258" t="s">
        <v>14</v>
      </c>
      <c r="G240" s="259" t="s">
        <v>720</v>
      </c>
      <c r="H240" s="200" t="str">
        <f t="shared" si="6"/>
        <v>FT7-FW12-A-MDF - Sapele</v>
      </c>
      <c r="I240" s="260">
        <v>336</v>
      </c>
      <c r="J240" s="189">
        <f t="shared" si="7"/>
        <v>266</v>
      </c>
      <c r="M240">
        <v>1</v>
      </c>
    </row>
    <row r="241" spans="1:13">
      <c r="A241" s="257" t="s">
        <v>722</v>
      </c>
      <c r="B241" s="258">
        <v>45</v>
      </c>
      <c r="C241" s="258">
        <v>150</v>
      </c>
      <c r="D241" s="258" t="str">
        <f>IF(B241&lt;=Lists_Cats!$B$19,Lists_Cats!$C$19,IF(B241&lt;=Lists_Cats!$B$21,Lists_Cats!$C$21,IF(B241&lt;=Lists_Cats!$B$22,Lists_Cats!$C$22,IF(B241&lt;=Lists_Cats!$B$23,Lists_Cats!$C$23,IF(B241&lt;=Lists_Cats!$B$24,Lists_Cats!$C$24,IF(B241&lt;=Lists_Cats!$B$25,Lists_Cats!$C$25,IF(B241&lt;=Lists_Cats!$B$26,Lists_Cats!$C$26,IF(B241&lt;=Lists_Cats!$B$27,Lists_Cats!$C$27,IF(B241&lt;=Lists_Cats!$B$28,Lists_Cats!$C$28,Lists_Cats!$C$29)))))))))</f>
        <v>FT7</v>
      </c>
      <c r="E241" s="258" t="str">
        <f>IF(C241&lt;=Lists_Cats!$B$33,Lists_Cats!$C$33,IF(C241&lt;=Lists_Cats!$B$34,Lists_Cats!$C$34,IF(C241&lt;=Lists_Cats!$B$35,Lists_Cats!$C$35,IF(C241&lt;=Lists_Cats!$B$36,Lists_Cats!$C$36,IF(C241&lt;=Lists_Cats!$B$37,Lists_Cats!$C$37,IF(C241&lt;=Lists_Cats!$B$38,Lists_Cats!$C$38,IF(C241&lt;=Lists_Cats!$B$39,Lists_Cats!$C$39,IF(C241&lt;=Lists_Cats!$B$40,Lists_Cats!$C$40,IF(C241&lt;=Lists_Cats!$B$41,Lists_Cats!$C$41,IF(C241&lt;=Lists_Cats!$B$42,Lists_Cats!$C$42,IF(C241&lt;=Lists_Cats!$B$43,Lists_Cats!$C$43,IF(C241&lt;=Lists_Cats!$B$44,Lists_Cats!$C$44,IF(C241&lt;=Lists_Cats!$B$45,Lists_Cats!$C$45,IF(C241&lt;=Lists_Cats!$B$46,Lists_Cats!$C$46,Lists_Cats!$C$47))))))))))))))</f>
        <v>FW12</v>
      </c>
      <c r="F241" s="258" t="s">
        <v>14</v>
      </c>
      <c r="G241" s="259" t="s">
        <v>721</v>
      </c>
      <c r="H241" s="200" t="str">
        <f t="shared" si="6"/>
        <v>FT7-FW12-A-MDF - Walnut</v>
      </c>
      <c r="I241" s="260">
        <v>504</v>
      </c>
      <c r="J241" s="189">
        <f t="shared" si="7"/>
        <v>434</v>
      </c>
      <c r="M241">
        <v>1</v>
      </c>
    </row>
    <row r="242" spans="1:13">
      <c r="A242" s="257" t="s">
        <v>722</v>
      </c>
      <c r="B242" s="258">
        <v>45</v>
      </c>
      <c r="C242" s="258">
        <v>150</v>
      </c>
      <c r="D242" s="258" t="str">
        <f>IF(B242&lt;=Lists_Cats!$B$19,Lists_Cats!$C$19,IF(B242&lt;=Lists_Cats!$B$21,Lists_Cats!$C$21,IF(B242&lt;=Lists_Cats!$B$22,Lists_Cats!$C$22,IF(B242&lt;=Lists_Cats!$B$23,Lists_Cats!$C$23,IF(B242&lt;=Lists_Cats!$B$24,Lists_Cats!$C$24,IF(B242&lt;=Lists_Cats!$B$25,Lists_Cats!$C$25,IF(B242&lt;=Lists_Cats!$B$26,Lists_Cats!$C$26,IF(B242&lt;=Lists_Cats!$B$27,Lists_Cats!$C$27,IF(B242&lt;=Lists_Cats!$B$28,Lists_Cats!$C$28,Lists_Cats!$C$29)))))))))</f>
        <v>FT7</v>
      </c>
      <c r="E242" s="258" t="str">
        <f>IF(C242&lt;=Lists_Cats!$B$33,Lists_Cats!$C$33,IF(C242&lt;=Lists_Cats!$B$34,Lists_Cats!$C$34,IF(C242&lt;=Lists_Cats!$B$35,Lists_Cats!$C$35,IF(C242&lt;=Lists_Cats!$B$36,Lists_Cats!$C$36,IF(C242&lt;=Lists_Cats!$B$37,Lists_Cats!$C$37,IF(C242&lt;=Lists_Cats!$B$38,Lists_Cats!$C$38,IF(C242&lt;=Lists_Cats!$B$39,Lists_Cats!$C$39,IF(C242&lt;=Lists_Cats!$B$40,Lists_Cats!$C$40,IF(C242&lt;=Lists_Cats!$B$41,Lists_Cats!$C$41,IF(C242&lt;=Lists_Cats!$B$42,Lists_Cats!$C$42,IF(C242&lt;=Lists_Cats!$B$43,Lists_Cats!$C$43,IF(C242&lt;=Lists_Cats!$B$44,Lists_Cats!$C$44,IF(C242&lt;=Lists_Cats!$B$45,Lists_Cats!$C$45,IF(C242&lt;=Lists_Cats!$B$46,Lists_Cats!$C$46,Lists_Cats!$C$47))))))))))))))</f>
        <v>FW12</v>
      </c>
      <c r="F242" s="258" t="s">
        <v>4</v>
      </c>
      <c r="G242" s="259" t="s">
        <v>716</v>
      </c>
      <c r="H242" s="200" t="str">
        <f t="shared" si="6"/>
        <v>FT7-FW12-C-MDF - Ash</v>
      </c>
      <c r="I242" s="260">
        <v>377</v>
      </c>
      <c r="J242" s="189">
        <f>+I242+70</f>
        <v>447</v>
      </c>
      <c r="M242">
        <v>1</v>
      </c>
    </row>
    <row r="243" spans="1:13">
      <c r="A243" s="257" t="s">
        <v>722</v>
      </c>
      <c r="B243" s="258">
        <v>45</v>
      </c>
      <c r="C243" s="258">
        <v>150</v>
      </c>
      <c r="D243" s="258" t="str">
        <f>IF(B243&lt;=Lists_Cats!$B$19,Lists_Cats!$C$19,IF(B243&lt;=Lists_Cats!$B$21,Lists_Cats!$C$21,IF(B243&lt;=Lists_Cats!$B$22,Lists_Cats!$C$22,IF(B243&lt;=Lists_Cats!$B$23,Lists_Cats!$C$23,IF(B243&lt;=Lists_Cats!$B$24,Lists_Cats!$C$24,IF(B243&lt;=Lists_Cats!$B$25,Lists_Cats!$C$25,IF(B243&lt;=Lists_Cats!$B$26,Lists_Cats!$C$26,IF(B243&lt;=Lists_Cats!$B$27,Lists_Cats!$C$27,IF(B243&lt;=Lists_Cats!$B$28,Lists_Cats!$C$28,Lists_Cats!$C$29)))))))))</f>
        <v>FT7</v>
      </c>
      <c r="E243" s="258" t="str">
        <f>IF(C243&lt;=Lists_Cats!$B$33,Lists_Cats!$C$33,IF(C243&lt;=Lists_Cats!$B$34,Lists_Cats!$C$34,IF(C243&lt;=Lists_Cats!$B$35,Lists_Cats!$C$35,IF(C243&lt;=Lists_Cats!$B$36,Lists_Cats!$C$36,IF(C243&lt;=Lists_Cats!$B$37,Lists_Cats!$C$37,IF(C243&lt;=Lists_Cats!$B$38,Lists_Cats!$C$38,IF(C243&lt;=Lists_Cats!$B$39,Lists_Cats!$C$39,IF(C243&lt;=Lists_Cats!$B$40,Lists_Cats!$C$40,IF(C243&lt;=Lists_Cats!$B$41,Lists_Cats!$C$41,IF(C243&lt;=Lists_Cats!$B$42,Lists_Cats!$C$42,IF(C243&lt;=Lists_Cats!$B$43,Lists_Cats!$C$43,IF(C243&lt;=Lists_Cats!$B$44,Lists_Cats!$C$44,IF(C243&lt;=Lists_Cats!$B$45,Lists_Cats!$C$45,IF(C243&lt;=Lists_Cats!$B$46,Lists_Cats!$C$46,Lists_Cats!$C$47))))))))))))))</f>
        <v>FW12</v>
      </c>
      <c r="F243" s="258" t="s">
        <v>4</v>
      </c>
      <c r="G243" s="259" t="s">
        <v>717</v>
      </c>
      <c r="H243" s="200" t="str">
        <f t="shared" si="6"/>
        <v>FT7-FW12-C-MDF - Cherry</v>
      </c>
      <c r="I243" s="260">
        <v>457</v>
      </c>
      <c r="J243" s="189">
        <f t="shared" si="7"/>
        <v>387</v>
      </c>
      <c r="M243">
        <v>1</v>
      </c>
    </row>
    <row r="244" spans="1:13">
      <c r="A244" s="257" t="s">
        <v>722</v>
      </c>
      <c r="B244" s="258">
        <v>45</v>
      </c>
      <c r="C244" s="258">
        <v>150</v>
      </c>
      <c r="D244" s="258" t="str">
        <f>IF(B244&lt;=Lists_Cats!$B$19,Lists_Cats!$C$19,IF(B244&lt;=Lists_Cats!$B$21,Lists_Cats!$C$21,IF(B244&lt;=Lists_Cats!$B$22,Lists_Cats!$C$22,IF(B244&lt;=Lists_Cats!$B$23,Lists_Cats!$C$23,IF(B244&lt;=Lists_Cats!$B$24,Lists_Cats!$C$24,IF(B244&lt;=Lists_Cats!$B$25,Lists_Cats!$C$25,IF(B244&lt;=Lists_Cats!$B$26,Lists_Cats!$C$26,IF(B244&lt;=Lists_Cats!$B$27,Lists_Cats!$C$27,IF(B244&lt;=Lists_Cats!$B$28,Lists_Cats!$C$28,Lists_Cats!$C$29)))))))))</f>
        <v>FT7</v>
      </c>
      <c r="E244" s="258" t="str">
        <f>IF(C244&lt;=Lists_Cats!$B$33,Lists_Cats!$C$33,IF(C244&lt;=Lists_Cats!$B$34,Lists_Cats!$C$34,IF(C244&lt;=Lists_Cats!$B$35,Lists_Cats!$C$35,IF(C244&lt;=Lists_Cats!$B$36,Lists_Cats!$C$36,IF(C244&lt;=Lists_Cats!$B$37,Lists_Cats!$C$37,IF(C244&lt;=Lists_Cats!$B$38,Lists_Cats!$C$38,IF(C244&lt;=Lists_Cats!$B$39,Lists_Cats!$C$39,IF(C244&lt;=Lists_Cats!$B$40,Lists_Cats!$C$40,IF(C244&lt;=Lists_Cats!$B$41,Lists_Cats!$C$41,IF(C244&lt;=Lists_Cats!$B$42,Lists_Cats!$C$42,IF(C244&lt;=Lists_Cats!$B$43,Lists_Cats!$C$43,IF(C244&lt;=Lists_Cats!$B$44,Lists_Cats!$C$44,IF(C244&lt;=Lists_Cats!$B$45,Lists_Cats!$C$45,IF(C244&lt;=Lists_Cats!$B$46,Lists_Cats!$C$46,Lists_Cats!$C$47))))))))))))))</f>
        <v>FW12</v>
      </c>
      <c r="F244" s="258" t="s">
        <v>4</v>
      </c>
      <c r="G244" s="265" t="s">
        <v>747</v>
      </c>
      <c r="H244" s="200" t="str">
        <f t="shared" si="6"/>
        <v>FT7-FW12-C-MDF - W.Oak</v>
      </c>
      <c r="I244" s="260">
        <v>435</v>
      </c>
      <c r="J244" s="189">
        <f t="shared" si="7"/>
        <v>365</v>
      </c>
      <c r="M244">
        <v>1</v>
      </c>
    </row>
    <row r="245" spans="1:13">
      <c r="A245" s="257" t="s">
        <v>722</v>
      </c>
      <c r="B245" s="258">
        <v>45</v>
      </c>
      <c r="C245" s="258">
        <v>150</v>
      </c>
      <c r="D245" s="258" t="str">
        <f>IF(B245&lt;=Lists_Cats!$B$19,Lists_Cats!$C$19,IF(B245&lt;=Lists_Cats!$B$21,Lists_Cats!$C$21,IF(B245&lt;=Lists_Cats!$B$22,Lists_Cats!$C$22,IF(B245&lt;=Lists_Cats!$B$23,Lists_Cats!$C$23,IF(B245&lt;=Lists_Cats!$B$24,Lists_Cats!$C$24,IF(B245&lt;=Lists_Cats!$B$25,Lists_Cats!$C$25,IF(B245&lt;=Lists_Cats!$B$26,Lists_Cats!$C$26,IF(B245&lt;=Lists_Cats!$B$27,Lists_Cats!$C$27,IF(B245&lt;=Lists_Cats!$B$28,Lists_Cats!$C$28,Lists_Cats!$C$29)))))))))</f>
        <v>FT7</v>
      </c>
      <c r="E245" s="258" t="str">
        <f>IF(C245&lt;=Lists_Cats!$B$33,Lists_Cats!$C$33,IF(C245&lt;=Lists_Cats!$B$34,Lists_Cats!$C$34,IF(C245&lt;=Lists_Cats!$B$35,Lists_Cats!$C$35,IF(C245&lt;=Lists_Cats!$B$36,Lists_Cats!$C$36,IF(C245&lt;=Lists_Cats!$B$37,Lists_Cats!$C$37,IF(C245&lt;=Lists_Cats!$B$38,Lists_Cats!$C$38,IF(C245&lt;=Lists_Cats!$B$39,Lists_Cats!$C$39,IF(C245&lt;=Lists_Cats!$B$40,Lists_Cats!$C$40,IF(C245&lt;=Lists_Cats!$B$41,Lists_Cats!$C$41,IF(C245&lt;=Lists_Cats!$B$42,Lists_Cats!$C$42,IF(C245&lt;=Lists_Cats!$B$43,Lists_Cats!$C$43,IF(C245&lt;=Lists_Cats!$B$44,Lists_Cats!$C$44,IF(C245&lt;=Lists_Cats!$B$45,Lists_Cats!$C$45,IF(C245&lt;=Lists_Cats!$B$46,Lists_Cats!$C$46,Lists_Cats!$C$47))))))))))))))</f>
        <v>FW12</v>
      </c>
      <c r="F245" s="258" t="s">
        <v>4</v>
      </c>
      <c r="G245" s="259" t="s">
        <v>718</v>
      </c>
      <c r="H245" s="200" t="str">
        <f t="shared" si="6"/>
        <v>FT7-FW12-C-MDF - Maple</v>
      </c>
      <c r="I245" s="260">
        <v>459</v>
      </c>
      <c r="J245" s="189">
        <f t="shared" si="7"/>
        <v>389</v>
      </c>
      <c r="M245">
        <v>1</v>
      </c>
    </row>
    <row r="246" spans="1:13">
      <c r="A246" s="257" t="s">
        <v>722</v>
      </c>
      <c r="B246" s="258">
        <v>45</v>
      </c>
      <c r="C246" s="258">
        <v>150</v>
      </c>
      <c r="D246" s="258" t="str">
        <f>IF(B246&lt;=Lists_Cats!$B$19,Lists_Cats!$C$19,IF(B246&lt;=Lists_Cats!$B$21,Lists_Cats!$C$21,IF(B246&lt;=Lists_Cats!$B$22,Lists_Cats!$C$22,IF(B246&lt;=Lists_Cats!$B$23,Lists_Cats!$C$23,IF(B246&lt;=Lists_Cats!$B$24,Lists_Cats!$C$24,IF(B246&lt;=Lists_Cats!$B$25,Lists_Cats!$C$25,IF(B246&lt;=Lists_Cats!$B$26,Lists_Cats!$C$26,IF(B246&lt;=Lists_Cats!$B$27,Lists_Cats!$C$27,IF(B246&lt;=Lists_Cats!$B$28,Lists_Cats!$C$28,Lists_Cats!$C$29)))))))))</f>
        <v>FT7</v>
      </c>
      <c r="E246" s="258" t="str">
        <f>IF(C246&lt;=Lists_Cats!$B$33,Lists_Cats!$C$33,IF(C246&lt;=Lists_Cats!$B$34,Lists_Cats!$C$34,IF(C246&lt;=Lists_Cats!$B$35,Lists_Cats!$C$35,IF(C246&lt;=Lists_Cats!$B$36,Lists_Cats!$C$36,IF(C246&lt;=Lists_Cats!$B$37,Lists_Cats!$C$37,IF(C246&lt;=Lists_Cats!$B$38,Lists_Cats!$C$38,IF(C246&lt;=Lists_Cats!$B$39,Lists_Cats!$C$39,IF(C246&lt;=Lists_Cats!$B$40,Lists_Cats!$C$40,IF(C246&lt;=Lists_Cats!$B$41,Lists_Cats!$C$41,IF(C246&lt;=Lists_Cats!$B$42,Lists_Cats!$C$42,IF(C246&lt;=Lists_Cats!$B$43,Lists_Cats!$C$43,IF(C246&lt;=Lists_Cats!$B$44,Lists_Cats!$C$44,IF(C246&lt;=Lists_Cats!$B$45,Lists_Cats!$C$45,IF(C246&lt;=Lists_Cats!$B$46,Lists_Cats!$C$46,Lists_Cats!$C$47))))))))))))))</f>
        <v>FW12</v>
      </c>
      <c r="F246" s="258" t="s">
        <v>4</v>
      </c>
      <c r="G246" s="259" t="s">
        <v>719</v>
      </c>
      <c r="H246" s="200" t="str">
        <f t="shared" si="6"/>
        <v>FT7-FW12-C-MDF - S Beech</v>
      </c>
      <c r="I246" s="260">
        <v>376</v>
      </c>
      <c r="J246" s="189">
        <f t="shared" si="7"/>
        <v>306</v>
      </c>
      <c r="M246">
        <v>1</v>
      </c>
    </row>
    <row r="247" spans="1:13">
      <c r="A247" s="257" t="s">
        <v>722</v>
      </c>
      <c r="B247" s="258">
        <v>45</v>
      </c>
      <c r="C247" s="258">
        <v>150</v>
      </c>
      <c r="D247" s="258" t="str">
        <f>IF(B247&lt;=Lists_Cats!$B$19,Lists_Cats!$C$19,IF(B247&lt;=Lists_Cats!$B$21,Lists_Cats!$C$21,IF(B247&lt;=Lists_Cats!$B$22,Lists_Cats!$C$22,IF(B247&lt;=Lists_Cats!$B$23,Lists_Cats!$C$23,IF(B247&lt;=Lists_Cats!$B$24,Lists_Cats!$C$24,IF(B247&lt;=Lists_Cats!$B$25,Lists_Cats!$C$25,IF(B247&lt;=Lists_Cats!$B$26,Lists_Cats!$C$26,IF(B247&lt;=Lists_Cats!$B$27,Lists_Cats!$C$27,IF(B247&lt;=Lists_Cats!$B$28,Lists_Cats!$C$28,Lists_Cats!$C$29)))))))))</f>
        <v>FT7</v>
      </c>
      <c r="E247" s="258" t="str">
        <f>IF(C247&lt;=Lists_Cats!$B$33,Lists_Cats!$C$33,IF(C247&lt;=Lists_Cats!$B$34,Lists_Cats!$C$34,IF(C247&lt;=Lists_Cats!$B$35,Lists_Cats!$C$35,IF(C247&lt;=Lists_Cats!$B$36,Lists_Cats!$C$36,IF(C247&lt;=Lists_Cats!$B$37,Lists_Cats!$C$37,IF(C247&lt;=Lists_Cats!$B$38,Lists_Cats!$C$38,IF(C247&lt;=Lists_Cats!$B$39,Lists_Cats!$C$39,IF(C247&lt;=Lists_Cats!$B$40,Lists_Cats!$C$40,IF(C247&lt;=Lists_Cats!$B$41,Lists_Cats!$C$41,IF(C247&lt;=Lists_Cats!$B$42,Lists_Cats!$C$42,IF(C247&lt;=Lists_Cats!$B$43,Lists_Cats!$C$43,IF(C247&lt;=Lists_Cats!$B$44,Lists_Cats!$C$44,IF(C247&lt;=Lists_Cats!$B$45,Lists_Cats!$C$45,IF(C247&lt;=Lists_Cats!$B$46,Lists_Cats!$C$46,Lists_Cats!$C$47))))))))))))))</f>
        <v>FW12</v>
      </c>
      <c r="F247" s="258" t="s">
        <v>4</v>
      </c>
      <c r="G247" s="259" t="s">
        <v>720</v>
      </c>
      <c r="H247" s="200" t="str">
        <f t="shared" si="6"/>
        <v>FT7-FW12-C-MDF - Sapele</v>
      </c>
      <c r="I247" s="260">
        <v>377</v>
      </c>
      <c r="J247" s="189">
        <f t="shared" si="7"/>
        <v>307</v>
      </c>
      <c r="M247">
        <v>1</v>
      </c>
    </row>
    <row r="248" spans="1:13">
      <c r="A248" s="257" t="s">
        <v>722</v>
      </c>
      <c r="B248" s="258">
        <v>45</v>
      </c>
      <c r="C248" s="258">
        <v>150</v>
      </c>
      <c r="D248" s="258" t="str">
        <f>IF(B248&lt;=Lists_Cats!$B$19,Lists_Cats!$C$19,IF(B248&lt;=Lists_Cats!$B$21,Lists_Cats!$C$21,IF(B248&lt;=Lists_Cats!$B$22,Lists_Cats!$C$22,IF(B248&lt;=Lists_Cats!$B$23,Lists_Cats!$C$23,IF(B248&lt;=Lists_Cats!$B$24,Lists_Cats!$C$24,IF(B248&lt;=Lists_Cats!$B$25,Lists_Cats!$C$25,IF(B248&lt;=Lists_Cats!$B$26,Lists_Cats!$C$26,IF(B248&lt;=Lists_Cats!$B$27,Lists_Cats!$C$27,IF(B248&lt;=Lists_Cats!$B$28,Lists_Cats!$C$28,Lists_Cats!$C$29)))))))))</f>
        <v>FT7</v>
      </c>
      <c r="E248" s="258" t="str">
        <f>IF(C248&lt;=Lists_Cats!$B$33,Lists_Cats!$C$33,IF(C248&lt;=Lists_Cats!$B$34,Lists_Cats!$C$34,IF(C248&lt;=Lists_Cats!$B$35,Lists_Cats!$C$35,IF(C248&lt;=Lists_Cats!$B$36,Lists_Cats!$C$36,IF(C248&lt;=Lists_Cats!$B$37,Lists_Cats!$C$37,IF(C248&lt;=Lists_Cats!$B$38,Lists_Cats!$C$38,IF(C248&lt;=Lists_Cats!$B$39,Lists_Cats!$C$39,IF(C248&lt;=Lists_Cats!$B$40,Lists_Cats!$C$40,IF(C248&lt;=Lists_Cats!$B$41,Lists_Cats!$C$41,IF(C248&lt;=Lists_Cats!$B$42,Lists_Cats!$C$42,IF(C248&lt;=Lists_Cats!$B$43,Lists_Cats!$C$43,IF(C248&lt;=Lists_Cats!$B$44,Lists_Cats!$C$44,IF(C248&lt;=Lists_Cats!$B$45,Lists_Cats!$C$45,IF(C248&lt;=Lists_Cats!$B$46,Lists_Cats!$C$46,Lists_Cats!$C$47))))))))))))))</f>
        <v>FW12</v>
      </c>
      <c r="F248" s="258" t="s">
        <v>4</v>
      </c>
      <c r="G248" s="259" t="s">
        <v>721</v>
      </c>
      <c r="H248" s="200" t="str">
        <f t="shared" si="6"/>
        <v>FT7-FW12-C-MDF - Walnut</v>
      </c>
      <c r="I248" s="260">
        <v>574</v>
      </c>
      <c r="J248" s="189">
        <f t="shared" si="7"/>
        <v>504</v>
      </c>
      <c r="M248">
        <v>1</v>
      </c>
    </row>
    <row r="249" spans="1:13">
      <c r="A249" s="257" t="s">
        <v>722</v>
      </c>
      <c r="B249" s="258">
        <v>45</v>
      </c>
      <c r="C249" s="258">
        <v>150</v>
      </c>
      <c r="D249" s="258" t="str">
        <f>IF(B249&lt;=Lists_Cats!$B$19,Lists_Cats!$C$19,IF(B249&lt;=Lists_Cats!$B$21,Lists_Cats!$C$21,IF(B249&lt;=Lists_Cats!$B$22,Lists_Cats!$C$22,IF(B249&lt;=Lists_Cats!$B$23,Lists_Cats!$C$23,IF(B249&lt;=Lists_Cats!$B$24,Lists_Cats!$C$24,IF(B249&lt;=Lists_Cats!$B$25,Lists_Cats!$C$25,IF(B249&lt;=Lists_Cats!$B$26,Lists_Cats!$C$26,IF(B249&lt;=Lists_Cats!$B$27,Lists_Cats!$C$27,IF(B249&lt;=Lists_Cats!$B$28,Lists_Cats!$C$28,Lists_Cats!$C$29)))))))))</f>
        <v>FT7</v>
      </c>
      <c r="E249" s="258" t="str">
        <f>IF(C249&lt;=Lists_Cats!$B$33,Lists_Cats!$C$33,IF(C249&lt;=Lists_Cats!$B$34,Lists_Cats!$C$34,IF(C249&lt;=Lists_Cats!$B$35,Lists_Cats!$C$35,IF(C249&lt;=Lists_Cats!$B$36,Lists_Cats!$C$36,IF(C249&lt;=Lists_Cats!$B$37,Lists_Cats!$C$37,IF(C249&lt;=Lists_Cats!$B$38,Lists_Cats!$C$38,IF(C249&lt;=Lists_Cats!$B$39,Lists_Cats!$C$39,IF(C249&lt;=Lists_Cats!$B$40,Lists_Cats!$C$40,IF(C249&lt;=Lists_Cats!$B$41,Lists_Cats!$C$41,IF(C249&lt;=Lists_Cats!$B$42,Lists_Cats!$C$42,IF(C249&lt;=Lists_Cats!$B$43,Lists_Cats!$C$43,IF(C249&lt;=Lists_Cats!$B$44,Lists_Cats!$C$44,IF(C249&lt;=Lists_Cats!$B$45,Lists_Cats!$C$45,IF(C249&lt;=Lists_Cats!$B$46,Lists_Cats!$C$46,Lists_Cats!$C$47))))))))))))))</f>
        <v>FW12</v>
      </c>
      <c r="F249" s="258" t="s">
        <v>9</v>
      </c>
      <c r="G249" s="259" t="s">
        <v>716</v>
      </c>
      <c r="H249" s="200" t="str">
        <f t="shared" si="6"/>
        <v>FT7-FW12-B-MDF - Ash</v>
      </c>
      <c r="I249" s="260">
        <v>425</v>
      </c>
      <c r="J249" s="189">
        <f>+I249+70</f>
        <v>495</v>
      </c>
      <c r="M249">
        <v>1</v>
      </c>
    </row>
    <row r="250" spans="1:13">
      <c r="A250" s="257" t="s">
        <v>722</v>
      </c>
      <c r="B250" s="258">
        <v>45</v>
      </c>
      <c r="C250" s="258">
        <v>150</v>
      </c>
      <c r="D250" s="258" t="str">
        <f>IF(B250&lt;=Lists_Cats!$B$19,Lists_Cats!$C$19,IF(B250&lt;=Lists_Cats!$B$21,Lists_Cats!$C$21,IF(B250&lt;=Lists_Cats!$B$22,Lists_Cats!$C$22,IF(B250&lt;=Lists_Cats!$B$23,Lists_Cats!$C$23,IF(B250&lt;=Lists_Cats!$B$24,Lists_Cats!$C$24,IF(B250&lt;=Lists_Cats!$B$25,Lists_Cats!$C$25,IF(B250&lt;=Lists_Cats!$B$26,Lists_Cats!$C$26,IF(B250&lt;=Lists_Cats!$B$27,Lists_Cats!$C$27,IF(B250&lt;=Lists_Cats!$B$28,Lists_Cats!$C$28,Lists_Cats!$C$29)))))))))</f>
        <v>FT7</v>
      </c>
      <c r="E250" s="258" t="str">
        <f>IF(C250&lt;=Lists_Cats!$B$33,Lists_Cats!$C$33,IF(C250&lt;=Lists_Cats!$B$34,Lists_Cats!$C$34,IF(C250&lt;=Lists_Cats!$B$35,Lists_Cats!$C$35,IF(C250&lt;=Lists_Cats!$B$36,Lists_Cats!$C$36,IF(C250&lt;=Lists_Cats!$B$37,Lists_Cats!$C$37,IF(C250&lt;=Lists_Cats!$B$38,Lists_Cats!$C$38,IF(C250&lt;=Lists_Cats!$B$39,Lists_Cats!$C$39,IF(C250&lt;=Lists_Cats!$B$40,Lists_Cats!$C$40,IF(C250&lt;=Lists_Cats!$B$41,Lists_Cats!$C$41,IF(C250&lt;=Lists_Cats!$B$42,Lists_Cats!$C$42,IF(C250&lt;=Lists_Cats!$B$43,Lists_Cats!$C$43,IF(C250&lt;=Lists_Cats!$B$44,Lists_Cats!$C$44,IF(C250&lt;=Lists_Cats!$B$45,Lists_Cats!$C$45,IF(C250&lt;=Lists_Cats!$B$46,Lists_Cats!$C$46,Lists_Cats!$C$47))))))))))))))</f>
        <v>FW12</v>
      </c>
      <c r="F250" s="258" t="s">
        <v>9</v>
      </c>
      <c r="G250" s="259" t="s">
        <v>717</v>
      </c>
      <c r="H250" s="200" t="str">
        <f t="shared" si="6"/>
        <v>FT7-FW12-B-MDF - Cherry</v>
      </c>
      <c r="I250" s="260">
        <v>514</v>
      </c>
      <c r="J250" s="189">
        <f t="shared" si="7"/>
        <v>444</v>
      </c>
      <c r="M250">
        <v>1</v>
      </c>
    </row>
    <row r="251" spans="1:13">
      <c r="A251" s="257" t="s">
        <v>722</v>
      </c>
      <c r="B251" s="258">
        <v>45</v>
      </c>
      <c r="C251" s="258">
        <v>150</v>
      </c>
      <c r="D251" s="258" t="str">
        <f>IF(B251&lt;=Lists_Cats!$B$19,Lists_Cats!$C$19,IF(B251&lt;=Lists_Cats!$B$21,Lists_Cats!$C$21,IF(B251&lt;=Lists_Cats!$B$22,Lists_Cats!$C$22,IF(B251&lt;=Lists_Cats!$B$23,Lists_Cats!$C$23,IF(B251&lt;=Lists_Cats!$B$24,Lists_Cats!$C$24,IF(B251&lt;=Lists_Cats!$B$25,Lists_Cats!$C$25,IF(B251&lt;=Lists_Cats!$B$26,Lists_Cats!$C$26,IF(B251&lt;=Lists_Cats!$B$27,Lists_Cats!$C$27,IF(B251&lt;=Lists_Cats!$B$28,Lists_Cats!$C$28,Lists_Cats!$C$29)))))))))</f>
        <v>FT7</v>
      </c>
      <c r="E251" s="258" t="str">
        <f>IF(C251&lt;=Lists_Cats!$B$33,Lists_Cats!$C$33,IF(C251&lt;=Lists_Cats!$B$34,Lists_Cats!$C$34,IF(C251&lt;=Lists_Cats!$B$35,Lists_Cats!$C$35,IF(C251&lt;=Lists_Cats!$B$36,Lists_Cats!$C$36,IF(C251&lt;=Lists_Cats!$B$37,Lists_Cats!$C$37,IF(C251&lt;=Lists_Cats!$B$38,Lists_Cats!$C$38,IF(C251&lt;=Lists_Cats!$B$39,Lists_Cats!$C$39,IF(C251&lt;=Lists_Cats!$B$40,Lists_Cats!$C$40,IF(C251&lt;=Lists_Cats!$B$41,Lists_Cats!$C$41,IF(C251&lt;=Lists_Cats!$B$42,Lists_Cats!$C$42,IF(C251&lt;=Lists_Cats!$B$43,Lists_Cats!$C$43,IF(C251&lt;=Lists_Cats!$B$44,Lists_Cats!$C$44,IF(C251&lt;=Lists_Cats!$B$45,Lists_Cats!$C$45,IF(C251&lt;=Lists_Cats!$B$46,Lists_Cats!$C$46,Lists_Cats!$C$47))))))))))))))</f>
        <v>FW12</v>
      </c>
      <c r="F251" s="258" t="s">
        <v>9</v>
      </c>
      <c r="G251" s="265" t="s">
        <v>747</v>
      </c>
      <c r="H251" s="200" t="str">
        <f t="shared" si="6"/>
        <v>FT7-FW12-B-MDF - W.Oak</v>
      </c>
      <c r="I251" s="260">
        <v>492</v>
      </c>
      <c r="J251" s="189">
        <f t="shared" si="7"/>
        <v>422</v>
      </c>
      <c r="M251">
        <v>1</v>
      </c>
    </row>
    <row r="252" spans="1:13">
      <c r="A252" s="257" t="s">
        <v>722</v>
      </c>
      <c r="B252" s="258">
        <v>45</v>
      </c>
      <c r="C252" s="258">
        <v>150</v>
      </c>
      <c r="D252" s="258" t="str">
        <f>IF(B252&lt;=Lists_Cats!$B$19,Lists_Cats!$C$19,IF(B252&lt;=Lists_Cats!$B$21,Lists_Cats!$C$21,IF(B252&lt;=Lists_Cats!$B$22,Lists_Cats!$C$22,IF(B252&lt;=Lists_Cats!$B$23,Lists_Cats!$C$23,IF(B252&lt;=Lists_Cats!$B$24,Lists_Cats!$C$24,IF(B252&lt;=Lists_Cats!$B$25,Lists_Cats!$C$25,IF(B252&lt;=Lists_Cats!$B$26,Lists_Cats!$C$26,IF(B252&lt;=Lists_Cats!$B$27,Lists_Cats!$C$27,IF(B252&lt;=Lists_Cats!$B$28,Lists_Cats!$C$28,Lists_Cats!$C$29)))))))))</f>
        <v>FT7</v>
      </c>
      <c r="E252" s="258" t="str">
        <f>IF(C252&lt;=Lists_Cats!$B$33,Lists_Cats!$C$33,IF(C252&lt;=Lists_Cats!$B$34,Lists_Cats!$C$34,IF(C252&lt;=Lists_Cats!$B$35,Lists_Cats!$C$35,IF(C252&lt;=Lists_Cats!$B$36,Lists_Cats!$C$36,IF(C252&lt;=Lists_Cats!$B$37,Lists_Cats!$C$37,IF(C252&lt;=Lists_Cats!$B$38,Lists_Cats!$C$38,IF(C252&lt;=Lists_Cats!$B$39,Lists_Cats!$C$39,IF(C252&lt;=Lists_Cats!$B$40,Lists_Cats!$C$40,IF(C252&lt;=Lists_Cats!$B$41,Lists_Cats!$C$41,IF(C252&lt;=Lists_Cats!$B$42,Lists_Cats!$C$42,IF(C252&lt;=Lists_Cats!$B$43,Lists_Cats!$C$43,IF(C252&lt;=Lists_Cats!$B$44,Lists_Cats!$C$44,IF(C252&lt;=Lists_Cats!$B$45,Lists_Cats!$C$45,IF(C252&lt;=Lists_Cats!$B$46,Lists_Cats!$C$46,Lists_Cats!$C$47))))))))))))))</f>
        <v>FW12</v>
      </c>
      <c r="F252" s="258" t="s">
        <v>9</v>
      </c>
      <c r="G252" s="259" t="s">
        <v>718</v>
      </c>
      <c r="H252" s="200" t="str">
        <f t="shared" si="6"/>
        <v>FT7-FW12-B-MDF - Maple</v>
      </c>
      <c r="I252" s="260">
        <v>518</v>
      </c>
      <c r="J252" s="189">
        <f t="shared" si="7"/>
        <v>448</v>
      </c>
      <c r="M252">
        <v>1</v>
      </c>
    </row>
    <row r="253" spans="1:13">
      <c r="A253" s="257" t="s">
        <v>722</v>
      </c>
      <c r="B253" s="258">
        <v>45</v>
      </c>
      <c r="C253" s="258">
        <v>150</v>
      </c>
      <c r="D253" s="258" t="str">
        <f>IF(B253&lt;=Lists_Cats!$B$19,Lists_Cats!$C$19,IF(B253&lt;=Lists_Cats!$B$21,Lists_Cats!$C$21,IF(B253&lt;=Lists_Cats!$B$22,Lists_Cats!$C$22,IF(B253&lt;=Lists_Cats!$B$23,Lists_Cats!$C$23,IF(B253&lt;=Lists_Cats!$B$24,Lists_Cats!$C$24,IF(B253&lt;=Lists_Cats!$B$25,Lists_Cats!$C$25,IF(B253&lt;=Lists_Cats!$B$26,Lists_Cats!$C$26,IF(B253&lt;=Lists_Cats!$B$27,Lists_Cats!$C$27,IF(B253&lt;=Lists_Cats!$B$28,Lists_Cats!$C$28,Lists_Cats!$C$29)))))))))</f>
        <v>FT7</v>
      </c>
      <c r="E253" s="258" t="str">
        <f>IF(C253&lt;=Lists_Cats!$B$33,Lists_Cats!$C$33,IF(C253&lt;=Lists_Cats!$B$34,Lists_Cats!$C$34,IF(C253&lt;=Lists_Cats!$B$35,Lists_Cats!$C$35,IF(C253&lt;=Lists_Cats!$B$36,Lists_Cats!$C$36,IF(C253&lt;=Lists_Cats!$B$37,Lists_Cats!$C$37,IF(C253&lt;=Lists_Cats!$B$38,Lists_Cats!$C$38,IF(C253&lt;=Lists_Cats!$B$39,Lists_Cats!$C$39,IF(C253&lt;=Lists_Cats!$B$40,Lists_Cats!$C$40,IF(C253&lt;=Lists_Cats!$B$41,Lists_Cats!$C$41,IF(C253&lt;=Lists_Cats!$B$42,Lists_Cats!$C$42,IF(C253&lt;=Lists_Cats!$B$43,Lists_Cats!$C$43,IF(C253&lt;=Lists_Cats!$B$44,Lists_Cats!$C$44,IF(C253&lt;=Lists_Cats!$B$45,Lists_Cats!$C$45,IF(C253&lt;=Lists_Cats!$B$46,Lists_Cats!$C$46,Lists_Cats!$C$47))))))))))))))</f>
        <v>FW12</v>
      </c>
      <c r="F253" s="258" t="s">
        <v>9</v>
      </c>
      <c r="G253" s="259" t="s">
        <v>719</v>
      </c>
      <c r="H253" s="200" t="str">
        <f t="shared" si="6"/>
        <v>FT7-FW12-B-MDF - S Beech</v>
      </c>
      <c r="I253" s="260">
        <v>423</v>
      </c>
      <c r="J253" s="189">
        <f t="shared" si="7"/>
        <v>353</v>
      </c>
      <c r="M253">
        <v>1</v>
      </c>
    </row>
    <row r="254" spans="1:13">
      <c r="A254" s="257" t="s">
        <v>722</v>
      </c>
      <c r="B254" s="258">
        <v>45</v>
      </c>
      <c r="C254" s="258">
        <v>150</v>
      </c>
      <c r="D254" s="258" t="str">
        <f>IF(B254&lt;=Lists_Cats!$B$19,Lists_Cats!$C$19,IF(B254&lt;=Lists_Cats!$B$21,Lists_Cats!$C$21,IF(B254&lt;=Lists_Cats!$B$22,Lists_Cats!$C$22,IF(B254&lt;=Lists_Cats!$B$23,Lists_Cats!$C$23,IF(B254&lt;=Lists_Cats!$B$24,Lists_Cats!$C$24,IF(B254&lt;=Lists_Cats!$B$25,Lists_Cats!$C$25,IF(B254&lt;=Lists_Cats!$B$26,Lists_Cats!$C$26,IF(B254&lt;=Lists_Cats!$B$27,Lists_Cats!$C$27,IF(B254&lt;=Lists_Cats!$B$28,Lists_Cats!$C$28,Lists_Cats!$C$29)))))))))</f>
        <v>FT7</v>
      </c>
      <c r="E254" s="258" t="str">
        <f>IF(C254&lt;=Lists_Cats!$B$33,Lists_Cats!$C$33,IF(C254&lt;=Lists_Cats!$B$34,Lists_Cats!$C$34,IF(C254&lt;=Lists_Cats!$B$35,Lists_Cats!$C$35,IF(C254&lt;=Lists_Cats!$B$36,Lists_Cats!$C$36,IF(C254&lt;=Lists_Cats!$B$37,Lists_Cats!$C$37,IF(C254&lt;=Lists_Cats!$B$38,Lists_Cats!$C$38,IF(C254&lt;=Lists_Cats!$B$39,Lists_Cats!$C$39,IF(C254&lt;=Lists_Cats!$B$40,Lists_Cats!$C$40,IF(C254&lt;=Lists_Cats!$B$41,Lists_Cats!$C$41,IF(C254&lt;=Lists_Cats!$B$42,Lists_Cats!$C$42,IF(C254&lt;=Lists_Cats!$B$43,Lists_Cats!$C$43,IF(C254&lt;=Lists_Cats!$B$44,Lists_Cats!$C$44,IF(C254&lt;=Lists_Cats!$B$45,Lists_Cats!$C$45,IF(C254&lt;=Lists_Cats!$B$46,Lists_Cats!$C$46,Lists_Cats!$C$47))))))))))))))</f>
        <v>FW12</v>
      </c>
      <c r="F254" s="258" t="s">
        <v>9</v>
      </c>
      <c r="G254" s="259" t="s">
        <v>720</v>
      </c>
      <c r="H254" s="200" t="str">
        <f t="shared" si="6"/>
        <v>FT7-FW12-B-MDF - Sapele</v>
      </c>
      <c r="I254" s="260">
        <v>429</v>
      </c>
      <c r="J254" s="189">
        <f t="shared" si="7"/>
        <v>359</v>
      </c>
      <c r="M254">
        <v>1</v>
      </c>
    </row>
    <row r="255" spans="1:13">
      <c r="A255" s="257" t="s">
        <v>722</v>
      </c>
      <c r="B255" s="258">
        <v>45</v>
      </c>
      <c r="C255" s="258">
        <v>150</v>
      </c>
      <c r="D255" s="258" t="str">
        <f>IF(B255&lt;=Lists_Cats!$B$19,Lists_Cats!$C$19,IF(B255&lt;=Lists_Cats!$B$21,Lists_Cats!$C$21,IF(B255&lt;=Lists_Cats!$B$22,Lists_Cats!$C$22,IF(B255&lt;=Lists_Cats!$B$23,Lists_Cats!$C$23,IF(B255&lt;=Lists_Cats!$B$24,Lists_Cats!$C$24,IF(B255&lt;=Lists_Cats!$B$25,Lists_Cats!$C$25,IF(B255&lt;=Lists_Cats!$B$26,Lists_Cats!$C$26,IF(B255&lt;=Lists_Cats!$B$27,Lists_Cats!$C$27,IF(B255&lt;=Lists_Cats!$B$28,Lists_Cats!$C$28,Lists_Cats!$C$29)))))))))</f>
        <v>FT7</v>
      </c>
      <c r="E255" s="258" t="str">
        <f>IF(C255&lt;=Lists_Cats!$B$33,Lists_Cats!$C$33,IF(C255&lt;=Lists_Cats!$B$34,Lists_Cats!$C$34,IF(C255&lt;=Lists_Cats!$B$35,Lists_Cats!$C$35,IF(C255&lt;=Lists_Cats!$B$36,Lists_Cats!$C$36,IF(C255&lt;=Lists_Cats!$B$37,Lists_Cats!$C$37,IF(C255&lt;=Lists_Cats!$B$38,Lists_Cats!$C$38,IF(C255&lt;=Lists_Cats!$B$39,Lists_Cats!$C$39,IF(C255&lt;=Lists_Cats!$B$40,Lists_Cats!$C$40,IF(C255&lt;=Lists_Cats!$B$41,Lists_Cats!$C$41,IF(C255&lt;=Lists_Cats!$B$42,Lists_Cats!$C$42,IF(C255&lt;=Lists_Cats!$B$43,Lists_Cats!$C$43,IF(C255&lt;=Lists_Cats!$B$44,Lists_Cats!$C$44,IF(C255&lt;=Lists_Cats!$B$45,Lists_Cats!$C$45,IF(C255&lt;=Lists_Cats!$B$46,Lists_Cats!$C$46,Lists_Cats!$C$47))))))))))))))</f>
        <v>FW12</v>
      </c>
      <c r="F255" s="258" t="s">
        <v>9</v>
      </c>
      <c r="G255" s="259" t="s">
        <v>721</v>
      </c>
      <c r="H255" s="200" t="str">
        <f t="shared" si="6"/>
        <v>FT7-FW12-B-MDF - Walnut</v>
      </c>
      <c r="I255" s="260">
        <v>647</v>
      </c>
      <c r="J255" s="189">
        <f t="shared" si="7"/>
        <v>577</v>
      </c>
      <c r="M255">
        <v>1</v>
      </c>
    </row>
    <row r="256" spans="1:13">
      <c r="A256" s="257" t="s">
        <v>722</v>
      </c>
      <c r="B256" s="258">
        <v>45</v>
      </c>
      <c r="C256" s="258">
        <v>153</v>
      </c>
      <c r="D256" s="258" t="str">
        <f>IF(B256&lt;=Lists_Cats!$B$19,Lists_Cats!$C$19,IF(B256&lt;=Lists_Cats!$B$21,Lists_Cats!$C$21,IF(B256&lt;=Lists_Cats!$B$22,Lists_Cats!$C$22,IF(B256&lt;=Lists_Cats!$B$23,Lists_Cats!$C$23,IF(B256&lt;=Lists_Cats!$B$24,Lists_Cats!$C$24,IF(B256&lt;=Lists_Cats!$B$25,Lists_Cats!$C$25,IF(B256&lt;=Lists_Cats!$B$26,Lists_Cats!$C$26,IF(B256&lt;=Lists_Cats!$B$27,Lists_Cats!$C$27,IF(B256&lt;=Lists_Cats!$B$28,Lists_Cats!$C$28,Lists_Cats!$C$29)))))))))</f>
        <v>FT7</v>
      </c>
      <c r="E256" s="258" t="str">
        <f>IF(C256&lt;=Lists_Cats!$B$33,Lists_Cats!$C$33,IF(C256&lt;=Lists_Cats!$B$34,Lists_Cats!$C$34,IF(C256&lt;=Lists_Cats!$B$35,Lists_Cats!$C$35,IF(C256&lt;=Lists_Cats!$B$36,Lists_Cats!$C$36,IF(C256&lt;=Lists_Cats!$B$37,Lists_Cats!$C$37,IF(C256&lt;=Lists_Cats!$B$38,Lists_Cats!$C$38,IF(C256&lt;=Lists_Cats!$B$39,Lists_Cats!$C$39,IF(C256&lt;=Lists_Cats!$B$40,Lists_Cats!$C$40,IF(C256&lt;=Lists_Cats!$B$41,Lists_Cats!$C$41,IF(C256&lt;=Lists_Cats!$B$42,Lists_Cats!$C$42,IF(C256&lt;=Lists_Cats!$B$43,Lists_Cats!$C$43,IF(C256&lt;=Lists_Cats!$B$44,Lists_Cats!$C$44,IF(C256&lt;=Lists_Cats!$B$45,Lists_Cats!$C$45,IF(C256&lt;=Lists_Cats!$B$46,Lists_Cats!$C$46,Lists_Cats!$C$47))))))))))))))</f>
        <v>FW13</v>
      </c>
      <c r="F256" s="258" t="s">
        <v>14</v>
      </c>
      <c r="G256" s="259" t="s">
        <v>716</v>
      </c>
      <c r="H256" s="200" t="str">
        <f t="shared" si="6"/>
        <v>FT7-FW13-A-MDF - Ash</v>
      </c>
      <c r="I256" s="260" t="s">
        <v>699</v>
      </c>
      <c r="M256">
        <v>1</v>
      </c>
    </row>
    <row r="257" spans="1:13">
      <c r="A257" s="257" t="s">
        <v>722</v>
      </c>
      <c r="B257" s="258">
        <v>45</v>
      </c>
      <c r="C257" s="258">
        <v>153</v>
      </c>
      <c r="D257" s="258" t="str">
        <f>IF(B257&lt;=Lists_Cats!$B$19,Lists_Cats!$C$19,IF(B257&lt;=Lists_Cats!$B$21,Lists_Cats!$C$21,IF(B257&lt;=Lists_Cats!$B$22,Lists_Cats!$C$22,IF(B257&lt;=Lists_Cats!$B$23,Lists_Cats!$C$23,IF(B257&lt;=Lists_Cats!$B$24,Lists_Cats!$C$24,IF(B257&lt;=Lists_Cats!$B$25,Lists_Cats!$C$25,IF(B257&lt;=Lists_Cats!$B$26,Lists_Cats!$C$26,IF(B257&lt;=Lists_Cats!$B$27,Lists_Cats!$C$27,IF(B257&lt;=Lists_Cats!$B$28,Lists_Cats!$C$28,Lists_Cats!$C$29)))))))))</f>
        <v>FT7</v>
      </c>
      <c r="E257" s="258" t="str">
        <f>IF(C257&lt;=Lists_Cats!$B$33,Lists_Cats!$C$33,IF(C257&lt;=Lists_Cats!$B$34,Lists_Cats!$C$34,IF(C257&lt;=Lists_Cats!$B$35,Lists_Cats!$C$35,IF(C257&lt;=Lists_Cats!$B$36,Lists_Cats!$C$36,IF(C257&lt;=Lists_Cats!$B$37,Lists_Cats!$C$37,IF(C257&lt;=Lists_Cats!$B$38,Lists_Cats!$C$38,IF(C257&lt;=Lists_Cats!$B$39,Lists_Cats!$C$39,IF(C257&lt;=Lists_Cats!$B$40,Lists_Cats!$C$40,IF(C257&lt;=Lists_Cats!$B$41,Lists_Cats!$C$41,IF(C257&lt;=Lists_Cats!$B$42,Lists_Cats!$C$42,IF(C257&lt;=Lists_Cats!$B$43,Lists_Cats!$C$43,IF(C257&lt;=Lists_Cats!$B$44,Lists_Cats!$C$44,IF(C257&lt;=Lists_Cats!$B$45,Lists_Cats!$C$45,IF(C257&lt;=Lists_Cats!$B$46,Lists_Cats!$C$46,Lists_Cats!$C$47))))))))))))))</f>
        <v>FW13</v>
      </c>
      <c r="F257" s="258" t="s">
        <v>14</v>
      </c>
      <c r="G257" s="259" t="s">
        <v>717</v>
      </c>
      <c r="H257" s="200" t="str">
        <f t="shared" si="6"/>
        <v>FT7-FW13-A-MDF - Cherry</v>
      </c>
      <c r="I257" s="260" t="s">
        <v>699</v>
      </c>
      <c r="M257">
        <v>1</v>
      </c>
    </row>
    <row r="258" spans="1:13">
      <c r="A258" s="257" t="s">
        <v>722</v>
      </c>
      <c r="B258" s="258">
        <v>45</v>
      </c>
      <c r="C258" s="258">
        <v>153</v>
      </c>
      <c r="D258" s="258" t="str">
        <f>IF(B258&lt;=Lists_Cats!$B$19,Lists_Cats!$C$19,IF(B258&lt;=Lists_Cats!$B$21,Lists_Cats!$C$21,IF(B258&lt;=Lists_Cats!$B$22,Lists_Cats!$C$22,IF(B258&lt;=Lists_Cats!$B$23,Lists_Cats!$C$23,IF(B258&lt;=Lists_Cats!$B$24,Lists_Cats!$C$24,IF(B258&lt;=Lists_Cats!$B$25,Lists_Cats!$C$25,IF(B258&lt;=Lists_Cats!$B$26,Lists_Cats!$C$26,IF(B258&lt;=Lists_Cats!$B$27,Lists_Cats!$C$27,IF(B258&lt;=Lists_Cats!$B$28,Lists_Cats!$C$28,Lists_Cats!$C$29)))))))))</f>
        <v>FT7</v>
      </c>
      <c r="E258" s="258" t="str">
        <f>IF(C258&lt;=Lists_Cats!$B$33,Lists_Cats!$C$33,IF(C258&lt;=Lists_Cats!$B$34,Lists_Cats!$C$34,IF(C258&lt;=Lists_Cats!$B$35,Lists_Cats!$C$35,IF(C258&lt;=Lists_Cats!$B$36,Lists_Cats!$C$36,IF(C258&lt;=Lists_Cats!$B$37,Lists_Cats!$C$37,IF(C258&lt;=Lists_Cats!$B$38,Lists_Cats!$C$38,IF(C258&lt;=Lists_Cats!$B$39,Lists_Cats!$C$39,IF(C258&lt;=Lists_Cats!$B$40,Lists_Cats!$C$40,IF(C258&lt;=Lists_Cats!$B$41,Lists_Cats!$C$41,IF(C258&lt;=Lists_Cats!$B$42,Lists_Cats!$C$42,IF(C258&lt;=Lists_Cats!$B$43,Lists_Cats!$C$43,IF(C258&lt;=Lists_Cats!$B$44,Lists_Cats!$C$44,IF(C258&lt;=Lists_Cats!$B$45,Lists_Cats!$C$45,IF(C258&lt;=Lists_Cats!$B$46,Lists_Cats!$C$46,Lists_Cats!$C$47))))))))))))))</f>
        <v>FW13</v>
      </c>
      <c r="F258" s="258" t="s">
        <v>14</v>
      </c>
      <c r="G258" s="265" t="s">
        <v>747</v>
      </c>
      <c r="H258" s="200" t="str">
        <f t="shared" si="6"/>
        <v>FT7-FW13-A-MDF - W.Oak</v>
      </c>
      <c r="I258" s="260" t="s">
        <v>699</v>
      </c>
      <c r="M258">
        <v>1</v>
      </c>
    </row>
    <row r="259" spans="1:13">
      <c r="A259" s="257" t="s">
        <v>722</v>
      </c>
      <c r="B259" s="258">
        <v>45</v>
      </c>
      <c r="C259" s="258">
        <v>153</v>
      </c>
      <c r="D259" s="258" t="str">
        <f>IF(B259&lt;=Lists_Cats!$B$19,Lists_Cats!$C$19,IF(B259&lt;=Lists_Cats!$B$21,Lists_Cats!$C$21,IF(B259&lt;=Lists_Cats!$B$22,Lists_Cats!$C$22,IF(B259&lt;=Lists_Cats!$B$23,Lists_Cats!$C$23,IF(B259&lt;=Lists_Cats!$B$24,Lists_Cats!$C$24,IF(B259&lt;=Lists_Cats!$B$25,Lists_Cats!$C$25,IF(B259&lt;=Lists_Cats!$B$26,Lists_Cats!$C$26,IF(B259&lt;=Lists_Cats!$B$27,Lists_Cats!$C$27,IF(B259&lt;=Lists_Cats!$B$28,Lists_Cats!$C$28,Lists_Cats!$C$29)))))))))</f>
        <v>FT7</v>
      </c>
      <c r="E259" s="258" t="str">
        <f>IF(C259&lt;=Lists_Cats!$B$33,Lists_Cats!$C$33,IF(C259&lt;=Lists_Cats!$B$34,Lists_Cats!$C$34,IF(C259&lt;=Lists_Cats!$B$35,Lists_Cats!$C$35,IF(C259&lt;=Lists_Cats!$B$36,Lists_Cats!$C$36,IF(C259&lt;=Lists_Cats!$B$37,Lists_Cats!$C$37,IF(C259&lt;=Lists_Cats!$B$38,Lists_Cats!$C$38,IF(C259&lt;=Lists_Cats!$B$39,Lists_Cats!$C$39,IF(C259&lt;=Lists_Cats!$B$40,Lists_Cats!$C$40,IF(C259&lt;=Lists_Cats!$B$41,Lists_Cats!$C$41,IF(C259&lt;=Lists_Cats!$B$42,Lists_Cats!$C$42,IF(C259&lt;=Lists_Cats!$B$43,Lists_Cats!$C$43,IF(C259&lt;=Lists_Cats!$B$44,Lists_Cats!$C$44,IF(C259&lt;=Lists_Cats!$B$45,Lists_Cats!$C$45,IF(C259&lt;=Lists_Cats!$B$46,Lists_Cats!$C$46,Lists_Cats!$C$47))))))))))))))</f>
        <v>FW13</v>
      </c>
      <c r="F259" s="258" t="s">
        <v>14</v>
      </c>
      <c r="G259" s="259" t="s">
        <v>718</v>
      </c>
      <c r="H259" s="200" t="str">
        <f t="shared" si="6"/>
        <v>FT7-FW13-A-MDF - Maple</v>
      </c>
      <c r="I259" s="260" t="s">
        <v>699</v>
      </c>
      <c r="M259">
        <v>1</v>
      </c>
    </row>
    <row r="260" spans="1:13">
      <c r="A260" s="257" t="s">
        <v>722</v>
      </c>
      <c r="B260" s="258">
        <v>45</v>
      </c>
      <c r="C260" s="258">
        <v>153</v>
      </c>
      <c r="D260" s="258" t="str">
        <f>IF(B260&lt;=Lists_Cats!$B$19,Lists_Cats!$C$19,IF(B260&lt;=Lists_Cats!$B$21,Lists_Cats!$C$21,IF(B260&lt;=Lists_Cats!$B$22,Lists_Cats!$C$22,IF(B260&lt;=Lists_Cats!$B$23,Lists_Cats!$C$23,IF(B260&lt;=Lists_Cats!$B$24,Lists_Cats!$C$24,IF(B260&lt;=Lists_Cats!$B$25,Lists_Cats!$C$25,IF(B260&lt;=Lists_Cats!$B$26,Lists_Cats!$C$26,IF(B260&lt;=Lists_Cats!$B$27,Lists_Cats!$C$27,IF(B260&lt;=Lists_Cats!$B$28,Lists_Cats!$C$28,Lists_Cats!$C$29)))))))))</f>
        <v>FT7</v>
      </c>
      <c r="E260" s="258" t="str">
        <f>IF(C260&lt;=Lists_Cats!$B$33,Lists_Cats!$C$33,IF(C260&lt;=Lists_Cats!$B$34,Lists_Cats!$C$34,IF(C260&lt;=Lists_Cats!$B$35,Lists_Cats!$C$35,IF(C260&lt;=Lists_Cats!$B$36,Lists_Cats!$C$36,IF(C260&lt;=Lists_Cats!$B$37,Lists_Cats!$C$37,IF(C260&lt;=Lists_Cats!$B$38,Lists_Cats!$C$38,IF(C260&lt;=Lists_Cats!$B$39,Lists_Cats!$C$39,IF(C260&lt;=Lists_Cats!$B$40,Lists_Cats!$C$40,IF(C260&lt;=Lists_Cats!$B$41,Lists_Cats!$C$41,IF(C260&lt;=Lists_Cats!$B$42,Lists_Cats!$C$42,IF(C260&lt;=Lists_Cats!$B$43,Lists_Cats!$C$43,IF(C260&lt;=Lists_Cats!$B$44,Lists_Cats!$C$44,IF(C260&lt;=Lists_Cats!$B$45,Lists_Cats!$C$45,IF(C260&lt;=Lists_Cats!$B$46,Lists_Cats!$C$46,Lists_Cats!$C$47))))))))))))))</f>
        <v>FW13</v>
      </c>
      <c r="F260" s="258" t="s">
        <v>14</v>
      </c>
      <c r="G260" s="259" t="s">
        <v>719</v>
      </c>
      <c r="H260" s="200" t="str">
        <f t="shared" si="6"/>
        <v>FT7-FW13-A-MDF - S Beech</v>
      </c>
      <c r="I260" s="260" t="s">
        <v>699</v>
      </c>
      <c r="M260">
        <v>1</v>
      </c>
    </row>
    <row r="261" spans="1:13">
      <c r="A261" s="257" t="s">
        <v>722</v>
      </c>
      <c r="B261" s="258">
        <v>45</v>
      </c>
      <c r="C261" s="258">
        <v>153</v>
      </c>
      <c r="D261" s="258" t="str">
        <f>IF(B261&lt;=Lists_Cats!$B$19,Lists_Cats!$C$19,IF(B261&lt;=Lists_Cats!$B$21,Lists_Cats!$C$21,IF(B261&lt;=Lists_Cats!$B$22,Lists_Cats!$C$22,IF(B261&lt;=Lists_Cats!$B$23,Lists_Cats!$C$23,IF(B261&lt;=Lists_Cats!$B$24,Lists_Cats!$C$24,IF(B261&lt;=Lists_Cats!$B$25,Lists_Cats!$C$25,IF(B261&lt;=Lists_Cats!$B$26,Lists_Cats!$C$26,IF(B261&lt;=Lists_Cats!$B$27,Lists_Cats!$C$27,IF(B261&lt;=Lists_Cats!$B$28,Lists_Cats!$C$28,Lists_Cats!$C$29)))))))))</f>
        <v>FT7</v>
      </c>
      <c r="E261" s="258" t="str">
        <f>IF(C261&lt;=Lists_Cats!$B$33,Lists_Cats!$C$33,IF(C261&lt;=Lists_Cats!$B$34,Lists_Cats!$C$34,IF(C261&lt;=Lists_Cats!$B$35,Lists_Cats!$C$35,IF(C261&lt;=Lists_Cats!$B$36,Lists_Cats!$C$36,IF(C261&lt;=Lists_Cats!$B$37,Lists_Cats!$C$37,IF(C261&lt;=Lists_Cats!$B$38,Lists_Cats!$C$38,IF(C261&lt;=Lists_Cats!$B$39,Lists_Cats!$C$39,IF(C261&lt;=Lists_Cats!$B$40,Lists_Cats!$C$40,IF(C261&lt;=Lists_Cats!$B$41,Lists_Cats!$C$41,IF(C261&lt;=Lists_Cats!$B$42,Lists_Cats!$C$42,IF(C261&lt;=Lists_Cats!$B$43,Lists_Cats!$C$43,IF(C261&lt;=Lists_Cats!$B$44,Lists_Cats!$C$44,IF(C261&lt;=Lists_Cats!$B$45,Lists_Cats!$C$45,IF(C261&lt;=Lists_Cats!$B$46,Lists_Cats!$C$46,Lists_Cats!$C$47))))))))))))))</f>
        <v>FW13</v>
      </c>
      <c r="F261" s="258" t="s">
        <v>14</v>
      </c>
      <c r="G261" s="259" t="s">
        <v>720</v>
      </c>
      <c r="H261" s="200" t="str">
        <f t="shared" ref="H261:H318" si="8">D261&amp;"-"&amp;E261&amp;"-"&amp;F261&amp;"-"&amp;G261</f>
        <v>FT7-FW13-A-MDF - Sapele</v>
      </c>
      <c r="I261" s="260" t="s">
        <v>699</v>
      </c>
      <c r="M261">
        <v>1</v>
      </c>
    </row>
    <row r="262" spans="1:13">
      <c r="A262" s="257" t="s">
        <v>722</v>
      </c>
      <c r="B262" s="258">
        <v>45</v>
      </c>
      <c r="C262" s="258">
        <v>153</v>
      </c>
      <c r="D262" s="258" t="str">
        <f>IF(B262&lt;=Lists_Cats!$B$19,Lists_Cats!$C$19,IF(B262&lt;=Lists_Cats!$B$21,Lists_Cats!$C$21,IF(B262&lt;=Lists_Cats!$B$22,Lists_Cats!$C$22,IF(B262&lt;=Lists_Cats!$B$23,Lists_Cats!$C$23,IF(B262&lt;=Lists_Cats!$B$24,Lists_Cats!$C$24,IF(B262&lt;=Lists_Cats!$B$25,Lists_Cats!$C$25,IF(B262&lt;=Lists_Cats!$B$26,Lists_Cats!$C$26,IF(B262&lt;=Lists_Cats!$B$27,Lists_Cats!$C$27,IF(B262&lt;=Lists_Cats!$B$28,Lists_Cats!$C$28,Lists_Cats!$C$29)))))))))</f>
        <v>FT7</v>
      </c>
      <c r="E262" s="258" t="str">
        <f>IF(C262&lt;=Lists_Cats!$B$33,Lists_Cats!$C$33,IF(C262&lt;=Lists_Cats!$B$34,Lists_Cats!$C$34,IF(C262&lt;=Lists_Cats!$B$35,Lists_Cats!$C$35,IF(C262&lt;=Lists_Cats!$B$36,Lists_Cats!$C$36,IF(C262&lt;=Lists_Cats!$B$37,Lists_Cats!$C$37,IF(C262&lt;=Lists_Cats!$B$38,Lists_Cats!$C$38,IF(C262&lt;=Lists_Cats!$B$39,Lists_Cats!$C$39,IF(C262&lt;=Lists_Cats!$B$40,Lists_Cats!$C$40,IF(C262&lt;=Lists_Cats!$B$41,Lists_Cats!$C$41,IF(C262&lt;=Lists_Cats!$B$42,Lists_Cats!$C$42,IF(C262&lt;=Lists_Cats!$B$43,Lists_Cats!$C$43,IF(C262&lt;=Lists_Cats!$B$44,Lists_Cats!$C$44,IF(C262&lt;=Lists_Cats!$B$45,Lists_Cats!$C$45,IF(C262&lt;=Lists_Cats!$B$46,Lists_Cats!$C$46,Lists_Cats!$C$47))))))))))))))</f>
        <v>FW13</v>
      </c>
      <c r="F262" s="258" t="s">
        <v>14</v>
      </c>
      <c r="G262" s="259" t="s">
        <v>721</v>
      </c>
      <c r="H262" s="200" t="str">
        <f t="shared" si="8"/>
        <v>FT7-FW13-A-MDF - Walnut</v>
      </c>
      <c r="I262" s="260" t="s">
        <v>699</v>
      </c>
      <c r="M262">
        <v>1</v>
      </c>
    </row>
    <row r="263" spans="1:13">
      <c r="A263" s="257" t="s">
        <v>722</v>
      </c>
      <c r="B263" s="258">
        <v>45</v>
      </c>
      <c r="C263" s="258">
        <v>153</v>
      </c>
      <c r="D263" s="258" t="str">
        <f>IF(B263&lt;=Lists_Cats!$B$19,Lists_Cats!$C$19,IF(B263&lt;=Lists_Cats!$B$21,Lists_Cats!$C$21,IF(B263&lt;=Lists_Cats!$B$22,Lists_Cats!$C$22,IF(B263&lt;=Lists_Cats!$B$23,Lists_Cats!$C$23,IF(B263&lt;=Lists_Cats!$B$24,Lists_Cats!$C$24,IF(B263&lt;=Lists_Cats!$B$25,Lists_Cats!$C$25,IF(B263&lt;=Lists_Cats!$B$26,Lists_Cats!$C$26,IF(B263&lt;=Lists_Cats!$B$27,Lists_Cats!$C$27,IF(B263&lt;=Lists_Cats!$B$28,Lists_Cats!$C$28,Lists_Cats!$C$29)))))))))</f>
        <v>FT7</v>
      </c>
      <c r="E263" s="258" t="str">
        <f>IF(C263&lt;=Lists_Cats!$B$33,Lists_Cats!$C$33,IF(C263&lt;=Lists_Cats!$B$34,Lists_Cats!$C$34,IF(C263&lt;=Lists_Cats!$B$35,Lists_Cats!$C$35,IF(C263&lt;=Lists_Cats!$B$36,Lists_Cats!$C$36,IF(C263&lt;=Lists_Cats!$B$37,Lists_Cats!$C$37,IF(C263&lt;=Lists_Cats!$B$38,Lists_Cats!$C$38,IF(C263&lt;=Lists_Cats!$B$39,Lists_Cats!$C$39,IF(C263&lt;=Lists_Cats!$B$40,Lists_Cats!$C$40,IF(C263&lt;=Lists_Cats!$B$41,Lists_Cats!$C$41,IF(C263&lt;=Lists_Cats!$B$42,Lists_Cats!$C$42,IF(C263&lt;=Lists_Cats!$B$43,Lists_Cats!$C$43,IF(C263&lt;=Lists_Cats!$B$44,Lists_Cats!$C$44,IF(C263&lt;=Lists_Cats!$B$45,Lists_Cats!$C$45,IF(C263&lt;=Lists_Cats!$B$46,Lists_Cats!$C$46,Lists_Cats!$C$47))))))))))))))</f>
        <v>FW13</v>
      </c>
      <c r="F263" s="258" t="s">
        <v>4</v>
      </c>
      <c r="G263" s="259" t="s">
        <v>716</v>
      </c>
      <c r="H263" s="200" t="str">
        <f t="shared" si="8"/>
        <v>FT7-FW13-C-MDF - Ash</v>
      </c>
      <c r="I263" s="260" t="s">
        <v>699</v>
      </c>
      <c r="M263">
        <v>1</v>
      </c>
    </row>
    <row r="264" spans="1:13">
      <c r="A264" s="257" t="s">
        <v>722</v>
      </c>
      <c r="B264" s="258">
        <v>45</v>
      </c>
      <c r="C264" s="258">
        <v>153</v>
      </c>
      <c r="D264" s="258" t="str">
        <f>IF(B264&lt;=Lists_Cats!$B$19,Lists_Cats!$C$19,IF(B264&lt;=Lists_Cats!$B$21,Lists_Cats!$C$21,IF(B264&lt;=Lists_Cats!$B$22,Lists_Cats!$C$22,IF(B264&lt;=Lists_Cats!$B$23,Lists_Cats!$C$23,IF(B264&lt;=Lists_Cats!$B$24,Lists_Cats!$C$24,IF(B264&lt;=Lists_Cats!$B$25,Lists_Cats!$C$25,IF(B264&lt;=Lists_Cats!$B$26,Lists_Cats!$C$26,IF(B264&lt;=Lists_Cats!$B$27,Lists_Cats!$C$27,IF(B264&lt;=Lists_Cats!$B$28,Lists_Cats!$C$28,Lists_Cats!$C$29)))))))))</f>
        <v>FT7</v>
      </c>
      <c r="E264" s="258" t="str">
        <f>IF(C264&lt;=Lists_Cats!$B$33,Lists_Cats!$C$33,IF(C264&lt;=Lists_Cats!$B$34,Lists_Cats!$C$34,IF(C264&lt;=Lists_Cats!$B$35,Lists_Cats!$C$35,IF(C264&lt;=Lists_Cats!$B$36,Lists_Cats!$C$36,IF(C264&lt;=Lists_Cats!$B$37,Lists_Cats!$C$37,IF(C264&lt;=Lists_Cats!$B$38,Lists_Cats!$C$38,IF(C264&lt;=Lists_Cats!$B$39,Lists_Cats!$C$39,IF(C264&lt;=Lists_Cats!$B$40,Lists_Cats!$C$40,IF(C264&lt;=Lists_Cats!$B$41,Lists_Cats!$C$41,IF(C264&lt;=Lists_Cats!$B$42,Lists_Cats!$C$42,IF(C264&lt;=Lists_Cats!$B$43,Lists_Cats!$C$43,IF(C264&lt;=Lists_Cats!$B$44,Lists_Cats!$C$44,IF(C264&lt;=Lists_Cats!$B$45,Lists_Cats!$C$45,IF(C264&lt;=Lists_Cats!$B$46,Lists_Cats!$C$46,Lists_Cats!$C$47))))))))))))))</f>
        <v>FW13</v>
      </c>
      <c r="F264" s="258" t="s">
        <v>4</v>
      </c>
      <c r="G264" s="259" t="s">
        <v>717</v>
      </c>
      <c r="H264" s="200" t="str">
        <f t="shared" si="8"/>
        <v>FT7-FW13-C-MDF - Cherry</v>
      </c>
      <c r="I264" s="260" t="s">
        <v>699</v>
      </c>
      <c r="M264">
        <v>1</v>
      </c>
    </row>
    <row r="265" spans="1:13">
      <c r="A265" s="257" t="s">
        <v>722</v>
      </c>
      <c r="B265" s="258">
        <v>45</v>
      </c>
      <c r="C265" s="258">
        <v>153</v>
      </c>
      <c r="D265" s="258" t="str">
        <f>IF(B265&lt;=Lists_Cats!$B$19,Lists_Cats!$C$19,IF(B265&lt;=Lists_Cats!$B$21,Lists_Cats!$C$21,IF(B265&lt;=Lists_Cats!$B$22,Lists_Cats!$C$22,IF(B265&lt;=Lists_Cats!$B$23,Lists_Cats!$C$23,IF(B265&lt;=Lists_Cats!$B$24,Lists_Cats!$C$24,IF(B265&lt;=Lists_Cats!$B$25,Lists_Cats!$C$25,IF(B265&lt;=Lists_Cats!$B$26,Lists_Cats!$C$26,IF(B265&lt;=Lists_Cats!$B$27,Lists_Cats!$C$27,IF(B265&lt;=Lists_Cats!$B$28,Lists_Cats!$C$28,Lists_Cats!$C$29)))))))))</f>
        <v>FT7</v>
      </c>
      <c r="E265" s="258" t="str">
        <f>IF(C265&lt;=Lists_Cats!$B$33,Lists_Cats!$C$33,IF(C265&lt;=Lists_Cats!$B$34,Lists_Cats!$C$34,IF(C265&lt;=Lists_Cats!$B$35,Lists_Cats!$C$35,IF(C265&lt;=Lists_Cats!$B$36,Lists_Cats!$C$36,IF(C265&lt;=Lists_Cats!$B$37,Lists_Cats!$C$37,IF(C265&lt;=Lists_Cats!$B$38,Lists_Cats!$C$38,IF(C265&lt;=Lists_Cats!$B$39,Lists_Cats!$C$39,IF(C265&lt;=Lists_Cats!$B$40,Lists_Cats!$C$40,IF(C265&lt;=Lists_Cats!$B$41,Lists_Cats!$C$41,IF(C265&lt;=Lists_Cats!$B$42,Lists_Cats!$C$42,IF(C265&lt;=Lists_Cats!$B$43,Lists_Cats!$C$43,IF(C265&lt;=Lists_Cats!$B$44,Lists_Cats!$C$44,IF(C265&lt;=Lists_Cats!$B$45,Lists_Cats!$C$45,IF(C265&lt;=Lists_Cats!$B$46,Lists_Cats!$C$46,Lists_Cats!$C$47))))))))))))))</f>
        <v>FW13</v>
      </c>
      <c r="F265" s="258" t="s">
        <v>4</v>
      </c>
      <c r="G265" s="265" t="s">
        <v>747</v>
      </c>
      <c r="H265" s="200" t="str">
        <f t="shared" si="8"/>
        <v>FT7-FW13-C-MDF - W.Oak</v>
      </c>
      <c r="I265" s="260" t="s">
        <v>699</v>
      </c>
      <c r="M265">
        <v>1</v>
      </c>
    </row>
    <row r="266" spans="1:13">
      <c r="A266" s="257" t="s">
        <v>722</v>
      </c>
      <c r="B266" s="258">
        <v>45</v>
      </c>
      <c r="C266" s="258">
        <v>153</v>
      </c>
      <c r="D266" s="258" t="str">
        <f>IF(B266&lt;=Lists_Cats!$B$19,Lists_Cats!$C$19,IF(B266&lt;=Lists_Cats!$B$21,Lists_Cats!$C$21,IF(B266&lt;=Lists_Cats!$B$22,Lists_Cats!$C$22,IF(B266&lt;=Lists_Cats!$B$23,Lists_Cats!$C$23,IF(B266&lt;=Lists_Cats!$B$24,Lists_Cats!$C$24,IF(B266&lt;=Lists_Cats!$B$25,Lists_Cats!$C$25,IF(B266&lt;=Lists_Cats!$B$26,Lists_Cats!$C$26,IF(B266&lt;=Lists_Cats!$B$27,Lists_Cats!$C$27,IF(B266&lt;=Lists_Cats!$B$28,Lists_Cats!$C$28,Lists_Cats!$C$29)))))))))</f>
        <v>FT7</v>
      </c>
      <c r="E266" s="258" t="str">
        <f>IF(C266&lt;=Lists_Cats!$B$33,Lists_Cats!$C$33,IF(C266&lt;=Lists_Cats!$B$34,Lists_Cats!$C$34,IF(C266&lt;=Lists_Cats!$B$35,Lists_Cats!$C$35,IF(C266&lt;=Lists_Cats!$B$36,Lists_Cats!$C$36,IF(C266&lt;=Lists_Cats!$B$37,Lists_Cats!$C$37,IF(C266&lt;=Lists_Cats!$B$38,Lists_Cats!$C$38,IF(C266&lt;=Lists_Cats!$B$39,Lists_Cats!$C$39,IF(C266&lt;=Lists_Cats!$B$40,Lists_Cats!$C$40,IF(C266&lt;=Lists_Cats!$B$41,Lists_Cats!$C$41,IF(C266&lt;=Lists_Cats!$B$42,Lists_Cats!$C$42,IF(C266&lt;=Lists_Cats!$B$43,Lists_Cats!$C$43,IF(C266&lt;=Lists_Cats!$B$44,Lists_Cats!$C$44,IF(C266&lt;=Lists_Cats!$B$45,Lists_Cats!$C$45,IF(C266&lt;=Lists_Cats!$B$46,Lists_Cats!$C$46,Lists_Cats!$C$47))))))))))))))</f>
        <v>FW13</v>
      </c>
      <c r="F266" s="258" t="s">
        <v>4</v>
      </c>
      <c r="G266" s="259" t="s">
        <v>718</v>
      </c>
      <c r="H266" s="200" t="str">
        <f t="shared" si="8"/>
        <v>FT7-FW13-C-MDF - Maple</v>
      </c>
      <c r="I266" s="260" t="s">
        <v>699</v>
      </c>
      <c r="M266">
        <v>1</v>
      </c>
    </row>
    <row r="267" spans="1:13">
      <c r="A267" s="257" t="s">
        <v>722</v>
      </c>
      <c r="B267" s="258">
        <v>45</v>
      </c>
      <c r="C267" s="258">
        <v>153</v>
      </c>
      <c r="D267" s="258" t="str">
        <f>IF(B267&lt;=Lists_Cats!$B$19,Lists_Cats!$C$19,IF(B267&lt;=Lists_Cats!$B$21,Lists_Cats!$C$21,IF(B267&lt;=Lists_Cats!$B$22,Lists_Cats!$C$22,IF(B267&lt;=Lists_Cats!$B$23,Lists_Cats!$C$23,IF(B267&lt;=Lists_Cats!$B$24,Lists_Cats!$C$24,IF(B267&lt;=Lists_Cats!$B$25,Lists_Cats!$C$25,IF(B267&lt;=Lists_Cats!$B$26,Lists_Cats!$C$26,IF(B267&lt;=Lists_Cats!$B$27,Lists_Cats!$C$27,IF(B267&lt;=Lists_Cats!$B$28,Lists_Cats!$C$28,Lists_Cats!$C$29)))))))))</f>
        <v>FT7</v>
      </c>
      <c r="E267" s="258" t="str">
        <f>IF(C267&lt;=Lists_Cats!$B$33,Lists_Cats!$C$33,IF(C267&lt;=Lists_Cats!$B$34,Lists_Cats!$C$34,IF(C267&lt;=Lists_Cats!$B$35,Lists_Cats!$C$35,IF(C267&lt;=Lists_Cats!$B$36,Lists_Cats!$C$36,IF(C267&lt;=Lists_Cats!$B$37,Lists_Cats!$C$37,IF(C267&lt;=Lists_Cats!$B$38,Lists_Cats!$C$38,IF(C267&lt;=Lists_Cats!$B$39,Lists_Cats!$C$39,IF(C267&lt;=Lists_Cats!$B$40,Lists_Cats!$C$40,IF(C267&lt;=Lists_Cats!$B$41,Lists_Cats!$C$41,IF(C267&lt;=Lists_Cats!$B$42,Lists_Cats!$C$42,IF(C267&lt;=Lists_Cats!$B$43,Lists_Cats!$C$43,IF(C267&lt;=Lists_Cats!$B$44,Lists_Cats!$C$44,IF(C267&lt;=Lists_Cats!$B$45,Lists_Cats!$C$45,IF(C267&lt;=Lists_Cats!$B$46,Lists_Cats!$C$46,Lists_Cats!$C$47))))))))))))))</f>
        <v>FW13</v>
      </c>
      <c r="F267" s="258" t="s">
        <v>4</v>
      </c>
      <c r="G267" s="259" t="s">
        <v>719</v>
      </c>
      <c r="H267" s="200" t="str">
        <f t="shared" si="8"/>
        <v>FT7-FW13-C-MDF - S Beech</v>
      </c>
      <c r="I267" s="260" t="s">
        <v>699</v>
      </c>
      <c r="M267">
        <v>1</v>
      </c>
    </row>
    <row r="268" spans="1:13">
      <c r="A268" s="257" t="s">
        <v>722</v>
      </c>
      <c r="B268" s="258">
        <v>45</v>
      </c>
      <c r="C268" s="258">
        <v>153</v>
      </c>
      <c r="D268" s="258" t="str">
        <f>IF(B268&lt;=Lists_Cats!$B$19,Lists_Cats!$C$19,IF(B268&lt;=Lists_Cats!$B$21,Lists_Cats!$C$21,IF(B268&lt;=Lists_Cats!$B$22,Lists_Cats!$C$22,IF(B268&lt;=Lists_Cats!$B$23,Lists_Cats!$C$23,IF(B268&lt;=Lists_Cats!$B$24,Lists_Cats!$C$24,IF(B268&lt;=Lists_Cats!$B$25,Lists_Cats!$C$25,IF(B268&lt;=Lists_Cats!$B$26,Lists_Cats!$C$26,IF(B268&lt;=Lists_Cats!$B$27,Lists_Cats!$C$27,IF(B268&lt;=Lists_Cats!$B$28,Lists_Cats!$C$28,Lists_Cats!$C$29)))))))))</f>
        <v>FT7</v>
      </c>
      <c r="E268" s="258" t="str">
        <f>IF(C268&lt;=Lists_Cats!$B$33,Lists_Cats!$C$33,IF(C268&lt;=Lists_Cats!$B$34,Lists_Cats!$C$34,IF(C268&lt;=Lists_Cats!$B$35,Lists_Cats!$C$35,IF(C268&lt;=Lists_Cats!$B$36,Lists_Cats!$C$36,IF(C268&lt;=Lists_Cats!$B$37,Lists_Cats!$C$37,IF(C268&lt;=Lists_Cats!$B$38,Lists_Cats!$C$38,IF(C268&lt;=Lists_Cats!$B$39,Lists_Cats!$C$39,IF(C268&lt;=Lists_Cats!$B$40,Lists_Cats!$C$40,IF(C268&lt;=Lists_Cats!$B$41,Lists_Cats!$C$41,IF(C268&lt;=Lists_Cats!$B$42,Lists_Cats!$C$42,IF(C268&lt;=Lists_Cats!$B$43,Lists_Cats!$C$43,IF(C268&lt;=Lists_Cats!$B$44,Lists_Cats!$C$44,IF(C268&lt;=Lists_Cats!$B$45,Lists_Cats!$C$45,IF(C268&lt;=Lists_Cats!$B$46,Lists_Cats!$C$46,Lists_Cats!$C$47))))))))))))))</f>
        <v>FW13</v>
      </c>
      <c r="F268" s="258" t="s">
        <v>4</v>
      </c>
      <c r="G268" s="259" t="s">
        <v>720</v>
      </c>
      <c r="H268" s="200" t="str">
        <f t="shared" si="8"/>
        <v>FT7-FW13-C-MDF - Sapele</v>
      </c>
      <c r="I268" s="260" t="s">
        <v>699</v>
      </c>
      <c r="M268">
        <v>1</v>
      </c>
    </row>
    <row r="269" spans="1:13">
      <c r="A269" s="257" t="s">
        <v>722</v>
      </c>
      <c r="B269" s="258">
        <v>45</v>
      </c>
      <c r="C269" s="258">
        <v>153</v>
      </c>
      <c r="D269" s="258" t="str">
        <f>IF(B269&lt;=Lists_Cats!$B$19,Lists_Cats!$C$19,IF(B269&lt;=Lists_Cats!$B$21,Lists_Cats!$C$21,IF(B269&lt;=Lists_Cats!$B$22,Lists_Cats!$C$22,IF(B269&lt;=Lists_Cats!$B$23,Lists_Cats!$C$23,IF(B269&lt;=Lists_Cats!$B$24,Lists_Cats!$C$24,IF(B269&lt;=Lists_Cats!$B$25,Lists_Cats!$C$25,IF(B269&lt;=Lists_Cats!$B$26,Lists_Cats!$C$26,IF(B269&lt;=Lists_Cats!$B$27,Lists_Cats!$C$27,IF(B269&lt;=Lists_Cats!$B$28,Lists_Cats!$C$28,Lists_Cats!$C$29)))))))))</f>
        <v>FT7</v>
      </c>
      <c r="E269" s="258" t="str">
        <f>IF(C269&lt;=Lists_Cats!$B$33,Lists_Cats!$C$33,IF(C269&lt;=Lists_Cats!$B$34,Lists_Cats!$C$34,IF(C269&lt;=Lists_Cats!$B$35,Lists_Cats!$C$35,IF(C269&lt;=Lists_Cats!$B$36,Lists_Cats!$C$36,IF(C269&lt;=Lists_Cats!$B$37,Lists_Cats!$C$37,IF(C269&lt;=Lists_Cats!$B$38,Lists_Cats!$C$38,IF(C269&lt;=Lists_Cats!$B$39,Lists_Cats!$C$39,IF(C269&lt;=Lists_Cats!$B$40,Lists_Cats!$C$40,IF(C269&lt;=Lists_Cats!$B$41,Lists_Cats!$C$41,IF(C269&lt;=Lists_Cats!$B$42,Lists_Cats!$C$42,IF(C269&lt;=Lists_Cats!$B$43,Lists_Cats!$C$43,IF(C269&lt;=Lists_Cats!$B$44,Lists_Cats!$C$44,IF(C269&lt;=Lists_Cats!$B$45,Lists_Cats!$C$45,IF(C269&lt;=Lists_Cats!$B$46,Lists_Cats!$C$46,Lists_Cats!$C$47))))))))))))))</f>
        <v>FW13</v>
      </c>
      <c r="F269" s="258" t="s">
        <v>4</v>
      </c>
      <c r="G269" s="259" t="s">
        <v>721</v>
      </c>
      <c r="H269" s="200" t="str">
        <f t="shared" si="8"/>
        <v>FT7-FW13-C-MDF - Walnut</v>
      </c>
      <c r="I269" s="260" t="s">
        <v>699</v>
      </c>
      <c r="M269">
        <v>1</v>
      </c>
    </row>
    <row r="270" spans="1:13">
      <c r="A270" s="257" t="s">
        <v>722</v>
      </c>
      <c r="B270" s="258">
        <v>45</v>
      </c>
      <c r="C270" s="258">
        <v>153</v>
      </c>
      <c r="D270" s="258" t="str">
        <f>IF(B270&lt;=Lists_Cats!$B$19,Lists_Cats!$C$19,IF(B270&lt;=Lists_Cats!$B$21,Lists_Cats!$C$21,IF(B270&lt;=Lists_Cats!$B$22,Lists_Cats!$C$22,IF(B270&lt;=Lists_Cats!$B$23,Lists_Cats!$C$23,IF(B270&lt;=Lists_Cats!$B$24,Lists_Cats!$C$24,IF(B270&lt;=Lists_Cats!$B$25,Lists_Cats!$C$25,IF(B270&lt;=Lists_Cats!$B$26,Lists_Cats!$C$26,IF(B270&lt;=Lists_Cats!$B$27,Lists_Cats!$C$27,IF(B270&lt;=Lists_Cats!$B$28,Lists_Cats!$C$28,Lists_Cats!$C$29)))))))))</f>
        <v>FT7</v>
      </c>
      <c r="E270" s="258" t="str">
        <f>IF(C270&lt;=Lists_Cats!$B$33,Lists_Cats!$C$33,IF(C270&lt;=Lists_Cats!$B$34,Lists_Cats!$C$34,IF(C270&lt;=Lists_Cats!$B$35,Lists_Cats!$C$35,IF(C270&lt;=Lists_Cats!$B$36,Lists_Cats!$C$36,IF(C270&lt;=Lists_Cats!$B$37,Lists_Cats!$C$37,IF(C270&lt;=Lists_Cats!$B$38,Lists_Cats!$C$38,IF(C270&lt;=Lists_Cats!$B$39,Lists_Cats!$C$39,IF(C270&lt;=Lists_Cats!$B$40,Lists_Cats!$C$40,IF(C270&lt;=Lists_Cats!$B$41,Lists_Cats!$C$41,IF(C270&lt;=Lists_Cats!$B$42,Lists_Cats!$C$42,IF(C270&lt;=Lists_Cats!$B$43,Lists_Cats!$C$43,IF(C270&lt;=Lists_Cats!$B$44,Lists_Cats!$C$44,IF(C270&lt;=Lists_Cats!$B$45,Lists_Cats!$C$45,IF(C270&lt;=Lists_Cats!$B$46,Lists_Cats!$C$46,Lists_Cats!$C$47))))))))))))))</f>
        <v>FW13</v>
      </c>
      <c r="F270" s="258" t="s">
        <v>9</v>
      </c>
      <c r="G270" s="259" t="s">
        <v>716</v>
      </c>
      <c r="H270" s="200" t="str">
        <f t="shared" si="8"/>
        <v>FT7-FW13-B-MDF - Ash</v>
      </c>
      <c r="I270" s="260" t="s">
        <v>699</v>
      </c>
      <c r="M270">
        <v>1</v>
      </c>
    </row>
    <row r="271" spans="1:13">
      <c r="A271" s="257" t="s">
        <v>722</v>
      </c>
      <c r="B271" s="258">
        <v>45</v>
      </c>
      <c r="C271" s="258">
        <v>153</v>
      </c>
      <c r="D271" s="258" t="str">
        <f>IF(B271&lt;=Lists_Cats!$B$19,Lists_Cats!$C$19,IF(B271&lt;=Lists_Cats!$B$21,Lists_Cats!$C$21,IF(B271&lt;=Lists_Cats!$B$22,Lists_Cats!$C$22,IF(B271&lt;=Lists_Cats!$B$23,Lists_Cats!$C$23,IF(B271&lt;=Lists_Cats!$B$24,Lists_Cats!$C$24,IF(B271&lt;=Lists_Cats!$B$25,Lists_Cats!$C$25,IF(B271&lt;=Lists_Cats!$B$26,Lists_Cats!$C$26,IF(B271&lt;=Lists_Cats!$B$27,Lists_Cats!$C$27,IF(B271&lt;=Lists_Cats!$B$28,Lists_Cats!$C$28,Lists_Cats!$C$29)))))))))</f>
        <v>FT7</v>
      </c>
      <c r="E271" s="258" t="str">
        <f>IF(C271&lt;=Lists_Cats!$B$33,Lists_Cats!$C$33,IF(C271&lt;=Lists_Cats!$B$34,Lists_Cats!$C$34,IF(C271&lt;=Lists_Cats!$B$35,Lists_Cats!$C$35,IF(C271&lt;=Lists_Cats!$B$36,Lists_Cats!$C$36,IF(C271&lt;=Lists_Cats!$B$37,Lists_Cats!$C$37,IF(C271&lt;=Lists_Cats!$B$38,Lists_Cats!$C$38,IF(C271&lt;=Lists_Cats!$B$39,Lists_Cats!$C$39,IF(C271&lt;=Lists_Cats!$B$40,Lists_Cats!$C$40,IF(C271&lt;=Lists_Cats!$B$41,Lists_Cats!$C$41,IF(C271&lt;=Lists_Cats!$B$42,Lists_Cats!$C$42,IF(C271&lt;=Lists_Cats!$B$43,Lists_Cats!$C$43,IF(C271&lt;=Lists_Cats!$B$44,Lists_Cats!$C$44,IF(C271&lt;=Lists_Cats!$B$45,Lists_Cats!$C$45,IF(C271&lt;=Lists_Cats!$B$46,Lists_Cats!$C$46,Lists_Cats!$C$47))))))))))))))</f>
        <v>FW13</v>
      </c>
      <c r="F271" s="258" t="s">
        <v>9</v>
      </c>
      <c r="G271" s="259" t="s">
        <v>717</v>
      </c>
      <c r="H271" s="200" t="str">
        <f t="shared" si="8"/>
        <v>FT7-FW13-B-MDF - Cherry</v>
      </c>
      <c r="I271" s="260" t="s">
        <v>699</v>
      </c>
      <c r="M271">
        <v>1</v>
      </c>
    </row>
    <row r="272" spans="1:13">
      <c r="A272" s="257" t="s">
        <v>722</v>
      </c>
      <c r="B272" s="258">
        <v>45</v>
      </c>
      <c r="C272" s="258">
        <v>153</v>
      </c>
      <c r="D272" s="258" t="str">
        <f>IF(B272&lt;=Lists_Cats!$B$19,Lists_Cats!$C$19,IF(B272&lt;=Lists_Cats!$B$21,Lists_Cats!$C$21,IF(B272&lt;=Lists_Cats!$B$22,Lists_Cats!$C$22,IF(B272&lt;=Lists_Cats!$B$23,Lists_Cats!$C$23,IF(B272&lt;=Lists_Cats!$B$24,Lists_Cats!$C$24,IF(B272&lt;=Lists_Cats!$B$25,Lists_Cats!$C$25,IF(B272&lt;=Lists_Cats!$B$26,Lists_Cats!$C$26,IF(B272&lt;=Lists_Cats!$B$27,Lists_Cats!$C$27,IF(B272&lt;=Lists_Cats!$B$28,Lists_Cats!$C$28,Lists_Cats!$C$29)))))))))</f>
        <v>FT7</v>
      </c>
      <c r="E272" s="258" t="str">
        <f>IF(C272&lt;=Lists_Cats!$B$33,Lists_Cats!$C$33,IF(C272&lt;=Lists_Cats!$B$34,Lists_Cats!$C$34,IF(C272&lt;=Lists_Cats!$B$35,Lists_Cats!$C$35,IF(C272&lt;=Lists_Cats!$B$36,Lists_Cats!$C$36,IF(C272&lt;=Lists_Cats!$B$37,Lists_Cats!$C$37,IF(C272&lt;=Lists_Cats!$B$38,Lists_Cats!$C$38,IF(C272&lt;=Lists_Cats!$B$39,Lists_Cats!$C$39,IF(C272&lt;=Lists_Cats!$B$40,Lists_Cats!$C$40,IF(C272&lt;=Lists_Cats!$B$41,Lists_Cats!$C$41,IF(C272&lt;=Lists_Cats!$B$42,Lists_Cats!$C$42,IF(C272&lt;=Lists_Cats!$B$43,Lists_Cats!$C$43,IF(C272&lt;=Lists_Cats!$B$44,Lists_Cats!$C$44,IF(C272&lt;=Lists_Cats!$B$45,Lists_Cats!$C$45,IF(C272&lt;=Lists_Cats!$B$46,Lists_Cats!$C$46,Lists_Cats!$C$47))))))))))))))</f>
        <v>FW13</v>
      </c>
      <c r="F272" s="258" t="s">
        <v>9</v>
      </c>
      <c r="G272" s="265" t="s">
        <v>747</v>
      </c>
      <c r="H272" s="200" t="str">
        <f t="shared" si="8"/>
        <v>FT7-FW13-B-MDF - W.Oak</v>
      </c>
      <c r="I272" s="260" t="s">
        <v>699</v>
      </c>
      <c r="M272">
        <v>1</v>
      </c>
    </row>
    <row r="273" spans="1:13">
      <c r="A273" s="257" t="s">
        <v>722</v>
      </c>
      <c r="B273" s="258">
        <v>45</v>
      </c>
      <c r="C273" s="258">
        <v>153</v>
      </c>
      <c r="D273" s="258" t="str">
        <f>IF(B273&lt;=Lists_Cats!$B$19,Lists_Cats!$C$19,IF(B273&lt;=Lists_Cats!$B$21,Lists_Cats!$C$21,IF(B273&lt;=Lists_Cats!$B$22,Lists_Cats!$C$22,IF(B273&lt;=Lists_Cats!$B$23,Lists_Cats!$C$23,IF(B273&lt;=Lists_Cats!$B$24,Lists_Cats!$C$24,IF(B273&lt;=Lists_Cats!$B$25,Lists_Cats!$C$25,IF(B273&lt;=Lists_Cats!$B$26,Lists_Cats!$C$26,IF(B273&lt;=Lists_Cats!$B$27,Lists_Cats!$C$27,IF(B273&lt;=Lists_Cats!$B$28,Lists_Cats!$C$28,Lists_Cats!$C$29)))))))))</f>
        <v>FT7</v>
      </c>
      <c r="E273" s="258" t="str">
        <f>IF(C273&lt;=Lists_Cats!$B$33,Lists_Cats!$C$33,IF(C273&lt;=Lists_Cats!$B$34,Lists_Cats!$C$34,IF(C273&lt;=Lists_Cats!$B$35,Lists_Cats!$C$35,IF(C273&lt;=Lists_Cats!$B$36,Lists_Cats!$C$36,IF(C273&lt;=Lists_Cats!$B$37,Lists_Cats!$C$37,IF(C273&lt;=Lists_Cats!$B$38,Lists_Cats!$C$38,IF(C273&lt;=Lists_Cats!$B$39,Lists_Cats!$C$39,IF(C273&lt;=Lists_Cats!$B$40,Lists_Cats!$C$40,IF(C273&lt;=Lists_Cats!$B$41,Lists_Cats!$C$41,IF(C273&lt;=Lists_Cats!$B$42,Lists_Cats!$C$42,IF(C273&lt;=Lists_Cats!$B$43,Lists_Cats!$C$43,IF(C273&lt;=Lists_Cats!$B$44,Lists_Cats!$C$44,IF(C273&lt;=Lists_Cats!$B$45,Lists_Cats!$C$45,IF(C273&lt;=Lists_Cats!$B$46,Lists_Cats!$C$46,Lists_Cats!$C$47))))))))))))))</f>
        <v>FW13</v>
      </c>
      <c r="F273" s="258" t="s">
        <v>9</v>
      </c>
      <c r="G273" s="259" t="s">
        <v>718</v>
      </c>
      <c r="H273" s="200" t="str">
        <f t="shared" si="8"/>
        <v>FT7-FW13-B-MDF - Maple</v>
      </c>
      <c r="I273" s="260" t="s">
        <v>699</v>
      </c>
      <c r="M273">
        <v>1</v>
      </c>
    </row>
    <row r="274" spans="1:13">
      <c r="A274" s="257" t="s">
        <v>722</v>
      </c>
      <c r="B274" s="258">
        <v>45</v>
      </c>
      <c r="C274" s="258">
        <v>153</v>
      </c>
      <c r="D274" s="258" t="str">
        <f>IF(B274&lt;=Lists_Cats!$B$19,Lists_Cats!$C$19,IF(B274&lt;=Lists_Cats!$B$21,Lists_Cats!$C$21,IF(B274&lt;=Lists_Cats!$B$22,Lists_Cats!$C$22,IF(B274&lt;=Lists_Cats!$B$23,Lists_Cats!$C$23,IF(B274&lt;=Lists_Cats!$B$24,Lists_Cats!$C$24,IF(B274&lt;=Lists_Cats!$B$25,Lists_Cats!$C$25,IF(B274&lt;=Lists_Cats!$B$26,Lists_Cats!$C$26,IF(B274&lt;=Lists_Cats!$B$27,Lists_Cats!$C$27,IF(B274&lt;=Lists_Cats!$B$28,Lists_Cats!$C$28,Lists_Cats!$C$29)))))))))</f>
        <v>FT7</v>
      </c>
      <c r="E274" s="258" t="str">
        <f>IF(C274&lt;=Lists_Cats!$B$33,Lists_Cats!$C$33,IF(C274&lt;=Lists_Cats!$B$34,Lists_Cats!$C$34,IF(C274&lt;=Lists_Cats!$B$35,Lists_Cats!$C$35,IF(C274&lt;=Lists_Cats!$B$36,Lists_Cats!$C$36,IF(C274&lt;=Lists_Cats!$B$37,Lists_Cats!$C$37,IF(C274&lt;=Lists_Cats!$B$38,Lists_Cats!$C$38,IF(C274&lt;=Lists_Cats!$B$39,Lists_Cats!$C$39,IF(C274&lt;=Lists_Cats!$B$40,Lists_Cats!$C$40,IF(C274&lt;=Lists_Cats!$B$41,Lists_Cats!$C$41,IF(C274&lt;=Lists_Cats!$B$42,Lists_Cats!$C$42,IF(C274&lt;=Lists_Cats!$B$43,Lists_Cats!$C$43,IF(C274&lt;=Lists_Cats!$B$44,Lists_Cats!$C$44,IF(C274&lt;=Lists_Cats!$B$45,Lists_Cats!$C$45,IF(C274&lt;=Lists_Cats!$B$46,Lists_Cats!$C$46,Lists_Cats!$C$47))))))))))))))</f>
        <v>FW13</v>
      </c>
      <c r="F274" s="258" t="s">
        <v>9</v>
      </c>
      <c r="G274" s="259" t="s">
        <v>719</v>
      </c>
      <c r="H274" s="200" t="str">
        <f t="shared" si="8"/>
        <v>FT7-FW13-B-MDF - S Beech</v>
      </c>
      <c r="I274" s="260" t="s">
        <v>699</v>
      </c>
      <c r="M274">
        <v>1</v>
      </c>
    </row>
    <row r="275" spans="1:13">
      <c r="A275" s="257" t="s">
        <v>722</v>
      </c>
      <c r="B275" s="258">
        <v>45</v>
      </c>
      <c r="C275" s="258">
        <v>153</v>
      </c>
      <c r="D275" s="258" t="str">
        <f>IF(B275&lt;=Lists_Cats!$B$19,Lists_Cats!$C$19,IF(B275&lt;=Lists_Cats!$B$21,Lists_Cats!$C$21,IF(B275&lt;=Lists_Cats!$B$22,Lists_Cats!$C$22,IF(B275&lt;=Lists_Cats!$B$23,Lists_Cats!$C$23,IF(B275&lt;=Lists_Cats!$B$24,Lists_Cats!$C$24,IF(B275&lt;=Lists_Cats!$B$25,Lists_Cats!$C$25,IF(B275&lt;=Lists_Cats!$B$26,Lists_Cats!$C$26,IF(B275&lt;=Lists_Cats!$B$27,Lists_Cats!$C$27,IF(B275&lt;=Lists_Cats!$B$28,Lists_Cats!$C$28,Lists_Cats!$C$29)))))))))</f>
        <v>FT7</v>
      </c>
      <c r="E275" s="258" t="str">
        <f>IF(C275&lt;=Lists_Cats!$B$33,Lists_Cats!$C$33,IF(C275&lt;=Lists_Cats!$B$34,Lists_Cats!$C$34,IF(C275&lt;=Lists_Cats!$B$35,Lists_Cats!$C$35,IF(C275&lt;=Lists_Cats!$B$36,Lists_Cats!$C$36,IF(C275&lt;=Lists_Cats!$B$37,Lists_Cats!$C$37,IF(C275&lt;=Lists_Cats!$B$38,Lists_Cats!$C$38,IF(C275&lt;=Lists_Cats!$B$39,Lists_Cats!$C$39,IF(C275&lt;=Lists_Cats!$B$40,Lists_Cats!$C$40,IF(C275&lt;=Lists_Cats!$B$41,Lists_Cats!$C$41,IF(C275&lt;=Lists_Cats!$B$42,Lists_Cats!$C$42,IF(C275&lt;=Lists_Cats!$B$43,Lists_Cats!$C$43,IF(C275&lt;=Lists_Cats!$B$44,Lists_Cats!$C$44,IF(C275&lt;=Lists_Cats!$B$45,Lists_Cats!$C$45,IF(C275&lt;=Lists_Cats!$B$46,Lists_Cats!$C$46,Lists_Cats!$C$47))))))))))))))</f>
        <v>FW13</v>
      </c>
      <c r="F275" s="258" t="s">
        <v>9</v>
      </c>
      <c r="G275" s="259" t="s">
        <v>720</v>
      </c>
      <c r="H275" s="200" t="str">
        <f t="shared" si="8"/>
        <v>FT7-FW13-B-MDF - Sapele</v>
      </c>
      <c r="I275" s="260" t="s">
        <v>699</v>
      </c>
      <c r="M275">
        <v>1</v>
      </c>
    </row>
    <row r="276" spans="1:13">
      <c r="A276" s="257" t="s">
        <v>722</v>
      </c>
      <c r="B276" s="258">
        <v>45</v>
      </c>
      <c r="C276" s="258">
        <v>153</v>
      </c>
      <c r="D276" s="258" t="str">
        <f>IF(B276&lt;=Lists_Cats!$B$19,Lists_Cats!$C$19,IF(B276&lt;=Lists_Cats!$B$21,Lists_Cats!$C$21,IF(B276&lt;=Lists_Cats!$B$22,Lists_Cats!$C$22,IF(B276&lt;=Lists_Cats!$B$23,Lists_Cats!$C$23,IF(B276&lt;=Lists_Cats!$B$24,Lists_Cats!$C$24,IF(B276&lt;=Lists_Cats!$B$25,Lists_Cats!$C$25,IF(B276&lt;=Lists_Cats!$B$26,Lists_Cats!$C$26,IF(B276&lt;=Lists_Cats!$B$27,Lists_Cats!$C$27,IF(B276&lt;=Lists_Cats!$B$28,Lists_Cats!$C$28,Lists_Cats!$C$29)))))))))</f>
        <v>FT7</v>
      </c>
      <c r="E276" s="258" t="str">
        <f>IF(C276&lt;=Lists_Cats!$B$33,Lists_Cats!$C$33,IF(C276&lt;=Lists_Cats!$B$34,Lists_Cats!$C$34,IF(C276&lt;=Lists_Cats!$B$35,Lists_Cats!$C$35,IF(C276&lt;=Lists_Cats!$B$36,Lists_Cats!$C$36,IF(C276&lt;=Lists_Cats!$B$37,Lists_Cats!$C$37,IF(C276&lt;=Lists_Cats!$B$38,Lists_Cats!$C$38,IF(C276&lt;=Lists_Cats!$B$39,Lists_Cats!$C$39,IF(C276&lt;=Lists_Cats!$B$40,Lists_Cats!$C$40,IF(C276&lt;=Lists_Cats!$B$41,Lists_Cats!$C$41,IF(C276&lt;=Lists_Cats!$B$42,Lists_Cats!$C$42,IF(C276&lt;=Lists_Cats!$B$43,Lists_Cats!$C$43,IF(C276&lt;=Lists_Cats!$B$44,Lists_Cats!$C$44,IF(C276&lt;=Lists_Cats!$B$45,Lists_Cats!$C$45,IF(C276&lt;=Lists_Cats!$B$46,Lists_Cats!$C$46,Lists_Cats!$C$47))))))))))))))</f>
        <v>FW13</v>
      </c>
      <c r="F276" s="258" t="s">
        <v>9</v>
      </c>
      <c r="G276" s="259" t="s">
        <v>721</v>
      </c>
      <c r="H276" s="200" t="str">
        <f t="shared" si="8"/>
        <v>FT7-FW13-B-MDF - Walnut</v>
      </c>
      <c r="I276" s="260" t="s">
        <v>699</v>
      </c>
      <c r="M276">
        <v>1</v>
      </c>
    </row>
    <row r="277" spans="1:13">
      <c r="A277" s="257" t="s">
        <v>722</v>
      </c>
      <c r="B277" s="258">
        <v>45</v>
      </c>
      <c r="C277" s="258">
        <v>176</v>
      </c>
      <c r="D277" s="258" t="str">
        <f>IF(B277&lt;=Lists_Cats!$B$19,Lists_Cats!$C$19,IF(B277&lt;=Lists_Cats!$B$21,Lists_Cats!$C$21,IF(B277&lt;=Lists_Cats!$B$22,Lists_Cats!$C$22,IF(B277&lt;=Lists_Cats!$B$23,Lists_Cats!$C$23,IF(B277&lt;=Lists_Cats!$B$24,Lists_Cats!$C$24,IF(B277&lt;=Lists_Cats!$B$25,Lists_Cats!$C$25,IF(B277&lt;=Lists_Cats!$B$26,Lists_Cats!$C$26,IF(B277&lt;=Lists_Cats!$B$27,Lists_Cats!$C$27,IF(B277&lt;=Lists_Cats!$B$28,Lists_Cats!$C$28,Lists_Cats!$C$29)))))))))</f>
        <v>FT7</v>
      </c>
      <c r="E277" s="258" t="str">
        <f>IF(C277&lt;=Lists_Cats!$B$33,Lists_Cats!$C$33,IF(C277&lt;=Lists_Cats!$B$34,Lists_Cats!$C$34,IF(C277&lt;=Lists_Cats!$B$35,Lists_Cats!$C$35,IF(C277&lt;=Lists_Cats!$B$36,Lists_Cats!$C$36,IF(C277&lt;=Lists_Cats!$B$37,Lists_Cats!$C$37,IF(C277&lt;=Lists_Cats!$B$38,Lists_Cats!$C$38,IF(C277&lt;=Lists_Cats!$B$39,Lists_Cats!$C$39,IF(C277&lt;=Lists_Cats!$B$40,Lists_Cats!$C$40,IF(C277&lt;=Lists_Cats!$B$41,Lists_Cats!$C$41,IF(C277&lt;=Lists_Cats!$B$42,Lists_Cats!$C$42,IF(C277&lt;=Lists_Cats!$B$43,Lists_Cats!$C$43,IF(C277&lt;=Lists_Cats!$B$44,Lists_Cats!$C$44,IF(C277&lt;=Lists_Cats!$B$45,Lists_Cats!$C$45,IF(C277&lt;=Lists_Cats!$B$46,Lists_Cats!$C$46,Lists_Cats!$C$47))))))))))))))</f>
        <v>FW14</v>
      </c>
      <c r="F277" s="258" t="s">
        <v>14</v>
      </c>
      <c r="G277" s="259" t="s">
        <v>716</v>
      </c>
      <c r="H277" s="200" t="str">
        <f t="shared" si="8"/>
        <v>FT7-FW14-A-MDF - Ash</v>
      </c>
      <c r="I277" s="260" t="s">
        <v>699</v>
      </c>
      <c r="M277">
        <v>1</v>
      </c>
    </row>
    <row r="278" spans="1:13">
      <c r="A278" s="257" t="s">
        <v>722</v>
      </c>
      <c r="B278" s="258">
        <v>45</v>
      </c>
      <c r="C278" s="258">
        <v>176</v>
      </c>
      <c r="D278" s="258" t="str">
        <f>IF(B278&lt;=Lists_Cats!$B$19,Lists_Cats!$C$19,IF(B278&lt;=Lists_Cats!$B$21,Lists_Cats!$C$21,IF(B278&lt;=Lists_Cats!$B$22,Lists_Cats!$C$22,IF(B278&lt;=Lists_Cats!$B$23,Lists_Cats!$C$23,IF(B278&lt;=Lists_Cats!$B$24,Lists_Cats!$C$24,IF(B278&lt;=Lists_Cats!$B$25,Lists_Cats!$C$25,IF(B278&lt;=Lists_Cats!$B$26,Lists_Cats!$C$26,IF(B278&lt;=Lists_Cats!$B$27,Lists_Cats!$C$27,IF(B278&lt;=Lists_Cats!$B$28,Lists_Cats!$C$28,Lists_Cats!$C$29)))))))))</f>
        <v>FT7</v>
      </c>
      <c r="E278" s="258" t="str">
        <f>IF(C278&lt;=Lists_Cats!$B$33,Lists_Cats!$C$33,IF(C278&lt;=Lists_Cats!$B$34,Lists_Cats!$C$34,IF(C278&lt;=Lists_Cats!$B$35,Lists_Cats!$C$35,IF(C278&lt;=Lists_Cats!$B$36,Lists_Cats!$C$36,IF(C278&lt;=Lists_Cats!$B$37,Lists_Cats!$C$37,IF(C278&lt;=Lists_Cats!$B$38,Lists_Cats!$C$38,IF(C278&lt;=Lists_Cats!$B$39,Lists_Cats!$C$39,IF(C278&lt;=Lists_Cats!$B$40,Lists_Cats!$C$40,IF(C278&lt;=Lists_Cats!$B$41,Lists_Cats!$C$41,IF(C278&lt;=Lists_Cats!$B$42,Lists_Cats!$C$42,IF(C278&lt;=Lists_Cats!$B$43,Lists_Cats!$C$43,IF(C278&lt;=Lists_Cats!$B$44,Lists_Cats!$C$44,IF(C278&lt;=Lists_Cats!$B$45,Lists_Cats!$C$45,IF(C278&lt;=Lists_Cats!$B$46,Lists_Cats!$C$46,Lists_Cats!$C$47))))))))))))))</f>
        <v>FW14</v>
      </c>
      <c r="F278" s="258" t="s">
        <v>14</v>
      </c>
      <c r="G278" s="259" t="s">
        <v>717</v>
      </c>
      <c r="H278" s="200" t="str">
        <f t="shared" si="8"/>
        <v>FT7-FW14-A-MDF - Cherry</v>
      </c>
      <c r="I278" s="260" t="s">
        <v>699</v>
      </c>
      <c r="M278">
        <v>1</v>
      </c>
    </row>
    <row r="279" spans="1:13">
      <c r="A279" s="257" t="s">
        <v>722</v>
      </c>
      <c r="B279" s="258">
        <v>45</v>
      </c>
      <c r="C279" s="258">
        <v>176</v>
      </c>
      <c r="D279" s="258" t="str">
        <f>IF(B279&lt;=Lists_Cats!$B$19,Lists_Cats!$C$19,IF(B279&lt;=Lists_Cats!$B$21,Lists_Cats!$C$21,IF(B279&lt;=Lists_Cats!$B$22,Lists_Cats!$C$22,IF(B279&lt;=Lists_Cats!$B$23,Lists_Cats!$C$23,IF(B279&lt;=Lists_Cats!$B$24,Lists_Cats!$C$24,IF(B279&lt;=Lists_Cats!$B$25,Lists_Cats!$C$25,IF(B279&lt;=Lists_Cats!$B$26,Lists_Cats!$C$26,IF(B279&lt;=Lists_Cats!$B$27,Lists_Cats!$C$27,IF(B279&lt;=Lists_Cats!$B$28,Lists_Cats!$C$28,Lists_Cats!$C$29)))))))))</f>
        <v>FT7</v>
      </c>
      <c r="E279" s="258" t="str">
        <f>IF(C279&lt;=Lists_Cats!$B$33,Lists_Cats!$C$33,IF(C279&lt;=Lists_Cats!$B$34,Lists_Cats!$C$34,IF(C279&lt;=Lists_Cats!$B$35,Lists_Cats!$C$35,IF(C279&lt;=Lists_Cats!$B$36,Lists_Cats!$C$36,IF(C279&lt;=Lists_Cats!$B$37,Lists_Cats!$C$37,IF(C279&lt;=Lists_Cats!$B$38,Lists_Cats!$C$38,IF(C279&lt;=Lists_Cats!$B$39,Lists_Cats!$C$39,IF(C279&lt;=Lists_Cats!$B$40,Lists_Cats!$C$40,IF(C279&lt;=Lists_Cats!$B$41,Lists_Cats!$C$41,IF(C279&lt;=Lists_Cats!$B$42,Lists_Cats!$C$42,IF(C279&lt;=Lists_Cats!$B$43,Lists_Cats!$C$43,IF(C279&lt;=Lists_Cats!$B$44,Lists_Cats!$C$44,IF(C279&lt;=Lists_Cats!$B$45,Lists_Cats!$C$45,IF(C279&lt;=Lists_Cats!$B$46,Lists_Cats!$C$46,Lists_Cats!$C$47))))))))))))))</f>
        <v>FW14</v>
      </c>
      <c r="F279" s="258" t="s">
        <v>14</v>
      </c>
      <c r="G279" s="265" t="s">
        <v>747</v>
      </c>
      <c r="H279" s="200" t="str">
        <f t="shared" si="8"/>
        <v>FT7-FW14-A-MDF - W.Oak</v>
      </c>
      <c r="I279" s="260" t="s">
        <v>699</v>
      </c>
      <c r="M279">
        <v>1</v>
      </c>
    </row>
    <row r="280" spans="1:13">
      <c r="A280" s="257" t="s">
        <v>722</v>
      </c>
      <c r="B280" s="258">
        <v>45</v>
      </c>
      <c r="C280" s="258">
        <v>176</v>
      </c>
      <c r="D280" s="258" t="str">
        <f>IF(B280&lt;=Lists_Cats!$B$19,Lists_Cats!$C$19,IF(B280&lt;=Lists_Cats!$B$21,Lists_Cats!$C$21,IF(B280&lt;=Lists_Cats!$B$22,Lists_Cats!$C$22,IF(B280&lt;=Lists_Cats!$B$23,Lists_Cats!$C$23,IF(B280&lt;=Lists_Cats!$B$24,Lists_Cats!$C$24,IF(B280&lt;=Lists_Cats!$B$25,Lists_Cats!$C$25,IF(B280&lt;=Lists_Cats!$B$26,Lists_Cats!$C$26,IF(B280&lt;=Lists_Cats!$B$27,Lists_Cats!$C$27,IF(B280&lt;=Lists_Cats!$B$28,Lists_Cats!$C$28,Lists_Cats!$C$29)))))))))</f>
        <v>FT7</v>
      </c>
      <c r="E280" s="258" t="str">
        <f>IF(C280&lt;=Lists_Cats!$B$33,Lists_Cats!$C$33,IF(C280&lt;=Lists_Cats!$B$34,Lists_Cats!$C$34,IF(C280&lt;=Lists_Cats!$B$35,Lists_Cats!$C$35,IF(C280&lt;=Lists_Cats!$B$36,Lists_Cats!$C$36,IF(C280&lt;=Lists_Cats!$B$37,Lists_Cats!$C$37,IF(C280&lt;=Lists_Cats!$B$38,Lists_Cats!$C$38,IF(C280&lt;=Lists_Cats!$B$39,Lists_Cats!$C$39,IF(C280&lt;=Lists_Cats!$B$40,Lists_Cats!$C$40,IF(C280&lt;=Lists_Cats!$B$41,Lists_Cats!$C$41,IF(C280&lt;=Lists_Cats!$B$42,Lists_Cats!$C$42,IF(C280&lt;=Lists_Cats!$B$43,Lists_Cats!$C$43,IF(C280&lt;=Lists_Cats!$B$44,Lists_Cats!$C$44,IF(C280&lt;=Lists_Cats!$B$45,Lists_Cats!$C$45,IF(C280&lt;=Lists_Cats!$B$46,Lists_Cats!$C$46,Lists_Cats!$C$47))))))))))))))</f>
        <v>FW14</v>
      </c>
      <c r="F280" s="258" t="s">
        <v>14</v>
      </c>
      <c r="G280" s="259" t="s">
        <v>718</v>
      </c>
      <c r="H280" s="200" t="str">
        <f t="shared" si="8"/>
        <v>FT7-FW14-A-MDF - Maple</v>
      </c>
      <c r="I280" s="260" t="s">
        <v>699</v>
      </c>
      <c r="M280">
        <v>1</v>
      </c>
    </row>
    <row r="281" spans="1:13">
      <c r="A281" s="257" t="s">
        <v>722</v>
      </c>
      <c r="B281" s="258">
        <v>45</v>
      </c>
      <c r="C281" s="258">
        <v>176</v>
      </c>
      <c r="D281" s="258" t="str">
        <f>IF(B281&lt;=Lists_Cats!$B$19,Lists_Cats!$C$19,IF(B281&lt;=Lists_Cats!$B$21,Lists_Cats!$C$21,IF(B281&lt;=Lists_Cats!$B$22,Lists_Cats!$C$22,IF(B281&lt;=Lists_Cats!$B$23,Lists_Cats!$C$23,IF(B281&lt;=Lists_Cats!$B$24,Lists_Cats!$C$24,IF(B281&lt;=Lists_Cats!$B$25,Lists_Cats!$C$25,IF(B281&lt;=Lists_Cats!$B$26,Lists_Cats!$C$26,IF(B281&lt;=Lists_Cats!$B$27,Lists_Cats!$C$27,IF(B281&lt;=Lists_Cats!$B$28,Lists_Cats!$C$28,Lists_Cats!$C$29)))))))))</f>
        <v>FT7</v>
      </c>
      <c r="E281" s="258" t="str">
        <f>IF(C281&lt;=Lists_Cats!$B$33,Lists_Cats!$C$33,IF(C281&lt;=Lists_Cats!$B$34,Lists_Cats!$C$34,IF(C281&lt;=Lists_Cats!$B$35,Lists_Cats!$C$35,IF(C281&lt;=Lists_Cats!$B$36,Lists_Cats!$C$36,IF(C281&lt;=Lists_Cats!$B$37,Lists_Cats!$C$37,IF(C281&lt;=Lists_Cats!$B$38,Lists_Cats!$C$38,IF(C281&lt;=Lists_Cats!$B$39,Lists_Cats!$C$39,IF(C281&lt;=Lists_Cats!$B$40,Lists_Cats!$C$40,IF(C281&lt;=Lists_Cats!$B$41,Lists_Cats!$C$41,IF(C281&lt;=Lists_Cats!$B$42,Lists_Cats!$C$42,IF(C281&lt;=Lists_Cats!$B$43,Lists_Cats!$C$43,IF(C281&lt;=Lists_Cats!$B$44,Lists_Cats!$C$44,IF(C281&lt;=Lists_Cats!$B$45,Lists_Cats!$C$45,IF(C281&lt;=Lists_Cats!$B$46,Lists_Cats!$C$46,Lists_Cats!$C$47))))))))))))))</f>
        <v>FW14</v>
      </c>
      <c r="F281" s="258" t="s">
        <v>14</v>
      </c>
      <c r="G281" s="259" t="s">
        <v>719</v>
      </c>
      <c r="H281" s="200" t="str">
        <f t="shared" si="8"/>
        <v>FT7-FW14-A-MDF - S Beech</v>
      </c>
      <c r="I281" s="260" t="s">
        <v>699</v>
      </c>
      <c r="M281">
        <v>1</v>
      </c>
    </row>
    <row r="282" spans="1:13">
      <c r="A282" s="257" t="s">
        <v>722</v>
      </c>
      <c r="B282" s="258">
        <v>45</v>
      </c>
      <c r="C282" s="258">
        <v>176</v>
      </c>
      <c r="D282" s="258" t="str">
        <f>IF(B282&lt;=Lists_Cats!$B$19,Lists_Cats!$C$19,IF(B282&lt;=Lists_Cats!$B$21,Lists_Cats!$C$21,IF(B282&lt;=Lists_Cats!$B$22,Lists_Cats!$C$22,IF(B282&lt;=Lists_Cats!$B$23,Lists_Cats!$C$23,IF(B282&lt;=Lists_Cats!$B$24,Lists_Cats!$C$24,IF(B282&lt;=Lists_Cats!$B$25,Lists_Cats!$C$25,IF(B282&lt;=Lists_Cats!$B$26,Lists_Cats!$C$26,IF(B282&lt;=Lists_Cats!$B$27,Lists_Cats!$C$27,IF(B282&lt;=Lists_Cats!$B$28,Lists_Cats!$C$28,Lists_Cats!$C$29)))))))))</f>
        <v>FT7</v>
      </c>
      <c r="E282" s="258" t="str">
        <f>IF(C282&lt;=Lists_Cats!$B$33,Lists_Cats!$C$33,IF(C282&lt;=Lists_Cats!$B$34,Lists_Cats!$C$34,IF(C282&lt;=Lists_Cats!$B$35,Lists_Cats!$C$35,IF(C282&lt;=Lists_Cats!$B$36,Lists_Cats!$C$36,IF(C282&lt;=Lists_Cats!$B$37,Lists_Cats!$C$37,IF(C282&lt;=Lists_Cats!$B$38,Lists_Cats!$C$38,IF(C282&lt;=Lists_Cats!$B$39,Lists_Cats!$C$39,IF(C282&lt;=Lists_Cats!$B$40,Lists_Cats!$C$40,IF(C282&lt;=Lists_Cats!$B$41,Lists_Cats!$C$41,IF(C282&lt;=Lists_Cats!$B$42,Lists_Cats!$C$42,IF(C282&lt;=Lists_Cats!$B$43,Lists_Cats!$C$43,IF(C282&lt;=Lists_Cats!$B$44,Lists_Cats!$C$44,IF(C282&lt;=Lists_Cats!$B$45,Lists_Cats!$C$45,IF(C282&lt;=Lists_Cats!$B$46,Lists_Cats!$C$46,Lists_Cats!$C$47))))))))))))))</f>
        <v>FW14</v>
      </c>
      <c r="F282" s="258" t="s">
        <v>14</v>
      </c>
      <c r="G282" s="259" t="s">
        <v>720</v>
      </c>
      <c r="H282" s="200" t="str">
        <f t="shared" si="8"/>
        <v>FT7-FW14-A-MDF - Sapele</v>
      </c>
      <c r="I282" s="260" t="s">
        <v>699</v>
      </c>
      <c r="M282">
        <v>1</v>
      </c>
    </row>
    <row r="283" spans="1:13">
      <c r="A283" s="257" t="s">
        <v>722</v>
      </c>
      <c r="B283" s="258">
        <v>45</v>
      </c>
      <c r="C283" s="258">
        <v>176</v>
      </c>
      <c r="D283" s="258" t="str">
        <f>IF(B283&lt;=Lists_Cats!$B$19,Lists_Cats!$C$19,IF(B283&lt;=Lists_Cats!$B$21,Lists_Cats!$C$21,IF(B283&lt;=Lists_Cats!$B$22,Lists_Cats!$C$22,IF(B283&lt;=Lists_Cats!$B$23,Lists_Cats!$C$23,IF(B283&lt;=Lists_Cats!$B$24,Lists_Cats!$C$24,IF(B283&lt;=Lists_Cats!$B$25,Lists_Cats!$C$25,IF(B283&lt;=Lists_Cats!$B$26,Lists_Cats!$C$26,IF(B283&lt;=Lists_Cats!$B$27,Lists_Cats!$C$27,IF(B283&lt;=Lists_Cats!$B$28,Lists_Cats!$C$28,Lists_Cats!$C$29)))))))))</f>
        <v>FT7</v>
      </c>
      <c r="E283" s="258" t="str">
        <f>IF(C283&lt;=Lists_Cats!$B$33,Lists_Cats!$C$33,IF(C283&lt;=Lists_Cats!$B$34,Lists_Cats!$C$34,IF(C283&lt;=Lists_Cats!$B$35,Lists_Cats!$C$35,IF(C283&lt;=Lists_Cats!$B$36,Lists_Cats!$C$36,IF(C283&lt;=Lists_Cats!$B$37,Lists_Cats!$C$37,IF(C283&lt;=Lists_Cats!$B$38,Lists_Cats!$C$38,IF(C283&lt;=Lists_Cats!$B$39,Lists_Cats!$C$39,IF(C283&lt;=Lists_Cats!$B$40,Lists_Cats!$C$40,IF(C283&lt;=Lists_Cats!$B$41,Lists_Cats!$C$41,IF(C283&lt;=Lists_Cats!$B$42,Lists_Cats!$C$42,IF(C283&lt;=Lists_Cats!$B$43,Lists_Cats!$C$43,IF(C283&lt;=Lists_Cats!$B$44,Lists_Cats!$C$44,IF(C283&lt;=Lists_Cats!$B$45,Lists_Cats!$C$45,IF(C283&lt;=Lists_Cats!$B$46,Lists_Cats!$C$46,Lists_Cats!$C$47))))))))))))))</f>
        <v>FW14</v>
      </c>
      <c r="F283" s="258" t="s">
        <v>14</v>
      </c>
      <c r="G283" s="259" t="s">
        <v>721</v>
      </c>
      <c r="H283" s="200" t="str">
        <f t="shared" si="8"/>
        <v>FT7-FW14-A-MDF - Walnut</v>
      </c>
      <c r="I283" s="260" t="s">
        <v>699</v>
      </c>
      <c r="M283">
        <v>1</v>
      </c>
    </row>
    <row r="284" spans="1:13">
      <c r="A284" s="257" t="s">
        <v>722</v>
      </c>
      <c r="B284" s="258">
        <v>45</v>
      </c>
      <c r="C284" s="258">
        <v>176</v>
      </c>
      <c r="D284" s="258" t="str">
        <f>IF(B284&lt;=Lists_Cats!$B$19,Lists_Cats!$C$19,IF(B284&lt;=Lists_Cats!$B$21,Lists_Cats!$C$21,IF(B284&lt;=Lists_Cats!$B$22,Lists_Cats!$C$22,IF(B284&lt;=Lists_Cats!$B$23,Lists_Cats!$C$23,IF(B284&lt;=Lists_Cats!$B$24,Lists_Cats!$C$24,IF(B284&lt;=Lists_Cats!$B$25,Lists_Cats!$C$25,IF(B284&lt;=Lists_Cats!$B$26,Lists_Cats!$C$26,IF(B284&lt;=Lists_Cats!$B$27,Lists_Cats!$C$27,IF(B284&lt;=Lists_Cats!$B$28,Lists_Cats!$C$28,Lists_Cats!$C$29)))))))))</f>
        <v>FT7</v>
      </c>
      <c r="E284" s="258" t="str">
        <f>IF(C284&lt;=Lists_Cats!$B$33,Lists_Cats!$C$33,IF(C284&lt;=Lists_Cats!$B$34,Lists_Cats!$C$34,IF(C284&lt;=Lists_Cats!$B$35,Lists_Cats!$C$35,IF(C284&lt;=Lists_Cats!$B$36,Lists_Cats!$C$36,IF(C284&lt;=Lists_Cats!$B$37,Lists_Cats!$C$37,IF(C284&lt;=Lists_Cats!$B$38,Lists_Cats!$C$38,IF(C284&lt;=Lists_Cats!$B$39,Lists_Cats!$C$39,IF(C284&lt;=Lists_Cats!$B$40,Lists_Cats!$C$40,IF(C284&lt;=Lists_Cats!$B$41,Lists_Cats!$C$41,IF(C284&lt;=Lists_Cats!$B$42,Lists_Cats!$C$42,IF(C284&lt;=Lists_Cats!$B$43,Lists_Cats!$C$43,IF(C284&lt;=Lists_Cats!$B$44,Lists_Cats!$C$44,IF(C284&lt;=Lists_Cats!$B$45,Lists_Cats!$C$45,IF(C284&lt;=Lists_Cats!$B$46,Lists_Cats!$C$46,Lists_Cats!$C$47))))))))))))))</f>
        <v>FW14</v>
      </c>
      <c r="F284" s="258" t="s">
        <v>4</v>
      </c>
      <c r="G284" s="259" t="s">
        <v>716</v>
      </c>
      <c r="H284" s="200" t="str">
        <f t="shared" si="8"/>
        <v>FT7-FW14-C-MDF - Ash</v>
      </c>
      <c r="I284" s="260" t="s">
        <v>699</v>
      </c>
      <c r="M284">
        <v>1</v>
      </c>
    </row>
    <row r="285" spans="1:13">
      <c r="A285" s="257" t="s">
        <v>722</v>
      </c>
      <c r="B285" s="258">
        <v>45</v>
      </c>
      <c r="C285" s="258">
        <v>176</v>
      </c>
      <c r="D285" s="258" t="str">
        <f>IF(B285&lt;=Lists_Cats!$B$19,Lists_Cats!$C$19,IF(B285&lt;=Lists_Cats!$B$21,Lists_Cats!$C$21,IF(B285&lt;=Lists_Cats!$B$22,Lists_Cats!$C$22,IF(B285&lt;=Lists_Cats!$B$23,Lists_Cats!$C$23,IF(B285&lt;=Lists_Cats!$B$24,Lists_Cats!$C$24,IF(B285&lt;=Lists_Cats!$B$25,Lists_Cats!$C$25,IF(B285&lt;=Lists_Cats!$B$26,Lists_Cats!$C$26,IF(B285&lt;=Lists_Cats!$B$27,Lists_Cats!$C$27,IF(B285&lt;=Lists_Cats!$B$28,Lists_Cats!$C$28,Lists_Cats!$C$29)))))))))</f>
        <v>FT7</v>
      </c>
      <c r="E285" s="258" t="str">
        <f>IF(C285&lt;=Lists_Cats!$B$33,Lists_Cats!$C$33,IF(C285&lt;=Lists_Cats!$B$34,Lists_Cats!$C$34,IF(C285&lt;=Lists_Cats!$B$35,Lists_Cats!$C$35,IF(C285&lt;=Lists_Cats!$B$36,Lists_Cats!$C$36,IF(C285&lt;=Lists_Cats!$B$37,Lists_Cats!$C$37,IF(C285&lt;=Lists_Cats!$B$38,Lists_Cats!$C$38,IF(C285&lt;=Lists_Cats!$B$39,Lists_Cats!$C$39,IF(C285&lt;=Lists_Cats!$B$40,Lists_Cats!$C$40,IF(C285&lt;=Lists_Cats!$B$41,Lists_Cats!$C$41,IF(C285&lt;=Lists_Cats!$B$42,Lists_Cats!$C$42,IF(C285&lt;=Lists_Cats!$B$43,Lists_Cats!$C$43,IF(C285&lt;=Lists_Cats!$B$44,Lists_Cats!$C$44,IF(C285&lt;=Lists_Cats!$B$45,Lists_Cats!$C$45,IF(C285&lt;=Lists_Cats!$B$46,Lists_Cats!$C$46,Lists_Cats!$C$47))))))))))))))</f>
        <v>FW14</v>
      </c>
      <c r="F285" s="258" t="s">
        <v>4</v>
      </c>
      <c r="G285" s="259" t="s">
        <v>717</v>
      </c>
      <c r="H285" s="200" t="str">
        <f t="shared" si="8"/>
        <v>FT7-FW14-C-MDF - Cherry</v>
      </c>
      <c r="I285" s="260" t="s">
        <v>699</v>
      </c>
      <c r="M285">
        <v>1</v>
      </c>
    </row>
    <row r="286" spans="1:13">
      <c r="A286" s="257" t="s">
        <v>722</v>
      </c>
      <c r="B286" s="258">
        <v>45</v>
      </c>
      <c r="C286" s="258">
        <v>176</v>
      </c>
      <c r="D286" s="258" t="str">
        <f>IF(B286&lt;=Lists_Cats!$B$19,Lists_Cats!$C$19,IF(B286&lt;=Lists_Cats!$B$21,Lists_Cats!$C$21,IF(B286&lt;=Lists_Cats!$B$22,Lists_Cats!$C$22,IF(B286&lt;=Lists_Cats!$B$23,Lists_Cats!$C$23,IF(B286&lt;=Lists_Cats!$B$24,Lists_Cats!$C$24,IF(B286&lt;=Lists_Cats!$B$25,Lists_Cats!$C$25,IF(B286&lt;=Lists_Cats!$B$26,Lists_Cats!$C$26,IF(B286&lt;=Lists_Cats!$B$27,Lists_Cats!$C$27,IF(B286&lt;=Lists_Cats!$B$28,Lists_Cats!$C$28,Lists_Cats!$C$29)))))))))</f>
        <v>FT7</v>
      </c>
      <c r="E286" s="258" t="str">
        <f>IF(C286&lt;=Lists_Cats!$B$33,Lists_Cats!$C$33,IF(C286&lt;=Lists_Cats!$B$34,Lists_Cats!$C$34,IF(C286&lt;=Lists_Cats!$B$35,Lists_Cats!$C$35,IF(C286&lt;=Lists_Cats!$B$36,Lists_Cats!$C$36,IF(C286&lt;=Lists_Cats!$B$37,Lists_Cats!$C$37,IF(C286&lt;=Lists_Cats!$B$38,Lists_Cats!$C$38,IF(C286&lt;=Lists_Cats!$B$39,Lists_Cats!$C$39,IF(C286&lt;=Lists_Cats!$B$40,Lists_Cats!$C$40,IF(C286&lt;=Lists_Cats!$B$41,Lists_Cats!$C$41,IF(C286&lt;=Lists_Cats!$B$42,Lists_Cats!$C$42,IF(C286&lt;=Lists_Cats!$B$43,Lists_Cats!$C$43,IF(C286&lt;=Lists_Cats!$B$44,Lists_Cats!$C$44,IF(C286&lt;=Lists_Cats!$B$45,Lists_Cats!$C$45,IF(C286&lt;=Lists_Cats!$B$46,Lists_Cats!$C$46,Lists_Cats!$C$47))))))))))))))</f>
        <v>FW14</v>
      </c>
      <c r="F286" s="258" t="s">
        <v>4</v>
      </c>
      <c r="G286" s="265" t="s">
        <v>747</v>
      </c>
      <c r="H286" s="200" t="str">
        <f t="shared" si="8"/>
        <v>FT7-FW14-C-MDF - W.Oak</v>
      </c>
      <c r="I286" s="260" t="s">
        <v>699</v>
      </c>
      <c r="M286">
        <v>1</v>
      </c>
    </row>
    <row r="287" spans="1:13">
      <c r="A287" s="257" t="s">
        <v>722</v>
      </c>
      <c r="B287" s="258">
        <v>45</v>
      </c>
      <c r="C287" s="258">
        <v>176</v>
      </c>
      <c r="D287" s="258" t="str">
        <f>IF(B287&lt;=Lists_Cats!$B$19,Lists_Cats!$C$19,IF(B287&lt;=Lists_Cats!$B$21,Lists_Cats!$C$21,IF(B287&lt;=Lists_Cats!$B$22,Lists_Cats!$C$22,IF(B287&lt;=Lists_Cats!$B$23,Lists_Cats!$C$23,IF(B287&lt;=Lists_Cats!$B$24,Lists_Cats!$C$24,IF(B287&lt;=Lists_Cats!$B$25,Lists_Cats!$C$25,IF(B287&lt;=Lists_Cats!$B$26,Lists_Cats!$C$26,IF(B287&lt;=Lists_Cats!$B$27,Lists_Cats!$C$27,IF(B287&lt;=Lists_Cats!$B$28,Lists_Cats!$C$28,Lists_Cats!$C$29)))))))))</f>
        <v>FT7</v>
      </c>
      <c r="E287" s="258" t="str">
        <f>IF(C287&lt;=Lists_Cats!$B$33,Lists_Cats!$C$33,IF(C287&lt;=Lists_Cats!$B$34,Lists_Cats!$C$34,IF(C287&lt;=Lists_Cats!$B$35,Lists_Cats!$C$35,IF(C287&lt;=Lists_Cats!$B$36,Lists_Cats!$C$36,IF(C287&lt;=Lists_Cats!$B$37,Lists_Cats!$C$37,IF(C287&lt;=Lists_Cats!$B$38,Lists_Cats!$C$38,IF(C287&lt;=Lists_Cats!$B$39,Lists_Cats!$C$39,IF(C287&lt;=Lists_Cats!$B$40,Lists_Cats!$C$40,IF(C287&lt;=Lists_Cats!$B$41,Lists_Cats!$C$41,IF(C287&lt;=Lists_Cats!$B$42,Lists_Cats!$C$42,IF(C287&lt;=Lists_Cats!$B$43,Lists_Cats!$C$43,IF(C287&lt;=Lists_Cats!$B$44,Lists_Cats!$C$44,IF(C287&lt;=Lists_Cats!$B$45,Lists_Cats!$C$45,IF(C287&lt;=Lists_Cats!$B$46,Lists_Cats!$C$46,Lists_Cats!$C$47))))))))))))))</f>
        <v>FW14</v>
      </c>
      <c r="F287" s="258" t="s">
        <v>4</v>
      </c>
      <c r="G287" s="259" t="s">
        <v>718</v>
      </c>
      <c r="H287" s="200" t="str">
        <f t="shared" si="8"/>
        <v>FT7-FW14-C-MDF - Maple</v>
      </c>
      <c r="I287" s="260" t="s">
        <v>699</v>
      </c>
      <c r="M287">
        <v>1</v>
      </c>
    </row>
    <row r="288" spans="1:13">
      <c r="A288" s="257" t="s">
        <v>722</v>
      </c>
      <c r="B288" s="258">
        <v>45</v>
      </c>
      <c r="C288" s="258">
        <v>176</v>
      </c>
      <c r="D288" s="258" t="str">
        <f>IF(B288&lt;=Lists_Cats!$B$19,Lists_Cats!$C$19,IF(B288&lt;=Lists_Cats!$B$21,Lists_Cats!$C$21,IF(B288&lt;=Lists_Cats!$B$22,Lists_Cats!$C$22,IF(B288&lt;=Lists_Cats!$B$23,Lists_Cats!$C$23,IF(B288&lt;=Lists_Cats!$B$24,Lists_Cats!$C$24,IF(B288&lt;=Lists_Cats!$B$25,Lists_Cats!$C$25,IF(B288&lt;=Lists_Cats!$B$26,Lists_Cats!$C$26,IF(B288&lt;=Lists_Cats!$B$27,Lists_Cats!$C$27,IF(B288&lt;=Lists_Cats!$B$28,Lists_Cats!$C$28,Lists_Cats!$C$29)))))))))</f>
        <v>FT7</v>
      </c>
      <c r="E288" s="258" t="str">
        <f>IF(C288&lt;=Lists_Cats!$B$33,Lists_Cats!$C$33,IF(C288&lt;=Lists_Cats!$B$34,Lists_Cats!$C$34,IF(C288&lt;=Lists_Cats!$B$35,Lists_Cats!$C$35,IF(C288&lt;=Lists_Cats!$B$36,Lists_Cats!$C$36,IF(C288&lt;=Lists_Cats!$B$37,Lists_Cats!$C$37,IF(C288&lt;=Lists_Cats!$B$38,Lists_Cats!$C$38,IF(C288&lt;=Lists_Cats!$B$39,Lists_Cats!$C$39,IF(C288&lt;=Lists_Cats!$B$40,Lists_Cats!$C$40,IF(C288&lt;=Lists_Cats!$B$41,Lists_Cats!$C$41,IF(C288&lt;=Lists_Cats!$B$42,Lists_Cats!$C$42,IF(C288&lt;=Lists_Cats!$B$43,Lists_Cats!$C$43,IF(C288&lt;=Lists_Cats!$B$44,Lists_Cats!$C$44,IF(C288&lt;=Lists_Cats!$B$45,Lists_Cats!$C$45,IF(C288&lt;=Lists_Cats!$B$46,Lists_Cats!$C$46,Lists_Cats!$C$47))))))))))))))</f>
        <v>FW14</v>
      </c>
      <c r="F288" s="258" t="s">
        <v>4</v>
      </c>
      <c r="G288" s="259" t="s">
        <v>719</v>
      </c>
      <c r="H288" s="200" t="str">
        <f t="shared" si="8"/>
        <v>FT7-FW14-C-MDF - S Beech</v>
      </c>
      <c r="I288" s="260" t="s">
        <v>699</v>
      </c>
      <c r="M288">
        <v>1</v>
      </c>
    </row>
    <row r="289" spans="1:13">
      <c r="A289" s="257" t="s">
        <v>722</v>
      </c>
      <c r="B289" s="258">
        <v>45</v>
      </c>
      <c r="C289" s="258">
        <v>176</v>
      </c>
      <c r="D289" s="258" t="str">
        <f>IF(B289&lt;=Lists_Cats!$B$19,Lists_Cats!$C$19,IF(B289&lt;=Lists_Cats!$B$21,Lists_Cats!$C$21,IF(B289&lt;=Lists_Cats!$B$22,Lists_Cats!$C$22,IF(B289&lt;=Lists_Cats!$B$23,Lists_Cats!$C$23,IF(B289&lt;=Lists_Cats!$B$24,Lists_Cats!$C$24,IF(B289&lt;=Lists_Cats!$B$25,Lists_Cats!$C$25,IF(B289&lt;=Lists_Cats!$B$26,Lists_Cats!$C$26,IF(B289&lt;=Lists_Cats!$B$27,Lists_Cats!$C$27,IF(B289&lt;=Lists_Cats!$B$28,Lists_Cats!$C$28,Lists_Cats!$C$29)))))))))</f>
        <v>FT7</v>
      </c>
      <c r="E289" s="258" t="str">
        <f>IF(C289&lt;=Lists_Cats!$B$33,Lists_Cats!$C$33,IF(C289&lt;=Lists_Cats!$B$34,Lists_Cats!$C$34,IF(C289&lt;=Lists_Cats!$B$35,Lists_Cats!$C$35,IF(C289&lt;=Lists_Cats!$B$36,Lists_Cats!$C$36,IF(C289&lt;=Lists_Cats!$B$37,Lists_Cats!$C$37,IF(C289&lt;=Lists_Cats!$B$38,Lists_Cats!$C$38,IF(C289&lt;=Lists_Cats!$B$39,Lists_Cats!$C$39,IF(C289&lt;=Lists_Cats!$B$40,Lists_Cats!$C$40,IF(C289&lt;=Lists_Cats!$B$41,Lists_Cats!$C$41,IF(C289&lt;=Lists_Cats!$B$42,Lists_Cats!$C$42,IF(C289&lt;=Lists_Cats!$B$43,Lists_Cats!$C$43,IF(C289&lt;=Lists_Cats!$B$44,Lists_Cats!$C$44,IF(C289&lt;=Lists_Cats!$B$45,Lists_Cats!$C$45,IF(C289&lt;=Lists_Cats!$B$46,Lists_Cats!$C$46,Lists_Cats!$C$47))))))))))))))</f>
        <v>FW14</v>
      </c>
      <c r="F289" s="258" t="s">
        <v>4</v>
      </c>
      <c r="G289" s="259" t="s">
        <v>720</v>
      </c>
      <c r="H289" s="200" t="str">
        <f t="shared" si="8"/>
        <v>FT7-FW14-C-MDF - Sapele</v>
      </c>
      <c r="I289" s="260" t="s">
        <v>699</v>
      </c>
      <c r="M289">
        <v>1</v>
      </c>
    </row>
    <row r="290" spans="1:13">
      <c r="A290" s="257" t="s">
        <v>722</v>
      </c>
      <c r="B290" s="258">
        <v>45</v>
      </c>
      <c r="C290" s="258">
        <v>176</v>
      </c>
      <c r="D290" s="258" t="str">
        <f>IF(B290&lt;=Lists_Cats!$B$19,Lists_Cats!$C$19,IF(B290&lt;=Lists_Cats!$B$21,Lists_Cats!$C$21,IF(B290&lt;=Lists_Cats!$B$22,Lists_Cats!$C$22,IF(B290&lt;=Lists_Cats!$B$23,Lists_Cats!$C$23,IF(B290&lt;=Lists_Cats!$B$24,Lists_Cats!$C$24,IF(B290&lt;=Lists_Cats!$B$25,Lists_Cats!$C$25,IF(B290&lt;=Lists_Cats!$B$26,Lists_Cats!$C$26,IF(B290&lt;=Lists_Cats!$B$27,Lists_Cats!$C$27,IF(B290&lt;=Lists_Cats!$B$28,Lists_Cats!$C$28,Lists_Cats!$C$29)))))))))</f>
        <v>FT7</v>
      </c>
      <c r="E290" s="258" t="str">
        <f>IF(C290&lt;=Lists_Cats!$B$33,Lists_Cats!$C$33,IF(C290&lt;=Lists_Cats!$B$34,Lists_Cats!$C$34,IF(C290&lt;=Lists_Cats!$B$35,Lists_Cats!$C$35,IF(C290&lt;=Lists_Cats!$B$36,Lists_Cats!$C$36,IF(C290&lt;=Lists_Cats!$B$37,Lists_Cats!$C$37,IF(C290&lt;=Lists_Cats!$B$38,Lists_Cats!$C$38,IF(C290&lt;=Lists_Cats!$B$39,Lists_Cats!$C$39,IF(C290&lt;=Lists_Cats!$B$40,Lists_Cats!$C$40,IF(C290&lt;=Lists_Cats!$B$41,Lists_Cats!$C$41,IF(C290&lt;=Lists_Cats!$B$42,Lists_Cats!$C$42,IF(C290&lt;=Lists_Cats!$B$43,Lists_Cats!$C$43,IF(C290&lt;=Lists_Cats!$B$44,Lists_Cats!$C$44,IF(C290&lt;=Lists_Cats!$B$45,Lists_Cats!$C$45,IF(C290&lt;=Lists_Cats!$B$46,Lists_Cats!$C$46,Lists_Cats!$C$47))))))))))))))</f>
        <v>FW14</v>
      </c>
      <c r="F290" s="258" t="s">
        <v>4</v>
      </c>
      <c r="G290" s="259" t="s">
        <v>721</v>
      </c>
      <c r="H290" s="200" t="str">
        <f t="shared" si="8"/>
        <v>FT7-FW14-C-MDF - Walnut</v>
      </c>
      <c r="I290" s="260" t="s">
        <v>699</v>
      </c>
      <c r="M290">
        <v>1</v>
      </c>
    </row>
    <row r="291" spans="1:13">
      <c r="A291" s="257" t="s">
        <v>722</v>
      </c>
      <c r="B291" s="258">
        <v>45</v>
      </c>
      <c r="C291" s="258">
        <v>176</v>
      </c>
      <c r="D291" s="258" t="str">
        <f>IF(B291&lt;=Lists_Cats!$B$19,Lists_Cats!$C$19,IF(B291&lt;=Lists_Cats!$B$21,Lists_Cats!$C$21,IF(B291&lt;=Lists_Cats!$B$22,Lists_Cats!$C$22,IF(B291&lt;=Lists_Cats!$B$23,Lists_Cats!$C$23,IF(B291&lt;=Lists_Cats!$B$24,Lists_Cats!$C$24,IF(B291&lt;=Lists_Cats!$B$25,Lists_Cats!$C$25,IF(B291&lt;=Lists_Cats!$B$26,Lists_Cats!$C$26,IF(B291&lt;=Lists_Cats!$B$27,Lists_Cats!$C$27,IF(B291&lt;=Lists_Cats!$B$28,Lists_Cats!$C$28,Lists_Cats!$C$29)))))))))</f>
        <v>FT7</v>
      </c>
      <c r="E291" s="258" t="str">
        <f>IF(C291&lt;=Lists_Cats!$B$33,Lists_Cats!$C$33,IF(C291&lt;=Lists_Cats!$B$34,Lists_Cats!$C$34,IF(C291&lt;=Lists_Cats!$B$35,Lists_Cats!$C$35,IF(C291&lt;=Lists_Cats!$B$36,Lists_Cats!$C$36,IF(C291&lt;=Lists_Cats!$B$37,Lists_Cats!$C$37,IF(C291&lt;=Lists_Cats!$B$38,Lists_Cats!$C$38,IF(C291&lt;=Lists_Cats!$B$39,Lists_Cats!$C$39,IF(C291&lt;=Lists_Cats!$B$40,Lists_Cats!$C$40,IF(C291&lt;=Lists_Cats!$B$41,Lists_Cats!$C$41,IF(C291&lt;=Lists_Cats!$B$42,Lists_Cats!$C$42,IF(C291&lt;=Lists_Cats!$B$43,Lists_Cats!$C$43,IF(C291&lt;=Lists_Cats!$B$44,Lists_Cats!$C$44,IF(C291&lt;=Lists_Cats!$B$45,Lists_Cats!$C$45,IF(C291&lt;=Lists_Cats!$B$46,Lists_Cats!$C$46,Lists_Cats!$C$47))))))))))))))</f>
        <v>FW14</v>
      </c>
      <c r="F291" s="258" t="s">
        <v>9</v>
      </c>
      <c r="G291" s="259" t="s">
        <v>716</v>
      </c>
      <c r="H291" s="200" t="str">
        <f t="shared" si="8"/>
        <v>FT7-FW14-B-MDF - Ash</v>
      </c>
      <c r="I291" s="260" t="s">
        <v>699</v>
      </c>
      <c r="M291">
        <v>1</v>
      </c>
    </row>
    <row r="292" spans="1:13">
      <c r="A292" s="257" t="s">
        <v>722</v>
      </c>
      <c r="B292" s="258">
        <v>45</v>
      </c>
      <c r="C292" s="258">
        <v>176</v>
      </c>
      <c r="D292" s="258" t="str">
        <f>IF(B292&lt;=Lists_Cats!$B$19,Lists_Cats!$C$19,IF(B292&lt;=Lists_Cats!$B$21,Lists_Cats!$C$21,IF(B292&lt;=Lists_Cats!$B$22,Lists_Cats!$C$22,IF(B292&lt;=Lists_Cats!$B$23,Lists_Cats!$C$23,IF(B292&lt;=Lists_Cats!$B$24,Lists_Cats!$C$24,IF(B292&lt;=Lists_Cats!$B$25,Lists_Cats!$C$25,IF(B292&lt;=Lists_Cats!$B$26,Lists_Cats!$C$26,IF(B292&lt;=Lists_Cats!$B$27,Lists_Cats!$C$27,IF(B292&lt;=Lists_Cats!$B$28,Lists_Cats!$C$28,Lists_Cats!$C$29)))))))))</f>
        <v>FT7</v>
      </c>
      <c r="E292" s="258" t="str">
        <f>IF(C292&lt;=Lists_Cats!$B$33,Lists_Cats!$C$33,IF(C292&lt;=Lists_Cats!$B$34,Lists_Cats!$C$34,IF(C292&lt;=Lists_Cats!$B$35,Lists_Cats!$C$35,IF(C292&lt;=Lists_Cats!$B$36,Lists_Cats!$C$36,IF(C292&lt;=Lists_Cats!$B$37,Lists_Cats!$C$37,IF(C292&lt;=Lists_Cats!$B$38,Lists_Cats!$C$38,IF(C292&lt;=Lists_Cats!$B$39,Lists_Cats!$C$39,IF(C292&lt;=Lists_Cats!$B$40,Lists_Cats!$C$40,IF(C292&lt;=Lists_Cats!$B$41,Lists_Cats!$C$41,IF(C292&lt;=Lists_Cats!$B$42,Lists_Cats!$C$42,IF(C292&lt;=Lists_Cats!$B$43,Lists_Cats!$C$43,IF(C292&lt;=Lists_Cats!$B$44,Lists_Cats!$C$44,IF(C292&lt;=Lists_Cats!$B$45,Lists_Cats!$C$45,IF(C292&lt;=Lists_Cats!$B$46,Lists_Cats!$C$46,Lists_Cats!$C$47))))))))))))))</f>
        <v>FW14</v>
      </c>
      <c r="F292" s="258" t="s">
        <v>9</v>
      </c>
      <c r="G292" s="259" t="s">
        <v>717</v>
      </c>
      <c r="H292" s="200" t="str">
        <f t="shared" si="8"/>
        <v>FT7-FW14-B-MDF - Cherry</v>
      </c>
      <c r="I292" s="260" t="s">
        <v>699</v>
      </c>
      <c r="M292">
        <v>1</v>
      </c>
    </row>
    <row r="293" spans="1:13">
      <c r="A293" s="257" t="s">
        <v>722</v>
      </c>
      <c r="B293" s="258">
        <v>45</v>
      </c>
      <c r="C293" s="258">
        <v>176</v>
      </c>
      <c r="D293" s="258" t="str">
        <f>IF(B293&lt;=Lists_Cats!$B$19,Lists_Cats!$C$19,IF(B293&lt;=Lists_Cats!$B$21,Lists_Cats!$C$21,IF(B293&lt;=Lists_Cats!$B$22,Lists_Cats!$C$22,IF(B293&lt;=Lists_Cats!$B$23,Lists_Cats!$C$23,IF(B293&lt;=Lists_Cats!$B$24,Lists_Cats!$C$24,IF(B293&lt;=Lists_Cats!$B$25,Lists_Cats!$C$25,IF(B293&lt;=Lists_Cats!$B$26,Lists_Cats!$C$26,IF(B293&lt;=Lists_Cats!$B$27,Lists_Cats!$C$27,IF(B293&lt;=Lists_Cats!$B$28,Lists_Cats!$C$28,Lists_Cats!$C$29)))))))))</f>
        <v>FT7</v>
      </c>
      <c r="E293" s="258" t="str">
        <f>IF(C293&lt;=Lists_Cats!$B$33,Lists_Cats!$C$33,IF(C293&lt;=Lists_Cats!$B$34,Lists_Cats!$C$34,IF(C293&lt;=Lists_Cats!$B$35,Lists_Cats!$C$35,IF(C293&lt;=Lists_Cats!$B$36,Lists_Cats!$C$36,IF(C293&lt;=Lists_Cats!$B$37,Lists_Cats!$C$37,IF(C293&lt;=Lists_Cats!$B$38,Lists_Cats!$C$38,IF(C293&lt;=Lists_Cats!$B$39,Lists_Cats!$C$39,IF(C293&lt;=Lists_Cats!$B$40,Lists_Cats!$C$40,IF(C293&lt;=Lists_Cats!$B$41,Lists_Cats!$C$41,IF(C293&lt;=Lists_Cats!$B$42,Lists_Cats!$C$42,IF(C293&lt;=Lists_Cats!$B$43,Lists_Cats!$C$43,IF(C293&lt;=Lists_Cats!$B$44,Lists_Cats!$C$44,IF(C293&lt;=Lists_Cats!$B$45,Lists_Cats!$C$45,IF(C293&lt;=Lists_Cats!$B$46,Lists_Cats!$C$46,Lists_Cats!$C$47))))))))))))))</f>
        <v>FW14</v>
      </c>
      <c r="F293" s="258" t="s">
        <v>9</v>
      </c>
      <c r="G293" s="265" t="s">
        <v>747</v>
      </c>
      <c r="H293" s="200" t="str">
        <f t="shared" si="8"/>
        <v>FT7-FW14-B-MDF - W.Oak</v>
      </c>
      <c r="I293" s="260" t="s">
        <v>699</v>
      </c>
      <c r="M293">
        <v>1</v>
      </c>
    </row>
    <row r="294" spans="1:13">
      <c r="A294" s="257" t="s">
        <v>722</v>
      </c>
      <c r="B294" s="258">
        <v>45</v>
      </c>
      <c r="C294" s="258">
        <v>176</v>
      </c>
      <c r="D294" s="258" t="str">
        <f>IF(B294&lt;=Lists_Cats!$B$19,Lists_Cats!$C$19,IF(B294&lt;=Lists_Cats!$B$21,Lists_Cats!$C$21,IF(B294&lt;=Lists_Cats!$B$22,Lists_Cats!$C$22,IF(B294&lt;=Lists_Cats!$B$23,Lists_Cats!$C$23,IF(B294&lt;=Lists_Cats!$B$24,Lists_Cats!$C$24,IF(B294&lt;=Lists_Cats!$B$25,Lists_Cats!$C$25,IF(B294&lt;=Lists_Cats!$B$26,Lists_Cats!$C$26,IF(B294&lt;=Lists_Cats!$B$27,Lists_Cats!$C$27,IF(B294&lt;=Lists_Cats!$B$28,Lists_Cats!$C$28,Lists_Cats!$C$29)))))))))</f>
        <v>FT7</v>
      </c>
      <c r="E294" s="258" t="str">
        <f>IF(C294&lt;=Lists_Cats!$B$33,Lists_Cats!$C$33,IF(C294&lt;=Lists_Cats!$B$34,Lists_Cats!$C$34,IF(C294&lt;=Lists_Cats!$B$35,Lists_Cats!$C$35,IF(C294&lt;=Lists_Cats!$B$36,Lists_Cats!$C$36,IF(C294&lt;=Lists_Cats!$B$37,Lists_Cats!$C$37,IF(C294&lt;=Lists_Cats!$B$38,Lists_Cats!$C$38,IF(C294&lt;=Lists_Cats!$B$39,Lists_Cats!$C$39,IF(C294&lt;=Lists_Cats!$B$40,Lists_Cats!$C$40,IF(C294&lt;=Lists_Cats!$B$41,Lists_Cats!$C$41,IF(C294&lt;=Lists_Cats!$B$42,Lists_Cats!$C$42,IF(C294&lt;=Lists_Cats!$B$43,Lists_Cats!$C$43,IF(C294&lt;=Lists_Cats!$B$44,Lists_Cats!$C$44,IF(C294&lt;=Lists_Cats!$B$45,Lists_Cats!$C$45,IF(C294&lt;=Lists_Cats!$B$46,Lists_Cats!$C$46,Lists_Cats!$C$47))))))))))))))</f>
        <v>FW14</v>
      </c>
      <c r="F294" s="258" t="s">
        <v>9</v>
      </c>
      <c r="G294" s="259" t="s">
        <v>718</v>
      </c>
      <c r="H294" s="200" t="str">
        <f t="shared" si="8"/>
        <v>FT7-FW14-B-MDF - Maple</v>
      </c>
      <c r="I294" s="260" t="s">
        <v>699</v>
      </c>
      <c r="M294">
        <v>1</v>
      </c>
    </row>
    <row r="295" spans="1:13">
      <c r="A295" s="257" t="s">
        <v>722</v>
      </c>
      <c r="B295" s="258">
        <v>45</v>
      </c>
      <c r="C295" s="258">
        <v>176</v>
      </c>
      <c r="D295" s="258" t="str">
        <f>IF(B295&lt;=Lists_Cats!$B$19,Lists_Cats!$C$19,IF(B295&lt;=Lists_Cats!$B$21,Lists_Cats!$C$21,IF(B295&lt;=Lists_Cats!$B$22,Lists_Cats!$C$22,IF(B295&lt;=Lists_Cats!$B$23,Lists_Cats!$C$23,IF(B295&lt;=Lists_Cats!$B$24,Lists_Cats!$C$24,IF(B295&lt;=Lists_Cats!$B$25,Lists_Cats!$C$25,IF(B295&lt;=Lists_Cats!$B$26,Lists_Cats!$C$26,IF(B295&lt;=Lists_Cats!$B$27,Lists_Cats!$C$27,IF(B295&lt;=Lists_Cats!$B$28,Lists_Cats!$C$28,Lists_Cats!$C$29)))))))))</f>
        <v>FT7</v>
      </c>
      <c r="E295" s="258" t="str">
        <f>IF(C295&lt;=Lists_Cats!$B$33,Lists_Cats!$C$33,IF(C295&lt;=Lists_Cats!$B$34,Lists_Cats!$C$34,IF(C295&lt;=Lists_Cats!$B$35,Lists_Cats!$C$35,IF(C295&lt;=Lists_Cats!$B$36,Lists_Cats!$C$36,IF(C295&lt;=Lists_Cats!$B$37,Lists_Cats!$C$37,IF(C295&lt;=Lists_Cats!$B$38,Lists_Cats!$C$38,IF(C295&lt;=Lists_Cats!$B$39,Lists_Cats!$C$39,IF(C295&lt;=Lists_Cats!$B$40,Lists_Cats!$C$40,IF(C295&lt;=Lists_Cats!$B$41,Lists_Cats!$C$41,IF(C295&lt;=Lists_Cats!$B$42,Lists_Cats!$C$42,IF(C295&lt;=Lists_Cats!$B$43,Lists_Cats!$C$43,IF(C295&lt;=Lists_Cats!$B$44,Lists_Cats!$C$44,IF(C295&lt;=Lists_Cats!$B$45,Lists_Cats!$C$45,IF(C295&lt;=Lists_Cats!$B$46,Lists_Cats!$C$46,Lists_Cats!$C$47))))))))))))))</f>
        <v>FW14</v>
      </c>
      <c r="F295" s="258" t="s">
        <v>9</v>
      </c>
      <c r="G295" s="259" t="s">
        <v>719</v>
      </c>
      <c r="H295" s="200" t="str">
        <f t="shared" si="8"/>
        <v>FT7-FW14-B-MDF - S Beech</v>
      </c>
      <c r="I295" s="260" t="s">
        <v>699</v>
      </c>
      <c r="M295">
        <v>1</v>
      </c>
    </row>
    <row r="296" spans="1:13">
      <c r="A296" s="257" t="s">
        <v>722</v>
      </c>
      <c r="B296" s="258">
        <v>45</v>
      </c>
      <c r="C296" s="258">
        <v>176</v>
      </c>
      <c r="D296" s="258" t="str">
        <f>IF(B296&lt;=Lists_Cats!$B$19,Lists_Cats!$C$19,IF(B296&lt;=Lists_Cats!$B$21,Lists_Cats!$C$21,IF(B296&lt;=Lists_Cats!$B$22,Lists_Cats!$C$22,IF(B296&lt;=Lists_Cats!$B$23,Lists_Cats!$C$23,IF(B296&lt;=Lists_Cats!$B$24,Lists_Cats!$C$24,IF(B296&lt;=Lists_Cats!$B$25,Lists_Cats!$C$25,IF(B296&lt;=Lists_Cats!$B$26,Lists_Cats!$C$26,IF(B296&lt;=Lists_Cats!$B$27,Lists_Cats!$C$27,IF(B296&lt;=Lists_Cats!$B$28,Lists_Cats!$C$28,Lists_Cats!$C$29)))))))))</f>
        <v>FT7</v>
      </c>
      <c r="E296" s="258" t="str">
        <f>IF(C296&lt;=Lists_Cats!$B$33,Lists_Cats!$C$33,IF(C296&lt;=Lists_Cats!$B$34,Lists_Cats!$C$34,IF(C296&lt;=Lists_Cats!$B$35,Lists_Cats!$C$35,IF(C296&lt;=Lists_Cats!$B$36,Lists_Cats!$C$36,IF(C296&lt;=Lists_Cats!$B$37,Lists_Cats!$C$37,IF(C296&lt;=Lists_Cats!$B$38,Lists_Cats!$C$38,IF(C296&lt;=Lists_Cats!$B$39,Lists_Cats!$C$39,IF(C296&lt;=Lists_Cats!$B$40,Lists_Cats!$C$40,IF(C296&lt;=Lists_Cats!$B$41,Lists_Cats!$C$41,IF(C296&lt;=Lists_Cats!$B$42,Lists_Cats!$C$42,IF(C296&lt;=Lists_Cats!$B$43,Lists_Cats!$C$43,IF(C296&lt;=Lists_Cats!$B$44,Lists_Cats!$C$44,IF(C296&lt;=Lists_Cats!$B$45,Lists_Cats!$C$45,IF(C296&lt;=Lists_Cats!$B$46,Lists_Cats!$C$46,Lists_Cats!$C$47))))))))))))))</f>
        <v>FW14</v>
      </c>
      <c r="F296" s="258" t="s">
        <v>9</v>
      </c>
      <c r="G296" s="259" t="s">
        <v>720</v>
      </c>
      <c r="H296" s="200" t="str">
        <f t="shared" si="8"/>
        <v>FT7-FW14-B-MDF - Sapele</v>
      </c>
      <c r="I296" s="260" t="s">
        <v>699</v>
      </c>
      <c r="M296">
        <v>1</v>
      </c>
    </row>
    <row r="297" spans="1:13">
      <c r="A297" s="257" t="s">
        <v>722</v>
      </c>
      <c r="B297" s="258">
        <v>45</v>
      </c>
      <c r="C297" s="258">
        <v>176</v>
      </c>
      <c r="D297" s="258" t="str">
        <f>IF(B297&lt;=Lists_Cats!$B$19,Lists_Cats!$C$19,IF(B297&lt;=Lists_Cats!$B$21,Lists_Cats!$C$21,IF(B297&lt;=Lists_Cats!$B$22,Lists_Cats!$C$22,IF(B297&lt;=Lists_Cats!$B$23,Lists_Cats!$C$23,IF(B297&lt;=Lists_Cats!$B$24,Lists_Cats!$C$24,IF(B297&lt;=Lists_Cats!$B$25,Lists_Cats!$C$25,IF(B297&lt;=Lists_Cats!$B$26,Lists_Cats!$C$26,IF(B297&lt;=Lists_Cats!$B$27,Lists_Cats!$C$27,IF(B297&lt;=Lists_Cats!$B$28,Lists_Cats!$C$28,Lists_Cats!$C$29)))))))))</f>
        <v>FT7</v>
      </c>
      <c r="E297" s="258" t="str">
        <f>IF(C297&lt;=Lists_Cats!$B$33,Lists_Cats!$C$33,IF(C297&lt;=Lists_Cats!$B$34,Lists_Cats!$C$34,IF(C297&lt;=Lists_Cats!$B$35,Lists_Cats!$C$35,IF(C297&lt;=Lists_Cats!$B$36,Lists_Cats!$C$36,IF(C297&lt;=Lists_Cats!$B$37,Lists_Cats!$C$37,IF(C297&lt;=Lists_Cats!$B$38,Lists_Cats!$C$38,IF(C297&lt;=Lists_Cats!$B$39,Lists_Cats!$C$39,IF(C297&lt;=Lists_Cats!$B$40,Lists_Cats!$C$40,IF(C297&lt;=Lists_Cats!$B$41,Lists_Cats!$C$41,IF(C297&lt;=Lists_Cats!$B$42,Lists_Cats!$C$42,IF(C297&lt;=Lists_Cats!$B$43,Lists_Cats!$C$43,IF(C297&lt;=Lists_Cats!$B$44,Lists_Cats!$C$44,IF(C297&lt;=Lists_Cats!$B$45,Lists_Cats!$C$45,IF(C297&lt;=Lists_Cats!$B$46,Lists_Cats!$C$46,Lists_Cats!$C$47))))))))))))))</f>
        <v>FW14</v>
      </c>
      <c r="F297" s="258" t="s">
        <v>9</v>
      </c>
      <c r="G297" s="259" t="s">
        <v>721</v>
      </c>
      <c r="H297" s="200" t="str">
        <f t="shared" si="8"/>
        <v>FT7-FW14-B-MDF - Walnut</v>
      </c>
      <c r="I297" s="260" t="s">
        <v>699</v>
      </c>
      <c r="M297">
        <v>1</v>
      </c>
    </row>
    <row r="298" spans="1:13">
      <c r="A298" s="257" t="s">
        <v>722</v>
      </c>
      <c r="B298" s="258">
        <v>45</v>
      </c>
      <c r="C298" s="258">
        <v>206</v>
      </c>
      <c r="D298" s="258" t="str">
        <f>IF(B298&lt;=Lists_Cats!$B$19,Lists_Cats!$C$19,IF(B298&lt;=Lists_Cats!$B$21,Lists_Cats!$C$21,IF(B298&lt;=Lists_Cats!$B$22,Lists_Cats!$C$22,IF(B298&lt;=Lists_Cats!$B$23,Lists_Cats!$C$23,IF(B298&lt;=Lists_Cats!$B$24,Lists_Cats!$C$24,IF(B298&lt;=Lists_Cats!$B$25,Lists_Cats!$C$25,IF(B298&lt;=Lists_Cats!$B$26,Lists_Cats!$C$26,IF(B298&lt;=Lists_Cats!$B$27,Lists_Cats!$C$27,IF(B298&lt;=Lists_Cats!$B$28,Lists_Cats!$C$28,Lists_Cats!$C$29)))))))))</f>
        <v>FT7</v>
      </c>
      <c r="E298" s="258" t="str">
        <f>IF(C298&lt;=Lists_Cats!$B$33,Lists_Cats!$C$33,IF(C298&lt;=Lists_Cats!$B$34,Lists_Cats!$C$34,IF(C298&lt;=Lists_Cats!$B$35,Lists_Cats!$C$35,IF(C298&lt;=Lists_Cats!$B$36,Lists_Cats!$C$36,IF(C298&lt;=Lists_Cats!$B$37,Lists_Cats!$C$37,IF(C298&lt;=Lists_Cats!$B$38,Lists_Cats!$C$38,IF(C298&lt;=Lists_Cats!$B$39,Lists_Cats!$C$39,IF(C298&lt;=Lists_Cats!$B$40,Lists_Cats!$C$40,IF(C298&lt;=Lists_Cats!$B$41,Lists_Cats!$C$41,IF(C298&lt;=Lists_Cats!$B$42,Lists_Cats!$C$42,IF(C298&lt;=Lists_Cats!$B$43,Lists_Cats!$C$43,IF(C298&lt;=Lists_Cats!$B$44,Lists_Cats!$C$44,IF(C298&lt;=Lists_Cats!$B$45,Lists_Cats!$C$45,IF(C298&lt;=Lists_Cats!$B$46,Lists_Cats!$C$46,Lists_Cats!$C$47))))))))))))))</f>
        <v>FW15</v>
      </c>
      <c r="F298" s="258" t="s">
        <v>14</v>
      </c>
      <c r="G298" s="259" t="s">
        <v>716</v>
      </c>
      <c r="H298" s="200" t="str">
        <f t="shared" si="8"/>
        <v>FT7-FW15-A-MDF - Ash</v>
      </c>
      <c r="I298" s="260" t="s">
        <v>699</v>
      </c>
      <c r="M298">
        <v>1</v>
      </c>
    </row>
    <row r="299" spans="1:13">
      <c r="A299" s="257" t="s">
        <v>722</v>
      </c>
      <c r="B299" s="258">
        <v>45</v>
      </c>
      <c r="C299" s="258">
        <v>206</v>
      </c>
      <c r="D299" s="258" t="str">
        <f>IF(B299&lt;=Lists_Cats!$B$19,Lists_Cats!$C$19,IF(B299&lt;=Lists_Cats!$B$21,Lists_Cats!$C$21,IF(B299&lt;=Lists_Cats!$B$22,Lists_Cats!$C$22,IF(B299&lt;=Lists_Cats!$B$23,Lists_Cats!$C$23,IF(B299&lt;=Lists_Cats!$B$24,Lists_Cats!$C$24,IF(B299&lt;=Lists_Cats!$B$25,Lists_Cats!$C$25,IF(B299&lt;=Lists_Cats!$B$26,Lists_Cats!$C$26,IF(B299&lt;=Lists_Cats!$B$27,Lists_Cats!$C$27,IF(B299&lt;=Lists_Cats!$B$28,Lists_Cats!$C$28,Lists_Cats!$C$29)))))))))</f>
        <v>FT7</v>
      </c>
      <c r="E299" s="258" t="str">
        <f>IF(C299&lt;=Lists_Cats!$B$33,Lists_Cats!$C$33,IF(C299&lt;=Lists_Cats!$B$34,Lists_Cats!$C$34,IF(C299&lt;=Lists_Cats!$B$35,Lists_Cats!$C$35,IF(C299&lt;=Lists_Cats!$B$36,Lists_Cats!$C$36,IF(C299&lt;=Lists_Cats!$B$37,Lists_Cats!$C$37,IF(C299&lt;=Lists_Cats!$B$38,Lists_Cats!$C$38,IF(C299&lt;=Lists_Cats!$B$39,Lists_Cats!$C$39,IF(C299&lt;=Lists_Cats!$B$40,Lists_Cats!$C$40,IF(C299&lt;=Lists_Cats!$B$41,Lists_Cats!$C$41,IF(C299&lt;=Lists_Cats!$B$42,Lists_Cats!$C$42,IF(C299&lt;=Lists_Cats!$B$43,Lists_Cats!$C$43,IF(C299&lt;=Lists_Cats!$B$44,Lists_Cats!$C$44,IF(C299&lt;=Lists_Cats!$B$45,Lists_Cats!$C$45,IF(C299&lt;=Lists_Cats!$B$46,Lists_Cats!$C$46,Lists_Cats!$C$47))))))))))))))</f>
        <v>FW15</v>
      </c>
      <c r="F299" s="258" t="s">
        <v>14</v>
      </c>
      <c r="G299" s="259" t="s">
        <v>717</v>
      </c>
      <c r="H299" s="200" t="str">
        <f t="shared" si="8"/>
        <v>FT7-FW15-A-MDF - Cherry</v>
      </c>
      <c r="I299" s="260" t="s">
        <v>699</v>
      </c>
      <c r="M299">
        <v>1</v>
      </c>
    </row>
    <row r="300" spans="1:13">
      <c r="A300" s="257" t="s">
        <v>722</v>
      </c>
      <c r="B300" s="258">
        <v>45</v>
      </c>
      <c r="C300" s="258">
        <v>206</v>
      </c>
      <c r="D300" s="258" t="str">
        <f>IF(B300&lt;=Lists_Cats!$B$19,Lists_Cats!$C$19,IF(B300&lt;=Lists_Cats!$B$21,Lists_Cats!$C$21,IF(B300&lt;=Lists_Cats!$B$22,Lists_Cats!$C$22,IF(B300&lt;=Lists_Cats!$B$23,Lists_Cats!$C$23,IF(B300&lt;=Lists_Cats!$B$24,Lists_Cats!$C$24,IF(B300&lt;=Lists_Cats!$B$25,Lists_Cats!$C$25,IF(B300&lt;=Lists_Cats!$B$26,Lists_Cats!$C$26,IF(B300&lt;=Lists_Cats!$B$27,Lists_Cats!$C$27,IF(B300&lt;=Lists_Cats!$B$28,Lists_Cats!$C$28,Lists_Cats!$C$29)))))))))</f>
        <v>FT7</v>
      </c>
      <c r="E300" s="258" t="str">
        <f>IF(C300&lt;=Lists_Cats!$B$33,Lists_Cats!$C$33,IF(C300&lt;=Lists_Cats!$B$34,Lists_Cats!$C$34,IF(C300&lt;=Lists_Cats!$B$35,Lists_Cats!$C$35,IF(C300&lt;=Lists_Cats!$B$36,Lists_Cats!$C$36,IF(C300&lt;=Lists_Cats!$B$37,Lists_Cats!$C$37,IF(C300&lt;=Lists_Cats!$B$38,Lists_Cats!$C$38,IF(C300&lt;=Lists_Cats!$B$39,Lists_Cats!$C$39,IF(C300&lt;=Lists_Cats!$B$40,Lists_Cats!$C$40,IF(C300&lt;=Lists_Cats!$B$41,Lists_Cats!$C$41,IF(C300&lt;=Lists_Cats!$B$42,Lists_Cats!$C$42,IF(C300&lt;=Lists_Cats!$B$43,Lists_Cats!$C$43,IF(C300&lt;=Lists_Cats!$B$44,Lists_Cats!$C$44,IF(C300&lt;=Lists_Cats!$B$45,Lists_Cats!$C$45,IF(C300&lt;=Lists_Cats!$B$46,Lists_Cats!$C$46,Lists_Cats!$C$47))))))))))))))</f>
        <v>FW15</v>
      </c>
      <c r="F300" s="258" t="s">
        <v>14</v>
      </c>
      <c r="G300" s="265" t="s">
        <v>747</v>
      </c>
      <c r="H300" s="200" t="str">
        <f t="shared" si="8"/>
        <v>FT7-FW15-A-MDF - W.Oak</v>
      </c>
      <c r="I300" s="260" t="s">
        <v>699</v>
      </c>
      <c r="M300">
        <v>1</v>
      </c>
    </row>
    <row r="301" spans="1:13">
      <c r="A301" s="257" t="s">
        <v>722</v>
      </c>
      <c r="B301" s="258">
        <v>45</v>
      </c>
      <c r="C301" s="258">
        <v>206</v>
      </c>
      <c r="D301" s="258" t="str">
        <f>IF(B301&lt;=Lists_Cats!$B$19,Lists_Cats!$C$19,IF(B301&lt;=Lists_Cats!$B$21,Lists_Cats!$C$21,IF(B301&lt;=Lists_Cats!$B$22,Lists_Cats!$C$22,IF(B301&lt;=Lists_Cats!$B$23,Lists_Cats!$C$23,IF(B301&lt;=Lists_Cats!$B$24,Lists_Cats!$C$24,IF(B301&lt;=Lists_Cats!$B$25,Lists_Cats!$C$25,IF(B301&lt;=Lists_Cats!$B$26,Lists_Cats!$C$26,IF(B301&lt;=Lists_Cats!$B$27,Lists_Cats!$C$27,IF(B301&lt;=Lists_Cats!$B$28,Lists_Cats!$C$28,Lists_Cats!$C$29)))))))))</f>
        <v>FT7</v>
      </c>
      <c r="E301" s="258" t="str">
        <f>IF(C301&lt;=Lists_Cats!$B$33,Lists_Cats!$C$33,IF(C301&lt;=Lists_Cats!$B$34,Lists_Cats!$C$34,IF(C301&lt;=Lists_Cats!$B$35,Lists_Cats!$C$35,IF(C301&lt;=Lists_Cats!$B$36,Lists_Cats!$C$36,IF(C301&lt;=Lists_Cats!$B$37,Lists_Cats!$C$37,IF(C301&lt;=Lists_Cats!$B$38,Lists_Cats!$C$38,IF(C301&lt;=Lists_Cats!$B$39,Lists_Cats!$C$39,IF(C301&lt;=Lists_Cats!$B$40,Lists_Cats!$C$40,IF(C301&lt;=Lists_Cats!$B$41,Lists_Cats!$C$41,IF(C301&lt;=Lists_Cats!$B$42,Lists_Cats!$C$42,IF(C301&lt;=Lists_Cats!$B$43,Lists_Cats!$C$43,IF(C301&lt;=Lists_Cats!$B$44,Lists_Cats!$C$44,IF(C301&lt;=Lists_Cats!$B$45,Lists_Cats!$C$45,IF(C301&lt;=Lists_Cats!$B$46,Lists_Cats!$C$46,Lists_Cats!$C$47))))))))))))))</f>
        <v>FW15</v>
      </c>
      <c r="F301" s="258" t="s">
        <v>14</v>
      </c>
      <c r="G301" s="259" t="s">
        <v>718</v>
      </c>
      <c r="H301" s="200" t="str">
        <f t="shared" si="8"/>
        <v>FT7-FW15-A-MDF - Maple</v>
      </c>
      <c r="I301" s="260" t="s">
        <v>699</v>
      </c>
      <c r="M301">
        <v>1</v>
      </c>
    </row>
    <row r="302" spans="1:13">
      <c r="A302" s="257" t="s">
        <v>722</v>
      </c>
      <c r="B302" s="258">
        <v>45</v>
      </c>
      <c r="C302" s="258">
        <v>206</v>
      </c>
      <c r="D302" s="258" t="str">
        <f>IF(B302&lt;=Lists_Cats!$B$19,Lists_Cats!$C$19,IF(B302&lt;=Lists_Cats!$B$21,Lists_Cats!$C$21,IF(B302&lt;=Lists_Cats!$B$22,Lists_Cats!$C$22,IF(B302&lt;=Lists_Cats!$B$23,Lists_Cats!$C$23,IF(B302&lt;=Lists_Cats!$B$24,Lists_Cats!$C$24,IF(B302&lt;=Lists_Cats!$B$25,Lists_Cats!$C$25,IF(B302&lt;=Lists_Cats!$B$26,Lists_Cats!$C$26,IF(B302&lt;=Lists_Cats!$B$27,Lists_Cats!$C$27,IF(B302&lt;=Lists_Cats!$B$28,Lists_Cats!$C$28,Lists_Cats!$C$29)))))))))</f>
        <v>FT7</v>
      </c>
      <c r="E302" s="258" t="str">
        <f>IF(C302&lt;=Lists_Cats!$B$33,Lists_Cats!$C$33,IF(C302&lt;=Lists_Cats!$B$34,Lists_Cats!$C$34,IF(C302&lt;=Lists_Cats!$B$35,Lists_Cats!$C$35,IF(C302&lt;=Lists_Cats!$B$36,Lists_Cats!$C$36,IF(C302&lt;=Lists_Cats!$B$37,Lists_Cats!$C$37,IF(C302&lt;=Lists_Cats!$B$38,Lists_Cats!$C$38,IF(C302&lt;=Lists_Cats!$B$39,Lists_Cats!$C$39,IF(C302&lt;=Lists_Cats!$B$40,Lists_Cats!$C$40,IF(C302&lt;=Lists_Cats!$B$41,Lists_Cats!$C$41,IF(C302&lt;=Lists_Cats!$B$42,Lists_Cats!$C$42,IF(C302&lt;=Lists_Cats!$B$43,Lists_Cats!$C$43,IF(C302&lt;=Lists_Cats!$B$44,Lists_Cats!$C$44,IF(C302&lt;=Lists_Cats!$B$45,Lists_Cats!$C$45,IF(C302&lt;=Lists_Cats!$B$46,Lists_Cats!$C$46,Lists_Cats!$C$47))))))))))))))</f>
        <v>FW15</v>
      </c>
      <c r="F302" s="258" t="s">
        <v>14</v>
      </c>
      <c r="G302" s="259" t="s">
        <v>719</v>
      </c>
      <c r="H302" s="200" t="str">
        <f t="shared" si="8"/>
        <v>FT7-FW15-A-MDF - S Beech</v>
      </c>
      <c r="I302" s="260" t="s">
        <v>699</v>
      </c>
      <c r="M302">
        <v>1</v>
      </c>
    </row>
    <row r="303" spans="1:13">
      <c r="A303" s="257" t="s">
        <v>722</v>
      </c>
      <c r="B303" s="258">
        <v>45</v>
      </c>
      <c r="C303" s="258">
        <v>206</v>
      </c>
      <c r="D303" s="258" t="str">
        <f>IF(B303&lt;=Lists_Cats!$B$19,Lists_Cats!$C$19,IF(B303&lt;=Lists_Cats!$B$21,Lists_Cats!$C$21,IF(B303&lt;=Lists_Cats!$B$22,Lists_Cats!$C$22,IF(B303&lt;=Lists_Cats!$B$23,Lists_Cats!$C$23,IF(B303&lt;=Lists_Cats!$B$24,Lists_Cats!$C$24,IF(B303&lt;=Lists_Cats!$B$25,Lists_Cats!$C$25,IF(B303&lt;=Lists_Cats!$B$26,Lists_Cats!$C$26,IF(B303&lt;=Lists_Cats!$B$27,Lists_Cats!$C$27,IF(B303&lt;=Lists_Cats!$B$28,Lists_Cats!$C$28,Lists_Cats!$C$29)))))))))</f>
        <v>FT7</v>
      </c>
      <c r="E303" s="258" t="str">
        <f>IF(C303&lt;=Lists_Cats!$B$33,Lists_Cats!$C$33,IF(C303&lt;=Lists_Cats!$B$34,Lists_Cats!$C$34,IF(C303&lt;=Lists_Cats!$B$35,Lists_Cats!$C$35,IF(C303&lt;=Lists_Cats!$B$36,Lists_Cats!$C$36,IF(C303&lt;=Lists_Cats!$B$37,Lists_Cats!$C$37,IF(C303&lt;=Lists_Cats!$B$38,Lists_Cats!$C$38,IF(C303&lt;=Lists_Cats!$B$39,Lists_Cats!$C$39,IF(C303&lt;=Lists_Cats!$B$40,Lists_Cats!$C$40,IF(C303&lt;=Lists_Cats!$B$41,Lists_Cats!$C$41,IF(C303&lt;=Lists_Cats!$B$42,Lists_Cats!$C$42,IF(C303&lt;=Lists_Cats!$B$43,Lists_Cats!$C$43,IF(C303&lt;=Lists_Cats!$B$44,Lists_Cats!$C$44,IF(C303&lt;=Lists_Cats!$B$45,Lists_Cats!$C$45,IF(C303&lt;=Lists_Cats!$B$46,Lists_Cats!$C$46,Lists_Cats!$C$47))))))))))))))</f>
        <v>FW15</v>
      </c>
      <c r="F303" s="258" t="s">
        <v>14</v>
      </c>
      <c r="G303" s="259" t="s">
        <v>720</v>
      </c>
      <c r="H303" s="200" t="str">
        <f t="shared" si="8"/>
        <v>FT7-FW15-A-MDF - Sapele</v>
      </c>
      <c r="I303" s="260" t="s">
        <v>699</v>
      </c>
      <c r="M303">
        <v>1</v>
      </c>
    </row>
    <row r="304" spans="1:13">
      <c r="A304" s="257" t="s">
        <v>722</v>
      </c>
      <c r="B304" s="258">
        <v>45</v>
      </c>
      <c r="C304" s="258">
        <v>206</v>
      </c>
      <c r="D304" s="258" t="str">
        <f>IF(B304&lt;=Lists_Cats!$B$19,Lists_Cats!$C$19,IF(B304&lt;=Lists_Cats!$B$21,Lists_Cats!$C$21,IF(B304&lt;=Lists_Cats!$B$22,Lists_Cats!$C$22,IF(B304&lt;=Lists_Cats!$B$23,Lists_Cats!$C$23,IF(B304&lt;=Lists_Cats!$B$24,Lists_Cats!$C$24,IF(B304&lt;=Lists_Cats!$B$25,Lists_Cats!$C$25,IF(B304&lt;=Lists_Cats!$B$26,Lists_Cats!$C$26,IF(B304&lt;=Lists_Cats!$B$27,Lists_Cats!$C$27,IF(B304&lt;=Lists_Cats!$B$28,Lists_Cats!$C$28,Lists_Cats!$C$29)))))))))</f>
        <v>FT7</v>
      </c>
      <c r="E304" s="258" t="str">
        <f>IF(C304&lt;=Lists_Cats!$B$33,Lists_Cats!$C$33,IF(C304&lt;=Lists_Cats!$B$34,Lists_Cats!$C$34,IF(C304&lt;=Lists_Cats!$B$35,Lists_Cats!$C$35,IF(C304&lt;=Lists_Cats!$B$36,Lists_Cats!$C$36,IF(C304&lt;=Lists_Cats!$B$37,Lists_Cats!$C$37,IF(C304&lt;=Lists_Cats!$B$38,Lists_Cats!$C$38,IF(C304&lt;=Lists_Cats!$B$39,Lists_Cats!$C$39,IF(C304&lt;=Lists_Cats!$B$40,Lists_Cats!$C$40,IF(C304&lt;=Lists_Cats!$B$41,Lists_Cats!$C$41,IF(C304&lt;=Lists_Cats!$B$42,Lists_Cats!$C$42,IF(C304&lt;=Lists_Cats!$B$43,Lists_Cats!$C$43,IF(C304&lt;=Lists_Cats!$B$44,Lists_Cats!$C$44,IF(C304&lt;=Lists_Cats!$B$45,Lists_Cats!$C$45,IF(C304&lt;=Lists_Cats!$B$46,Lists_Cats!$C$46,Lists_Cats!$C$47))))))))))))))</f>
        <v>FW15</v>
      </c>
      <c r="F304" s="258" t="s">
        <v>14</v>
      </c>
      <c r="G304" s="259" t="s">
        <v>721</v>
      </c>
      <c r="H304" s="200" t="str">
        <f t="shared" si="8"/>
        <v>FT7-FW15-A-MDF - Walnut</v>
      </c>
      <c r="I304" s="260" t="s">
        <v>699</v>
      </c>
      <c r="M304">
        <v>1</v>
      </c>
    </row>
    <row r="305" spans="1:13">
      <c r="A305" s="257" t="s">
        <v>722</v>
      </c>
      <c r="B305" s="258">
        <v>45</v>
      </c>
      <c r="C305" s="258">
        <v>206</v>
      </c>
      <c r="D305" s="258" t="str">
        <f>IF(B305&lt;=Lists_Cats!$B$19,Lists_Cats!$C$19,IF(B305&lt;=Lists_Cats!$B$21,Lists_Cats!$C$21,IF(B305&lt;=Lists_Cats!$B$22,Lists_Cats!$C$22,IF(B305&lt;=Lists_Cats!$B$23,Lists_Cats!$C$23,IF(B305&lt;=Lists_Cats!$B$24,Lists_Cats!$C$24,IF(B305&lt;=Lists_Cats!$B$25,Lists_Cats!$C$25,IF(B305&lt;=Lists_Cats!$B$26,Lists_Cats!$C$26,IF(B305&lt;=Lists_Cats!$B$27,Lists_Cats!$C$27,IF(B305&lt;=Lists_Cats!$B$28,Lists_Cats!$C$28,Lists_Cats!$C$29)))))))))</f>
        <v>FT7</v>
      </c>
      <c r="E305" s="258" t="str">
        <f>IF(C305&lt;=Lists_Cats!$B$33,Lists_Cats!$C$33,IF(C305&lt;=Lists_Cats!$B$34,Lists_Cats!$C$34,IF(C305&lt;=Lists_Cats!$B$35,Lists_Cats!$C$35,IF(C305&lt;=Lists_Cats!$B$36,Lists_Cats!$C$36,IF(C305&lt;=Lists_Cats!$B$37,Lists_Cats!$C$37,IF(C305&lt;=Lists_Cats!$B$38,Lists_Cats!$C$38,IF(C305&lt;=Lists_Cats!$B$39,Lists_Cats!$C$39,IF(C305&lt;=Lists_Cats!$B$40,Lists_Cats!$C$40,IF(C305&lt;=Lists_Cats!$B$41,Lists_Cats!$C$41,IF(C305&lt;=Lists_Cats!$B$42,Lists_Cats!$C$42,IF(C305&lt;=Lists_Cats!$B$43,Lists_Cats!$C$43,IF(C305&lt;=Lists_Cats!$B$44,Lists_Cats!$C$44,IF(C305&lt;=Lists_Cats!$B$45,Lists_Cats!$C$45,IF(C305&lt;=Lists_Cats!$B$46,Lists_Cats!$C$46,Lists_Cats!$C$47))))))))))))))</f>
        <v>FW15</v>
      </c>
      <c r="F305" s="258" t="s">
        <v>4</v>
      </c>
      <c r="G305" s="259" t="s">
        <v>716</v>
      </c>
      <c r="H305" s="200" t="str">
        <f t="shared" si="8"/>
        <v>FT7-FW15-C-MDF - Ash</v>
      </c>
      <c r="I305" s="260" t="s">
        <v>699</v>
      </c>
      <c r="M305">
        <v>1</v>
      </c>
    </row>
    <row r="306" spans="1:13">
      <c r="A306" s="257" t="s">
        <v>722</v>
      </c>
      <c r="B306" s="258">
        <v>45</v>
      </c>
      <c r="C306" s="258">
        <v>206</v>
      </c>
      <c r="D306" s="258" t="str">
        <f>IF(B306&lt;=Lists_Cats!$B$19,Lists_Cats!$C$19,IF(B306&lt;=Lists_Cats!$B$21,Lists_Cats!$C$21,IF(B306&lt;=Lists_Cats!$B$22,Lists_Cats!$C$22,IF(B306&lt;=Lists_Cats!$B$23,Lists_Cats!$C$23,IF(B306&lt;=Lists_Cats!$B$24,Lists_Cats!$C$24,IF(B306&lt;=Lists_Cats!$B$25,Lists_Cats!$C$25,IF(B306&lt;=Lists_Cats!$B$26,Lists_Cats!$C$26,IF(B306&lt;=Lists_Cats!$B$27,Lists_Cats!$C$27,IF(B306&lt;=Lists_Cats!$B$28,Lists_Cats!$C$28,Lists_Cats!$C$29)))))))))</f>
        <v>FT7</v>
      </c>
      <c r="E306" s="258" t="str">
        <f>IF(C306&lt;=Lists_Cats!$B$33,Lists_Cats!$C$33,IF(C306&lt;=Lists_Cats!$B$34,Lists_Cats!$C$34,IF(C306&lt;=Lists_Cats!$B$35,Lists_Cats!$C$35,IF(C306&lt;=Lists_Cats!$B$36,Lists_Cats!$C$36,IF(C306&lt;=Lists_Cats!$B$37,Lists_Cats!$C$37,IF(C306&lt;=Lists_Cats!$B$38,Lists_Cats!$C$38,IF(C306&lt;=Lists_Cats!$B$39,Lists_Cats!$C$39,IF(C306&lt;=Lists_Cats!$B$40,Lists_Cats!$C$40,IF(C306&lt;=Lists_Cats!$B$41,Lists_Cats!$C$41,IF(C306&lt;=Lists_Cats!$B$42,Lists_Cats!$C$42,IF(C306&lt;=Lists_Cats!$B$43,Lists_Cats!$C$43,IF(C306&lt;=Lists_Cats!$B$44,Lists_Cats!$C$44,IF(C306&lt;=Lists_Cats!$B$45,Lists_Cats!$C$45,IF(C306&lt;=Lists_Cats!$B$46,Lists_Cats!$C$46,Lists_Cats!$C$47))))))))))))))</f>
        <v>FW15</v>
      </c>
      <c r="F306" s="258" t="s">
        <v>4</v>
      </c>
      <c r="G306" s="259" t="s">
        <v>717</v>
      </c>
      <c r="H306" s="200" t="str">
        <f t="shared" si="8"/>
        <v>FT7-FW15-C-MDF - Cherry</v>
      </c>
      <c r="I306" s="260" t="s">
        <v>699</v>
      </c>
      <c r="M306">
        <v>1</v>
      </c>
    </row>
    <row r="307" spans="1:13">
      <c r="A307" s="257" t="s">
        <v>722</v>
      </c>
      <c r="B307" s="258">
        <v>45</v>
      </c>
      <c r="C307" s="258">
        <v>206</v>
      </c>
      <c r="D307" s="258" t="str">
        <f>IF(B307&lt;=Lists_Cats!$B$19,Lists_Cats!$C$19,IF(B307&lt;=Lists_Cats!$B$21,Lists_Cats!$C$21,IF(B307&lt;=Lists_Cats!$B$22,Lists_Cats!$C$22,IF(B307&lt;=Lists_Cats!$B$23,Lists_Cats!$C$23,IF(B307&lt;=Lists_Cats!$B$24,Lists_Cats!$C$24,IF(B307&lt;=Lists_Cats!$B$25,Lists_Cats!$C$25,IF(B307&lt;=Lists_Cats!$B$26,Lists_Cats!$C$26,IF(B307&lt;=Lists_Cats!$B$27,Lists_Cats!$C$27,IF(B307&lt;=Lists_Cats!$B$28,Lists_Cats!$C$28,Lists_Cats!$C$29)))))))))</f>
        <v>FT7</v>
      </c>
      <c r="E307" s="258" t="str">
        <f>IF(C307&lt;=Lists_Cats!$B$33,Lists_Cats!$C$33,IF(C307&lt;=Lists_Cats!$B$34,Lists_Cats!$C$34,IF(C307&lt;=Lists_Cats!$B$35,Lists_Cats!$C$35,IF(C307&lt;=Lists_Cats!$B$36,Lists_Cats!$C$36,IF(C307&lt;=Lists_Cats!$B$37,Lists_Cats!$C$37,IF(C307&lt;=Lists_Cats!$B$38,Lists_Cats!$C$38,IF(C307&lt;=Lists_Cats!$B$39,Lists_Cats!$C$39,IF(C307&lt;=Lists_Cats!$B$40,Lists_Cats!$C$40,IF(C307&lt;=Lists_Cats!$B$41,Lists_Cats!$C$41,IF(C307&lt;=Lists_Cats!$B$42,Lists_Cats!$C$42,IF(C307&lt;=Lists_Cats!$B$43,Lists_Cats!$C$43,IF(C307&lt;=Lists_Cats!$B$44,Lists_Cats!$C$44,IF(C307&lt;=Lists_Cats!$B$45,Lists_Cats!$C$45,IF(C307&lt;=Lists_Cats!$B$46,Lists_Cats!$C$46,Lists_Cats!$C$47))))))))))))))</f>
        <v>FW15</v>
      </c>
      <c r="F307" s="258" t="s">
        <v>4</v>
      </c>
      <c r="G307" s="265" t="s">
        <v>747</v>
      </c>
      <c r="H307" s="200" t="str">
        <f t="shared" si="8"/>
        <v>FT7-FW15-C-MDF - W.Oak</v>
      </c>
      <c r="I307" s="260" t="s">
        <v>699</v>
      </c>
      <c r="M307">
        <v>1</v>
      </c>
    </row>
    <row r="308" spans="1:13">
      <c r="A308" s="257" t="s">
        <v>722</v>
      </c>
      <c r="B308" s="258">
        <v>45</v>
      </c>
      <c r="C308" s="258">
        <v>206</v>
      </c>
      <c r="D308" s="258" t="str">
        <f>IF(B308&lt;=Lists_Cats!$B$19,Lists_Cats!$C$19,IF(B308&lt;=Lists_Cats!$B$21,Lists_Cats!$C$21,IF(B308&lt;=Lists_Cats!$B$22,Lists_Cats!$C$22,IF(B308&lt;=Lists_Cats!$B$23,Lists_Cats!$C$23,IF(B308&lt;=Lists_Cats!$B$24,Lists_Cats!$C$24,IF(B308&lt;=Lists_Cats!$B$25,Lists_Cats!$C$25,IF(B308&lt;=Lists_Cats!$B$26,Lists_Cats!$C$26,IF(B308&lt;=Lists_Cats!$B$27,Lists_Cats!$C$27,IF(B308&lt;=Lists_Cats!$B$28,Lists_Cats!$C$28,Lists_Cats!$C$29)))))))))</f>
        <v>FT7</v>
      </c>
      <c r="E308" s="258" t="str">
        <f>IF(C308&lt;=Lists_Cats!$B$33,Lists_Cats!$C$33,IF(C308&lt;=Lists_Cats!$B$34,Lists_Cats!$C$34,IF(C308&lt;=Lists_Cats!$B$35,Lists_Cats!$C$35,IF(C308&lt;=Lists_Cats!$B$36,Lists_Cats!$C$36,IF(C308&lt;=Lists_Cats!$B$37,Lists_Cats!$C$37,IF(C308&lt;=Lists_Cats!$B$38,Lists_Cats!$C$38,IF(C308&lt;=Lists_Cats!$B$39,Lists_Cats!$C$39,IF(C308&lt;=Lists_Cats!$B$40,Lists_Cats!$C$40,IF(C308&lt;=Lists_Cats!$B$41,Lists_Cats!$C$41,IF(C308&lt;=Lists_Cats!$B$42,Lists_Cats!$C$42,IF(C308&lt;=Lists_Cats!$B$43,Lists_Cats!$C$43,IF(C308&lt;=Lists_Cats!$B$44,Lists_Cats!$C$44,IF(C308&lt;=Lists_Cats!$B$45,Lists_Cats!$C$45,IF(C308&lt;=Lists_Cats!$B$46,Lists_Cats!$C$46,Lists_Cats!$C$47))))))))))))))</f>
        <v>FW15</v>
      </c>
      <c r="F308" s="258" t="s">
        <v>4</v>
      </c>
      <c r="G308" s="259" t="s">
        <v>718</v>
      </c>
      <c r="H308" s="200" t="str">
        <f t="shared" si="8"/>
        <v>FT7-FW15-C-MDF - Maple</v>
      </c>
      <c r="I308" s="260" t="s">
        <v>699</v>
      </c>
      <c r="M308">
        <v>1</v>
      </c>
    </row>
    <row r="309" spans="1:13">
      <c r="A309" s="257" t="s">
        <v>722</v>
      </c>
      <c r="B309" s="258">
        <v>45</v>
      </c>
      <c r="C309" s="258">
        <v>206</v>
      </c>
      <c r="D309" s="258" t="str">
        <f>IF(B309&lt;=Lists_Cats!$B$19,Lists_Cats!$C$19,IF(B309&lt;=Lists_Cats!$B$21,Lists_Cats!$C$21,IF(B309&lt;=Lists_Cats!$B$22,Lists_Cats!$C$22,IF(B309&lt;=Lists_Cats!$B$23,Lists_Cats!$C$23,IF(B309&lt;=Lists_Cats!$B$24,Lists_Cats!$C$24,IF(B309&lt;=Lists_Cats!$B$25,Lists_Cats!$C$25,IF(B309&lt;=Lists_Cats!$B$26,Lists_Cats!$C$26,IF(B309&lt;=Lists_Cats!$B$27,Lists_Cats!$C$27,IF(B309&lt;=Lists_Cats!$B$28,Lists_Cats!$C$28,Lists_Cats!$C$29)))))))))</f>
        <v>FT7</v>
      </c>
      <c r="E309" s="258" t="str">
        <f>IF(C309&lt;=Lists_Cats!$B$33,Lists_Cats!$C$33,IF(C309&lt;=Lists_Cats!$B$34,Lists_Cats!$C$34,IF(C309&lt;=Lists_Cats!$B$35,Lists_Cats!$C$35,IF(C309&lt;=Lists_Cats!$B$36,Lists_Cats!$C$36,IF(C309&lt;=Lists_Cats!$B$37,Lists_Cats!$C$37,IF(C309&lt;=Lists_Cats!$B$38,Lists_Cats!$C$38,IF(C309&lt;=Lists_Cats!$B$39,Lists_Cats!$C$39,IF(C309&lt;=Lists_Cats!$B$40,Lists_Cats!$C$40,IF(C309&lt;=Lists_Cats!$B$41,Lists_Cats!$C$41,IF(C309&lt;=Lists_Cats!$B$42,Lists_Cats!$C$42,IF(C309&lt;=Lists_Cats!$B$43,Lists_Cats!$C$43,IF(C309&lt;=Lists_Cats!$B$44,Lists_Cats!$C$44,IF(C309&lt;=Lists_Cats!$B$45,Lists_Cats!$C$45,IF(C309&lt;=Lists_Cats!$B$46,Lists_Cats!$C$46,Lists_Cats!$C$47))))))))))))))</f>
        <v>FW15</v>
      </c>
      <c r="F309" s="258" t="s">
        <v>4</v>
      </c>
      <c r="G309" s="259" t="s">
        <v>719</v>
      </c>
      <c r="H309" s="200" t="str">
        <f t="shared" si="8"/>
        <v>FT7-FW15-C-MDF - S Beech</v>
      </c>
      <c r="I309" s="260" t="s">
        <v>699</v>
      </c>
      <c r="M309">
        <v>1</v>
      </c>
    </row>
    <row r="310" spans="1:13">
      <c r="A310" s="257" t="s">
        <v>722</v>
      </c>
      <c r="B310" s="258">
        <v>45</v>
      </c>
      <c r="C310" s="258">
        <v>206</v>
      </c>
      <c r="D310" s="258" t="str">
        <f>IF(B310&lt;=Lists_Cats!$B$19,Lists_Cats!$C$19,IF(B310&lt;=Lists_Cats!$B$21,Lists_Cats!$C$21,IF(B310&lt;=Lists_Cats!$B$22,Lists_Cats!$C$22,IF(B310&lt;=Lists_Cats!$B$23,Lists_Cats!$C$23,IF(B310&lt;=Lists_Cats!$B$24,Lists_Cats!$C$24,IF(B310&lt;=Lists_Cats!$B$25,Lists_Cats!$C$25,IF(B310&lt;=Lists_Cats!$B$26,Lists_Cats!$C$26,IF(B310&lt;=Lists_Cats!$B$27,Lists_Cats!$C$27,IF(B310&lt;=Lists_Cats!$B$28,Lists_Cats!$C$28,Lists_Cats!$C$29)))))))))</f>
        <v>FT7</v>
      </c>
      <c r="E310" s="258" t="str">
        <f>IF(C310&lt;=Lists_Cats!$B$33,Lists_Cats!$C$33,IF(C310&lt;=Lists_Cats!$B$34,Lists_Cats!$C$34,IF(C310&lt;=Lists_Cats!$B$35,Lists_Cats!$C$35,IF(C310&lt;=Lists_Cats!$B$36,Lists_Cats!$C$36,IF(C310&lt;=Lists_Cats!$B$37,Lists_Cats!$C$37,IF(C310&lt;=Lists_Cats!$B$38,Lists_Cats!$C$38,IF(C310&lt;=Lists_Cats!$B$39,Lists_Cats!$C$39,IF(C310&lt;=Lists_Cats!$B$40,Lists_Cats!$C$40,IF(C310&lt;=Lists_Cats!$B$41,Lists_Cats!$C$41,IF(C310&lt;=Lists_Cats!$B$42,Lists_Cats!$C$42,IF(C310&lt;=Lists_Cats!$B$43,Lists_Cats!$C$43,IF(C310&lt;=Lists_Cats!$B$44,Lists_Cats!$C$44,IF(C310&lt;=Lists_Cats!$B$45,Lists_Cats!$C$45,IF(C310&lt;=Lists_Cats!$B$46,Lists_Cats!$C$46,Lists_Cats!$C$47))))))))))))))</f>
        <v>FW15</v>
      </c>
      <c r="F310" s="258" t="s">
        <v>4</v>
      </c>
      <c r="G310" s="259" t="s">
        <v>720</v>
      </c>
      <c r="H310" s="200" t="str">
        <f t="shared" si="8"/>
        <v>FT7-FW15-C-MDF - Sapele</v>
      </c>
      <c r="I310" s="260" t="s">
        <v>699</v>
      </c>
      <c r="M310">
        <v>1</v>
      </c>
    </row>
    <row r="311" spans="1:13">
      <c r="A311" s="257" t="s">
        <v>722</v>
      </c>
      <c r="B311" s="258">
        <v>45</v>
      </c>
      <c r="C311" s="258">
        <v>206</v>
      </c>
      <c r="D311" s="258" t="str">
        <f>IF(B311&lt;=Lists_Cats!$B$19,Lists_Cats!$C$19,IF(B311&lt;=Lists_Cats!$B$21,Lists_Cats!$C$21,IF(B311&lt;=Lists_Cats!$B$22,Lists_Cats!$C$22,IF(B311&lt;=Lists_Cats!$B$23,Lists_Cats!$C$23,IF(B311&lt;=Lists_Cats!$B$24,Lists_Cats!$C$24,IF(B311&lt;=Lists_Cats!$B$25,Lists_Cats!$C$25,IF(B311&lt;=Lists_Cats!$B$26,Lists_Cats!$C$26,IF(B311&lt;=Lists_Cats!$B$27,Lists_Cats!$C$27,IF(B311&lt;=Lists_Cats!$B$28,Lists_Cats!$C$28,Lists_Cats!$C$29)))))))))</f>
        <v>FT7</v>
      </c>
      <c r="E311" s="258" t="str">
        <f>IF(C311&lt;=Lists_Cats!$B$33,Lists_Cats!$C$33,IF(C311&lt;=Lists_Cats!$B$34,Lists_Cats!$C$34,IF(C311&lt;=Lists_Cats!$B$35,Lists_Cats!$C$35,IF(C311&lt;=Lists_Cats!$B$36,Lists_Cats!$C$36,IF(C311&lt;=Lists_Cats!$B$37,Lists_Cats!$C$37,IF(C311&lt;=Lists_Cats!$B$38,Lists_Cats!$C$38,IF(C311&lt;=Lists_Cats!$B$39,Lists_Cats!$C$39,IF(C311&lt;=Lists_Cats!$B$40,Lists_Cats!$C$40,IF(C311&lt;=Lists_Cats!$B$41,Lists_Cats!$C$41,IF(C311&lt;=Lists_Cats!$B$42,Lists_Cats!$C$42,IF(C311&lt;=Lists_Cats!$B$43,Lists_Cats!$C$43,IF(C311&lt;=Lists_Cats!$B$44,Lists_Cats!$C$44,IF(C311&lt;=Lists_Cats!$B$45,Lists_Cats!$C$45,IF(C311&lt;=Lists_Cats!$B$46,Lists_Cats!$C$46,Lists_Cats!$C$47))))))))))))))</f>
        <v>FW15</v>
      </c>
      <c r="F311" s="258" t="s">
        <v>4</v>
      </c>
      <c r="G311" s="259" t="s">
        <v>721</v>
      </c>
      <c r="H311" s="200" t="str">
        <f t="shared" si="8"/>
        <v>FT7-FW15-C-MDF - Walnut</v>
      </c>
      <c r="I311" s="260" t="s">
        <v>699</v>
      </c>
      <c r="M311">
        <v>1</v>
      </c>
    </row>
    <row r="312" spans="1:13">
      <c r="A312" s="257" t="s">
        <v>722</v>
      </c>
      <c r="B312" s="258">
        <v>45</v>
      </c>
      <c r="C312" s="258">
        <v>206</v>
      </c>
      <c r="D312" s="258" t="str">
        <f>IF(B312&lt;=Lists_Cats!$B$19,Lists_Cats!$C$19,IF(B312&lt;=Lists_Cats!$B$21,Lists_Cats!$C$21,IF(B312&lt;=Lists_Cats!$B$22,Lists_Cats!$C$22,IF(B312&lt;=Lists_Cats!$B$23,Lists_Cats!$C$23,IF(B312&lt;=Lists_Cats!$B$24,Lists_Cats!$C$24,IF(B312&lt;=Lists_Cats!$B$25,Lists_Cats!$C$25,IF(B312&lt;=Lists_Cats!$B$26,Lists_Cats!$C$26,IF(B312&lt;=Lists_Cats!$B$27,Lists_Cats!$C$27,IF(B312&lt;=Lists_Cats!$B$28,Lists_Cats!$C$28,Lists_Cats!$C$29)))))))))</f>
        <v>FT7</v>
      </c>
      <c r="E312" s="258" t="str">
        <f>IF(C312&lt;=Lists_Cats!$B$33,Lists_Cats!$C$33,IF(C312&lt;=Lists_Cats!$B$34,Lists_Cats!$C$34,IF(C312&lt;=Lists_Cats!$B$35,Lists_Cats!$C$35,IF(C312&lt;=Lists_Cats!$B$36,Lists_Cats!$C$36,IF(C312&lt;=Lists_Cats!$B$37,Lists_Cats!$C$37,IF(C312&lt;=Lists_Cats!$B$38,Lists_Cats!$C$38,IF(C312&lt;=Lists_Cats!$B$39,Lists_Cats!$C$39,IF(C312&lt;=Lists_Cats!$B$40,Lists_Cats!$C$40,IF(C312&lt;=Lists_Cats!$B$41,Lists_Cats!$C$41,IF(C312&lt;=Lists_Cats!$B$42,Lists_Cats!$C$42,IF(C312&lt;=Lists_Cats!$B$43,Lists_Cats!$C$43,IF(C312&lt;=Lists_Cats!$B$44,Lists_Cats!$C$44,IF(C312&lt;=Lists_Cats!$B$45,Lists_Cats!$C$45,IF(C312&lt;=Lists_Cats!$B$46,Lists_Cats!$C$46,Lists_Cats!$C$47))))))))))))))</f>
        <v>FW15</v>
      </c>
      <c r="F312" s="258" t="s">
        <v>9</v>
      </c>
      <c r="G312" s="259" t="s">
        <v>716</v>
      </c>
      <c r="H312" s="200" t="str">
        <f t="shared" si="8"/>
        <v>FT7-FW15-B-MDF - Ash</v>
      </c>
      <c r="I312" s="260" t="s">
        <v>699</v>
      </c>
      <c r="M312">
        <v>1</v>
      </c>
    </row>
    <row r="313" spans="1:13">
      <c r="A313" s="257" t="s">
        <v>722</v>
      </c>
      <c r="B313" s="258">
        <v>45</v>
      </c>
      <c r="C313" s="258">
        <v>206</v>
      </c>
      <c r="D313" s="258" t="str">
        <f>IF(B313&lt;=Lists_Cats!$B$19,Lists_Cats!$C$19,IF(B313&lt;=Lists_Cats!$B$21,Lists_Cats!$C$21,IF(B313&lt;=Lists_Cats!$B$22,Lists_Cats!$C$22,IF(B313&lt;=Lists_Cats!$B$23,Lists_Cats!$C$23,IF(B313&lt;=Lists_Cats!$B$24,Lists_Cats!$C$24,IF(B313&lt;=Lists_Cats!$B$25,Lists_Cats!$C$25,IF(B313&lt;=Lists_Cats!$B$26,Lists_Cats!$C$26,IF(B313&lt;=Lists_Cats!$B$27,Lists_Cats!$C$27,IF(B313&lt;=Lists_Cats!$B$28,Lists_Cats!$C$28,Lists_Cats!$C$29)))))))))</f>
        <v>FT7</v>
      </c>
      <c r="E313" s="258" t="str">
        <f>IF(C313&lt;=Lists_Cats!$B$33,Lists_Cats!$C$33,IF(C313&lt;=Lists_Cats!$B$34,Lists_Cats!$C$34,IF(C313&lt;=Lists_Cats!$B$35,Lists_Cats!$C$35,IF(C313&lt;=Lists_Cats!$B$36,Lists_Cats!$C$36,IF(C313&lt;=Lists_Cats!$B$37,Lists_Cats!$C$37,IF(C313&lt;=Lists_Cats!$B$38,Lists_Cats!$C$38,IF(C313&lt;=Lists_Cats!$B$39,Lists_Cats!$C$39,IF(C313&lt;=Lists_Cats!$B$40,Lists_Cats!$C$40,IF(C313&lt;=Lists_Cats!$B$41,Lists_Cats!$C$41,IF(C313&lt;=Lists_Cats!$B$42,Lists_Cats!$C$42,IF(C313&lt;=Lists_Cats!$B$43,Lists_Cats!$C$43,IF(C313&lt;=Lists_Cats!$B$44,Lists_Cats!$C$44,IF(C313&lt;=Lists_Cats!$B$45,Lists_Cats!$C$45,IF(C313&lt;=Lists_Cats!$B$46,Lists_Cats!$C$46,Lists_Cats!$C$47))))))))))))))</f>
        <v>FW15</v>
      </c>
      <c r="F313" s="258" t="s">
        <v>9</v>
      </c>
      <c r="G313" s="259" t="s">
        <v>717</v>
      </c>
      <c r="H313" s="200" t="str">
        <f t="shared" si="8"/>
        <v>FT7-FW15-B-MDF - Cherry</v>
      </c>
      <c r="I313" s="260" t="s">
        <v>699</v>
      </c>
      <c r="M313">
        <v>1</v>
      </c>
    </row>
    <row r="314" spans="1:13">
      <c r="A314" s="257" t="s">
        <v>722</v>
      </c>
      <c r="B314" s="258">
        <v>45</v>
      </c>
      <c r="C314" s="258">
        <v>206</v>
      </c>
      <c r="D314" s="258" t="str">
        <f>IF(B314&lt;=Lists_Cats!$B$19,Lists_Cats!$C$19,IF(B314&lt;=Lists_Cats!$B$21,Lists_Cats!$C$21,IF(B314&lt;=Lists_Cats!$B$22,Lists_Cats!$C$22,IF(B314&lt;=Lists_Cats!$B$23,Lists_Cats!$C$23,IF(B314&lt;=Lists_Cats!$B$24,Lists_Cats!$C$24,IF(B314&lt;=Lists_Cats!$B$25,Lists_Cats!$C$25,IF(B314&lt;=Lists_Cats!$B$26,Lists_Cats!$C$26,IF(B314&lt;=Lists_Cats!$B$27,Lists_Cats!$C$27,IF(B314&lt;=Lists_Cats!$B$28,Lists_Cats!$C$28,Lists_Cats!$C$29)))))))))</f>
        <v>FT7</v>
      </c>
      <c r="E314" s="258" t="str">
        <f>IF(C314&lt;=Lists_Cats!$B$33,Lists_Cats!$C$33,IF(C314&lt;=Lists_Cats!$B$34,Lists_Cats!$C$34,IF(C314&lt;=Lists_Cats!$B$35,Lists_Cats!$C$35,IF(C314&lt;=Lists_Cats!$B$36,Lists_Cats!$C$36,IF(C314&lt;=Lists_Cats!$B$37,Lists_Cats!$C$37,IF(C314&lt;=Lists_Cats!$B$38,Lists_Cats!$C$38,IF(C314&lt;=Lists_Cats!$B$39,Lists_Cats!$C$39,IF(C314&lt;=Lists_Cats!$B$40,Lists_Cats!$C$40,IF(C314&lt;=Lists_Cats!$B$41,Lists_Cats!$C$41,IF(C314&lt;=Lists_Cats!$B$42,Lists_Cats!$C$42,IF(C314&lt;=Lists_Cats!$B$43,Lists_Cats!$C$43,IF(C314&lt;=Lists_Cats!$B$44,Lists_Cats!$C$44,IF(C314&lt;=Lists_Cats!$B$45,Lists_Cats!$C$45,IF(C314&lt;=Lists_Cats!$B$46,Lists_Cats!$C$46,Lists_Cats!$C$47))))))))))))))</f>
        <v>FW15</v>
      </c>
      <c r="F314" s="258" t="s">
        <v>9</v>
      </c>
      <c r="G314" s="265" t="s">
        <v>747</v>
      </c>
      <c r="H314" s="200" t="str">
        <f t="shared" si="8"/>
        <v>FT7-FW15-B-MDF - W.Oak</v>
      </c>
      <c r="I314" s="260" t="s">
        <v>699</v>
      </c>
      <c r="M314">
        <v>1</v>
      </c>
    </row>
    <row r="315" spans="1:13">
      <c r="A315" s="257" t="s">
        <v>722</v>
      </c>
      <c r="B315" s="258">
        <v>45</v>
      </c>
      <c r="C315" s="258">
        <v>206</v>
      </c>
      <c r="D315" s="258" t="str">
        <f>IF(B315&lt;=Lists_Cats!$B$19,Lists_Cats!$C$19,IF(B315&lt;=Lists_Cats!$B$21,Lists_Cats!$C$21,IF(B315&lt;=Lists_Cats!$B$22,Lists_Cats!$C$22,IF(B315&lt;=Lists_Cats!$B$23,Lists_Cats!$C$23,IF(B315&lt;=Lists_Cats!$B$24,Lists_Cats!$C$24,IF(B315&lt;=Lists_Cats!$B$25,Lists_Cats!$C$25,IF(B315&lt;=Lists_Cats!$B$26,Lists_Cats!$C$26,IF(B315&lt;=Lists_Cats!$B$27,Lists_Cats!$C$27,IF(B315&lt;=Lists_Cats!$B$28,Lists_Cats!$C$28,Lists_Cats!$C$29)))))))))</f>
        <v>FT7</v>
      </c>
      <c r="E315" s="258" t="str">
        <f>IF(C315&lt;=Lists_Cats!$B$33,Lists_Cats!$C$33,IF(C315&lt;=Lists_Cats!$B$34,Lists_Cats!$C$34,IF(C315&lt;=Lists_Cats!$B$35,Lists_Cats!$C$35,IF(C315&lt;=Lists_Cats!$B$36,Lists_Cats!$C$36,IF(C315&lt;=Lists_Cats!$B$37,Lists_Cats!$C$37,IF(C315&lt;=Lists_Cats!$B$38,Lists_Cats!$C$38,IF(C315&lt;=Lists_Cats!$B$39,Lists_Cats!$C$39,IF(C315&lt;=Lists_Cats!$B$40,Lists_Cats!$C$40,IF(C315&lt;=Lists_Cats!$B$41,Lists_Cats!$C$41,IF(C315&lt;=Lists_Cats!$B$42,Lists_Cats!$C$42,IF(C315&lt;=Lists_Cats!$B$43,Lists_Cats!$C$43,IF(C315&lt;=Lists_Cats!$B$44,Lists_Cats!$C$44,IF(C315&lt;=Lists_Cats!$B$45,Lists_Cats!$C$45,IF(C315&lt;=Lists_Cats!$B$46,Lists_Cats!$C$46,Lists_Cats!$C$47))))))))))))))</f>
        <v>FW15</v>
      </c>
      <c r="F315" s="258" t="s">
        <v>9</v>
      </c>
      <c r="G315" s="259" t="s">
        <v>718</v>
      </c>
      <c r="H315" s="200" t="str">
        <f t="shared" si="8"/>
        <v>FT7-FW15-B-MDF - Maple</v>
      </c>
      <c r="I315" s="260" t="s">
        <v>699</v>
      </c>
      <c r="M315">
        <v>1</v>
      </c>
    </row>
    <row r="316" spans="1:13">
      <c r="A316" s="257" t="s">
        <v>722</v>
      </c>
      <c r="B316" s="258">
        <v>45</v>
      </c>
      <c r="C316" s="258">
        <v>206</v>
      </c>
      <c r="D316" s="258" t="str">
        <f>IF(B316&lt;=Lists_Cats!$B$19,Lists_Cats!$C$19,IF(B316&lt;=Lists_Cats!$B$21,Lists_Cats!$C$21,IF(B316&lt;=Lists_Cats!$B$22,Lists_Cats!$C$22,IF(B316&lt;=Lists_Cats!$B$23,Lists_Cats!$C$23,IF(B316&lt;=Lists_Cats!$B$24,Lists_Cats!$C$24,IF(B316&lt;=Lists_Cats!$B$25,Lists_Cats!$C$25,IF(B316&lt;=Lists_Cats!$B$26,Lists_Cats!$C$26,IF(B316&lt;=Lists_Cats!$B$27,Lists_Cats!$C$27,IF(B316&lt;=Lists_Cats!$B$28,Lists_Cats!$C$28,Lists_Cats!$C$29)))))))))</f>
        <v>FT7</v>
      </c>
      <c r="E316" s="258" t="str">
        <f>IF(C316&lt;=Lists_Cats!$B$33,Lists_Cats!$C$33,IF(C316&lt;=Lists_Cats!$B$34,Lists_Cats!$C$34,IF(C316&lt;=Lists_Cats!$B$35,Lists_Cats!$C$35,IF(C316&lt;=Lists_Cats!$B$36,Lists_Cats!$C$36,IF(C316&lt;=Lists_Cats!$B$37,Lists_Cats!$C$37,IF(C316&lt;=Lists_Cats!$B$38,Lists_Cats!$C$38,IF(C316&lt;=Lists_Cats!$B$39,Lists_Cats!$C$39,IF(C316&lt;=Lists_Cats!$B$40,Lists_Cats!$C$40,IF(C316&lt;=Lists_Cats!$B$41,Lists_Cats!$C$41,IF(C316&lt;=Lists_Cats!$B$42,Lists_Cats!$C$42,IF(C316&lt;=Lists_Cats!$B$43,Lists_Cats!$C$43,IF(C316&lt;=Lists_Cats!$B$44,Lists_Cats!$C$44,IF(C316&lt;=Lists_Cats!$B$45,Lists_Cats!$C$45,IF(C316&lt;=Lists_Cats!$B$46,Lists_Cats!$C$46,Lists_Cats!$C$47))))))))))))))</f>
        <v>FW15</v>
      </c>
      <c r="F316" s="258" t="s">
        <v>9</v>
      </c>
      <c r="G316" s="259" t="s">
        <v>719</v>
      </c>
      <c r="H316" s="200" t="str">
        <f t="shared" si="8"/>
        <v>FT7-FW15-B-MDF - S Beech</v>
      </c>
      <c r="I316" s="260" t="s">
        <v>699</v>
      </c>
      <c r="M316">
        <v>1</v>
      </c>
    </row>
    <row r="317" spans="1:13">
      <c r="A317" s="257" t="s">
        <v>722</v>
      </c>
      <c r="B317" s="258">
        <v>45</v>
      </c>
      <c r="C317" s="258">
        <v>206</v>
      </c>
      <c r="D317" s="258" t="str">
        <f>IF(B317&lt;=Lists_Cats!$B$19,Lists_Cats!$C$19,IF(B317&lt;=Lists_Cats!$B$21,Lists_Cats!$C$21,IF(B317&lt;=Lists_Cats!$B$22,Lists_Cats!$C$22,IF(B317&lt;=Lists_Cats!$B$23,Lists_Cats!$C$23,IF(B317&lt;=Lists_Cats!$B$24,Lists_Cats!$C$24,IF(B317&lt;=Lists_Cats!$B$25,Lists_Cats!$C$25,IF(B317&lt;=Lists_Cats!$B$26,Lists_Cats!$C$26,IF(B317&lt;=Lists_Cats!$B$27,Lists_Cats!$C$27,IF(B317&lt;=Lists_Cats!$B$28,Lists_Cats!$C$28,Lists_Cats!$C$29)))))))))</f>
        <v>FT7</v>
      </c>
      <c r="E317" s="258" t="str">
        <f>IF(C317&lt;=Lists_Cats!$B$33,Lists_Cats!$C$33,IF(C317&lt;=Lists_Cats!$B$34,Lists_Cats!$C$34,IF(C317&lt;=Lists_Cats!$B$35,Lists_Cats!$C$35,IF(C317&lt;=Lists_Cats!$B$36,Lists_Cats!$C$36,IF(C317&lt;=Lists_Cats!$B$37,Lists_Cats!$C$37,IF(C317&lt;=Lists_Cats!$B$38,Lists_Cats!$C$38,IF(C317&lt;=Lists_Cats!$B$39,Lists_Cats!$C$39,IF(C317&lt;=Lists_Cats!$B$40,Lists_Cats!$C$40,IF(C317&lt;=Lists_Cats!$B$41,Lists_Cats!$C$41,IF(C317&lt;=Lists_Cats!$B$42,Lists_Cats!$C$42,IF(C317&lt;=Lists_Cats!$B$43,Lists_Cats!$C$43,IF(C317&lt;=Lists_Cats!$B$44,Lists_Cats!$C$44,IF(C317&lt;=Lists_Cats!$B$45,Lists_Cats!$C$45,IF(C317&lt;=Lists_Cats!$B$46,Lists_Cats!$C$46,Lists_Cats!$C$47))))))))))))))</f>
        <v>FW15</v>
      </c>
      <c r="F317" s="258" t="s">
        <v>9</v>
      </c>
      <c r="G317" s="259" t="s">
        <v>720</v>
      </c>
      <c r="H317" s="200" t="str">
        <f t="shared" si="8"/>
        <v>FT7-FW15-B-MDF - Sapele</v>
      </c>
      <c r="I317" s="260" t="s">
        <v>699</v>
      </c>
      <c r="M317">
        <v>1</v>
      </c>
    </row>
    <row r="318" spans="1:13">
      <c r="A318" s="257" t="s">
        <v>722</v>
      </c>
      <c r="B318" s="258">
        <v>45</v>
      </c>
      <c r="C318" s="258">
        <v>206</v>
      </c>
      <c r="D318" s="258" t="str">
        <f>IF(B318&lt;=Lists_Cats!$B$19,Lists_Cats!$C$19,IF(B318&lt;=Lists_Cats!$B$21,Lists_Cats!$C$21,IF(B318&lt;=Lists_Cats!$B$22,Lists_Cats!$C$22,IF(B318&lt;=Lists_Cats!$B$23,Lists_Cats!$C$23,IF(B318&lt;=Lists_Cats!$B$24,Lists_Cats!$C$24,IF(B318&lt;=Lists_Cats!$B$25,Lists_Cats!$C$25,IF(B318&lt;=Lists_Cats!$B$26,Lists_Cats!$C$26,IF(B318&lt;=Lists_Cats!$B$27,Lists_Cats!$C$27,IF(B318&lt;=Lists_Cats!$B$28,Lists_Cats!$C$28,Lists_Cats!$C$29)))))))))</f>
        <v>FT7</v>
      </c>
      <c r="E318" s="258" t="str">
        <f>IF(C318&lt;=Lists_Cats!$B$33,Lists_Cats!$C$33,IF(C318&lt;=Lists_Cats!$B$34,Lists_Cats!$C$34,IF(C318&lt;=Lists_Cats!$B$35,Lists_Cats!$C$35,IF(C318&lt;=Lists_Cats!$B$36,Lists_Cats!$C$36,IF(C318&lt;=Lists_Cats!$B$37,Lists_Cats!$C$37,IF(C318&lt;=Lists_Cats!$B$38,Lists_Cats!$C$38,IF(C318&lt;=Lists_Cats!$B$39,Lists_Cats!$C$39,IF(C318&lt;=Lists_Cats!$B$40,Lists_Cats!$C$40,IF(C318&lt;=Lists_Cats!$B$41,Lists_Cats!$C$41,IF(C318&lt;=Lists_Cats!$B$42,Lists_Cats!$C$42,IF(C318&lt;=Lists_Cats!$B$43,Lists_Cats!$C$43,IF(C318&lt;=Lists_Cats!$B$44,Lists_Cats!$C$44,IF(C318&lt;=Lists_Cats!$B$45,Lists_Cats!$C$45,IF(C318&lt;=Lists_Cats!$B$46,Lists_Cats!$C$46,Lists_Cats!$C$47))))))))))))))</f>
        <v>FW15</v>
      </c>
      <c r="F318" s="258" t="s">
        <v>9</v>
      </c>
      <c r="G318" s="259" t="s">
        <v>721</v>
      </c>
      <c r="H318" s="200" t="str">
        <f t="shared" si="8"/>
        <v>FT7-FW15-B-MDF - Walnut</v>
      </c>
      <c r="I318" s="260" t="s">
        <v>699</v>
      </c>
      <c r="M318">
        <v>1</v>
      </c>
    </row>
    <row r="319" spans="1:13">
      <c r="A319" s="263" t="s">
        <v>110</v>
      </c>
      <c r="B319" s="264">
        <v>45</v>
      </c>
      <c r="C319" s="264">
        <v>31</v>
      </c>
      <c r="D319" s="264" t="s">
        <v>140</v>
      </c>
      <c r="E319" s="264" t="s">
        <v>144</v>
      </c>
      <c r="F319" s="264" t="s">
        <v>14</v>
      </c>
      <c r="G319" s="265" t="s">
        <v>727</v>
      </c>
      <c r="H319" s="200" t="str">
        <f t="shared" ref="H319:H365" si="9">D319&amp;"-"&amp;E319&amp;"-"&amp;F319&amp;"-"&amp;G319</f>
        <v>FT7-FW1-A-MDF - Paint Grade</v>
      </c>
      <c r="I319" s="266">
        <v>209.90000000000003</v>
      </c>
      <c r="M319">
        <v>1</v>
      </c>
    </row>
    <row r="320" spans="1:13">
      <c r="A320" s="263" t="s">
        <v>110</v>
      </c>
      <c r="B320" s="264">
        <v>45</v>
      </c>
      <c r="C320" s="264">
        <v>31</v>
      </c>
      <c r="D320" s="264" t="s">
        <v>140</v>
      </c>
      <c r="E320" s="264" t="s">
        <v>144</v>
      </c>
      <c r="F320" s="264" t="s">
        <v>4</v>
      </c>
      <c r="G320" s="265" t="s">
        <v>727</v>
      </c>
      <c r="H320" s="200" t="str">
        <f t="shared" si="9"/>
        <v>FT7-FW1-C-MDF - Paint Grade</v>
      </c>
      <c r="I320" s="266">
        <v>261.2</v>
      </c>
      <c r="M320">
        <v>1</v>
      </c>
    </row>
    <row r="321" spans="1:13">
      <c r="A321" s="263" t="s">
        <v>110</v>
      </c>
      <c r="B321" s="264">
        <v>45</v>
      </c>
      <c r="C321" s="264">
        <v>31</v>
      </c>
      <c r="D321" s="264" t="s">
        <v>140</v>
      </c>
      <c r="E321" s="264" t="s">
        <v>144</v>
      </c>
      <c r="F321" s="264" t="s">
        <v>9</v>
      </c>
      <c r="G321" s="265" t="s">
        <v>727</v>
      </c>
      <c r="H321" s="200" t="str">
        <f t="shared" si="9"/>
        <v>FT7-FW1-B-MDF - Paint Grade</v>
      </c>
      <c r="I321" s="266">
        <v>229.7</v>
      </c>
      <c r="M321">
        <v>1</v>
      </c>
    </row>
    <row r="322" spans="1:13">
      <c r="A322" s="267" t="s">
        <v>110</v>
      </c>
      <c r="B322" s="268">
        <v>45</v>
      </c>
      <c r="C322" s="268">
        <v>45</v>
      </c>
      <c r="D322" s="268" t="s">
        <v>140</v>
      </c>
      <c r="E322" s="268" t="s">
        <v>145</v>
      </c>
      <c r="F322" s="268" t="s">
        <v>14</v>
      </c>
      <c r="G322" s="265" t="s">
        <v>727</v>
      </c>
      <c r="H322" s="200" t="str">
        <f t="shared" si="9"/>
        <v>FT7-FW2-A-MDF - Paint Grade</v>
      </c>
      <c r="I322" s="266">
        <v>209.90000000000003</v>
      </c>
      <c r="M322">
        <v>1</v>
      </c>
    </row>
    <row r="323" spans="1:13">
      <c r="A323" s="267" t="s">
        <v>110</v>
      </c>
      <c r="B323" s="268">
        <v>45</v>
      </c>
      <c r="C323" s="268">
        <v>45</v>
      </c>
      <c r="D323" s="268" t="s">
        <v>140</v>
      </c>
      <c r="E323" s="268" t="s">
        <v>145</v>
      </c>
      <c r="F323" s="268" t="s">
        <v>4</v>
      </c>
      <c r="G323" s="265" t="s">
        <v>727</v>
      </c>
      <c r="H323" s="200" t="str">
        <f t="shared" si="9"/>
        <v>FT7-FW2-C-MDF - Paint Grade</v>
      </c>
      <c r="I323" s="266">
        <v>261.2</v>
      </c>
      <c r="M323">
        <v>1</v>
      </c>
    </row>
    <row r="324" spans="1:13">
      <c r="A324" s="267" t="s">
        <v>110</v>
      </c>
      <c r="B324" s="268">
        <v>45</v>
      </c>
      <c r="C324" s="268">
        <v>45</v>
      </c>
      <c r="D324" s="268" t="s">
        <v>140</v>
      </c>
      <c r="E324" s="268" t="s">
        <v>145</v>
      </c>
      <c r="F324" s="268" t="s">
        <v>9</v>
      </c>
      <c r="G324" s="265" t="s">
        <v>727</v>
      </c>
      <c r="H324" s="200" t="str">
        <f t="shared" si="9"/>
        <v>FT7-FW2-B-MDF - Paint Grade</v>
      </c>
      <c r="I324" s="266">
        <v>229.7</v>
      </c>
      <c r="M324">
        <v>1</v>
      </c>
    </row>
    <row r="325" spans="1:13">
      <c r="A325" s="271" t="s">
        <v>110</v>
      </c>
      <c r="B325" s="272">
        <v>45</v>
      </c>
      <c r="C325" s="272">
        <v>60</v>
      </c>
      <c r="D325" s="272" t="s">
        <v>140</v>
      </c>
      <c r="E325" s="272" t="s">
        <v>146</v>
      </c>
      <c r="F325" s="272" t="s">
        <v>14</v>
      </c>
      <c r="G325" s="265" t="s">
        <v>727</v>
      </c>
      <c r="H325" s="200" t="str">
        <f t="shared" si="9"/>
        <v>FT7-FW3-A-MDF - Paint Grade</v>
      </c>
      <c r="I325" s="266">
        <v>209.90000000000003</v>
      </c>
      <c r="M325">
        <v>1</v>
      </c>
    </row>
    <row r="326" spans="1:13">
      <c r="A326" s="271" t="s">
        <v>110</v>
      </c>
      <c r="B326" s="272">
        <v>45</v>
      </c>
      <c r="C326" s="272">
        <v>60</v>
      </c>
      <c r="D326" s="272" t="s">
        <v>140</v>
      </c>
      <c r="E326" s="272" t="s">
        <v>146</v>
      </c>
      <c r="F326" s="272" t="s">
        <v>4</v>
      </c>
      <c r="G326" s="265" t="s">
        <v>727</v>
      </c>
      <c r="H326" s="200" t="str">
        <f t="shared" si="9"/>
        <v>FT7-FW3-C-MDF - Paint Grade</v>
      </c>
      <c r="I326" s="266">
        <v>261.2</v>
      </c>
      <c r="M326">
        <v>1</v>
      </c>
    </row>
    <row r="327" spans="1:13">
      <c r="A327" s="271" t="s">
        <v>110</v>
      </c>
      <c r="B327" s="272">
        <v>45</v>
      </c>
      <c r="C327" s="272">
        <v>60</v>
      </c>
      <c r="D327" s="272" t="s">
        <v>140</v>
      </c>
      <c r="E327" s="272" t="s">
        <v>146</v>
      </c>
      <c r="F327" s="272" t="s">
        <v>9</v>
      </c>
      <c r="G327" s="265" t="s">
        <v>727</v>
      </c>
      <c r="H327" s="200" t="str">
        <f t="shared" si="9"/>
        <v>FT7-FW3-B-MDF - Paint Grade</v>
      </c>
      <c r="I327" s="266">
        <v>229.7</v>
      </c>
      <c r="M327">
        <v>1</v>
      </c>
    </row>
    <row r="328" spans="1:13">
      <c r="A328" s="275" t="s">
        <v>110</v>
      </c>
      <c r="B328" s="276">
        <v>45</v>
      </c>
      <c r="C328" s="276">
        <v>75</v>
      </c>
      <c r="D328" s="276" t="s">
        <v>140</v>
      </c>
      <c r="E328" s="276" t="s">
        <v>147</v>
      </c>
      <c r="F328" s="276" t="s">
        <v>14</v>
      </c>
      <c r="G328" s="265" t="s">
        <v>727</v>
      </c>
      <c r="H328" s="200" t="str">
        <f t="shared" si="9"/>
        <v>FT7-FW4-A-MDF - Paint Grade</v>
      </c>
      <c r="I328" s="266">
        <v>209.90000000000003</v>
      </c>
      <c r="M328">
        <v>1</v>
      </c>
    </row>
    <row r="329" spans="1:13">
      <c r="A329" s="275" t="s">
        <v>110</v>
      </c>
      <c r="B329" s="276">
        <v>45</v>
      </c>
      <c r="C329" s="276">
        <v>75</v>
      </c>
      <c r="D329" s="276" t="s">
        <v>140</v>
      </c>
      <c r="E329" s="276" t="s">
        <v>147</v>
      </c>
      <c r="F329" s="276" t="s">
        <v>4</v>
      </c>
      <c r="G329" s="265" t="s">
        <v>727</v>
      </c>
      <c r="H329" s="200" t="str">
        <f t="shared" si="9"/>
        <v>FT7-FW4-C-MDF - Paint Grade</v>
      </c>
      <c r="I329" s="266">
        <v>261.2</v>
      </c>
      <c r="M329">
        <v>1</v>
      </c>
    </row>
    <row r="330" spans="1:13">
      <c r="A330" s="275" t="s">
        <v>110</v>
      </c>
      <c r="B330" s="276">
        <v>45</v>
      </c>
      <c r="C330" s="276">
        <v>75</v>
      </c>
      <c r="D330" s="276" t="s">
        <v>140</v>
      </c>
      <c r="E330" s="276" t="s">
        <v>147</v>
      </c>
      <c r="F330" s="276" t="s">
        <v>9</v>
      </c>
      <c r="G330" s="265" t="s">
        <v>727</v>
      </c>
      <c r="H330" s="200" t="str">
        <f t="shared" si="9"/>
        <v>FT7-FW4-B-MDF - Paint Grade</v>
      </c>
      <c r="I330" s="266">
        <v>229.7</v>
      </c>
      <c r="M330">
        <v>1</v>
      </c>
    </row>
    <row r="331" spans="1:13">
      <c r="A331" s="257" t="s">
        <v>110</v>
      </c>
      <c r="B331" s="258">
        <v>45</v>
      </c>
      <c r="C331" s="258">
        <v>79</v>
      </c>
      <c r="D331" s="258" t="s">
        <v>140</v>
      </c>
      <c r="E331" s="258" t="s">
        <v>148</v>
      </c>
      <c r="F331" s="258" t="s">
        <v>14</v>
      </c>
      <c r="G331" s="265" t="s">
        <v>727</v>
      </c>
      <c r="H331" s="200" t="str">
        <f t="shared" si="9"/>
        <v>FT7-FW5-A-MDF - Paint Grade</v>
      </c>
      <c r="I331" s="266">
        <v>209.90000000000003</v>
      </c>
      <c r="M331">
        <v>1</v>
      </c>
    </row>
    <row r="332" spans="1:13">
      <c r="A332" s="257" t="s">
        <v>110</v>
      </c>
      <c r="B332" s="258">
        <v>45</v>
      </c>
      <c r="C332" s="258">
        <v>79</v>
      </c>
      <c r="D332" s="258" t="s">
        <v>140</v>
      </c>
      <c r="E332" s="258" t="s">
        <v>148</v>
      </c>
      <c r="F332" s="258" t="s">
        <v>4</v>
      </c>
      <c r="G332" s="265" t="s">
        <v>727</v>
      </c>
      <c r="H332" s="200" t="str">
        <f t="shared" si="9"/>
        <v>FT7-FW5-C-MDF - Paint Grade</v>
      </c>
      <c r="I332" s="266">
        <v>261.2</v>
      </c>
      <c r="M332">
        <v>1</v>
      </c>
    </row>
    <row r="333" spans="1:13">
      <c r="A333" s="257" t="s">
        <v>110</v>
      </c>
      <c r="B333" s="258">
        <v>45</v>
      </c>
      <c r="C333" s="258">
        <v>79</v>
      </c>
      <c r="D333" s="258" t="s">
        <v>140</v>
      </c>
      <c r="E333" s="258" t="s">
        <v>148</v>
      </c>
      <c r="F333" s="258" t="s">
        <v>9</v>
      </c>
      <c r="G333" s="265" t="s">
        <v>727</v>
      </c>
      <c r="H333" s="200" t="str">
        <f t="shared" si="9"/>
        <v>FT7-FW5-B-MDF - Paint Grade</v>
      </c>
      <c r="I333" s="266">
        <v>229.7</v>
      </c>
      <c r="M333">
        <v>1</v>
      </c>
    </row>
    <row r="334" spans="1:13">
      <c r="A334" s="279" t="s">
        <v>111</v>
      </c>
      <c r="B334" s="280">
        <v>45</v>
      </c>
      <c r="C334" s="280">
        <v>82</v>
      </c>
      <c r="D334" s="280" t="s">
        <v>140</v>
      </c>
      <c r="E334" s="280" t="s">
        <v>149</v>
      </c>
      <c r="F334" s="280" t="s">
        <v>14</v>
      </c>
      <c r="G334" s="265" t="s">
        <v>727</v>
      </c>
      <c r="H334" s="200" t="str">
        <f t="shared" si="9"/>
        <v>FT7-FW6-A-MDF - Paint Grade</v>
      </c>
      <c r="I334" s="266">
        <v>224.3</v>
      </c>
      <c r="M334">
        <v>1</v>
      </c>
    </row>
    <row r="335" spans="1:13">
      <c r="A335" s="279" t="s">
        <v>111</v>
      </c>
      <c r="B335" s="280">
        <v>45</v>
      </c>
      <c r="C335" s="280">
        <v>82</v>
      </c>
      <c r="D335" s="280" t="s">
        <v>140</v>
      </c>
      <c r="E335" s="280" t="s">
        <v>149</v>
      </c>
      <c r="F335" s="280" t="s">
        <v>4</v>
      </c>
      <c r="G335" s="265" t="s">
        <v>727</v>
      </c>
      <c r="H335" s="200" t="str">
        <f t="shared" si="9"/>
        <v>FT7-FW6-C-MDF - Paint Grade</v>
      </c>
      <c r="I335" s="266">
        <v>277.40000000000003</v>
      </c>
      <c r="M335">
        <v>1</v>
      </c>
    </row>
    <row r="336" spans="1:13">
      <c r="A336" s="279" t="s">
        <v>111</v>
      </c>
      <c r="B336" s="280">
        <v>45</v>
      </c>
      <c r="C336" s="280">
        <v>82</v>
      </c>
      <c r="D336" s="280" t="s">
        <v>140</v>
      </c>
      <c r="E336" s="280" t="s">
        <v>149</v>
      </c>
      <c r="F336" s="280" t="s">
        <v>9</v>
      </c>
      <c r="G336" s="265" t="s">
        <v>727</v>
      </c>
      <c r="H336" s="200" t="str">
        <f t="shared" si="9"/>
        <v>FT7-FW6-B-MDF - Paint Grade</v>
      </c>
      <c r="I336" s="266">
        <v>242.3</v>
      </c>
      <c r="M336">
        <v>1</v>
      </c>
    </row>
    <row r="337" spans="1:13">
      <c r="A337" s="279" t="s">
        <v>111</v>
      </c>
      <c r="B337" s="280">
        <v>45</v>
      </c>
      <c r="C337" s="280">
        <v>91</v>
      </c>
      <c r="D337" s="280" t="s">
        <v>140</v>
      </c>
      <c r="E337" s="280" t="s">
        <v>150</v>
      </c>
      <c r="F337" s="280" t="s">
        <v>14</v>
      </c>
      <c r="G337" s="265" t="s">
        <v>727</v>
      </c>
      <c r="H337" s="200" t="str">
        <f t="shared" si="9"/>
        <v>FT7-FW7-A-MDF - Paint Grade</v>
      </c>
      <c r="I337" s="266">
        <v>224.3</v>
      </c>
      <c r="M337">
        <v>1</v>
      </c>
    </row>
    <row r="338" spans="1:13">
      <c r="A338" s="279" t="s">
        <v>111</v>
      </c>
      <c r="B338" s="280">
        <v>45</v>
      </c>
      <c r="C338" s="280">
        <v>91</v>
      </c>
      <c r="D338" s="280" t="s">
        <v>140</v>
      </c>
      <c r="E338" s="280" t="s">
        <v>150</v>
      </c>
      <c r="F338" s="280" t="s">
        <v>4</v>
      </c>
      <c r="G338" s="265" t="s">
        <v>727</v>
      </c>
      <c r="H338" s="200" t="str">
        <f t="shared" si="9"/>
        <v>FT7-FW7-C-MDF - Paint Grade</v>
      </c>
      <c r="I338" s="266">
        <v>277.40000000000003</v>
      </c>
      <c r="M338">
        <v>1</v>
      </c>
    </row>
    <row r="339" spans="1:13">
      <c r="A339" s="279" t="s">
        <v>111</v>
      </c>
      <c r="B339" s="280">
        <v>45</v>
      </c>
      <c r="C339" s="280">
        <v>91</v>
      </c>
      <c r="D339" s="280" t="s">
        <v>140</v>
      </c>
      <c r="E339" s="280" t="s">
        <v>150</v>
      </c>
      <c r="F339" s="280" t="s">
        <v>9</v>
      </c>
      <c r="G339" s="265" t="s">
        <v>727</v>
      </c>
      <c r="H339" s="200" t="str">
        <f t="shared" si="9"/>
        <v>FT7-FW7-B-MDF - Paint Grade</v>
      </c>
      <c r="I339" s="266">
        <v>242.3</v>
      </c>
      <c r="M339">
        <v>1</v>
      </c>
    </row>
    <row r="340" spans="1:13">
      <c r="A340" s="279" t="s">
        <v>111</v>
      </c>
      <c r="B340" s="280">
        <v>45</v>
      </c>
      <c r="C340" s="280">
        <v>104</v>
      </c>
      <c r="D340" s="280" t="s">
        <v>140</v>
      </c>
      <c r="E340" s="280" t="s">
        <v>151</v>
      </c>
      <c r="F340" s="280" t="s">
        <v>14</v>
      </c>
      <c r="G340" s="265" t="s">
        <v>727</v>
      </c>
      <c r="H340" s="200" t="str">
        <f t="shared" si="9"/>
        <v>FT7-FW8-A-MDF - Paint Grade</v>
      </c>
      <c r="I340" s="266">
        <v>224.3</v>
      </c>
      <c r="M340">
        <v>1</v>
      </c>
    </row>
    <row r="341" spans="1:13">
      <c r="A341" s="279" t="s">
        <v>111</v>
      </c>
      <c r="B341" s="280">
        <v>45</v>
      </c>
      <c r="C341" s="280">
        <v>104</v>
      </c>
      <c r="D341" s="280" t="s">
        <v>140</v>
      </c>
      <c r="E341" s="280" t="s">
        <v>151</v>
      </c>
      <c r="F341" s="280" t="s">
        <v>4</v>
      </c>
      <c r="G341" s="265" t="s">
        <v>727</v>
      </c>
      <c r="H341" s="200" t="str">
        <f t="shared" si="9"/>
        <v>FT7-FW8-C-MDF - Paint Grade</v>
      </c>
      <c r="I341" s="266">
        <v>277.40000000000003</v>
      </c>
      <c r="M341">
        <v>1</v>
      </c>
    </row>
    <row r="342" spans="1:13">
      <c r="A342" s="279" t="s">
        <v>111</v>
      </c>
      <c r="B342" s="280">
        <v>45</v>
      </c>
      <c r="C342" s="280">
        <v>104</v>
      </c>
      <c r="D342" s="280" t="s">
        <v>140</v>
      </c>
      <c r="E342" s="280" t="s">
        <v>151</v>
      </c>
      <c r="F342" s="280" t="s">
        <v>9</v>
      </c>
      <c r="G342" s="265" t="s">
        <v>727</v>
      </c>
      <c r="H342" s="200" t="str">
        <f t="shared" si="9"/>
        <v>FT7-FW8-B-MDF - Paint Grade</v>
      </c>
      <c r="I342" s="266">
        <v>242.3</v>
      </c>
      <c r="M342">
        <v>1</v>
      </c>
    </row>
    <row r="343" spans="1:13">
      <c r="A343" s="257" t="s">
        <v>112</v>
      </c>
      <c r="B343" s="258">
        <v>45</v>
      </c>
      <c r="C343" s="258">
        <v>115</v>
      </c>
      <c r="D343" s="258" t="s">
        <v>140</v>
      </c>
      <c r="E343" s="258" t="s">
        <v>152</v>
      </c>
      <c r="F343" s="258" t="s">
        <v>14</v>
      </c>
      <c r="G343" s="265" t="s">
        <v>727</v>
      </c>
      <c r="H343" s="200" t="str">
        <f t="shared" si="9"/>
        <v>FT7-FW9-A-MDF - Paint Grade</v>
      </c>
      <c r="I343" s="266">
        <v>248.60000000000002</v>
      </c>
      <c r="M343">
        <v>1</v>
      </c>
    </row>
    <row r="344" spans="1:13">
      <c r="A344" s="257" t="s">
        <v>112</v>
      </c>
      <c r="B344" s="258">
        <v>45</v>
      </c>
      <c r="C344" s="258">
        <v>115</v>
      </c>
      <c r="D344" s="258" t="s">
        <v>140</v>
      </c>
      <c r="E344" s="258" t="s">
        <v>152</v>
      </c>
      <c r="F344" s="258" t="s">
        <v>4</v>
      </c>
      <c r="G344" s="265" t="s">
        <v>727</v>
      </c>
      <c r="H344" s="200" t="str">
        <f t="shared" si="9"/>
        <v>FT7-FW9-C-MDF - Paint Grade</v>
      </c>
      <c r="I344" s="266">
        <v>327.8</v>
      </c>
      <c r="M344">
        <v>1</v>
      </c>
    </row>
    <row r="345" spans="1:13">
      <c r="A345" s="257" t="s">
        <v>112</v>
      </c>
      <c r="B345" s="258">
        <v>45</v>
      </c>
      <c r="C345" s="258">
        <v>115</v>
      </c>
      <c r="D345" s="258" t="s">
        <v>140</v>
      </c>
      <c r="E345" s="258" t="s">
        <v>152</v>
      </c>
      <c r="F345" s="258" t="s">
        <v>9</v>
      </c>
      <c r="G345" s="265" t="s">
        <v>727</v>
      </c>
      <c r="H345" s="200" t="str">
        <f t="shared" si="9"/>
        <v>FT7-FW9-B-MDF - Paint Grade</v>
      </c>
      <c r="I345" s="266">
        <v>286.40000000000003</v>
      </c>
      <c r="M345">
        <v>1</v>
      </c>
    </row>
    <row r="346" spans="1:13">
      <c r="A346" s="257" t="s">
        <v>112</v>
      </c>
      <c r="B346" s="258">
        <v>45</v>
      </c>
      <c r="C346" s="258">
        <v>125</v>
      </c>
      <c r="D346" s="258" t="s">
        <v>140</v>
      </c>
      <c r="E346" s="258" t="s">
        <v>153</v>
      </c>
      <c r="F346" s="258" t="s">
        <v>14</v>
      </c>
      <c r="G346" s="265" t="s">
        <v>727</v>
      </c>
      <c r="H346" s="200" t="str">
        <f t="shared" si="9"/>
        <v>FT7-FW10-A-MDF - Paint Grade</v>
      </c>
      <c r="I346" s="266">
        <v>248.60000000000002</v>
      </c>
      <c r="M346">
        <v>1</v>
      </c>
    </row>
    <row r="347" spans="1:13">
      <c r="A347" s="257" t="s">
        <v>112</v>
      </c>
      <c r="B347" s="258">
        <v>45</v>
      </c>
      <c r="C347" s="258">
        <v>125</v>
      </c>
      <c r="D347" s="258" t="s">
        <v>140</v>
      </c>
      <c r="E347" s="258" t="s">
        <v>153</v>
      </c>
      <c r="F347" s="258" t="s">
        <v>4</v>
      </c>
      <c r="G347" s="265" t="s">
        <v>727</v>
      </c>
      <c r="H347" s="200" t="str">
        <f t="shared" si="9"/>
        <v>FT7-FW10-C-MDF - Paint Grade</v>
      </c>
      <c r="I347" s="266">
        <v>327.8</v>
      </c>
      <c r="M347">
        <v>1</v>
      </c>
    </row>
    <row r="348" spans="1:13">
      <c r="A348" s="257" t="s">
        <v>112</v>
      </c>
      <c r="B348" s="258">
        <v>45</v>
      </c>
      <c r="C348" s="258">
        <v>125</v>
      </c>
      <c r="D348" s="258" t="s">
        <v>140</v>
      </c>
      <c r="E348" s="258" t="s">
        <v>153</v>
      </c>
      <c r="F348" s="258" t="s">
        <v>9</v>
      </c>
      <c r="G348" s="265" t="s">
        <v>727</v>
      </c>
      <c r="H348" s="200" t="str">
        <f t="shared" si="9"/>
        <v>FT7-FW10-B-MDF - Paint Grade</v>
      </c>
      <c r="I348" s="266">
        <v>286.40000000000003</v>
      </c>
      <c r="M348">
        <v>1</v>
      </c>
    </row>
    <row r="349" spans="1:13">
      <c r="A349" s="257" t="s">
        <v>722</v>
      </c>
      <c r="B349" s="258">
        <v>45</v>
      </c>
      <c r="C349" s="258">
        <v>138</v>
      </c>
      <c r="D349" s="258" t="s">
        <v>140</v>
      </c>
      <c r="E349" s="258" t="s">
        <v>154</v>
      </c>
      <c r="F349" s="258" t="s">
        <v>14</v>
      </c>
      <c r="G349" s="265" t="s">
        <v>727</v>
      </c>
      <c r="H349" s="200" t="str">
        <f t="shared" si="9"/>
        <v>FT7-FW11-A-MDF - Paint Grade</v>
      </c>
      <c r="I349" s="266">
        <v>288.2</v>
      </c>
      <c r="M349">
        <v>1</v>
      </c>
    </row>
    <row r="350" spans="1:13">
      <c r="A350" s="257" t="s">
        <v>722</v>
      </c>
      <c r="B350" s="258">
        <v>45</v>
      </c>
      <c r="C350" s="258">
        <v>138</v>
      </c>
      <c r="D350" s="258" t="s">
        <v>140</v>
      </c>
      <c r="E350" s="258" t="s">
        <v>154</v>
      </c>
      <c r="F350" s="258" t="s">
        <v>4</v>
      </c>
      <c r="G350" s="265" t="s">
        <v>727</v>
      </c>
      <c r="H350" s="200" t="str">
        <f t="shared" si="9"/>
        <v>FT7-FW11-C-MDF - Paint Grade</v>
      </c>
      <c r="I350" s="266">
        <v>375.5</v>
      </c>
      <c r="M350">
        <v>1</v>
      </c>
    </row>
    <row r="351" spans="1:13">
      <c r="A351" s="257" t="s">
        <v>722</v>
      </c>
      <c r="B351" s="258">
        <v>45</v>
      </c>
      <c r="C351" s="258">
        <v>138</v>
      </c>
      <c r="D351" s="258" t="s">
        <v>140</v>
      </c>
      <c r="E351" s="258" t="s">
        <v>154</v>
      </c>
      <c r="F351" s="258" t="s">
        <v>9</v>
      </c>
      <c r="G351" s="265" t="s">
        <v>727</v>
      </c>
      <c r="H351" s="200" t="str">
        <f t="shared" si="9"/>
        <v>FT7-FW11-B-MDF - Paint Grade</v>
      </c>
      <c r="I351" s="266">
        <v>332.3</v>
      </c>
      <c r="M351">
        <v>1</v>
      </c>
    </row>
    <row r="352" spans="1:13">
      <c r="A352" s="257" t="s">
        <v>722</v>
      </c>
      <c r="B352" s="258">
        <v>45</v>
      </c>
      <c r="C352" s="258">
        <v>150</v>
      </c>
      <c r="D352" s="258" t="s">
        <v>140</v>
      </c>
      <c r="E352" s="258" t="s">
        <v>155</v>
      </c>
      <c r="F352" s="258" t="s">
        <v>14</v>
      </c>
      <c r="G352" s="265" t="s">
        <v>727</v>
      </c>
      <c r="H352" s="200" t="str">
        <f t="shared" si="9"/>
        <v>FT7-FW12-A-MDF - Paint Grade</v>
      </c>
      <c r="I352" s="266">
        <v>288.2</v>
      </c>
      <c r="M352">
        <v>1</v>
      </c>
    </row>
    <row r="353" spans="1:13">
      <c r="A353" s="257" t="s">
        <v>722</v>
      </c>
      <c r="B353" s="258">
        <v>45</v>
      </c>
      <c r="C353" s="258">
        <v>150</v>
      </c>
      <c r="D353" s="258" t="s">
        <v>140</v>
      </c>
      <c r="E353" s="258" t="s">
        <v>155</v>
      </c>
      <c r="F353" s="258" t="s">
        <v>4</v>
      </c>
      <c r="G353" s="265" t="s">
        <v>727</v>
      </c>
      <c r="H353" s="200" t="str">
        <f t="shared" si="9"/>
        <v>FT7-FW12-C-MDF - Paint Grade</v>
      </c>
      <c r="I353" s="266">
        <v>375.5</v>
      </c>
      <c r="M353">
        <v>1</v>
      </c>
    </row>
    <row r="354" spans="1:13">
      <c r="A354" s="257" t="s">
        <v>722</v>
      </c>
      <c r="B354" s="258">
        <v>45</v>
      </c>
      <c r="C354" s="258">
        <v>150</v>
      </c>
      <c r="D354" s="258" t="s">
        <v>140</v>
      </c>
      <c r="E354" s="258" t="s">
        <v>155</v>
      </c>
      <c r="F354" s="258" t="s">
        <v>9</v>
      </c>
      <c r="G354" s="265" t="s">
        <v>727</v>
      </c>
      <c r="H354" s="200" t="str">
        <f t="shared" si="9"/>
        <v>FT7-FW12-B-MDF - Paint Grade</v>
      </c>
      <c r="I354" s="266">
        <v>332.3</v>
      </c>
      <c r="M354">
        <v>1</v>
      </c>
    </row>
    <row r="355" spans="1:13">
      <c r="A355" s="257" t="s">
        <v>722</v>
      </c>
      <c r="B355" s="258">
        <v>45</v>
      </c>
      <c r="C355" s="258">
        <v>153</v>
      </c>
      <c r="D355" s="258" t="s">
        <v>140</v>
      </c>
      <c r="E355" s="258" t="s">
        <v>156</v>
      </c>
      <c r="F355" s="258" t="s">
        <v>14</v>
      </c>
      <c r="G355" s="265" t="s">
        <v>727</v>
      </c>
      <c r="H355" s="200" t="str">
        <f t="shared" si="9"/>
        <v>FT7-FW13-A-MDF - Paint Grade</v>
      </c>
      <c r="I355" s="260" t="s">
        <v>699</v>
      </c>
      <c r="M355">
        <v>1</v>
      </c>
    </row>
    <row r="356" spans="1:13">
      <c r="A356" s="257" t="s">
        <v>722</v>
      </c>
      <c r="B356" s="258">
        <v>45</v>
      </c>
      <c r="C356" s="258">
        <v>153</v>
      </c>
      <c r="D356" s="258" t="s">
        <v>140</v>
      </c>
      <c r="E356" s="258" t="s">
        <v>156</v>
      </c>
      <c r="F356" s="258" t="s">
        <v>4</v>
      </c>
      <c r="G356" s="265" t="s">
        <v>727</v>
      </c>
      <c r="H356" s="200" t="str">
        <f t="shared" si="9"/>
        <v>FT7-FW13-C-MDF - Paint Grade</v>
      </c>
      <c r="I356" s="260" t="s">
        <v>699</v>
      </c>
      <c r="M356">
        <v>1</v>
      </c>
    </row>
    <row r="357" spans="1:13">
      <c r="A357" s="257" t="s">
        <v>722</v>
      </c>
      <c r="B357" s="258">
        <v>45</v>
      </c>
      <c r="C357" s="258">
        <v>153</v>
      </c>
      <c r="D357" s="258" t="s">
        <v>140</v>
      </c>
      <c r="E357" s="258" t="s">
        <v>156</v>
      </c>
      <c r="F357" s="258" t="s">
        <v>9</v>
      </c>
      <c r="G357" s="265" t="s">
        <v>727</v>
      </c>
      <c r="H357" s="200" t="str">
        <f t="shared" si="9"/>
        <v>FT7-FW13-B-MDF - Paint Grade</v>
      </c>
      <c r="I357" s="260" t="s">
        <v>699</v>
      </c>
      <c r="M357">
        <v>1</v>
      </c>
    </row>
    <row r="358" spans="1:13">
      <c r="A358" s="257" t="s">
        <v>722</v>
      </c>
      <c r="B358" s="258">
        <v>45</v>
      </c>
      <c r="C358" s="258">
        <v>176</v>
      </c>
      <c r="D358" s="258" t="s">
        <v>140</v>
      </c>
      <c r="E358" s="258" t="s">
        <v>157</v>
      </c>
      <c r="F358" s="258" t="s">
        <v>14</v>
      </c>
      <c r="G358" s="265" t="s">
        <v>727</v>
      </c>
      <c r="H358" s="200" t="str">
        <f t="shared" si="9"/>
        <v>FT7-FW14-A-MDF - Paint Grade</v>
      </c>
      <c r="I358" s="260" t="s">
        <v>699</v>
      </c>
      <c r="M358">
        <v>1</v>
      </c>
    </row>
    <row r="359" spans="1:13">
      <c r="A359" s="257" t="s">
        <v>722</v>
      </c>
      <c r="B359" s="258">
        <v>45</v>
      </c>
      <c r="C359" s="258">
        <v>176</v>
      </c>
      <c r="D359" s="258" t="s">
        <v>140</v>
      </c>
      <c r="E359" s="258" t="s">
        <v>157</v>
      </c>
      <c r="F359" s="258" t="s">
        <v>4</v>
      </c>
      <c r="G359" s="265" t="s">
        <v>727</v>
      </c>
      <c r="H359" s="200" t="str">
        <f t="shared" si="9"/>
        <v>FT7-FW14-C-MDF - Paint Grade</v>
      </c>
      <c r="I359" s="260" t="s">
        <v>699</v>
      </c>
      <c r="M359">
        <v>1</v>
      </c>
    </row>
    <row r="360" spans="1:13">
      <c r="A360" s="257" t="s">
        <v>722</v>
      </c>
      <c r="B360" s="258">
        <v>45</v>
      </c>
      <c r="C360" s="258">
        <v>176</v>
      </c>
      <c r="D360" s="258" t="s">
        <v>140</v>
      </c>
      <c r="E360" s="258" t="s">
        <v>157</v>
      </c>
      <c r="F360" s="258" t="s">
        <v>9</v>
      </c>
      <c r="G360" s="265" t="s">
        <v>727</v>
      </c>
      <c r="H360" s="200" t="str">
        <f t="shared" si="9"/>
        <v>FT7-FW14-B-MDF - Paint Grade</v>
      </c>
      <c r="I360" s="260" t="s">
        <v>699</v>
      </c>
      <c r="M360">
        <v>1</v>
      </c>
    </row>
    <row r="361" spans="1:13">
      <c r="A361" s="257" t="s">
        <v>722</v>
      </c>
      <c r="B361" s="258">
        <v>45</v>
      </c>
      <c r="C361" s="258">
        <v>206</v>
      </c>
      <c r="D361" s="258" t="s">
        <v>140</v>
      </c>
      <c r="E361" s="258" t="s">
        <v>158</v>
      </c>
      <c r="F361" s="258" t="s">
        <v>14</v>
      </c>
      <c r="G361" s="265" t="s">
        <v>727</v>
      </c>
      <c r="H361" s="200" t="str">
        <f t="shared" si="9"/>
        <v>FT7-FW15-A-MDF - Paint Grade</v>
      </c>
      <c r="I361" s="260" t="s">
        <v>699</v>
      </c>
      <c r="M361">
        <v>1</v>
      </c>
    </row>
    <row r="362" spans="1:13">
      <c r="A362" s="257" t="s">
        <v>722</v>
      </c>
      <c r="B362" s="258">
        <v>45</v>
      </c>
      <c r="C362" s="258">
        <v>206</v>
      </c>
      <c r="D362" s="258" t="s">
        <v>140</v>
      </c>
      <c r="E362" s="258" t="s">
        <v>158</v>
      </c>
      <c r="F362" s="258" t="s">
        <v>4</v>
      </c>
      <c r="G362" s="265" t="s">
        <v>727</v>
      </c>
      <c r="H362" s="200" t="str">
        <f t="shared" si="9"/>
        <v>FT7-FW15-C-MDF - Paint Grade</v>
      </c>
      <c r="I362" s="260" t="s">
        <v>699</v>
      </c>
      <c r="M362">
        <v>1</v>
      </c>
    </row>
    <row r="363" spans="1:13">
      <c r="A363" s="257" t="s">
        <v>722</v>
      </c>
      <c r="B363" s="258">
        <v>45</v>
      </c>
      <c r="C363" s="258">
        <v>206</v>
      </c>
      <c r="D363" s="258" t="s">
        <v>140</v>
      </c>
      <c r="E363" s="258" t="s">
        <v>158</v>
      </c>
      <c r="F363" s="258" t="s">
        <v>9</v>
      </c>
      <c r="G363" s="265" t="s">
        <v>727</v>
      </c>
      <c r="H363" s="200" t="str">
        <f t="shared" si="9"/>
        <v>FT7-FW15-B-MDF - Paint Grade</v>
      </c>
      <c r="I363" s="260" t="s">
        <v>699</v>
      </c>
      <c r="M363">
        <v>1</v>
      </c>
    </row>
    <row r="364" spans="1:13">
      <c r="A364" s="12" t="s">
        <v>69</v>
      </c>
      <c r="B364" s="13">
        <v>15</v>
      </c>
      <c r="C364" s="14">
        <v>45</v>
      </c>
      <c r="D364" s="15" t="s">
        <v>135</v>
      </c>
      <c r="E364" s="15" t="s">
        <v>145</v>
      </c>
      <c r="F364" s="15" t="s">
        <v>14</v>
      </c>
      <c r="G364" s="56" t="s">
        <v>746</v>
      </c>
      <c r="H364" s="200" t="str">
        <f t="shared" si="9"/>
        <v>FT2-FW2-A-MDF - Euro Oak</v>
      </c>
      <c r="I364" s="17">
        <v>160.44</v>
      </c>
      <c r="M364">
        <v>1</v>
      </c>
    </row>
    <row r="365" spans="1:13">
      <c r="A365" s="18" t="s">
        <v>70</v>
      </c>
      <c r="B365" s="13">
        <v>15</v>
      </c>
      <c r="C365" s="14">
        <v>60</v>
      </c>
      <c r="D365" s="15" t="s">
        <v>135</v>
      </c>
      <c r="E365" s="15" t="s">
        <v>146</v>
      </c>
      <c r="F365" s="15" t="s">
        <v>14</v>
      </c>
      <c r="G365" s="56" t="s">
        <v>746</v>
      </c>
      <c r="H365" s="200" t="str">
        <f t="shared" si="9"/>
        <v>FT2-FW3-A-MDF - Euro Oak</v>
      </c>
      <c r="I365" s="17">
        <v>199.66</v>
      </c>
      <c r="M365">
        <v>1</v>
      </c>
    </row>
    <row r="366" spans="1:13">
      <c r="A366" s="18" t="s">
        <v>71</v>
      </c>
      <c r="B366" s="13">
        <v>15</v>
      </c>
      <c r="C366" s="14">
        <v>75</v>
      </c>
      <c r="D366" s="15" t="s">
        <v>135</v>
      </c>
      <c r="E366" s="15" t="s">
        <v>147</v>
      </c>
      <c r="F366" s="15" t="s">
        <v>14</v>
      </c>
      <c r="G366" s="56" t="s">
        <v>746</v>
      </c>
      <c r="H366" s="200" t="str">
        <f t="shared" ref="H366:H429" si="10">D366&amp;"-"&amp;E366&amp;"-"&amp;F366&amp;"-"&amp;G366</f>
        <v>FT2-FW4-A-MDF - Euro Oak</v>
      </c>
      <c r="I366" s="17">
        <v>239.82</v>
      </c>
      <c r="M366">
        <v>1</v>
      </c>
    </row>
    <row r="367" spans="1:13">
      <c r="A367" s="18" t="s">
        <v>72</v>
      </c>
      <c r="B367" s="13">
        <v>15</v>
      </c>
      <c r="C367" s="14">
        <v>82</v>
      </c>
      <c r="D367" s="15" t="s">
        <v>135</v>
      </c>
      <c r="E367" s="15" t="s">
        <v>149</v>
      </c>
      <c r="F367" s="15" t="s">
        <v>14</v>
      </c>
      <c r="G367" s="56" t="s">
        <v>746</v>
      </c>
      <c r="H367" s="200" t="str">
        <f t="shared" si="10"/>
        <v>FT2-FW6-A-MDF - Euro Oak</v>
      </c>
      <c r="I367" s="17">
        <v>258.39999999999998</v>
      </c>
      <c r="M367">
        <v>1</v>
      </c>
    </row>
    <row r="368" spans="1:13">
      <c r="A368" s="18" t="s">
        <v>73</v>
      </c>
      <c r="B368" s="13">
        <v>18</v>
      </c>
      <c r="C368" s="14">
        <v>45</v>
      </c>
      <c r="D368" s="15" t="s">
        <v>136</v>
      </c>
      <c r="E368" s="15" t="s">
        <v>145</v>
      </c>
      <c r="F368" s="15" t="s">
        <v>14</v>
      </c>
      <c r="G368" s="56" t="s">
        <v>746</v>
      </c>
      <c r="H368" s="200" t="str">
        <f t="shared" si="10"/>
        <v>FT3-FW2-A-MDF - Euro Oak</v>
      </c>
      <c r="I368" s="17">
        <v>192.92</v>
      </c>
      <c r="M368">
        <v>1</v>
      </c>
    </row>
    <row r="369" spans="1:13">
      <c r="A369" s="18" t="s">
        <v>74</v>
      </c>
      <c r="B369" s="13">
        <v>18</v>
      </c>
      <c r="C369" s="14">
        <v>60</v>
      </c>
      <c r="D369" s="15" t="s">
        <v>136</v>
      </c>
      <c r="E369" s="15" t="s">
        <v>146</v>
      </c>
      <c r="F369" s="15" t="s">
        <v>14</v>
      </c>
      <c r="G369" s="56" t="s">
        <v>746</v>
      </c>
      <c r="H369" s="200" t="str">
        <f t="shared" si="10"/>
        <v>FT3-FW3-A-MDF - Euro Oak</v>
      </c>
      <c r="I369" s="17">
        <v>243.12</v>
      </c>
      <c r="M369">
        <v>1</v>
      </c>
    </row>
    <row r="370" spans="1:13">
      <c r="A370" s="18" t="s">
        <v>75</v>
      </c>
      <c r="B370" s="13">
        <v>18</v>
      </c>
      <c r="C370" s="14">
        <v>75</v>
      </c>
      <c r="D370" s="15" t="s">
        <v>136</v>
      </c>
      <c r="E370" s="15" t="s">
        <v>147</v>
      </c>
      <c r="F370" s="15" t="s">
        <v>14</v>
      </c>
      <c r="G370" s="56" t="s">
        <v>746</v>
      </c>
      <c r="H370" s="200" t="str">
        <f t="shared" si="10"/>
        <v>FT3-FW4-A-MDF - Euro Oak</v>
      </c>
      <c r="I370" s="17">
        <v>291.68</v>
      </c>
      <c r="M370">
        <v>1</v>
      </c>
    </row>
    <row r="371" spans="1:13">
      <c r="A371" s="18" t="s">
        <v>76</v>
      </c>
      <c r="B371" s="13">
        <v>18</v>
      </c>
      <c r="C371" s="14">
        <v>82</v>
      </c>
      <c r="D371" s="15" t="s">
        <v>136</v>
      </c>
      <c r="E371" s="15" t="s">
        <v>149</v>
      </c>
      <c r="F371" s="15" t="s">
        <v>14</v>
      </c>
      <c r="G371" s="56" t="s">
        <v>746</v>
      </c>
      <c r="H371" s="200" t="str">
        <f t="shared" si="10"/>
        <v>FT3-FW6-A-MDF - Euro Oak</v>
      </c>
      <c r="I371" s="17">
        <v>315.78999999999996</v>
      </c>
      <c r="M371">
        <v>1</v>
      </c>
    </row>
    <row r="372" spans="1:13">
      <c r="A372" s="18" t="s">
        <v>77</v>
      </c>
      <c r="B372" s="13">
        <v>22</v>
      </c>
      <c r="C372" s="14">
        <v>45</v>
      </c>
      <c r="D372" s="15" t="s">
        <v>137</v>
      </c>
      <c r="E372" s="15" t="s">
        <v>145</v>
      </c>
      <c r="F372" s="15" t="s">
        <v>14</v>
      </c>
      <c r="G372" s="56" t="s">
        <v>746</v>
      </c>
      <c r="H372" s="200" t="str">
        <f t="shared" si="10"/>
        <v>FT4-FW2-A-MDF - Euro Oak</v>
      </c>
      <c r="I372" s="17">
        <v>250.67</v>
      </c>
      <c r="M372">
        <v>1</v>
      </c>
    </row>
    <row r="373" spans="1:13">
      <c r="A373" s="18" t="s">
        <v>78</v>
      </c>
      <c r="B373" s="13">
        <v>22</v>
      </c>
      <c r="C373" s="14">
        <v>60</v>
      </c>
      <c r="D373" s="15" t="s">
        <v>137</v>
      </c>
      <c r="E373" s="15" t="s">
        <v>146</v>
      </c>
      <c r="F373" s="15" t="s">
        <v>14</v>
      </c>
      <c r="G373" s="56" t="s">
        <v>746</v>
      </c>
      <c r="H373" s="200" t="str">
        <f t="shared" si="10"/>
        <v>FT4-FW3-A-MDF - Euro Oak</v>
      </c>
      <c r="I373" s="17">
        <v>318.11</v>
      </c>
      <c r="M373">
        <v>1</v>
      </c>
    </row>
    <row r="374" spans="1:13">
      <c r="A374" s="18" t="s">
        <v>79</v>
      </c>
      <c r="B374" s="13">
        <v>22</v>
      </c>
      <c r="C374" s="14">
        <v>75</v>
      </c>
      <c r="D374" s="15" t="s">
        <v>137</v>
      </c>
      <c r="E374" s="15" t="s">
        <v>147</v>
      </c>
      <c r="F374" s="15" t="s">
        <v>14</v>
      </c>
      <c r="G374" s="56" t="s">
        <v>746</v>
      </c>
      <c r="H374" s="200" t="str">
        <f t="shared" si="10"/>
        <v>FT4-FW4-A-MDF - Euro Oak</v>
      </c>
      <c r="I374" s="17">
        <v>387.49</v>
      </c>
      <c r="M374">
        <v>1</v>
      </c>
    </row>
    <row r="375" spans="1:13">
      <c r="A375" s="18" t="s">
        <v>80</v>
      </c>
      <c r="B375" s="13">
        <v>22</v>
      </c>
      <c r="C375" s="14">
        <v>82</v>
      </c>
      <c r="D375" s="15" t="s">
        <v>137</v>
      </c>
      <c r="E375" s="15" t="s">
        <v>149</v>
      </c>
      <c r="F375" s="15" t="s">
        <v>14</v>
      </c>
      <c r="G375" s="56" t="s">
        <v>746</v>
      </c>
      <c r="H375" s="200" t="str">
        <f t="shared" si="10"/>
        <v>FT4-FW6-A-MDF - Euro Oak</v>
      </c>
      <c r="I375" s="17">
        <v>416.73</v>
      </c>
      <c r="M375">
        <v>1</v>
      </c>
    </row>
    <row r="376" spans="1:13">
      <c r="A376" s="19" t="s">
        <v>69</v>
      </c>
      <c r="B376" s="20">
        <v>15</v>
      </c>
      <c r="C376" s="21">
        <v>45</v>
      </c>
      <c r="D376" s="22" t="s">
        <v>135</v>
      </c>
      <c r="E376" s="22" t="s">
        <v>145</v>
      </c>
      <c r="F376" s="15" t="s">
        <v>14</v>
      </c>
      <c r="G376" s="58" t="s">
        <v>720</v>
      </c>
      <c r="H376" s="200" t="str">
        <f t="shared" si="10"/>
        <v>FT2-FW2-A-MDF - Sapele</v>
      </c>
      <c r="I376" s="24">
        <v>78.550000000000011</v>
      </c>
      <c r="M376">
        <v>1</v>
      </c>
    </row>
    <row r="377" spans="1:13">
      <c r="A377" s="25" t="s">
        <v>70</v>
      </c>
      <c r="B377" s="20">
        <v>15</v>
      </c>
      <c r="C377" s="21">
        <v>60</v>
      </c>
      <c r="D377" s="22" t="s">
        <v>135</v>
      </c>
      <c r="E377" s="22" t="s">
        <v>146</v>
      </c>
      <c r="F377" s="15" t="s">
        <v>14</v>
      </c>
      <c r="G377" s="58" t="s">
        <v>720</v>
      </c>
      <c r="H377" s="200" t="str">
        <f t="shared" si="10"/>
        <v>FT2-FW3-A-MDF - Sapele</v>
      </c>
      <c r="I377" s="24">
        <v>94.18</v>
      </c>
      <c r="M377">
        <v>1</v>
      </c>
    </row>
    <row r="378" spans="1:13">
      <c r="A378" s="25" t="s">
        <v>71</v>
      </c>
      <c r="B378" s="20">
        <v>15</v>
      </c>
      <c r="C378" s="21">
        <v>75</v>
      </c>
      <c r="D378" s="22" t="s">
        <v>135</v>
      </c>
      <c r="E378" s="22" t="s">
        <v>147</v>
      </c>
      <c r="F378" s="15" t="s">
        <v>14</v>
      </c>
      <c r="G378" s="58" t="s">
        <v>720</v>
      </c>
      <c r="H378" s="200" t="str">
        <f t="shared" si="10"/>
        <v>FT2-FW4-A-MDF - Sapele</v>
      </c>
      <c r="I378" s="24">
        <v>110.19000000000001</v>
      </c>
      <c r="M378">
        <v>1</v>
      </c>
    </row>
    <row r="379" spans="1:13">
      <c r="A379" s="25" t="s">
        <v>72</v>
      </c>
      <c r="B379" s="20">
        <v>15</v>
      </c>
      <c r="C379" s="21">
        <v>82</v>
      </c>
      <c r="D379" s="22" t="s">
        <v>135</v>
      </c>
      <c r="E379" s="22" t="s">
        <v>149</v>
      </c>
      <c r="F379" s="15" t="s">
        <v>14</v>
      </c>
      <c r="G379" s="58" t="s">
        <v>720</v>
      </c>
      <c r="H379" s="200" t="str">
        <f t="shared" si="10"/>
        <v>FT2-FW6-A-MDF - Sapele</v>
      </c>
      <c r="I379" s="24">
        <v>118.01</v>
      </c>
      <c r="M379">
        <v>1</v>
      </c>
    </row>
    <row r="380" spans="1:13">
      <c r="A380" s="25" t="s">
        <v>73</v>
      </c>
      <c r="B380" s="20">
        <v>18</v>
      </c>
      <c r="C380" s="21">
        <v>45</v>
      </c>
      <c r="D380" s="22" t="s">
        <v>136</v>
      </c>
      <c r="E380" s="22" t="s">
        <v>145</v>
      </c>
      <c r="F380" s="15" t="s">
        <v>14</v>
      </c>
      <c r="G380" s="58" t="s">
        <v>720</v>
      </c>
      <c r="H380" s="200" t="str">
        <f t="shared" si="10"/>
        <v>FT3-FW2-A-MDF - Sapele</v>
      </c>
      <c r="I380" s="24">
        <v>95.300000000000011</v>
      </c>
      <c r="M380">
        <v>1</v>
      </c>
    </row>
    <row r="381" spans="1:13">
      <c r="A381" s="25" t="s">
        <v>74</v>
      </c>
      <c r="B381" s="20">
        <v>18</v>
      </c>
      <c r="C381" s="21">
        <v>60</v>
      </c>
      <c r="D381" s="22" t="s">
        <v>136</v>
      </c>
      <c r="E381" s="22" t="s">
        <v>146</v>
      </c>
      <c r="F381" s="15" t="s">
        <v>14</v>
      </c>
      <c r="G381" s="58" t="s">
        <v>720</v>
      </c>
      <c r="H381" s="200" t="str">
        <f t="shared" si="10"/>
        <v>FT3-FW3-A-MDF - Sapele</v>
      </c>
      <c r="I381" s="24">
        <v>116.15</v>
      </c>
      <c r="M381">
        <v>1</v>
      </c>
    </row>
    <row r="382" spans="1:13">
      <c r="A382" s="25" t="s">
        <v>75</v>
      </c>
      <c r="B382" s="20">
        <v>18</v>
      </c>
      <c r="C382" s="21">
        <v>75</v>
      </c>
      <c r="D382" s="22" t="s">
        <v>136</v>
      </c>
      <c r="E382" s="22" t="s">
        <v>147</v>
      </c>
      <c r="F382" s="15" t="s">
        <v>14</v>
      </c>
      <c r="G382" s="58" t="s">
        <v>720</v>
      </c>
      <c r="H382" s="200" t="str">
        <f t="shared" si="10"/>
        <v>FT3-FW4-A-MDF - Sapele</v>
      </c>
      <c r="I382" s="24">
        <v>137.37</v>
      </c>
      <c r="M382">
        <v>1</v>
      </c>
    </row>
    <row r="383" spans="1:13">
      <c r="A383" s="25" t="s">
        <v>76</v>
      </c>
      <c r="B383" s="20">
        <v>18</v>
      </c>
      <c r="C383" s="21">
        <v>82</v>
      </c>
      <c r="D383" s="22" t="s">
        <v>136</v>
      </c>
      <c r="E383" s="22" t="s">
        <v>149</v>
      </c>
      <c r="F383" s="15" t="s">
        <v>14</v>
      </c>
      <c r="G383" s="58" t="s">
        <v>720</v>
      </c>
      <c r="H383" s="200" t="str">
        <f t="shared" si="10"/>
        <v>FT3-FW6-A-MDF - Sapele</v>
      </c>
      <c r="I383" s="24">
        <v>143.32</v>
      </c>
      <c r="M383">
        <v>1</v>
      </c>
    </row>
    <row r="384" spans="1:13">
      <c r="A384" s="25" t="s">
        <v>77</v>
      </c>
      <c r="B384" s="20">
        <v>22</v>
      </c>
      <c r="C384" s="21">
        <v>45</v>
      </c>
      <c r="D384" s="22" t="s">
        <v>137</v>
      </c>
      <c r="E384" s="22" t="s">
        <v>145</v>
      </c>
      <c r="F384" s="15" t="s">
        <v>14</v>
      </c>
      <c r="G384" s="58" t="s">
        <v>720</v>
      </c>
      <c r="H384" s="200" t="str">
        <f t="shared" si="10"/>
        <v>FT4-FW2-A-MDF - Sapele</v>
      </c>
      <c r="I384" s="24">
        <v>121.36</v>
      </c>
      <c r="M384">
        <v>1</v>
      </c>
    </row>
    <row r="385" spans="1:13">
      <c r="A385" s="25" t="s">
        <v>78</v>
      </c>
      <c r="B385" s="20">
        <v>22</v>
      </c>
      <c r="C385" s="21">
        <v>60</v>
      </c>
      <c r="D385" s="22" t="s">
        <v>137</v>
      </c>
      <c r="E385" s="22" t="s">
        <v>146</v>
      </c>
      <c r="F385" s="15" t="s">
        <v>14</v>
      </c>
      <c r="G385" s="58" t="s">
        <v>720</v>
      </c>
      <c r="H385" s="200" t="str">
        <f t="shared" si="10"/>
        <v>FT4-FW3-A-MDF - Sapele</v>
      </c>
      <c r="I385" s="24">
        <v>155.60999999999999</v>
      </c>
      <c r="M385">
        <v>1</v>
      </c>
    </row>
    <row r="386" spans="1:13">
      <c r="A386" s="25" t="s">
        <v>79</v>
      </c>
      <c r="B386" s="20">
        <v>22</v>
      </c>
      <c r="C386" s="21">
        <v>75</v>
      </c>
      <c r="D386" s="22" t="s">
        <v>137</v>
      </c>
      <c r="E386" s="22" t="s">
        <v>147</v>
      </c>
      <c r="F386" s="15" t="s">
        <v>14</v>
      </c>
      <c r="G386" s="58" t="s">
        <v>720</v>
      </c>
      <c r="H386" s="200" t="str">
        <f t="shared" si="10"/>
        <v>FT4-FW4-A-MDF - Sapele</v>
      </c>
      <c r="I386" s="24">
        <v>189.48</v>
      </c>
      <c r="M386">
        <v>1</v>
      </c>
    </row>
    <row r="387" spans="1:13">
      <c r="A387" s="25" t="s">
        <v>80</v>
      </c>
      <c r="B387" s="20">
        <v>22</v>
      </c>
      <c r="C387" s="21">
        <v>82</v>
      </c>
      <c r="D387" s="22" t="s">
        <v>137</v>
      </c>
      <c r="E387" s="22" t="s">
        <v>149</v>
      </c>
      <c r="F387" s="15" t="s">
        <v>14</v>
      </c>
      <c r="G387" s="58" t="s">
        <v>720</v>
      </c>
      <c r="H387" s="200" t="str">
        <f t="shared" si="10"/>
        <v>FT4-FW6-A-MDF - Sapele</v>
      </c>
      <c r="I387" s="24">
        <v>205.85999999999999</v>
      </c>
      <c r="M387">
        <v>1</v>
      </c>
    </row>
    <row r="388" spans="1:13">
      <c r="A388" s="26" t="s">
        <v>69</v>
      </c>
      <c r="B388" s="27">
        <v>15</v>
      </c>
      <c r="C388" s="28">
        <v>45</v>
      </c>
      <c r="D388" s="29" t="s">
        <v>135</v>
      </c>
      <c r="E388" s="29" t="s">
        <v>145</v>
      </c>
      <c r="F388" s="15" t="s">
        <v>14</v>
      </c>
      <c r="G388" s="61" t="s">
        <v>747</v>
      </c>
      <c r="H388" s="200" t="str">
        <f t="shared" si="10"/>
        <v>FT2-FW2-A-MDF - W.Oak</v>
      </c>
      <c r="I388" s="31">
        <v>91.61</v>
      </c>
      <c r="M388">
        <v>1</v>
      </c>
    </row>
    <row r="389" spans="1:13">
      <c r="A389" s="32" t="s">
        <v>70</v>
      </c>
      <c r="B389" s="27">
        <v>15</v>
      </c>
      <c r="C389" s="28">
        <v>60</v>
      </c>
      <c r="D389" s="29" t="s">
        <v>135</v>
      </c>
      <c r="E389" s="29" t="s">
        <v>146</v>
      </c>
      <c r="F389" s="15" t="s">
        <v>14</v>
      </c>
      <c r="G389" s="61" t="s">
        <v>747</v>
      </c>
      <c r="H389" s="200" t="str">
        <f t="shared" si="10"/>
        <v>FT2-FW3-A-MDF - W.Oak</v>
      </c>
      <c r="I389" s="31">
        <v>111.88000000000001</v>
      </c>
      <c r="M389">
        <v>1</v>
      </c>
    </row>
    <row r="390" spans="1:13">
      <c r="A390" s="32" t="s">
        <v>71</v>
      </c>
      <c r="B390" s="27">
        <v>15</v>
      </c>
      <c r="C390" s="28">
        <v>75</v>
      </c>
      <c r="D390" s="29" t="s">
        <v>135</v>
      </c>
      <c r="E390" s="29" t="s">
        <v>147</v>
      </c>
      <c r="F390" s="15" t="s">
        <v>14</v>
      </c>
      <c r="G390" s="61" t="s">
        <v>747</v>
      </c>
      <c r="H390" s="200" t="str">
        <f t="shared" si="10"/>
        <v>FT2-FW4-A-MDF - W.Oak</v>
      </c>
      <c r="I390" s="31">
        <v>131.79999999999998</v>
      </c>
      <c r="M390">
        <v>1</v>
      </c>
    </row>
    <row r="391" spans="1:13">
      <c r="A391" s="32" t="s">
        <v>72</v>
      </c>
      <c r="B391" s="27">
        <v>15</v>
      </c>
      <c r="C391" s="28">
        <v>82</v>
      </c>
      <c r="D391" s="29" t="s">
        <v>135</v>
      </c>
      <c r="E391" s="29" t="s">
        <v>149</v>
      </c>
      <c r="F391" s="15" t="s">
        <v>14</v>
      </c>
      <c r="G391" s="61" t="s">
        <v>747</v>
      </c>
      <c r="H391" s="200" t="str">
        <f t="shared" si="10"/>
        <v>FT2-FW6-A-MDF - W.Oak</v>
      </c>
      <c r="I391" s="31">
        <v>141.57</v>
      </c>
      <c r="M391">
        <v>1</v>
      </c>
    </row>
    <row r="392" spans="1:13">
      <c r="A392" s="32" t="s">
        <v>73</v>
      </c>
      <c r="B392" s="27">
        <v>18</v>
      </c>
      <c r="C392" s="28">
        <v>45</v>
      </c>
      <c r="D392" s="29" t="s">
        <v>136</v>
      </c>
      <c r="E392" s="29" t="s">
        <v>145</v>
      </c>
      <c r="F392" s="15" t="s">
        <v>14</v>
      </c>
      <c r="G392" s="61" t="s">
        <v>747</v>
      </c>
      <c r="H392" s="200" t="str">
        <f t="shared" si="10"/>
        <v>FT3-FW2-A-MDF - W.Oak</v>
      </c>
      <c r="I392" s="31">
        <v>93.06</v>
      </c>
      <c r="M392">
        <v>1</v>
      </c>
    </row>
    <row r="393" spans="1:13">
      <c r="A393" s="32" t="s">
        <v>74</v>
      </c>
      <c r="B393" s="27">
        <v>18</v>
      </c>
      <c r="C393" s="28">
        <v>60</v>
      </c>
      <c r="D393" s="29" t="s">
        <v>136</v>
      </c>
      <c r="E393" s="29" t="s">
        <v>146</v>
      </c>
      <c r="F393" s="15" t="s">
        <v>14</v>
      </c>
      <c r="G393" s="61" t="s">
        <v>747</v>
      </c>
      <c r="H393" s="200" t="str">
        <f t="shared" si="10"/>
        <v>FT3-FW3-A-MDF - W.Oak</v>
      </c>
      <c r="I393" s="31">
        <v>114.06</v>
      </c>
      <c r="M393">
        <v>1</v>
      </c>
    </row>
    <row r="394" spans="1:13">
      <c r="A394" s="32" t="s">
        <v>75</v>
      </c>
      <c r="B394" s="27">
        <v>18</v>
      </c>
      <c r="C394" s="28">
        <v>75</v>
      </c>
      <c r="D394" s="29" t="s">
        <v>136</v>
      </c>
      <c r="E394" s="29" t="s">
        <v>147</v>
      </c>
      <c r="F394" s="15" t="s">
        <v>14</v>
      </c>
      <c r="G394" s="61" t="s">
        <v>747</v>
      </c>
      <c r="H394" s="200" t="str">
        <f t="shared" si="10"/>
        <v>FT3-FW4-A-MDF - W.Oak</v>
      </c>
      <c r="I394" s="31">
        <v>134.69999999999999</v>
      </c>
      <c r="M394">
        <v>1</v>
      </c>
    </row>
    <row r="395" spans="1:13">
      <c r="A395" s="32" t="s">
        <v>76</v>
      </c>
      <c r="B395" s="27">
        <v>18</v>
      </c>
      <c r="C395" s="28">
        <v>82</v>
      </c>
      <c r="D395" s="29" t="s">
        <v>136</v>
      </c>
      <c r="E395" s="29" t="s">
        <v>149</v>
      </c>
      <c r="F395" s="15" t="s">
        <v>14</v>
      </c>
      <c r="G395" s="61" t="s">
        <v>747</v>
      </c>
      <c r="H395" s="200" t="str">
        <f t="shared" si="10"/>
        <v>FT3-FW6-A-MDF - W.Oak</v>
      </c>
      <c r="I395" s="31">
        <v>144.82999999999998</v>
      </c>
      <c r="M395">
        <v>1</v>
      </c>
    </row>
    <row r="396" spans="1:13">
      <c r="A396" s="32" t="s">
        <v>77</v>
      </c>
      <c r="B396" s="27">
        <v>22</v>
      </c>
      <c r="C396" s="28">
        <v>45</v>
      </c>
      <c r="D396" s="29" t="s">
        <v>137</v>
      </c>
      <c r="E396" s="29" t="s">
        <v>145</v>
      </c>
      <c r="F396" s="15" t="s">
        <v>14</v>
      </c>
      <c r="G396" s="61" t="s">
        <v>747</v>
      </c>
      <c r="H396" s="200" t="str">
        <f t="shared" si="10"/>
        <v>FT4-FW2-A-MDF - W.Oak</v>
      </c>
      <c r="I396" s="31">
        <v>127.82000000000001</v>
      </c>
      <c r="M396">
        <v>1</v>
      </c>
    </row>
    <row r="397" spans="1:13">
      <c r="A397" s="32" t="s">
        <v>78</v>
      </c>
      <c r="B397" s="27">
        <v>22</v>
      </c>
      <c r="C397" s="28">
        <v>60</v>
      </c>
      <c r="D397" s="29" t="s">
        <v>137</v>
      </c>
      <c r="E397" s="29" t="s">
        <v>146</v>
      </c>
      <c r="F397" s="15" t="s">
        <v>14</v>
      </c>
      <c r="G397" s="61" t="s">
        <v>747</v>
      </c>
      <c r="H397" s="200" t="str">
        <f t="shared" si="10"/>
        <v>FT4-FW3-A-MDF - W.Oak</v>
      </c>
      <c r="I397" s="31">
        <v>164.39</v>
      </c>
      <c r="M397">
        <v>1</v>
      </c>
    </row>
    <row r="398" spans="1:13">
      <c r="A398" s="32" t="s">
        <v>79</v>
      </c>
      <c r="B398" s="27">
        <v>22</v>
      </c>
      <c r="C398" s="28">
        <v>75</v>
      </c>
      <c r="D398" s="29" t="s">
        <v>137</v>
      </c>
      <c r="E398" s="29" t="s">
        <v>147</v>
      </c>
      <c r="F398" s="15" t="s">
        <v>14</v>
      </c>
      <c r="G398" s="61" t="s">
        <v>747</v>
      </c>
      <c r="H398" s="200" t="str">
        <f t="shared" si="10"/>
        <v>FT4-FW4-A-MDF - W.Oak</v>
      </c>
      <c r="I398" s="31">
        <v>200.95</v>
      </c>
      <c r="M398">
        <v>1</v>
      </c>
    </row>
    <row r="399" spans="1:13">
      <c r="A399" s="32" t="s">
        <v>80</v>
      </c>
      <c r="B399" s="27">
        <v>22</v>
      </c>
      <c r="C399" s="28">
        <v>82</v>
      </c>
      <c r="D399" s="29" t="s">
        <v>137</v>
      </c>
      <c r="E399" s="29" t="s">
        <v>149</v>
      </c>
      <c r="F399" s="15" t="s">
        <v>14</v>
      </c>
      <c r="G399" s="61" t="s">
        <v>747</v>
      </c>
      <c r="H399" s="200" t="str">
        <f t="shared" si="10"/>
        <v>FT4-FW6-A-MDF - W.Oak</v>
      </c>
      <c r="I399" s="31">
        <v>217.97</v>
      </c>
      <c r="M399">
        <v>1</v>
      </c>
    </row>
    <row r="400" spans="1:13">
      <c r="A400" s="33" t="s">
        <v>69</v>
      </c>
      <c r="B400" s="34">
        <v>15</v>
      </c>
      <c r="C400" s="35">
        <v>45</v>
      </c>
      <c r="D400" s="36" t="s">
        <v>135</v>
      </c>
      <c r="E400" s="36" t="s">
        <v>145</v>
      </c>
      <c r="F400" s="15" t="s">
        <v>14</v>
      </c>
      <c r="G400" s="63" t="s">
        <v>716</v>
      </c>
      <c r="H400" s="200" t="str">
        <f t="shared" si="10"/>
        <v>FT2-FW2-A-MDF - Ash</v>
      </c>
      <c r="I400" s="38">
        <v>65.34</v>
      </c>
      <c r="M400">
        <v>1</v>
      </c>
    </row>
    <row r="401" spans="1:13">
      <c r="A401" s="39" t="s">
        <v>70</v>
      </c>
      <c r="B401" s="34">
        <v>15</v>
      </c>
      <c r="C401" s="35">
        <v>60</v>
      </c>
      <c r="D401" s="36" t="s">
        <v>135</v>
      </c>
      <c r="E401" s="36" t="s">
        <v>146</v>
      </c>
      <c r="F401" s="15" t="s">
        <v>14</v>
      </c>
      <c r="G401" s="63" t="s">
        <v>716</v>
      </c>
      <c r="H401" s="200" t="str">
        <f t="shared" si="10"/>
        <v>FT2-FW3-A-MDF - Ash</v>
      </c>
      <c r="I401" s="38">
        <v>78.48</v>
      </c>
      <c r="M401">
        <v>1</v>
      </c>
    </row>
    <row r="402" spans="1:13">
      <c r="A402" s="39" t="s">
        <v>71</v>
      </c>
      <c r="B402" s="34">
        <v>15</v>
      </c>
      <c r="C402" s="35">
        <v>75</v>
      </c>
      <c r="D402" s="36" t="s">
        <v>135</v>
      </c>
      <c r="E402" s="36" t="s">
        <v>147</v>
      </c>
      <c r="F402" s="15" t="s">
        <v>14</v>
      </c>
      <c r="G402" s="63" t="s">
        <v>716</v>
      </c>
      <c r="H402" s="200" t="str">
        <f t="shared" si="10"/>
        <v>FT2-FW4-A-MDF - Ash</v>
      </c>
      <c r="I402" s="38">
        <v>91.27000000000001</v>
      </c>
      <c r="M402">
        <v>1</v>
      </c>
    </row>
    <row r="403" spans="1:13">
      <c r="A403" s="39" t="s">
        <v>72</v>
      </c>
      <c r="B403" s="34">
        <v>15</v>
      </c>
      <c r="C403" s="35">
        <v>82</v>
      </c>
      <c r="D403" s="36" t="s">
        <v>135</v>
      </c>
      <c r="E403" s="36" t="s">
        <v>149</v>
      </c>
      <c r="F403" s="15" t="s">
        <v>14</v>
      </c>
      <c r="G403" s="63" t="s">
        <v>716</v>
      </c>
      <c r="H403" s="200" t="str">
        <f t="shared" si="10"/>
        <v>FT2-FW6-A-MDF - Ash</v>
      </c>
      <c r="I403" s="38">
        <v>97.300000000000011</v>
      </c>
      <c r="M403">
        <v>1</v>
      </c>
    </row>
    <row r="404" spans="1:13">
      <c r="A404" s="39" t="s">
        <v>73</v>
      </c>
      <c r="B404" s="34">
        <v>18</v>
      </c>
      <c r="C404" s="35">
        <v>45</v>
      </c>
      <c r="D404" s="36" t="s">
        <v>136</v>
      </c>
      <c r="E404" s="36" t="s">
        <v>145</v>
      </c>
      <c r="F404" s="15" t="s">
        <v>14</v>
      </c>
      <c r="G404" s="63" t="s">
        <v>716</v>
      </c>
      <c r="H404" s="200" t="str">
        <f t="shared" si="10"/>
        <v>FT3-FW2-A-MDF - Ash</v>
      </c>
      <c r="I404" s="38">
        <v>74.22</v>
      </c>
      <c r="M404">
        <v>1</v>
      </c>
    </row>
    <row r="405" spans="1:13">
      <c r="A405" s="39" t="s">
        <v>74</v>
      </c>
      <c r="B405" s="34">
        <v>18</v>
      </c>
      <c r="C405" s="35">
        <v>60</v>
      </c>
      <c r="D405" s="36" t="s">
        <v>136</v>
      </c>
      <c r="E405" s="36" t="s">
        <v>146</v>
      </c>
      <c r="F405" s="15" t="s">
        <v>14</v>
      </c>
      <c r="G405" s="63" t="s">
        <v>716</v>
      </c>
      <c r="H405" s="200" t="str">
        <f t="shared" si="10"/>
        <v>FT3-FW3-A-MDF - Ash</v>
      </c>
      <c r="I405" s="38">
        <v>89.14</v>
      </c>
      <c r="M405">
        <v>1</v>
      </c>
    </row>
    <row r="406" spans="1:13">
      <c r="A406" s="39" t="s">
        <v>75</v>
      </c>
      <c r="B406" s="34">
        <v>18</v>
      </c>
      <c r="C406" s="35">
        <v>75</v>
      </c>
      <c r="D406" s="36" t="s">
        <v>136</v>
      </c>
      <c r="E406" s="36" t="s">
        <v>147</v>
      </c>
      <c r="F406" s="15" t="s">
        <v>14</v>
      </c>
      <c r="G406" s="63" t="s">
        <v>716</v>
      </c>
      <c r="H406" s="200" t="str">
        <f t="shared" si="10"/>
        <v>FT3-FW4-A-MDF - Ash</v>
      </c>
      <c r="I406" s="38">
        <v>104.76</v>
      </c>
      <c r="M406">
        <v>1</v>
      </c>
    </row>
    <row r="407" spans="1:13">
      <c r="A407" s="39" t="s">
        <v>76</v>
      </c>
      <c r="B407" s="34">
        <v>18</v>
      </c>
      <c r="C407" s="35">
        <v>82</v>
      </c>
      <c r="D407" s="36" t="s">
        <v>136</v>
      </c>
      <c r="E407" s="36" t="s">
        <v>149</v>
      </c>
      <c r="F407" s="15" t="s">
        <v>14</v>
      </c>
      <c r="G407" s="63" t="s">
        <v>716</v>
      </c>
      <c r="H407" s="200" t="str">
        <f t="shared" si="10"/>
        <v>FT3-FW6-A-MDF - Ash</v>
      </c>
      <c r="I407" s="38">
        <v>110.44000000000001</v>
      </c>
      <c r="M407">
        <v>1</v>
      </c>
    </row>
    <row r="408" spans="1:13">
      <c r="A408" s="39" t="s">
        <v>77</v>
      </c>
      <c r="B408" s="34">
        <v>22</v>
      </c>
      <c r="C408" s="35">
        <v>45</v>
      </c>
      <c r="D408" s="36" t="s">
        <v>137</v>
      </c>
      <c r="E408" s="36" t="s">
        <v>145</v>
      </c>
      <c r="F408" s="15" t="s">
        <v>14</v>
      </c>
      <c r="G408" s="63" t="s">
        <v>716</v>
      </c>
      <c r="H408" s="200" t="str">
        <f t="shared" si="10"/>
        <v>FT4-FW2-A-MDF - Ash</v>
      </c>
      <c r="I408" s="38">
        <v>97.660000000000011</v>
      </c>
      <c r="M408">
        <v>1</v>
      </c>
    </row>
    <row r="409" spans="1:13">
      <c r="A409" s="39" t="s">
        <v>78</v>
      </c>
      <c r="B409" s="34">
        <v>22</v>
      </c>
      <c r="C409" s="35">
        <v>60</v>
      </c>
      <c r="D409" s="36" t="s">
        <v>137</v>
      </c>
      <c r="E409" s="36" t="s">
        <v>146</v>
      </c>
      <c r="F409" s="15" t="s">
        <v>14</v>
      </c>
      <c r="G409" s="63" t="s">
        <v>716</v>
      </c>
      <c r="H409" s="200" t="str">
        <f t="shared" si="10"/>
        <v>FT4-FW3-A-MDF - Ash</v>
      </c>
      <c r="I409" s="38">
        <v>123.94000000000001</v>
      </c>
      <c r="M409">
        <v>1</v>
      </c>
    </row>
    <row r="410" spans="1:13">
      <c r="A410" s="39" t="s">
        <v>79</v>
      </c>
      <c r="B410" s="34">
        <v>22</v>
      </c>
      <c r="C410" s="35">
        <v>75</v>
      </c>
      <c r="D410" s="36" t="s">
        <v>137</v>
      </c>
      <c r="E410" s="36" t="s">
        <v>147</v>
      </c>
      <c r="F410" s="15" t="s">
        <v>14</v>
      </c>
      <c r="G410" s="63" t="s">
        <v>716</v>
      </c>
      <c r="H410" s="200" t="str">
        <f t="shared" si="10"/>
        <v>FT4-FW4-A-MDF - Ash</v>
      </c>
      <c r="I410" s="38">
        <v>150.92999999999998</v>
      </c>
      <c r="M410">
        <v>1</v>
      </c>
    </row>
    <row r="411" spans="1:13">
      <c r="A411" s="39" t="s">
        <v>80</v>
      </c>
      <c r="B411" s="34">
        <v>22</v>
      </c>
      <c r="C411" s="35">
        <v>82</v>
      </c>
      <c r="D411" s="36" t="s">
        <v>137</v>
      </c>
      <c r="E411" s="36" t="s">
        <v>149</v>
      </c>
      <c r="F411" s="15" t="s">
        <v>14</v>
      </c>
      <c r="G411" s="63" t="s">
        <v>716</v>
      </c>
      <c r="H411" s="200" t="str">
        <f t="shared" si="10"/>
        <v>FT4-FW6-A-MDF - Ash</v>
      </c>
      <c r="I411" s="38">
        <v>163</v>
      </c>
      <c r="M411">
        <v>1</v>
      </c>
    </row>
    <row r="412" spans="1:13">
      <c r="A412" s="40" t="s">
        <v>69</v>
      </c>
      <c r="B412" s="41">
        <v>15</v>
      </c>
      <c r="C412" s="42">
        <v>45</v>
      </c>
      <c r="D412" s="43" t="s">
        <v>135</v>
      </c>
      <c r="E412" s="43" t="s">
        <v>145</v>
      </c>
      <c r="F412" s="15" t="s">
        <v>14</v>
      </c>
      <c r="G412" s="65" t="s">
        <v>748</v>
      </c>
      <c r="H412" s="200" t="str">
        <f t="shared" si="10"/>
        <v>FT2-FW2-A-MDF - Stmd Beech</v>
      </c>
      <c r="I412" s="45">
        <v>63.22</v>
      </c>
      <c r="M412">
        <v>1</v>
      </c>
    </row>
    <row r="413" spans="1:13">
      <c r="A413" s="46" t="s">
        <v>70</v>
      </c>
      <c r="B413" s="41">
        <v>15</v>
      </c>
      <c r="C413" s="42">
        <v>60</v>
      </c>
      <c r="D413" s="43" t="s">
        <v>135</v>
      </c>
      <c r="E413" s="43" t="s">
        <v>146</v>
      </c>
      <c r="F413" s="15" t="s">
        <v>14</v>
      </c>
      <c r="G413" s="65" t="s">
        <v>748</v>
      </c>
      <c r="H413" s="200" t="str">
        <f t="shared" si="10"/>
        <v>FT2-FW3-A-MDF - Stmd Beech</v>
      </c>
      <c r="I413" s="45">
        <v>75.14</v>
      </c>
      <c r="M413">
        <v>1</v>
      </c>
    </row>
    <row r="414" spans="1:13">
      <c r="A414" s="46" t="s">
        <v>71</v>
      </c>
      <c r="B414" s="41">
        <v>15</v>
      </c>
      <c r="C414" s="42">
        <v>75</v>
      </c>
      <c r="D414" s="43" t="s">
        <v>135</v>
      </c>
      <c r="E414" s="43" t="s">
        <v>147</v>
      </c>
      <c r="F414" s="15" t="s">
        <v>14</v>
      </c>
      <c r="G414" s="65" t="s">
        <v>748</v>
      </c>
      <c r="H414" s="200" t="str">
        <f t="shared" si="10"/>
        <v>FT2-FW4-A-MDF - Stmd Beech</v>
      </c>
      <c r="I414" s="45">
        <v>86.7</v>
      </c>
      <c r="M414">
        <v>1</v>
      </c>
    </row>
    <row r="415" spans="1:13">
      <c r="A415" s="46" t="s">
        <v>72</v>
      </c>
      <c r="B415" s="41">
        <v>15</v>
      </c>
      <c r="C415" s="42">
        <v>82</v>
      </c>
      <c r="D415" s="43" t="s">
        <v>135</v>
      </c>
      <c r="E415" s="43" t="s">
        <v>149</v>
      </c>
      <c r="F415" s="15" t="s">
        <v>14</v>
      </c>
      <c r="G415" s="65" t="s">
        <v>748</v>
      </c>
      <c r="H415" s="200" t="str">
        <f t="shared" si="10"/>
        <v>FT2-FW6-A-MDF - Stmd Beech</v>
      </c>
      <c r="I415" s="45">
        <v>92.48</v>
      </c>
      <c r="M415">
        <v>1</v>
      </c>
    </row>
    <row r="416" spans="1:13">
      <c r="A416" s="46" t="s">
        <v>73</v>
      </c>
      <c r="B416" s="41">
        <v>18</v>
      </c>
      <c r="C416" s="42">
        <v>45</v>
      </c>
      <c r="D416" s="43" t="s">
        <v>136</v>
      </c>
      <c r="E416" s="43" t="s">
        <v>145</v>
      </c>
      <c r="F416" s="15" t="s">
        <v>14</v>
      </c>
      <c r="G416" s="65" t="s">
        <v>748</v>
      </c>
      <c r="H416" s="200" t="str">
        <f t="shared" si="10"/>
        <v>FT3-FW2-A-MDF - Stmd Beech</v>
      </c>
      <c r="I416" s="45">
        <v>71.17</v>
      </c>
      <c r="M416">
        <v>1</v>
      </c>
    </row>
    <row r="417" spans="1:13">
      <c r="A417" s="46" t="s">
        <v>74</v>
      </c>
      <c r="B417" s="41">
        <v>18</v>
      </c>
      <c r="C417" s="42">
        <v>60</v>
      </c>
      <c r="D417" s="43" t="s">
        <v>136</v>
      </c>
      <c r="E417" s="43" t="s">
        <v>146</v>
      </c>
      <c r="F417" s="15" t="s">
        <v>14</v>
      </c>
      <c r="G417" s="65" t="s">
        <v>748</v>
      </c>
      <c r="H417" s="200" t="str">
        <f t="shared" si="10"/>
        <v>FT3-FW3-A-MDF - Stmd Beech</v>
      </c>
      <c r="I417" s="45">
        <v>85.26</v>
      </c>
      <c r="M417">
        <v>1</v>
      </c>
    </row>
    <row r="418" spans="1:13">
      <c r="A418" s="46" t="s">
        <v>75</v>
      </c>
      <c r="B418" s="41">
        <v>18</v>
      </c>
      <c r="C418" s="42">
        <v>75</v>
      </c>
      <c r="D418" s="43" t="s">
        <v>136</v>
      </c>
      <c r="E418" s="43" t="s">
        <v>147</v>
      </c>
      <c r="F418" s="15" t="s">
        <v>14</v>
      </c>
      <c r="G418" s="65" t="s">
        <v>748</v>
      </c>
      <c r="H418" s="200" t="str">
        <f t="shared" si="10"/>
        <v>FT3-FW4-A-MDF - Stmd Beech</v>
      </c>
      <c r="I418" s="45">
        <v>98.98</v>
      </c>
      <c r="M418">
        <v>1</v>
      </c>
    </row>
    <row r="419" spans="1:13">
      <c r="A419" s="46" t="s">
        <v>76</v>
      </c>
      <c r="B419" s="41">
        <v>18</v>
      </c>
      <c r="C419" s="42">
        <v>82</v>
      </c>
      <c r="D419" s="43" t="s">
        <v>136</v>
      </c>
      <c r="E419" s="43" t="s">
        <v>149</v>
      </c>
      <c r="F419" s="15" t="s">
        <v>14</v>
      </c>
      <c r="G419" s="65" t="s">
        <v>748</v>
      </c>
      <c r="H419" s="200" t="str">
        <f t="shared" si="10"/>
        <v>FT3-FW6-A-MDF - Stmd Beech</v>
      </c>
      <c r="I419" s="45">
        <v>100.07000000000001</v>
      </c>
      <c r="M419">
        <v>1</v>
      </c>
    </row>
    <row r="420" spans="1:13">
      <c r="A420" s="46" t="s">
        <v>77</v>
      </c>
      <c r="B420" s="41">
        <v>22</v>
      </c>
      <c r="C420" s="42">
        <v>45</v>
      </c>
      <c r="D420" s="43" t="s">
        <v>137</v>
      </c>
      <c r="E420" s="43" t="s">
        <v>145</v>
      </c>
      <c r="F420" s="15" t="s">
        <v>14</v>
      </c>
      <c r="G420" s="65" t="s">
        <v>748</v>
      </c>
      <c r="H420" s="200" t="str">
        <f t="shared" si="10"/>
        <v>FT4-FW2-A-MDF - Stmd Beech</v>
      </c>
      <c r="I420" s="45">
        <v>89.95</v>
      </c>
      <c r="M420">
        <v>1</v>
      </c>
    </row>
    <row r="421" spans="1:13">
      <c r="A421" s="46" t="s">
        <v>78</v>
      </c>
      <c r="B421" s="41">
        <v>22</v>
      </c>
      <c r="C421" s="42">
        <v>60</v>
      </c>
      <c r="D421" s="43" t="s">
        <v>137</v>
      </c>
      <c r="E421" s="43" t="s">
        <v>146</v>
      </c>
      <c r="F421" s="15" t="s">
        <v>14</v>
      </c>
      <c r="G421" s="65" t="s">
        <v>748</v>
      </c>
      <c r="H421" s="200" t="str">
        <f t="shared" si="10"/>
        <v>FT4-FW3-A-MDF - Stmd Beech</v>
      </c>
      <c r="I421" s="45">
        <v>114.52000000000001</v>
      </c>
      <c r="M421">
        <v>1</v>
      </c>
    </row>
    <row r="422" spans="1:13">
      <c r="A422" s="46" t="s">
        <v>79</v>
      </c>
      <c r="B422" s="41">
        <v>22</v>
      </c>
      <c r="C422" s="42">
        <v>75</v>
      </c>
      <c r="D422" s="43" t="s">
        <v>137</v>
      </c>
      <c r="E422" s="43" t="s">
        <v>147</v>
      </c>
      <c r="F422" s="15" t="s">
        <v>14</v>
      </c>
      <c r="G422" s="65" t="s">
        <v>748</v>
      </c>
      <c r="H422" s="200" t="str">
        <f t="shared" si="10"/>
        <v>FT4-FW4-A-MDF - Stmd Beech</v>
      </c>
      <c r="I422" s="45">
        <v>138.35999999999999</v>
      </c>
      <c r="M422">
        <v>1</v>
      </c>
    </row>
    <row r="423" spans="1:13">
      <c r="A423" s="46" t="s">
        <v>80</v>
      </c>
      <c r="B423" s="41">
        <v>22</v>
      </c>
      <c r="C423" s="42">
        <v>82</v>
      </c>
      <c r="D423" s="43" t="s">
        <v>137</v>
      </c>
      <c r="E423" s="43" t="s">
        <v>149</v>
      </c>
      <c r="F423" s="15" t="s">
        <v>14</v>
      </c>
      <c r="G423" s="65" t="s">
        <v>748</v>
      </c>
      <c r="H423" s="200" t="str">
        <f t="shared" si="10"/>
        <v>FT4-FW6-A-MDF - Stmd Beech</v>
      </c>
      <c r="I423" s="45">
        <v>149.54999999999998</v>
      </c>
      <c r="M423">
        <v>1</v>
      </c>
    </row>
    <row r="424" spans="1:13">
      <c r="A424" s="47" t="s">
        <v>69</v>
      </c>
      <c r="B424" s="48">
        <v>15</v>
      </c>
      <c r="C424" s="49">
        <v>45</v>
      </c>
      <c r="D424" s="50" t="s">
        <v>135</v>
      </c>
      <c r="E424" s="50" t="s">
        <v>145</v>
      </c>
      <c r="F424" s="15" t="s">
        <v>14</v>
      </c>
      <c r="G424" s="67" t="s">
        <v>721</v>
      </c>
      <c r="H424" s="200" t="str">
        <f t="shared" si="10"/>
        <v>FT2-FW2-A-MDF - Walnut</v>
      </c>
      <c r="I424" s="52">
        <v>138.5</v>
      </c>
      <c r="M424">
        <v>1</v>
      </c>
    </row>
    <row r="425" spans="1:13">
      <c r="A425" s="53" t="s">
        <v>70</v>
      </c>
      <c r="B425" s="48">
        <v>15</v>
      </c>
      <c r="C425" s="49">
        <v>60</v>
      </c>
      <c r="D425" s="50" t="s">
        <v>135</v>
      </c>
      <c r="E425" s="50" t="s">
        <v>146</v>
      </c>
      <c r="F425" s="15" t="s">
        <v>14</v>
      </c>
      <c r="G425" s="67" t="s">
        <v>721</v>
      </c>
      <c r="H425" s="200" t="str">
        <f t="shared" si="10"/>
        <v>FT2-FW3-A-MDF - Walnut</v>
      </c>
      <c r="I425" s="52">
        <v>172.59</v>
      </c>
      <c r="M425">
        <v>1</v>
      </c>
    </row>
    <row r="426" spans="1:13">
      <c r="A426" s="53" t="s">
        <v>71</v>
      </c>
      <c r="B426" s="48">
        <v>15</v>
      </c>
      <c r="C426" s="49">
        <v>75</v>
      </c>
      <c r="D426" s="50" t="s">
        <v>135</v>
      </c>
      <c r="E426" s="50" t="s">
        <v>147</v>
      </c>
      <c r="F426" s="15" t="s">
        <v>14</v>
      </c>
      <c r="G426" s="67" t="s">
        <v>721</v>
      </c>
      <c r="H426" s="200" t="str">
        <f t="shared" si="10"/>
        <v>FT2-FW4-A-MDF - Walnut</v>
      </c>
      <c r="I426" s="52">
        <v>206.32</v>
      </c>
      <c r="M426">
        <v>1</v>
      </c>
    </row>
    <row r="427" spans="1:13">
      <c r="A427" s="53" t="s">
        <v>72</v>
      </c>
      <c r="B427" s="48">
        <v>15</v>
      </c>
      <c r="C427" s="49">
        <v>82</v>
      </c>
      <c r="D427" s="50" t="s">
        <v>135</v>
      </c>
      <c r="E427" s="50" t="s">
        <v>149</v>
      </c>
      <c r="F427" s="15" t="s">
        <v>14</v>
      </c>
      <c r="G427" s="67" t="s">
        <v>721</v>
      </c>
      <c r="H427" s="200" t="str">
        <f t="shared" si="10"/>
        <v>FT2-FW6-A-MDF - Walnut</v>
      </c>
      <c r="I427" s="52">
        <v>222.29999999999998</v>
      </c>
      <c r="M427">
        <v>1</v>
      </c>
    </row>
    <row r="428" spans="1:13">
      <c r="A428" s="53" t="s">
        <v>73</v>
      </c>
      <c r="B428" s="48">
        <v>18</v>
      </c>
      <c r="C428" s="49">
        <v>45</v>
      </c>
      <c r="D428" s="50" t="s">
        <v>136</v>
      </c>
      <c r="E428" s="50" t="s">
        <v>145</v>
      </c>
      <c r="F428" s="15" t="s">
        <v>14</v>
      </c>
      <c r="G428" s="67" t="s">
        <v>721</v>
      </c>
      <c r="H428" s="200" t="str">
        <f t="shared" si="10"/>
        <v>FT3-FW2-A-MDF - Walnut</v>
      </c>
      <c r="I428" s="52">
        <v>156.60999999999999</v>
      </c>
      <c r="M428">
        <v>1</v>
      </c>
    </row>
    <row r="429" spans="1:13">
      <c r="A429" s="53" t="s">
        <v>74</v>
      </c>
      <c r="B429" s="48">
        <v>18</v>
      </c>
      <c r="C429" s="49">
        <v>60</v>
      </c>
      <c r="D429" s="50" t="s">
        <v>136</v>
      </c>
      <c r="E429" s="50" t="s">
        <v>146</v>
      </c>
      <c r="F429" s="15" t="s">
        <v>14</v>
      </c>
      <c r="G429" s="67" t="s">
        <v>721</v>
      </c>
      <c r="H429" s="200" t="str">
        <f t="shared" si="10"/>
        <v>FT3-FW3-A-MDF - Walnut</v>
      </c>
      <c r="I429" s="52">
        <v>196.38</v>
      </c>
      <c r="M429">
        <v>1</v>
      </c>
    </row>
    <row r="430" spans="1:13">
      <c r="A430" s="53" t="s">
        <v>75</v>
      </c>
      <c r="B430" s="48">
        <v>18</v>
      </c>
      <c r="C430" s="49">
        <v>75</v>
      </c>
      <c r="D430" s="50" t="s">
        <v>136</v>
      </c>
      <c r="E430" s="50" t="s">
        <v>147</v>
      </c>
      <c r="F430" s="15" t="s">
        <v>14</v>
      </c>
      <c r="G430" s="67" t="s">
        <v>721</v>
      </c>
      <c r="H430" s="200" t="str">
        <f t="shared" ref="H430:H493" si="11">D430&amp;"-"&amp;E430&amp;"-"&amp;F430&amp;"-"&amp;G430</f>
        <v>FT3-FW4-A-MDF - Walnut</v>
      </c>
      <c r="I430" s="52">
        <v>235.44</v>
      </c>
      <c r="M430">
        <v>1</v>
      </c>
    </row>
    <row r="431" spans="1:13">
      <c r="A431" s="53" t="s">
        <v>76</v>
      </c>
      <c r="B431" s="48">
        <v>18</v>
      </c>
      <c r="C431" s="49">
        <v>82</v>
      </c>
      <c r="D431" s="50" t="s">
        <v>136</v>
      </c>
      <c r="E431" s="50" t="s">
        <v>149</v>
      </c>
      <c r="F431" s="15" t="s">
        <v>14</v>
      </c>
      <c r="G431" s="67" t="s">
        <v>721</v>
      </c>
      <c r="H431" s="200" t="str">
        <f t="shared" si="11"/>
        <v>FT3-FW6-A-MDF - Walnut</v>
      </c>
      <c r="I431" s="52">
        <v>240.41</v>
      </c>
      <c r="M431">
        <v>1</v>
      </c>
    </row>
    <row r="432" spans="1:13">
      <c r="A432" s="53" t="s">
        <v>77</v>
      </c>
      <c r="B432" s="48">
        <v>22</v>
      </c>
      <c r="C432" s="49">
        <v>45</v>
      </c>
      <c r="D432" s="50" t="s">
        <v>137</v>
      </c>
      <c r="E432" s="50" t="s">
        <v>145</v>
      </c>
      <c r="F432" s="15" t="s">
        <v>14</v>
      </c>
      <c r="G432" s="67" t="s">
        <v>721</v>
      </c>
      <c r="H432" s="200" t="str">
        <f t="shared" si="11"/>
        <v>FT4-FW2-A-MDF - Walnut</v>
      </c>
      <c r="I432" s="52">
        <v>222.29999999999998</v>
      </c>
      <c r="M432">
        <v>1</v>
      </c>
    </row>
    <row r="433" spans="1:13">
      <c r="A433" s="53" t="s">
        <v>78</v>
      </c>
      <c r="B433" s="48">
        <v>22</v>
      </c>
      <c r="C433" s="49">
        <v>60</v>
      </c>
      <c r="D433" s="50" t="s">
        <v>137</v>
      </c>
      <c r="E433" s="50" t="s">
        <v>146</v>
      </c>
      <c r="F433" s="15" t="s">
        <v>14</v>
      </c>
      <c r="G433" s="67" t="s">
        <v>721</v>
      </c>
      <c r="H433" s="200" t="str">
        <f t="shared" si="11"/>
        <v>FT4-FW3-A-MDF - Walnut</v>
      </c>
      <c r="I433" s="52">
        <v>290.48</v>
      </c>
      <c r="M433">
        <v>1</v>
      </c>
    </row>
    <row r="434" spans="1:13">
      <c r="A434" s="53" t="s">
        <v>79</v>
      </c>
      <c r="B434" s="48">
        <v>22</v>
      </c>
      <c r="C434" s="49">
        <v>75</v>
      </c>
      <c r="D434" s="50" t="s">
        <v>137</v>
      </c>
      <c r="E434" s="50" t="s">
        <v>147</v>
      </c>
      <c r="F434" s="15" t="s">
        <v>14</v>
      </c>
      <c r="G434" s="67" t="s">
        <v>721</v>
      </c>
      <c r="H434" s="200" t="str">
        <f t="shared" si="11"/>
        <v>FT4-FW4-A-MDF - Walnut</v>
      </c>
      <c r="I434" s="52">
        <v>358.65999999999997</v>
      </c>
      <c r="M434">
        <v>1</v>
      </c>
    </row>
    <row r="435" spans="1:13">
      <c r="A435" s="53" t="s">
        <v>80</v>
      </c>
      <c r="B435" s="48">
        <v>22</v>
      </c>
      <c r="C435" s="49">
        <v>82</v>
      </c>
      <c r="D435" s="50" t="s">
        <v>137</v>
      </c>
      <c r="E435" s="50" t="s">
        <v>149</v>
      </c>
      <c r="F435" s="15" t="s">
        <v>14</v>
      </c>
      <c r="G435" s="67" t="s">
        <v>721</v>
      </c>
      <c r="H435" s="200" t="str">
        <f t="shared" si="11"/>
        <v>FT4-FW6-A-MDF - Walnut</v>
      </c>
      <c r="I435" s="52">
        <v>390.27</v>
      </c>
      <c r="M435">
        <v>1</v>
      </c>
    </row>
    <row r="436" spans="1:13">
      <c r="A436" s="12" t="s">
        <v>69</v>
      </c>
      <c r="B436" s="13">
        <v>15</v>
      </c>
      <c r="C436" s="14">
        <v>45</v>
      </c>
      <c r="D436" s="15" t="s">
        <v>135</v>
      </c>
      <c r="E436" s="15" t="s">
        <v>145</v>
      </c>
      <c r="F436" s="15" t="s">
        <v>14</v>
      </c>
      <c r="G436" s="68" t="s">
        <v>718</v>
      </c>
      <c r="H436" s="200" t="str">
        <f t="shared" si="11"/>
        <v>FT2-FW2-A-MDF - Maple</v>
      </c>
      <c r="I436" s="54">
        <v>77.36</v>
      </c>
      <c r="M436">
        <v>1</v>
      </c>
    </row>
    <row r="437" spans="1:13">
      <c r="A437" s="18" t="s">
        <v>70</v>
      </c>
      <c r="B437" s="13">
        <v>15</v>
      </c>
      <c r="C437" s="14">
        <v>60</v>
      </c>
      <c r="D437" s="15" t="s">
        <v>135</v>
      </c>
      <c r="E437" s="15" t="s">
        <v>146</v>
      </c>
      <c r="F437" s="15" t="s">
        <v>14</v>
      </c>
      <c r="G437" s="68" t="s">
        <v>718</v>
      </c>
      <c r="H437" s="200" t="str">
        <f t="shared" si="11"/>
        <v>FT2-FW3-A-MDF - Maple</v>
      </c>
      <c r="I437" s="54">
        <v>93.54</v>
      </c>
      <c r="M437">
        <v>1</v>
      </c>
    </row>
    <row r="438" spans="1:13">
      <c r="A438" s="18" t="s">
        <v>71</v>
      </c>
      <c r="B438" s="13">
        <v>15</v>
      </c>
      <c r="C438" s="14">
        <v>75</v>
      </c>
      <c r="D438" s="15" t="s">
        <v>135</v>
      </c>
      <c r="E438" s="15" t="s">
        <v>147</v>
      </c>
      <c r="F438" s="15" t="s">
        <v>14</v>
      </c>
      <c r="G438" s="68" t="s">
        <v>718</v>
      </c>
      <c r="H438" s="200" t="str">
        <f t="shared" si="11"/>
        <v>FT2-FW4-A-MDF - Maple</v>
      </c>
      <c r="I438" s="54">
        <v>109.71000000000001</v>
      </c>
      <c r="M438">
        <v>1</v>
      </c>
    </row>
    <row r="439" spans="1:13">
      <c r="A439" s="18" t="s">
        <v>72</v>
      </c>
      <c r="B439" s="13">
        <v>15</v>
      </c>
      <c r="C439" s="14">
        <v>82</v>
      </c>
      <c r="D439" s="15" t="s">
        <v>135</v>
      </c>
      <c r="E439" s="15" t="s">
        <v>149</v>
      </c>
      <c r="F439" s="15" t="s">
        <v>14</v>
      </c>
      <c r="G439" s="68" t="s">
        <v>718</v>
      </c>
      <c r="H439" s="200" t="str">
        <f t="shared" si="11"/>
        <v>FT2-FW6-A-MDF - Maple</v>
      </c>
      <c r="I439" s="54">
        <v>117.45</v>
      </c>
      <c r="M439">
        <v>1</v>
      </c>
    </row>
    <row r="440" spans="1:13">
      <c r="A440" s="18" t="s">
        <v>73</v>
      </c>
      <c r="B440" s="13">
        <v>18</v>
      </c>
      <c r="C440" s="14">
        <v>45</v>
      </c>
      <c r="D440" s="15" t="s">
        <v>136</v>
      </c>
      <c r="E440" s="15" t="s">
        <v>145</v>
      </c>
      <c r="F440" s="15" t="s">
        <v>14</v>
      </c>
      <c r="G440" s="68" t="s">
        <v>718</v>
      </c>
      <c r="H440" s="200" t="str">
        <f t="shared" si="11"/>
        <v>FT3-FW2-A-MDF - Maple</v>
      </c>
      <c r="I440" s="54">
        <v>88.97</v>
      </c>
      <c r="M440">
        <v>1</v>
      </c>
    </row>
    <row r="441" spans="1:13">
      <c r="A441" s="18" t="s">
        <v>74</v>
      </c>
      <c r="B441" s="13">
        <v>18</v>
      </c>
      <c r="C441" s="14">
        <v>60</v>
      </c>
      <c r="D441" s="15" t="s">
        <v>136</v>
      </c>
      <c r="E441" s="15" t="s">
        <v>146</v>
      </c>
      <c r="F441" s="15" t="s">
        <v>14</v>
      </c>
      <c r="G441" s="68" t="s">
        <v>718</v>
      </c>
      <c r="H441" s="200" t="str">
        <f t="shared" si="11"/>
        <v>FT3-FW3-A-MDF - Maple</v>
      </c>
      <c r="I441" s="54">
        <v>107.95</v>
      </c>
      <c r="M441">
        <v>1</v>
      </c>
    </row>
    <row r="442" spans="1:13">
      <c r="A442" s="18" t="s">
        <v>75</v>
      </c>
      <c r="B442" s="13">
        <v>18</v>
      </c>
      <c r="C442" s="14">
        <v>75</v>
      </c>
      <c r="D442" s="15" t="s">
        <v>136</v>
      </c>
      <c r="E442" s="15" t="s">
        <v>147</v>
      </c>
      <c r="F442" s="15" t="s">
        <v>14</v>
      </c>
      <c r="G442" s="68" t="s">
        <v>718</v>
      </c>
      <c r="H442" s="200" t="str">
        <f t="shared" si="11"/>
        <v>FT3-FW4-A-MDF - Maple</v>
      </c>
      <c r="I442" s="54">
        <v>127.29</v>
      </c>
      <c r="M442">
        <v>1</v>
      </c>
    </row>
    <row r="443" spans="1:13">
      <c r="A443" s="18" t="s">
        <v>76</v>
      </c>
      <c r="B443" s="13">
        <v>18</v>
      </c>
      <c r="C443" s="14">
        <v>82</v>
      </c>
      <c r="D443" s="15" t="s">
        <v>136</v>
      </c>
      <c r="E443" s="15" t="s">
        <v>149</v>
      </c>
      <c r="F443" s="15" t="s">
        <v>14</v>
      </c>
      <c r="G443" s="68" t="s">
        <v>718</v>
      </c>
      <c r="H443" s="200" t="str">
        <f t="shared" si="11"/>
        <v>FT3-FW6-A-MDF - Maple</v>
      </c>
      <c r="I443" s="54">
        <v>131.16</v>
      </c>
      <c r="M443">
        <v>1</v>
      </c>
    </row>
    <row r="444" spans="1:13">
      <c r="A444" s="18" t="s">
        <v>77</v>
      </c>
      <c r="B444" s="13">
        <v>22</v>
      </c>
      <c r="C444" s="14">
        <v>45</v>
      </c>
      <c r="D444" s="15" t="s">
        <v>137</v>
      </c>
      <c r="E444" s="15" t="s">
        <v>145</v>
      </c>
      <c r="F444" s="15" t="s">
        <v>14</v>
      </c>
      <c r="G444" s="68" t="s">
        <v>718</v>
      </c>
      <c r="H444" s="200" t="str">
        <f t="shared" si="11"/>
        <v>FT4-FW2-A-MDF - Maple</v>
      </c>
      <c r="I444" s="54">
        <v>117.80000000000001</v>
      </c>
      <c r="M444">
        <v>1</v>
      </c>
    </row>
    <row r="445" spans="1:13">
      <c r="A445" s="18" t="s">
        <v>78</v>
      </c>
      <c r="B445" s="13">
        <v>22</v>
      </c>
      <c r="C445" s="14">
        <v>60</v>
      </c>
      <c r="D445" s="15" t="s">
        <v>137</v>
      </c>
      <c r="E445" s="15" t="s">
        <v>146</v>
      </c>
      <c r="F445" s="15" t="s">
        <v>14</v>
      </c>
      <c r="G445" s="68" t="s">
        <v>718</v>
      </c>
      <c r="H445" s="200" t="str">
        <f t="shared" si="11"/>
        <v>FT4-FW3-A-MDF - Maple</v>
      </c>
      <c r="I445" s="54">
        <v>150.85</v>
      </c>
      <c r="M445">
        <v>1</v>
      </c>
    </row>
    <row r="446" spans="1:13">
      <c r="A446" s="18" t="s">
        <v>79</v>
      </c>
      <c r="B446" s="13">
        <v>22</v>
      </c>
      <c r="C446" s="14">
        <v>75</v>
      </c>
      <c r="D446" s="15" t="s">
        <v>137</v>
      </c>
      <c r="E446" s="15" t="s">
        <v>147</v>
      </c>
      <c r="F446" s="15" t="s">
        <v>14</v>
      </c>
      <c r="G446" s="68" t="s">
        <v>718</v>
      </c>
      <c r="H446" s="200" t="str">
        <f t="shared" si="11"/>
        <v>FT4-FW4-A-MDF - Maple</v>
      </c>
      <c r="I446" s="54">
        <v>184.60999999999999</v>
      </c>
      <c r="M446">
        <v>1</v>
      </c>
    </row>
    <row r="447" spans="1:13">
      <c r="A447" s="18" t="s">
        <v>80</v>
      </c>
      <c r="B447" s="13">
        <v>22</v>
      </c>
      <c r="C447" s="14">
        <v>82</v>
      </c>
      <c r="D447" s="15" t="s">
        <v>137</v>
      </c>
      <c r="E447" s="15" t="s">
        <v>149</v>
      </c>
      <c r="F447" s="15" t="s">
        <v>14</v>
      </c>
      <c r="G447" s="68" t="s">
        <v>718</v>
      </c>
      <c r="H447" s="200" t="str">
        <f t="shared" si="11"/>
        <v>FT4-FW6-A-MDF - Maple</v>
      </c>
      <c r="I447" s="54">
        <v>200.07999999999998</v>
      </c>
      <c r="M447">
        <v>1</v>
      </c>
    </row>
    <row r="448" spans="1:13">
      <c r="A448" s="19" t="s">
        <v>69</v>
      </c>
      <c r="B448" s="20">
        <v>15</v>
      </c>
      <c r="C448" s="21">
        <v>45</v>
      </c>
      <c r="D448" s="22" t="s">
        <v>135</v>
      </c>
      <c r="E448" s="22" t="s">
        <v>145</v>
      </c>
      <c r="F448" s="15" t="s">
        <v>14</v>
      </c>
      <c r="G448" s="59" t="s">
        <v>717</v>
      </c>
      <c r="H448" s="200" t="str">
        <f t="shared" si="11"/>
        <v>FT2-FW2-A-MDF - Cherry</v>
      </c>
      <c r="I448" s="24">
        <v>91.27000000000001</v>
      </c>
      <c r="M448">
        <v>1</v>
      </c>
    </row>
    <row r="449" spans="1:13">
      <c r="A449" s="25" t="s">
        <v>70</v>
      </c>
      <c r="B449" s="20">
        <v>15</v>
      </c>
      <c r="C449" s="21">
        <v>60</v>
      </c>
      <c r="D449" s="22" t="s">
        <v>135</v>
      </c>
      <c r="E449" s="22" t="s">
        <v>146</v>
      </c>
      <c r="F449" s="15" t="s">
        <v>14</v>
      </c>
      <c r="G449" s="59" t="s">
        <v>717</v>
      </c>
      <c r="H449" s="200" t="str">
        <f t="shared" si="11"/>
        <v>FT2-FW3-A-MDF - Cherry</v>
      </c>
      <c r="I449" s="24">
        <v>111.15</v>
      </c>
      <c r="M449">
        <v>1</v>
      </c>
    </row>
    <row r="450" spans="1:13">
      <c r="A450" s="25" t="s">
        <v>71</v>
      </c>
      <c r="B450" s="20">
        <v>15</v>
      </c>
      <c r="C450" s="21">
        <v>75</v>
      </c>
      <c r="D450" s="22" t="s">
        <v>135</v>
      </c>
      <c r="E450" s="22" t="s">
        <v>147</v>
      </c>
      <c r="F450" s="15" t="s">
        <v>14</v>
      </c>
      <c r="G450" s="59" t="s">
        <v>717</v>
      </c>
      <c r="H450" s="200" t="str">
        <f t="shared" si="11"/>
        <v>FT2-FW4-A-MDF - Cherry</v>
      </c>
      <c r="I450" s="24">
        <v>130.32999999999998</v>
      </c>
      <c r="M450">
        <v>1</v>
      </c>
    </row>
    <row r="451" spans="1:13">
      <c r="A451" s="25" t="s">
        <v>72</v>
      </c>
      <c r="B451" s="20">
        <v>15</v>
      </c>
      <c r="C451" s="21">
        <v>82</v>
      </c>
      <c r="D451" s="22" t="s">
        <v>135</v>
      </c>
      <c r="E451" s="22" t="s">
        <v>149</v>
      </c>
      <c r="F451" s="15" t="s">
        <v>14</v>
      </c>
      <c r="G451" s="59" t="s">
        <v>717</v>
      </c>
      <c r="H451" s="200" t="str">
        <f t="shared" si="11"/>
        <v>FT2-FW6-A-MDF - Cherry</v>
      </c>
      <c r="I451" s="24">
        <v>139.91999999999999</v>
      </c>
      <c r="M451">
        <v>1</v>
      </c>
    </row>
    <row r="452" spans="1:13">
      <c r="A452" s="25" t="s">
        <v>73</v>
      </c>
      <c r="B452" s="20">
        <v>18</v>
      </c>
      <c r="C452" s="21">
        <v>45</v>
      </c>
      <c r="D452" s="22" t="s">
        <v>136</v>
      </c>
      <c r="E452" s="22" t="s">
        <v>145</v>
      </c>
      <c r="F452" s="15" t="s">
        <v>14</v>
      </c>
      <c r="G452" s="59" t="s">
        <v>717</v>
      </c>
      <c r="H452" s="200" t="str">
        <f t="shared" si="11"/>
        <v>FT3-FW2-A-MDF - Cherry</v>
      </c>
      <c r="I452" s="24">
        <v>106.18</v>
      </c>
      <c r="M452">
        <v>1</v>
      </c>
    </row>
    <row r="453" spans="1:13">
      <c r="A453" s="25" t="s">
        <v>74</v>
      </c>
      <c r="B453" s="20">
        <v>18</v>
      </c>
      <c r="C453" s="21">
        <v>60</v>
      </c>
      <c r="D453" s="22" t="s">
        <v>136</v>
      </c>
      <c r="E453" s="22" t="s">
        <v>146</v>
      </c>
      <c r="F453" s="15" t="s">
        <v>14</v>
      </c>
      <c r="G453" s="59" t="s">
        <v>717</v>
      </c>
      <c r="H453" s="200" t="str">
        <f t="shared" si="11"/>
        <v>FT3-FW3-A-MDF - Cherry</v>
      </c>
      <c r="I453" s="24">
        <v>130.32999999999998</v>
      </c>
      <c r="M453">
        <v>1</v>
      </c>
    </row>
    <row r="454" spans="1:13">
      <c r="A454" s="25" t="s">
        <v>75</v>
      </c>
      <c r="B454" s="20">
        <v>18</v>
      </c>
      <c r="C454" s="21">
        <v>75</v>
      </c>
      <c r="D454" s="22" t="s">
        <v>136</v>
      </c>
      <c r="E454" s="22" t="s">
        <v>147</v>
      </c>
      <c r="F454" s="15" t="s">
        <v>14</v>
      </c>
      <c r="G454" s="59" t="s">
        <v>717</v>
      </c>
      <c r="H454" s="200" t="str">
        <f t="shared" si="11"/>
        <v>FT3-FW4-A-MDF - Cherry</v>
      </c>
      <c r="I454" s="24">
        <v>154.82999999999998</v>
      </c>
      <c r="M454">
        <v>1</v>
      </c>
    </row>
    <row r="455" spans="1:13">
      <c r="A455" s="25" t="s">
        <v>76</v>
      </c>
      <c r="B455" s="20">
        <v>18</v>
      </c>
      <c r="C455" s="21">
        <v>82</v>
      </c>
      <c r="D455" s="22" t="s">
        <v>136</v>
      </c>
      <c r="E455" s="22" t="s">
        <v>149</v>
      </c>
      <c r="F455" s="15" t="s">
        <v>14</v>
      </c>
      <c r="G455" s="59" t="s">
        <v>717</v>
      </c>
      <c r="H455" s="200" t="str">
        <f t="shared" si="11"/>
        <v>FT3-FW6-A-MDF - Cherry</v>
      </c>
      <c r="I455" s="24">
        <v>161.92999999999998</v>
      </c>
      <c r="M455">
        <v>1</v>
      </c>
    </row>
    <row r="456" spans="1:13">
      <c r="A456" s="25" t="s">
        <v>77</v>
      </c>
      <c r="B456" s="20">
        <v>22</v>
      </c>
      <c r="C456" s="21">
        <v>45</v>
      </c>
      <c r="D456" s="22" t="s">
        <v>137</v>
      </c>
      <c r="E456" s="22" t="s">
        <v>145</v>
      </c>
      <c r="F456" s="15" t="s">
        <v>14</v>
      </c>
      <c r="G456" s="59" t="s">
        <v>717</v>
      </c>
      <c r="H456" s="200" t="str">
        <f t="shared" si="11"/>
        <v>FT4-FW2-A-MDF - Cherry</v>
      </c>
      <c r="I456" s="24">
        <v>141.69</v>
      </c>
      <c r="M456">
        <v>1</v>
      </c>
    </row>
    <row r="457" spans="1:13">
      <c r="A457" s="25" t="s">
        <v>78</v>
      </c>
      <c r="B457" s="20">
        <v>22</v>
      </c>
      <c r="C457" s="21">
        <v>60</v>
      </c>
      <c r="D457" s="22" t="s">
        <v>137</v>
      </c>
      <c r="E457" s="22" t="s">
        <v>146</v>
      </c>
      <c r="F457" s="15" t="s">
        <v>14</v>
      </c>
      <c r="G457" s="59" t="s">
        <v>717</v>
      </c>
      <c r="H457" s="200" t="str">
        <f t="shared" si="11"/>
        <v>FT4-FW3-A-MDF - Cherry</v>
      </c>
      <c r="I457" s="24">
        <v>183.6</v>
      </c>
      <c r="M457">
        <v>1</v>
      </c>
    </row>
    <row r="458" spans="1:13">
      <c r="A458" s="25" t="s">
        <v>79</v>
      </c>
      <c r="B458" s="20">
        <v>22</v>
      </c>
      <c r="C458" s="21">
        <v>75</v>
      </c>
      <c r="D458" s="22" t="s">
        <v>137</v>
      </c>
      <c r="E458" s="22" t="s">
        <v>147</v>
      </c>
      <c r="F458" s="15" t="s">
        <v>14</v>
      </c>
      <c r="G458" s="59" t="s">
        <v>717</v>
      </c>
      <c r="H458" s="200" t="str">
        <f t="shared" si="11"/>
        <v>FT4-FW4-A-MDF - Cherry</v>
      </c>
      <c r="I458" s="24">
        <v>224.79</v>
      </c>
      <c r="M458">
        <v>1</v>
      </c>
    </row>
    <row r="459" spans="1:13">
      <c r="A459" s="25" t="s">
        <v>80</v>
      </c>
      <c r="B459" s="20">
        <v>22</v>
      </c>
      <c r="C459" s="21">
        <v>82</v>
      </c>
      <c r="D459" s="22" t="s">
        <v>137</v>
      </c>
      <c r="E459" s="22" t="s">
        <v>149</v>
      </c>
      <c r="F459" s="15" t="s">
        <v>14</v>
      </c>
      <c r="G459" s="59" t="s">
        <v>717</v>
      </c>
      <c r="H459" s="200" t="str">
        <f t="shared" si="11"/>
        <v>FT4-FW6-A-MDF - Cherry</v>
      </c>
      <c r="I459" s="24">
        <v>244.32</v>
      </c>
      <c r="M459">
        <v>1</v>
      </c>
    </row>
    <row r="460" spans="1:13">
      <c r="A460" s="26" t="s">
        <v>69</v>
      </c>
      <c r="B460" s="27">
        <v>15</v>
      </c>
      <c r="C460" s="28">
        <v>45</v>
      </c>
      <c r="D460" s="29" t="s">
        <v>135</v>
      </c>
      <c r="E460" s="29" t="s">
        <v>145</v>
      </c>
      <c r="F460" s="15" t="s">
        <v>14</v>
      </c>
      <c r="G460" s="60" t="s">
        <v>749</v>
      </c>
      <c r="H460" s="200" t="str">
        <f t="shared" si="11"/>
        <v>FT2-FW2-A-MDF - Hardwood</v>
      </c>
      <c r="I460" s="31">
        <v>55.66</v>
      </c>
      <c r="M460">
        <v>1</v>
      </c>
    </row>
    <row r="461" spans="1:13">
      <c r="A461" s="32" t="s">
        <v>70</v>
      </c>
      <c r="B461" s="27">
        <v>15</v>
      </c>
      <c r="C461" s="28">
        <v>60</v>
      </c>
      <c r="D461" s="29" t="s">
        <v>135</v>
      </c>
      <c r="E461" s="29" t="s">
        <v>146</v>
      </c>
      <c r="F461" s="15" t="s">
        <v>14</v>
      </c>
      <c r="G461" s="60" t="s">
        <v>749</v>
      </c>
      <c r="H461" s="200" t="str">
        <f t="shared" si="11"/>
        <v>FT2-FW3-A-MDF - Hardwood</v>
      </c>
      <c r="I461" s="31">
        <v>64.5</v>
      </c>
      <c r="M461">
        <v>1</v>
      </c>
    </row>
    <row r="462" spans="1:13">
      <c r="A462" s="32" t="s">
        <v>71</v>
      </c>
      <c r="B462" s="27">
        <v>15</v>
      </c>
      <c r="C462" s="28">
        <v>75</v>
      </c>
      <c r="D462" s="29" t="s">
        <v>135</v>
      </c>
      <c r="E462" s="29" t="s">
        <v>147</v>
      </c>
      <c r="F462" s="15" t="s">
        <v>14</v>
      </c>
      <c r="G462" s="60" t="s">
        <v>749</v>
      </c>
      <c r="H462" s="200" t="str">
        <f t="shared" si="11"/>
        <v>FT2-FW4-A-MDF - Hardwood</v>
      </c>
      <c r="I462" s="31">
        <v>72.61</v>
      </c>
      <c r="M462">
        <v>1</v>
      </c>
    </row>
    <row r="463" spans="1:13">
      <c r="A463" s="32" t="s">
        <v>72</v>
      </c>
      <c r="B463" s="27">
        <v>15</v>
      </c>
      <c r="C463" s="28">
        <v>82</v>
      </c>
      <c r="D463" s="29" t="s">
        <v>135</v>
      </c>
      <c r="E463" s="29" t="s">
        <v>149</v>
      </c>
      <c r="F463" s="15" t="s">
        <v>14</v>
      </c>
      <c r="G463" s="60" t="s">
        <v>749</v>
      </c>
      <c r="H463" s="200" t="str">
        <f t="shared" si="11"/>
        <v>FT2-FW6-A-MDF - Hardwood</v>
      </c>
      <c r="I463" s="31">
        <v>77.040000000000006</v>
      </c>
      <c r="M463">
        <v>1</v>
      </c>
    </row>
    <row r="464" spans="1:13">
      <c r="A464" s="32" t="s">
        <v>73</v>
      </c>
      <c r="B464" s="27">
        <v>18</v>
      </c>
      <c r="C464" s="28">
        <v>45</v>
      </c>
      <c r="D464" s="29" t="s">
        <v>136</v>
      </c>
      <c r="E464" s="29" t="s">
        <v>145</v>
      </c>
      <c r="F464" s="15" t="s">
        <v>14</v>
      </c>
      <c r="G464" s="60" t="s">
        <v>749</v>
      </c>
      <c r="H464" s="200" t="str">
        <f t="shared" si="11"/>
        <v>FT3-FW2-A-MDF - Hardwood</v>
      </c>
      <c r="I464" s="31">
        <v>62.66</v>
      </c>
      <c r="M464">
        <v>1</v>
      </c>
    </row>
    <row r="465" spans="1:13">
      <c r="A465" s="32" t="s">
        <v>74</v>
      </c>
      <c r="B465" s="27">
        <v>18</v>
      </c>
      <c r="C465" s="28">
        <v>60</v>
      </c>
      <c r="D465" s="29" t="s">
        <v>136</v>
      </c>
      <c r="E465" s="29" t="s">
        <v>146</v>
      </c>
      <c r="F465" s="15" t="s">
        <v>14</v>
      </c>
      <c r="G465" s="60" t="s">
        <v>749</v>
      </c>
      <c r="H465" s="200" t="str">
        <f t="shared" si="11"/>
        <v>FT3-FW3-A-MDF - Hardwood</v>
      </c>
      <c r="I465" s="31">
        <v>73.72</v>
      </c>
      <c r="M465">
        <v>1</v>
      </c>
    </row>
    <row r="466" spans="1:13">
      <c r="A466" s="32" t="s">
        <v>75</v>
      </c>
      <c r="B466" s="27">
        <v>18</v>
      </c>
      <c r="C466" s="28">
        <v>75</v>
      </c>
      <c r="D466" s="29" t="s">
        <v>136</v>
      </c>
      <c r="E466" s="29" t="s">
        <v>147</v>
      </c>
      <c r="F466" s="15" t="s">
        <v>14</v>
      </c>
      <c r="G466" s="60" t="s">
        <v>749</v>
      </c>
      <c r="H466" s="200" t="str">
        <f t="shared" si="11"/>
        <v>FT3-FW4-A-MDF - Hardwood</v>
      </c>
      <c r="I466" s="31">
        <v>85.51</v>
      </c>
      <c r="M466">
        <v>1</v>
      </c>
    </row>
    <row r="467" spans="1:13">
      <c r="A467" s="32" t="s">
        <v>76</v>
      </c>
      <c r="B467" s="27">
        <v>18</v>
      </c>
      <c r="C467" s="28">
        <v>82</v>
      </c>
      <c r="D467" s="29" t="s">
        <v>136</v>
      </c>
      <c r="E467" s="29" t="s">
        <v>149</v>
      </c>
      <c r="F467" s="15" t="s">
        <v>14</v>
      </c>
      <c r="G467" s="60" t="s">
        <v>749</v>
      </c>
      <c r="H467" s="200" t="str">
        <f t="shared" si="11"/>
        <v>FT3-FW6-A-MDF - Hardwood</v>
      </c>
      <c r="I467" s="31">
        <v>89.2</v>
      </c>
      <c r="M467">
        <v>1</v>
      </c>
    </row>
    <row r="468" spans="1:13">
      <c r="A468" s="32" t="s">
        <v>77</v>
      </c>
      <c r="B468" s="27">
        <v>22</v>
      </c>
      <c r="C468" s="28">
        <v>45</v>
      </c>
      <c r="D468" s="29" t="s">
        <v>137</v>
      </c>
      <c r="E468" s="29" t="s">
        <v>145</v>
      </c>
      <c r="F468" s="15" t="s">
        <v>14</v>
      </c>
      <c r="G468" s="60" t="s">
        <v>749</v>
      </c>
      <c r="H468" s="200" t="str">
        <f t="shared" si="11"/>
        <v>FT4-FW2-A-MDF - Hardwood</v>
      </c>
      <c r="I468" s="31">
        <v>79.98</v>
      </c>
      <c r="M468">
        <v>1</v>
      </c>
    </row>
    <row r="469" spans="1:13">
      <c r="A469" s="32" t="s">
        <v>78</v>
      </c>
      <c r="B469" s="27">
        <v>22</v>
      </c>
      <c r="C469" s="28">
        <v>60</v>
      </c>
      <c r="D469" s="29" t="s">
        <v>137</v>
      </c>
      <c r="E469" s="29" t="s">
        <v>146</v>
      </c>
      <c r="F469" s="15" t="s">
        <v>14</v>
      </c>
      <c r="G469" s="60" t="s">
        <v>749</v>
      </c>
      <c r="H469" s="200" t="str">
        <f t="shared" si="11"/>
        <v>FT4-FW3-A-MDF - Hardwood</v>
      </c>
      <c r="I469" s="31">
        <v>100.62</v>
      </c>
      <c r="M469">
        <v>1</v>
      </c>
    </row>
    <row r="470" spans="1:13">
      <c r="A470" s="32" t="s">
        <v>79</v>
      </c>
      <c r="B470" s="27">
        <v>22</v>
      </c>
      <c r="C470" s="28">
        <v>75</v>
      </c>
      <c r="D470" s="29" t="s">
        <v>137</v>
      </c>
      <c r="E470" s="29" t="s">
        <v>147</v>
      </c>
      <c r="F470" s="15" t="s">
        <v>14</v>
      </c>
      <c r="G470" s="60" t="s">
        <v>749</v>
      </c>
      <c r="H470" s="200" t="str">
        <f t="shared" si="11"/>
        <v>FT4-FW4-A-MDF - Hardwood</v>
      </c>
      <c r="I470" s="31">
        <v>120.89</v>
      </c>
      <c r="M470">
        <v>1</v>
      </c>
    </row>
    <row r="471" spans="1:13">
      <c r="A471" s="32" t="s">
        <v>80</v>
      </c>
      <c r="B471" s="27">
        <v>22</v>
      </c>
      <c r="C471" s="28">
        <v>82</v>
      </c>
      <c r="D471" s="29" t="s">
        <v>137</v>
      </c>
      <c r="E471" s="29" t="s">
        <v>149</v>
      </c>
      <c r="F471" s="15" t="s">
        <v>14</v>
      </c>
      <c r="G471" s="60" t="s">
        <v>749</v>
      </c>
      <c r="H471" s="200" t="str">
        <f t="shared" si="11"/>
        <v>FT4-FW6-A-MDF - Hardwood</v>
      </c>
      <c r="I471" s="31">
        <v>130.47999999999999</v>
      </c>
      <c r="M471">
        <v>1</v>
      </c>
    </row>
    <row r="472" spans="1:13">
      <c r="A472" s="33" t="s">
        <v>69</v>
      </c>
      <c r="B472" s="34">
        <v>15</v>
      </c>
      <c r="C472" s="35">
        <v>45</v>
      </c>
      <c r="D472" s="36" t="s">
        <v>135</v>
      </c>
      <c r="E472" s="36" t="s">
        <v>145</v>
      </c>
      <c r="F472" s="15" t="s">
        <v>14</v>
      </c>
      <c r="G472" s="63" t="s">
        <v>750</v>
      </c>
      <c r="H472" s="200" t="str">
        <f t="shared" si="11"/>
        <v>FT2-FW2-A-MDF - CND MAPLE</v>
      </c>
      <c r="I472" s="38">
        <v>63.22</v>
      </c>
      <c r="M472">
        <v>1</v>
      </c>
    </row>
    <row r="473" spans="1:13">
      <c r="A473" s="39" t="s">
        <v>70</v>
      </c>
      <c r="B473" s="34">
        <v>15</v>
      </c>
      <c r="C473" s="35">
        <v>60</v>
      </c>
      <c r="D473" s="36" t="s">
        <v>135</v>
      </c>
      <c r="E473" s="36" t="s">
        <v>146</v>
      </c>
      <c r="F473" s="15" t="s">
        <v>14</v>
      </c>
      <c r="G473" s="63" t="s">
        <v>750</v>
      </c>
      <c r="H473" s="200" t="str">
        <f t="shared" si="11"/>
        <v>FT2-FW3-A-MDF - CND MAPLE</v>
      </c>
      <c r="I473" s="38">
        <v>75.14</v>
      </c>
      <c r="M473">
        <v>1</v>
      </c>
    </row>
    <row r="474" spans="1:13">
      <c r="A474" s="39" t="s">
        <v>71</v>
      </c>
      <c r="B474" s="34">
        <v>15</v>
      </c>
      <c r="C474" s="35">
        <v>75</v>
      </c>
      <c r="D474" s="36" t="s">
        <v>135</v>
      </c>
      <c r="E474" s="36" t="s">
        <v>147</v>
      </c>
      <c r="F474" s="15" t="s">
        <v>14</v>
      </c>
      <c r="G474" s="63" t="s">
        <v>750</v>
      </c>
      <c r="H474" s="200" t="str">
        <f t="shared" si="11"/>
        <v>FT2-FW4-A-MDF - CND MAPLE</v>
      </c>
      <c r="I474" s="38">
        <v>86.7</v>
      </c>
      <c r="M474">
        <v>1</v>
      </c>
    </row>
    <row r="475" spans="1:13">
      <c r="A475" s="39" t="s">
        <v>72</v>
      </c>
      <c r="B475" s="34">
        <v>15</v>
      </c>
      <c r="C475" s="35">
        <v>82</v>
      </c>
      <c r="D475" s="36" t="s">
        <v>135</v>
      </c>
      <c r="E475" s="36" t="s">
        <v>149</v>
      </c>
      <c r="F475" s="15" t="s">
        <v>14</v>
      </c>
      <c r="G475" s="63" t="s">
        <v>750</v>
      </c>
      <c r="H475" s="200" t="str">
        <f t="shared" si="11"/>
        <v>FT2-FW6-A-MDF - CND MAPLE</v>
      </c>
      <c r="I475" s="38">
        <v>92.48</v>
      </c>
      <c r="M475">
        <v>1</v>
      </c>
    </row>
    <row r="476" spans="1:13">
      <c r="A476" s="39" t="s">
        <v>73</v>
      </c>
      <c r="B476" s="34">
        <v>18</v>
      </c>
      <c r="C476" s="35">
        <v>45</v>
      </c>
      <c r="D476" s="36" t="s">
        <v>136</v>
      </c>
      <c r="E476" s="36" t="s">
        <v>145</v>
      </c>
      <c r="F476" s="15" t="s">
        <v>14</v>
      </c>
      <c r="G476" s="63" t="s">
        <v>750</v>
      </c>
      <c r="H476" s="200" t="str">
        <f t="shared" si="11"/>
        <v>FT3-FW2-A-MDF - CND MAPLE</v>
      </c>
      <c r="I476" s="38">
        <v>71.17</v>
      </c>
      <c r="M476">
        <v>1</v>
      </c>
    </row>
    <row r="477" spans="1:13">
      <c r="A477" s="39" t="s">
        <v>74</v>
      </c>
      <c r="B477" s="34">
        <v>18</v>
      </c>
      <c r="C477" s="35">
        <v>60</v>
      </c>
      <c r="D477" s="36" t="s">
        <v>136</v>
      </c>
      <c r="E477" s="36" t="s">
        <v>146</v>
      </c>
      <c r="F477" s="15" t="s">
        <v>14</v>
      </c>
      <c r="G477" s="63" t="s">
        <v>750</v>
      </c>
      <c r="H477" s="200" t="str">
        <f t="shared" si="11"/>
        <v>FT3-FW3-A-MDF - CND MAPLE</v>
      </c>
      <c r="I477" s="38">
        <v>85.26</v>
      </c>
      <c r="M477">
        <v>1</v>
      </c>
    </row>
    <row r="478" spans="1:13">
      <c r="A478" s="39" t="s">
        <v>75</v>
      </c>
      <c r="B478" s="34">
        <v>18</v>
      </c>
      <c r="C478" s="35">
        <v>75</v>
      </c>
      <c r="D478" s="36" t="s">
        <v>136</v>
      </c>
      <c r="E478" s="36" t="s">
        <v>147</v>
      </c>
      <c r="F478" s="15" t="s">
        <v>14</v>
      </c>
      <c r="G478" s="63" t="s">
        <v>750</v>
      </c>
      <c r="H478" s="200" t="str">
        <f t="shared" si="11"/>
        <v>FT3-FW4-A-MDF - CND MAPLE</v>
      </c>
      <c r="I478" s="38">
        <v>98.98</v>
      </c>
      <c r="M478">
        <v>1</v>
      </c>
    </row>
    <row r="479" spans="1:13">
      <c r="A479" s="39" t="s">
        <v>76</v>
      </c>
      <c r="B479" s="34">
        <v>18</v>
      </c>
      <c r="C479" s="35">
        <v>82</v>
      </c>
      <c r="D479" s="36" t="s">
        <v>136</v>
      </c>
      <c r="E479" s="36" t="s">
        <v>149</v>
      </c>
      <c r="F479" s="15" t="s">
        <v>14</v>
      </c>
      <c r="G479" s="63" t="s">
        <v>750</v>
      </c>
      <c r="H479" s="200" t="str">
        <f t="shared" si="11"/>
        <v>FT3-FW6-A-MDF - CND MAPLE</v>
      </c>
      <c r="I479" s="38">
        <v>100.07000000000001</v>
      </c>
      <c r="M479">
        <v>1</v>
      </c>
    </row>
    <row r="480" spans="1:13">
      <c r="A480" s="39" t="s">
        <v>77</v>
      </c>
      <c r="B480" s="34">
        <v>22</v>
      </c>
      <c r="C480" s="35">
        <v>45</v>
      </c>
      <c r="D480" s="36" t="s">
        <v>137</v>
      </c>
      <c r="E480" s="36" t="s">
        <v>145</v>
      </c>
      <c r="F480" s="15" t="s">
        <v>14</v>
      </c>
      <c r="G480" s="63" t="s">
        <v>750</v>
      </c>
      <c r="H480" s="200" t="str">
        <f t="shared" si="11"/>
        <v>FT4-FW2-A-MDF - CND MAPLE</v>
      </c>
      <c r="I480" s="38">
        <v>89.95</v>
      </c>
      <c r="M480">
        <v>1</v>
      </c>
    </row>
    <row r="481" spans="1:13">
      <c r="A481" s="39" t="s">
        <v>78</v>
      </c>
      <c r="B481" s="34">
        <v>22</v>
      </c>
      <c r="C481" s="35">
        <v>60</v>
      </c>
      <c r="D481" s="36" t="s">
        <v>137</v>
      </c>
      <c r="E481" s="36" t="s">
        <v>146</v>
      </c>
      <c r="F481" s="15" t="s">
        <v>14</v>
      </c>
      <c r="G481" s="63" t="s">
        <v>750</v>
      </c>
      <c r="H481" s="200" t="str">
        <f t="shared" si="11"/>
        <v>FT4-FW3-A-MDF - CND MAPLE</v>
      </c>
      <c r="I481" s="38">
        <v>114.52000000000001</v>
      </c>
      <c r="M481">
        <v>1</v>
      </c>
    </row>
    <row r="482" spans="1:13">
      <c r="A482" s="39" t="s">
        <v>79</v>
      </c>
      <c r="B482" s="34">
        <v>22</v>
      </c>
      <c r="C482" s="35">
        <v>75</v>
      </c>
      <c r="D482" s="36" t="s">
        <v>137</v>
      </c>
      <c r="E482" s="36" t="s">
        <v>147</v>
      </c>
      <c r="F482" s="15" t="s">
        <v>14</v>
      </c>
      <c r="G482" s="63" t="s">
        <v>750</v>
      </c>
      <c r="H482" s="200" t="str">
        <f t="shared" si="11"/>
        <v>FT4-FW4-A-MDF - CND MAPLE</v>
      </c>
      <c r="I482" s="38">
        <v>138.35999999999999</v>
      </c>
      <c r="M482">
        <v>1</v>
      </c>
    </row>
    <row r="483" spans="1:13">
      <c r="A483" s="39" t="s">
        <v>80</v>
      </c>
      <c r="B483" s="34">
        <v>22</v>
      </c>
      <c r="C483" s="35">
        <v>82</v>
      </c>
      <c r="D483" s="36" t="s">
        <v>137</v>
      </c>
      <c r="E483" s="36" t="s">
        <v>149</v>
      </c>
      <c r="F483" s="15" t="s">
        <v>14</v>
      </c>
      <c r="G483" s="63" t="s">
        <v>750</v>
      </c>
      <c r="H483" s="200" t="str">
        <f t="shared" si="11"/>
        <v>FT4-FW6-A-MDF - CND MAPLE</v>
      </c>
      <c r="I483" s="38">
        <v>149.54999999999998</v>
      </c>
      <c r="M483">
        <v>1</v>
      </c>
    </row>
    <row r="484" spans="1:13">
      <c r="A484" s="18" t="s">
        <v>80</v>
      </c>
      <c r="B484" s="13">
        <v>22</v>
      </c>
      <c r="C484" s="14">
        <v>79</v>
      </c>
      <c r="D484" s="29" t="s">
        <v>137</v>
      </c>
      <c r="E484" s="29" t="s">
        <v>148</v>
      </c>
      <c r="F484" s="15" t="s">
        <v>14</v>
      </c>
      <c r="G484" s="56" t="s">
        <v>746</v>
      </c>
      <c r="H484" s="200" t="str">
        <f t="shared" si="11"/>
        <v>FT4-FW5-A-MDF - Euro Oak</v>
      </c>
      <c r="I484" s="17">
        <v>416.73</v>
      </c>
      <c r="M484">
        <v>1</v>
      </c>
    </row>
    <row r="485" spans="1:13">
      <c r="A485" s="25" t="s">
        <v>80</v>
      </c>
      <c r="B485" s="20">
        <v>22</v>
      </c>
      <c r="C485" s="14">
        <v>79</v>
      </c>
      <c r="D485" s="29" t="s">
        <v>137</v>
      </c>
      <c r="E485" s="29" t="s">
        <v>148</v>
      </c>
      <c r="F485" s="15" t="s">
        <v>14</v>
      </c>
      <c r="G485" s="58" t="s">
        <v>720</v>
      </c>
      <c r="H485" s="200" t="str">
        <f t="shared" si="11"/>
        <v>FT4-FW5-A-MDF - Sapele</v>
      </c>
      <c r="I485" s="24">
        <v>205.85999999999999</v>
      </c>
      <c r="M485">
        <v>1</v>
      </c>
    </row>
    <row r="486" spans="1:13">
      <c r="A486" s="32" t="s">
        <v>80</v>
      </c>
      <c r="B486" s="27">
        <v>22</v>
      </c>
      <c r="C486" s="14">
        <v>79</v>
      </c>
      <c r="D486" s="29" t="s">
        <v>137</v>
      </c>
      <c r="E486" s="29" t="s">
        <v>148</v>
      </c>
      <c r="F486" s="15" t="s">
        <v>14</v>
      </c>
      <c r="G486" s="61" t="s">
        <v>747</v>
      </c>
      <c r="H486" s="200" t="str">
        <f t="shared" si="11"/>
        <v>FT4-FW5-A-MDF - W.Oak</v>
      </c>
      <c r="I486" s="31">
        <v>217.97</v>
      </c>
      <c r="M486">
        <v>1</v>
      </c>
    </row>
    <row r="487" spans="1:13">
      <c r="A487" s="39" t="s">
        <v>80</v>
      </c>
      <c r="B487" s="34">
        <v>22</v>
      </c>
      <c r="C487" s="14">
        <v>79</v>
      </c>
      <c r="D487" s="29" t="s">
        <v>137</v>
      </c>
      <c r="E487" s="29" t="s">
        <v>148</v>
      </c>
      <c r="F487" s="15" t="s">
        <v>14</v>
      </c>
      <c r="G487" s="63" t="s">
        <v>716</v>
      </c>
      <c r="H487" s="200" t="str">
        <f t="shared" si="11"/>
        <v>FT4-FW5-A-MDF - Ash</v>
      </c>
      <c r="I487" s="38">
        <v>163</v>
      </c>
      <c r="M487">
        <v>1</v>
      </c>
    </row>
    <row r="488" spans="1:13">
      <c r="A488" s="46" t="s">
        <v>80</v>
      </c>
      <c r="B488" s="41">
        <v>22</v>
      </c>
      <c r="C488" s="14">
        <v>79</v>
      </c>
      <c r="D488" s="29" t="s">
        <v>137</v>
      </c>
      <c r="E488" s="29" t="s">
        <v>148</v>
      </c>
      <c r="F488" s="15" t="s">
        <v>14</v>
      </c>
      <c r="G488" s="65" t="s">
        <v>748</v>
      </c>
      <c r="H488" s="200" t="str">
        <f t="shared" si="11"/>
        <v>FT4-FW5-A-MDF - Stmd Beech</v>
      </c>
      <c r="I488" s="45">
        <v>149.54999999999998</v>
      </c>
      <c r="M488">
        <v>1</v>
      </c>
    </row>
    <row r="489" spans="1:13">
      <c r="A489" s="53" t="s">
        <v>80</v>
      </c>
      <c r="B489" s="48">
        <v>22</v>
      </c>
      <c r="C489" s="14">
        <v>79</v>
      </c>
      <c r="D489" s="29" t="s">
        <v>137</v>
      </c>
      <c r="E489" s="29" t="s">
        <v>148</v>
      </c>
      <c r="F489" s="15" t="s">
        <v>14</v>
      </c>
      <c r="G489" s="67" t="s">
        <v>721</v>
      </c>
      <c r="H489" s="200" t="str">
        <f t="shared" si="11"/>
        <v>FT4-FW5-A-MDF - Walnut</v>
      </c>
      <c r="I489" s="52">
        <v>390.27</v>
      </c>
      <c r="M489">
        <v>1</v>
      </c>
    </row>
    <row r="490" spans="1:13">
      <c r="A490" s="18" t="s">
        <v>80</v>
      </c>
      <c r="B490" s="13">
        <v>22</v>
      </c>
      <c r="C490" s="14">
        <v>79</v>
      </c>
      <c r="D490" s="29" t="s">
        <v>137</v>
      </c>
      <c r="E490" s="29" t="s">
        <v>148</v>
      </c>
      <c r="F490" s="15" t="s">
        <v>14</v>
      </c>
      <c r="G490" s="68" t="s">
        <v>718</v>
      </c>
      <c r="H490" s="200" t="str">
        <f t="shared" si="11"/>
        <v>FT4-FW5-A-MDF - Maple</v>
      </c>
      <c r="I490" s="54">
        <v>200.07999999999998</v>
      </c>
      <c r="M490">
        <v>1</v>
      </c>
    </row>
    <row r="491" spans="1:13">
      <c r="A491" s="25" t="s">
        <v>80</v>
      </c>
      <c r="B491" s="20">
        <v>22</v>
      </c>
      <c r="C491" s="14">
        <v>79</v>
      </c>
      <c r="D491" s="29" t="s">
        <v>137</v>
      </c>
      <c r="E491" s="29" t="s">
        <v>148</v>
      </c>
      <c r="F491" s="15" t="s">
        <v>14</v>
      </c>
      <c r="G491" s="59" t="s">
        <v>717</v>
      </c>
      <c r="H491" s="200" t="str">
        <f t="shared" si="11"/>
        <v>FT4-FW5-A-MDF - Cherry</v>
      </c>
      <c r="I491" s="24">
        <v>244.32</v>
      </c>
      <c r="M491">
        <v>1</v>
      </c>
    </row>
    <row r="492" spans="1:13">
      <c r="A492" s="32" t="s">
        <v>80</v>
      </c>
      <c r="B492" s="27">
        <v>22</v>
      </c>
      <c r="C492" s="14">
        <v>79</v>
      </c>
      <c r="D492" s="29" t="s">
        <v>137</v>
      </c>
      <c r="E492" s="29" t="s">
        <v>148</v>
      </c>
      <c r="F492" s="15" t="s">
        <v>14</v>
      </c>
      <c r="G492" s="60" t="s">
        <v>749</v>
      </c>
      <c r="H492" s="200" t="str">
        <f t="shared" si="11"/>
        <v>FT4-FW5-A-MDF - Hardwood</v>
      </c>
      <c r="I492" s="31">
        <v>130.47999999999999</v>
      </c>
      <c r="M492">
        <v>1</v>
      </c>
    </row>
    <row r="493" spans="1:13">
      <c r="A493" s="39" t="s">
        <v>80</v>
      </c>
      <c r="B493" s="34">
        <v>22</v>
      </c>
      <c r="C493" s="14">
        <v>79</v>
      </c>
      <c r="D493" s="29" t="s">
        <v>137</v>
      </c>
      <c r="E493" s="29" t="s">
        <v>148</v>
      </c>
      <c r="F493" s="15" t="s">
        <v>14</v>
      </c>
      <c r="G493" s="63" t="s">
        <v>750</v>
      </c>
      <c r="H493" s="200" t="str">
        <f t="shared" si="11"/>
        <v>FT4-FW5-A-MDF - CND MAPLE</v>
      </c>
      <c r="I493" s="38">
        <v>149.54999999999998</v>
      </c>
      <c r="M493">
        <v>1</v>
      </c>
    </row>
    <row r="494" spans="1:13">
      <c r="A494" s="12" t="s">
        <v>69</v>
      </c>
      <c r="B494" s="13">
        <v>15</v>
      </c>
      <c r="C494" s="14">
        <v>45</v>
      </c>
      <c r="D494" s="15" t="s">
        <v>135</v>
      </c>
      <c r="E494" s="15" t="s">
        <v>145</v>
      </c>
      <c r="F494" s="15" t="s">
        <v>9</v>
      </c>
      <c r="G494" s="56" t="s">
        <v>746</v>
      </c>
      <c r="H494" s="200" t="str">
        <f t="shared" ref="H494:H559" si="12">D494&amp;"-"&amp;E494&amp;"-"&amp;F494&amp;"-"&amp;G494</f>
        <v>FT2-FW2-B-MDF - Euro Oak</v>
      </c>
      <c r="I494" s="17">
        <v>206.28</v>
      </c>
      <c r="M494">
        <v>1</v>
      </c>
    </row>
    <row r="495" spans="1:13">
      <c r="A495" s="18" t="s">
        <v>70</v>
      </c>
      <c r="B495" s="13">
        <v>15</v>
      </c>
      <c r="C495" s="14">
        <v>60</v>
      </c>
      <c r="D495" s="15" t="s">
        <v>135</v>
      </c>
      <c r="E495" s="15" t="s">
        <v>146</v>
      </c>
      <c r="F495" s="15" t="s">
        <v>9</v>
      </c>
      <c r="G495" s="56" t="s">
        <v>746</v>
      </c>
      <c r="H495" s="200" t="str">
        <f t="shared" si="12"/>
        <v>FT2-FW3-B-MDF - Euro Oak</v>
      </c>
      <c r="I495" s="17">
        <v>256.7</v>
      </c>
      <c r="M495">
        <v>1</v>
      </c>
    </row>
    <row r="496" spans="1:13">
      <c r="A496" s="18" t="s">
        <v>71</v>
      </c>
      <c r="B496" s="13">
        <v>15</v>
      </c>
      <c r="C496" s="14">
        <v>75</v>
      </c>
      <c r="D496" s="15" t="s">
        <v>135</v>
      </c>
      <c r="E496" s="15" t="s">
        <v>147</v>
      </c>
      <c r="F496" s="15" t="s">
        <v>9</v>
      </c>
      <c r="G496" s="56" t="s">
        <v>746</v>
      </c>
      <c r="H496" s="200" t="str">
        <f t="shared" si="12"/>
        <v>FT2-FW4-B-MDF - Euro Oak</v>
      </c>
      <c r="I496" s="17">
        <v>308.33999999999997</v>
      </c>
      <c r="M496">
        <v>1</v>
      </c>
    </row>
    <row r="497" spans="1:13">
      <c r="A497" s="18" t="s">
        <v>72</v>
      </c>
      <c r="B497" s="13">
        <v>15</v>
      </c>
      <c r="C497" s="14">
        <v>82</v>
      </c>
      <c r="D497" s="15" t="s">
        <v>135</v>
      </c>
      <c r="E497" s="15" t="s">
        <v>149</v>
      </c>
      <c r="F497" s="15" t="s">
        <v>9</v>
      </c>
      <c r="G497" s="56" t="s">
        <v>746</v>
      </c>
      <c r="H497" s="200" t="str">
        <f t="shared" si="12"/>
        <v>FT2-FW6-B-MDF - Euro Oak</v>
      </c>
      <c r="I497" s="17">
        <v>332.21999999999997</v>
      </c>
      <c r="M497">
        <v>1</v>
      </c>
    </row>
    <row r="498" spans="1:13">
      <c r="A498" s="18" t="s">
        <v>73</v>
      </c>
      <c r="B498" s="13">
        <v>18</v>
      </c>
      <c r="C498" s="14">
        <v>45</v>
      </c>
      <c r="D498" s="15" t="s">
        <v>136</v>
      </c>
      <c r="E498" s="15" t="s">
        <v>145</v>
      </c>
      <c r="F498" s="15" t="s">
        <v>9</v>
      </c>
      <c r="G498" s="56" t="s">
        <v>746</v>
      </c>
      <c r="H498" s="200" t="str">
        <f t="shared" si="12"/>
        <v>FT3-FW2-B-MDF - Euro Oak</v>
      </c>
      <c r="I498" s="17">
        <v>248.04</v>
      </c>
      <c r="M498">
        <v>1</v>
      </c>
    </row>
    <row r="499" spans="1:13">
      <c r="A499" s="18" t="s">
        <v>74</v>
      </c>
      <c r="B499" s="13">
        <v>18</v>
      </c>
      <c r="C499" s="14">
        <v>60</v>
      </c>
      <c r="D499" s="15" t="s">
        <v>136</v>
      </c>
      <c r="E499" s="15" t="s">
        <v>146</v>
      </c>
      <c r="F499" s="15" t="s">
        <v>9</v>
      </c>
      <c r="G499" s="56" t="s">
        <v>746</v>
      </c>
      <c r="H499" s="200" t="str">
        <f t="shared" si="12"/>
        <v>FT3-FW3-B-MDF - Euro Oak</v>
      </c>
      <c r="I499" s="17">
        <v>312.58</v>
      </c>
      <c r="M499">
        <v>1</v>
      </c>
    </row>
    <row r="500" spans="1:13">
      <c r="A500" s="18" t="s">
        <v>75</v>
      </c>
      <c r="B500" s="13">
        <v>18</v>
      </c>
      <c r="C500" s="14">
        <v>75</v>
      </c>
      <c r="D500" s="15" t="s">
        <v>136</v>
      </c>
      <c r="E500" s="15" t="s">
        <v>147</v>
      </c>
      <c r="F500" s="15" t="s">
        <v>9</v>
      </c>
      <c r="G500" s="56" t="s">
        <v>746</v>
      </c>
      <c r="H500" s="200" t="str">
        <f t="shared" si="12"/>
        <v>FT3-FW4-B-MDF - Euro Oak</v>
      </c>
      <c r="I500" s="17">
        <v>375.02</v>
      </c>
      <c r="M500">
        <v>1</v>
      </c>
    </row>
    <row r="501" spans="1:13">
      <c r="A501" s="18" t="s">
        <v>76</v>
      </c>
      <c r="B501" s="13">
        <v>18</v>
      </c>
      <c r="C501" s="14">
        <v>82</v>
      </c>
      <c r="D501" s="15" t="s">
        <v>136</v>
      </c>
      <c r="E501" s="15" t="s">
        <v>149</v>
      </c>
      <c r="F501" s="15" t="s">
        <v>9</v>
      </c>
      <c r="G501" s="56" t="s">
        <v>746</v>
      </c>
      <c r="H501" s="200" t="str">
        <f t="shared" si="12"/>
        <v>FT3-FW6-B-MDF - Euro Oak</v>
      </c>
      <c r="I501" s="17">
        <v>406.02</v>
      </c>
      <c r="M501">
        <v>1</v>
      </c>
    </row>
    <row r="502" spans="1:13">
      <c r="A502" s="18" t="s">
        <v>77</v>
      </c>
      <c r="B502" s="13">
        <v>22</v>
      </c>
      <c r="C502" s="14">
        <v>45</v>
      </c>
      <c r="D502" s="15" t="s">
        <v>137</v>
      </c>
      <c r="E502" s="15" t="s">
        <v>145</v>
      </c>
      <c r="F502" s="15" t="s">
        <v>9</v>
      </c>
      <c r="G502" s="56" t="s">
        <v>746</v>
      </c>
      <c r="H502" s="200" t="str">
        <f t="shared" si="12"/>
        <v>FT4-FW2-B-MDF - Euro Oak</v>
      </c>
      <c r="I502" s="17">
        <v>322.28999999999996</v>
      </c>
      <c r="M502">
        <v>1</v>
      </c>
    </row>
    <row r="503" spans="1:13">
      <c r="A503" s="18" t="s">
        <v>78</v>
      </c>
      <c r="B503" s="13">
        <v>22</v>
      </c>
      <c r="C503" s="14">
        <v>60</v>
      </c>
      <c r="D503" s="15" t="s">
        <v>137</v>
      </c>
      <c r="E503" s="15" t="s">
        <v>146</v>
      </c>
      <c r="F503" s="15" t="s">
        <v>9</v>
      </c>
      <c r="G503" s="56" t="s">
        <v>746</v>
      </c>
      <c r="H503" s="200" t="str">
        <f t="shared" si="12"/>
        <v>FT4-FW3-B-MDF - Euro Oak</v>
      </c>
      <c r="I503" s="17">
        <v>409</v>
      </c>
      <c r="M503">
        <v>1</v>
      </c>
    </row>
    <row r="504" spans="1:13">
      <c r="A504" s="18" t="s">
        <v>79</v>
      </c>
      <c r="B504" s="13">
        <v>22</v>
      </c>
      <c r="C504" s="14">
        <v>75</v>
      </c>
      <c r="D504" s="15" t="s">
        <v>137</v>
      </c>
      <c r="E504" s="15" t="s">
        <v>147</v>
      </c>
      <c r="F504" s="15" t="s">
        <v>9</v>
      </c>
      <c r="G504" s="56" t="s">
        <v>746</v>
      </c>
      <c r="H504" s="200" t="str">
        <f t="shared" si="12"/>
        <v>FT4-FW4-B-MDF - Euro Oak</v>
      </c>
      <c r="I504" s="17">
        <v>498.2</v>
      </c>
      <c r="M504">
        <v>1</v>
      </c>
    </row>
    <row r="505" spans="1:13">
      <c r="A505" s="18" t="s">
        <v>80</v>
      </c>
      <c r="B505" s="13">
        <v>22</v>
      </c>
      <c r="C505" s="14">
        <v>82</v>
      </c>
      <c r="D505" s="15" t="s">
        <v>137</v>
      </c>
      <c r="E505" s="15" t="s">
        <v>149</v>
      </c>
      <c r="F505" s="15" t="s">
        <v>9</v>
      </c>
      <c r="G505" s="56" t="s">
        <v>746</v>
      </c>
      <c r="H505" s="200" t="str">
        <f t="shared" si="12"/>
        <v>FT4-FW6-B-MDF - Euro Oak</v>
      </c>
      <c r="I505" s="17">
        <v>535.79999999999995</v>
      </c>
      <c r="M505">
        <v>1</v>
      </c>
    </row>
    <row r="506" spans="1:13">
      <c r="A506" s="19" t="s">
        <v>69</v>
      </c>
      <c r="B506" s="20">
        <v>15</v>
      </c>
      <c r="C506" s="21">
        <v>45</v>
      </c>
      <c r="D506" s="22" t="s">
        <v>135</v>
      </c>
      <c r="E506" s="22" t="s">
        <v>145</v>
      </c>
      <c r="F506" s="15" t="s">
        <v>9</v>
      </c>
      <c r="G506" s="58" t="s">
        <v>720</v>
      </c>
      <c r="H506" s="200" t="str">
        <f t="shared" si="12"/>
        <v>FT2-FW2-B-MDF - Sapele</v>
      </c>
      <c r="I506" s="24">
        <v>100.99000000000001</v>
      </c>
      <c r="M506">
        <v>1</v>
      </c>
    </row>
    <row r="507" spans="1:13">
      <c r="A507" s="25" t="s">
        <v>70</v>
      </c>
      <c r="B507" s="20">
        <v>15</v>
      </c>
      <c r="C507" s="21">
        <v>60</v>
      </c>
      <c r="D507" s="22" t="s">
        <v>135</v>
      </c>
      <c r="E507" s="22" t="s">
        <v>146</v>
      </c>
      <c r="F507" s="15" t="s">
        <v>9</v>
      </c>
      <c r="G507" s="58" t="s">
        <v>720</v>
      </c>
      <c r="H507" s="200" t="str">
        <f t="shared" si="12"/>
        <v>FT2-FW3-B-MDF - Sapele</v>
      </c>
      <c r="I507" s="24">
        <v>121.09</v>
      </c>
      <c r="M507">
        <v>1</v>
      </c>
    </row>
    <row r="508" spans="1:13">
      <c r="A508" s="25" t="s">
        <v>71</v>
      </c>
      <c r="B508" s="20">
        <v>15</v>
      </c>
      <c r="C508" s="21">
        <v>75</v>
      </c>
      <c r="D508" s="22" t="s">
        <v>135</v>
      </c>
      <c r="E508" s="22" t="s">
        <v>147</v>
      </c>
      <c r="F508" s="15" t="s">
        <v>9</v>
      </c>
      <c r="G508" s="58" t="s">
        <v>720</v>
      </c>
      <c r="H508" s="200" t="str">
        <f t="shared" si="12"/>
        <v>FT2-FW4-B-MDF - Sapele</v>
      </c>
      <c r="I508" s="24">
        <v>141.66999999999999</v>
      </c>
      <c r="M508">
        <v>1</v>
      </c>
    </row>
    <row r="509" spans="1:13">
      <c r="A509" s="25" t="s">
        <v>72</v>
      </c>
      <c r="B509" s="20">
        <v>15</v>
      </c>
      <c r="C509" s="21">
        <v>82</v>
      </c>
      <c r="D509" s="22" t="s">
        <v>135</v>
      </c>
      <c r="E509" s="22" t="s">
        <v>149</v>
      </c>
      <c r="F509" s="15" t="s">
        <v>9</v>
      </c>
      <c r="G509" s="58" t="s">
        <v>720</v>
      </c>
      <c r="H509" s="200" t="str">
        <f t="shared" si="12"/>
        <v>FT2-FW6-B-MDF - Sapele</v>
      </c>
      <c r="I509" s="24">
        <v>151.72</v>
      </c>
      <c r="M509">
        <v>1</v>
      </c>
    </row>
    <row r="510" spans="1:13">
      <c r="A510" s="25" t="s">
        <v>73</v>
      </c>
      <c r="B510" s="20">
        <v>18</v>
      </c>
      <c r="C510" s="21">
        <v>45</v>
      </c>
      <c r="D510" s="22" t="s">
        <v>136</v>
      </c>
      <c r="E510" s="22" t="s">
        <v>145</v>
      </c>
      <c r="F510" s="15" t="s">
        <v>9</v>
      </c>
      <c r="G510" s="58" t="s">
        <v>720</v>
      </c>
      <c r="H510" s="200" t="str">
        <f t="shared" si="12"/>
        <v>FT3-FW2-B-MDF - Sapele</v>
      </c>
      <c r="I510" s="24">
        <v>122.53</v>
      </c>
      <c r="M510">
        <v>1</v>
      </c>
    </row>
    <row r="511" spans="1:13">
      <c r="A511" s="25" t="s">
        <v>74</v>
      </c>
      <c r="B511" s="20">
        <v>18</v>
      </c>
      <c r="C511" s="21">
        <v>60</v>
      </c>
      <c r="D511" s="22" t="s">
        <v>136</v>
      </c>
      <c r="E511" s="22" t="s">
        <v>146</v>
      </c>
      <c r="F511" s="15" t="s">
        <v>9</v>
      </c>
      <c r="G511" s="58" t="s">
        <v>720</v>
      </c>
      <c r="H511" s="200" t="str">
        <f t="shared" si="12"/>
        <v>FT3-FW3-B-MDF - Sapele</v>
      </c>
      <c r="I511" s="24">
        <v>149.32999999999998</v>
      </c>
      <c r="M511">
        <v>1</v>
      </c>
    </row>
    <row r="512" spans="1:13">
      <c r="A512" s="25" t="s">
        <v>75</v>
      </c>
      <c r="B512" s="20">
        <v>18</v>
      </c>
      <c r="C512" s="21">
        <v>75</v>
      </c>
      <c r="D512" s="22" t="s">
        <v>136</v>
      </c>
      <c r="E512" s="22" t="s">
        <v>147</v>
      </c>
      <c r="F512" s="15" t="s">
        <v>9</v>
      </c>
      <c r="G512" s="58" t="s">
        <v>720</v>
      </c>
      <c r="H512" s="200" t="str">
        <f t="shared" si="12"/>
        <v>FT3-FW4-B-MDF - Sapele</v>
      </c>
      <c r="I512" s="24">
        <v>176.60999999999999</v>
      </c>
      <c r="M512">
        <v>1</v>
      </c>
    </row>
    <row r="513" spans="1:13">
      <c r="A513" s="25" t="s">
        <v>76</v>
      </c>
      <c r="B513" s="20">
        <v>18</v>
      </c>
      <c r="C513" s="21">
        <v>82</v>
      </c>
      <c r="D513" s="22" t="s">
        <v>136</v>
      </c>
      <c r="E513" s="22" t="s">
        <v>149</v>
      </c>
      <c r="F513" s="15" t="s">
        <v>9</v>
      </c>
      <c r="G513" s="58" t="s">
        <v>720</v>
      </c>
      <c r="H513" s="200" t="str">
        <f t="shared" si="12"/>
        <v>FT3-FW6-B-MDF - Sapele</v>
      </c>
      <c r="I513" s="24">
        <v>184.26999999999998</v>
      </c>
      <c r="M513">
        <v>1</v>
      </c>
    </row>
    <row r="514" spans="1:13">
      <c r="A514" s="25" t="s">
        <v>77</v>
      </c>
      <c r="B514" s="20">
        <v>22</v>
      </c>
      <c r="C514" s="21">
        <v>45</v>
      </c>
      <c r="D514" s="22" t="s">
        <v>137</v>
      </c>
      <c r="E514" s="22" t="s">
        <v>145</v>
      </c>
      <c r="F514" s="15" t="s">
        <v>9</v>
      </c>
      <c r="G514" s="58" t="s">
        <v>720</v>
      </c>
      <c r="H514" s="200" t="str">
        <f t="shared" si="12"/>
        <v>FT4-FW2-B-MDF - Sapele</v>
      </c>
      <c r="I514" s="24">
        <v>156.03</v>
      </c>
      <c r="M514">
        <v>1</v>
      </c>
    </row>
    <row r="515" spans="1:13">
      <c r="A515" s="25" t="s">
        <v>78</v>
      </c>
      <c r="B515" s="20">
        <v>22</v>
      </c>
      <c r="C515" s="21">
        <v>60</v>
      </c>
      <c r="D515" s="22" t="s">
        <v>137</v>
      </c>
      <c r="E515" s="22" t="s">
        <v>146</v>
      </c>
      <c r="F515" s="15" t="s">
        <v>9</v>
      </c>
      <c r="G515" s="58" t="s">
        <v>720</v>
      </c>
      <c r="H515" s="200" t="str">
        <f t="shared" si="12"/>
        <v>FT4-FW3-B-MDF - Sapele</v>
      </c>
      <c r="I515" s="24">
        <v>200.06</v>
      </c>
      <c r="M515">
        <v>1</v>
      </c>
    </row>
    <row r="516" spans="1:13">
      <c r="A516" s="25" t="s">
        <v>79</v>
      </c>
      <c r="B516" s="20">
        <v>22</v>
      </c>
      <c r="C516" s="21">
        <v>75</v>
      </c>
      <c r="D516" s="22" t="s">
        <v>137</v>
      </c>
      <c r="E516" s="22" t="s">
        <v>147</v>
      </c>
      <c r="F516" s="15" t="s">
        <v>9</v>
      </c>
      <c r="G516" s="58" t="s">
        <v>720</v>
      </c>
      <c r="H516" s="200" t="str">
        <f t="shared" si="12"/>
        <v>FT4-FW4-B-MDF - Sapele</v>
      </c>
      <c r="I516" s="24">
        <v>243.62</v>
      </c>
      <c r="M516">
        <v>1</v>
      </c>
    </row>
    <row r="517" spans="1:13">
      <c r="A517" s="25" t="s">
        <v>80</v>
      </c>
      <c r="B517" s="20">
        <v>22</v>
      </c>
      <c r="C517" s="21">
        <v>82</v>
      </c>
      <c r="D517" s="22" t="s">
        <v>137</v>
      </c>
      <c r="E517" s="22" t="s">
        <v>149</v>
      </c>
      <c r="F517" s="15" t="s">
        <v>9</v>
      </c>
      <c r="G517" s="58" t="s">
        <v>720</v>
      </c>
      <c r="H517" s="200" t="str">
        <f t="shared" si="12"/>
        <v>FT4-FW6-B-MDF - Sapele</v>
      </c>
      <c r="I517" s="24">
        <v>264.68</v>
      </c>
      <c r="M517">
        <v>1</v>
      </c>
    </row>
    <row r="518" spans="1:13">
      <c r="A518" s="26" t="s">
        <v>69</v>
      </c>
      <c r="B518" s="27">
        <v>15</v>
      </c>
      <c r="C518" s="28">
        <v>45</v>
      </c>
      <c r="D518" s="29" t="s">
        <v>135</v>
      </c>
      <c r="E518" s="29" t="s">
        <v>145</v>
      </c>
      <c r="F518" s="15" t="s">
        <v>9</v>
      </c>
      <c r="G518" s="61" t="s">
        <v>747</v>
      </c>
      <c r="H518" s="200" t="str">
        <f t="shared" si="12"/>
        <v>FT2-FW2-B-MDF - W.Oak</v>
      </c>
      <c r="I518" s="31">
        <v>117.78</v>
      </c>
      <c r="M518">
        <v>1</v>
      </c>
    </row>
    <row r="519" spans="1:13">
      <c r="A519" s="32" t="s">
        <v>70</v>
      </c>
      <c r="B519" s="27">
        <v>15</v>
      </c>
      <c r="C519" s="28">
        <v>60</v>
      </c>
      <c r="D519" s="29" t="s">
        <v>135</v>
      </c>
      <c r="E519" s="29" t="s">
        <v>146</v>
      </c>
      <c r="F519" s="15" t="s">
        <v>9</v>
      </c>
      <c r="G519" s="61" t="s">
        <v>747</v>
      </c>
      <c r="H519" s="200" t="str">
        <f t="shared" si="12"/>
        <v>FT2-FW3-B-MDF - W.Oak</v>
      </c>
      <c r="I519" s="31">
        <v>143.85</v>
      </c>
      <c r="M519">
        <v>1</v>
      </c>
    </row>
    <row r="520" spans="1:13">
      <c r="A520" s="32" t="s">
        <v>71</v>
      </c>
      <c r="B520" s="27">
        <v>15</v>
      </c>
      <c r="C520" s="28">
        <v>75</v>
      </c>
      <c r="D520" s="29" t="s">
        <v>135</v>
      </c>
      <c r="E520" s="29" t="s">
        <v>147</v>
      </c>
      <c r="F520" s="15" t="s">
        <v>9</v>
      </c>
      <c r="G520" s="61" t="s">
        <v>747</v>
      </c>
      <c r="H520" s="200" t="str">
        <f t="shared" si="12"/>
        <v>FT2-FW4-B-MDF - W.Oak</v>
      </c>
      <c r="I520" s="31">
        <v>169.45</v>
      </c>
      <c r="M520">
        <v>1</v>
      </c>
    </row>
    <row r="521" spans="1:13">
      <c r="A521" s="32" t="s">
        <v>72</v>
      </c>
      <c r="B521" s="27">
        <v>15</v>
      </c>
      <c r="C521" s="28">
        <v>82</v>
      </c>
      <c r="D521" s="29" t="s">
        <v>135</v>
      </c>
      <c r="E521" s="29" t="s">
        <v>149</v>
      </c>
      <c r="F521" s="15" t="s">
        <v>9</v>
      </c>
      <c r="G521" s="61" t="s">
        <v>747</v>
      </c>
      <c r="H521" s="200" t="str">
        <f t="shared" si="12"/>
        <v>FT2-FW6-B-MDF - W.Oak</v>
      </c>
      <c r="I521" s="31">
        <v>182.01999999999998</v>
      </c>
      <c r="M521">
        <v>1</v>
      </c>
    </row>
    <row r="522" spans="1:13">
      <c r="A522" s="32" t="s">
        <v>73</v>
      </c>
      <c r="B522" s="27">
        <v>18</v>
      </c>
      <c r="C522" s="28">
        <v>45</v>
      </c>
      <c r="D522" s="29" t="s">
        <v>136</v>
      </c>
      <c r="E522" s="29" t="s">
        <v>145</v>
      </c>
      <c r="F522" s="15" t="s">
        <v>9</v>
      </c>
      <c r="G522" s="61" t="s">
        <v>747</v>
      </c>
      <c r="H522" s="200" t="str">
        <f t="shared" si="12"/>
        <v>FT3-FW2-B-MDF - W.Oak</v>
      </c>
      <c r="I522" s="31">
        <v>119.64</v>
      </c>
      <c r="M522">
        <v>1</v>
      </c>
    </row>
    <row r="523" spans="1:13">
      <c r="A523" s="32" t="s">
        <v>74</v>
      </c>
      <c r="B523" s="27">
        <v>18</v>
      </c>
      <c r="C523" s="28">
        <v>60</v>
      </c>
      <c r="D523" s="29" t="s">
        <v>136</v>
      </c>
      <c r="E523" s="29" t="s">
        <v>146</v>
      </c>
      <c r="F523" s="15" t="s">
        <v>9</v>
      </c>
      <c r="G523" s="61" t="s">
        <v>747</v>
      </c>
      <c r="H523" s="200" t="str">
        <f t="shared" si="12"/>
        <v>FT3-FW3-B-MDF - W.Oak</v>
      </c>
      <c r="I523" s="31">
        <v>146.63999999999999</v>
      </c>
      <c r="M523">
        <v>1</v>
      </c>
    </row>
    <row r="524" spans="1:13">
      <c r="A524" s="32" t="s">
        <v>75</v>
      </c>
      <c r="B524" s="27">
        <v>18</v>
      </c>
      <c r="C524" s="28">
        <v>75</v>
      </c>
      <c r="D524" s="29" t="s">
        <v>136</v>
      </c>
      <c r="E524" s="29" t="s">
        <v>147</v>
      </c>
      <c r="F524" s="15" t="s">
        <v>9</v>
      </c>
      <c r="G524" s="61" t="s">
        <v>747</v>
      </c>
      <c r="H524" s="200" t="str">
        <f t="shared" si="12"/>
        <v>FT3-FW4-B-MDF - W.Oak</v>
      </c>
      <c r="I524" s="31">
        <v>173.17999999999998</v>
      </c>
      <c r="M524">
        <v>1</v>
      </c>
    </row>
    <row r="525" spans="1:13">
      <c r="A525" s="32" t="s">
        <v>76</v>
      </c>
      <c r="B525" s="27">
        <v>18</v>
      </c>
      <c r="C525" s="28">
        <v>82</v>
      </c>
      <c r="D525" s="29" t="s">
        <v>136</v>
      </c>
      <c r="E525" s="29" t="s">
        <v>149</v>
      </c>
      <c r="F525" s="15" t="s">
        <v>9</v>
      </c>
      <c r="G525" s="61" t="s">
        <v>747</v>
      </c>
      <c r="H525" s="200" t="str">
        <f t="shared" si="12"/>
        <v>FT3-FW6-B-MDF - W.Oak</v>
      </c>
      <c r="I525" s="31">
        <v>186.20999999999998</v>
      </c>
      <c r="M525">
        <v>1</v>
      </c>
    </row>
    <row r="526" spans="1:13">
      <c r="A526" s="32" t="s">
        <v>77</v>
      </c>
      <c r="B526" s="27">
        <v>22</v>
      </c>
      <c r="C526" s="28">
        <v>45</v>
      </c>
      <c r="D526" s="29" t="s">
        <v>137</v>
      </c>
      <c r="E526" s="29" t="s">
        <v>145</v>
      </c>
      <c r="F526" s="15" t="s">
        <v>9</v>
      </c>
      <c r="G526" s="61" t="s">
        <v>747</v>
      </c>
      <c r="H526" s="200" t="str">
        <f t="shared" si="12"/>
        <v>FT4-FW2-B-MDF - W.Oak</v>
      </c>
      <c r="I526" s="31">
        <v>164.32999999999998</v>
      </c>
      <c r="M526">
        <v>1</v>
      </c>
    </row>
    <row r="527" spans="1:13">
      <c r="A527" s="32" t="s">
        <v>78</v>
      </c>
      <c r="B527" s="27">
        <v>22</v>
      </c>
      <c r="C527" s="28">
        <v>60</v>
      </c>
      <c r="D527" s="29" t="s">
        <v>137</v>
      </c>
      <c r="E527" s="29" t="s">
        <v>146</v>
      </c>
      <c r="F527" s="15" t="s">
        <v>9</v>
      </c>
      <c r="G527" s="61" t="s">
        <v>747</v>
      </c>
      <c r="H527" s="200" t="str">
        <f t="shared" si="12"/>
        <v>FT4-FW3-B-MDF - W.Oak</v>
      </c>
      <c r="I527" s="31">
        <v>211.35</v>
      </c>
      <c r="M527">
        <v>1</v>
      </c>
    </row>
    <row r="528" spans="1:13">
      <c r="A528" s="32" t="s">
        <v>79</v>
      </c>
      <c r="B528" s="27">
        <v>22</v>
      </c>
      <c r="C528" s="28">
        <v>75</v>
      </c>
      <c r="D528" s="29" t="s">
        <v>137</v>
      </c>
      <c r="E528" s="29" t="s">
        <v>147</v>
      </c>
      <c r="F528" s="15" t="s">
        <v>9</v>
      </c>
      <c r="G528" s="61" t="s">
        <v>747</v>
      </c>
      <c r="H528" s="200" t="str">
        <f t="shared" si="12"/>
        <v>FT4-FW4-B-MDF - W.Oak</v>
      </c>
      <c r="I528" s="31">
        <v>258.37</v>
      </c>
      <c r="M528">
        <v>1</v>
      </c>
    </row>
    <row r="529" spans="1:13">
      <c r="A529" s="32" t="s">
        <v>80</v>
      </c>
      <c r="B529" s="27">
        <v>22</v>
      </c>
      <c r="C529" s="28">
        <v>82</v>
      </c>
      <c r="D529" s="29" t="s">
        <v>137</v>
      </c>
      <c r="E529" s="29" t="s">
        <v>149</v>
      </c>
      <c r="F529" s="15" t="s">
        <v>9</v>
      </c>
      <c r="G529" s="61" t="s">
        <v>747</v>
      </c>
      <c r="H529" s="200" t="str">
        <f t="shared" si="12"/>
        <v>FT4-FW6-B-MDF - W.Oak</v>
      </c>
      <c r="I529" s="31">
        <v>280.25</v>
      </c>
      <c r="M529">
        <v>1</v>
      </c>
    </row>
    <row r="530" spans="1:13">
      <c r="A530" s="33" t="s">
        <v>69</v>
      </c>
      <c r="B530" s="34">
        <v>15</v>
      </c>
      <c r="C530" s="35">
        <v>45</v>
      </c>
      <c r="D530" s="36" t="s">
        <v>135</v>
      </c>
      <c r="E530" s="36" t="s">
        <v>145</v>
      </c>
      <c r="F530" s="15" t="s">
        <v>9</v>
      </c>
      <c r="G530" s="63" t="s">
        <v>716</v>
      </c>
      <c r="H530" s="200" t="str">
        <f t="shared" si="12"/>
        <v>FT2-FW2-B-MDF - Ash</v>
      </c>
      <c r="I530" s="38">
        <v>84.01</v>
      </c>
      <c r="M530">
        <v>1</v>
      </c>
    </row>
    <row r="531" spans="1:13">
      <c r="A531" s="39" t="s">
        <v>70</v>
      </c>
      <c r="B531" s="34">
        <v>15</v>
      </c>
      <c r="C531" s="35">
        <v>60</v>
      </c>
      <c r="D531" s="36" t="s">
        <v>135</v>
      </c>
      <c r="E531" s="36" t="s">
        <v>146</v>
      </c>
      <c r="F531" s="15" t="s">
        <v>9</v>
      </c>
      <c r="G531" s="63" t="s">
        <v>716</v>
      </c>
      <c r="H531" s="200" t="str">
        <f t="shared" si="12"/>
        <v>FT2-FW3-B-MDF - Ash</v>
      </c>
      <c r="I531" s="38">
        <v>100.91000000000001</v>
      </c>
      <c r="M531">
        <v>1</v>
      </c>
    </row>
    <row r="532" spans="1:13">
      <c r="A532" s="39" t="s">
        <v>71</v>
      </c>
      <c r="B532" s="34">
        <v>15</v>
      </c>
      <c r="C532" s="35">
        <v>75</v>
      </c>
      <c r="D532" s="36" t="s">
        <v>135</v>
      </c>
      <c r="E532" s="36" t="s">
        <v>147</v>
      </c>
      <c r="F532" s="15" t="s">
        <v>9</v>
      </c>
      <c r="G532" s="63" t="s">
        <v>716</v>
      </c>
      <c r="H532" s="200" t="str">
        <f t="shared" si="12"/>
        <v>FT2-FW4-B-MDF - Ash</v>
      </c>
      <c r="I532" s="38">
        <v>117.34</v>
      </c>
      <c r="M532">
        <v>1</v>
      </c>
    </row>
    <row r="533" spans="1:13">
      <c r="A533" s="39" t="s">
        <v>72</v>
      </c>
      <c r="B533" s="34">
        <v>15</v>
      </c>
      <c r="C533" s="35">
        <v>82</v>
      </c>
      <c r="D533" s="36" t="s">
        <v>135</v>
      </c>
      <c r="E533" s="36" t="s">
        <v>149</v>
      </c>
      <c r="F533" s="15" t="s">
        <v>9</v>
      </c>
      <c r="G533" s="63" t="s">
        <v>716</v>
      </c>
      <c r="H533" s="200" t="str">
        <f t="shared" si="12"/>
        <v>FT2-FW6-B-MDF - Ash</v>
      </c>
      <c r="I533" s="38">
        <v>125.10000000000001</v>
      </c>
      <c r="M533">
        <v>1</v>
      </c>
    </row>
    <row r="534" spans="1:13">
      <c r="A534" s="39" t="s">
        <v>73</v>
      </c>
      <c r="B534" s="34">
        <v>18</v>
      </c>
      <c r="C534" s="35">
        <v>45</v>
      </c>
      <c r="D534" s="36" t="s">
        <v>136</v>
      </c>
      <c r="E534" s="36" t="s">
        <v>145</v>
      </c>
      <c r="F534" s="15" t="s">
        <v>9</v>
      </c>
      <c r="G534" s="63" t="s">
        <v>716</v>
      </c>
      <c r="H534" s="200" t="str">
        <f t="shared" si="12"/>
        <v>FT3-FW2-B-MDF - Ash</v>
      </c>
      <c r="I534" s="38">
        <v>95.43</v>
      </c>
      <c r="M534">
        <v>1</v>
      </c>
    </row>
    <row r="535" spans="1:13">
      <c r="A535" s="39" t="s">
        <v>74</v>
      </c>
      <c r="B535" s="34">
        <v>18</v>
      </c>
      <c r="C535" s="35">
        <v>60</v>
      </c>
      <c r="D535" s="36" t="s">
        <v>136</v>
      </c>
      <c r="E535" s="36" t="s">
        <v>146</v>
      </c>
      <c r="F535" s="15" t="s">
        <v>9</v>
      </c>
      <c r="G535" s="63" t="s">
        <v>716</v>
      </c>
      <c r="H535" s="200" t="str">
        <f t="shared" si="12"/>
        <v>FT3-FW3-B-MDF - Ash</v>
      </c>
      <c r="I535" s="38">
        <v>114.60000000000001</v>
      </c>
      <c r="M535">
        <v>1</v>
      </c>
    </row>
    <row r="536" spans="1:13">
      <c r="A536" s="39" t="s">
        <v>75</v>
      </c>
      <c r="B536" s="34">
        <v>18</v>
      </c>
      <c r="C536" s="35">
        <v>75</v>
      </c>
      <c r="D536" s="36" t="s">
        <v>136</v>
      </c>
      <c r="E536" s="36" t="s">
        <v>147</v>
      </c>
      <c r="F536" s="15" t="s">
        <v>9</v>
      </c>
      <c r="G536" s="63" t="s">
        <v>716</v>
      </c>
      <c r="H536" s="200" t="str">
        <f t="shared" si="12"/>
        <v>FT3-FW4-B-MDF - Ash</v>
      </c>
      <c r="I536" s="38">
        <v>134.69</v>
      </c>
      <c r="M536">
        <v>1</v>
      </c>
    </row>
    <row r="537" spans="1:13">
      <c r="A537" s="39" t="s">
        <v>76</v>
      </c>
      <c r="B537" s="34">
        <v>18</v>
      </c>
      <c r="C537" s="35">
        <v>82</v>
      </c>
      <c r="D537" s="36" t="s">
        <v>136</v>
      </c>
      <c r="E537" s="36" t="s">
        <v>149</v>
      </c>
      <c r="F537" s="15" t="s">
        <v>9</v>
      </c>
      <c r="G537" s="63" t="s">
        <v>716</v>
      </c>
      <c r="H537" s="200" t="str">
        <f t="shared" si="12"/>
        <v>FT3-FW6-B-MDF - Ash</v>
      </c>
      <c r="I537" s="38">
        <v>142</v>
      </c>
      <c r="M537">
        <v>1</v>
      </c>
    </row>
    <row r="538" spans="1:13">
      <c r="A538" s="39" t="s">
        <v>77</v>
      </c>
      <c r="B538" s="34">
        <v>22</v>
      </c>
      <c r="C538" s="35">
        <v>45</v>
      </c>
      <c r="D538" s="36" t="s">
        <v>137</v>
      </c>
      <c r="E538" s="36" t="s">
        <v>145</v>
      </c>
      <c r="F538" s="15" t="s">
        <v>9</v>
      </c>
      <c r="G538" s="63" t="s">
        <v>716</v>
      </c>
      <c r="H538" s="200" t="str">
        <f t="shared" si="12"/>
        <v>FT4-FW2-B-MDF - Ash</v>
      </c>
      <c r="I538" s="38">
        <v>125.56</v>
      </c>
      <c r="M538">
        <v>1</v>
      </c>
    </row>
    <row r="539" spans="1:13">
      <c r="A539" s="39" t="s">
        <v>78</v>
      </c>
      <c r="B539" s="34">
        <v>22</v>
      </c>
      <c r="C539" s="35">
        <v>60</v>
      </c>
      <c r="D539" s="36" t="s">
        <v>137</v>
      </c>
      <c r="E539" s="36" t="s">
        <v>146</v>
      </c>
      <c r="F539" s="15" t="s">
        <v>9</v>
      </c>
      <c r="G539" s="63" t="s">
        <v>716</v>
      </c>
      <c r="H539" s="200" t="str">
        <f t="shared" si="12"/>
        <v>FT4-FW3-B-MDF - Ash</v>
      </c>
      <c r="I539" s="38">
        <v>159.35</v>
      </c>
      <c r="M539">
        <v>1</v>
      </c>
    </row>
    <row r="540" spans="1:13">
      <c r="A540" s="39" t="s">
        <v>79</v>
      </c>
      <c r="B540" s="34">
        <v>22</v>
      </c>
      <c r="C540" s="35">
        <v>75</v>
      </c>
      <c r="D540" s="36" t="s">
        <v>137</v>
      </c>
      <c r="E540" s="36" t="s">
        <v>147</v>
      </c>
      <c r="F540" s="15" t="s">
        <v>9</v>
      </c>
      <c r="G540" s="63" t="s">
        <v>716</v>
      </c>
      <c r="H540" s="200" t="str">
        <f t="shared" si="12"/>
        <v>FT4-FW4-B-MDF - Ash</v>
      </c>
      <c r="I540" s="38">
        <v>194.04999999999998</v>
      </c>
      <c r="M540">
        <v>1</v>
      </c>
    </row>
    <row r="541" spans="1:13">
      <c r="A541" s="39" t="s">
        <v>80</v>
      </c>
      <c r="B541" s="34">
        <v>22</v>
      </c>
      <c r="C541" s="35">
        <v>82</v>
      </c>
      <c r="D541" s="36" t="s">
        <v>137</v>
      </c>
      <c r="E541" s="36" t="s">
        <v>149</v>
      </c>
      <c r="F541" s="15" t="s">
        <v>9</v>
      </c>
      <c r="G541" s="63" t="s">
        <v>716</v>
      </c>
      <c r="H541" s="200" t="str">
        <f t="shared" si="12"/>
        <v>FT4-FW6-B-MDF - Ash</v>
      </c>
      <c r="I541" s="38">
        <v>209.57</v>
      </c>
      <c r="M541">
        <v>1</v>
      </c>
    </row>
    <row r="542" spans="1:13">
      <c r="A542" s="40" t="s">
        <v>69</v>
      </c>
      <c r="B542" s="41">
        <v>15</v>
      </c>
      <c r="C542" s="42">
        <v>45</v>
      </c>
      <c r="D542" s="43" t="s">
        <v>135</v>
      </c>
      <c r="E542" s="43" t="s">
        <v>145</v>
      </c>
      <c r="F542" s="15" t="s">
        <v>9</v>
      </c>
      <c r="G542" s="65" t="s">
        <v>748</v>
      </c>
      <c r="H542" s="200" t="str">
        <f t="shared" si="12"/>
        <v>FT2-FW2-B-MDF - Stmd Beech</v>
      </c>
      <c r="I542" s="45">
        <v>81.28</v>
      </c>
      <c r="M542">
        <v>1</v>
      </c>
    </row>
    <row r="543" spans="1:13">
      <c r="A543" s="46" t="s">
        <v>70</v>
      </c>
      <c r="B543" s="41">
        <v>15</v>
      </c>
      <c r="C543" s="42">
        <v>60</v>
      </c>
      <c r="D543" s="43" t="s">
        <v>135</v>
      </c>
      <c r="E543" s="43" t="s">
        <v>146</v>
      </c>
      <c r="F543" s="15" t="s">
        <v>9</v>
      </c>
      <c r="G543" s="65" t="s">
        <v>748</v>
      </c>
      <c r="H543" s="200" t="str">
        <f t="shared" si="12"/>
        <v>FT2-FW3-B-MDF - Stmd Beech</v>
      </c>
      <c r="I543" s="45">
        <v>96.61</v>
      </c>
      <c r="M543">
        <v>1</v>
      </c>
    </row>
    <row r="544" spans="1:13">
      <c r="A544" s="46" t="s">
        <v>71</v>
      </c>
      <c r="B544" s="41">
        <v>15</v>
      </c>
      <c r="C544" s="42">
        <v>75</v>
      </c>
      <c r="D544" s="43" t="s">
        <v>135</v>
      </c>
      <c r="E544" s="43" t="s">
        <v>147</v>
      </c>
      <c r="F544" s="15" t="s">
        <v>9</v>
      </c>
      <c r="G544" s="65" t="s">
        <v>748</v>
      </c>
      <c r="H544" s="200" t="str">
        <f t="shared" si="12"/>
        <v>FT2-FW4-B-MDF - Stmd Beech</v>
      </c>
      <c r="I544" s="45">
        <v>111.47</v>
      </c>
      <c r="M544">
        <v>1</v>
      </c>
    </row>
    <row r="545" spans="1:13">
      <c r="A545" s="46" t="s">
        <v>72</v>
      </c>
      <c r="B545" s="41">
        <v>15</v>
      </c>
      <c r="C545" s="42">
        <v>82</v>
      </c>
      <c r="D545" s="43" t="s">
        <v>135</v>
      </c>
      <c r="E545" s="43" t="s">
        <v>149</v>
      </c>
      <c r="F545" s="15" t="s">
        <v>9</v>
      </c>
      <c r="G545" s="65" t="s">
        <v>748</v>
      </c>
      <c r="H545" s="200" t="str">
        <f t="shared" si="12"/>
        <v>FT2-FW6-B-MDF - Stmd Beech</v>
      </c>
      <c r="I545" s="45">
        <v>118.9</v>
      </c>
      <c r="M545">
        <v>1</v>
      </c>
    </row>
    <row r="546" spans="1:13">
      <c r="A546" s="46" t="s">
        <v>73</v>
      </c>
      <c r="B546" s="41">
        <v>18</v>
      </c>
      <c r="C546" s="42">
        <v>45</v>
      </c>
      <c r="D546" s="43" t="s">
        <v>136</v>
      </c>
      <c r="E546" s="43" t="s">
        <v>145</v>
      </c>
      <c r="F546" s="15" t="s">
        <v>9</v>
      </c>
      <c r="G546" s="65" t="s">
        <v>748</v>
      </c>
      <c r="H546" s="200" t="str">
        <f t="shared" si="12"/>
        <v>FT3-FW2-B-MDF - Stmd Beech</v>
      </c>
      <c r="I546" s="45">
        <v>91.5</v>
      </c>
      <c r="M546">
        <v>1</v>
      </c>
    </row>
    <row r="547" spans="1:13">
      <c r="A547" s="46" t="s">
        <v>74</v>
      </c>
      <c r="B547" s="41">
        <v>18</v>
      </c>
      <c r="C547" s="42">
        <v>60</v>
      </c>
      <c r="D547" s="43" t="s">
        <v>136</v>
      </c>
      <c r="E547" s="43" t="s">
        <v>146</v>
      </c>
      <c r="F547" s="15" t="s">
        <v>9</v>
      </c>
      <c r="G547" s="65" t="s">
        <v>748</v>
      </c>
      <c r="H547" s="200" t="str">
        <f t="shared" si="12"/>
        <v>FT3-FW3-B-MDF - Stmd Beech</v>
      </c>
      <c r="I547" s="45">
        <v>109.61</v>
      </c>
      <c r="M547">
        <v>1</v>
      </c>
    </row>
    <row r="548" spans="1:13">
      <c r="A548" s="46" t="s">
        <v>75</v>
      </c>
      <c r="B548" s="41">
        <v>18</v>
      </c>
      <c r="C548" s="42">
        <v>75</v>
      </c>
      <c r="D548" s="43" t="s">
        <v>136</v>
      </c>
      <c r="E548" s="43" t="s">
        <v>147</v>
      </c>
      <c r="F548" s="15" t="s">
        <v>9</v>
      </c>
      <c r="G548" s="65" t="s">
        <v>748</v>
      </c>
      <c r="H548" s="200" t="str">
        <f t="shared" si="12"/>
        <v>FT3-FW4-B-MDF - Stmd Beech</v>
      </c>
      <c r="I548" s="45">
        <v>127.26</v>
      </c>
      <c r="M548">
        <v>1</v>
      </c>
    </row>
    <row r="549" spans="1:13">
      <c r="A549" s="46" t="s">
        <v>76</v>
      </c>
      <c r="B549" s="41">
        <v>18</v>
      </c>
      <c r="C549" s="42">
        <v>82</v>
      </c>
      <c r="D549" s="43" t="s">
        <v>136</v>
      </c>
      <c r="E549" s="43" t="s">
        <v>149</v>
      </c>
      <c r="F549" s="15" t="s">
        <v>9</v>
      </c>
      <c r="G549" s="65" t="s">
        <v>748</v>
      </c>
      <c r="H549" s="200" t="str">
        <f t="shared" si="12"/>
        <v>FT3-FW6-B-MDF - Stmd Beech</v>
      </c>
      <c r="I549" s="45">
        <v>128.64999999999998</v>
      </c>
      <c r="M549">
        <v>1</v>
      </c>
    </row>
    <row r="550" spans="1:13">
      <c r="A550" s="46" t="s">
        <v>77</v>
      </c>
      <c r="B550" s="41">
        <v>22</v>
      </c>
      <c r="C550" s="42">
        <v>45</v>
      </c>
      <c r="D550" s="43" t="s">
        <v>137</v>
      </c>
      <c r="E550" s="43" t="s">
        <v>145</v>
      </c>
      <c r="F550" s="15" t="s">
        <v>9</v>
      </c>
      <c r="G550" s="65" t="s">
        <v>748</v>
      </c>
      <c r="H550" s="200" t="str">
        <f t="shared" si="12"/>
        <v>FT4-FW2-B-MDF - Stmd Beech</v>
      </c>
      <c r="I550" s="45">
        <v>115.65</v>
      </c>
      <c r="M550">
        <v>1</v>
      </c>
    </row>
    <row r="551" spans="1:13">
      <c r="A551" s="46" t="s">
        <v>78</v>
      </c>
      <c r="B551" s="41">
        <v>22</v>
      </c>
      <c r="C551" s="42">
        <v>60</v>
      </c>
      <c r="D551" s="43" t="s">
        <v>137</v>
      </c>
      <c r="E551" s="43" t="s">
        <v>146</v>
      </c>
      <c r="F551" s="15" t="s">
        <v>9</v>
      </c>
      <c r="G551" s="65" t="s">
        <v>748</v>
      </c>
      <c r="H551" s="200" t="str">
        <f t="shared" si="12"/>
        <v>FT4-FW3-B-MDF - Stmd Beech</v>
      </c>
      <c r="I551" s="45">
        <v>147.22999999999999</v>
      </c>
      <c r="M551">
        <v>1</v>
      </c>
    </row>
    <row r="552" spans="1:13">
      <c r="A552" s="46" t="s">
        <v>79</v>
      </c>
      <c r="B552" s="41">
        <v>22</v>
      </c>
      <c r="C552" s="42">
        <v>75</v>
      </c>
      <c r="D552" s="43" t="s">
        <v>137</v>
      </c>
      <c r="E552" s="43" t="s">
        <v>147</v>
      </c>
      <c r="F552" s="15" t="s">
        <v>9</v>
      </c>
      <c r="G552" s="65" t="s">
        <v>748</v>
      </c>
      <c r="H552" s="200" t="str">
        <f t="shared" si="12"/>
        <v>FT4-FW4-B-MDF - Stmd Beech</v>
      </c>
      <c r="I552" s="45">
        <v>177.89</v>
      </c>
      <c r="M552">
        <v>1</v>
      </c>
    </row>
    <row r="553" spans="1:13">
      <c r="A553" s="46" t="s">
        <v>80</v>
      </c>
      <c r="B553" s="41">
        <v>22</v>
      </c>
      <c r="C553" s="42">
        <v>82</v>
      </c>
      <c r="D553" s="43" t="s">
        <v>137</v>
      </c>
      <c r="E553" s="43" t="s">
        <v>149</v>
      </c>
      <c r="F553" s="15" t="s">
        <v>9</v>
      </c>
      <c r="G553" s="65" t="s">
        <v>748</v>
      </c>
      <c r="H553" s="200" t="str">
        <f t="shared" si="12"/>
        <v>FT4-FW6-B-MDF - Stmd Beech</v>
      </c>
      <c r="I553" s="45">
        <v>192.28</v>
      </c>
      <c r="M553">
        <v>1</v>
      </c>
    </row>
    <row r="554" spans="1:13">
      <c r="A554" s="47" t="s">
        <v>69</v>
      </c>
      <c r="B554" s="48">
        <v>15</v>
      </c>
      <c r="C554" s="49">
        <v>45</v>
      </c>
      <c r="D554" s="50" t="s">
        <v>135</v>
      </c>
      <c r="E554" s="50" t="s">
        <v>145</v>
      </c>
      <c r="F554" s="15" t="s">
        <v>9</v>
      </c>
      <c r="G554" s="67" t="s">
        <v>721</v>
      </c>
      <c r="H554" s="200" t="str">
        <f t="shared" si="12"/>
        <v>FT2-FW2-B-MDF - Walnut</v>
      </c>
      <c r="I554" s="52">
        <v>178.07</v>
      </c>
      <c r="M554">
        <v>1</v>
      </c>
    </row>
    <row r="555" spans="1:13">
      <c r="A555" s="53" t="s">
        <v>70</v>
      </c>
      <c r="B555" s="48">
        <v>15</v>
      </c>
      <c r="C555" s="49">
        <v>60</v>
      </c>
      <c r="D555" s="50" t="s">
        <v>135</v>
      </c>
      <c r="E555" s="50" t="s">
        <v>146</v>
      </c>
      <c r="F555" s="15" t="s">
        <v>9</v>
      </c>
      <c r="G555" s="67" t="s">
        <v>721</v>
      </c>
      <c r="H555" s="200" t="str">
        <f t="shared" si="12"/>
        <v>FT2-FW3-B-MDF - Walnut</v>
      </c>
      <c r="I555" s="52">
        <v>221.89999999999998</v>
      </c>
      <c r="M555">
        <v>1</v>
      </c>
    </row>
    <row r="556" spans="1:13">
      <c r="A556" s="53" t="s">
        <v>71</v>
      </c>
      <c r="B556" s="48">
        <v>15</v>
      </c>
      <c r="C556" s="49">
        <v>75</v>
      </c>
      <c r="D556" s="50" t="s">
        <v>135</v>
      </c>
      <c r="E556" s="50" t="s">
        <v>147</v>
      </c>
      <c r="F556" s="15" t="s">
        <v>9</v>
      </c>
      <c r="G556" s="67" t="s">
        <v>721</v>
      </c>
      <c r="H556" s="200" t="str">
        <f t="shared" si="12"/>
        <v>FT2-FW4-B-MDF - Walnut</v>
      </c>
      <c r="I556" s="52">
        <v>265.27</v>
      </c>
      <c r="M556">
        <v>1</v>
      </c>
    </row>
    <row r="557" spans="1:13">
      <c r="A557" s="53" t="s">
        <v>72</v>
      </c>
      <c r="B557" s="48">
        <v>15</v>
      </c>
      <c r="C557" s="49">
        <v>82</v>
      </c>
      <c r="D557" s="50" t="s">
        <v>135</v>
      </c>
      <c r="E557" s="50" t="s">
        <v>149</v>
      </c>
      <c r="F557" s="15" t="s">
        <v>9</v>
      </c>
      <c r="G557" s="67" t="s">
        <v>721</v>
      </c>
      <c r="H557" s="200" t="str">
        <f t="shared" si="12"/>
        <v>FT2-FW6-B-MDF - Walnut</v>
      </c>
      <c r="I557" s="52">
        <v>285.82</v>
      </c>
      <c r="M557">
        <v>1</v>
      </c>
    </row>
    <row r="558" spans="1:13">
      <c r="A558" s="53" t="s">
        <v>73</v>
      </c>
      <c r="B558" s="48">
        <v>18</v>
      </c>
      <c r="C558" s="49">
        <v>45</v>
      </c>
      <c r="D558" s="50" t="s">
        <v>136</v>
      </c>
      <c r="E558" s="50" t="s">
        <v>145</v>
      </c>
      <c r="F558" s="15" t="s">
        <v>9</v>
      </c>
      <c r="G558" s="67" t="s">
        <v>721</v>
      </c>
      <c r="H558" s="200" t="str">
        <f t="shared" si="12"/>
        <v>FT3-FW2-B-MDF - Walnut</v>
      </c>
      <c r="I558" s="52">
        <v>201.35</v>
      </c>
      <c r="M558">
        <v>1</v>
      </c>
    </row>
    <row r="559" spans="1:13">
      <c r="A559" s="53" t="s">
        <v>74</v>
      </c>
      <c r="B559" s="48">
        <v>18</v>
      </c>
      <c r="C559" s="49">
        <v>60</v>
      </c>
      <c r="D559" s="50" t="s">
        <v>136</v>
      </c>
      <c r="E559" s="50" t="s">
        <v>146</v>
      </c>
      <c r="F559" s="15" t="s">
        <v>9</v>
      </c>
      <c r="G559" s="67" t="s">
        <v>721</v>
      </c>
      <c r="H559" s="200" t="str">
        <f t="shared" si="12"/>
        <v>FT3-FW3-B-MDF - Walnut</v>
      </c>
      <c r="I559" s="52">
        <v>252.48999999999998</v>
      </c>
      <c r="M559">
        <v>1</v>
      </c>
    </row>
    <row r="560" spans="1:13">
      <c r="A560" s="53" t="s">
        <v>75</v>
      </c>
      <c r="B560" s="48">
        <v>18</v>
      </c>
      <c r="C560" s="49">
        <v>75</v>
      </c>
      <c r="D560" s="50" t="s">
        <v>136</v>
      </c>
      <c r="E560" s="50" t="s">
        <v>147</v>
      </c>
      <c r="F560" s="15" t="s">
        <v>9</v>
      </c>
      <c r="G560" s="67" t="s">
        <v>721</v>
      </c>
      <c r="H560" s="200" t="str">
        <f t="shared" ref="H560:H623" si="13">D560&amp;"-"&amp;E560&amp;"-"&amp;F560&amp;"-"&amp;G560</f>
        <v>FT3-FW4-B-MDF - Walnut</v>
      </c>
      <c r="I560" s="52">
        <v>302.70999999999998</v>
      </c>
      <c r="M560">
        <v>1</v>
      </c>
    </row>
    <row r="561" spans="1:13">
      <c r="A561" s="53" t="s">
        <v>76</v>
      </c>
      <c r="B561" s="48">
        <v>18</v>
      </c>
      <c r="C561" s="49">
        <v>82</v>
      </c>
      <c r="D561" s="50" t="s">
        <v>136</v>
      </c>
      <c r="E561" s="50" t="s">
        <v>149</v>
      </c>
      <c r="F561" s="15" t="s">
        <v>9</v>
      </c>
      <c r="G561" s="67" t="s">
        <v>721</v>
      </c>
      <c r="H561" s="200" t="str">
        <f t="shared" si="13"/>
        <v>FT3-FW6-B-MDF - Walnut</v>
      </c>
      <c r="I561" s="52">
        <v>309.09999999999997</v>
      </c>
      <c r="M561">
        <v>1</v>
      </c>
    </row>
    <row r="562" spans="1:13">
      <c r="A562" s="53" t="s">
        <v>77</v>
      </c>
      <c r="B562" s="48">
        <v>22</v>
      </c>
      <c r="C562" s="49">
        <v>45</v>
      </c>
      <c r="D562" s="50" t="s">
        <v>137</v>
      </c>
      <c r="E562" s="50" t="s">
        <v>145</v>
      </c>
      <c r="F562" s="15" t="s">
        <v>9</v>
      </c>
      <c r="G562" s="67" t="s">
        <v>721</v>
      </c>
      <c r="H562" s="200" t="str">
        <f t="shared" si="13"/>
        <v>FT4-FW2-B-MDF - Walnut</v>
      </c>
      <c r="I562" s="52">
        <v>285.82</v>
      </c>
      <c r="M562">
        <v>1</v>
      </c>
    </row>
    <row r="563" spans="1:13">
      <c r="A563" s="53" t="s">
        <v>78</v>
      </c>
      <c r="B563" s="48">
        <v>22</v>
      </c>
      <c r="C563" s="49">
        <v>60</v>
      </c>
      <c r="D563" s="50" t="s">
        <v>137</v>
      </c>
      <c r="E563" s="50" t="s">
        <v>146</v>
      </c>
      <c r="F563" s="15" t="s">
        <v>9</v>
      </c>
      <c r="G563" s="67" t="s">
        <v>721</v>
      </c>
      <c r="H563" s="200" t="str">
        <f t="shared" si="13"/>
        <v>FT4-FW3-B-MDF - Walnut</v>
      </c>
      <c r="I563" s="52">
        <v>373.48</v>
      </c>
      <c r="M563">
        <v>1</v>
      </c>
    </row>
    <row r="564" spans="1:13">
      <c r="A564" s="53" t="s">
        <v>79</v>
      </c>
      <c r="B564" s="48">
        <v>22</v>
      </c>
      <c r="C564" s="49">
        <v>75</v>
      </c>
      <c r="D564" s="50" t="s">
        <v>137</v>
      </c>
      <c r="E564" s="50" t="s">
        <v>147</v>
      </c>
      <c r="F564" s="15" t="s">
        <v>9</v>
      </c>
      <c r="G564" s="67" t="s">
        <v>721</v>
      </c>
      <c r="H564" s="200" t="str">
        <f t="shared" si="13"/>
        <v>FT4-FW4-B-MDF - Walnut</v>
      </c>
      <c r="I564" s="52">
        <v>461.14</v>
      </c>
      <c r="M564">
        <v>1</v>
      </c>
    </row>
    <row r="565" spans="1:13">
      <c r="A565" s="53" t="s">
        <v>80</v>
      </c>
      <c r="B565" s="48">
        <v>22</v>
      </c>
      <c r="C565" s="49">
        <v>82</v>
      </c>
      <c r="D565" s="50" t="s">
        <v>137</v>
      </c>
      <c r="E565" s="50" t="s">
        <v>149</v>
      </c>
      <c r="F565" s="15" t="s">
        <v>9</v>
      </c>
      <c r="G565" s="67" t="s">
        <v>721</v>
      </c>
      <c r="H565" s="200" t="str">
        <f t="shared" si="13"/>
        <v>FT4-FW6-B-MDF - Walnut</v>
      </c>
      <c r="I565" s="52">
        <v>501.77</v>
      </c>
      <c r="M565">
        <v>1</v>
      </c>
    </row>
    <row r="566" spans="1:13">
      <c r="A566" s="12" t="s">
        <v>69</v>
      </c>
      <c r="B566" s="13">
        <v>15</v>
      </c>
      <c r="C566" s="14">
        <v>45</v>
      </c>
      <c r="D566" s="15" t="s">
        <v>135</v>
      </c>
      <c r="E566" s="15" t="s">
        <v>145</v>
      </c>
      <c r="F566" s="15" t="s">
        <v>9</v>
      </c>
      <c r="G566" s="68" t="s">
        <v>718</v>
      </c>
      <c r="H566" s="200" t="str">
        <f t="shared" si="13"/>
        <v>FT2-FW2-B-MDF - Maple</v>
      </c>
      <c r="I566" s="54">
        <v>99.47</v>
      </c>
      <c r="M566">
        <v>1</v>
      </c>
    </row>
    <row r="567" spans="1:13">
      <c r="A567" s="18" t="s">
        <v>70</v>
      </c>
      <c r="B567" s="13">
        <v>15</v>
      </c>
      <c r="C567" s="14">
        <v>60</v>
      </c>
      <c r="D567" s="15" t="s">
        <v>135</v>
      </c>
      <c r="E567" s="15" t="s">
        <v>146</v>
      </c>
      <c r="F567" s="15" t="s">
        <v>9</v>
      </c>
      <c r="G567" s="68" t="s">
        <v>718</v>
      </c>
      <c r="H567" s="200" t="str">
        <f t="shared" si="13"/>
        <v>FT2-FW3-B-MDF - Maple</v>
      </c>
      <c r="I567" s="54">
        <v>120.26</v>
      </c>
      <c r="M567">
        <v>1</v>
      </c>
    </row>
    <row r="568" spans="1:13">
      <c r="A568" s="18" t="s">
        <v>71</v>
      </c>
      <c r="B568" s="13">
        <v>15</v>
      </c>
      <c r="C568" s="14">
        <v>75</v>
      </c>
      <c r="D568" s="15" t="s">
        <v>135</v>
      </c>
      <c r="E568" s="15" t="s">
        <v>147</v>
      </c>
      <c r="F568" s="15" t="s">
        <v>9</v>
      </c>
      <c r="G568" s="68" t="s">
        <v>718</v>
      </c>
      <c r="H568" s="200" t="str">
        <f t="shared" si="13"/>
        <v>FT2-FW4-B-MDF - Maple</v>
      </c>
      <c r="I568" s="54">
        <v>141.06</v>
      </c>
      <c r="M568">
        <v>1</v>
      </c>
    </row>
    <row r="569" spans="1:13">
      <c r="A569" s="18" t="s">
        <v>72</v>
      </c>
      <c r="B569" s="13">
        <v>15</v>
      </c>
      <c r="C569" s="14">
        <v>82</v>
      </c>
      <c r="D569" s="15" t="s">
        <v>135</v>
      </c>
      <c r="E569" s="15" t="s">
        <v>149</v>
      </c>
      <c r="F569" s="15" t="s">
        <v>9</v>
      </c>
      <c r="G569" s="68" t="s">
        <v>718</v>
      </c>
      <c r="H569" s="200" t="str">
        <f t="shared" si="13"/>
        <v>FT2-FW6-B-MDF - Maple</v>
      </c>
      <c r="I569" s="54">
        <v>151</v>
      </c>
      <c r="M569">
        <v>1</v>
      </c>
    </row>
    <row r="570" spans="1:13">
      <c r="A570" s="18" t="s">
        <v>73</v>
      </c>
      <c r="B570" s="13">
        <v>18</v>
      </c>
      <c r="C570" s="14">
        <v>45</v>
      </c>
      <c r="D570" s="15" t="s">
        <v>136</v>
      </c>
      <c r="E570" s="15" t="s">
        <v>145</v>
      </c>
      <c r="F570" s="15" t="s">
        <v>9</v>
      </c>
      <c r="G570" s="68" t="s">
        <v>718</v>
      </c>
      <c r="H570" s="200" t="str">
        <f t="shared" si="13"/>
        <v>FT3-FW2-B-MDF - Maple</v>
      </c>
      <c r="I570" s="54">
        <v>114.38000000000001</v>
      </c>
      <c r="M570">
        <v>1</v>
      </c>
    </row>
    <row r="571" spans="1:13">
      <c r="A571" s="18" t="s">
        <v>74</v>
      </c>
      <c r="B571" s="13">
        <v>18</v>
      </c>
      <c r="C571" s="14">
        <v>60</v>
      </c>
      <c r="D571" s="15" t="s">
        <v>136</v>
      </c>
      <c r="E571" s="15" t="s">
        <v>146</v>
      </c>
      <c r="F571" s="15" t="s">
        <v>9</v>
      </c>
      <c r="G571" s="68" t="s">
        <v>718</v>
      </c>
      <c r="H571" s="200" t="str">
        <f t="shared" si="13"/>
        <v>FT3-FW3-B-MDF - Maple</v>
      </c>
      <c r="I571" s="54">
        <v>138.79999999999998</v>
      </c>
      <c r="M571">
        <v>1</v>
      </c>
    </row>
    <row r="572" spans="1:13">
      <c r="A572" s="18" t="s">
        <v>75</v>
      </c>
      <c r="B572" s="13">
        <v>18</v>
      </c>
      <c r="C572" s="14">
        <v>75</v>
      </c>
      <c r="D572" s="15" t="s">
        <v>136</v>
      </c>
      <c r="E572" s="15" t="s">
        <v>147</v>
      </c>
      <c r="F572" s="15" t="s">
        <v>9</v>
      </c>
      <c r="G572" s="68" t="s">
        <v>718</v>
      </c>
      <c r="H572" s="200" t="str">
        <f t="shared" si="13"/>
        <v>FT3-FW4-B-MDF - Maple</v>
      </c>
      <c r="I572" s="54">
        <v>163.66</v>
      </c>
      <c r="M572">
        <v>1</v>
      </c>
    </row>
    <row r="573" spans="1:13">
      <c r="A573" s="18" t="s">
        <v>76</v>
      </c>
      <c r="B573" s="13">
        <v>18</v>
      </c>
      <c r="C573" s="14">
        <v>82</v>
      </c>
      <c r="D573" s="15" t="s">
        <v>136</v>
      </c>
      <c r="E573" s="15" t="s">
        <v>149</v>
      </c>
      <c r="F573" s="15" t="s">
        <v>9</v>
      </c>
      <c r="G573" s="68" t="s">
        <v>718</v>
      </c>
      <c r="H573" s="200" t="str">
        <f t="shared" si="13"/>
        <v>FT3-FW6-B-MDF - Maple</v>
      </c>
      <c r="I573" s="54">
        <v>168.63</v>
      </c>
      <c r="M573">
        <v>1</v>
      </c>
    </row>
    <row r="574" spans="1:13">
      <c r="A574" s="18" t="s">
        <v>77</v>
      </c>
      <c r="B574" s="13">
        <v>22</v>
      </c>
      <c r="C574" s="14">
        <v>45</v>
      </c>
      <c r="D574" s="15" t="s">
        <v>137</v>
      </c>
      <c r="E574" s="15" t="s">
        <v>145</v>
      </c>
      <c r="F574" s="15" t="s">
        <v>9</v>
      </c>
      <c r="G574" s="68" t="s">
        <v>718</v>
      </c>
      <c r="H574" s="200" t="str">
        <f t="shared" si="13"/>
        <v>FT4-FW2-B-MDF - Maple</v>
      </c>
      <c r="I574" s="54">
        <v>151.45999999999998</v>
      </c>
      <c r="M574">
        <v>1</v>
      </c>
    </row>
    <row r="575" spans="1:13">
      <c r="A575" s="18" t="s">
        <v>78</v>
      </c>
      <c r="B575" s="13">
        <v>22</v>
      </c>
      <c r="C575" s="14">
        <v>60</v>
      </c>
      <c r="D575" s="15" t="s">
        <v>137</v>
      </c>
      <c r="E575" s="15" t="s">
        <v>146</v>
      </c>
      <c r="F575" s="15" t="s">
        <v>9</v>
      </c>
      <c r="G575" s="68" t="s">
        <v>718</v>
      </c>
      <c r="H575" s="200" t="str">
        <f t="shared" si="13"/>
        <v>FT4-FW3-B-MDF - Maple</v>
      </c>
      <c r="I575" s="54">
        <v>193.95</v>
      </c>
      <c r="M575">
        <v>1</v>
      </c>
    </row>
    <row r="576" spans="1:13">
      <c r="A576" s="18" t="s">
        <v>79</v>
      </c>
      <c r="B576" s="13">
        <v>22</v>
      </c>
      <c r="C576" s="14">
        <v>75</v>
      </c>
      <c r="D576" s="15" t="s">
        <v>137</v>
      </c>
      <c r="E576" s="15" t="s">
        <v>147</v>
      </c>
      <c r="F576" s="15" t="s">
        <v>9</v>
      </c>
      <c r="G576" s="68" t="s">
        <v>718</v>
      </c>
      <c r="H576" s="200" t="str">
        <f t="shared" si="13"/>
        <v>FT4-FW4-B-MDF - Maple</v>
      </c>
      <c r="I576" s="54">
        <v>237.35</v>
      </c>
      <c r="M576">
        <v>1</v>
      </c>
    </row>
    <row r="577" spans="1:13">
      <c r="A577" s="18" t="s">
        <v>80</v>
      </c>
      <c r="B577" s="13">
        <v>22</v>
      </c>
      <c r="C577" s="14">
        <v>82</v>
      </c>
      <c r="D577" s="15" t="s">
        <v>137</v>
      </c>
      <c r="E577" s="15" t="s">
        <v>149</v>
      </c>
      <c r="F577" s="15" t="s">
        <v>9</v>
      </c>
      <c r="G577" s="68" t="s">
        <v>718</v>
      </c>
      <c r="H577" s="200" t="str">
        <f t="shared" si="13"/>
        <v>FT4-FW6-B-MDF - Maple</v>
      </c>
      <c r="I577" s="54">
        <v>257.24</v>
      </c>
      <c r="M577">
        <v>1</v>
      </c>
    </row>
    <row r="578" spans="1:13">
      <c r="A578" s="19" t="s">
        <v>69</v>
      </c>
      <c r="B578" s="20">
        <v>15</v>
      </c>
      <c r="C578" s="21">
        <v>45</v>
      </c>
      <c r="D578" s="22" t="s">
        <v>135</v>
      </c>
      <c r="E578" s="22" t="s">
        <v>145</v>
      </c>
      <c r="F578" s="15" t="s">
        <v>9</v>
      </c>
      <c r="G578" s="59" t="s">
        <v>717</v>
      </c>
      <c r="H578" s="200" t="str">
        <f t="shared" si="13"/>
        <v>FT2-FW2-B-MDF - Cherry</v>
      </c>
      <c r="I578" s="24">
        <v>117.34</v>
      </c>
      <c r="M578">
        <v>1</v>
      </c>
    </row>
    <row r="579" spans="1:13">
      <c r="A579" s="25" t="s">
        <v>70</v>
      </c>
      <c r="B579" s="20">
        <v>15</v>
      </c>
      <c r="C579" s="21">
        <v>60</v>
      </c>
      <c r="D579" s="22" t="s">
        <v>135</v>
      </c>
      <c r="E579" s="22" t="s">
        <v>146</v>
      </c>
      <c r="F579" s="15" t="s">
        <v>9</v>
      </c>
      <c r="G579" s="59" t="s">
        <v>717</v>
      </c>
      <c r="H579" s="200" t="str">
        <f t="shared" si="13"/>
        <v>FT2-FW3-B-MDF - Cherry</v>
      </c>
      <c r="I579" s="24">
        <v>142.91</v>
      </c>
      <c r="M579">
        <v>1</v>
      </c>
    </row>
    <row r="580" spans="1:13">
      <c r="A580" s="25" t="s">
        <v>71</v>
      </c>
      <c r="B580" s="20">
        <v>15</v>
      </c>
      <c r="C580" s="21">
        <v>75</v>
      </c>
      <c r="D580" s="22" t="s">
        <v>135</v>
      </c>
      <c r="E580" s="22" t="s">
        <v>147</v>
      </c>
      <c r="F580" s="15" t="s">
        <v>9</v>
      </c>
      <c r="G580" s="59" t="s">
        <v>717</v>
      </c>
      <c r="H580" s="200" t="str">
        <f t="shared" si="13"/>
        <v>FT2-FW4-B-MDF - Cherry</v>
      </c>
      <c r="I580" s="24">
        <v>167.57</v>
      </c>
      <c r="M580">
        <v>1</v>
      </c>
    </row>
    <row r="581" spans="1:13">
      <c r="A581" s="25" t="s">
        <v>72</v>
      </c>
      <c r="B581" s="20">
        <v>15</v>
      </c>
      <c r="C581" s="21">
        <v>82</v>
      </c>
      <c r="D581" s="22" t="s">
        <v>135</v>
      </c>
      <c r="E581" s="22" t="s">
        <v>149</v>
      </c>
      <c r="F581" s="15" t="s">
        <v>9</v>
      </c>
      <c r="G581" s="59" t="s">
        <v>717</v>
      </c>
      <c r="H581" s="200" t="str">
        <f t="shared" si="13"/>
        <v>FT2-FW6-B-MDF - Cherry</v>
      </c>
      <c r="I581" s="24">
        <v>179.89</v>
      </c>
      <c r="M581">
        <v>1</v>
      </c>
    </row>
    <row r="582" spans="1:13">
      <c r="A582" s="25" t="s">
        <v>73</v>
      </c>
      <c r="B582" s="20">
        <v>18</v>
      </c>
      <c r="C582" s="21">
        <v>45</v>
      </c>
      <c r="D582" s="22" t="s">
        <v>136</v>
      </c>
      <c r="E582" s="22" t="s">
        <v>145</v>
      </c>
      <c r="F582" s="15" t="s">
        <v>9</v>
      </c>
      <c r="G582" s="59" t="s">
        <v>717</v>
      </c>
      <c r="H582" s="200" t="str">
        <f t="shared" si="13"/>
        <v>FT3-FW2-B-MDF - Cherry</v>
      </c>
      <c r="I582" s="24">
        <v>136.51999999999998</v>
      </c>
      <c r="M582">
        <v>1</v>
      </c>
    </row>
    <row r="583" spans="1:13">
      <c r="A583" s="25" t="s">
        <v>74</v>
      </c>
      <c r="B583" s="20">
        <v>18</v>
      </c>
      <c r="C583" s="21">
        <v>60</v>
      </c>
      <c r="D583" s="22" t="s">
        <v>136</v>
      </c>
      <c r="E583" s="22" t="s">
        <v>146</v>
      </c>
      <c r="F583" s="15" t="s">
        <v>9</v>
      </c>
      <c r="G583" s="59" t="s">
        <v>717</v>
      </c>
      <c r="H583" s="200" t="str">
        <f t="shared" si="13"/>
        <v>FT3-FW3-B-MDF - Cherry</v>
      </c>
      <c r="I583" s="24">
        <v>167.57</v>
      </c>
      <c r="M583">
        <v>1</v>
      </c>
    </row>
    <row r="584" spans="1:13">
      <c r="A584" s="25" t="s">
        <v>75</v>
      </c>
      <c r="B584" s="20">
        <v>18</v>
      </c>
      <c r="C584" s="21">
        <v>75</v>
      </c>
      <c r="D584" s="22" t="s">
        <v>136</v>
      </c>
      <c r="E584" s="22" t="s">
        <v>147</v>
      </c>
      <c r="F584" s="15" t="s">
        <v>9</v>
      </c>
      <c r="G584" s="59" t="s">
        <v>717</v>
      </c>
      <c r="H584" s="200" t="str">
        <f t="shared" si="13"/>
        <v>FT3-FW4-B-MDF - Cherry</v>
      </c>
      <c r="I584" s="24">
        <v>199.07</v>
      </c>
      <c r="M584">
        <v>1</v>
      </c>
    </row>
    <row r="585" spans="1:13">
      <c r="A585" s="25" t="s">
        <v>76</v>
      </c>
      <c r="B585" s="20">
        <v>18</v>
      </c>
      <c r="C585" s="21">
        <v>82</v>
      </c>
      <c r="D585" s="22" t="s">
        <v>136</v>
      </c>
      <c r="E585" s="22" t="s">
        <v>149</v>
      </c>
      <c r="F585" s="15" t="s">
        <v>9</v>
      </c>
      <c r="G585" s="59" t="s">
        <v>717</v>
      </c>
      <c r="H585" s="200" t="str">
        <f t="shared" si="13"/>
        <v>FT3-FW6-B-MDF - Cherry</v>
      </c>
      <c r="I585" s="24">
        <v>208.2</v>
      </c>
      <c r="M585">
        <v>1</v>
      </c>
    </row>
    <row r="586" spans="1:13">
      <c r="A586" s="25" t="s">
        <v>77</v>
      </c>
      <c r="B586" s="20">
        <v>22</v>
      </c>
      <c r="C586" s="21">
        <v>45</v>
      </c>
      <c r="D586" s="22" t="s">
        <v>137</v>
      </c>
      <c r="E586" s="22" t="s">
        <v>145</v>
      </c>
      <c r="F586" s="15" t="s">
        <v>9</v>
      </c>
      <c r="G586" s="59" t="s">
        <v>717</v>
      </c>
      <c r="H586" s="200" t="str">
        <f t="shared" si="13"/>
        <v>FT4-FW2-B-MDF - Cherry</v>
      </c>
      <c r="I586" s="24">
        <v>182.17999999999998</v>
      </c>
      <c r="M586">
        <v>1</v>
      </c>
    </row>
    <row r="587" spans="1:13">
      <c r="A587" s="25" t="s">
        <v>78</v>
      </c>
      <c r="B587" s="20">
        <v>22</v>
      </c>
      <c r="C587" s="21">
        <v>60</v>
      </c>
      <c r="D587" s="22" t="s">
        <v>137</v>
      </c>
      <c r="E587" s="22" t="s">
        <v>146</v>
      </c>
      <c r="F587" s="15" t="s">
        <v>9</v>
      </c>
      <c r="G587" s="59" t="s">
        <v>717</v>
      </c>
      <c r="H587" s="200" t="str">
        <f t="shared" si="13"/>
        <v>FT4-FW3-B-MDF - Cherry</v>
      </c>
      <c r="I587" s="24">
        <v>236.04999999999998</v>
      </c>
      <c r="M587">
        <v>1</v>
      </c>
    </row>
    <row r="588" spans="1:13">
      <c r="A588" s="25" t="s">
        <v>79</v>
      </c>
      <c r="B588" s="20">
        <v>22</v>
      </c>
      <c r="C588" s="21">
        <v>75</v>
      </c>
      <c r="D588" s="22" t="s">
        <v>137</v>
      </c>
      <c r="E588" s="22" t="s">
        <v>147</v>
      </c>
      <c r="F588" s="15" t="s">
        <v>9</v>
      </c>
      <c r="G588" s="59" t="s">
        <v>717</v>
      </c>
      <c r="H588" s="200" t="str">
        <f t="shared" si="13"/>
        <v>FT4-FW4-B-MDF - Cherry</v>
      </c>
      <c r="I588" s="24">
        <v>289.01</v>
      </c>
      <c r="M588">
        <v>1</v>
      </c>
    </row>
    <row r="589" spans="1:13">
      <c r="A589" s="25" t="s">
        <v>80</v>
      </c>
      <c r="B589" s="20">
        <v>22</v>
      </c>
      <c r="C589" s="21">
        <v>82</v>
      </c>
      <c r="D589" s="22" t="s">
        <v>137</v>
      </c>
      <c r="E589" s="22" t="s">
        <v>149</v>
      </c>
      <c r="F589" s="15" t="s">
        <v>9</v>
      </c>
      <c r="G589" s="59" t="s">
        <v>717</v>
      </c>
      <c r="H589" s="200" t="str">
        <f t="shared" si="13"/>
        <v>FT4-FW6-B-MDF - Cherry</v>
      </c>
      <c r="I589" s="24">
        <v>314.12</v>
      </c>
      <c r="M589">
        <v>1</v>
      </c>
    </row>
    <row r="590" spans="1:13">
      <c r="A590" s="26" t="s">
        <v>69</v>
      </c>
      <c r="B590" s="27">
        <v>15</v>
      </c>
      <c r="C590" s="28">
        <v>45</v>
      </c>
      <c r="D590" s="29" t="s">
        <v>135</v>
      </c>
      <c r="E590" s="29" t="s">
        <v>145</v>
      </c>
      <c r="F590" s="15" t="s">
        <v>9</v>
      </c>
      <c r="G590" s="60" t="s">
        <v>749</v>
      </c>
      <c r="H590" s="200" t="str">
        <f t="shared" si="13"/>
        <v>FT2-FW2-B-MDF - Hardwood</v>
      </c>
      <c r="I590" s="31">
        <v>71.56</v>
      </c>
      <c r="M590">
        <v>1</v>
      </c>
    </row>
    <row r="591" spans="1:13">
      <c r="A591" s="32" t="s">
        <v>70</v>
      </c>
      <c r="B591" s="27">
        <v>15</v>
      </c>
      <c r="C591" s="28">
        <v>60</v>
      </c>
      <c r="D591" s="29" t="s">
        <v>135</v>
      </c>
      <c r="E591" s="29" t="s">
        <v>146</v>
      </c>
      <c r="F591" s="15" t="s">
        <v>9</v>
      </c>
      <c r="G591" s="60" t="s">
        <v>749</v>
      </c>
      <c r="H591" s="200" t="str">
        <f t="shared" si="13"/>
        <v>FT2-FW3-B-MDF - Hardwood</v>
      </c>
      <c r="I591" s="31">
        <v>82.93</v>
      </c>
      <c r="M591">
        <v>1</v>
      </c>
    </row>
    <row r="592" spans="1:13">
      <c r="A592" s="32" t="s">
        <v>71</v>
      </c>
      <c r="B592" s="27">
        <v>15</v>
      </c>
      <c r="C592" s="28">
        <v>75</v>
      </c>
      <c r="D592" s="29" t="s">
        <v>135</v>
      </c>
      <c r="E592" s="29" t="s">
        <v>147</v>
      </c>
      <c r="F592" s="15" t="s">
        <v>9</v>
      </c>
      <c r="G592" s="60" t="s">
        <v>749</v>
      </c>
      <c r="H592" s="200" t="str">
        <f t="shared" si="13"/>
        <v>FT2-FW4-B-MDF - Hardwood</v>
      </c>
      <c r="I592" s="31">
        <v>93.36</v>
      </c>
      <c r="M592">
        <v>1</v>
      </c>
    </row>
    <row r="593" spans="1:13">
      <c r="A593" s="32" t="s">
        <v>72</v>
      </c>
      <c r="B593" s="27">
        <v>15</v>
      </c>
      <c r="C593" s="28">
        <v>82</v>
      </c>
      <c r="D593" s="29" t="s">
        <v>135</v>
      </c>
      <c r="E593" s="29" t="s">
        <v>149</v>
      </c>
      <c r="F593" s="15" t="s">
        <v>9</v>
      </c>
      <c r="G593" s="60" t="s">
        <v>749</v>
      </c>
      <c r="H593" s="200" t="str">
        <f t="shared" si="13"/>
        <v>FT2-FW6-B-MDF - Hardwood</v>
      </c>
      <c r="I593" s="31">
        <v>99.04</v>
      </c>
      <c r="M593">
        <v>1</v>
      </c>
    </row>
    <row r="594" spans="1:13">
      <c r="A594" s="32" t="s">
        <v>73</v>
      </c>
      <c r="B594" s="27">
        <v>18</v>
      </c>
      <c r="C594" s="28">
        <v>45</v>
      </c>
      <c r="D594" s="29" t="s">
        <v>136</v>
      </c>
      <c r="E594" s="29" t="s">
        <v>145</v>
      </c>
      <c r="F594" s="15" t="s">
        <v>9</v>
      </c>
      <c r="G594" s="60" t="s">
        <v>749</v>
      </c>
      <c r="H594" s="200" t="str">
        <f t="shared" si="13"/>
        <v>FT3-FW2-B-MDF - Hardwood</v>
      </c>
      <c r="I594" s="31">
        <v>80.56</v>
      </c>
      <c r="M594">
        <v>1</v>
      </c>
    </row>
    <row r="595" spans="1:13">
      <c r="A595" s="32" t="s">
        <v>74</v>
      </c>
      <c r="B595" s="27">
        <v>18</v>
      </c>
      <c r="C595" s="28">
        <v>60</v>
      </c>
      <c r="D595" s="29" t="s">
        <v>136</v>
      </c>
      <c r="E595" s="29" t="s">
        <v>146</v>
      </c>
      <c r="F595" s="15" t="s">
        <v>9</v>
      </c>
      <c r="G595" s="60" t="s">
        <v>749</v>
      </c>
      <c r="H595" s="200" t="str">
        <f t="shared" si="13"/>
        <v>FT3-FW3-B-MDF - Hardwood</v>
      </c>
      <c r="I595" s="31">
        <v>94.78</v>
      </c>
      <c r="M595">
        <v>1</v>
      </c>
    </row>
    <row r="596" spans="1:13">
      <c r="A596" s="32" t="s">
        <v>75</v>
      </c>
      <c r="B596" s="27">
        <v>18</v>
      </c>
      <c r="C596" s="28">
        <v>75</v>
      </c>
      <c r="D596" s="29" t="s">
        <v>136</v>
      </c>
      <c r="E596" s="29" t="s">
        <v>147</v>
      </c>
      <c r="F596" s="15" t="s">
        <v>9</v>
      </c>
      <c r="G596" s="60" t="s">
        <v>749</v>
      </c>
      <c r="H596" s="200" t="str">
        <f t="shared" si="13"/>
        <v>FT3-FW4-B-MDF - Hardwood</v>
      </c>
      <c r="I596" s="31">
        <v>109.94000000000001</v>
      </c>
      <c r="M596">
        <v>1</v>
      </c>
    </row>
    <row r="597" spans="1:13">
      <c r="A597" s="32" t="s">
        <v>76</v>
      </c>
      <c r="B597" s="27">
        <v>18</v>
      </c>
      <c r="C597" s="28">
        <v>82</v>
      </c>
      <c r="D597" s="29" t="s">
        <v>136</v>
      </c>
      <c r="E597" s="29" t="s">
        <v>149</v>
      </c>
      <c r="F597" s="15" t="s">
        <v>9</v>
      </c>
      <c r="G597" s="60" t="s">
        <v>749</v>
      </c>
      <c r="H597" s="200" t="str">
        <f t="shared" si="13"/>
        <v>FT3-FW6-B-MDF - Hardwood</v>
      </c>
      <c r="I597" s="31">
        <v>114.68</v>
      </c>
      <c r="M597">
        <v>1</v>
      </c>
    </row>
    <row r="598" spans="1:13">
      <c r="A598" s="32" t="s">
        <v>77</v>
      </c>
      <c r="B598" s="27">
        <v>22</v>
      </c>
      <c r="C598" s="28">
        <v>45</v>
      </c>
      <c r="D598" s="29" t="s">
        <v>137</v>
      </c>
      <c r="E598" s="29" t="s">
        <v>145</v>
      </c>
      <c r="F598" s="15" t="s">
        <v>9</v>
      </c>
      <c r="G598" s="60" t="s">
        <v>749</v>
      </c>
      <c r="H598" s="200" t="str">
        <f t="shared" si="13"/>
        <v>FT4-FW2-B-MDF - Hardwood</v>
      </c>
      <c r="I598" s="31">
        <v>102.84</v>
      </c>
      <c r="M598">
        <v>1</v>
      </c>
    </row>
    <row r="599" spans="1:13">
      <c r="A599" s="32" t="s">
        <v>78</v>
      </c>
      <c r="B599" s="27">
        <v>22</v>
      </c>
      <c r="C599" s="28">
        <v>60</v>
      </c>
      <c r="D599" s="29" t="s">
        <v>137</v>
      </c>
      <c r="E599" s="29" t="s">
        <v>146</v>
      </c>
      <c r="F599" s="15" t="s">
        <v>9</v>
      </c>
      <c r="G599" s="60" t="s">
        <v>749</v>
      </c>
      <c r="H599" s="200" t="str">
        <f t="shared" si="13"/>
        <v>FT4-FW3-B-MDF - Hardwood</v>
      </c>
      <c r="I599" s="31">
        <v>129.37</v>
      </c>
      <c r="M599">
        <v>1</v>
      </c>
    </row>
    <row r="600" spans="1:13">
      <c r="A600" s="32" t="s">
        <v>79</v>
      </c>
      <c r="B600" s="27">
        <v>22</v>
      </c>
      <c r="C600" s="28">
        <v>75</v>
      </c>
      <c r="D600" s="29" t="s">
        <v>137</v>
      </c>
      <c r="E600" s="29" t="s">
        <v>147</v>
      </c>
      <c r="F600" s="15" t="s">
        <v>9</v>
      </c>
      <c r="G600" s="60" t="s">
        <v>749</v>
      </c>
      <c r="H600" s="200" t="str">
        <f t="shared" si="13"/>
        <v>FT4-FW4-B-MDF - Hardwood</v>
      </c>
      <c r="I600" s="31">
        <v>155.42999999999998</v>
      </c>
      <c r="M600">
        <v>1</v>
      </c>
    </row>
    <row r="601" spans="1:13">
      <c r="A601" s="32" t="s">
        <v>80</v>
      </c>
      <c r="B601" s="27">
        <v>22</v>
      </c>
      <c r="C601" s="28">
        <v>82</v>
      </c>
      <c r="D601" s="29" t="s">
        <v>137</v>
      </c>
      <c r="E601" s="29" t="s">
        <v>149</v>
      </c>
      <c r="F601" s="15" t="s">
        <v>9</v>
      </c>
      <c r="G601" s="60" t="s">
        <v>749</v>
      </c>
      <c r="H601" s="200" t="str">
        <f t="shared" si="13"/>
        <v>FT4-FW6-B-MDF - Hardwood</v>
      </c>
      <c r="I601" s="31">
        <v>167.76</v>
      </c>
      <c r="M601">
        <v>1</v>
      </c>
    </row>
    <row r="602" spans="1:13">
      <c r="A602" s="33" t="s">
        <v>69</v>
      </c>
      <c r="B602" s="34">
        <v>15</v>
      </c>
      <c r="C602" s="35">
        <v>45</v>
      </c>
      <c r="D602" s="36" t="s">
        <v>135</v>
      </c>
      <c r="E602" s="36" t="s">
        <v>145</v>
      </c>
      <c r="F602" s="15" t="s">
        <v>9</v>
      </c>
      <c r="G602" s="63" t="s">
        <v>750</v>
      </c>
      <c r="H602" s="200" t="str">
        <f t="shared" si="13"/>
        <v>FT2-FW2-B-MDF - CND MAPLE</v>
      </c>
      <c r="I602" s="38">
        <v>81.28</v>
      </c>
      <c r="M602">
        <v>1</v>
      </c>
    </row>
    <row r="603" spans="1:13">
      <c r="A603" s="39" t="s">
        <v>70</v>
      </c>
      <c r="B603" s="34">
        <v>15</v>
      </c>
      <c r="C603" s="35">
        <v>60</v>
      </c>
      <c r="D603" s="36" t="s">
        <v>135</v>
      </c>
      <c r="E603" s="36" t="s">
        <v>146</v>
      </c>
      <c r="F603" s="15" t="s">
        <v>9</v>
      </c>
      <c r="G603" s="63" t="s">
        <v>750</v>
      </c>
      <c r="H603" s="200" t="str">
        <f t="shared" si="13"/>
        <v>FT2-FW3-B-MDF - CND MAPLE</v>
      </c>
      <c r="I603" s="38">
        <v>96.61</v>
      </c>
      <c r="M603">
        <v>1</v>
      </c>
    </row>
    <row r="604" spans="1:13">
      <c r="A604" s="39" t="s">
        <v>71</v>
      </c>
      <c r="B604" s="34">
        <v>15</v>
      </c>
      <c r="C604" s="35">
        <v>75</v>
      </c>
      <c r="D604" s="36" t="s">
        <v>135</v>
      </c>
      <c r="E604" s="36" t="s">
        <v>147</v>
      </c>
      <c r="F604" s="15" t="s">
        <v>9</v>
      </c>
      <c r="G604" s="63" t="s">
        <v>750</v>
      </c>
      <c r="H604" s="200" t="str">
        <f t="shared" si="13"/>
        <v>FT2-FW4-B-MDF - CND MAPLE</v>
      </c>
      <c r="I604" s="38">
        <v>111.47</v>
      </c>
      <c r="M604">
        <v>1</v>
      </c>
    </row>
    <row r="605" spans="1:13">
      <c r="A605" s="39" t="s">
        <v>72</v>
      </c>
      <c r="B605" s="34">
        <v>15</v>
      </c>
      <c r="C605" s="35">
        <v>82</v>
      </c>
      <c r="D605" s="36" t="s">
        <v>135</v>
      </c>
      <c r="E605" s="36" t="s">
        <v>149</v>
      </c>
      <c r="F605" s="15" t="s">
        <v>9</v>
      </c>
      <c r="G605" s="63" t="s">
        <v>750</v>
      </c>
      <c r="H605" s="200" t="str">
        <f t="shared" si="13"/>
        <v>FT2-FW6-B-MDF - CND MAPLE</v>
      </c>
      <c r="I605" s="38">
        <v>118.9</v>
      </c>
      <c r="M605">
        <v>1</v>
      </c>
    </row>
    <row r="606" spans="1:13">
      <c r="A606" s="39" t="s">
        <v>73</v>
      </c>
      <c r="B606" s="34">
        <v>18</v>
      </c>
      <c r="C606" s="35">
        <v>45</v>
      </c>
      <c r="D606" s="36" t="s">
        <v>136</v>
      </c>
      <c r="E606" s="36" t="s">
        <v>145</v>
      </c>
      <c r="F606" s="15" t="s">
        <v>9</v>
      </c>
      <c r="G606" s="63" t="s">
        <v>750</v>
      </c>
      <c r="H606" s="200" t="str">
        <f t="shared" si="13"/>
        <v>FT3-FW2-B-MDF - CND MAPLE</v>
      </c>
      <c r="I606" s="38">
        <v>91.5</v>
      </c>
      <c r="M606">
        <v>1</v>
      </c>
    </row>
    <row r="607" spans="1:13">
      <c r="A607" s="39" t="s">
        <v>74</v>
      </c>
      <c r="B607" s="34">
        <v>18</v>
      </c>
      <c r="C607" s="35">
        <v>60</v>
      </c>
      <c r="D607" s="36" t="s">
        <v>136</v>
      </c>
      <c r="E607" s="36" t="s">
        <v>146</v>
      </c>
      <c r="F607" s="15" t="s">
        <v>9</v>
      </c>
      <c r="G607" s="63" t="s">
        <v>750</v>
      </c>
      <c r="H607" s="200" t="str">
        <f t="shared" si="13"/>
        <v>FT3-FW3-B-MDF - CND MAPLE</v>
      </c>
      <c r="I607" s="38">
        <v>109.61</v>
      </c>
      <c r="M607">
        <v>1</v>
      </c>
    </row>
    <row r="608" spans="1:13">
      <c r="A608" s="39" t="s">
        <v>75</v>
      </c>
      <c r="B608" s="34">
        <v>18</v>
      </c>
      <c r="C608" s="35">
        <v>75</v>
      </c>
      <c r="D608" s="36" t="s">
        <v>136</v>
      </c>
      <c r="E608" s="36" t="s">
        <v>147</v>
      </c>
      <c r="F608" s="15" t="s">
        <v>9</v>
      </c>
      <c r="G608" s="63" t="s">
        <v>750</v>
      </c>
      <c r="H608" s="200" t="str">
        <f t="shared" si="13"/>
        <v>FT3-FW4-B-MDF - CND MAPLE</v>
      </c>
      <c r="I608" s="38">
        <v>127.26</v>
      </c>
      <c r="M608">
        <v>1</v>
      </c>
    </row>
    <row r="609" spans="1:13">
      <c r="A609" s="39" t="s">
        <v>76</v>
      </c>
      <c r="B609" s="34">
        <v>18</v>
      </c>
      <c r="C609" s="35">
        <v>82</v>
      </c>
      <c r="D609" s="36" t="s">
        <v>136</v>
      </c>
      <c r="E609" s="36" t="s">
        <v>149</v>
      </c>
      <c r="F609" s="15" t="s">
        <v>9</v>
      </c>
      <c r="G609" s="63" t="s">
        <v>750</v>
      </c>
      <c r="H609" s="200" t="str">
        <f t="shared" si="13"/>
        <v>FT3-FW6-B-MDF - CND MAPLE</v>
      </c>
      <c r="I609" s="38">
        <v>128.64999999999998</v>
      </c>
      <c r="M609">
        <v>1</v>
      </c>
    </row>
    <row r="610" spans="1:13">
      <c r="A610" s="39" t="s">
        <v>77</v>
      </c>
      <c r="B610" s="34">
        <v>22</v>
      </c>
      <c r="C610" s="35">
        <v>45</v>
      </c>
      <c r="D610" s="36" t="s">
        <v>137</v>
      </c>
      <c r="E610" s="36" t="s">
        <v>145</v>
      </c>
      <c r="F610" s="15" t="s">
        <v>9</v>
      </c>
      <c r="G610" s="63" t="s">
        <v>750</v>
      </c>
      <c r="H610" s="200" t="str">
        <f t="shared" si="13"/>
        <v>FT4-FW2-B-MDF - CND MAPLE</v>
      </c>
      <c r="I610" s="38">
        <v>115.65</v>
      </c>
      <c r="M610">
        <v>1</v>
      </c>
    </row>
    <row r="611" spans="1:13">
      <c r="A611" s="39" t="s">
        <v>78</v>
      </c>
      <c r="B611" s="34">
        <v>22</v>
      </c>
      <c r="C611" s="35">
        <v>60</v>
      </c>
      <c r="D611" s="36" t="s">
        <v>137</v>
      </c>
      <c r="E611" s="36" t="s">
        <v>146</v>
      </c>
      <c r="F611" s="15" t="s">
        <v>9</v>
      </c>
      <c r="G611" s="63" t="s">
        <v>750</v>
      </c>
      <c r="H611" s="200" t="str">
        <f t="shared" si="13"/>
        <v>FT4-FW3-B-MDF - CND MAPLE</v>
      </c>
      <c r="I611" s="38">
        <v>147.22999999999999</v>
      </c>
      <c r="M611">
        <v>1</v>
      </c>
    </row>
    <row r="612" spans="1:13">
      <c r="A612" s="39" t="s">
        <v>79</v>
      </c>
      <c r="B612" s="34">
        <v>22</v>
      </c>
      <c r="C612" s="35">
        <v>75</v>
      </c>
      <c r="D612" s="36" t="s">
        <v>137</v>
      </c>
      <c r="E612" s="36" t="s">
        <v>147</v>
      </c>
      <c r="F612" s="15" t="s">
        <v>9</v>
      </c>
      <c r="G612" s="63" t="s">
        <v>750</v>
      </c>
      <c r="H612" s="200" t="str">
        <f t="shared" si="13"/>
        <v>FT4-FW4-B-MDF - CND MAPLE</v>
      </c>
      <c r="I612" s="38">
        <v>177.89</v>
      </c>
      <c r="M612">
        <v>1</v>
      </c>
    </row>
    <row r="613" spans="1:13">
      <c r="A613" s="39" t="s">
        <v>80</v>
      </c>
      <c r="B613" s="34">
        <v>22</v>
      </c>
      <c r="C613" s="35">
        <v>82</v>
      </c>
      <c r="D613" s="36" t="s">
        <v>137</v>
      </c>
      <c r="E613" s="36" t="s">
        <v>149</v>
      </c>
      <c r="F613" s="15" t="s">
        <v>9</v>
      </c>
      <c r="G613" s="63" t="s">
        <v>750</v>
      </c>
      <c r="H613" s="200" t="str">
        <f t="shared" si="13"/>
        <v>FT4-FW6-B-MDF - CND MAPLE</v>
      </c>
      <c r="I613" s="38">
        <v>192.28</v>
      </c>
      <c r="M613">
        <v>1</v>
      </c>
    </row>
    <row r="614" spans="1:13">
      <c r="A614" s="18" t="s">
        <v>80</v>
      </c>
      <c r="B614" s="13">
        <v>22</v>
      </c>
      <c r="C614" s="14">
        <v>79</v>
      </c>
      <c r="D614" s="29" t="s">
        <v>137</v>
      </c>
      <c r="E614" s="29" t="s">
        <v>148</v>
      </c>
      <c r="F614" s="15" t="s">
        <v>9</v>
      </c>
      <c r="G614" s="56" t="s">
        <v>746</v>
      </c>
      <c r="H614" s="200" t="str">
        <f t="shared" si="13"/>
        <v>FT4-FW5-B-MDF - Euro Oak</v>
      </c>
      <c r="I614" s="17">
        <v>535.79999999999995</v>
      </c>
      <c r="M614">
        <v>1</v>
      </c>
    </row>
    <row r="615" spans="1:13">
      <c r="A615" s="25" t="s">
        <v>80</v>
      </c>
      <c r="B615" s="20">
        <v>22</v>
      </c>
      <c r="C615" s="14">
        <v>79</v>
      </c>
      <c r="D615" s="29" t="s">
        <v>137</v>
      </c>
      <c r="E615" s="29" t="s">
        <v>148</v>
      </c>
      <c r="F615" s="15" t="s">
        <v>9</v>
      </c>
      <c r="G615" s="58" t="s">
        <v>720</v>
      </c>
      <c r="H615" s="200" t="str">
        <f t="shared" si="13"/>
        <v>FT4-FW5-B-MDF - Sapele</v>
      </c>
      <c r="I615" s="24">
        <v>264.68</v>
      </c>
      <c r="M615">
        <v>1</v>
      </c>
    </row>
    <row r="616" spans="1:13">
      <c r="A616" s="32" t="s">
        <v>80</v>
      </c>
      <c r="B616" s="27">
        <v>22</v>
      </c>
      <c r="C616" s="14">
        <v>79</v>
      </c>
      <c r="D616" s="29" t="s">
        <v>137</v>
      </c>
      <c r="E616" s="29" t="s">
        <v>148</v>
      </c>
      <c r="F616" s="15" t="s">
        <v>9</v>
      </c>
      <c r="G616" s="61" t="s">
        <v>747</v>
      </c>
      <c r="H616" s="200" t="str">
        <f t="shared" si="13"/>
        <v>FT4-FW5-B-MDF - W.Oak</v>
      </c>
      <c r="I616" s="31">
        <v>280.25</v>
      </c>
      <c r="M616">
        <v>1</v>
      </c>
    </row>
    <row r="617" spans="1:13">
      <c r="A617" s="39" t="s">
        <v>80</v>
      </c>
      <c r="B617" s="34">
        <v>22</v>
      </c>
      <c r="C617" s="14">
        <v>79</v>
      </c>
      <c r="D617" s="29" t="s">
        <v>137</v>
      </c>
      <c r="E617" s="29" t="s">
        <v>148</v>
      </c>
      <c r="F617" s="15" t="s">
        <v>9</v>
      </c>
      <c r="G617" s="63" t="s">
        <v>716</v>
      </c>
      <c r="H617" s="200" t="str">
        <f t="shared" si="13"/>
        <v>FT4-FW5-B-MDF - Ash</v>
      </c>
      <c r="I617" s="38">
        <v>209.57</v>
      </c>
      <c r="M617">
        <v>1</v>
      </c>
    </row>
    <row r="618" spans="1:13">
      <c r="A618" s="46" t="s">
        <v>80</v>
      </c>
      <c r="B618" s="41">
        <v>22</v>
      </c>
      <c r="C618" s="14">
        <v>79</v>
      </c>
      <c r="D618" s="29" t="s">
        <v>137</v>
      </c>
      <c r="E618" s="29" t="s">
        <v>148</v>
      </c>
      <c r="F618" s="15" t="s">
        <v>9</v>
      </c>
      <c r="G618" s="65" t="s">
        <v>748</v>
      </c>
      <c r="H618" s="200" t="str">
        <f t="shared" si="13"/>
        <v>FT4-FW5-B-MDF - Stmd Beech</v>
      </c>
      <c r="I618" s="45">
        <v>192.28</v>
      </c>
      <c r="M618">
        <v>1</v>
      </c>
    </row>
    <row r="619" spans="1:13">
      <c r="A619" s="53" t="s">
        <v>80</v>
      </c>
      <c r="B619" s="48">
        <v>22</v>
      </c>
      <c r="C619" s="14">
        <v>79</v>
      </c>
      <c r="D619" s="29" t="s">
        <v>137</v>
      </c>
      <c r="E619" s="29" t="s">
        <v>148</v>
      </c>
      <c r="F619" s="15" t="s">
        <v>9</v>
      </c>
      <c r="G619" s="67" t="s">
        <v>721</v>
      </c>
      <c r="H619" s="200" t="str">
        <f t="shared" si="13"/>
        <v>FT4-FW5-B-MDF - Walnut</v>
      </c>
      <c r="I619" s="52">
        <v>501.77</v>
      </c>
      <c r="M619">
        <v>1</v>
      </c>
    </row>
    <row r="620" spans="1:13">
      <c r="A620" s="18" t="s">
        <v>80</v>
      </c>
      <c r="B620" s="13">
        <v>22</v>
      </c>
      <c r="C620" s="14">
        <v>79</v>
      </c>
      <c r="D620" s="29" t="s">
        <v>137</v>
      </c>
      <c r="E620" s="29" t="s">
        <v>148</v>
      </c>
      <c r="F620" s="15" t="s">
        <v>9</v>
      </c>
      <c r="G620" s="68" t="s">
        <v>718</v>
      </c>
      <c r="H620" s="200" t="str">
        <f t="shared" si="13"/>
        <v>FT4-FW5-B-MDF - Maple</v>
      </c>
      <c r="I620" s="54">
        <v>257.24</v>
      </c>
      <c r="M620">
        <v>1</v>
      </c>
    </row>
    <row r="621" spans="1:13">
      <c r="A621" s="25" t="s">
        <v>80</v>
      </c>
      <c r="B621" s="20">
        <v>22</v>
      </c>
      <c r="C621" s="14">
        <v>79</v>
      </c>
      <c r="D621" s="29" t="s">
        <v>137</v>
      </c>
      <c r="E621" s="29" t="s">
        <v>148</v>
      </c>
      <c r="F621" s="15" t="s">
        <v>9</v>
      </c>
      <c r="G621" s="59" t="s">
        <v>717</v>
      </c>
      <c r="H621" s="200" t="str">
        <f t="shared" si="13"/>
        <v>FT4-FW5-B-MDF - Cherry</v>
      </c>
      <c r="I621" s="24">
        <v>314.12</v>
      </c>
      <c r="M621">
        <v>1</v>
      </c>
    </row>
    <row r="622" spans="1:13">
      <c r="A622" s="32" t="s">
        <v>80</v>
      </c>
      <c r="B622" s="27">
        <v>22</v>
      </c>
      <c r="C622" s="14">
        <v>79</v>
      </c>
      <c r="D622" s="29" t="s">
        <v>137</v>
      </c>
      <c r="E622" s="29" t="s">
        <v>148</v>
      </c>
      <c r="F622" s="15" t="s">
        <v>9</v>
      </c>
      <c r="G622" s="60" t="s">
        <v>749</v>
      </c>
      <c r="H622" s="200" t="str">
        <f t="shared" si="13"/>
        <v>FT4-FW5-B-MDF - Hardwood</v>
      </c>
      <c r="I622" s="31">
        <v>167.76</v>
      </c>
      <c r="M622">
        <v>1</v>
      </c>
    </row>
    <row r="623" spans="1:13">
      <c r="A623" s="39" t="s">
        <v>80</v>
      </c>
      <c r="B623" s="34">
        <v>22</v>
      </c>
      <c r="C623" s="14">
        <v>79</v>
      </c>
      <c r="D623" s="29" t="s">
        <v>137</v>
      </c>
      <c r="E623" s="29" t="s">
        <v>148</v>
      </c>
      <c r="F623" s="15" t="s">
        <v>9</v>
      </c>
      <c r="G623" s="63" t="s">
        <v>750</v>
      </c>
      <c r="H623" s="200" t="str">
        <f t="shared" si="13"/>
        <v>FT4-FW5-B-MDF - CND MAPLE</v>
      </c>
      <c r="I623" s="38">
        <v>192.28</v>
      </c>
      <c r="M623">
        <v>1</v>
      </c>
    </row>
    <row r="624" spans="1:13">
      <c r="A624" s="12" t="s">
        <v>69</v>
      </c>
      <c r="B624" s="13">
        <v>15</v>
      </c>
      <c r="C624" s="14">
        <v>45</v>
      </c>
      <c r="D624" s="15" t="s">
        <v>135</v>
      </c>
      <c r="E624" s="15" t="s">
        <v>145</v>
      </c>
      <c r="F624" s="15" t="s">
        <v>4</v>
      </c>
      <c r="G624" s="56" t="s">
        <v>746</v>
      </c>
      <c r="H624" s="200" t="str">
        <f t="shared" ref="H624:H689" si="14">D624&amp;"-"&amp;E624&amp;"-"&amp;F624&amp;"-"&amp;G624</f>
        <v>FT2-FW2-C-MDF - Euro Oak</v>
      </c>
      <c r="I624" s="17">
        <v>183.35999999999999</v>
      </c>
      <c r="M624">
        <v>1</v>
      </c>
    </row>
    <row r="625" spans="1:13">
      <c r="A625" s="18" t="s">
        <v>70</v>
      </c>
      <c r="B625" s="13">
        <v>15</v>
      </c>
      <c r="C625" s="14">
        <v>60</v>
      </c>
      <c r="D625" s="15" t="s">
        <v>135</v>
      </c>
      <c r="E625" s="15" t="s">
        <v>146</v>
      </c>
      <c r="F625" s="15" t="s">
        <v>4</v>
      </c>
      <c r="G625" s="56" t="s">
        <v>746</v>
      </c>
      <c r="H625" s="200" t="str">
        <f t="shared" si="14"/>
        <v>FT2-FW3-C-MDF - Euro Oak</v>
      </c>
      <c r="I625" s="17">
        <v>228.17999999999998</v>
      </c>
      <c r="M625">
        <v>1</v>
      </c>
    </row>
    <row r="626" spans="1:13">
      <c r="A626" s="18" t="s">
        <v>71</v>
      </c>
      <c r="B626" s="13">
        <v>15</v>
      </c>
      <c r="C626" s="14">
        <v>75</v>
      </c>
      <c r="D626" s="15" t="s">
        <v>135</v>
      </c>
      <c r="E626" s="15" t="s">
        <v>147</v>
      </c>
      <c r="F626" s="15" t="s">
        <v>4</v>
      </c>
      <c r="G626" s="56" t="s">
        <v>746</v>
      </c>
      <c r="H626" s="200" t="str">
        <f t="shared" si="14"/>
        <v>FT2-FW4-C-MDF - Euro Oak</v>
      </c>
      <c r="I626" s="17">
        <v>274.08</v>
      </c>
      <c r="M626">
        <v>1</v>
      </c>
    </row>
    <row r="627" spans="1:13">
      <c r="A627" s="18" t="s">
        <v>72</v>
      </c>
      <c r="B627" s="13">
        <v>15</v>
      </c>
      <c r="C627" s="14">
        <v>82</v>
      </c>
      <c r="D627" s="15" t="s">
        <v>135</v>
      </c>
      <c r="E627" s="15" t="s">
        <v>149</v>
      </c>
      <c r="F627" s="15" t="s">
        <v>4</v>
      </c>
      <c r="G627" s="56" t="s">
        <v>746</v>
      </c>
      <c r="H627" s="200" t="str">
        <f t="shared" si="14"/>
        <v>FT2-FW6-C-MDF - Euro Oak</v>
      </c>
      <c r="I627" s="17">
        <v>295.31</v>
      </c>
      <c r="M627">
        <v>1</v>
      </c>
    </row>
    <row r="628" spans="1:13">
      <c r="A628" s="18" t="s">
        <v>73</v>
      </c>
      <c r="B628" s="13">
        <v>18</v>
      </c>
      <c r="C628" s="14">
        <v>45</v>
      </c>
      <c r="D628" s="15" t="s">
        <v>136</v>
      </c>
      <c r="E628" s="15" t="s">
        <v>145</v>
      </c>
      <c r="F628" s="15" t="s">
        <v>4</v>
      </c>
      <c r="G628" s="56" t="s">
        <v>746</v>
      </c>
      <c r="H628" s="200" t="str">
        <f t="shared" si="14"/>
        <v>FT3-FW2-C-MDF - Euro Oak</v>
      </c>
      <c r="I628" s="17">
        <v>220.48</v>
      </c>
      <c r="M628">
        <v>1</v>
      </c>
    </row>
    <row r="629" spans="1:13">
      <c r="A629" s="18" t="s">
        <v>74</v>
      </c>
      <c r="B629" s="13">
        <v>18</v>
      </c>
      <c r="C629" s="14">
        <v>60</v>
      </c>
      <c r="D629" s="15" t="s">
        <v>136</v>
      </c>
      <c r="E629" s="15" t="s">
        <v>146</v>
      </c>
      <c r="F629" s="15" t="s">
        <v>4</v>
      </c>
      <c r="G629" s="56" t="s">
        <v>746</v>
      </c>
      <c r="H629" s="200" t="str">
        <f t="shared" si="14"/>
        <v>FT3-FW3-C-MDF - Euro Oak</v>
      </c>
      <c r="I629" s="17">
        <v>277.84999999999997</v>
      </c>
      <c r="M629">
        <v>1</v>
      </c>
    </row>
    <row r="630" spans="1:13">
      <c r="A630" s="18" t="s">
        <v>75</v>
      </c>
      <c r="B630" s="13">
        <v>18</v>
      </c>
      <c r="C630" s="14">
        <v>75</v>
      </c>
      <c r="D630" s="15" t="s">
        <v>136</v>
      </c>
      <c r="E630" s="15" t="s">
        <v>147</v>
      </c>
      <c r="F630" s="15" t="s">
        <v>4</v>
      </c>
      <c r="G630" s="56" t="s">
        <v>746</v>
      </c>
      <c r="H630" s="200" t="str">
        <f t="shared" si="14"/>
        <v>FT3-FW4-C-MDF - Euro Oak</v>
      </c>
      <c r="I630" s="17">
        <v>333.34999999999997</v>
      </c>
      <c r="M630">
        <v>1</v>
      </c>
    </row>
    <row r="631" spans="1:13">
      <c r="A631" s="18" t="s">
        <v>76</v>
      </c>
      <c r="B631" s="13">
        <v>18</v>
      </c>
      <c r="C631" s="14">
        <v>82</v>
      </c>
      <c r="D631" s="15" t="s">
        <v>136</v>
      </c>
      <c r="E631" s="15" t="s">
        <v>149</v>
      </c>
      <c r="F631" s="15" t="s">
        <v>4</v>
      </c>
      <c r="G631" s="56" t="s">
        <v>746</v>
      </c>
      <c r="H631" s="200" t="str">
        <f t="shared" si="14"/>
        <v>FT3-FW6-C-MDF - Euro Oak</v>
      </c>
      <c r="I631" s="17">
        <v>360.9</v>
      </c>
      <c r="M631">
        <v>1</v>
      </c>
    </row>
    <row r="632" spans="1:13">
      <c r="A632" s="18" t="s">
        <v>77</v>
      </c>
      <c r="B632" s="13">
        <v>22</v>
      </c>
      <c r="C632" s="14">
        <v>45</v>
      </c>
      <c r="D632" s="15" t="s">
        <v>137</v>
      </c>
      <c r="E632" s="15" t="s">
        <v>145</v>
      </c>
      <c r="F632" s="15" t="s">
        <v>4</v>
      </c>
      <c r="G632" s="56" t="s">
        <v>746</v>
      </c>
      <c r="H632" s="200" t="str">
        <f t="shared" si="14"/>
        <v>FT4-FW2-C-MDF - Euro Oak</v>
      </c>
      <c r="I632" s="17">
        <v>286.48</v>
      </c>
      <c r="M632">
        <v>1</v>
      </c>
    </row>
    <row r="633" spans="1:13">
      <c r="A633" s="18" t="s">
        <v>78</v>
      </c>
      <c r="B633" s="13">
        <v>22</v>
      </c>
      <c r="C633" s="14">
        <v>60</v>
      </c>
      <c r="D633" s="15" t="s">
        <v>137</v>
      </c>
      <c r="E633" s="15" t="s">
        <v>146</v>
      </c>
      <c r="F633" s="15" t="s">
        <v>4</v>
      </c>
      <c r="G633" s="56" t="s">
        <v>746</v>
      </c>
      <c r="H633" s="200" t="str">
        <f t="shared" si="14"/>
        <v>FT4-FW3-C-MDF - Euro Oak</v>
      </c>
      <c r="I633" s="17">
        <v>363.55</v>
      </c>
      <c r="M633">
        <v>1</v>
      </c>
    </row>
    <row r="634" spans="1:13">
      <c r="A634" s="18" t="s">
        <v>79</v>
      </c>
      <c r="B634" s="13">
        <v>22</v>
      </c>
      <c r="C634" s="14">
        <v>75</v>
      </c>
      <c r="D634" s="15" t="s">
        <v>137</v>
      </c>
      <c r="E634" s="15" t="s">
        <v>147</v>
      </c>
      <c r="F634" s="15" t="s">
        <v>4</v>
      </c>
      <c r="G634" s="56" t="s">
        <v>746</v>
      </c>
      <c r="H634" s="200" t="str">
        <f t="shared" si="14"/>
        <v>FT4-FW4-C-MDF - Euro Oak</v>
      </c>
      <c r="I634" s="17">
        <v>442.84</v>
      </c>
      <c r="M634">
        <v>1</v>
      </c>
    </row>
    <row r="635" spans="1:13">
      <c r="A635" s="18" t="s">
        <v>80</v>
      </c>
      <c r="B635" s="13">
        <v>22</v>
      </c>
      <c r="C635" s="14">
        <v>82</v>
      </c>
      <c r="D635" s="15" t="s">
        <v>137</v>
      </c>
      <c r="E635" s="15" t="s">
        <v>149</v>
      </c>
      <c r="F635" s="15" t="s">
        <v>4</v>
      </c>
      <c r="G635" s="56" t="s">
        <v>746</v>
      </c>
      <c r="H635" s="200" t="str">
        <f t="shared" si="14"/>
        <v>FT4-FW6-C-MDF - Euro Oak</v>
      </c>
      <c r="I635" s="17">
        <v>476.26</v>
      </c>
      <c r="M635">
        <v>1</v>
      </c>
    </row>
    <row r="636" spans="1:13">
      <c r="A636" s="19" t="s">
        <v>69</v>
      </c>
      <c r="B636" s="20">
        <v>15</v>
      </c>
      <c r="C636" s="21">
        <v>45</v>
      </c>
      <c r="D636" s="22" t="s">
        <v>135</v>
      </c>
      <c r="E636" s="22" t="s">
        <v>145</v>
      </c>
      <c r="F636" s="15" t="s">
        <v>4</v>
      </c>
      <c r="G636" s="58" t="s">
        <v>720</v>
      </c>
      <c r="H636" s="200" t="str">
        <f t="shared" si="14"/>
        <v>FT2-FW2-C-MDF - Sapele</v>
      </c>
      <c r="I636" s="24">
        <v>89.77000000000001</v>
      </c>
      <c r="M636">
        <v>1</v>
      </c>
    </row>
    <row r="637" spans="1:13">
      <c r="A637" s="25" t="s">
        <v>70</v>
      </c>
      <c r="B637" s="20">
        <v>15</v>
      </c>
      <c r="C637" s="21">
        <v>60</v>
      </c>
      <c r="D637" s="22" t="s">
        <v>135</v>
      </c>
      <c r="E637" s="22" t="s">
        <v>146</v>
      </c>
      <c r="F637" s="15" t="s">
        <v>4</v>
      </c>
      <c r="G637" s="58" t="s">
        <v>720</v>
      </c>
      <c r="H637" s="200" t="str">
        <f t="shared" si="14"/>
        <v>FT2-FW3-C-MDF - Sapele</v>
      </c>
      <c r="I637" s="24">
        <v>107.64</v>
      </c>
      <c r="M637">
        <v>1</v>
      </c>
    </row>
    <row r="638" spans="1:13">
      <c r="A638" s="25" t="s">
        <v>71</v>
      </c>
      <c r="B638" s="20">
        <v>15</v>
      </c>
      <c r="C638" s="21">
        <v>75</v>
      </c>
      <c r="D638" s="22" t="s">
        <v>135</v>
      </c>
      <c r="E638" s="22" t="s">
        <v>147</v>
      </c>
      <c r="F638" s="15" t="s">
        <v>4</v>
      </c>
      <c r="G638" s="58" t="s">
        <v>720</v>
      </c>
      <c r="H638" s="200" t="str">
        <f t="shared" si="14"/>
        <v>FT2-FW4-C-MDF - Sapele</v>
      </c>
      <c r="I638" s="24">
        <v>125.93</v>
      </c>
      <c r="M638">
        <v>1</v>
      </c>
    </row>
    <row r="639" spans="1:13">
      <c r="A639" s="25" t="s">
        <v>72</v>
      </c>
      <c r="B639" s="20">
        <v>15</v>
      </c>
      <c r="C639" s="21">
        <v>82</v>
      </c>
      <c r="D639" s="22" t="s">
        <v>135</v>
      </c>
      <c r="E639" s="22" t="s">
        <v>149</v>
      </c>
      <c r="F639" s="15" t="s">
        <v>4</v>
      </c>
      <c r="G639" s="58" t="s">
        <v>720</v>
      </c>
      <c r="H639" s="200" t="str">
        <f t="shared" si="14"/>
        <v>FT2-FW6-C-MDF - Sapele</v>
      </c>
      <c r="I639" s="24">
        <v>134.87</v>
      </c>
      <c r="M639">
        <v>1</v>
      </c>
    </row>
    <row r="640" spans="1:13">
      <c r="A640" s="25" t="s">
        <v>73</v>
      </c>
      <c r="B640" s="20">
        <v>18</v>
      </c>
      <c r="C640" s="21">
        <v>45</v>
      </c>
      <c r="D640" s="22" t="s">
        <v>136</v>
      </c>
      <c r="E640" s="22" t="s">
        <v>145</v>
      </c>
      <c r="F640" s="15" t="s">
        <v>4</v>
      </c>
      <c r="G640" s="58" t="s">
        <v>720</v>
      </c>
      <c r="H640" s="200" t="str">
        <f t="shared" si="14"/>
        <v>FT3-FW2-C-MDF - Sapele</v>
      </c>
      <c r="I640" s="24">
        <v>108.92</v>
      </c>
      <c r="M640">
        <v>1</v>
      </c>
    </row>
    <row r="641" spans="1:13">
      <c r="A641" s="25" t="s">
        <v>74</v>
      </c>
      <c r="B641" s="20">
        <v>18</v>
      </c>
      <c r="C641" s="21">
        <v>60</v>
      </c>
      <c r="D641" s="22" t="s">
        <v>136</v>
      </c>
      <c r="E641" s="22" t="s">
        <v>146</v>
      </c>
      <c r="F641" s="15" t="s">
        <v>4</v>
      </c>
      <c r="G641" s="58" t="s">
        <v>720</v>
      </c>
      <c r="H641" s="200" t="str">
        <f t="shared" si="14"/>
        <v>FT3-FW3-C-MDF - Sapele</v>
      </c>
      <c r="I641" s="24">
        <v>132.73999999999998</v>
      </c>
      <c r="M641">
        <v>1</v>
      </c>
    </row>
    <row r="642" spans="1:13">
      <c r="A642" s="25" t="s">
        <v>75</v>
      </c>
      <c r="B642" s="20">
        <v>18</v>
      </c>
      <c r="C642" s="21">
        <v>75</v>
      </c>
      <c r="D642" s="22" t="s">
        <v>136</v>
      </c>
      <c r="E642" s="22" t="s">
        <v>147</v>
      </c>
      <c r="F642" s="15" t="s">
        <v>4</v>
      </c>
      <c r="G642" s="58" t="s">
        <v>720</v>
      </c>
      <c r="H642" s="200" t="str">
        <f t="shared" si="14"/>
        <v>FT3-FW4-C-MDF - Sapele</v>
      </c>
      <c r="I642" s="24">
        <v>156.98999999999998</v>
      </c>
      <c r="M642">
        <v>1</v>
      </c>
    </row>
    <row r="643" spans="1:13">
      <c r="A643" s="25" t="s">
        <v>76</v>
      </c>
      <c r="B643" s="20">
        <v>18</v>
      </c>
      <c r="C643" s="21">
        <v>82</v>
      </c>
      <c r="D643" s="22" t="s">
        <v>136</v>
      </c>
      <c r="E643" s="22" t="s">
        <v>149</v>
      </c>
      <c r="F643" s="15" t="s">
        <v>4</v>
      </c>
      <c r="G643" s="58" t="s">
        <v>720</v>
      </c>
      <c r="H643" s="200" t="str">
        <f t="shared" si="14"/>
        <v>FT3-FW6-C-MDF - Sapele</v>
      </c>
      <c r="I643" s="24">
        <v>163.79999999999998</v>
      </c>
      <c r="M643">
        <v>1</v>
      </c>
    </row>
    <row r="644" spans="1:13">
      <c r="A644" s="25" t="s">
        <v>77</v>
      </c>
      <c r="B644" s="20">
        <v>22</v>
      </c>
      <c r="C644" s="21">
        <v>45</v>
      </c>
      <c r="D644" s="22" t="s">
        <v>137</v>
      </c>
      <c r="E644" s="22" t="s">
        <v>145</v>
      </c>
      <c r="F644" s="15" t="s">
        <v>4</v>
      </c>
      <c r="G644" s="58" t="s">
        <v>720</v>
      </c>
      <c r="H644" s="200" t="str">
        <f t="shared" si="14"/>
        <v>FT4-FW2-C-MDF - Sapele</v>
      </c>
      <c r="I644" s="24">
        <v>138.69999999999999</v>
      </c>
      <c r="M644">
        <v>1</v>
      </c>
    </row>
    <row r="645" spans="1:13">
      <c r="A645" s="25" t="s">
        <v>78</v>
      </c>
      <c r="B645" s="20">
        <v>22</v>
      </c>
      <c r="C645" s="21">
        <v>60</v>
      </c>
      <c r="D645" s="22" t="s">
        <v>137</v>
      </c>
      <c r="E645" s="22" t="s">
        <v>146</v>
      </c>
      <c r="F645" s="15" t="s">
        <v>4</v>
      </c>
      <c r="G645" s="58" t="s">
        <v>720</v>
      </c>
      <c r="H645" s="200" t="str">
        <f t="shared" si="14"/>
        <v>FT4-FW3-C-MDF - Sapele</v>
      </c>
      <c r="I645" s="24">
        <v>177.82999999999998</v>
      </c>
      <c r="M645">
        <v>1</v>
      </c>
    </row>
    <row r="646" spans="1:13">
      <c r="A646" s="25" t="s">
        <v>79</v>
      </c>
      <c r="B646" s="20">
        <v>22</v>
      </c>
      <c r="C646" s="21">
        <v>75</v>
      </c>
      <c r="D646" s="22" t="s">
        <v>137</v>
      </c>
      <c r="E646" s="22" t="s">
        <v>147</v>
      </c>
      <c r="F646" s="15" t="s">
        <v>4</v>
      </c>
      <c r="G646" s="58" t="s">
        <v>720</v>
      </c>
      <c r="H646" s="200" t="str">
        <f t="shared" si="14"/>
        <v>FT4-FW4-C-MDF - Sapele</v>
      </c>
      <c r="I646" s="24">
        <v>216.54999999999998</v>
      </c>
      <c r="M646">
        <v>1</v>
      </c>
    </row>
    <row r="647" spans="1:13">
      <c r="A647" s="25" t="s">
        <v>80</v>
      </c>
      <c r="B647" s="20">
        <v>22</v>
      </c>
      <c r="C647" s="21">
        <v>82</v>
      </c>
      <c r="D647" s="22" t="s">
        <v>137</v>
      </c>
      <c r="E647" s="22" t="s">
        <v>149</v>
      </c>
      <c r="F647" s="15" t="s">
        <v>4</v>
      </c>
      <c r="G647" s="58" t="s">
        <v>720</v>
      </c>
      <c r="H647" s="200" t="str">
        <f t="shared" si="14"/>
        <v>FT4-FW6-C-MDF - Sapele</v>
      </c>
      <c r="I647" s="24">
        <v>235.26999999999998</v>
      </c>
      <c r="M647">
        <v>1</v>
      </c>
    </row>
    <row r="648" spans="1:13">
      <c r="A648" s="26" t="s">
        <v>69</v>
      </c>
      <c r="B648" s="27">
        <v>15</v>
      </c>
      <c r="C648" s="28">
        <v>45</v>
      </c>
      <c r="D648" s="29" t="s">
        <v>135</v>
      </c>
      <c r="E648" s="29" t="s">
        <v>145</v>
      </c>
      <c r="F648" s="15" t="s">
        <v>4</v>
      </c>
      <c r="G648" s="61" t="s">
        <v>747</v>
      </c>
      <c r="H648" s="200" t="str">
        <f t="shared" si="14"/>
        <v>FT2-FW2-C-MDF - W.Oak</v>
      </c>
      <c r="I648" s="31">
        <v>104.7</v>
      </c>
      <c r="M648">
        <v>1</v>
      </c>
    </row>
    <row r="649" spans="1:13">
      <c r="A649" s="32" t="s">
        <v>70</v>
      </c>
      <c r="B649" s="27">
        <v>15</v>
      </c>
      <c r="C649" s="28">
        <v>60</v>
      </c>
      <c r="D649" s="29" t="s">
        <v>135</v>
      </c>
      <c r="E649" s="29" t="s">
        <v>146</v>
      </c>
      <c r="F649" s="15" t="s">
        <v>4</v>
      </c>
      <c r="G649" s="61" t="s">
        <v>747</v>
      </c>
      <c r="H649" s="200" t="str">
        <f t="shared" si="14"/>
        <v>FT2-FW3-C-MDF - W.Oak</v>
      </c>
      <c r="I649" s="31">
        <v>127.87</v>
      </c>
      <c r="M649">
        <v>1</v>
      </c>
    </row>
    <row r="650" spans="1:13">
      <c r="A650" s="32" t="s">
        <v>71</v>
      </c>
      <c r="B650" s="27">
        <v>15</v>
      </c>
      <c r="C650" s="28">
        <v>75</v>
      </c>
      <c r="D650" s="29" t="s">
        <v>135</v>
      </c>
      <c r="E650" s="29" t="s">
        <v>147</v>
      </c>
      <c r="F650" s="15" t="s">
        <v>4</v>
      </c>
      <c r="G650" s="61" t="s">
        <v>747</v>
      </c>
      <c r="H650" s="200" t="str">
        <f t="shared" si="14"/>
        <v>FT2-FW4-C-MDF - W.Oak</v>
      </c>
      <c r="I650" s="31">
        <v>150.63</v>
      </c>
      <c r="M650">
        <v>1</v>
      </c>
    </row>
    <row r="651" spans="1:13">
      <c r="A651" s="32" t="s">
        <v>72</v>
      </c>
      <c r="B651" s="27">
        <v>15</v>
      </c>
      <c r="C651" s="28">
        <v>82</v>
      </c>
      <c r="D651" s="29" t="s">
        <v>135</v>
      </c>
      <c r="E651" s="29" t="s">
        <v>149</v>
      </c>
      <c r="F651" s="15" t="s">
        <v>4</v>
      </c>
      <c r="G651" s="61" t="s">
        <v>747</v>
      </c>
      <c r="H651" s="200" t="str">
        <f t="shared" si="14"/>
        <v>FT2-FW6-C-MDF - W.Oak</v>
      </c>
      <c r="I651" s="31">
        <v>161.79999999999998</v>
      </c>
      <c r="M651">
        <v>1</v>
      </c>
    </row>
    <row r="652" spans="1:13">
      <c r="A652" s="32" t="s">
        <v>73</v>
      </c>
      <c r="B652" s="27">
        <v>18</v>
      </c>
      <c r="C652" s="28">
        <v>45</v>
      </c>
      <c r="D652" s="29" t="s">
        <v>136</v>
      </c>
      <c r="E652" s="29" t="s">
        <v>145</v>
      </c>
      <c r="F652" s="15" t="s">
        <v>4</v>
      </c>
      <c r="G652" s="61" t="s">
        <v>747</v>
      </c>
      <c r="H652" s="200" t="str">
        <f t="shared" si="14"/>
        <v>FT3-FW2-C-MDF - W.Oak</v>
      </c>
      <c r="I652" s="31">
        <v>106.35000000000001</v>
      </c>
      <c r="M652">
        <v>1</v>
      </c>
    </row>
    <row r="653" spans="1:13">
      <c r="A653" s="32" t="s">
        <v>74</v>
      </c>
      <c r="B653" s="27">
        <v>18</v>
      </c>
      <c r="C653" s="28">
        <v>60</v>
      </c>
      <c r="D653" s="29" t="s">
        <v>136</v>
      </c>
      <c r="E653" s="29" t="s">
        <v>146</v>
      </c>
      <c r="F653" s="15" t="s">
        <v>4</v>
      </c>
      <c r="G653" s="61" t="s">
        <v>747</v>
      </c>
      <c r="H653" s="200" t="str">
        <f t="shared" si="14"/>
        <v>FT3-FW3-C-MDF - W.Oak</v>
      </c>
      <c r="I653" s="31">
        <v>130.35</v>
      </c>
      <c r="M653">
        <v>1</v>
      </c>
    </row>
    <row r="654" spans="1:13">
      <c r="A654" s="32" t="s">
        <v>75</v>
      </c>
      <c r="B654" s="27">
        <v>18</v>
      </c>
      <c r="C654" s="28">
        <v>75</v>
      </c>
      <c r="D654" s="29" t="s">
        <v>136</v>
      </c>
      <c r="E654" s="29" t="s">
        <v>147</v>
      </c>
      <c r="F654" s="15" t="s">
        <v>4</v>
      </c>
      <c r="G654" s="61" t="s">
        <v>747</v>
      </c>
      <c r="H654" s="200" t="str">
        <f t="shared" si="14"/>
        <v>FT3-FW4-C-MDF - W.Oak</v>
      </c>
      <c r="I654" s="31">
        <v>153.94</v>
      </c>
      <c r="M654">
        <v>1</v>
      </c>
    </row>
    <row r="655" spans="1:13">
      <c r="A655" s="32" t="s">
        <v>76</v>
      </c>
      <c r="B655" s="27">
        <v>18</v>
      </c>
      <c r="C655" s="28">
        <v>82</v>
      </c>
      <c r="D655" s="29" t="s">
        <v>136</v>
      </c>
      <c r="E655" s="29" t="s">
        <v>149</v>
      </c>
      <c r="F655" s="15" t="s">
        <v>4</v>
      </c>
      <c r="G655" s="61" t="s">
        <v>747</v>
      </c>
      <c r="H655" s="200" t="str">
        <f t="shared" si="14"/>
        <v>FT3-FW6-C-MDF - W.Oak</v>
      </c>
      <c r="I655" s="31">
        <v>165.51999999999998</v>
      </c>
      <c r="M655">
        <v>1</v>
      </c>
    </row>
    <row r="656" spans="1:13">
      <c r="A656" s="32" t="s">
        <v>77</v>
      </c>
      <c r="B656" s="27">
        <v>22</v>
      </c>
      <c r="C656" s="28">
        <v>45</v>
      </c>
      <c r="D656" s="29" t="s">
        <v>137</v>
      </c>
      <c r="E656" s="29" t="s">
        <v>145</v>
      </c>
      <c r="F656" s="15" t="s">
        <v>4</v>
      </c>
      <c r="G656" s="61" t="s">
        <v>747</v>
      </c>
      <c r="H656" s="200" t="str">
        <f t="shared" si="14"/>
        <v>FT4-FW2-C-MDF - W.Oak</v>
      </c>
      <c r="I656" s="31">
        <v>146.07</v>
      </c>
      <c r="M656">
        <v>1</v>
      </c>
    </row>
    <row r="657" spans="1:13">
      <c r="A657" s="32" t="s">
        <v>78</v>
      </c>
      <c r="B657" s="27">
        <v>22</v>
      </c>
      <c r="C657" s="28">
        <v>60</v>
      </c>
      <c r="D657" s="29" t="s">
        <v>137</v>
      </c>
      <c r="E657" s="29" t="s">
        <v>146</v>
      </c>
      <c r="F657" s="15" t="s">
        <v>4</v>
      </c>
      <c r="G657" s="61" t="s">
        <v>747</v>
      </c>
      <c r="H657" s="200" t="str">
        <f t="shared" si="14"/>
        <v>FT4-FW3-C-MDF - W.Oak</v>
      </c>
      <c r="I657" s="31">
        <v>187.87</v>
      </c>
      <c r="M657">
        <v>1</v>
      </c>
    </row>
    <row r="658" spans="1:13">
      <c r="A658" s="32" t="s">
        <v>79</v>
      </c>
      <c r="B658" s="27">
        <v>22</v>
      </c>
      <c r="C658" s="28">
        <v>75</v>
      </c>
      <c r="D658" s="29" t="s">
        <v>137</v>
      </c>
      <c r="E658" s="29" t="s">
        <v>147</v>
      </c>
      <c r="F658" s="15" t="s">
        <v>4</v>
      </c>
      <c r="G658" s="61" t="s">
        <v>747</v>
      </c>
      <c r="H658" s="200" t="str">
        <f t="shared" si="14"/>
        <v>FT4-FW4-C-MDF - W.Oak</v>
      </c>
      <c r="I658" s="31">
        <v>229.66</v>
      </c>
      <c r="M658">
        <v>1</v>
      </c>
    </row>
    <row r="659" spans="1:13">
      <c r="A659" s="32" t="s">
        <v>80</v>
      </c>
      <c r="B659" s="27">
        <v>22</v>
      </c>
      <c r="C659" s="28">
        <v>82</v>
      </c>
      <c r="D659" s="29" t="s">
        <v>137</v>
      </c>
      <c r="E659" s="29" t="s">
        <v>149</v>
      </c>
      <c r="F659" s="15" t="s">
        <v>4</v>
      </c>
      <c r="G659" s="61" t="s">
        <v>747</v>
      </c>
      <c r="H659" s="200" t="str">
        <f t="shared" si="14"/>
        <v>FT4-FW6-C-MDF - W.Oak</v>
      </c>
      <c r="I659" s="31">
        <v>249.10999999999999</v>
      </c>
      <c r="M659">
        <v>1</v>
      </c>
    </row>
    <row r="660" spans="1:13">
      <c r="A660" s="33" t="s">
        <v>69</v>
      </c>
      <c r="B660" s="34">
        <v>15</v>
      </c>
      <c r="C660" s="35">
        <v>45</v>
      </c>
      <c r="D660" s="36" t="s">
        <v>135</v>
      </c>
      <c r="E660" s="36" t="s">
        <v>145</v>
      </c>
      <c r="F660" s="15" t="s">
        <v>4</v>
      </c>
      <c r="G660" s="63" t="s">
        <v>716</v>
      </c>
      <c r="H660" s="200" t="str">
        <f t="shared" si="14"/>
        <v>FT2-FW2-C-MDF - Ash</v>
      </c>
      <c r="I660" s="38">
        <v>74.680000000000007</v>
      </c>
      <c r="M660">
        <v>1</v>
      </c>
    </row>
    <row r="661" spans="1:13">
      <c r="A661" s="39" t="s">
        <v>70</v>
      </c>
      <c r="B661" s="34">
        <v>15</v>
      </c>
      <c r="C661" s="35">
        <v>60</v>
      </c>
      <c r="D661" s="36" t="s">
        <v>135</v>
      </c>
      <c r="E661" s="36" t="s">
        <v>146</v>
      </c>
      <c r="F661" s="15" t="s">
        <v>4</v>
      </c>
      <c r="G661" s="63" t="s">
        <v>716</v>
      </c>
      <c r="H661" s="200" t="str">
        <f t="shared" si="14"/>
        <v>FT2-FW3-C-MDF - Ash</v>
      </c>
      <c r="I661" s="38">
        <v>89.7</v>
      </c>
      <c r="M661">
        <v>1</v>
      </c>
    </row>
    <row r="662" spans="1:13">
      <c r="A662" s="39" t="s">
        <v>71</v>
      </c>
      <c r="B662" s="34">
        <v>15</v>
      </c>
      <c r="C662" s="35">
        <v>75</v>
      </c>
      <c r="D662" s="36" t="s">
        <v>135</v>
      </c>
      <c r="E662" s="36" t="s">
        <v>147</v>
      </c>
      <c r="F662" s="15" t="s">
        <v>4</v>
      </c>
      <c r="G662" s="63" t="s">
        <v>716</v>
      </c>
      <c r="H662" s="200" t="str">
        <f t="shared" si="14"/>
        <v>FT2-FW4-C-MDF - Ash</v>
      </c>
      <c r="I662" s="38">
        <v>104.31</v>
      </c>
      <c r="M662">
        <v>1</v>
      </c>
    </row>
    <row r="663" spans="1:13">
      <c r="A663" s="39" t="s">
        <v>72</v>
      </c>
      <c r="B663" s="34">
        <v>15</v>
      </c>
      <c r="C663" s="35">
        <v>82</v>
      </c>
      <c r="D663" s="36" t="s">
        <v>135</v>
      </c>
      <c r="E663" s="36" t="s">
        <v>149</v>
      </c>
      <c r="F663" s="15" t="s">
        <v>4</v>
      </c>
      <c r="G663" s="63" t="s">
        <v>716</v>
      </c>
      <c r="H663" s="200" t="str">
        <f t="shared" si="14"/>
        <v>FT2-FW6-C-MDF - Ash</v>
      </c>
      <c r="I663" s="38">
        <v>111.2</v>
      </c>
      <c r="M663">
        <v>1</v>
      </c>
    </row>
    <row r="664" spans="1:13">
      <c r="A664" s="39" t="s">
        <v>73</v>
      </c>
      <c r="B664" s="34">
        <v>18</v>
      </c>
      <c r="C664" s="35">
        <v>45</v>
      </c>
      <c r="D664" s="36" t="s">
        <v>136</v>
      </c>
      <c r="E664" s="36" t="s">
        <v>145</v>
      </c>
      <c r="F664" s="15" t="s">
        <v>4</v>
      </c>
      <c r="G664" s="63" t="s">
        <v>716</v>
      </c>
      <c r="H664" s="200" t="str">
        <f t="shared" si="14"/>
        <v>FT3-FW2-C-MDF - Ash</v>
      </c>
      <c r="I664" s="38">
        <v>84.83</v>
      </c>
      <c r="M664">
        <v>1</v>
      </c>
    </row>
    <row r="665" spans="1:13">
      <c r="A665" s="39" t="s">
        <v>74</v>
      </c>
      <c r="B665" s="34">
        <v>18</v>
      </c>
      <c r="C665" s="35">
        <v>60</v>
      </c>
      <c r="D665" s="36" t="s">
        <v>136</v>
      </c>
      <c r="E665" s="36" t="s">
        <v>146</v>
      </c>
      <c r="F665" s="15" t="s">
        <v>4</v>
      </c>
      <c r="G665" s="63" t="s">
        <v>716</v>
      </c>
      <c r="H665" s="200" t="str">
        <f t="shared" si="14"/>
        <v>FT3-FW3-C-MDF - Ash</v>
      </c>
      <c r="I665" s="38">
        <v>101.87</v>
      </c>
      <c r="M665">
        <v>1</v>
      </c>
    </row>
    <row r="666" spans="1:13">
      <c r="A666" s="39" t="s">
        <v>75</v>
      </c>
      <c r="B666" s="34">
        <v>18</v>
      </c>
      <c r="C666" s="35">
        <v>75</v>
      </c>
      <c r="D666" s="36" t="s">
        <v>136</v>
      </c>
      <c r="E666" s="36" t="s">
        <v>147</v>
      </c>
      <c r="F666" s="15" t="s">
        <v>4</v>
      </c>
      <c r="G666" s="63" t="s">
        <v>716</v>
      </c>
      <c r="H666" s="200" t="str">
        <f t="shared" si="14"/>
        <v>FT3-FW4-C-MDF - Ash</v>
      </c>
      <c r="I666" s="38">
        <v>119.73</v>
      </c>
      <c r="M666">
        <v>1</v>
      </c>
    </row>
    <row r="667" spans="1:13">
      <c r="A667" s="39" t="s">
        <v>76</v>
      </c>
      <c r="B667" s="34">
        <v>18</v>
      </c>
      <c r="C667" s="35">
        <v>82</v>
      </c>
      <c r="D667" s="36" t="s">
        <v>136</v>
      </c>
      <c r="E667" s="36" t="s">
        <v>149</v>
      </c>
      <c r="F667" s="15" t="s">
        <v>4</v>
      </c>
      <c r="G667" s="63" t="s">
        <v>716</v>
      </c>
      <c r="H667" s="200" t="str">
        <f t="shared" si="14"/>
        <v>FT3-FW6-C-MDF - Ash</v>
      </c>
      <c r="I667" s="38">
        <v>126.22</v>
      </c>
      <c r="M667">
        <v>1</v>
      </c>
    </row>
    <row r="668" spans="1:13">
      <c r="A668" s="39" t="s">
        <v>77</v>
      </c>
      <c r="B668" s="34">
        <v>22</v>
      </c>
      <c r="C668" s="35">
        <v>45</v>
      </c>
      <c r="D668" s="36" t="s">
        <v>137</v>
      </c>
      <c r="E668" s="36" t="s">
        <v>145</v>
      </c>
      <c r="F668" s="15" t="s">
        <v>4</v>
      </c>
      <c r="G668" s="63" t="s">
        <v>716</v>
      </c>
      <c r="H668" s="200" t="str">
        <f t="shared" si="14"/>
        <v>FT4-FW2-C-MDF - Ash</v>
      </c>
      <c r="I668" s="38">
        <v>111.61</v>
      </c>
      <c r="M668">
        <v>1</v>
      </c>
    </row>
    <row r="669" spans="1:13">
      <c r="A669" s="39" t="s">
        <v>78</v>
      </c>
      <c r="B669" s="34">
        <v>22</v>
      </c>
      <c r="C669" s="35">
        <v>60</v>
      </c>
      <c r="D669" s="36" t="s">
        <v>137</v>
      </c>
      <c r="E669" s="36" t="s">
        <v>146</v>
      </c>
      <c r="F669" s="15" t="s">
        <v>4</v>
      </c>
      <c r="G669" s="63" t="s">
        <v>716</v>
      </c>
      <c r="H669" s="200" t="str">
        <f t="shared" si="14"/>
        <v>FT4-FW3-C-MDF - Ash</v>
      </c>
      <c r="I669" s="38">
        <v>141.63999999999999</v>
      </c>
      <c r="M669">
        <v>1</v>
      </c>
    </row>
    <row r="670" spans="1:13">
      <c r="A670" s="39" t="s">
        <v>79</v>
      </c>
      <c r="B670" s="34">
        <v>22</v>
      </c>
      <c r="C670" s="35">
        <v>75</v>
      </c>
      <c r="D670" s="36" t="s">
        <v>137</v>
      </c>
      <c r="E670" s="36" t="s">
        <v>147</v>
      </c>
      <c r="F670" s="15" t="s">
        <v>4</v>
      </c>
      <c r="G670" s="63" t="s">
        <v>716</v>
      </c>
      <c r="H670" s="200" t="str">
        <f t="shared" si="14"/>
        <v>FT4-FW4-C-MDF - Ash</v>
      </c>
      <c r="I670" s="38">
        <v>172.48999999999998</v>
      </c>
      <c r="M670">
        <v>1</v>
      </c>
    </row>
    <row r="671" spans="1:13">
      <c r="A671" s="39" t="s">
        <v>80</v>
      </c>
      <c r="B671" s="34">
        <v>22</v>
      </c>
      <c r="C671" s="35">
        <v>82</v>
      </c>
      <c r="D671" s="36" t="s">
        <v>137</v>
      </c>
      <c r="E671" s="36" t="s">
        <v>149</v>
      </c>
      <c r="F671" s="15" t="s">
        <v>4</v>
      </c>
      <c r="G671" s="63" t="s">
        <v>716</v>
      </c>
      <c r="H671" s="200" t="str">
        <f t="shared" si="14"/>
        <v>FT4-FW6-C-MDF - Ash</v>
      </c>
      <c r="I671" s="38">
        <v>186.28</v>
      </c>
      <c r="M671">
        <v>1</v>
      </c>
    </row>
    <row r="672" spans="1:13">
      <c r="A672" s="40" t="s">
        <v>69</v>
      </c>
      <c r="B672" s="41">
        <v>15</v>
      </c>
      <c r="C672" s="42">
        <v>45</v>
      </c>
      <c r="D672" s="43" t="s">
        <v>135</v>
      </c>
      <c r="E672" s="43" t="s">
        <v>145</v>
      </c>
      <c r="F672" s="15" t="s">
        <v>4</v>
      </c>
      <c r="G672" s="65" t="s">
        <v>748</v>
      </c>
      <c r="H672" s="200" t="str">
        <f t="shared" si="14"/>
        <v>FT2-FW2-C-MDF - Stmd Beech</v>
      </c>
      <c r="I672" s="45">
        <v>72.25</v>
      </c>
      <c r="M672">
        <v>1</v>
      </c>
    </row>
    <row r="673" spans="1:13">
      <c r="A673" s="46" t="s">
        <v>70</v>
      </c>
      <c r="B673" s="41">
        <v>15</v>
      </c>
      <c r="C673" s="42">
        <v>60</v>
      </c>
      <c r="D673" s="43" t="s">
        <v>135</v>
      </c>
      <c r="E673" s="43" t="s">
        <v>146</v>
      </c>
      <c r="F673" s="15" t="s">
        <v>4</v>
      </c>
      <c r="G673" s="65" t="s">
        <v>748</v>
      </c>
      <c r="H673" s="200" t="str">
        <f t="shared" si="14"/>
        <v>FT2-FW3-C-MDF - Stmd Beech</v>
      </c>
      <c r="I673" s="45">
        <v>85.87</v>
      </c>
      <c r="M673">
        <v>1</v>
      </c>
    </row>
    <row r="674" spans="1:13">
      <c r="A674" s="46" t="s">
        <v>71</v>
      </c>
      <c r="B674" s="41">
        <v>15</v>
      </c>
      <c r="C674" s="42">
        <v>75</v>
      </c>
      <c r="D674" s="43" t="s">
        <v>135</v>
      </c>
      <c r="E674" s="43" t="s">
        <v>147</v>
      </c>
      <c r="F674" s="15" t="s">
        <v>4</v>
      </c>
      <c r="G674" s="65" t="s">
        <v>748</v>
      </c>
      <c r="H674" s="200" t="str">
        <f t="shared" si="14"/>
        <v>FT2-FW4-C-MDF - Stmd Beech</v>
      </c>
      <c r="I674" s="45">
        <v>99.09</v>
      </c>
      <c r="M674">
        <v>1</v>
      </c>
    </row>
    <row r="675" spans="1:13">
      <c r="A675" s="46" t="s">
        <v>72</v>
      </c>
      <c r="B675" s="41">
        <v>15</v>
      </c>
      <c r="C675" s="42">
        <v>82</v>
      </c>
      <c r="D675" s="43" t="s">
        <v>135</v>
      </c>
      <c r="E675" s="43" t="s">
        <v>149</v>
      </c>
      <c r="F675" s="15" t="s">
        <v>4</v>
      </c>
      <c r="G675" s="65" t="s">
        <v>748</v>
      </c>
      <c r="H675" s="200" t="str">
        <f t="shared" si="14"/>
        <v>FT2-FW6-C-MDF - Stmd Beech</v>
      </c>
      <c r="I675" s="45">
        <v>105.69000000000001</v>
      </c>
      <c r="M675">
        <v>1</v>
      </c>
    </row>
    <row r="676" spans="1:13">
      <c r="A676" s="46" t="s">
        <v>73</v>
      </c>
      <c r="B676" s="41">
        <v>18</v>
      </c>
      <c r="C676" s="42">
        <v>45</v>
      </c>
      <c r="D676" s="43" t="s">
        <v>136</v>
      </c>
      <c r="E676" s="43" t="s">
        <v>145</v>
      </c>
      <c r="F676" s="15" t="s">
        <v>4</v>
      </c>
      <c r="G676" s="65" t="s">
        <v>748</v>
      </c>
      <c r="H676" s="200" t="str">
        <f t="shared" si="14"/>
        <v>FT3-FW2-C-MDF - Stmd Beech</v>
      </c>
      <c r="I676" s="45">
        <v>81.33</v>
      </c>
      <c r="M676">
        <v>1</v>
      </c>
    </row>
    <row r="677" spans="1:13">
      <c r="A677" s="46" t="s">
        <v>74</v>
      </c>
      <c r="B677" s="41">
        <v>18</v>
      </c>
      <c r="C677" s="42">
        <v>60</v>
      </c>
      <c r="D677" s="43" t="s">
        <v>136</v>
      </c>
      <c r="E677" s="43" t="s">
        <v>146</v>
      </c>
      <c r="F677" s="15" t="s">
        <v>4</v>
      </c>
      <c r="G677" s="65" t="s">
        <v>748</v>
      </c>
      <c r="H677" s="200" t="str">
        <f t="shared" si="14"/>
        <v>FT3-FW3-C-MDF - Stmd Beech</v>
      </c>
      <c r="I677" s="45">
        <v>97.43</v>
      </c>
      <c r="M677">
        <v>1</v>
      </c>
    </row>
    <row r="678" spans="1:13">
      <c r="A678" s="46" t="s">
        <v>75</v>
      </c>
      <c r="B678" s="41">
        <v>18</v>
      </c>
      <c r="C678" s="42">
        <v>75</v>
      </c>
      <c r="D678" s="43" t="s">
        <v>136</v>
      </c>
      <c r="E678" s="43" t="s">
        <v>147</v>
      </c>
      <c r="F678" s="15" t="s">
        <v>4</v>
      </c>
      <c r="G678" s="65" t="s">
        <v>748</v>
      </c>
      <c r="H678" s="200" t="str">
        <f t="shared" si="14"/>
        <v>FT3-FW4-C-MDF - Stmd Beech</v>
      </c>
      <c r="I678" s="45">
        <v>113.12</v>
      </c>
      <c r="M678">
        <v>1</v>
      </c>
    </row>
    <row r="679" spans="1:13">
      <c r="A679" s="46" t="s">
        <v>76</v>
      </c>
      <c r="B679" s="41">
        <v>18</v>
      </c>
      <c r="C679" s="42">
        <v>82</v>
      </c>
      <c r="D679" s="43" t="s">
        <v>136</v>
      </c>
      <c r="E679" s="43" t="s">
        <v>149</v>
      </c>
      <c r="F679" s="15" t="s">
        <v>4</v>
      </c>
      <c r="G679" s="65" t="s">
        <v>748</v>
      </c>
      <c r="H679" s="200" t="str">
        <f t="shared" si="14"/>
        <v>FT3-FW6-C-MDF - Stmd Beech</v>
      </c>
      <c r="I679" s="45">
        <v>114.36</v>
      </c>
      <c r="M679">
        <v>1</v>
      </c>
    </row>
    <row r="680" spans="1:13">
      <c r="A680" s="46" t="s">
        <v>77</v>
      </c>
      <c r="B680" s="41">
        <v>22</v>
      </c>
      <c r="C680" s="42">
        <v>45</v>
      </c>
      <c r="D680" s="43" t="s">
        <v>137</v>
      </c>
      <c r="E680" s="43" t="s">
        <v>145</v>
      </c>
      <c r="F680" s="15" t="s">
        <v>4</v>
      </c>
      <c r="G680" s="65" t="s">
        <v>748</v>
      </c>
      <c r="H680" s="200" t="str">
        <f t="shared" si="14"/>
        <v>FT4-FW2-C-MDF - Stmd Beech</v>
      </c>
      <c r="I680" s="45">
        <v>102.80000000000001</v>
      </c>
      <c r="M680">
        <v>1</v>
      </c>
    </row>
    <row r="681" spans="1:13">
      <c r="A681" s="46" t="s">
        <v>78</v>
      </c>
      <c r="B681" s="41">
        <v>22</v>
      </c>
      <c r="C681" s="42">
        <v>60</v>
      </c>
      <c r="D681" s="43" t="s">
        <v>137</v>
      </c>
      <c r="E681" s="43" t="s">
        <v>146</v>
      </c>
      <c r="F681" s="15" t="s">
        <v>4</v>
      </c>
      <c r="G681" s="65" t="s">
        <v>748</v>
      </c>
      <c r="H681" s="200" t="str">
        <f t="shared" si="14"/>
        <v>FT4-FW3-C-MDF - Stmd Beech</v>
      </c>
      <c r="I681" s="45">
        <v>130.87</v>
      </c>
      <c r="M681">
        <v>1</v>
      </c>
    </row>
    <row r="682" spans="1:13">
      <c r="A682" s="46" t="s">
        <v>79</v>
      </c>
      <c r="B682" s="41">
        <v>22</v>
      </c>
      <c r="C682" s="42">
        <v>75</v>
      </c>
      <c r="D682" s="43" t="s">
        <v>137</v>
      </c>
      <c r="E682" s="43" t="s">
        <v>147</v>
      </c>
      <c r="F682" s="15" t="s">
        <v>4</v>
      </c>
      <c r="G682" s="65" t="s">
        <v>748</v>
      </c>
      <c r="H682" s="200" t="str">
        <f t="shared" si="14"/>
        <v>FT4-FW4-C-MDF - Stmd Beech</v>
      </c>
      <c r="I682" s="45">
        <v>158.12</v>
      </c>
      <c r="M682">
        <v>1</v>
      </c>
    </row>
    <row r="683" spans="1:13">
      <c r="A683" s="46" t="s">
        <v>80</v>
      </c>
      <c r="B683" s="41">
        <v>22</v>
      </c>
      <c r="C683" s="42">
        <v>82</v>
      </c>
      <c r="D683" s="43" t="s">
        <v>137</v>
      </c>
      <c r="E683" s="43" t="s">
        <v>149</v>
      </c>
      <c r="F683" s="15" t="s">
        <v>4</v>
      </c>
      <c r="G683" s="65" t="s">
        <v>748</v>
      </c>
      <c r="H683" s="200" t="str">
        <f t="shared" si="14"/>
        <v>FT4-FW6-C-MDF - Stmd Beech</v>
      </c>
      <c r="I683" s="45">
        <v>170.92</v>
      </c>
      <c r="M683">
        <v>1</v>
      </c>
    </row>
    <row r="684" spans="1:13">
      <c r="A684" s="47" t="s">
        <v>69</v>
      </c>
      <c r="B684" s="48">
        <v>15</v>
      </c>
      <c r="C684" s="49">
        <v>45</v>
      </c>
      <c r="D684" s="50" t="s">
        <v>135</v>
      </c>
      <c r="E684" s="50" t="s">
        <v>145</v>
      </c>
      <c r="F684" s="15" t="s">
        <v>4</v>
      </c>
      <c r="G684" s="67" t="s">
        <v>721</v>
      </c>
      <c r="H684" s="200" t="str">
        <f t="shared" si="14"/>
        <v>FT2-FW2-C-MDF - Walnut</v>
      </c>
      <c r="I684" s="52">
        <v>158.28</v>
      </c>
      <c r="M684">
        <v>1</v>
      </c>
    </row>
    <row r="685" spans="1:13">
      <c r="A685" s="53" t="s">
        <v>70</v>
      </c>
      <c r="B685" s="48">
        <v>15</v>
      </c>
      <c r="C685" s="49">
        <v>60</v>
      </c>
      <c r="D685" s="50" t="s">
        <v>135</v>
      </c>
      <c r="E685" s="50" t="s">
        <v>146</v>
      </c>
      <c r="F685" s="15" t="s">
        <v>4</v>
      </c>
      <c r="G685" s="67" t="s">
        <v>721</v>
      </c>
      <c r="H685" s="200" t="str">
        <f t="shared" si="14"/>
        <v>FT2-FW3-C-MDF - Walnut</v>
      </c>
      <c r="I685" s="52">
        <v>197.23999999999998</v>
      </c>
      <c r="M685">
        <v>1</v>
      </c>
    </row>
    <row r="686" spans="1:13">
      <c r="A686" s="53" t="s">
        <v>71</v>
      </c>
      <c r="B686" s="48">
        <v>15</v>
      </c>
      <c r="C686" s="49">
        <v>75</v>
      </c>
      <c r="D686" s="50" t="s">
        <v>135</v>
      </c>
      <c r="E686" s="50" t="s">
        <v>147</v>
      </c>
      <c r="F686" s="15" t="s">
        <v>4</v>
      </c>
      <c r="G686" s="67" t="s">
        <v>721</v>
      </c>
      <c r="H686" s="200" t="str">
        <f t="shared" si="14"/>
        <v>FT2-FW4-C-MDF - Walnut</v>
      </c>
      <c r="I686" s="52">
        <v>235.79999999999998</v>
      </c>
      <c r="M686">
        <v>1</v>
      </c>
    </row>
    <row r="687" spans="1:13">
      <c r="A687" s="53" t="s">
        <v>72</v>
      </c>
      <c r="B687" s="48">
        <v>15</v>
      </c>
      <c r="C687" s="49">
        <v>82</v>
      </c>
      <c r="D687" s="50" t="s">
        <v>135</v>
      </c>
      <c r="E687" s="50" t="s">
        <v>149</v>
      </c>
      <c r="F687" s="15" t="s">
        <v>4</v>
      </c>
      <c r="G687" s="67" t="s">
        <v>721</v>
      </c>
      <c r="H687" s="200" t="str">
        <f t="shared" si="14"/>
        <v>FT2-FW6-C-MDF - Walnut</v>
      </c>
      <c r="I687" s="52">
        <v>254.06</v>
      </c>
      <c r="M687">
        <v>1</v>
      </c>
    </row>
    <row r="688" spans="1:13">
      <c r="A688" s="53" t="s">
        <v>73</v>
      </c>
      <c r="B688" s="48">
        <v>18</v>
      </c>
      <c r="C688" s="49">
        <v>45</v>
      </c>
      <c r="D688" s="50" t="s">
        <v>136</v>
      </c>
      <c r="E688" s="50" t="s">
        <v>145</v>
      </c>
      <c r="F688" s="15" t="s">
        <v>4</v>
      </c>
      <c r="G688" s="67" t="s">
        <v>721</v>
      </c>
      <c r="H688" s="200" t="str">
        <f t="shared" si="14"/>
        <v>FT3-FW2-C-MDF - Walnut</v>
      </c>
      <c r="I688" s="52">
        <v>178.98</v>
      </c>
      <c r="M688">
        <v>1</v>
      </c>
    </row>
    <row r="689" spans="1:13">
      <c r="A689" s="53" t="s">
        <v>74</v>
      </c>
      <c r="B689" s="48">
        <v>18</v>
      </c>
      <c r="C689" s="49">
        <v>60</v>
      </c>
      <c r="D689" s="50" t="s">
        <v>136</v>
      </c>
      <c r="E689" s="50" t="s">
        <v>146</v>
      </c>
      <c r="F689" s="15" t="s">
        <v>4</v>
      </c>
      <c r="G689" s="67" t="s">
        <v>721</v>
      </c>
      <c r="H689" s="200" t="str">
        <f t="shared" si="14"/>
        <v>FT3-FW3-C-MDF - Walnut</v>
      </c>
      <c r="I689" s="52">
        <v>224.42999999999998</v>
      </c>
      <c r="M689">
        <v>1</v>
      </c>
    </row>
    <row r="690" spans="1:13">
      <c r="A690" s="53" t="s">
        <v>75</v>
      </c>
      <c r="B690" s="48">
        <v>18</v>
      </c>
      <c r="C690" s="49">
        <v>75</v>
      </c>
      <c r="D690" s="50" t="s">
        <v>136</v>
      </c>
      <c r="E690" s="50" t="s">
        <v>147</v>
      </c>
      <c r="F690" s="15" t="s">
        <v>4</v>
      </c>
      <c r="G690" s="67" t="s">
        <v>721</v>
      </c>
      <c r="H690" s="200" t="str">
        <f t="shared" ref="H690:H753" si="15">D690&amp;"-"&amp;E690&amp;"-"&amp;F690&amp;"-"&amp;G690</f>
        <v>FT3-FW4-C-MDF - Walnut</v>
      </c>
      <c r="I690" s="52">
        <v>269.08</v>
      </c>
      <c r="M690">
        <v>1</v>
      </c>
    </row>
    <row r="691" spans="1:13">
      <c r="A691" s="53" t="s">
        <v>76</v>
      </c>
      <c r="B691" s="48">
        <v>18</v>
      </c>
      <c r="C691" s="49">
        <v>82</v>
      </c>
      <c r="D691" s="50" t="s">
        <v>136</v>
      </c>
      <c r="E691" s="50" t="s">
        <v>149</v>
      </c>
      <c r="F691" s="15" t="s">
        <v>4</v>
      </c>
      <c r="G691" s="67" t="s">
        <v>721</v>
      </c>
      <c r="H691" s="200" t="str">
        <f t="shared" si="15"/>
        <v>FT3-FW6-C-MDF - Walnut</v>
      </c>
      <c r="I691" s="52">
        <v>274.76</v>
      </c>
      <c r="M691">
        <v>1</v>
      </c>
    </row>
    <row r="692" spans="1:13">
      <c r="A692" s="53" t="s">
        <v>77</v>
      </c>
      <c r="B692" s="48">
        <v>22</v>
      </c>
      <c r="C692" s="49">
        <v>45</v>
      </c>
      <c r="D692" s="50" t="s">
        <v>137</v>
      </c>
      <c r="E692" s="50" t="s">
        <v>145</v>
      </c>
      <c r="F692" s="15" t="s">
        <v>4</v>
      </c>
      <c r="G692" s="67" t="s">
        <v>721</v>
      </c>
      <c r="H692" s="200" t="str">
        <f t="shared" si="15"/>
        <v>FT4-FW2-C-MDF - Walnut</v>
      </c>
      <c r="I692" s="52">
        <v>254.06</v>
      </c>
      <c r="M692">
        <v>1</v>
      </c>
    </row>
    <row r="693" spans="1:13">
      <c r="A693" s="53" t="s">
        <v>78</v>
      </c>
      <c r="B693" s="48">
        <v>22</v>
      </c>
      <c r="C693" s="49">
        <v>60</v>
      </c>
      <c r="D693" s="50" t="s">
        <v>137</v>
      </c>
      <c r="E693" s="50" t="s">
        <v>146</v>
      </c>
      <c r="F693" s="15" t="s">
        <v>4</v>
      </c>
      <c r="G693" s="67" t="s">
        <v>721</v>
      </c>
      <c r="H693" s="200" t="str">
        <f t="shared" si="15"/>
        <v>FT4-FW3-C-MDF - Walnut</v>
      </c>
      <c r="I693" s="52">
        <v>331.98</v>
      </c>
      <c r="M693">
        <v>1</v>
      </c>
    </row>
    <row r="694" spans="1:13">
      <c r="A694" s="53" t="s">
        <v>79</v>
      </c>
      <c r="B694" s="48">
        <v>22</v>
      </c>
      <c r="C694" s="49">
        <v>75</v>
      </c>
      <c r="D694" s="50" t="s">
        <v>137</v>
      </c>
      <c r="E694" s="50" t="s">
        <v>147</v>
      </c>
      <c r="F694" s="15" t="s">
        <v>4</v>
      </c>
      <c r="G694" s="67" t="s">
        <v>721</v>
      </c>
      <c r="H694" s="200" t="str">
        <f t="shared" si="15"/>
        <v>FT4-FW4-C-MDF - Walnut</v>
      </c>
      <c r="I694" s="52">
        <v>409.9</v>
      </c>
      <c r="M694">
        <v>1</v>
      </c>
    </row>
    <row r="695" spans="1:13">
      <c r="A695" s="53" t="s">
        <v>80</v>
      </c>
      <c r="B695" s="48">
        <v>22</v>
      </c>
      <c r="C695" s="49">
        <v>82</v>
      </c>
      <c r="D695" s="50" t="s">
        <v>137</v>
      </c>
      <c r="E695" s="50" t="s">
        <v>149</v>
      </c>
      <c r="F695" s="15" t="s">
        <v>4</v>
      </c>
      <c r="G695" s="67" t="s">
        <v>721</v>
      </c>
      <c r="H695" s="200" t="str">
        <f t="shared" si="15"/>
        <v>FT4-FW6-C-MDF - Walnut</v>
      </c>
      <c r="I695" s="52">
        <v>446.02</v>
      </c>
      <c r="M695">
        <v>1</v>
      </c>
    </row>
    <row r="696" spans="1:13">
      <c r="A696" s="12" t="s">
        <v>69</v>
      </c>
      <c r="B696" s="13">
        <v>15</v>
      </c>
      <c r="C696" s="14">
        <v>45</v>
      </c>
      <c r="D696" s="15" t="s">
        <v>135</v>
      </c>
      <c r="E696" s="15" t="s">
        <v>145</v>
      </c>
      <c r="F696" s="15" t="s">
        <v>4</v>
      </c>
      <c r="G696" s="68" t="s">
        <v>718</v>
      </c>
      <c r="H696" s="200" t="str">
        <f t="shared" si="15"/>
        <v>FT2-FW2-C-MDF - Maple</v>
      </c>
      <c r="I696" s="54">
        <v>88.410000000000011</v>
      </c>
      <c r="M696">
        <v>1</v>
      </c>
    </row>
    <row r="697" spans="1:13">
      <c r="A697" s="18" t="s">
        <v>70</v>
      </c>
      <c r="B697" s="13">
        <v>15</v>
      </c>
      <c r="C697" s="14">
        <v>60</v>
      </c>
      <c r="D697" s="15" t="s">
        <v>135</v>
      </c>
      <c r="E697" s="15" t="s">
        <v>146</v>
      </c>
      <c r="F697" s="15" t="s">
        <v>4</v>
      </c>
      <c r="G697" s="68" t="s">
        <v>718</v>
      </c>
      <c r="H697" s="200" t="str">
        <f t="shared" si="15"/>
        <v>FT2-FW3-C-MDF - Maple</v>
      </c>
      <c r="I697" s="54">
        <v>106.9</v>
      </c>
      <c r="M697">
        <v>1</v>
      </c>
    </row>
    <row r="698" spans="1:13">
      <c r="A698" s="18" t="s">
        <v>71</v>
      </c>
      <c r="B698" s="13">
        <v>15</v>
      </c>
      <c r="C698" s="14">
        <v>75</v>
      </c>
      <c r="D698" s="15" t="s">
        <v>135</v>
      </c>
      <c r="E698" s="15" t="s">
        <v>147</v>
      </c>
      <c r="F698" s="15" t="s">
        <v>4</v>
      </c>
      <c r="G698" s="68" t="s">
        <v>718</v>
      </c>
      <c r="H698" s="200" t="str">
        <f t="shared" si="15"/>
        <v>FT2-FW4-C-MDF - Maple</v>
      </c>
      <c r="I698" s="54">
        <v>125.38000000000001</v>
      </c>
      <c r="M698">
        <v>1</v>
      </c>
    </row>
    <row r="699" spans="1:13">
      <c r="A699" s="18" t="s">
        <v>72</v>
      </c>
      <c r="B699" s="13">
        <v>15</v>
      </c>
      <c r="C699" s="14">
        <v>82</v>
      </c>
      <c r="D699" s="15" t="s">
        <v>135</v>
      </c>
      <c r="E699" s="15" t="s">
        <v>149</v>
      </c>
      <c r="F699" s="15" t="s">
        <v>4</v>
      </c>
      <c r="G699" s="68" t="s">
        <v>718</v>
      </c>
      <c r="H699" s="200" t="str">
        <f t="shared" si="15"/>
        <v>FT2-FW6-C-MDF - Maple</v>
      </c>
      <c r="I699" s="54">
        <v>134.22999999999999</v>
      </c>
      <c r="M699">
        <v>1</v>
      </c>
    </row>
    <row r="700" spans="1:13">
      <c r="A700" s="18" t="s">
        <v>73</v>
      </c>
      <c r="B700" s="13">
        <v>18</v>
      </c>
      <c r="C700" s="14">
        <v>45</v>
      </c>
      <c r="D700" s="15" t="s">
        <v>136</v>
      </c>
      <c r="E700" s="15" t="s">
        <v>145</v>
      </c>
      <c r="F700" s="15" t="s">
        <v>4</v>
      </c>
      <c r="G700" s="68" t="s">
        <v>718</v>
      </c>
      <c r="H700" s="200" t="str">
        <f t="shared" si="15"/>
        <v>FT3-FW2-C-MDF - Maple</v>
      </c>
      <c r="I700" s="54">
        <v>101.68</v>
      </c>
      <c r="M700">
        <v>1</v>
      </c>
    </row>
    <row r="701" spans="1:13">
      <c r="A701" s="18" t="s">
        <v>74</v>
      </c>
      <c r="B701" s="13">
        <v>18</v>
      </c>
      <c r="C701" s="14">
        <v>60</v>
      </c>
      <c r="D701" s="15" t="s">
        <v>136</v>
      </c>
      <c r="E701" s="15" t="s">
        <v>146</v>
      </c>
      <c r="F701" s="15" t="s">
        <v>4</v>
      </c>
      <c r="G701" s="68" t="s">
        <v>718</v>
      </c>
      <c r="H701" s="200" t="str">
        <f t="shared" si="15"/>
        <v>FT3-FW3-C-MDF - Maple</v>
      </c>
      <c r="I701" s="54">
        <v>123.38000000000001</v>
      </c>
      <c r="M701">
        <v>1</v>
      </c>
    </row>
    <row r="702" spans="1:13">
      <c r="A702" s="18" t="s">
        <v>75</v>
      </c>
      <c r="B702" s="13">
        <v>18</v>
      </c>
      <c r="C702" s="14">
        <v>75</v>
      </c>
      <c r="D702" s="15" t="s">
        <v>136</v>
      </c>
      <c r="E702" s="15" t="s">
        <v>147</v>
      </c>
      <c r="F702" s="15" t="s">
        <v>4</v>
      </c>
      <c r="G702" s="68" t="s">
        <v>718</v>
      </c>
      <c r="H702" s="200" t="str">
        <f t="shared" si="15"/>
        <v>FT3-FW4-C-MDF - Maple</v>
      </c>
      <c r="I702" s="54">
        <v>145.47999999999999</v>
      </c>
      <c r="M702">
        <v>1</v>
      </c>
    </row>
    <row r="703" spans="1:13">
      <c r="A703" s="18" t="s">
        <v>76</v>
      </c>
      <c r="B703" s="13">
        <v>18</v>
      </c>
      <c r="C703" s="14">
        <v>82</v>
      </c>
      <c r="D703" s="15" t="s">
        <v>136</v>
      </c>
      <c r="E703" s="15" t="s">
        <v>149</v>
      </c>
      <c r="F703" s="15" t="s">
        <v>4</v>
      </c>
      <c r="G703" s="68" t="s">
        <v>718</v>
      </c>
      <c r="H703" s="200" t="str">
        <f t="shared" si="15"/>
        <v>FT3-FW6-C-MDF - Maple</v>
      </c>
      <c r="I703" s="54">
        <v>149.89999999999998</v>
      </c>
      <c r="M703">
        <v>1</v>
      </c>
    </row>
    <row r="704" spans="1:13">
      <c r="A704" s="18" t="s">
        <v>77</v>
      </c>
      <c r="B704" s="13">
        <v>22</v>
      </c>
      <c r="C704" s="14">
        <v>45</v>
      </c>
      <c r="D704" s="15" t="s">
        <v>137</v>
      </c>
      <c r="E704" s="15" t="s">
        <v>145</v>
      </c>
      <c r="F704" s="15" t="s">
        <v>4</v>
      </c>
      <c r="G704" s="68" t="s">
        <v>718</v>
      </c>
      <c r="H704" s="200" t="str">
        <f t="shared" si="15"/>
        <v>FT4-FW2-C-MDF - Maple</v>
      </c>
      <c r="I704" s="54">
        <v>134.63</v>
      </c>
      <c r="M704">
        <v>1</v>
      </c>
    </row>
    <row r="705" spans="1:13">
      <c r="A705" s="18" t="s">
        <v>78</v>
      </c>
      <c r="B705" s="13">
        <v>22</v>
      </c>
      <c r="C705" s="14">
        <v>60</v>
      </c>
      <c r="D705" s="15" t="s">
        <v>137</v>
      </c>
      <c r="E705" s="15" t="s">
        <v>146</v>
      </c>
      <c r="F705" s="15" t="s">
        <v>4</v>
      </c>
      <c r="G705" s="68" t="s">
        <v>718</v>
      </c>
      <c r="H705" s="200" t="str">
        <f t="shared" si="15"/>
        <v>FT4-FW3-C-MDF - Maple</v>
      </c>
      <c r="I705" s="54">
        <v>172.39999999999998</v>
      </c>
      <c r="M705">
        <v>1</v>
      </c>
    </row>
    <row r="706" spans="1:13">
      <c r="A706" s="18" t="s">
        <v>79</v>
      </c>
      <c r="B706" s="13">
        <v>22</v>
      </c>
      <c r="C706" s="14">
        <v>75</v>
      </c>
      <c r="D706" s="15" t="s">
        <v>137</v>
      </c>
      <c r="E706" s="15" t="s">
        <v>147</v>
      </c>
      <c r="F706" s="15" t="s">
        <v>4</v>
      </c>
      <c r="G706" s="68" t="s">
        <v>718</v>
      </c>
      <c r="H706" s="200" t="str">
        <f t="shared" si="15"/>
        <v>FT4-FW4-C-MDF - Maple</v>
      </c>
      <c r="I706" s="54">
        <v>210.98</v>
      </c>
      <c r="M706">
        <v>1</v>
      </c>
    </row>
    <row r="707" spans="1:13">
      <c r="A707" s="18" t="s">
        <v>80</v>
      </c>
      <c r="B707" s="13">
        <v>22</v>
      </c>
      <c r="C707" s="14">
        <v>82</v>
      </c>
      <c r="D707" s="15" t="s">
        <v>137</v>
      </c>
      <c r="E707" s="15" t="s">
        <v>149</v>
      </c>
      <c r="F707" s="15" t="s">
        <v>4</v>
      </c>
      <c r="G707" s="68" t="s">
        <v>718</v>
      </c>
      <c r="H707" s="200" t="str">
        <f t="shared" si="15"/>
        <v>FT4-FW6-C-MDF - Maple</v>
      </c>
      <c r="I707" s="54">
        <v>228.66</v>
      </c>
      <c r="M707">
        <v>1</v>
      </c>
    </row>
    <row r="708" spans="1:13">
      <c r="A708" s="19" t="s">
        <v>69</v>
      </c>
      <c r="B708" s="20">
        <v>15</v>
      </c>
      <c r="C708" s="21">
        <v>45</v>
      </c>
      <c r="D708" s="22" t="s">
        <v>135</v>
      </c>
      <c r="E708" s="22" t="s">
        <v>145</v>
      </c>
      <c r="F708" s="15" t="s">
        <v>4</v>
      </c>
      <c r="G708" s="59" t="s">
        <v>717</v>
      </c>
      <c r="H708" s="200" t="str">
        <f t="shared" si="15"/>
        <v>FT2-FW2-C-MDF - Cherry</v>
      </c>
      <c r="I708" s="24">
        <v>104.31</v>
      </c>
      <c r="M708">
        <v>1</v>
      </c>
    </row>
    <row r="709" spans="1:13">
      <c r="A709" s="25" t="s">
        <v>70</v>
      </c>
      <c r="B709" s="20">
        <v>15</v>
      </c>
      <c r="C709" s="21">
        <v>60</v>
      </c>
      <c r="D709" s="22" t="s">
        <v>135</v>
      </c>
      <c r="E709" s="22" t="s">
        <v>146</v>
      </c>
      <c r="F709" s="15" t="s">
        <v>4</v>
      </c>
      <c r="G709" s="59" t="s">
        <v>717</v>
      </c>
      <c r="H709" s="200" t="str">
        <f t="shared" si="15"/>
        <v>FT2-FW3-C-MDF - Cherry</v>
      </c>
      <c r="I709" s="24">
        <v>127.03</v>
      </c>
      <c r="M709">
        <v>1</v>
      </c>
    </row>
    <row r="710" spans="1:13">
      <c r="A710" s="25" t="s">
        <v>71</v>
      </c>
      <c r="B710" s="20">
        <v>15</v>
      </c>
      <c r="C710" s="21">
        <v>75</v>
      </c>
      <c r="D710" s="22" t="s">
        <v>135</v>
      </c>
      <c r="E710" s="22" t="s">
        <v>147</v>
      </c>
      <c r="F710" s="15" t="s">
        <v>4</v>
      </c>
      <c r="G710" s="59" t="s">
        <v>717</v>
      </c>
      <c r="H710" s="200" t="str">
        <f t="shared" si="15"/>
        <v>FT2-FW4-C-MDF - Cherry</v>
      </c>
      <c r="I710" s="24">
        <v>148.94999999999999</v>
      </c>
      <c r="M710">
        <v>1</v>
      </c>
    </row>
    <row r="711" spans="1:13">
      <c r="A711" s="25" t="s">
        <v>72</v>
      </c>
      <c r="B711" s="20">
        <v>15</v>
      </c>
      <c r="C711" s="21">
        <v>82</v>
      </c>
      <c r="D711" s="22" t="s">
        <v>135</v>
      </c>
      <c r="E711" s="22" t="s">
        <v>149</v>
      </c>
      <c r="F711" s="15" t="s">
        <v>4</v>
      </c>
      <c r="G711" s="59" t="s">
        <v>717</v>
      </c>
      <c r="H711" s="200" t="str">
        <f t="shared" si="15"/>
        <v>FT2-FW6-C-MDF - Cherry</v>
      </c>
      <c r="I711" s="24">
        <v>159.91</v>
      </c>
      <c r="M711">
        <v>1</v>
      </c>
    </row>
    <row r="712" spans="1:13">
      <c r="A712" s="25" t="s">
        <v>73</v>
      </c>
      <c r="B712" s="20">
        <v>18</v>
      </c>
      <c r="C712" s="21">
        <v>45</v>
      </c>
      <c r="D712" s="22" t="s">
        <v>136</v>
      </c>
      <c r="E712" s="22" t="s">
        <v>145</v>
      </c>
      <c r="F712" s="15" t="s">
        <v>4</v>
      </c>
      <c r="G712" s="59" t="s">
        <v>717</v>
      </c>
      <c r="H712" s="200" t="str">
        <f t="shared" si="15"/>
        <v>FT3-FW2-C-MDF - Cherry</v>
      </c>
      <c r="I712" s="24">
        <v>121.35000000000001</v>
      </c>
      <c r="M712">
        <v>1</v>
      </c>
    </row>
    <row r="713" spans="1:13">
      <c r="A713" s="25" t="s">
        <v>74</v>
      </c>
      <c r="B713" s="20">
        <v>18</v>
      </c>
      <c r="C713" s="21">
        <v>60</v>
      </c>
      <c r="D713" s="22" t="s">
        <v>136</v>
      </c>
      <c r="E713" s="22" t="s">
        <v>146</v>
      </c>
      <c r="F713" s="15" t="s">
        <v>4</v>
      </c>
      <c r="G713" s="59" t="s">
        <v>717</v>
      </c>
      <c r="H713" s="200" t="str">
        <f t="shared" si="15"/>
        <v>FT3-FW3-C-MDF - Cherry</v>
      </c>
      <c r="I713" s="24">
        <v>148.94999999999999</v>
      </c>
      <c r="M713">
        <v>1</v>
      </c>
    </row>
    <row r="714" spans="1:13">
      <c r="A714" s="25" t="s">
        <v>75</v>
      </c>
      <c r="B714" s="20">
        <v>18</v>
      </c>
      <c r="C714" s="21">
        <v>75</v>
      </c>
      <c r="D714" s="22" t="s">
        <v>136</v>
      </c>
      <c r="E714" s="22" t="s">
        <v>147</v>
      </c>
      <c r="F714" s="15" t="s">
        <v>4</v>
      </c>
      <c r="G714" s="59" t="s">
        <v>717</v>
      </c>
      <c r="H714" s="200" t="str">
        <f t="shared" si="15"/>
        <v>FT3-FW4-C-MDF - Cherry</v>
      </c>
      <c r="I714" s="24">
        <v>176.95</v>
      </c>
      <c r="M714">
        <v>1</v>
      </c>
    </row>
    <row r="715" spans="1:13">
      <c r="A715" s="25" t="s">
        <v>76</v>
      </c>
      <c r="B715" s="20">
        <v>18</v>
      </c>
      <c r="C715" s="21">
        <v>82</v>
      </c>
      <c r="D715" s="22" t="s">
        <v>136</v>
      </c>
      <c r="E715" s="22" t="s">
        <v>149</v>
      </c>
      <c r="F715" s="15" t="s">
        <v>4</v>
      </c>
      <c r="G715" s="59" t="s">
        <v>717</v>
      </c>
      <c r="H715" s="200" t="str">
        <f t="shared" si="15"/>
        <v>FT3-FW6-C-MDF - Cherry</v>
      </c>
      <c r="I715" s="24">
        <v>185.07</v>
      </c>
      <c r="M715">
        <v>1</v>
      </c>
    </row>
    <row r="716" spans="1:13">
      <c r="A716" s="25" t="s">
        <v>77</v>
      </c>
      <c r="B716" s="20">
        <v>22</v>
      </c>
      <c r="C716" s="21">
        <v>45</v>
      </c>
      <c r="D716" s="22" t="s">
        <v>137</v>
      </c>
      <c r="E716" s="22" t="s">
        <v>145</v>
      </c>
      <c r="F716" s="15" t="s">
        <v>4</v>
      </c>
      <c r="G716" s="59" t="s">
        <v>717</v>
      </c>
      <c r="H716" s="200" t="str">
        <f t="shared" si="15"/>
        <v>FT4-FW2-C-MDF - Cherry</v>
      </c>
      <c r="I716" s="24">
        <v>161.92999999999998</v>
      </c>
      <c r="M716">
        <v>1</v>
      </c>
    </row>
    <row r="717" spans="1:13">
      <c r="A717" s="25" t="s">
        <v>78</v>
      </c>
      <c r="B717" s="20">
        <v>22</v>
      </c>
      <c r="C717" s="21">
        <v>60</v>
      </c>
      <c r="D717" s="22" t="s">
        <v>137</v>
      </c>
      <c r="E717" s="22" t="s">
        <v>146</v>
      </c>
      <c r="F717" s="15" t="s">
        <v>4</v>
      </c>
      <c r="G717" s="59" t="s">
        <v>717</v>
      </c>
      <c r="H717" s="200" t="str">
        <f t="shared" si="15"/>
        <v>FT4-FW3-C-MDF - Cherry</v>
      </c>
      <c r="I717" s="24">
        <v>209.82</v>
      </c>
      <c r="M717">
        <v>1</v>
      </c>
    </row>
    <row r="718" spans="1:13">
      <c r="A718" s="25" t="s">
        <v>79</v>
      </c>
      <c r="B718" s="20">
        <v>22</v>
      </c>
      <c r="C718" s="21">
        <v>75</v>
      </c>
      <c r="D718" s="22" t="s">
        <v>137</v>
      </c>
      <c r="E718" s="22" t="s">
        <v>147</v>
      </c>
      <c r="F718" s="15" t="s">
        <v>4</v>
      </c>
      <c r="G718" s="59" t="s">
        <v>717</v>
      </c>
      <c r="H718" s="200" t="str">
        <f t="shared" si="15"/>
        <v>FT4-FW4-C-MDF - Cherry</v>
      </c>
      <c r="I718" s="24">
        <v>256.89999999999998</v>
      </c>
      <c r="M718">
        <v>1</v>
      </c>
    </row>
    <row r="719" spans="1:13">
      <c r="A719" s="25" t="s">
        <v>80</v>
      </c>
      <c r="B719" s="20">
        <v>22</v>
      </c>
      <c r="C719" s="21">
        <v>82</v>
      </c>
      <c r="D719" s="22" t="s">
        <v>137</v>
      </c>
      <c r="E719" s="22" t="s">
        <v>149</v>
      </c>
      <c r="F719" s="15" t="s">
        <v>4</v>
      </c>
      <c r="G719" s="59" t="s">
        <v>717</v>
      </c>
      <c r="H719" s="200" t="str">
        <f t="shared" si="15"/>
        <v>FT4-FW6-C-MDF - Cherry</v>
      </c>
      <c r="I719" s="24">
        <v>279.21999999999997</v>
      </c>
      <c r="M719">
        <v>1</v>
      </c>
    </row>
    <row r="720" spans="1:13">
      <c r="A720" s="26" t="s">
        <v>69</v>
      </c>
      <c r="B720" s="27">
        <v>15</v>
      </c>
      <c r="C720" s="28">
        <v>45</v>
      </c>
      <c r="D720" s="29" t="s">
        <v>135</v>
      </c>
      <c r="E720" s="29" t="s">
        <v>145</v>
      </c>
      <c r="F720" s="15" t="s">
        <v>4</v>
      </c>
      <c r="G720" s="60" t="s">
        <v>749</v>
      </c>
      <c r="H720" s="200" t="str">
        <f t="shared" si="15"/>
        <v>FT2-FW2-C-MDF - Hardwood</v>
      </c>
      <c r="I720" s="31">
        <v>63.61</v>
      </c>
      <c r="M720">
        <v>1</v>
      </c>
    </row>
    <row r="721" spans="1:13">
      <c r="A721" s="32" t="s">
        <v>70</v>
      </c>
      <c r="B721" s="27">
        <v>15</v>
      </c>
      <c r="C721" s="28">
        <v>60</v>
      </c>
      <c r="D721" s="29" t="s">
        <v>135</v>
      </c>
      <c r="E721" s="29" t="s">
        <v>146</v>
      </c>
      <c r="F721" s="15" t="s">
        <v>4</v>
      </c>
      <c r="G721" s="60" t="s">
        <v>749</v>
      </c>
      <c r="H721" s="200" t="str">
        <f t="shared" si="15"/>
        <v>FT2-FW3-C-MDF - Hardwood</v>
      </c>
      <c r="I721" s="31">
        <v>73.72</v>
      </c>
      <c r="M721">
        <v>1</v>
      </c>
    </row>
    <row r="722" spans="1:13">
      <c r="A722" s="32" t="s">
        <v>71</v>
      </c>
      <c r="B722" s="27">
        <v>15</v>
      </c>
      <c r="C722" s="28">
        <v>75</v>
      </c>
      <c r="D722" s="29" t="s">
        <v>135</v>
      </c>
      <c r="E722" s="29" t="s">
        <v>147</v>
      </c>
      <c r="F722" s="15" t="s">
        <v>4</v>
      </c>
      <c r="G722" s="60" t="s">
        <v>749</v>
      </c>
      <c r="H722" s="200" t="str">
        <f t="shared" si="15"/>
        <v>FT2-FW4-C-MDF - Hardwood</v>
      </c>
      <c r="I722" s="31">
        <v>82.990000000000009</v>
      </c>
      <c r="M722">
        <v>1</v>
      </c>
    </row>
    <row r="723" spans="1:13">
      <c r="A723" s="32" t="s">
        <v>72</v>
      </c>
      <c r="B723" s="27">
        <v>15</v>
      </c>
      <c r="C723" s="28">
        <v>82</v>
      </c>
      <c r="D723" s="29" t="s">
        <v>135</v>
      </c>
      <c r="E723" s="29" t="s">
        <v>149</v>
      </c>
      <c r="F723" s="15" t="s">
        <v>4</v>
      </c>
      <c r="G723" s="60" t="s">
        <v>749</v>
      </c>
      <c r="H723" s="200" t="str">
        <f t="shared" si="15"/>
        <v>FT2-FW6-C-MDF - Hardwood</v>
      </c>
      <c r="I723" s="31">
        <v>88.04</v>
      </c>
      <c r="M723">
        <v>1</v>
      </c>
    </row>
    <row r="724" spans="1:13">
      <c r="A724" s="32" t="s">
        <v>73</v>
      </c>
      <c r="B724" s="27">
        <v>18</v>
      </c>
      <c r="C724" s="28">
        <v>45</v>
      </c>
      <c r="D724" s="29" t="s">
        <v>136</v>
      </c>
      <c r="E724" s="29" t="s">
        <v>145</v>
      </c>
      <c r="F724" s="15" t="s">
        <v>4</v>
      </c>
      <c r="G724" s="60" t="s">
        <v>749</v>
      </c>
      <c r="H724" s="200" t="str">
        <f t="shared" si="15"/>
        <v>FT3-FW2-C-MDF - Hardwood</v>
      </c>
      <c r="I724" s="31">
        <v>71.61</v>
      </c>
      <c r="M724">
        <v>1</v>
      </c>
    </row>
    <row r="725" spans="1:13">
      <c r="A725" s="32" t="s">
        <v>74</v>
      </c>
      <c r="B725" s="27">
        <v>18</v>
      </c>
      <c r="C725" s="28">
        <v>60</v>
      </c>
      <c r="D725" s="29" t="s">
        <v>136</v>
      </c>
      <c r="E725" s="29" t="s">
        <v>146</v>
      </c>
      <c r="F725" s="15" t="s">
        <v>4</v>
      </c>
      <c r="G725" s="60" t="s">
        <v>749</v>
      </c>
      <c r="H725" s="200" t="str">
        <f t="shared" si="15"/>
        <v>FT3-FW3-C-MDF - Hardwood</v>
      </c>
      <c r="I725" s="31">
        <v>84.25</v>
      </c>
      <c r="M725">
        <v>1</v>
      </c>
    </row>
    <row r="726" spans="1:13">
      <c r="A726" s="32" t="s">
        <v>75</v>
      </c>
      <c r="B726" s="27">
        <v>18</v>
      </c>
      <c r="C726" s="28">
        <v>75</v>
      </c>
      <c r="D726" s="29" t="s">
        <v>136</v>
      </c>
      <c r="E726" s="29" t="s">
        <v>147</v>
      </c>
      <c r="F726" s="15" t="s">
        <v>4</v>
      </c>
      <c r="G726" s="60" t="s">
        <v>749</v>
      </c>
      <c r="H726" s="200" t="str">
        <f t="shared" si="15"/>
        <v>FT3-FW4-C-MDF - Hardwood</v>
      </c>
      <c r="I726" s="31">
        <v>97.73</v>
      </c>
      <c r="M726">
        <v>1</v>
      </c>
    </row>
    <row r="727" spans="1:13">
      <c r="A727" s="32" t="s">
        <v>76</v>
      </c>
      <c r="B727" s="27">
        <v>18</v>
      </c>
      <c r="C727" s="28">
        <v>82</v>
      </c>
      <c r="D727" s="29" t="s">
        <v>136</v>
      </c>
      <c r="E727" s="29" t="s">
        <v>149</v>
      </c>
      <c r="F727" s="15" t="s">
        <v>4</v>
      </c>
      <c r="G727" s="60" t="s">
        <v>749</v>
      </c>
      <c r="H727" s="200" t="str">
        <f t="shared" si="15"/>
        <v>FT3-FW6-C-MDF - Hardwood</v>
      </c>
      <c r="I727" s="31">
        <v>101.94000000000001</v>
      </c>
      <c r="M727">
        <v>1</v>
      </c>
    </row>
    <row r="728" spans="1:13">
      <c r="A728" s="32" t="s">
        <v>77</v>
      </c>
      <c r="B728" s="27">
        <v>22</v>
      </c>
      <c r="C728" s="28">
        <v>45</v>
      </c>
      <c r="D728" s="29" t="s">
        <v>137</v>
      </c>
      <c r="E728" s="29" t="s">
        <v>145</v>
      </c>
      <c r="F728" s="15" t="s">
        <v>4</v>
      </c>
      <c r="G728" s="60" t="s">
        <v>749</v>
      </c>
      <c r="H728" s="200" t="str">
        <f t="shared" si="15"/>
        <v>FT4-FW2-C-MDF - Hardwood</v>
      </c>
      <c r="I728" s="31">
        <v>91.410000000000011</v>
      </c>
      <c r="M728">
        <v>1</v>
      </c>
    </row>
    <row r="729" spans="1:13">
      <c r="A729" s="32" t="s">
        <v>78</v>
      </c>
      <c r="B729" s="27">
        <v>22</v>
      </c>
      <c r="C729" s="28">
        <v>60</v>
      </c>
      <c r="D729" s="29" t="s">
        <v>137</v>
      </c>
      <c r="E729" s="29" t="s">
        <v>146</v>
      </c>
      <c r="F729" s="15" t="s">
        <v>4</v>
      </c>
      <c r="G729" s="60" t="s">
        <v>749</v>
      </c>
      <c r="H729" s="200" t="str">
        <f t="shared" si="15"/>
        <v>FT4-FW3-C-MDF - Hardwood</v>
      </c>
      <c r="I729" s="31">
        <v>115</v>
      </c>
      <c r="M729">
        <v>1</v>
      </c>
    </row>
    <row r="730" spans="1:13">
      <c r="A730" s="32" t="s">
        <v>79</v>
      </c>
      <c r="B730" s="27">
        <v>22</v>
      </c>
      <c r="C730" s="28">
        <v>75</v>
      </c>
      <c r="D730" s="29" t="s">
        <v>137</v>
      </c>
      <c r="E730" s="29" t="s">
        <v>147</v>
      </c>
      <c r="F730" s="15" t="s">
        <v>4</v>
      </c>
      <c r="G730" s="60" t="s">
        <v>749</v>
      </c>
      <c r="H730" s="200" t="str">
        <f t="shared" si="15"/>
        <v>FT4-FW4-C-MDF - Hardwood</v>
      </c>
      <c r="I730" s="31">
        <v>138.16</v>
      </c>
      <c r="M730">
        <v>1</v>
      </c>
    </row>
    <row r="731" spans="1:13">
      <c r="A731" s="32" t="s">
        <v>80</v>
      </c>
      <c r="B731" s="27">
        <v>22</v>
      </c>
      <c r="C731" s="28">
        <v>82</v>
      </c>
      <c r="D731" s="29" t="s">
        <v>137</v>
      </c>
      <c r="E731" s="29" t="s">
        <v>149</v>
      </c>
      <c r="F731" s="15" t="s">
        <v>4</v>
      </c>
      <c r="G731" s="60" t="s">
        <v>749</v>
      </c>
      <c r="H731" s="200" t="str">
        <f t="shared" si="15"/>
        <v>FT4-FW6-C-MDF - Hardwood</v>
      </c>
      <c r="I731" s="31">
        <v>149.12</v>
      </c>
      <c r="M731">
        <v>1</v>
      </c>
    </row>
    <row r="732" spans="1:13">
      <c r="A732" s="33" t="s">
        <v>69</v>
      </c>
      <c r="B732" s="34">
        <v>15</v>
      </c>
      <c r="C732" s="35">
        <v>45</v>
      </c>
      <c r="D732" s="36" t="s">
        <v>135</v>
      </c>
      <c r="E732" s="36" t="s">
        <v>145</v>
      </c>
      <c r="F732" s="15" t="s">
        <v>4</v>
      </c>
      <c r="G732" s="63" t="s">
        <v>750</v>
      </c>
      <c r="H732" s="200" t="str">
        <f t="shared" si="15"/>
        <v>FT2-FW2-C-MDF - CND MAPLE</v>
      </c>
      <c r="I732" s="38">
        <v>72.25</v>
      </c>
      <c r="M732">
        <v>1</v>
      </c>
    </row>
    <row r="733" spans="1:13">
      <c r="A733" s="39" t="s">
        <v>70</v>
      </c>
      <c r="B733" s="34">
        <v>15</v>
      </c>
      <c r="C733" s="35">
        <v>60</v>
      </c>
      <c r="D733" s="36" t="s">
        <v>135</v>
      </c>
      <c r="E733" s="36" t="s">
        <v>146</v>
      </c>
      <c r="F733" s="15" t="s">
        <v>4</v>
      </c>
      <c r="G733" s="63" t="s">
        <v>750</v>
      </c>
      <c r="H733" s="200" t="str">
        <f t="shared" si="15"/>
        <v>FT2-FW3-C-MDF - CND MAPLE</v>
      </c>
      <c r="I733" s="38">
        <v>85.87</v>
      </c>
      <c r="M733">
        <v>1</v>
      </c>
    </row>
    <row r="734" spans="1:13">
      <c r="A734" s="39" t="s">
        <v>71</v>
      </c>
      <c r="B734" s="34">
        <v>15</v>
      </c>
      <c r="C734" s="35">
        <v>75</v>
      </c>
      <c r="D734" s="36" t="s">
        <v>135</v>
      </c>
      <c r="E734" s="36" t="s">
        <v>147</v>
      </c>
      <c r="F734" s="15" t="s">
        <v>4</v>
      </c>
      <c r="G734" s="63" t="s">
        <v>750</v>
      </c>
      <c r="H734" s="200" t="str">
        <f t="shared" si="15"/>
        <v>FT2-FW4-C-MDF - CND MAPLE</v>
      </c>
      <c r="I734" s="38">
        <v>99.09</v>
      </c>
      <c r="M734">
        <v>1</v>
      </c>
    </row>
    <row r="735" spans="1:13">
      <c r="A735" s="39" t="s">
        <v>72</v>
      </c>
      <c r="B735" s="34">
        <v>15</v>
      </c>
      <c r="C735" s="35">
        <v>82</v>
      </c>
      <c r="D735" s="36" t="s">
        <v>135</v>
      </c>
      <c r="E735" s="36" t="s">
        <v>149</v>
      </c>
      <c r="F735" s="15" t="s">
        <v>4</v>
      </c>
      <c r="G735" s="63" t="s">
        <v>750</v>
      </c>
      <c r="H735" s="200" t="str">
        <f t="shared" si="15"/>
        <v>FT2-FW6-C-MDF - CND MAPLE</v>
      </c>
      <c r="I735" s="38">
        <v>105.69000000000001</v>
      </c>
      <c r="M735">
        <v>1</v>
      </c>
    </row>
    <row r="736" spans="1:13">
      <c r="A736" s="39" t="s">
        <v>73</v>
      </c>
      <c r="B736" s="34">
        <v>18</v>
      </c>
      <c r="C736" s="35">
        <v>45</v>
      </c>
      <c r="D736" s="36" t="s">
        <v>136</v>
      </c>
      <c r="E736" s="36" t="s">
        <v>145</v>
      </c>
      <c r="F736" s="15" t="s">
        <v>4</v>
      </c>
      <c r="G736" s="63" t="s">
        <v>750</v>
      </c>
      <c r="H736" s="200" t="str">
        <f t="shared" si="15"/>
        <v>FT3-FW2-C-MDF - CND MAPLE</v>
      </c>
      <c r="I736" s="38">
        <v>81.33</v>
      </c>
      <c r="M736">
        <v>1</v>
      </c>
    </row>
    <row r="737" spans="1:13">
      <c r="A737" s="39" t="s">
        <v>74</v>
      </c>
      <c r="B737" s="34">
        <v>18</v>
      </c>
      <c r="C737" s="35">
        <v>60</v>
      </c>
      <c r="D737" s="36" t="s">
        <v>136</v>
      </c>
      <c r="E737" s="36" t="s">
        <v>146</v>
      </c>
      <c r="F737" s="15" t="s">
        <v>4</v>
      </c>
      <c r="G737" s="63" t="s">
        <v>750</v>
      </c>
      <c r="H737" s="200" t="str">
        <f t="shared" si="15"/>
        <v>FT3-FW3-C-MDF - CND MAPLE</v>
      </c>
      <c r="I737" s="38">
        <v>97.43</v>
      </c>
      <c r="M737">
        <v>1</v>
      </c>
    </row>
    <row r="738" spans="1:13">
      <c r="A738" s="39" t="s">
        <v>75</v>
      </c>
      <c r="B738" s="34">
        <v>18</v>
      </c>
      <c r="C738" s="35">
        <v>75</v>
      </c>
      <c r="D738" s="36" t="s">
        <v>136</v>
      </c>
      <c r="E738" s="36" t="s">
        <v>147</v>
      </c>
      <c r="F738" s="15" t="s">
        <v>4</v>
      </c>
      <c r="G738" s="63" t="s">
        <v>750</v>
      </c>
      <c r="H738" s="200" t="str">
        <f t="shared" si="15"/>
        <v>FT3-FW4-C-MDF - CND MAPLE</v>
      </c>
      <c r="I738" s="38">
        <v>113.12</v>
      </c>
      <c r="M738">
        <v>1</v>
      </c>
    </row>
    <row r="739" spans="1:13">
      <c r="A739" s="39" t="s">
        <v>76</v>
      </c>
      <c r="B739" s="34">
        <v>18</v>
      </c>
      <c r="C739" s="35">
        <v>82</v>
      </c>
      <c r="D739" s="36" t="s">
        <v>136</v>
      </c>
      <c r="E739" s="36" t="s">
        <v>149</v>
      </c>
      <c r="F739" s="15" t="s">
        <v>4</v>
      </c>
      <c r="G739" s="63" t="s">
        <v>750</v>
      </c>
      <c r="H739" s="200" t="str">
        <f t="shared" si="15"/>
        <v>FT3-FW6-C-MDF - CND MAPLE</v>
      </c>
      <c r="I739" s="38">
        <v>114.36</v>
      </c>
      <c r="M739">
        <v>1</v>
      </c>
    </row>
    <row r="740" spans="1:13">
      <c r="A740" s="39" t="s">
        <v>77</v>
      </c>
      <c r="B740" s="34">
        <v>22</v>
      </c>
      <c r="C740" s="35">
        <v>45</v>
      </c>
      <c r="D740" s="36" t="s">
        <v>137</v>
      </c>
      <c r="E740" s="36" t="s">
        <v>145</v>
      </c>
      <c r="F740" s="15" t="s">
        <v>4</v>
      </c>
      <c r="G740" s="63" t="s">
        <v>750</v>
      </c>
      <c r="H740" s="200" t="str">
        <f t="shared" si="15"/>
        <v>FT4-FW2-C-MDF - CND MAPLE</v>
      </c>
      <c r="I740" s="38">
        <v>102.80000000000001</v>
      </c>
      <c r="M740">
        <v>1</v>
      </c>
    </row>
    <row r="741" spans="1:13">
      <c r="A741" s="39" t="s">
        <v>78</v>
      </c>
      <c r="B741" s="34">
        <v>22</v>
      </c>
      <c r="C741" s="35">
        <v>60</v>
      </c>
      <c r="D741" s="36" t="s">
        <v>137</v>
      </c>
      <c r="E741" s="36" t="s">
        <v>146</v>
      </c>
      <c r="F741" s="15" t="s">
        <v>4</v>
      </c>
      <c r="G741" s="63" t="s">
        <v>750</v>
      </c>
      <c r="H741" s="200" t="str">
        <f t="shared" si="15"/>
        <v>FT4-FW3-C-MDF - CND MAPLE</v>
      </c>
      <c r="I741" s="38">
        <v>130.87</v>
      </c>
      <c r="M741">
        <v>1</v>
      </c>
    </row>
    <row r="742" spans="1:13">
      <c r="A742" s="39" t="s">
        <v>79</v>
      </c>
      <c r="B742" s="34">
        <v>22</v>
      </c>
      <c r="C742" s="35">
        <v>75</v>
      </c>
      <c r="D742" s="36" t="s">
        <v>137</v>
      </c>
      <c r="E742" s="36" t="s">
        <v>147</v>
      </c>
      <c r="F742" s="15" t="s">
        <v>4</v>
      </c>
      <c r="G742" s="63" t="s">
        <v>750</v>
      </c>
      <c r="H742" s="200" t="str">
        <f t="shared" si="15"/>
        <v>FT4-FW4-C-MDF - CND MAPLE</v>
      </c>
      <c r="I742" s="38">
        <v>158.12</v>
      </c>
      <c r="M742">
        <v>1</v>
      </c>
    </row>
    <row r="743" spans="1:13">
      <c r="A743" s="39" t="s">
        <v>80</v>
      </c>
      <c r="B743" s="34">
        <v>22</v>
      </c>
      <c r="C743" s="35">
        <v>82</v>
      </c>
      <c r="D743" s="36" t="s">
        <v>137</v>
      </c>
      <c r="E743" s="36" t="s">
        <v>149</v>
      </c>
      <c r="F743" s="15" t="s">
        <v>4</v>
      </c>
      <c r="G743" s="63" t="s">
        <v>750</v>
      </c>
      <c r="H743" s="200" t="str">
        <f t="shared" si="15"/>
        <v>FT4-FW6-C-MDF - CND MAPLE</v>
      </c>
      <c r="I743" s="38">
        <v>170.92</v>
      </c>
      <c r="M743">
        <v>1</v>
      </c>
    </row>
    <row r="744" spans="1:13">
      <c r="A744" s="18" t="s">
        <v>80</v>
      </c>
      <c r="B744" s="13">
        <v>22</v>
      </c>
      <c r="C744" s="14">
        <v>79</v>
      </c>
      <c r="D744" s="29" t="s">
        <v>137</v>
      </c>
      <c r="E744" s="29" t="s">
        <v>148</v>
      </c>
      <c r="F744" s="15" t="s">
        <v>4</v>
      </c>
      <c r="G744" s="56" t="s">
        <v>746</v>
      </c>
      <c r="H744" s="200" t="str">
        <f t="shared" si="15"/>
        <v>FT4-FW5-C-MDF - Euro Oak</v>
      </c>
      <c r="I744" s="17">
        <v>476.26</v>
      </c>
      <c r="M744">
        <v>1</v>
      </c>
    </row>
    <row r="745" spans="1:13">
      <c r="A745" s="25" t="s">
        <v>80</v>
      </c>
      <c r="B745" s="20">
        <v>22</v>
      </c>
      <c r="C745" s="14">
        <v>79</v>
      </c>
      <c r="D745" s="29" t="s">
        <v>137</v>
      </c>
      <c r="E745" s="29" t="s">
        <v>148</v>
      </c>
      <c r="F745" s="15" t="s">
        <v>4</v>
      </c>
      <c r="G745" s="58" t="s">
        <v>720</v>
      </c>
      <c r="H745" s="200" t="str">
        <f t="shared" si="15"/>
        <v>FT4-FW5-C-MDF - Sapele</v>
      </c>
      <c r="I745" s="24">
        <v>235.26999999999998</v>
      </c>
      <c r="M745">
        <v>1</v>
      </c>
    </row>
    <row r="746" spans="1:13">
      <c r="A746" s="32" t="s">
        <v>80</v>
      </c>
      <c r="B746" s="27">
        <v>22</v>
      </c>
      <c r="C746" s="14">
        <v>79</v>
      </c>
      <c r="D746" s="29" t="s">
        <v>137</v>
      </c>
      <c r="E746" s="29" t="s">
        <v>148</v>
      </c>
      <c r="F746" s="15" t="s">
        <v>4</v>
      </c>
      <c r="G746" s="61" t="s">
        <v>747</v>
      </c>
      <c r="H746" s="200" t="str">
        <f t="shared" si="15"/>
        <v>FT4-FW5-C-MDF - W.Oak</v>
      </c>
      <c r="I746" s="31">
        <v>249.10999999999999</v>
      </c>
      <c r="M746">
        <v>1</v>
      </c>
    </row>
    <row r="747" spans="1:13">
      <c r="A747" s="39" t="s">
        <v>80</v>
      </c>
      <c r="B747" s="34">
        <v>22</v>
      </c>
      <c r="C747" s="14">
        <v>79</v>
      </c>
      <c r="D747" s="29" t="s">
        <v>137</v>
      </c>
      <c r="E747" s="29" t="s">
        <v>148</v>
      </c>
      <c r="F747" s="15" t="s">
        <v>4</v>
      </c>
      <c r="G747" s="63" t="s">
        <v>716</v>
      </c>
      <c r="H747" s="200" t="str">
        <f t="shared" si="15"/>
        <v>FT4-FW5-C-MDF - Ash</v>
      </c>
      <c r="I747" s="38">
        <v>186.28</v>
      </c>
      <c r="M747">
        <v>1</v>
      </c>
    </row>
    <row r="748" spans="1:13">
      <c r="A748" s="46" t="s">
        <v>80</v>
      </c>
      <c r="B748" s="41">
        <v>22</v>
      </c>
      <c r="C748" s="14">
        <v>79</v>
      </c>
      <c r="D748" s="29" t="s">
        <v>137</v>
      </c>
      <c r="E748" s="29" t="s">
        <v>148</v>
      </c>
      <c r="F748" s="15" t="s">
        <v>4</v>
      </c>
      <c r="G748" s="65" t="s">
        <v>748</v>
      </c>
      <c r="H748" s="200" t="str">
        <f t="shared" si="15"/>
        <v>FT4-FW5-C-MDF - Stmd Beech</v>
      </c>
      <c r="I748" s="45">
        <v>170.92</v>
      </c>
      <c r="M748">
        <v>1</v>
      </c>
    </row>
    <row r="749" spans="1:13">
      <c r="A749" s="53" t="s">
        <v>80</v>
      </c>
      <c r="B749" s="48">
        <v>22</v>
      </c>
      <c r="C749" s="14">
        <v>79</v>
      </c>
      <c r="D749" s="29" t="s">
        <v>137</v>
      </c>
      <c r="E749" s="29" t="s">
        <v>148</v>
      </c>
      <c r="F749" s="15" t="s">
        <v>4</v>
      </c>
      <c r="G749" s="67" t="s">
        <v>721</v>
      </c>
      <c r="H749" s="200" t="str">
        <f t="shared" si="15"/>
        <v>FT4-FW5-C-MDF - Walnut</v>
      </c>
      <c r="I749" s="52">
        <v>446.02</v>
      </c>
      <c r="M749">
        <v>1</v>
      </c>
    </row>
    <row r="750" spans="1:13">
      <c r="A750" s="18" t="s">
        <v>80</v>
      </c>
      <c r="B750" s="13">
        <v>22</v>
      </c>
      <c r="C750" s="14">
        <v>79</v>
      </c>
      <c r="D750" s="29" t="s">
        <v>137</v>
      </c>
      <c r="E750" s="29" t="s">
        <v>148</v>
      </c>
      <c r="F750" s="15" t="s">
        <v>4</v>
      </c>
      <c r="G750" s="68" t="s">
        <v>718</v>
      </c>
      <c r="H750" s="200" t="str">
        <f t="shared" si="15"/>
        <v>FT4-FW5-C-MDF - Maple</v>
      </c>
      <c r="I750" s="54">
        <v>228.66</v>
      </c>
      <c r="M750">
        <v>1</v>
      </c>
    </row>
    <row r="751" spans="1:13">
      <c r="A751" s="25" t="s">
        <v>80</v>
      </c>
      <c r="B751" s="20">
        <v>22</v>
      </c>
      <c r="C751" s="14">
        <v>79</v>
      </c>
      <c r="D751" s="29" t="s">
        <v>137</v>
      </c>
      <c r="E751" s="29" t="s">
        <v>148</v>
      </c>
      <c r="F751" s="15" t="s">
        <v>4</v>
      </c>
      <c r="G751" s="59" t="s">
        <v>717</v>
      </c>
      <c r="H751" s="200" t="str">
        <f t="shared" si="15"/>
        <v>FT4-FW5-C-MDF - Cherry</v>
      </c>
      <c r="I751" s="24">
        <v>279.21999999999997</v>
      </c>
      <c r="M751">
        <v>1</v>
      </c>
    </row>
    <row r="752" spans="1:13">
      <c r="A752" s="32" t="s">
        <v>80</v>
      </c>
      <c r="B752" s="27">
        <v>22</v>
      </c>
      <c r="C752" s="14">
        <v>79</v>
      </c>
      <c r="D752" s="29" t="s">
        <v>137</v>
      </c>
      <c r="E752" s="29" t="s">
        <v>148</v>
      </c>
      <c r="F752" s="15" t="s">
        <v>4</v>
      </c>
      <c r="G752" s="60" t="s">
        <v>749</v>
      </c>
      <c r="H752" s="200" t="str">
        <f t="shared" si="15"/>
        <v>FT4-FW5-C-MDF - Hardwood</v>
      </c>
      <c r="I752" s="31">
        <v>149.12</v>
      </c>
      <c r="M752">
        <v>1</v>
      </c>
    </row>
    <row r="753" spans="1:13">
      <c r="A753" s="39" t="s">
        <v>80</v>
      </c>
      <c r="B753" s="34">
        <v>22</v>
      </c>
      <c r="C753" s="14">
        <v>79</v>
      </c>
      <c r="D753" s="29" t="s">
        <v>137</v>
      </c>
      <c r="E753" s="29" t="s">
        <v>148</v>
      </c>
      <c r="F753" s="15" t="s">
        <v>4</v>
      </c>
      <c r="G753" s="63" t="s">
        <v>750</v>
      </c>
      <c r="H753" s="200" t="str">
        <f t="shared" si="15"/>
        <v>FT4-FW5-C-MDF - CND MAPLE</v>
      </c>
      <c r="I753" s="38">
        <v>170.92</v>
      </c>
      <c r="M753">
        <v>1</v>
      </c>
    </row>
    <row r="754" spans="1:13">
      <c r="A754" s="12" t="s">
        <v>63</v>
      </c>
      <c r="B754" s="13">
        <v>12</v>
      </c>
      <c r="C754" s="14">
        <v>31</v>
      </c>
      <c r="D754" s="15" t="s">
        <v>134</v>
      </c>
      <c r="E754" s="15" t="s">
        <v>144</v>
      </c>
      <c r="F754" s="15" t="s">
        <v>14</v>
      </c>
      <c r="G754" s="56" t="s">
        <v>746</v>
      </c>
      <c r="H754" s="200" t="str">
        <f t="shared" ref="H754:H803" si="16">D754&amp;"-"&amp;E754&amp;"-"&amp;F754&amp;"-"&amp;G754</f>
        <v>FT1-FW1-A-MDF - Euro Oak</v>
      </c>
      <c r="I754" s="366">
        <v>15.5</v>
      </c>
      <c r="J754" s="365">
        <f t="shared" ref="J754:J772" si="17">+I754*7</f>
        <v>108.5</v>
      </c>
      <c r="L754" s="356"/>
      <c r="M754">
        <v>1</v>
      </c>
    </row>
    <row r="755" spans="1:13">
      <c r="A755" s="12" t="s">
        <v>65</v>
      </c>
      <c r="B755" s="13">
        <v>12</v>
      </c>
      <c r="C755" s="14">
        <v>45</v>
      </c>
      <c r="D755" s="15" t="s">
        <v>134</v>
      </c>
      <c r="E755" s="15" t="s">
        <v>145</v>
      </c>
      <c r="F755" s="15" t="s">
        <v>14</v>
      </c>
      <c r="G755" s="56" t="s">
        <v>746</v>
      </c>
      <c r="H755" s="200" t="str">
        <f t="shared" si="16"/>
        <v>FT1-FW2-A-MDF - Euro Oak</v>
      </c>
      <c r="I755" s="366">
        <v>19.87</v>
      </c>
      <c r="J755" s="365">
        <f t="shared" si="17"/>
        <v>139.09</v>
      </c>
      <c r="L755" s="356"/>
      <c r="M755">
        <v>1</v>
      </c>
    </row>
    <row r="756" spans="1:13">
      <c r="A756" s="12" t="s">
        <v>66</v>
      </c>
      <c r="B756" s="13">
        <v>12</v>
      </c>
      <c r="C756" s="14">
        <v>60</v>
      </c>
      <c r="D756" s="15" t="s">
        <v>134</v>
      </c>
      <c r="E756" s="15" t="s">
        <v>146</v>
      </c>
      <c r="F756" s="15" t="s">
        <v>14</v>
      </c>
      <c r="G756" s="56" t="s">
        <v>746</v>
      </c>
      <c r="H756" s="200" t="str">
        <f t="shared" si="16"/>
        <v>FT1-FW3-A-MDF - Euro Oak</v>
      </c>
      <c r="I756" s="366">
        <v>25.700000000000003</v>
      </c>
      <c r="J756" s="365">
        <f t="shared" si="17"/>
        <v>179.90000000000003</v>
      </c>
      <c r="L756" s="356"/>
      <c r="M756">
        <v>1</v>
      </c>
    </row>
    <row r="757" spans="1:13">
      <c r="A757" s="12" t="s">
        <v>67</v>
      </c>
      <c r="B757" s="13">
        <v>12</v>
      </c>
      <c r="C757" s="14">
        <v>75</v>
      </c>
      <c r="D757" s="15" t="s">
        <v>134</v>
      </c>
      <c r="E757" s="15" t="s">
        <v>147</v>
      </c>
      <c r="F757" s="15" t="s">
        <v>14</v>
      </c>
      <c r="G757" s="56" t="s">
        <v>746</v>
      </c>
      <c r="H757" s="200" t="str">
        <f t="shared" si="16"/>
        <v>FT1-FW4-A-MDF - Euro Oak</v>
      </c>
      <c r="I757" s="366">
        <v>30.69</v>
      </c>
      <c r="J757" s="365">
        <f t="shared" si="17"/>
        <v>214.83</v>
      </c>
      <c r="L757" s="356"/>
      <c r="M757">
        <v>1</v>
      </c>
    </row>
    <row r="758" spans="1:13">
      <c r="A758" s="12" t="s">
        <v>68</v>
      </c>
      <c r="B758" s="13">
        <v>12</v>
      </c>
      <c r="C758" s="14">
        <v>82</v>
      </c>
      <c r="D758" s="15" t="s">
        <v>134</v>
      </c>
      <c r="E758" s="15" t="s">
        <v>149</v>
      </c>
      <c r="F758" s="15" t="s">
        <v>14</v>
      </c>
      <c r="G758" s="56" t="s">
        <v>746</v>
      </c>
      <c r="H758" s="200" t="str">
        <f t="shared" si="16"/>
        <v>FT1-FW6-A-MDF - Euro Oak</v>
      </c>
      <c r="I758" s="366">
        <v>32.989999999999995</v>
      </c>
      <c r="J758" s="365">
        <f t="shared" si="17"/>
        <v>230.92999999999995</v>
      </c>
      <c r="L758" s="356"/>
      <c r="M758">
        <v>1</v>
      </c>
    </row>
    <row r="759" spans="1:13">
      <c r="A759" s="19" t="s">
        <v>63</v>
      </c>
      <c r="B759" s="20">
        <v>12</v>
      </c>
      <c r="C759" s="21">
        <v>31</v>
      </c>
      <c r="D759" s="22" t="s">
        <v>134</v>
      </c>
      <c r="E759" s="22" t="s">
        <v>144</v>
      </c>
      <c r="F759" s="15" t="s">
        <v>14</v>
      </c>
      <c r="G759" s="57" t="s">
        <v>720</v>
      </c>
      <c r="H759" s="200" t="str">
        <f t="shared" si="16"/>
        <v>FT1-FW1-A-MDF - Sapele</v>
      </c>
      <c r="I759" s="367">
        <v>8.31</v>
      </c>
      <c r="J759" s="365">
        <f t="shared" si="17"/>
        <v>58.17</v>
      </c>
      <c r="L759" s="356"/>
      <c r="M759">
        <v>1</v>
      </c>
    </row>
    <row r="760" spans="1:13">
      <c r="A760" s="19" t="s">
        <v>65</v>
      </c>
      <c r="B760" s="20">
        <v>12</v>
      </c>
      <c r="C760" s="21">
        <v>45</v>
      </c>
      <c r="D760" s="22" t="s">
        <v>134</v>
      </c>
      <c r="E760" s="22" t="s">
        <v>145</v>
      </c>
      <c r="F760" s="15" t="s">
        <v>14</v>
      </c>
      <c r="G760" s="58" t="s">
        <v>720</v>
      </c>
      <c r="H760" s="200" t="str">
        <f t="shared" si="16"/>
        <v>FT1-FW2-A-MDF - Sapele</v>
      </c>
      <c r="I760" s="367">
        <v>10.81</v>
      </c>
      <c r="J760" s="365">
        <f t="shared" si="17"/>
        <v>75.67</v>
      </c>
      <c r="L760" s="356"/>
      <c r="M760">
        <v>1</v>
      </c>
    </row>
    <row r="761" spans="1:13">
      <c r="A761" s="19" t="s">
        <v>66</v>
      </c>
      <c r="B761" s="20">
        <v>12</v>
      </c>
      <c r="C761" s="21">
        <v>60</v>
      </c>
      <c r="D761" s="22" t="s">
        <v>134</v>
      </c>
      <c r="E761" s="22" t="s">
        <v>146</v>
      </c>
      <c r="F761" s="15" t="s">
        <v>14</v>
      </c>
      <c r="G761" s="58" t="s">
        <v>720</v>
      </c>
      <c r="H761" s="200" t="str">
        <f t="shared" si="16"/>
        <v>FT1-FW3-A-MDF - Sapele</v>
      </c>
      <c r="I761" s="367">
        <v>13.52</v>
      </c>
      <c r="J761" s="365">
        <f t="shared" si="17"/>
        <v>94.64</v>
      </c>
      <c r="L761" s="356"/>
      <c r="M761">
        <v>1</v>
      </c>
    </row>
    <row r="762" spans="1:13">
      <c r="A762" s="19" t="s">
        <v>67</v>
      </c>
      <c r="B762" s="20">
        <v>12</v>
      </c>
      <c r="C762" s="21">
        <v>75</v>
      </c>
      <c r="D762" s="22" t="s">
        <v>134</v>
      </c>
      <c r="E762" s="22" t="s">
        <v>147</v>
      </c>
      <c r="F762" s="15" t="s">
        <v>14</v>
      </c>
      <c r="G762" s="58" t="s">
        <v>720</v>
      </c>
      <c r="H762" s="200" t="str">
        <f t="shared" si="16"/>
        <v>FT1-FW4-A-MDF - Sapele</v>
      </c>
      <c r="I762" s="367">
        <v>16.23</v>
      </c>
      <c r="J762" s="365">
        <f t="shared" si="17"/>
        <v>113.61</v>
      </c>
      <c r="L762" s="356"/>
      <c r="M762">
        <v>1</v>
      </c>
    </row>
    <row r="763" spans="1:13">
      <c r="A763" s="19" t="s">
        <v>68</v>
      </c>
      <c r="B763" s="20">
        <v>12</v>
      </c>
      <c r="C763" s="21">
        <v>82</v>
      </c>
      <c r="D763" s="22" t="s">
        <v>134</v>
      </c>
      <c r="E763" s="22" t="s">
        <v>149</v>
      </c>
      <c r="F763" s="15" t="s">
        <v>14</v>
      </c>
      <c r="G763" s="58" t="s">
        <v>720</v>
      </c>
      <c r="H763" s="200" t="str">
        <f t="shared" si="16"/>
        <v>FT1-FW6-A-MDF - Sapele</v>
      </c>
      <c r="I763" s="367">
        <v>17.53</v>
      </c>
      <c r="J763" s="365">
        <f t="shared" si="17"/>
        <v>122.71000000000001</v>
      </c>
      <c r="L763" s="356"/>
      <c r="M763">
        <v>1</v>
      </c>
    </row>
    <row r="764" spans="1:13">
      <c r="A764" s="26" t="s">
        <v>63</v>
      </c>
      <c r="B764" s="27">
        <v>12</v>
      </c>
      <c r="C764" s="28">
        <v>31</v>
      </c>
      <c r="D764" s="29" t="s">
        <v>134</v>
      </c>
      <c r="E764" s="29" t="s">
        <v>144</v>
      </c>
      <c r="F764" s="15" t="s">
        <v>14</v>
      </c>
      <c r="G764" s="60" t="s">
        <v>747</v>
      </c>
      <c r="H764" s="200" t="str">
        <f t="shared" si="16"/>
        <v>FT1-FW1-A-MDF - W.Oak</v>
      </c>
      <c r="I764" s="368">
        <v>8.7899999999999991</v>
      </c>
      <c r="J764" s="365">
        <f t="shared" si="17"/>
        <v>61.529999999999994</v>
      </c>
      <c r="L764" s="356"/>
      <c r="M764">
        <v>1</v>
      </c>
    </row>
    <row r="765" spans="1:13">
      <c r="A765" s="26" t="s">
        <v>65</v>
      </c>
      <c r="B765" s="27">
        <v>12</v>
      </c>
      <c r="C765" s="28">
        <v>45</v>
      </c>
      <c r="D765" s="29" t="s">
        <v>134</v>
      </c>
      <c r="E765" s="29" t="s">
        <v>145</v>
      </c>
      <c r="F765" s="15" t="s">
        <v>14</v>
      </c>
      <c r="G765" s="61" t="s">
        <v>747</v>
      </c>
      <c r="H765" s="200" t="str">
        <f t="shared" si="16"/>
        <v>FT1-FW2-A-MDF - W.Oak</v>
      </c>
      <c r="I765" s="368">
        <v>11.75</v>
      </c>
      <c r="J765" s="365">
        <f t="shared" si="17"/>
        <v>82.25</v>
      </c>
      <c r="L765" s="356"/>
      <c r="M765">
        <v>1</v>
      </c>
    </row>
    <row r="766" spans="1:13">
      <c r="A766" s="26" t="s">
        <v>66</v>
      </c>
      <c r="B766" s="27">
        <v>12</v>
      </c>
      <c r="C766" s="28">
        <v>60</v>
      </c>
      <c r="D766" s="29" t="s">
        <v>134</v>
      </c>
      <c r="E766" s="29" t="s">
        <v>146</v>
      </c>
      <c r="F766" s="15" t="s">
        <v>14</v>
      </c>
      <c r="G766" s="61" t="s">
        <v>747</v>
      </c>
      <c r="H766" s="200" t="str">
        <f t="shared" si="16"/>
        <v>FT1-FW3-A-MDF - W.Oak</v>
      </c>
      <c r="I766" s="368">
        <v>14.69</v>
      </c>
      <c r="J766" s="365">
        <f t="shared" si="17"/>
        <v>102.83</v>
      </c>
      <c r="L766" s="356"/>
      <c r="M766">
        <v>1</v>
      </c>
    </row>
    <row r="767" spans="1:13">
      <c r="A767" s="26" t="s">
        <v>67</v>
      </c>
      <c r="B767" s="27">
        <v>12</v>
      </c>
      <c r="C767" s="28">
        <v>75</v>
      </c>
      <c r="D767" s="29" t="s">
        <v>134</v>
      </c>
      <c r="E767" s="29" t="s">
        <v>147</v>
      </c>
      <c r="F767" s="15" t="s">
        <v>14</v>
      </c>
      <c r="G767" s="61" t="s">
        <v>747</v>
      </c>
      <c r="H767" s="200" t="str">
        <f t="shared" si="16"/>
        <v>FT1-FW4-A-MDF - W.Oak</v>
      </c>
      <c r="I767" s="368">
        <v>17.75</v>
      </c>
      <c r="J767" s="365">
        <f t="shared" si="17"/>
        <v>124.25</v>
      </c>
      <c r="L767" s="356"/>
      <c r="M767">
        <v>1</v>
      </c>
    </row>
    <row r="768" spans="1:13">
      <c r="A768" s="26" t="s">
        <v>68</v>
      </c>
      <c r="B768" s="27">
        <v>12</v>
      </c>
      <c r="C768" s="28">
        <v>82</v>
      </c>
      <c r="D768" s="29" t="s">
        <v>134</v>
      </c>
      <c r="E768" s="29" t="s">
        <v>149</v>
      </c>
      <c r="F768" s="15" t="s">
        <v>14</v>
      </c>
      <c r="G768" s="61" t="s">
        <v>747</v>
      </c>
      <c r="H768" s="200" t="str">
        <f t="shared" si="16"/>
        <v>FT1-FW6-A-MDF - W.Oak</v>
      </c>
      <c r="I768" s="368">
        <v>19.16</v>
      </c>
      <c r="J768" s="365">
        <f t="shared" si="17"/>
        <v>134.12</v>
      </c>
      <c r="L768" s="356"/>
      <c r="M768">
        <v>1</v>
      </c>
    </row>
    <row r="769" spans="1:13">
      <c r="A769" s="33" t="s">
        <v>63</v>
      </c>
      <c r="B769" s="34">
        <v>12</v>
      </c>
      <c r="C769" s="35">
        <v>31</v>
      </c>
      <c r="D769" s="36" t="s">
        <v>134</v>
      </c>
      <c r="E769" s="36" t="s">
        <v>144</v>
      </c>
      <c r="F769" s="15" t="s">
        <v>14</v>
      </c>
      <c r="G769" s="62" t="s">
        <v>716</v>
      </c>
      <c r="H769" s="200" t="str">
        <f t="shared" si="16"/>
        <v>FT1-FW1-A-MDF - Ash</v>
      </c>
      <c r="I769" s="369">
        <v>7.08</v>
      </c>
      <c r="J769" s="365">
        <f t="shared" si="17"/>
        <v>49.56</v>
      </c>
      <c r="L769" s="356"/>
      <c r="M769">
        <v>1</v>
      </c>
    </row>
    <row r="770" spans="1:13">
      <c r="A770" s="33" t="s">
        <v>65</v>
      </c>
      <c r="B770" s="34">
        <v>12</v>
      </c>
      <c r="C770" s="35">
        <v>45</v>
      </c>
      <c r="D770" s="36" t="s">
        <v>134</v>
      </c>
      <c r="E770" s="36" t="s">
        <v>145</v>
      </c>
      <c r="F770" s="15" t="s">
        <v>14</v>
      </c>
      <c r="G770" s="63" t="s">
        <v>716</v>
      </c>
      <c r="H770" s="200" t="str">
        <f t="shared" si="16"/>
        <v>FT1-FW2-A-MDF - Ash</v>
      </c>
      <c r="I770" s="369">
        <v>9.24</v>
      </c>
      <c r="J770" s="365">
        <f t="shared" si="17"/>
        <v>64.680000000000007</v>
      </c>
      <c r="L770" s="356"/>
      <c r="M770">
        <v>1</v>
      </c>
    </row>
    <row r="771" spans="1:13">
      <c r="A771" s="33" t="s">
        <v>66</v>
      </c>
      <c r="B771" s="34">
        <v>12</v>
      </c>
      <c r="C771" s="35">
        <v>60</v>
      </c>
      <c r="D771" s="36" t="s">
        <v>134</v>
      </c>
      <c r="E771" s="36" t="s">
        <v>146</v>
      </c>
      <c r="F771" s="15" t="s">
        <v>14</v>
      </c>
      <c r="G771" s="63" t="s">
        <v>716</v>
      </c>
      <c r="H771" s="200" t="str">
        <f t="shared" si="16"/>
        <v>FT1-FW3-A-MDF - Ash</v>
      </c>
      <c r="I771" s="369">
        <v>11.459999999999999</v>
      </c>
      <c r="J771" s="365">
        <f t="shared" si="17"/>
        <v>80.22</v>
      </c>
      <c r="L771" s="356"/>
      <c r="M771">
        <v>1</v>
      </c>
    </row>
    <row r="772" spans="1:13">
      <c r="A772" s="33" t="s">
        <v>67</v>
      </c>
      <c r="B772" s="34">
        <v>12</v>
      </c>
      <c r="C772" s="35">
        <v>75</v>
      </c>
      <c r="D772" s="36" t="s">
        <v>134</v>
      </c>
      <c r="E772" s="36" t="s">
        <v>147</v>
      </c>
      <c r="F772" s="15" t="s">
        <v>14</v>
      </c>
      <c r="G772" s="63" t="s">
        <v>716</v>
      </c>
      <c r="H772" s="200" t="str">
        <f t="shared" si="16"/>
        <v>FT1-FW4-A-MDF - Ash</v>
      </c>
      <c r="I772" s="369">
        <v>13.62</v>
      </c>
      <c r="J772" s="365">
        <f t="shared" si="17"/>
        <v>95.339999999999989</v>
      </c>
      <c r="L772" s="356"/>
      <c r="M772">
        <v>1</v>
      </c>
    </row>
    <row r="773" spans="1:13">
      <c r="A773" s="33" t="s">
        <v>68</v>
      </c>
      <c r="B773" s="34">
        <v>12</v>
      </c>
      <c r="C773" s="35">
        <v>82</v>
      </c>
      <c r="D773" s="36" t="s">
        <v>134</v>
      </c>
      <c r="E773" s="36" t="s">
        <v>149</v>
      </c>
      <c r="F773" s="15" t="s">
        <v>14</v>
      </c>
      <c r="G773" s="63" t="s">
        <v>716</v>
      </c>
      <c r="H773" s="200" t="str">
        <f t="shared" si="16"/>
        <v>FT1-FW6-A-MDF - Ash</v>
      </c>
      <c r="I773" s="369">
        <v>14.68</v>
      </c>
      <c r="J773" s="365">
        <f t="shared" ref="J773:J803" si="18">+I773*7</f>
        <v>102.75999999999999</v>
      </c>
      <c r="L773" s="356"/>
      <c r="M773">
        <v>1</v>
      </c>
    </row>
    <row r="774" spans="1:13">
      <c r="A774" s="40" t="s">
        <v>63</v>
      </c>
      <c r="B774" s="41">
        <v>12</v>
      </c>
      <c r="C774" s="42">
        <v>31</v>
      </c>
      <c r="D774" s="43" t="s">
        <v>134</v>
      </c>
      <c r="E774" s="43" t="s">
        <v>144</v>
      </c>
      <c r="F774" s="15" t="s">
        <v>14</v>
      </c>
      <c r="G774" s="64" t="s">
        <v>748</v>
      </c>
      <c r="H774" s="200" t="str">
        <f t="shared" si="16"/>
        <v>FT1-FW1-A-MDF - Stmd Beech</v>
      </c>
      <c r="I774" s="370">
        <v>6.96</v>
      </c>
      <c r="J774" s="365">
        <f t="shared" si="18"/>
        <v>48.72</v>
      </c>
      <c r="L774" s="356"/>
      <c r="M774">
        <v>1</v>
      </c>
    </row>
    <row r="775" spans="1:13">
      <c r="A775" s="40" t="s">
        <v>65</v>
      </c>
      <c r="B775" s="41">
        <v>12</v>
      </c>
      <c r="C775" s="42">
        <v>45</v>
      </c>
      <c r="D775" s="43" t="s">
        <v>134</v>
      </c>
      <c r="E775" s="43" t="s">
        <v>145</v>
      </c>
      <c r="F775" s="15" t="s">
        <v>14</v>
      </c>
      <c r="G775" s="65" t="s">
        <v>748</v>
      </c>
      <c r="H775" s="200" t="str">
        <f t="shared" si="16"/>
        <v>FT1-FW2-A-MDF - Stmd Beech</v>
      </c>
      <c r="I775" s="370">
        <v>8.59</v>
      </c>
      <c r="J775" s="365">
        <f t="shared" si="18"/>
        <v>60.129999999999995</v>
      </c>
      <c r="L775" s="356"/>
      <c r="M775">
        <v>1</v>
      </c>
    </row>
    <row r="776" spans="1:13">
      <c r="A776" s="40" t="s">
        <v>66</v>
      </c>
      <c r="B776" s="41">
        <v>12</v>
      </c>
      <c r="C776" s="42">
        <v>60</v>
      </c>
      <c r="D776" s="43" t="s">
        <v>134</v>
      </c>
      <c r="E776" s="43" t="s">
        <v>146</v>
      </c>
      <c r="F776" s="15" t="s">
        <v>14</v>
      </c>
      <c r="G776" s="65" t="s">
        <v>748</v>
      </c>
      <c r="H776" s="200" t="str">
        <f t="shared" si="16"/>
        <v>FT1-FW3-A-MDF - Stmd Beech</v>
      </c>
      <c r="I776" s="370">
        <v>10.59</v>
      </c>
      <c r="J776" s="365">
        <f t="shared" si="18"/>
        <v>74.13</v>
      </c>
      <c r="L776" s="356"/>
      <c r="M776">
        <v>1</v>
      </c>
    </row>
    <row r="777" spans="1:13">
      <c r="A777" s="40" t="s">
        <v>67</v>
      </c>
      <c r="B777" s="41">
        <v>12</v>
      </c>
      <c r="C777" s="42">
        <v>75</v>
      </c>
      <c r="D777" s="43" t="s">
        <v>134</v>
      </c>
      <c r="E777" s="43" t="s">
        <v>147</v>
      </c>
      <c r="F777" s="15" t="s">
        <v>14</v>
      </c>
      <c r="G777" s="65" t="s">
        <v>748</v>
      </c>
      <c r="H777" s="200" t="str">
        <f t="shared" si="16"/>
        <v>FT1-FW4-A-MDF - Stmd Beech</v>
      </c>
      <c r="I777" s="370">
        <v>12.54</v>
      </c>
      <c r="J777" s="365">
        <f t="shared" si="18"/>
        <v>87.78</v>
      </c>
      <c r="L777" s="356"/>
      <c r="M777">
        <v>1</v>
      </c>
    </row>
    <row r="778" spans="1:13">
      <c r="A778" s="40" t="s">
        <v>68</v>
      </c>
      <c r="B778" s="41">
        <v>12</v>
      </c>
      <c r="C778" s="42">
        <v>82</v>
      </c>
      <c r="D778" s="43" t="s">
        <v>134</v>
      </c>
      <c r="E778" s="43" t="s">
        <v>149</v>
      </c>
      <c r="F778" s="15" t="s">
        <v>14</v>
      </c>
      <c r="G778" s="65" t="s">
        <v>748</v>
      </c>
      <c r="H778" s="200" t="str">
        <f t="shared" si="16"/>
        <v>FT1-FW6-A-MDF - Stmd Beech</v>
      </c>
      <c r="I778" s="370">
        <v>13.49</v>
      </c>
      <c r="J778" s="365">
        <f t="shared" si="18"/>
        <v>94.43</v>
      </c>
      <c r="L778" s="356"/>
      <c r="M778">
        <v>1</v>
      </c>
    </row>
    <row r="779" spans="1:13">
      <c r="A779" s="47" t="s">
        <v>63</v>
      </c>
      <c r="B779" s="48">
        <v>12</v>
      </c>
      <c r="C779" s="49">
        <v>31</v>
      </c>
      <c r="D779" s="50" t="s">
        <v>134</v>
      </c>
      <c r="E779" s="50" t="s">
        <v>144</v>
      </c>
      <c r="F779" s="15" t="s">
        <v>14</v>
      </c>
      <c r="G779" s="66" t="s">
        <v>721</v>
      </c>
      <c r="H779" s="200" t="str">
        <f t="shared" si="16"/>
        <v>FT1-FW1-A-MDF - Walnut</v>
      </c>
      <c r="I779" s="371">
        <v>14.129999999999999</v>
      </c>
      <c r="J779" s="365">
        <f t="shared" si="18"/>
        <v>98.91</v>
      </c>
      <c r="L779" s="356"/>
      <c r="M779">
        <v>1</v>
      </c>
    </row>
    <row r="780" spans="1:13">
      <c r="A780" s="47" t="s">
        <v>65</v>
      </c>
      <c r="B780" s="48">
        <v>12</v>
      </c>
      <c r="C780" s="49">
        <v>45</v>
      </c>
      <c r="D780" s="50" t="s">
        <v>134</v>
      </c>
      <c r="E780" s="50" t="s">
        <v>145</v>
      </c>
      <c r="F780" s="15" t="s">
        <v>14</v>
      </c>
      <c r="G780" s="67" t="s">
        <v>721</v>
      </c>
      <c r="H780" s="200" t="str">
        <f t="shared" si="16"/>
        <v>FT1-FW2-A-MDF - Walnut</v>
      </c>
      <c r="I780" s="371">
        <v>19.260000000000002</v>
      </c>
      <c r="J780" s="365">
        <f t="shared" si="18"/>
        <v>134.82000000000002</v>
      </c>
      <c r="L780" s="356"/>
      <c r="M780">
        <v>1</v>
      </c>
    </row>
    <row r="781" spans="1:13">
      <c r="A781" s="47" t="s">
        <v>66</v>
      </c>
      <c r="B781" s="48">
        <v>12</v>
      </c>
      <c r="C781" s="49">
        <v>60</v>
      </c>
      <c r="D781" s="50" t="s">
        <v>134</v>
      </c>
      <c r="E781" s="50" t="s">
        <v>146</v>
      </c>
      <c r="F781" s="15" t="s">
        <v>14</v>
      </c>
      <c r="G781" s="67" t="s">
        <v>721</v>
      </c>
      <c r="H781" s="200" t="str">
        <f t="shared" si="16"/>
        <v>FT1-FW3-A-MDF - Walnut</v>
      </c>
      <c r="I781" s="371">
        <v>24.770000000000003</v>
      </c>
      <c r="J781" s="365">
        <f t="shared" si="18"/>
        <v>173.39000000000001</v>
      </c>
      <c r="L781" s="356"/>
      <c r="M781">
        <v>1</v>
      </c>
    </row>
    <row r="782" spans="1:13">
      <c r="A782" s="47" t="s">
        <v>67</v>
      </c>
      <c r="B782" s="48">
        <v>12</v>
      </c>
      <c r="C782" s="49">
        <v>75</v>
      </c>
      <c r="D782" s="50" t="s">
        <v>134</v>
      </c>
      <c r="E782" s="50" t="s">
        <v>147</v>
      </c>
      <c r="F782" s="15" t="s">
        <v>14</v>
      </c>
      <c r="G782" s="67" t="s">
        <v>721</v>
      </c>
      <c r="H782" s="200" t="str">
        <f t="shared" si="16"/>
        <v>FT1-FW4-A-MDF - Walnut</v>
      </c>
      <c r="I782" s="371">
        <v>30.28</v>
      </c>
      <c r="J782" s="365">
        <f t="shared" si="18"/>
        <v>211.96</v>
      </c>
      <c r="L782" s="356"/>
      <c r="M782">
        <v>1</v>
      </c>
    </row>
    <row r="783" spans="1:13">
      <c r="A783" s="47" t="s">
        <v>68</v>
      </c>
      <c r="B783" s="48">
        <v>12</v>
      </c>
      <c r="C783" s="49">
        <v>82</v>
      </c>
      <c r="D783" s="50" t="s">
        <v>134</v>
      </c>
      <c r="E783" s="50" t="s">
        <v>149</v>
      </c>
      <c r="F783" s="15" t="s">
        <v>14</v>
      </c>
      <c r="G783" s="67" t="s">
        <v>721</v>
      </c>
      <c r="H783" s="200" t="str">
        <f t="shared" si="16"/>
        <v>FT1-FW6-A-MDF - Walnut</v>
      </c>
      <c r="I783" s="371">
        <v>32.839999999999996</v>
      </c>
      <c r="J783" s="365">
        <f t="shared" si="18"/>
        <v>229.87999999999997</v>
      </c>
      <c r="L783" s="356"/>
      <c r="M783">
        <v>1</v>
      </c>
    </row>
    <row r="784" spans="1:13">
      <c r="A784" s="12" t="s">
        <v>63</v>
      </c>
      <c r="B784" s="13">
        <v>12</v>
      </c>
      <c r="C784" s="14">
        <v>31</v>
      </c>
      <c r="D784" s="15" t="s">
        <v>134</v>
      </c>
      <c r="E784" s="15" t="s">
        <v>144</v>
      </c>
      <c r="F784" s="15" t="s">
        <v>14</v>
      </c>
      <c r="G784" s="56" t="s">
        <v>718</v>
      </c>
      <c r="H784" s="200" t="str">
        <f t="shared" si="16"/>
        <v>FT1-FW1-A-MDF - Maple</v>
      </c>
      <c r="I784" s="372">
        <v>8.61</v>
      </c>
      <c r="J784" s="365">
        <f t="shared" si="18"/>
        <v>60.269999999999996</v>
      </c>
      <c r="L784" s="356"/>
      <c r="M784">
        <v>1</v>
      </c>
    </row>
    <row r="785" spans="1:13">
      <c r="A785" s="12" t="s">
        <v>65</v>
      </c>
      <c r="B785" s="13">
        <v>12</v>
      </c>
      <c r="C785" s="14">
        <v>45</v>
      </c>
      <c r="D785" s="15" t="s">
        <v>134</v>
      </c>
      <c r="E785" s="15" t="s">
        <v>145</v>
      </c>
      <c r="F785" s="15" t="s">
        <v>14</v>
      </c>
      <c r="G785" s="68" t="s">
        <v>718</v>
      </c>
      <c r="H785" s="200" t="str">
        <f t="shared" si="16"/>
        <v>FT1-FW2-A-MDF - Maple</v>
      </c>
      <c r="I785" s="372">
        <v>11.34</v>
      </c>
      <c r="J785" s="365">
        <f t="shared" si="18"/>
        <v>79.38</v>
      </c>
      <c r="L785" s="356"/>
      <c r="M785">
        <v>1</v>
      </c>
    </row>
    <row r="786" spans="1:13">
      <c r="A786" s="12" t="s">
        <v>66</v>
      </c>
      <c r="B786" s="13">
        <v>12</v>
      </c>
      <c r="C786" s="14">
        <v>60</v>
      </c>
      <c r="D786" s="15" t="s">
        <v>134</v>
      </c>
      <c r="E786" s="15" t="s">
        <v>146</v>
      </c>
      <c r="F786" s="15" t="s">
        <v>14</v>
      </c>
      <c r="G786" s="68" t="s">
        <v>718</v>
      </c>
      <c r="H786" s="200" t="str">
        <f t="shared" si="16"/>
        <v>FT1-FW3-A-MDF - Maple</v>
      </c>
      <c r="I786" s="372">
        <v>14.25</v>
      </c>
      <c r="J786" s="365">
        <f t="shared" si="18"/>
        <v>99.75</v>
      </c>
      <c r="L786" s="356"/>
      <c r="M786">
        <v>1</v>
      </c>
    </row>
    <row r="787" spans="1:13">
      <c r="A787" s="12" t="s">
        <v>67</v>
      </c>
      <c r="B787" s="13">
        <v>12</v>
      </c>
      <c r="C787" s="14">
        <v>75</v>
      </c>
      <c r="D787" s="15" t="s">
        <v>134</v>
      </c>
      <c r="E787" s="15" t="s">
        <v>147</v>
      </c>
      <c r="F787" s="15" t="s">
        <v>14</v>
      </c>
      <c r="G787" s="68" t="s">
        <v>718</v>
      </c>
      <c r="H787" s="200" t="str">
        <f t="shared" si="16"/>
        <v>FT1-FW4-A-MDF - Maple</v>
      </c>
      <c r="I787" s="372">
        <v>17.170000000000002</v>
      </c>
      <c r="J787" s="365">
        <f t="shared" si="18"/>
        <v>120.19000000000001</v>
      </c>
      <c r="L787" s="356"/>
      <c r="M787">
        <v>1</v>
      </c>
    </row>
    <row r="788" spans="1:13">
      <c r="A788" s="12" t="s">
        <v>68</v>
      </c>
      <c r="B788" s="13">
        <v>12</v>
      </c>
      <c r="C788" s="14">
        <v>82</v>
      </c>
      <c r="D788" s="15" t="s">
        <v>134</v>
      </c>
      <c r="E788" s="15" t="s">
        <v>149</v>
      </c>
      <c r="F788" s="15" t="s">
        <v>14</v>
      </c>
      <c r="G788" s="68" t="s">
        <v>718</v>
      </c>
      <c r="H788" s="200" t="str">
        <f t="shared" si="16"/>
        <v>FT1-FW6-A-MDF - Maple</v>
      </c>
      <c r="I788" s="372">
        <v>18.560000000000002</v>
      </c>
      <c r="J788" s="365">
        <f t="shared" si="18"/>
        <v>129.92000000000002</v>
      </c>
      <c r="L788" s="356"/>
      <c r="M788">
        <v>1</v>
      </c>
    </row>
    <row r="789" spans="1:13">
      <c r="A789" s="19" t="s">
        <v>63</v>
      </c>
      <c r="B789" s="20">
        <v>12</v>
      </c>
      <c r="C789" s="21">
        <v>31</v>
      </c>
      <c r="D789" s="22" t="s">
        <v>134</v>
      </c>
      <c r="E789" s="22" t="s">
        <v>144</v>
      </c>
      <c r="F789" s="15" t="s">
        <v>14</v>
      </c>
      <c r="G789" s="57" t="s">
        <v>717</v>
      </c>
      <c r="H789" s="200" t="str">
        <f t="shared" si="16"/>
        <v>FT1-FW1-A-MDF - Cherry</v>
      </c>
      <c r="I789" s="367">
        <v>9.379999999999999</v>
      </c>
      <c r="J789" s="365">
        <f t="shared" si="18"/>
        <v>65.66</v>
      </c>
      <c r="L789" s="356"/>
      <c r="M789">
        <v>1</v>
      </c>
    </row>
    <row r="790" spans="1:13">
      <c r="A790" s="19" t="s">
        <v>65</v>
      </c>
      <c r="B790" s="20">
        <v>12</v>
      </c>
      <c r="C790" s="21">
        <v>45</v>
      </c>
      <c r="D790" s="22" t="s">
        <v>134</v>
      </c>
      <c r="E790" s="22" t="s">
        <v>145</v>
      </c>
      <c r="F790" s="15" t="s">
        <v>14</v>
      </c>
      <c r="G790" s="59" t="s">
        <v>717</v>
      </c>
      <c r="H790" s="200" t="str">
        <f t="shared" si="16"/>
        <v>FT1-FW2-A-MDF - Cherry</v>
      </c>
      <c r="I790" s="367">
        <v>12.379999999999999</v>
      </c>
      <c r="J790" s="365">
        <f t="shared" si="18"/>
        <v>86.66</v>
      </c>
      <c r="L790" s="356"/>
      <c r="M790">
        <v>1</v>
      </c>
    </row>
    <row r="791" spans="1:13">
      <c r="A791" s="19" t="s">
        <v>66</v>
      </c>
      <c r="B791" s="20">
        <v>12</v>
      </c>
      <c r="C791" s="21">
        <v>60</v>
      </c>
      <c r="D791" s="22" t="s">
        <v>134</v>
      </c>
      <c r="E791" s="22" t="s">
        <v>146</v>
      </c>
      <c r="F791" s="15" t="s">
        <v>14</v>
      </c>
      <c r="G791" s="59" t="s">
        <v>717</v>
      </c>
      <c r="H791" s="200" t="str">
        <f t="shared" si="16"/>
        <v>FT1-FW3-A-MDF - Cherry</v>
      </c>
      <c r="I791" s="367">
        <v>15.69</v>
      </c>
      <c r="J791" s="365">
        <f t="shared" si="18"/>
        <v>109.83</v>
      </c>
      <c r="L791" s="356"/>
      <c r="M791">
        <v>1</v>
      </c>
    </row>
    <row r="792" spans="1:13">
      <c r="A792" s="19" t="s">
        <v>67</v>
      </c>
      <c r="B792" s="20">
        <v>12</v>
      </c>
      <c r="C792" s="21">
        <v>75</v>
      </c>
      <c r="D792" s="22" t="s">
        <v>134</v>
      </c>
      <c r="E792" s="22" t="s">
        <v>147</v>
      </c>
      <c r="F792" s="15" t="s">
        <v>14</v>
      </c>
      <c r="G792" s="59" t="s">
        <v>717</v>
      </c>
      <c r="H792" s="200" t="str">
        <f t="shared" si="16"/>
        <v>FT1-FW4-A-MDF - Cherry</v>
      </c>
      <c r="I792" s="367">
        <v>19</v>
      </c>
      <c r="J792" s="365">
        <f t="shared" si="18"/>
        <v>133</v>
      </c>
      <c r="L792" s="356"/>
      <c r="M792">
        <v>1</v>
      </c>
    </row>
    <row r="793" spans="1:13">
      <c r="A793" s="19" t="s">
        <v>68</v>
      </c>
      <c r="B793" s="20">
        <v>12</v>
      </c>
      <c r="C793" s="21">
        <v>82</v>
      </c>
      <c r="D793" s="22" t="s">
        <v>134</v>
      </c>
      <c r="E793" s="22" t="s">
        <v>149</v>
      </c>
      <c r="F793" s="15" t="s">
        <v>14</v>
      </c>
      <c r="G793" s="59" t="s">
        <v>717</v>
      </c>
      <c r="H793" s="200" t="str">
        <f t="shared" si="16"/>
        <v>FT1-FW6-A-MDF - Cherry</v>
      </c>
      <c r="I793" s="367">
        <v>20.5</v>
      </c>
      <c r="J793" s="365">
        <f t="shared" si="18"/>
        <v>143.5</v>
      </c>
      <c r="L793" s="356"/>
      <c r="M793">
        <v>1</v>
      </c>
    </row>
    <row r="794" spans="1:13">
      <c r="A794" s="26" t="s">
        <v>63</v>
      </c>
      <c r="B794" s="27">
        <v>12</v>
      </c>
      <c r="C794" s="28">
        <v>31</v>
      </c>
      <c r="D794" s="29" t="s">
        <v>134</v>
      </c>
      <c r="E794" s="29" t="s">
        <v>144</v>
      </c>
      <c r="F794" s="15" t="s">
        <v>14</v>
      </c>
      <c r="G794" s="60" t="s">
        <v>749</v>
      </c>
      <c r="H794" s="200" t="str">
        <f t="shared" si="16"/>
        <v>FT1-FW1-A-MDF - Hardwood</v>
      </c>
      <c r="I794" s="368">
        <v>6.24</v>
      </c>
      <c r="J794" s="365">
        <f t="shared" si="18"/>
        <v>43.68</v>
      </c>
      <c r="L794" s="356"/>
      <c r="M794">
        <v>1</v>
      </c>
    </row>
    <row r="795" spans="1:13">
      <c r="A795" s="26" t="s">
        <v>65</v>
      </c>
      <c r="B795" s="27">
        <v>12</v>
      </c>
      <c r="C795" s="28">
        <v>45</v>
      </c>
      <c r="D795" s="29" t="s">
        <v>134</v>
      </c>
      <c r="E795" s="29" t="s">
        <v>145</v>
      </c>
      <c r="F795" s="15" t="s">
        <v>14</v>
      </c>
      <c r="G795" s="60" t="s">
        <v>749</v>
      </c>
      <c r="H795" s="200" t="str">
        <f t="shared" si="16"/>
        <v>FT1-FW2-A-MDF - Hardwood</v>
      </c>
      <c r="I795" s="368">
        <v>7.85</v>
      </c>
      <c r="J795" s="365">
        <f t="shared" si="18"/>
        <v>54.949999999999996</v>
      </c>
      <c r="L795" s="356"/>
      <c r="M795">
        <v>1</v>
      </c>
    </row>
    <row r="796" spans="1:13">
      <c r="A796" s="26" t="s">
        <v>66</v>
      </c>
      <c r="B796" s="27">
        <v>12</v>
      </c>
      <c r="C796" s="28">
        <v>60</v>
      </c>
      <c r="D796" s="29" t="s">
        <v>134</v>
      </c>
      <c r="E796" s="29" t="s">
        <v>146</v>
      </c>
      <c r="F796" s="15" t="s">
        <v>14</v>
      </c>
      <c r="G796" s="60" t="s">
        <v>749</v>
      </c>
      <c r="H796" s="200" t="str">
        <f t="shared" si="16"/>
        <v>FT1-FW3-A-MDF - Hardwood</v>
      </c>
      <c r="I796" s="368">
        <v>9.57</v>
      </c>
      <c r="J796" s="365">
        <f t="shared" si="18"/>
        <v>66.990000000000009</v>
      </c>
      <c r="L796" s="356"/>
      <c r="M796">
        <v>1</v>
      </c>
    </row>
    <row r="797" spans="1:13">
      <c r="A797" s="26" t="s">
        <v>67</v>
      </c>
      <c r="B797" s="27">
        <v>12</v>
      </c>
      <c r="C797" s="28">
        <v>75</v>
      </c>
      <c r="D797" s="29" t="s">
        <v>134</v>
      </c>
      <c r="E797" s="29" t="s">
        <v>147</v>
      </c>
      <c r="F797" s="15" t="s">
        <v>14</v>
      </c>
      <c r="G797" s="60" t="s">
        <v>749</v>
      </c>
      <c r="H797" s="200" t="str">
        <f t="shared" si="16"/>
        <v>FT1-FW4-A-MDF - Hardwood</v>
      </c>
      <c r="I797" s="368">
        <v>11.24</v>
      </c>
      <c r="J797" s="365">
        <f t="shared" si="18"/>
        <v>78.680000000000007</v>
      </c>
      <c r="L797" s="356"/>
      <c r="M797">
        <v>1</v>
      </c>
    </row>
    <row r="798" spans="1:13">
      <c r="A798" s="26" t="s">
        <v>68</v>
      </c>
      <c r="B798" s="27">
        <v>12</v>
      </c>
      <c r="C798" s="28">
        <v>82</v>
      </c>
      <c r="D798" s="29" t="s">
        <v>134</v>
      </c>
      <c r="E798" s="29" t="s">
        <v>149</v>
      </c>
      <c r="F798" s="15" t="s">
        <v>14</v>
      </c>
      <c r="G798" s="60" t="s">
        <v>749</v>
      </c>
      <c r="H798" s="200" t="str">
        <f t="shared" si="16"/>
        <v>FT1-FW6-A-MDF - Hardwood</v>
      </c>
      <c r="I798" s="368">
        <v>12.09</v>
      </c>
      <c r="J798" s="365">
        <f t="shared" si="18"/>
        <v>84.63</v>
      </c>
      <c r="L798" s="356"/>
      <c r="M798">
        <v>1</v>
      </c>
    </row>
    <row r="799" spans="1:13">
      <c r="A799" s="33" t="s">
        <v>63</v>
      </c>
      <c r="B799" s="34">
        <v>12</v>
      </c>
      <c r="C799" s="35">
        <v>31</v>
      </c>
      <c r="D799" s="36" t="s">
        <v>134</v>
      </c>
      <c r="E799" s="36" t="s">
        <v>144</v>
      </c>
      <c r="F799" s="15" t="s">
        <v>14</v>
      </c>
      <c r="G799" s="62" t="s">
        <v>750</v>
      </c>
      <c r="H799" s="200" t="str">
        <f t="shared" si="16"/>
        <v>FT1-FW1-A-MDF - CND MAPLE</v>
      </c>
      <c r="I799" s="369">
        <v>7.1</v>
      </c>
      <c r="J799" s="365">
        <f t="shared" si="18"/>
        <v>49.699999999999996</v>
      </c>
      <c r="L799" s="356"/>
      <c r="M799">
        <v>1</v>
      </c>
    </row>
    <row r="800" spans="1:13">
      <c r="A800" s="33" t="s">
        <v>65</v>
      </c>
      <c r="B800" s="34">
        <v>12</v>
      </c>
      <c r="C800" s="35">
        <v>45</v>
      </c>
      <c r="D800" s="36" t="s">
        <v>134</v>
      </c>
      <c r="E800" s="36" t="s">
        <v>145</v>
      </c>
      <c r="F800" s="15" t="s">
        <v>14</v>
      </c>
      <c r="G800" s="63" t="s">
        <v>750</v>
      </c>
      <c r="H800" s="200" t="str">
        <f t="shared" si="16"/>
        <v>FT1-FW2-A-MDF - CND MAPLE</v>
      </c>
      <c r="I800" s="369">
        <v>8.76</v>
      </c>
      <c r="J800" s="365">
        <f t="shared" si="18"/>
        <v>61.32</v>
      </c>
      <c r="L800" s="356"/>
      <c r="M800">
        <v>1</v>
      </c>
    </row>
    <row r="801" spans="1:13">
      <c r="A801" s="33" t="s">
        <v>66</v>
      </c>
      <c r="B801" s="34">
        <v>12</v>
      </c>
      <c r="C801" s="35">
        <v>60</v>
      </c>
      <c r="D801" s="36" t="s">
        <v>134</v>
      </c>
      <c r="E801" s="36" t="s">
        <v>146</v>
      </c>
      <c r="F801" s="15" t="s">
        <v>14</v>
      </c>
      <c r="G801" s="63" t="s">
        <v>750</v>
      </c>
      <c r="H801" s="200" t="str">
        <f t="shared" si="16"/>
        <v>FT1-FW3-A-MDF - CND MAPLE</v>
      </c>
      <c r="I801" s="369">
        <v>10.799999999999999</v>
      </c>
      <c r="J801" s="365">
        <f t="shared" si="18"/>
        <v>75.599999999999994</v>
      </c>
      <c r="L801" s="356"/>
      <c r="M801">
        <v>1</v>
      </c>
    </row>
    <row r="802" spans="1:13">
      <c r="A802" s="33" t="s">
        <v>67</v>
      </c>
      <c r="B802" s="34">
        <v>12</v>
      </c>
      <c r="C802" s="35">
        <v>75</v>
      </c>
      <c r="D802" s="36" t="s">
        <v>134</v>
      </c>
      <c r="E802" s="36" t="s">
        <v>147</v>
      </c>
      <c r="F802" s="15" t="s">
        <v>14</v>
      </c>
      <c r="G802" s="63" t="s">
        <v>750</v>
      </c>
      <c r="H802" s="200" t="str">
        <f t="shared" si="16"/>
        <v>FT1-FW4-A-MDF - CND MAPLE</v>
      </c>
      <c r="I802" s="369">
        <v>12.79</v>
      </c>
      <c r="J802" s="365">
        <f t="shared" si="18"/>
        <v>89.53</v>
      </c>
      <c r="L802" s="356"/>
      <c r="M802">
        <v>1</v>
      </c>
    </row>
    <row r="803" spans="1:13">
      <c r="A803" s="33" t="s">
        <v>68</v>
      </c>
      <c r="B803" s="34">
        <v>12</v>
      </c>
      <c r="C803" s="35">
        <v>82</v>
      </c>
      <c r="D803" s="36" t="s">
        <v>134</v>
      </c>
      <c r="E803" s="36" t="s">
        <v>149</v>
      </c>
      <c r="F803" s="15" t="s">
        <v>14</v>
      </c>
      <c r="G803" s="63" t="s">
        <v>750</v>
      </c>
      <c r="H803" s="200" t="str">
        <f t="shared" si="16"/>
        <v>FT1-FW6-A-MDF - CND MAPLE</v>
      </c>
      <c r="I803" s="369">
        <v>13.75</v>
      </c>
      <c r="J803" s="365">
        <f t="shared" si="18"/>
        <v>96.25</v>
      </c>
      <c r="L803" s="356"/>
      <c r="M803">
        <v>1</v>
      </c>
    </row>
    <row r="804" spans="1:13">
      <c r="A804" s="12" t="s">
        <v>63</v>
      </c>
      <c r="B804" s="13">
        <v>12</v>
      </c>
      <c r="C804" s="14">
        <v>31</v>
      </c>
      <c r="D804" s="15" t="s">
        <v>134</v>
      </c>
      <c r="E804" s="15" t="s">
        <v>144</v>
      </c>
      <c r="F804" s="15" t="s">
        <v>9</v>
      </c>
      <c r="G804" s="56" t="s">
        <v>746</v>
      </c>
      <c r="H804" s="200" t="str">
        <f t="shared" ref="H804:H853" si="19">D804&amp;"-"&amp;E804&amp;"-"&amp;F804&amp;"-"&amp;G804</f>
        <v>FT1-FW1-B-MDF - Euro Oak</v>
      </c>
      <c r="I804" s="366">
        <v>15.5</v>
      </c>
      <c r="J804" s="365">
        <f>+I804*9</f>
        <v>139.5</v>
      </c>
      <c r="L804" s="356"/>
      <c r="M804">
        <v>1</v>
      </c>
    </row>
    <row r="805" spans="1:13">
      <c r="A805" s="12" t="s">
        <v>65</v>
      </c>
      <c r="B805" s="13">
        <v>12</v>
      </c>
      <c r="C805" s="14">
        <v>45</v>
      </c>
      <c r="D805" s="15" t="s">
        <v>134</v>
      </c>
      <c r="E805" s="15" t="s">
        <v>145</v>
      </c>
      <c r="F805" s="15" t="s">
        <v>9</v>
      </c>
      <c r="G805" s="56" t="s">
        <v>746</v>
      </c>
      <c r="H805" s="200" t="str">
        <f t="shared" si="19"/>
        <v>FT1-FW2-B-MDF - Euro Oak</v>
      </c>
      <c r="I805" s="366">
        <v>19.87</v>
      </c>
      <c r="J805" s="365">
        <f t="shared" ref="J805:J853" si="20">+I805*9</f>
        <v>178.83</v>
      </c>
      <c r="L805" s="356"/>
      <c r="M805">
        <v>1</v>
      </c>
    </row>
    <row r="806" spans="1:13">
      <c r="A806" s="12" t="s">
        <v>66</v>
      </c>
      <c r="B806" s="13">
        <v>12</v>
      </c>
      <c r="C806" s="14">
        <v>60</v>
      </c>
      <c r="D806" s="15" t="s">
        <v>134</v>
      </c>
      <c r="E806" s="15" t="s">
        <v>146</v>
      </c>
      <c r="F806" s="15" t="s">
        <v>9</v>
      </c>
      <c r="G806" s="56" t="s">
        <v>746</v>
      </c>
      <c r="H806" s="200" t="str">
        <f t="shared" si="19"/>
        <v>FT1-FW3-B-MDF - Euro Oak</v>
      </c>
      <c r="I806" s="366">
        <v>25.700000000000003</v>
      </c>
      <c r="J806" s="365">
        <f t="shared" si="20"/>
        <v>231.3</v>
      </c>
      <c r="L806" s="356"/>
      <c r="M806">
        <v>1</v>
      </c>
    </row>
    <row r="807" spans="1:13">
      <c r="A807" s="12" t="s">
        <v>67</v>
      </c>
      <c r="B807" s="13">
        <v>12</v>
      </c>
      <c r="C807" s="14">
        <v>75</v>
      </c>
      <c r="D807" s="15" t="s">
        <v>134</v>
      </c>
      <c r="E807" s="15" t="s">
        <v>147</v>
      </c>
      <c r="F807" s="15" t="s">
        <v>9</v>
      </c>
      <c r="G807" s="56" t="s">
        <v>746</v>
      </c>
      <c r="H807" s="200" t="str">
        <f t="shared" si="19"/>
        <v>FT1-FW4-B-MDF - Euro Oak</v>
      </c>
      <c r="I807" s="366">
        <v>30.69</v>
      </c>
      <c r="J807" s="365">
        <f t="shared" si="20"/>
        <v>276.21000000000004</v>
      </c>
      <c r="L807" s="356"/>
      <c r="M807">
        <v>1</v>
      </c>
    </row>
    <row r="808" spans="1:13">
      <c r="A808" s="12" t="s">
        <v>68</v>
      </c>
      <c r="B808" s="13">
        <v>12</v>
      </c>
      <c r="C808" s="14">
        <v>82</v>
      </c>
      <c r="D808" s="15" t="s">
        <v>134</v>
      </c>
      <c r="E808" s="15" t="s">
        <v>149</v>
      </c>
      <c r="F808" s="15" t="s">
        <v>9</v>
      </c>
      <c r="G808" s="56" t="s">
        <v>746</v>
      </c>
      <c r="H808" s="200" t="str">
        <f t="shared" si="19"/>
        <v>FT1-FW6-B-MDF - Euro Oak</v>
      </c>
      <c r="I808" s="366">
        <v>32.989999999999995</v>
      </c>
      <c r="J808" s="365">
        <f t="shared" si="20"/>
        <v>296.90999999999997</v>
      </c>
      <c r="L808" s="356"/>
      <c r="M808">
        <v>1</v>
      </c>
    </row>
    <row r="809" spans="1:13">
      <c r="A809" s="19" t="s">
        <v>63</v>
      </c>
      <c r="B809" s="20">
        <v>12</v>
      </c>
      <c r="C809" s="21">
        <v>31</v>
      </c>
      <c r="D809" s="22" t="s">
        <v>134</v>
      </c>
      <c r="E809" s="22" t="s">
        <v>144</v>
      </c>
      <c r="F809" s="15" t="s">
        <v>9</v>
      </c>
      <c r="G809" s="57" t="s">
        <v>720</v>
      </c>
      <c r="H809" s="200" t="str">
        <f t="shared" si="19"/>
        <v>FT1-FW1-B-MDF - Sapele</v>
      </c>
      <c r="I809" s="367">
        <v>8.31</v>
      </c>
      <c r="J809" s="365">
        <f t="shared" si="20"/>
        <v>74.790000000000006</v>
      </c>
      <c r="L809" s="356"/>
      <c r="M809">
        <v>1</v>
      </c>
    </row>
    <row r="810" spans="1:13">
      <c r="A810" s="19" t="s">
        <v>65</v>
      </c>
      <c r="B810" s="20">
        <v>12</v>
      </c>
      <c r="C810" s="21">
        <v>45</v>
      </c>
      <c r="D810" s="22" t="s">
        <v>134</v>
      </c>
      <c r="E810" s="22" t="s">
        <v>145</v>
      </c>
      <c r="F810" s="15" t="s">
        <v>9</v>
      </c>
      <c r="G810" s="58" t="s">
        <v>720</v>
      </c>
      <c r="H810" s="200" t="str">
        <f t="shared" si="19"/>
        <v>FT1-FW2-B-MDF - Sapele</v>
      </c>
      <c r="I810" s="367">
        <v>10.81</v>
      </c>
      <c r="J810" s="365">
        <f t="shared" si="20"/>
        <v>97.29</v>
      </c>
      <c r="L810" s="356"/>
      <c r="M810">
        <v>1</v>
      </c>
    </row>
    <row r="811" spans="1:13">
      <c r="A811" s="19" t="s">
        <v>66</v>
      </c>
      <c r="B811" s="20">
        <v>12</v>
      </c>
      <c r="C811" s="21">
        <v>60</v>
      </c>
      <c r="D811" s="22" t="s">
        <v>134</v>
      </c>
      <c r="E811" s="22" t="s">
        <v>146</v>
      </c>
      <c r="F811" s="15" t="s">
        <v>9</v>
      </c>
      <c r="G811" s="58" t="s">
        <v>720</v>
      </c>
      <c r="H811" s="200" t="str">
        <f t="shared" si="19"/>
        <v>FT1-FW3-B-MDF - Sapele</v>
      </c>
      <c r="I811" s="367">
        <v>13.52</v>
      </c>
      <c r="J811" s="365">
        <f t="shared" si="20"/>
        <v>121.67999999999999</v>
      </c>
      <c r="L811" s="356"/>
      <c r="M811">
        <v>1</v>
      </c>
    </row>
    <row r="812" spans="1:13">
      <c r="A812" s="19" t="s">
        <v>67</v>
      </c>
      <c r="B812" s="20">
        <v>12</v>
      </c>
      <c r="C812" s="21">
        <v>75</v>
      </c>
      <c r="D812" s="22" t="s">
        <v>134</v>
      </c>
      <c r="E812" s="22" t="s">
        <v>147</v>
      </c>
      <c r="F812" s="15" t="s">
        <v>9</v>
      </c>
      <c r="G812" s="58" t="s">
        <v>720</v>
      </c>
      <c r="H812" s="200" t="str">
        <f t="shared" si="19"/>
        <v>FT1-FW4-B-MDF - Sapele</v>
      </c>
      <c r="I812" s="367">
        <v>16.23</v>
      </c>
      <c r="J812" s="365">
        <f t="shared" si="20"/>
        <v>146.07</v>
      </c>
      <c r="L812" s="356"/>
      <c r="M812">
        <v>1</v>
      </c>
    </row>
    <row r="813" spans="1:13">
      <c r="A813" s="19" t="s">
        <v>68</v>
      </c>
      <c r="B813" s="20">
        <v>12</v>
      </c>
      <c r="C813" s="21">
        <v>82</v>
      </c>
      <c r="D813" s="22" t="s">
        <v>134</v>
      </c>
      <c r="E813" s="22" t="s">
        <v>149</v>
      </c>
      <c r="F813" s="15" t="s">
        <v>9</v>
      </c>
      <c r="G813" s="58" t="s">
        <v>720</v>
      </c>
      <c r="H813" s="200" t="str">
        <f t="shared" si="19"/>
        <v>FT1-FW6-B-MDF - Sapele</v>
      </c>
      <c r="I813" s="367">
        <v>17.53</v>
      </c>
      <c r="J813" s="365">
        <f t="shared" si="20"/>
        <v>157.77000000000001</v>
      </c>
      <c r="L813" s="356"/>
      <c r="M813">
        <v>1</v>
      </c>
    </row>
    <row r="814" spans="1:13">
      <c r="A814" s="26" t="s">
        <v>63</v>
      </c>
      <c r="B814" s="27">
        <v>12</v>
      </c>
      <c r="C814" s="28">
        <v>31</v>
      </c>
      <c r="D814" s="29" t="s">
        <v>134</v>
      </c>
      <c r="E814" s="29" t="s">
        <v>144</v>
      </c>
      <c r="F814" s="15" t="s">
        <v>9</v>
      </c>
      <c r="G814" s="60" t="s">
        <v>747</v>
      </c>
      <c r="H814" s="200" t="str">
        <f t="shared" si="19"/>
        <v>FT1-FW1-B-MDF - W.Oak</v>
      </c>
      <c r="I814" s="368">
        <v>8.7899999999999991</v>
      </c>
      <c r="J814" s="365">
        <f t="shared" si="20"/>
        <v>79.109999999999985</v>
      </c>
      <c r="L814" s="356"/>
      <c r="M814">
        <v>1</v>
      </c>
    </row>
    <row r="815" spans="1:13">
      <c r="A815" s="26" t="s">
        <v>65</v>
      </c>
      <c r="B815" s="27">
        <v>12</v>
      </c>
      <c r="C815" s="28">
        <v>45</v>
      </c>
      <c r="D815" s="29" t="s">
        <v>134</v>
      </c>
      <c r="E815" s="29" t="s">
        <v>145</v>
      </c>
      <c r="F815" s="15" t="s">
        <v>9</v>
      </c>
      <c r="G815" s="61" t="s">
        <v>747</v>
      </c>
      <c r="H815" s="200" t="str">
        <f t="shared" si="19"/>
        <v>FT1-FW2-B-MDF - W.Oak</v>
      </c>
      <c r="I815" s="368">
        <v>11.75</v>
      </c>
      <c r="J815" s="365">
        <f t="shared" si="20"/>
        <v>105.75</v>
      </c>
      <c r="L815" s="356"/>
      <c r="M815">
        <v>1</v>
      </c>
    </row>
    <row r="816" spans="1:13">
      <c r="A816" s="26" t="s">
        <v>66</v>
      </c>
      <c r="B816" s="27">
        <v>12</v>
      </c>
      <c r="C816" s="28">
        <v>60</v>
      </c>
      <c r="D816" s="29" t="s">
        <v>134</v>
      </c>
      <c r="E816" s="29" t="s">
        <v>146</v>
      </c>
      <c r="F816" s="15" t="s">
        <v>9</v>
      </c>
      <c r="G816" s="61" t="s">
        <v>747</v>
      </c>
      <c r="H816" s="200" t="str">
        <f t="shared" si="19"/>
        <v>FT1-FW3-B-MDF - W.Oak</v>
      </c>
      <c r="I816" s="368">
        <v>14.69</v>
      </c>
      <c r="J816" s="365">
        <f t="shared" si="20"/>
        <v>132.21</v>
      </c>
      <c r="L816" s="356"/>
      <c r="M816">
        <v>1</v>
      </c>
    </row>
    <row r="817" spans="1:13">
      <c r="A817" s="26" t="s">
        <v>67</v>
      </c>
      <c r="B817" s="27">
        <v>12</v>
      </c>
      <c r="C817" s="28">
        <v>75</v>
      </c>
      <c r="D817" s="29" t="s">
        <v>134</v>
      </c>
      <c r="E817" s="29" t="s">
        <v>147</v>
      </c>
      <c r="F817" s="15" t="s">
        <v>9</v>
      </c>
      <c r="G817" s="61" t="s">
        <v>747</v>
      </c>
      <c r="H817" s="200" t="str">
        <f t="shared" si="19"/>
        <v>FT1-FW4-B-MDF - W.Oak</v>
      </c>
      <c r="I817" s="368">
        <v>17.75</v>
      </c>
      <c r="J817" s="365">
        <f t="shared" si="20"/>
        <v>159.75</v>
      </c>
      <c r="L817" s="356"/>
      <c r="M817">
        <v>1</v>
      </c>
    </row>
    <row r="818" spans="1:13">
      <c r="A818" s="26" t="s">
        <v>68</v>
      </c>
      <c r="B818" s="27">
        <v>12</v>
      </c>
      <c r="C818" s="28">
        <v>82</v>
      </c>
      <c r="D818" s="29" t="s">
        <v>134</v>
      </c>
      <c r="E818" s="29" t="s">
        <v>149</v>
      </c>
      <c r="F818" s="15" t="s">
        <v>9</v>
      </c>
      <c r="G818" s="61" t="s">
        <v>747</v>
      </c>
      <c r="H818" s="200" t="str">
        <f t="shared" si="19"/>
        <v>FT1-FW6-B-MDF - W.Oak</v>
      </c>
      <c r="I818" s="368">
        <v>19.16</v>
      </c>
      <c r="J818" s="365">
        <f t="shared" si="20"/>
        <v>172.44</v>
      </c>
      <c r="L818" s="356"/>
      <c r="M818">
        <v>1</v>
      </c>
    </row>
    <row r="819" spans="1:13">
      <c r="A819" s="33" t="s">
        <v>63</v>
      </c>
      <c r="B819" s="34">
        <v>12</v>
      </c>
      <c r="C819" s="35">
        <v>31</v>
      </c>
      <c r="D819" s="36" t="s">
        <v>134</v>
      </c>
      <c r="E819" s="36" t="s">
        <v>144</v>
      </c>
      <c r="F819" s="15" t="s">
        <v>9</v>
      </c>
      <c r="G819" s="62" t="s">
        <v>716</v>
      </c>
      <c r="H819" s="200" t="str">
        <f t="shared" si="19"/>
        <v>FT1-FW1-B-MDF - Ash</v>
      </c>
      <c r="I819" s="369">
        <v>7.08</v>
      </c>
      <c r="J819" s="365">
        <f t="shared" si="20"/>
        <v>63.72</v>
      </c>
      <c r="L819" s="356"/>
      <c r="M819">
        <v>1</v>
      </c>
    </row>
    <row r="820" spans="1:13">
      <c r="A820" s="33" t="s">
        <v>65</v>
      </c>
      <c r="B820" s="34">
        <v>12</v>
      </c>
      <c r="C820" s="35">
        <v>45</v>
      </c>
      <c r="D820" s="36" t="s">
        <v>134</v>
      </c>
      <c r="E820" s="36" t="s">
        <v>145</v>
      </c>
      <c r="F820" s="15" t="s">
        <v>9</v>
      </c>
      <c r="G820" s="63" t="s">
        <v>716</v>
      </c>
      <c r="H820" s="200" t="str">
        <f t="shared" si="19"/>
        <v>FT1-FW2-B-MDF - Ash</v>
      </c>
      <c r="I820" s="369">
        <v>9.24</v>
      </c>
      <c r="J820" s="365">
        <f t="shared" si="20"/>
        <v>83.16</v>
      </c>
      <c r="L820" s="356"/>
      <c r="M820">
        <v>1</v>
      </c>
    </row>
    <row r="821" spans="1:13">
      <c r="A821" s="33" t="s">
        <v>66</v>
      </c>
      <c r="B821" s="34">
        <v>12</v>
      </c>
      <c r="C821" s="35">
        <v>60</v>
      </c>
      <c r="D821" s="36" t="s">
        <v>134</v>
      </c>
      <c r="E821" s="36" t="s">
        <v>146</v>
      </c>
      <c r="F821" s="15" t="s">
        <v>9</v>
      </c>
      <c r="G821" s="63" t="s">
        <v>716</v>
      </c>
      <c r="H821" s="200" t="str">
        <f t="shared" si="19"/>
        <v>FT1-FW3-B-MDF - Ash</v>
      </c>
      <c r="I821" s="369">
        <v>11.459999999999999</v>
      </c>
      <c r="J821" s="365">
        <f t="shared" si="20"/>
        <v>103.13999999999999</v>
      </c>
      <c r="L821" s="356"/>
      <c r="M821">
        <v>1</v>
      </c>
    </row>
    <row r="822" spans="1:13">
      <c r="A822" s="33" t="s">
        <v>67</v>
      </c>
      <c r="B822" s="34">
        <v>12</v>
      </c>
      <c r="C822" s="35">
        <v>75</v>
      </c>
      <c r="D822" s="36" t="s">
        <v>134</v>
      </c>
      <c r="E822" s="36" t="s">
        <v>147</v>
      </c>
      <c r="F822" s="15" t="s">
        <v>9</v>
      </c>
      <c r="G822" s="63" t="s">
        <v>716</v>
      </c>
      <c r="H822" s="200" t="str">
        <f t="shared" si="19"/>
        <v>FT1-FW4-B-MDF - Ash</v>
      </c>
      <c r="I822" s="369">
        <v>13.62</v>
      </c>
      <c r="J822" s="365">
        <f t="shared" si="20"/>
        <v>122.58</v>
      </c>
      <c r="L822" s="356"/>
      <c r="M822">
        <v>1</v>
      </c>
    </row>
    <row r="823" spans="1:13">
      <c r="A823" s="33" t="s">
        <v>68</v>
      </c>
      <c r="B823" s="34">
        <v>12</v>
      </c>
      <c r="C823" s="35">
        <v>82</v>
      </c>
      <c r="D823" s="36" t="s">
        <v>134</v>
      </c>
      <c r="E823" s="36" t="s">
        <v>149</v>
      </c>
      <c r="F823" s="15" t="s">
        <v>9</v>
      </c>
      <c r="G823" s="63" t="s">
        <v>716</v>
      </c>
      <c r="H823" s="200" t="str">
        <f t="shared" si="19"/>
        <v>FT1-FW6-B-MDF - Ash</v>
      </c>
      <c r="I823" s="369">
        <v>14.68</v>
      </c>
      <c r="J823" s="365">
        <f t="shared" si="20"/>
        <v>132.12</v>
      </c>
      <c r="L823" s="356"/>
      <c r="M823">
        <v>1</v>
      </c>
    </row>
    <row r="824" spans="1:13">
      <c r="A824" s="40" t="s">
        <v>63</v>
      </c>
      <c r="B824" s="41">
        <v>12</v>
      </c>
      <c r="C824" s="42">
        <v>31</v>
      </c>
      <c r="D824" s="43" t="s">
        <v>134</v>
      </c>
      <c r="E824" s="43" t="s">
        <v>144</v>
      </c>
      <c r="F824" s="15" t="s">
        <v>9</v>
      </c>
      <c r="G824" s="64" t="s">
        <v>748</v>
      </c>
      <c r="H824" s="200" t="str">
        <f t="shared" si="19"/>
        <v>FT1-FW1-B-MDF - Stmd Beech</v>
      </c>
      <c r="I824" s="370">
        <v>6.96</v>
      </c>
      <c r="J824" s="365">
        <f t="shared" si="20"/>
        <v>62.64</v>
      </c>
      <c r="L824" s="356"/>
      <c r="M824">
        <v>1</v>
      </c>
    </row>
    <row r="825" spans="1:13">
      <c r="A825" s="40" t="s">
        <v>65</v>
      </c>
      <c r="B825" s="41">
        <v>12</v>
      </c>
      <c r="C825" s="42">
        <v>45</v>
      </c>
      <c r="D825" s="43" t="s">
        <v>134</v>
      </c>
      <c r="E825" s="43" t="s">
        <v>145</v>
      </c>
      <c r="F825" s="15" t="s">
        <v>9</v>
      </c>
      <c r="G825" s="65" t="s">
        <v>748</v>
      </c>
      <c r="H825" s="200" t="str">
        <f t="shared" si="19"/>
        <v>FT1-FW2-B-MDF - Stmd Beech</v>
      </c>
      <c r="I825" s="370">
        <v>8.59</v>
      </c>
      <c r="J825" s="365">
        <f t="shared" si="20"/>
        <v>77.31</v>
      </c>
      <c r="L825" s="356"/>
      <c r="M825">
        <v>1</v>
      </c>
    </row>
    <row r="826" spans="1:13">
      <c r="A826" s="40" t="s">
        <v>66</v>
      </c>
      <c r="B826" s="41">
        <v>12</v>
      </c>
      <c r="C826" s="42">
        <v>60</v>
      </c>
      <c r="D826" s="43" t="s">
        <v>134</v>
      </c>
      <c r="E826" s="43" t="s">
        <v>146</v>
      </c>
      <c r="F826" s="15" t="s">
        <v>9</v>
      </c>
      <c r="G826" s="65" t="s">
        <v>748</v>
      </c>
      <c r="H826" s="200" t="str">
        <f t="shared" si="19"/>
        <v>FT1-FW3-B-MDF - Stmd Beech</v>
      </c>
      <c r="I826" s="370">
        <v>10.59</v>
      </c>
      <c r="J826" s="365">
        <f t="shared" si="20"/>
        <v>95.31</v>
      </c>
      <c r="L826" s="356"/>
      <c r="M826">
        <v>1</v>
      </c>
    </row>
    <row r="827" spans="1:13">
      <c r="A827" s="40" t="s">
        <v>67</v>
      </c>
      <c r="B827" s="41">
        <v>12</v>
      </c>
      <c r="C827" s="42">
        <v>75</v>
      </c>
      <c r="D827" s="43" t="s">
        <v>134</v>
      </c>
      <c r="E827" s="43" t="s">
        <v>147</v>
      </c>
      <c r="F827" s="15" t="s">
        <v>9</v>
      </c>
      <c r="G827" s="65" t="s">
        <v>748</v>
      </c>
      <c r="H827" s="200" t="str">
        <f t="shared" si="19"/>
        <v>FT1-FW4-B-MDF - Stmd Beech</v>
      </c>
      <c r="I827" s="370">
        <v>12.54</v>
      </c>
      <c r="J827" s="365">
        <f t="shared" si="20"/>
        <v>112.85999999999999</v>
      </c>
      <c r="L827" s="356"/>
      <c r="M827">
        <v>1</v>
      </c>
    </row>
    <row r="828" spans="1:13">
      <c r="A828" s="40" t="s">
        <v>68</v>
      </c>
      <c r="B828" s="41">
        <v>12</v>
      </c>
      <c r="C828" s="42">
        <v>82</v>
      </c>
      <c r="D828" s="43" t="s">
        <v>134</v>
      </c>
      <c r="E828" s="43" t="s">
        <v>149</v>
      </c>
      <c r="F828" s="15" t="s">
        <v>9</v>
      </c>
      <c r="G828" s="65" t="s">
        <v>748</v>
      </c>
      <c r="H828" s="200" t="str">
        <f t="shared" si="19"/>
        <v>FT1-FW6-B-MDF - Stmd Beech</v>
      </c>
      <c r="I828" s="370">
        <v>13.49</v>
      </c>
      <c r="J828" s="365">
        <f t="shared" si="20"/>
        <v>121.41</v>
      </c>
      <c r="L828" s="356"/>
      <c r="M828">
        <v>1</v>
      </c>
    </row>
    <row r="829" spans="1:13">
      <c r="A829" s="47" t="s">
        <v>63</v>
      </c>
      <c r="B829" s="48">
        <v>12</v>
      </c>
      <c r="C829" s="49">
        <v>31</v>
      </c>
      <c r="D829" s="50" t="s">
        <v>134</v>
      </c>
      <c r="E829" s="50" t="s">
        <v>144</v>
      </c>
      <c r="F829" s="15" t="s">
        <v>9</v>
      </c>
      <c r="G829" s="66" t="s">
        <v>721</v>
      </c>
      <c r="H829" s="200" t="str">
        <f t="shared" si="19"/>
        <v>FT1-FW1-B-MDF - Walnut</v>
      </c>
      <c r="I829" s="371">
        <v>14.129999999999999</v>
      </c>
      <c r="J829" s="365">
        <f t="shared" si="20"/>
        <v>127.16999999999999</v>
      </c>
      <c r="L829" s="356"/>
      <c r="M829">
        <v>1</v>
      </c>
    </row>
    <row r="830" spans="1:13">
      <c r="A830" s="47" t="s">
        <v>65</v>
      </c>
      <c r="B830" s="48">
        <v>12</v>
      </c>
      <c r="C830" s="49">
        <v>45</v>
      </c>
      <c r="D830" s="50" t="s">
        <v>134</v>
      </c>
      <c r="E830" s="50" t="s">
        <v>145</v>
      </c>
      <c r="F830" s="15" t="s">
        <v>9</v>
      </c>
      <c r="G830" s="67" t="s">
        <v>721</v>
      </c>
      <c r="H830" s="200" t="str">
        <f t="shared" si="19"/>
        <v>FT1-FW2-B-MDF - Walnut</v>
      </c>
      <c r="I830" s="371">
        <v>19.260000000000002</v>
      </c>
      <c r="J830" s="365">
        <f t="shared" si="20"/>
        <v>173.34</v>
      </c>
      <c r="L830" s="356"/>
      <c r="M830">
        <v>1</v>
      </c>
    </row>
    <row r="831" spans="1:13">
      <c r="A831" s="47" t="s">
        <v>66</v>
      </c>
      <c r="B831" s="48">
        <v>12</v>
      </c>
      <c r="C831" s="49">
        <v>60</v>
      </c>
      <c r="D831" s="50" t="s">
        <v>134</v>
      </c>
      <c r="E831" s="50" t="s">
        <v>146</v>
      </c>
      <c r="F831" s="15" t="s">
        <v>9</v>
      </c>
      <c r="G831" s="67" t="s">
        <v>721</v>
      </c>
      <c r="H831" s="200" t="str">
        <f t="shared" si="19"/>
        <v>FT1-FW3-B-MDF - Walnut</v>
      </c>
      <c r="I831" s="371">
        <v>24.770000000000003</v>
      </c>
      <c r="J831" s="365">
        <f t="shared" si="20"/>
        <v>222.93000000000004</v>
      </c>
      <c r="L831" s="356"/>
      <c r="M831">
        <v>1</v>
      </c>
    </row>
    <row r="832" spans="1:13">
      <c r="A832" s="47" t="s">
        <v>67</v>
      </c>
      <c r="B832" s="48">
        <v>12</v>
      </c>
      <c r="C832" s="49">
        <v>75</v>
      </c>
      <c r="D832" s="50" t="s">
        <v>134</v>
      </c>
      <c r="E832" s="50" t="s">
        <v>147</v>
      </c>
      <c r="F832" s="15" t="s">
        <v>9</v>
      </c>
      <c r="G832" s="67" t="s">
        <v>721</v>
      </c>
      <c r="H832" s="200" t="str">
        <f t="shared" si="19"/>
        <v>FT1-FW4-B-MDF - Walnut</v>
      </c>
      <c r="I832" s="371">
        <v>30.28</v>
      </c>
      <c r="J832" s="365">
        <f t="shared" si="20"/>
        <v>272.52</v>
      </c>
      <c r="L832" s="356"/>
      <c r="M832">
        <v>1</v>
      </c>
    </row>
    <row r="833" spans="1:13">
      <c r="A833" s="47" t="s">
        <v>68</v>
      </c>
      <c r="B833" s="48">
        <v>12</v>
      </c>
      <c r="C833" s="49">
        <v>82</v>
      </c>
      <c r="D833" s="50" t="s">
        <v>134</v>
      </c>
      <c r="E833" s="50" t="s">
        <v>149</v>
      </c>
      <c r="F833" s="15" t="s">
        <v>9</v>
      </c>
      <c r="G833" s="67" t="s">
        <v>721</v>
      </c>
      <c r="H833" s="200" t="str">
        <f t="shared" si="19"/>
        <v>FT1-FW6-B-MDF - Walnut</v>
      </c>
      <c r="I833" s="371">
        <v>32.839999999999996</v>
      </c>
      <c r="J833" s="365">
        <f t="shared" si="20"/>
        <v>295.55999999999995</v>
      </c>
      <c r="L833" s="356"/>
      <c r="M833">
        <v>1</v>
      </c>
    </row>
    <row r="834" spans="1:13">
      <c r="A834" s="12" t="s">
        <v>63</v>
      </c>
      <c r="B834" s="13">
        <v>12</v>
      </c>
      <c r="C834" s="14">
        <v>31</v>
      </c>
      <c r="D834" s="15" t="s">
        <v>134</v>
      </c>
      <c r="E834" s="15" t="s">
        <v>144</v>
      </c>
      <c r="F834" s="15" t="s">
        <v>9</v>
      </c>
      <c r="G834" s="56" t="s">
        <v>718</v>
      </c>
      <c r="H834" s="200" t="str">
        <f t="shared" si="19"/>
        <v>FT1-FW1-B-MDF - Maple</v>
      </c>
      <c r="I834" s="372">
        <v>8.61</v>
      </c>
      <c r="J834" s="365">
        <f t="shared" si="20"/>
        <v>77.489999999999995</v>
      </c>
      <c r="L834" s="356"/>
      <c r="M834">
        <v>1</v>
      </c>
    </row>
    <row r="835" spans="1:13">
      <c r="A835" s="12" t="s">
        <v>65</v>
      </c>
      <c r="B835" s="13">
        <v>12</v>
      </c>
      <c r="C835" s="14">
        <v>45</v>
      </c>
      <c r="D835" s="15" t="s">
        <v>134</v>
      </c>
      <c r="E835" s="15" t="s">
        <v>145</v>
      </c>
      <c r="F835" s="15" t="s">
        <v>9</v>
      </c>
      <c r="G835" s="68" t="s">
        <v>718</v>
      </c>
      <c r="H835" s="200" t="str">
        <f t="shared" si="19"/>
        <v>FT1-FW2-B-MDF - Maple</v>
      </c>
      <c r="I835" s="372">
        <v>11.34</v>
      </c>
      <c r="J835" s="365">
        <f t="shared" si="20"/>
        <v>102.06</v>
      </c>
      <c r="L835" s="356"/>
      <c r="M835">
        <v>1</v>
      </c>
    </row>
    <row r="836" spans="1:13">
      <c r="A836" s="12" t="s">
        <v>66</v>
      </c>
      <c r="B836" s="13">
        <v>12</v>
      </c>
      <c r="C836" s="14">
        <v>60</v>
      </c>
      <c r="D836" s="15" t="s">
        <v>134</v>
      </c>
      <c r="E836" s="15" t="s">
        <v>146</v>
      </c>
      <c r="F836" s="15" t="s">
        <v>9</v>
      </c>
      <c r="G836" s="68" t="s">
        <v>718</v>
      </c>
      <c r="H836" s="200" t="str">
        <f t="shared" si="19"/>
        <v>FT1-FW3-B-MDF - Maple</v>
      </c>
      <c r="I836" s="372">
        <v>14.25</v>
      </c>
      <c r="J836" s="365">
        <f t="shared" si="20"/>
        <v>128.25</v>
      </c>
      <c r="L836" s="356"/>
      <c r="M836">
        <v>1</v>
      </c>
    </row>
    <row r="837" spans="1:13">
      <c r="A837" s="12" t="s">
        <v>67</v>
      </c>
      <c r="B837" s="13">
        <v>12</v>
      </c>
      <c r="C837" s="14">
        <v>75</v>
      </c>
      <c r="D837" s="15" t="s">
        <v>134</v>
      </c>
      <c r="E837" s="15" t="s">
        <v>147</v>
      </c>
      <c r="F837" s="15" t="s">
        <v>9</v>
      </c>
      <c r="G837" s="68" t="s">
        <v>718</v>
      </c>
      <c r="H837" s="200" t="str">
        <f t="shared" si="19"/>
        <v>FT1-FW4-B-MDF - Maple</v>
      </c>
      <c r="I837" s="372">
        <v>17.170000000000002</v>
      </c>
      <c r="J837" s="365">
        <f t="shared" si="20"/>
        <v>154.53000000000003</v>
      </c>
      <c r="L837" s="356"/>
      <c r="M837">
        <v>1</v>
      </c>
    </row>
    <row r="838" spans="1:13">
      <c r="A838" s="12" t="s">
        <v>68</v>
      </c>
      <c r="B838" s="13">
        <v>12</v>
      </c>
      <c r="C838" s="14">
        <v>82</v>
      </c>
      <c r="D838" s="15" t="s">
        <v>134</v>
      </c>
      <c r="E838" s="15" t="s">
        <v>149</v>
      </c>
      <c r="F838" s="15" t="s">
        <v>9</v>
      </c>
      <c r="G838" s="68" t="s">
        <v>718</v>
      </c>
      <c r="H838" s="200" t="str">
        <f t="shared" si="19"/>
        <v>FT1-FW6-B-MDF - Maple</v>
      </c>
      <c r="I838" s="372">
        <v>18.560000000000002</v>
      </c>
      <c r="J838" s="365">
        <f t="shared" si="20"/>
        <v>167.04000000000002</v>
      </c>
      <c r="L838" s="356"/>
      <c r="M838">
        <v>1</v>
      </c>
    </row>
    <row r="839" spans="1:13">
      <c r="A839" s="19" t="s">
        <v>63</v>
      </c>
      <c r="B839" s="20">
        <v>12</v>
      </c>
      <c r="C839" s="21">
        <v>31</v>
      </c>
      <c r="D839" s="22" t="s">
        <v>134</v>
      </c>
      <c r="E839" s="22" t="s">
        <v>144</v>
      </c>
      <c r="F839" s="15" t="s">
        <v>9</v>
      </c>
      <c r="G839" s="57" t="s">
        <v>717</v>
      </c>
      <c r="H839" s="200" t="str">
        <f t="shared" si="19"/>
        <v>FT1-FW1-B-MDF - Cherry</v>
      </c>
      <c r="I839" s="367">
        <v>9.379999999999999</v>
      </c>
      <c r="J839" s="365">
        <f t="shared" si="20"/>
        <v>84.419999999999987</v>
      </c>
      <c r="L839" s="356"/>
      <c r="M839">
        <v>1</v>
      </c>
    </row>
    <row r="840" spans="1:13">
      <c r="A840" s="19" t="s">
        <v>65</v>
      </c>
      <c r="B840" s="20">
        <v>12</v>
      </c>
      <c r="C840" s="21">
        <v>45</v>
      </c>
      <c r="D840" s="22" t="s">
        <v>134</v>
      </c>
      <c r="E840" s="22" t="s">
        <v>145</v>
      </c>
      <c r="F840" s="15" t="s">
        <v>9</v>
      </c>
      <c r="G840" s="59" t="s">
        <v>717</v>
      </c>
      <c r="H840" s="200" t="str">
        <f t="shared" si="19"/>
        <v>FT1-FW2-B-MDF - Cherry</v>
      </c>
      <c r="I840" s="367">
        <v>12.379999999999999</v>
      </c>
      <c r="J840" s="365">
        <f t="shared" si="20"/>
        <v>111.41999999999999</v>
      </c>
      <c r="L840" s="356"/>
      <c r="M840">
        <v>1</v>
      </c>
    </row>
    <row r="841" spans="1:13">
      <c r="A841" s="19" t="s">
        <v>66</v>
      </c>
      <c r="B841" s="20">
        <v>12</v>
      </c>
      <c r="C841" s="21">
        <v>60</v>
      </c>
      <c r="D841" s="22" t="s">
        <v>134</v>
      </c>
      <c r="E841" s="22" t="s">
        <v>146</v>
      </c>
      <c r="F841" s="15" t="s">
        <v>9</v>
      </c>
      <c r="G841" s="59" t="s">
        <v>717</v>
      </c>
      <c r="H841" s="200" t="str">
        <f t="shared" si="19"/>
        <v>FT1-FW3-B-MDF - Cherry</v>
      </c>
      <c r="I841" s="367">
        <v>15.69</v>
      </c>
      <c r="J841" s="365">
        <f t="shared" si="20"/>
        <v>141.21</v>
      </c>
      <c r="L841" s="356"/>
      <c r="M841">
        <v>1</v>
      </c>
    </row>
    <row r="842" spans="1:13">
      <c r="A842" s="19" t="s">
        <v>67</v>
      </c>
      <c r="B842" s="20">
        <v>12</v>
      </c>
      <c r="C842" s="21">
        <v>75</v>
      </c>
      <c r="D842" s="22" t="s">
        <v>134</v>
      </c>
      <c r="E842" s="22" t="s">
        <v>147</v>
      </c>
      <c r="F842" s="15" t="s">
        <v>9</v>
      </c>
      <c r="G842" s="59" t="s">
        <v>717</v>
      </c>
      <c r="H842" s="200" t="str">
        <f t="shared" si="19"/>
        <v>FT1-FW4-B-MDF - Cherry</v>
      </c>
      <c r="I842" s="367">
        <v>19</v>
      </c>
      <c r="J842" s="365">
        <f t="shared" si="20"/>
        <v>171</v>
      </c>
      <c r="L842" s="356"/>
      <c r="M842">
        <v>1</v>
      </c>
    </row>
    <row r="843" spans="1:13">
      <c r="A843" s="19" t="s">
        <v>68</v>
      </c>
      <c r="B843" s="20">
        <v>12</v>
      </c>
      <c r="C843" s="21">
        <v>82</v>
      </c>
      <c r="D843" s="22" t="s">
        <v>134</v>
      </c>
      <c r="E843" s="22" t="s">
        <v>149</v>
      </c>
      <c r="F843" s="15" t="s">
        <v>9</v>
      </c>
      <c r="G843" s="59" t="s">
        <v>717</v>
      </c>
      <c r="H843" s="200" t="str">
        <f t="shared" si="19"/>
        <v>FT1-FW6-B-MDF - Cherry</v>
      </c>
      <c r="I843" s="367">
        <v>20.5</v>
      </c>
      <c r="J843" s="365">
        <f t="shared" si="20"/>
        <v>184.5</v>
      </c>
      <c r="L843" s="356"/>
      <c r="M843">
        <v>1</v>
      </c>
    </row>
    <row r="844" spans="1:13">
      <c r="A844" s="26" t="s">
        <v>63</v>
      </c>
      <c r="B844" s="27">
        <v>12</v>
      </c>
      <c r="C844" s="28">
        <v>31</v>
      </c>
      <c r="D844" s="29" t="s">
        <v>134</v>
      </c>
      <c r="E844" s="29" t="s">
        <v>144</v>
      </c>
      <c r="F844" s="15" t="s">
        <v>9</v>
      </c>
      <c r="G844" s="60" t="s">
        <v>749</v>
      </c>
      <c r="H844" s="200" t="str">
        <f t="shared" si="19"/>
        <v>FT1-FW1-B-MDF - Hardwood</v>
      </c>
      <c r="I844" s="368">
        <v>6.24</v>
      </c>
      <c r="J844" s="365">
        <f t="shared" si="20"/>
        <v>56.160000000000004</v>
      </c>
      <c r="L844" s="356"/>
      <c r="M844">
        <v>1</v>
      </c>
    </row>
    <row r="845" spans="1:13">
      <c r="A845" s="26" t="s">
        <v>65</v>
      </c>
      <c r="B845" s="27">
        <v>12</v>
      </c>
      <c r="C845" s="28">
        <v>45</v>
      </c>
      <c r="D845" s="29" t="s">
        <v>134</v>
      </c>
      <c r="E845" s="29" t="s">
        <v>145</v>
      </c>
      <c r="F845" s="15" t="s">
        <v>9</v>
      </c>
      <c r="G845" s="60" t="s">
        <v>749</v>
      </c>
      <c r="H845" s="200" t="str">
        <f t="shared" si="19"/>
        <v>FT1-FW2-B-MDF - Hardwood</v>
      </c>
      <c r="I845" s="368">
        <v>7.85</v>
      </c>
      <c r="J845" s="365">
        <f t="shared" si="20"/>
        <v>70.649999999999991</v>
      </c>
      <c r="L845" s="356"/>
      <c r="M845">
        <v>1</v>
      </c>
    </row>
    <row r="846" spans="1:13">
      <c r="A846" s="26" t="s">
        <v>66</v>
      </c>
      <c r="B846" s="27">
        <v>12</v>
      </c>
      <c r="C846" s="28">
        <v>60</v>
      </c>
      <c r="D846" s="29" t="s">
        <v>134</v>
      </c>
      <c r="E846" s="29" t="s">
        <v>146</v>
      </c>
      <c r="F846" s="15" t="s">
        <v>9</v>
      </c>
      <c r="G846" s="60" t="s">
        <v>749</v>
      </c>
      <c r="H846" s="200" t="str">
        <f t="shared" si="19"/>
        <v>FT1-FW3-B-MDF - Hardwood</v>
      </c>
      <c r="I846" s="368">
        <v>9.57</v>
      </c>
      <c r="J846" s="365">
        <f t="shared" si="20"/>
        <v>86.13</v>
      </c>
      <c r="L846" s="356"/>
      <c r="M846">
        <v>1</v>
      </c>
    </row>
    <row r="847" spans="1:13">
      <c r="A847" s="26" t="s">
        <v>67</v>
      </c>
      <c r="B847" s="27">
        <v>12</v>
      </c>
      <c r="C847" s="28">
        <v>75</v>
      </c>
      <c r="D847" s="29" t="s">
        <v>134</v>
      </c>
      <c r="E847" s="29" t="s">
        <v>147</v>
      </c>
      <c r="F847" s="15" t="s">
        <v>9</v>
      </c>
      <c r="G847" s="60" t="s">
        <v>749</v>
      </c>
      <c r="H847" s="200" t="str">
        <f t="shared" si="19"/>
        <v>FT1-FW4-B-MDF - Hardwood</v>
      </c>
      <c r="I847" s="368">
        <v>11.24</v>
      </c>
      <c r="J847" s="365">
        <f t="shared" si="20"/>
        <v>101.16</v>
      </c>
      <c r="L847" s="356"/>
      <c r="M847">
        <v>1</v>
      </c>
    </row>
    <row r="848" spans="1:13">
      <c r="A848" s="26" t="s">
        <v>68</v>
      </c>
      <c r="B848" s="27">
        <v>12</v>
      </c>
      <c r="C848" s="28">
        <v>82</v>
      </c>
      <c r="D848" s="29" t="s">
        <v>134</v>
      </c>
      <c r="E848" s="29" t="s">
        <v>149</v>
      </c>
      <c r="F848" s="15" t="s">
        <v>9</v>
      </c>
      <c r="G848" s="60" t="s">
        <v>749</v>
      </c>
      <c r="H848" s="200" t="str">
        <f t="shared" si="19"/>
        <v>FT1-FW6-B-MDF - Hardwood</v>
      </c>
      <c r="I848" s="368">
        <v>12.09</v>
      </c>
      <c r="J848" s="365">
        <f t="shared" si="20"/>
        <v>108.81</v>
      </c>
      <c r="L848" s="356"/>
      <c r="M848">
        <v>1</v>
      </c>
    </row>
    <row r="849" spans="1:13">
      <c r="A849" s="33" t="s">
        <v>63</v>
      </c>
      <c r="B849" s="34">
        <v>12</v>
      </c>
      <c r="C849" s="35">
        <v>31</v>
      </c>
      <c r="D849" s="36" t="s">
        <v>134</v>
      </c>
      <c r="E849" s="36" t="s">
        <v>144</v>
      </c>
      <c r="F849" s="15" t="s">
        <v>9</v>
      </c>
      <c r="G849" s="62" t="s">
        <v>750</v>
      </c>
      <c r="H849" s="200" t="str">
        <f t="shared" si="19"/>
        <v>FT1-FW1-B-MDF - CND MAPLE</v>
      </c>
      <c r="I849" s="369">
        <v>7.1</v>
      </c>
      <c r="J849" s="365">
        <f t="shared" si="20"/>
        <v>63.9</v>
      </c>
      <c r="L849" s="356"/>
      <c r="M849">
        <v>1</v>
      </c>
    </row>
    <row r="850" spans="1:13">
      <c r="A850" s="33" t="s">
        <v>65</v>
      </c>
      <c r="B850" s="34">
        <v>12</v>
      </c>
      <c r="C850" s="35">
        <v>45</v>
      </c>
      <c r="D850" s="36" t="s">
        <v>134</v>
      </c>
      <c r="E850" s="36" t="s">
        <v>145</v>
      </c>
      <c r="F850" s="15" t="s">
        <v>9</v>
      </c>
      <c r="G850" s="63" t="s">
        <v>750</v>
      </c>
      <c r="H850" s="200" t="str">
        <f t="shared" si="19"/>
        <v>FT1-FW2-B-MDF - CND MAPLE</v>
      </c>
      <c r="I850" s="369">
        <v>8.76</v>
      </c>
      <c r="J850" s="365">
        <f t="shared" si="20"/>
        <v>78.84</v>
      </c>
      <c r="L850" s="356"/>
      <c r="M850">
        <v>1</v>
      </c>
    </row>
    <row r="851" spans="1:13">
      <c r="A851" s="33" t="s">
        <v>66</v>
      </c>
      <c r="B851" s="34">
        <v>12</v>
      </c>
      <c r="C851" s="35">
        <v>60</v>
      </c>
      <c r="D851" s="36" t="s">
        <v>134</v>
      </c>
      <c r="E851" s="36" t="s">
        <v>146</v>
      </c>
      <c r="F851" s="15" t="s">
        <v>9</v>
      </c>
      <c r="G851" s="63" t="s">
        <v>750</v>
      </c>
      <c r="H851" s="200" t="str">
        <f t="shared" si="19"/>
        <v>FT1-FW3-B-MDF - CND MAPLE</v>
      </c>
      <c r="I851" s="369">
        <v>10.799999999999999</v>
      </c>
      <c r="J851" s="365">
        <f t="shared" si="20"/>
        <v>97.199999999999989</v>
      </c>
      <c r="L851" s="356"/>
      <c r="M851">
        <v>1</v>
      </c>
    </row>
    <row r="852" spans="1:13">
      <c r="A852" s="33" t="s">
        <v>67</v>
      </c>
      <c r="B852" s="34">
        <v>12</v>
      </c>
      <c r="C852" s="35">
        <v>75</v>
      </c>
      <c r="D852" s="36" t="s">
        <v>134</v>
      </c>
      <c r="E852" s="36" t="s">
        <v>147</v>
      </c>
      <c r="F852" s="15" t="s">
        <v>9</v>
      </c>
      <c r="G852" s="63" t="s">
        <v>750</v>
      </c>
      <c r="H852" s="200" t="str">
        <f t="shared" si="19"/>
        <v>FT1-FW4-B-MDF - CND MAPLE</v>
      </c>
      <c r="I852" s="369">
        <v>12.79</v>
      </c>
      <c r="J852" s="365">
        <f t="shared" si="20"/>
        <v>115.10999999999999</v>
      </c>
      <c r="L852" s="356"/>
      <c r="M852">
        <v>1</v>
      </c>
    </row>
    <row r="853" spans="1:13">
      <c r="A853" s="33" t="s">
        <v>68</v>
      </c>
      <c r="B853" s="34">
        <v>12</v>
      </c>
      <c r="C853" s="35">
        <v>82</v>
      </c>
      <c r="D853" s="36" t="s">
        <v>134</v>
      </c>
      <c r="E853" s="36" t="s">
        <v>149</v>
      </c>
      <c r="F853" s="15" t="s">
        <v>9</v>
      </c>
      <c r="G853" s="63" t="s">
        <v>750</v>
      </c>
      <c r="H853" s="200" t="str">
        <f t="shared" si="19"/>
        <v>FT1-FW6-B-MDF - CND MAPLE</v>
      </c>
      <c r="I853" s="369">
        <v>13.75</v>
      </c>
      <c r="J853" s="365">
        <f t="shared" si="20"/>
        <v>123.75</v>
      </c>
      <c r="L853" s="356"/>
      <c r="M853">
        <v>1</v>
      </c>
    </row>
    <row r="854" spans="1:13">
      <c r="A854" s="12" t="s">
        <v>63</v>
      </c>
      <c r="B854" s="13">
        <v>12</v>
      </c>
      <c r="C854" s="14">
        <v>31</v>
      </c>
      <c r="D854" s="15" t="s">
        <v>134</v>
      </c>
      <c r="E854" s="15" t="s">
        <v>144</v>
      </c>
      <c r="F854" s="15" t="s">
        <v>4</v>
      </c>
      <c r="G854" s="56" t="s">
        <v>746</v>
      </c>
      <c r="H854" s="200" t="str">
        <f t="shared" ref="H854:H917" si="21">D854&amp;"-"&amp;E854&amp;"-"&amp;F854&amp;"-"&amp;G854</f>
        <v>FT1-FW1-C-MDF - Euro Oak</v>
      </c>
      <c r="I854" s="366">
        <v>15.5</v>
      </c>
      <c r="J854" s="365">
        <f>+I854*8</f>
        <v>124</v>
      </c>
      <c r="L854" s="356"/>
      <c r="M854">
        <v>1</v>
      </c>
    </row>
    <row r="855" spans="1:13">
      <c r="A855" s="12" t="s">
        <v>65</v>
      </c>
      <c r="B855" s="13">
        <v>12</v>
      </c>
      <c r="C855" s="14">
        <v>45</v>
      </c>
      <c r="D855" s="15" t="s">
        <v>134</v>
      </c>
      <c r="E855" s="15" t="s">
        <v>145</v>
      </c>
      <c r="F855" s="15" t="s">
        <v>4</v>
      </c>
      <c r="G855" s="56" t="s">
        <v>746</v>
      </c>
      <c r="H855" s="200" t="str">
        <f t="shared" si="21"/>
        <v>FT1-FW2-C-MDF - Euro Oak</v>
      </c>
      <c r="I855" s="366">
        <v>19.87</v>
      </c>
      <c r="J855" s="365">
        <f t="shared" ref="J855:J903" si="22">+I855*8</f>
        <v>158.96</v>
      </c>
      <c r="L855" s="356"/>
      <c r="M855">
        <v>1</v>
      </c>
    </row>
    <row r="856" spans="1:13">
      <c r="A856" s="12" t="s">
        <v>66</v>
      </c>
      <c r="B856" s="13">
        <v>12</v>
      </c>
      <c r="C856" s="14">
        <v>60</v>
      </c>
      <c r="D856" s="15" t="s">
        <v>134</v>
      </c>
      <c r="E856" s="15" t="s">
        <v>146</v>
      </c>
      <c r="F856" s="15" t="s">
        <v>4</v>
      </c>
      <c r="G856" s="56" t="s">
        <v>746</v>
      </c>
      <c r="H856" s="200" t="str">
        <f t="shared" si="21"/>
        <v>FT1-FW3-C-MDF - Euro Oak</v>
      </c>
      <c r="I856" s="366">
        <v>25.700000000000003</v>
      </c>
      <c r="J856" s="365">
        <f t="shared" si="22"/>
        <v>205.60000000000002</v>
      </c>
      <c r="L856" s="356"/>
      <c r="M856">
        <v>1</v>
      </c>
    </row>
    <row r="857" spans="1:13">
      <c r="A857" s="12" t="s">
        <v>67</v>
      </c>
      <c r="B857" s="13">
        <v>12</v>
      </c>
      <c r="C857" s="14">
        <v>75</v>
      </c>
      <c r="D857" s="15" t="s">
        <v>134</v>
      </c>
      <c r="E857" s="15" t="s">
        <v>147</v>
      </c>
      <c r="F857" s="15" t="s">
        <v>4</v>
      </c>
      <c r="G857" s="56" t="s">
        <v>746</v>
      </c>
      <c r="H857" s="200" t="str">
        <f t="shared" si="21"/>
        <v>FT1-FW4-C-MDF - Euro Oak</v>
      </c>
      <c r="I857" s="366">
        <v>30.69</v>
      </c>
      <c r="J857" s="365">
        <f t="shared" si="22"/>
        <v>245.52</v>
      </c>
      <c r="L857" s="356"/>
      <c r="M857">
        <v>1</v>
      </c>
    </row>
    <row r="858" spans="1:13">
      <c r="A858" s="12" t="s">
        <v>68</v>
      </c>
      <c r="B858" s="13">
        <v>12</v>
      </c>
      <c r="C858" s="14">
        <v>82</v>
      </c>
      <c r="D858" s="15" t="s">
        <v>134</v>
      </c>
      <c r="E858" s="15" t="s">
        <v>149</v>
      </c>
      <c r="F858" s="15" t="s">
        <v>4</v>
      </c>
      <c r="G858" s="56" t="s">
        <v>746</v>
      </c>
      <c r="H858" s="200" t="str">
        <f t="shared" si="21"/>
        <v>FT1-FW6-C-MDF - Euro Oak</v>
      </c>
      <c r="I858" s="366">
        <v>32.989999999999995</v>
      </c>
      <c r="J858" s="365">
        <f t="shared" si="22"/>
        <v>263.91999999999996</v>
      </c>
      <c r="L858" s="356"/>
      <c r="M858">
        <v>1</v>
      </c>
    </row>
    <row r="859" spans="1:13">
      <c r="A859" s="19" t="s">
        <v>63</v>
      </c>
      <c r="B859" s="20">
        <v>12</v>
      </c>
      <c r="C859" s="21">
        <v>31</v>
      </c>
      <c r="D859" s="22" t="s">
        <v>134</v>
      </c>
      <c r="E859" s="22" t="s">
        <v>144</v>
      </c>
      <c r="F859" s="15" t="s">
        <v>4</v>
      </c>
      <c r="G859" s="57" t="s">
        <v>720</v>
      </c>
      <c r="H859" s="200" t="str">
        <f t="shared" si="21"/>
        <v>FT1-FW1-C-MDF - Sapele</v>
      </c>
      <c r="I859" s="367">
        <v>8.31</v>
      </c>
      <c r="J859" s="365">
        <f t="shared" si="22"/>
        <v>66.48</v>
      </c>
      <c r="L859" s="356"/>
      <c r="M859">
        <v>1</v>
      </c>
    </row>
    <row r="860" spans="1:13">
      <c r="A860" s="19" t="s">
        <v>65</v>
      </c>
      <c r="B860" s="20">
        <v>12</v>
      </c>
      <c r="C860" s="21">
        <v>45</v>
      </c>
      <c r="D860" s="22" t="s">
        <v>134</v>
      </c>
      <c r="E860" s="22" t="s">
        <v>145</v>
      </c>
      <c r="F860" s="15" t="s">
        <v>4</v>
      </c>
      <c r="G860" s="58" t="s">
        <v>720</v>
      </c>
      <c r="H860" s="200" t="str">
        <f t="shared" si="21"/>
        <v>FT1-FW2-C-MDF - Sapele</v>
      </c>
      <c r="I860" s="367">
        <v>10.81</v>
      </c>
      <c r="J860" s="365">
        <f t="shared" si="22"/>
        <v>86.48</v>
      </c>
      <c r="L860" s="356"/>
      <c r="M860">
        <v>1</v>
      </c>
    </row>
    <row r="861" spans="1:13">
      <c r="A861" s="19" t="s">
        <v>66</v>
      </c>
      <c r="B861" s="20">
        <v>12</v>
      </c>
      <c r="C861" s="21">
        <v>60</v>
      </c>
      <c r="D861" s="22" t="s">
        <v>134</v>
      </c>
      <c r="E861" s="22" t="s">
        <v>146</v>
      </c>
      <c r="F861" s="15" t="s">
        <v>4</v>
      </c>
      <c r="G861" s="58" t="s">
        <v>720</v>
      </c>
      <c r="H861" s="200" t="str">
        <f t="shared" si="21"/>
        <v>FT1-FW3-C-MDF - Sapele</v>
      </c>
      <c r="I861" s="367">
        <v>13.52</v>
      </c>
      <c r="J861" s="365">
        <f t="shared" si="22"/>
        <v>108.16</v>
      </c>
      <c r="L861" s="356"/>
      <c r="M861">
        <v>1</v>
      </c>
    </row>
    <row r="862" spans="1:13">
      <c r="A862" s="19" t="s">
        <v>67</v>
      </c>
      <c r="B862" s="20">
        <v>12</v>
      </c>
      <c r="C862" s="21">
        <v>75</v>
      </c>
      <c r="D862" s="22" t="s">
        <v>134</v>
      </c>
      <c r="E862" s="22" t="s">
        <v>147</v>
      </c>
      <c r="F862" s="15" t="s">
        <v>4</v>
      </c>
      <c r="G862" s="58" t="s">
        <v>720</v>
      </c>
      <c r="H862" s="200" t="str">
        <f t="shared" si="21"/>
        <v>FT1-FW4-C-MDF - Sapele</v>
      </c>
      <c r="I862" s="367">
        <v>16.23</v>
      </c>
      <c r="J862" s="365">
        <f t="shared" si="22"/>
        <v>129.84</v>
      </c>
      <c r="L862" s="356"/>
      <c r="M862">
        <v>1</v>
      </c>
    </row>
    <row r="863" spans="1:13">
      <c r="A863" s="19" t="s">
        <v>68</v>
      </c>
      <c r="B863" s="20">
        <v>12</v>
      </c>
      <c r="C863" s="21">
        <v>82</v>
      </c>
      <c r="D863" s="22" t="s">
        <v>134</v>
      </c>
      <c r="E863" s="22" t="s">
        <v>149</v>
      </c>
      <c r="F863" s="15" t="s">
        <v>4</v>
      </c>
      <c r="G863" s="58" t="s">
        <v>720</v>
      </c>
      <c r="H863" s="200" t="str">
        <f t="shared" si="21"/>
        <v>FT1-FW6-C-MDF - Sapele</v>
      </c>
      <c r="I863" s="367">
        <v>17.53</v>
      </c>
      <c r="J863" s="365">
        <f t="shared" si="22"/>
        <v>140.24</v>
      </c>
      <c r="L863" s="356"/>
      <c r="M863">
        <v>1</v>
      </c>
    </row>
    <row r="864" spans="1:13">
      <c r="A864" s="26" t="s">
        <v>63</v>
      </c>
      <c r="B864" s="27">
        <v>12</v>
      </c>
      <c r="C864" s="28">
        <v>31</v>
      </c>
      <c r="D864" s="29" t="s">
        <v>134</v>
      </c>
      <c r="E864" s="29" t="s">
        <v>144</v>
      </c>
      <c r="F864" s="15" t="s">
        <v>4</v>
      </c>
      <c r="G864" s="60" t="s">
        <v>747</v>
      </c>
      <c r="H864" s="200" t="str">
        <f t="shared" si="21"/>
        <v>FT1-FW1-C-MDF - W.Oak</v>
      </c>
      <c r="I864" s="368">
        <v>8.7899999999999991</v>
      </c>
      <c r="J864" s="365">
        <f t="shared" si="22"/>
        <v>70.319999999999993</v>
      </c>
      <c r="L864" s="356"/>
      <c r="M864">
        <v>1</v>
      </c>
    </row>
    <row r="865" spans="1:13">
      <c r="A865" s="26" t="s">
        <v>65</v>
      </c>
      <c r="B865" s="27">
        <v>12</v>
      </c>
      <c r="C865" s="28">
        <v>45</v>
      </c>
      <c r="D865" s="29" t="s">
        <v>134</v>
      </c>
      <c r="E865" s="29" t="s">
        <v>145</v>
      </c>
      <c r="F865" s="15" t="s">
        <v>4</v>
      </c>
      <c r="G865" s="61" t="s">
        <v>747</v>
      </c>
      <c r="H865" s="200" t="str">
        <f t="shared" si="21"/>
        <v>FT1-FW2-C-MDF - W.Oak</v>
      </c>
      <c r="I865" s="368">
        <v>11.75</v>
      </c>
      <c r="J865" s="365">
        <f t="shared" si="22"/>
        <v>94</v>
      </c>
      <c r="L865" s="356"/>
      <c r="M865">
        <v>1</v>
      </c>
    </row>
    <row r="866" spans="1:13">
      <c r="A866" s="26" t="s">
        <v>66</v>
      </c>
      <c r="B866" s="27">
        <v>12</v>
      </c>
      <c r="C866" s="28">
        <v>60</v>
      </c>
      <c r="D866" s="29" t="s">
        <v>134</v>
      </c>
      <c r="E866" s="29" t="s">
        <v>146</v>
      </c>
      <c r="F866" s="15" t="s">
        <v>4</v>
      </c>
      <c r="G866" s="61" t="s">
        <v>747</v>
      </c>
      <c r="H866" s="200" t="str">
        <f t="shared" si="21"/>
        <v>FT1-FW3-C-MDF - W.Oak</v>
      </c>
      <c r="I866" s="368">
        <v>14.69</v>
      </c>
      <c r="J866" s="365">
        <f t="shared" si="22"/>
        <v>117.52</v>
      </c>
      <c r="L866" s="356"/>
      <c r="M866">
        <v>1</v>
      </c>
    </row>
    <row r="867" spans="1:13">
      <c r="A867" s="26" t="s">
        <v>67</v>
      </c>
      <c r="B867" s="27">
        <v>12</v>
      </c>
      <c r="C867" s="28">
        <v>75</v>
      </c>
      <c r="D867" s="29" t="s">
        <v>134</v>
      </c>
      <c r="E867" s="29" t="s">
        <v>147</v>
      </c>
      <c r="F867" s="15" t="s">
        <v>4</v>
      </c>
      <c r="G867" s="61" t="s">
        <v>747</v>
      </c>
      <c r="H867" s="200" t="str">
        <f t="shared" si="21"/>
        <v>FT1-FW4-C-MDF - W.Oak</v>
      </c>
      <c r="I867" s="368">
        <v>17.75</v>
      </c>
      <c r="J867" s="365">
        <f t="shared" si="22"/>
        <v>142</v>
      </c>
      <c r="L867" s="356"/>
      <c r="M867">
        <v>1</v>
      </c>
    </row>
    <row r="868" spans="1:13">
      <c r="A868" s="26" t="s">
        <v>68</v>
      </c>
      <c r="B868" s="27">
        <v>12</v>
      </c>
      <c r="C868" s="28">
        <v>82</v>
      </c>
      <c r="D868" s="29" t="s">
        <v>134</v>
      </c>
      <c r="E868" s="29" t="s">
        <v>149</v>
      </c>
      <c r="F868" s="15" t="s">
        <v>4</v>
      </c>
      <c r="G868" s="61" t="s">
        <v>747</v>
      </c>
      <c r="H868" s="200" t="str">
        <f t="shared" si="21"/>
        <v>FT1-FW6-C-MDF - W.Oak</v>
      </c>
      <c r="I868" s="368">
        <v>19.16</v>
      </c>
      <c r="J868" s="365">
        <f t="shared" si="22"/>
        <v>153.28</v>
      </c>
      <c r="L868" s="356"/>
      <c r="M868">
        <v>1</v>
      </c>
    </row>
    <row r="869" spans="1:13">
      <c r="A869" s="33" t="s">
        <v>63</v>
      </c>
      <c r="B869" s="34">
        <v>12</v>
      </c>
      <c r="C869" s="35">
        <v>31</v>
      </c>
      <c r="D869" s="36" t="s">
        <v>134</v>
      </c>
      <c r="E869" s="36" t="s">
        <v>144</v>
      </c>
      <c r="F869" s="15" t="s">
        <v>4</v>
      </c>
      <c r="G869" s="62" t="s">
        <v>716</v>
      </c>
      <c r="H869" s="200" t="str">
        <f t="shared" si="21"/>
        <v>FT1-FW1-C-MDF - Ash</v>
      </c>
      <c r="I869" s="369">
        <v>7.08</v>
      </c>
      <c r="J869" s="365">
        <f t="shared" si="22"/>
        <v>56.64</v>
      </c>
      <c r="L869" s="356"/>
      <c r="M869">
        <v>1</v>
      </c>
    </row>
    <row r="870" spans="1:13">
      <c r="A870" s="33" t="s">
        <v>65</v>
      </c>
      <c r="B870" s="34">
        <v>12</v>
      </c>
      <c r="C870" s="35">
        <v>45</v>
      </c>
      <c r="D870" s="36" t="s">
        <v>134</v>
      </c>
      <c r="E870" s="36" t="s">
        <v>145</v>
      </c>
      <c r="F870" s="15" t="s">
        <v>4</v>
      </c>
      <c r="G870" s="63" t="s">
        <v>716</v>
      </c>
      <c r="H870" s="200" t="str">
        <f t="shared" si="21"/>
        <v>FT1-FW2-C-MDF - Ash</v>
      </c>
      <c r="I870" s="369">
        <v>9.24</v>
      </c>
      <c r="J870" s="365">
        <f t="shared" si="22"/>
        <v>73.92</v>
      </c>
      <c r="L870" s="356"/>
      <c r="M870">
        <v>1</v>
      </c>
    </row>
    <row r="871" spans="1:13">
      <c r="A871" s="33" t="s">
        <v>66</v>
      </c>
      <c r="B871" s="34">
        <v>12</v>
      </c>
      <c r="C871" s="35">
        <v>60</v>
      </c>
      <c r="D871" s="36" t="s">
        <v>134</v>
      </c>
      <c r="E871" s="36" t="s">
        <v>146</v>
      </c>
      <c r="F871" s="15" t="s">
        <v>4</v>
      </c>
      <c r="G871" s="63" t="s">
        <v>716</v>
      </c>
      <c r="H871" s="200" t="str">
        <f t="shared" si="21"/>
        <v>FT1-FW3-C-MDF - Ash</v>
      </c>
      <c r="I871" s="369">
        <v>11.459999999999999</v>
      </c>
      <c r="J871" s="365">
        <f t="shared" si="22"/>
        <v>91.679999999999993</v>
      </c>
      <c r="L871" s="356"/>
      <c r="M871">
        <v>1</v>
      </c>
    </row>
    <row r="872" spans="1:13">
      <c r="A872" s="33" t="s">
        <v>67</v>
      </c>
      <c r="B872" s="34">
        <v>12</v>
      </c>
      <c r="C872" s="35">
        <v>75</v>
      </c>
      <c r="D872" s="36" t="s">
        <v>134</v>
      </c>
      <c r="E872" s="36" t="s">
        <v>147</v>
      </c>
      <c r="F872" s="15" t="s">
        <v>4</v>
      </c>
      <c r="G872" s="63" t="s">
        <v>716</v>
      </c>
      <c r="H872" s="200" t="str">
        <f t="shared" si="21"/>
        <v>FT1-FW4-C-MDF - Ash</v>
      </c>
      <c r="I872" s="369">
        <v>13.62</v>
      </c>
      <c r="J872" s="365">
        <f t="shared" si="22"/>
        <v>108.96</v>
      </c>
      <c r="L872" s="356"/>
      <c r="M872">
        <v>1</v>
      </c>
    </row>
    <row r="873" spans="1:13">
      <c r="A873" s="33" t="s">
        <v>68</v>
      </c>
      <c r="B873" s="34">
        <v>12</v>
      </c>
      <c r="C873" s="35">
        <v>82</v>
      </c>
      <c r="D873" s="36" t="s">
        <v>134</v>
      </c>
      <c r="E873" s="36" t="s">
        <v>149</v>
      </c>
      <c r="F873" s="15" t="s">
        <v>4</v>
      </c>
      <c r="G873" s="63" t="s">
        <v>716</v>
      </c>
      <c r="H873" s="200" t="str">
        <f t="shared" si="21"/>
        <v>FT1-FW6-C-MDF - Ash</v>
      </c>
      <c r="I873" s="369">
        <v>14.68</v>
      </c>
      <c r="J873" s="365">
        <f t="shared" si="22"/>
        <v>117.44</v>
      </c>
      <c r="L873" s="356"/>
      <c r="M873">
        <v>1</v>
      </c>
    </row>
    <row r="874" spans="1:13">
      <c r="A874" s="40" t="s">
        <v>63</v>
      </c>
      <c r="B874" s="41">
        <v>12</v>
      </c>
      <c r="C874" s="42">
        <v>31</v>
      </c>
      <c r="D874" s="43" t="s">
        <v>134</v>
      </c>
      <c r="E874" s="43" t="s">
        <v>144</v>
      </c>
      <c r="F874" s="15" t="s">
        <v>4</v>
      </c>
      <c r="G874" s="64" t="s">
        <v>748</v>
      </c>
      <c r="H874" s="200" t="str">
        <f t="shared" si="21"/>
        <v>FT1-FW1-C-MDF - Stmd Beech</v>
      </c>
      <c r="I874" s="370">
        <v>6.96</v>
      </c>
      <c r="J874" s="365">
        <f t="shared" si="22"/>
        <v>55.68</v>
      </c>
      <c r="L874" s="356"/>
      <c r="M874">
        <v>1</v>
      </c>
    </row>
    <row r="875" spans="1:13">
      <c r="A875" s="40" t="s">
        <v>65</v>
      </c>
      <c r="B875" s="41">
        <v>12</v>
      </c>
      <c r="C875" s="42">
        <v>45</v>
      </c>
      <c r="D875" s="43" t="s">
        <v>134</v>
      </c>
      <c r="E875" s="43" t="s">
        <v>145</v>
      </c>
      <c r="F875" s="15" t="s">
        <v>4</v>
      </c>
      <c r="G875" s="65" t="s">
        <v>748</v>
      </c>
      <c r="H875" s="200" t="str">
        <f t="shared" si="21"/>
        <v>FT1-FW2-C-MDF - Stmd Beech</v>
      </c>
      <c r="I875" s="370">
        <v>8.59</v>
      </c>
      <c r="J875" s="365">
        <f t="shared" si="22"/>
        <v>68.72</v>
      </c>
      <c r="L875" s="356"/>
      <c r="M875">
        <v>1</v>
      </c>
    </row>
    <row r="876" spans="1:13">
      <c r="A876" s="40" t="s">
        <v>66</v>
      </c>
      <c r="B876" s="41">
        <v>12</v>
      </c>
      <c r="C876" s="42">
        <v>60</v>
      </c>
      <c r="D876" s="43" t="s">
        <v>134</v>
      </c>
      <c r="E876" s="43" t="s">
        <v>146</v>
      </c>
      <c r="F876" s="15" t="s">
        <v>4</v>
      </c>
      <c r="G876" s="65" t="s">
        <v>748</v>
      </c>
      <c r="H876" s="200" t="str">
        <f t="shared" si="21"/>
        <v>FT1-FW3-C-MDF - Stmd Beech</v>
      </c>
      <c r="I876" s="370">
        <v>10.59</v>
      </c>
      <c r="J876" s="365">
        <f t="shared" si="22"/>
        <v>84.72</v>
      </c>
      <c r="L876" s="356"/>
      <c r="M876">
        <v>1</v>
      </c>
    </row>
    <row r="877" spans="1:13">
      <c r="A877" s="40" t="s">
        <v>67</v>
      </c>
      <c r="B877" s="41">
        <v>12</v>
      </c>
      <c r="C877" s="42">
        <v>75</v>
      </c>
      <c r="D877" s="43" t="s">
        <v>134</v>
      </c>
      <c r="E877" s="43" t="s">
        <v>147</v>
      </c>
      <c r="F877" s="15" t="s">
        <v>4</v>
      </c>
      <c r="G877" s="65" t="s">
        <v>748</v>
      </c>
      <c r="H877" s="200" t="str">
        <f t="shared" si="21"/>
        <v>FT1-FW4-C-MDF - Stmd Beech</v>
      </c>
      <c r="I877" s="370">
        <v>12.54</v>
      </c>
      <c r="J877" s="365">
        <f t="shared" si="22"/>
        <v>100.32</v>
      </c>
      <c r="L877" s="356"/>
      <c r="M877">
        <v>1</v>
      </c>
    </row>
    <row r="878" spans="1:13">
      <c r="A878" s="40" t="s">
        <v>68</v>
      </c>
      <c r="B878" s="41">
        <v>12</v>
      </c>
      <c r="C878" s="42">
        <v>82</v>
      </c>
      <c r="D878" s="43" t="s">
        <v>134</v>
      </c>
      <c r="E878" s="43" t="s">
        <v>149</v>
      </c>
      <c r="F878" s="15" t="s">
        <v>4</v>
      </c>
      <c r="G878" s="65" t="s">
        <v>748</v>
      </c>
      <c r="H878" s="200" t="str">
        <f t="shared" si="21"/>
        <v>FT1-FW6-C-MDF - Stmd Beech</v>
      </c>
      <c r="I878" s="370">
        <v>13.49</v>
      </c>
      <c r="J878" s="365">
        <f t="shared" si="22"/>
        <v>107.92</v>
      </c>
      <c r="L878" s="356"/>
      <c r="M878">
        <v>1</v>
      </c>
    </row>
    <row r="879" spans="1:13">
      <c r="A879" s="47" t="s">
        <v>63</v>
      </c>
      <c r="B879" s="48">
        <v>12</v>
      </c>
      <c r="C879" s="49">
        <v>31</v>
      </c>
      <c r="D879" s="50" t="s">
        <v>134</v>
      </c>
      <c r="E879" s="50" t="s">
        <v>144</v>
      </c>
      <c r="F879" s="15" t="s">
        <v>4</v>
      </c>
      <c r="G879" s="66" t="s">
        <v>721</v>
      </c>
      <c r="H879" s="200" t="str">
        <f t="shared" si="21"/>
        <v>FT1-FW1-C-MDF - Walnut</v>
      </c>
      <c r="I879" s="371">
        <v>14.129999999999999</v>
      </c>
      <c r="J879" s="365">
        <f t="shared" si="22"/>
        <v>113.03999999999999</v>
      </c>
      <c r="L879" s="356"/>
      <c r="M879">
        <v>1</v>
      </c>
    </row>
    <row r="880" spans="1:13">
      <c r="A880" s="47" t="s">
        <v>65</v>
      </c>
      <c r="B880" s="48">
        <v>12</v>
      </c>
      <c r="C880" s="49">
        <v>45</v>
      </c>
      <c r="D880" s="50" t="s">
        <v>134</v>
      </c>
      <c r="E880" s="50" t="s">
        <v>145</v>
      </c>
      <c r="F880" s="15" t="s">
        <v>4</v>
      </c>
      <c r="G880" s="67" t="s">
        <v>721</v>
      </c>
      <c r="H880" s="200" t="str">
        <f t="shared" si="21"/>
        <v>FT1-FW2-C-MDF - Walnut</v>
      </c>
      <c r="I880" s="371">
        <v>19.260000000000002</v>
      </c>
      <c r="J880" s="365">
        <f t="shared" si="22"/>
        <v>154.08000000000001</v>
      </c>
      <c r="L880" s="356"/>
      <c r="M880">
        <v>1</v>
      </c>
    </row>
    <row r="881" spans="1:13">
      <c r="A881" s="47" t="s">
        <v>66</v>
      </c>
      <c r="B881" s="48">
        <v>12</v>
      </c>
      <c r="C881" s="49">
        <v>60</v>
      </c>
      <c r="D881" s="50" t="s">
        <v>134</v>
      </c>
      <c r="E881" s="50" t="s">
        <v>146</v>
      </c>
      <c r="F881" s="15" t="s">
        <v>4</v>
      </c>
      <c r="G881" s="67" t="s">
        <v>721</v>
      </c>
      <c r="H881" s="200" t="str">
        <f t="shared" si="21"/>
        <v>FT1-FW3-C-MDF - Walnut</v>
      </c>
      <c r="I881" s="371">
        <v>24.770000000000003</v>
      </c>
      <c r="J881" s="365">
        <f t="shared" si="22"/>
        <v>198.16000000000003</v>
      </c>
      <c r="L881" s="356"/>
      <c r="M881">
        <v>1</v>
      </c>
    </row>
    <row r="882" spans="1:13">
      <c r="A882" s="47" t="s">
        <v>67</v>
      </c>
      <c r="B882" s="48">
        <v>12</v>
      </c>
      <c r="C882" s="49">
        <v>75</v>
      </c>
      <c r="D882" s="50" t="s">
        <v>134</v>
      </c>
      <c r="E882" s="50" t="s">
        <v>147</v>
      </c>
      <c r="F882" s="15" t="s">
        <v>4</v>
      </c>
      <c r="G882" s="67" t="s">
        <v>721</v>
      </c>
      <c r="H882" s="200" t="str">
        <f t="shared" si="21"/>
        <v>FT1-FW4-C-MDF - Walnut</v>
      </c>
      <c r="I882" s="371">
        <v>30.28</v>
      </c>
      <c r="J882" s="365">
        <f t="shared" si="22"/>
        <v>242.24</v>
      </c>
      <c r="L882" s="356"/>
      <c r="M882">
        <v>1</v>
      </c>
    </row>
    <row r="883" spans="1:13">
      <c r="A883" s="47" t="s">
        <v>68</v>
      </c>
      <c r="B883" s="48">
        <v>12</v>
      </c>
      <c r="C883" s="49">
        <v>82</v>
      </c>
      <c r="D883" s="50" t="s">
        <v>134</v>
      </c>
      <c r="E883" s="50" t="s">
        <v>149</v>
      </c>
      <c r="F883" s="15" t="s">
        <v>4</v>
      </c>
      <c r="G883" s="67" t="s">
        <v>721</v>
      </c>
      <c r="H883" s="200" t="str">
        <f t="shared" si="21"/>
        <v>FT1-FW6-C-MDF - Walnut</v>
      </c>
      <c r="I883" s="371">
        <v>32.839999999999996</v>
      </c>
      <c r="J883" s="365">
        <f t="shared" si="22"/>
        <v>262.71999999999997</v>
      </c>
      <c r="L883" s="356"/>
      <c r="M883">
        <v>1</v>
      </c>
    </row>
    <row r="884" spans="1:13">
      <c r="A884" s="12" t="s">
        <v>63</v>
      </c>
      <c r="B884" s="13">
        <v>12</v>
      </c>
      <c r="C884" s="14">
        <v>31</v>
      </c>
      <c r="D884" s="15" t="s">
        <v>134</v>
      </c>
      <c r="E884" s="15" t="s">
        <v>144</v>
      </c>
      <c r="F884" s="15" t="s">
        <v>4</v>
      </c>
      <c r="G884" s="56" t="s">
        <v>718</v>
      </c>
      <c r="H884" s="200" t="str">
        <f t="shared" si="21"/>
        <v>FT1-FW1-C-MDF - Maple</v>
      </c>
      <c r="I884" s="372">
        <v>8.61</v>
      </c>
      <c r="J884" s="365">
        <f t="shared" si="22"/>
        <v>68.88</v>
      </c>
      <c r="L884" s="356"/>
      <c r="M884">
        <v>1</v>
      </c>
    </row>
    <row r="885" spans="1:13">
      <c r="A885" s="12" t="s">
        <v>65</v>
      </c>
      <c r="B885" s="13">
        <v>12</v>
      </c>
      <c r="C885" s="14">
        <v>45</v>
      </c>
      <c r="D885" s="15" t="s">
        <v>134</v>
      </c>
      <c r="E885" s="15" t="s">
        <v>145</v>
      </c>
      <c r="F885" s="15" t="s">
        <v>4</v>
      </c>
      <c r="G885" s="68" t="s">
        <v>718</v>
      </c>
      <c r="H885" s="200" t="str">
        <f t="shared" si="21"/>
        <v>FT1-FW2-C-MDF - Maple</v>
      </c>
      <c r="I885" s="372">
        <v>11.34</v>
      </c>
      <c r="J885" s="365">
        <f t="shared" si="22"/>
        <v>90.72</v>
      </c>
      <c r="L885" s="356"/>
      <c r="M885">
        <v>1</v>
      </c>
    </row>
    <row r="886" spans="1:13">
      <c r="A886" s="12" t="s">
        <v>66</v>
      </c>
      <c r="B886" s="13">
        <v>12</v>
      </c>
      <c r="C886" s="14">
        <v>60</v>
      </c>
      <c r="D886" s="15" t="s">
        <v>134</v>
      </c>
      <c r="E886" s="15" t="s">
        <v>146</v>
      </c>
      <c r="F886" s="15" t="s">
        <v>4</v>
      </c>
      <c r="G886" s="68" t="s">
        <v>718</v>
      </c>
      <c r="H886" s="200" t="str">
        <f t="shared" si="21"/>
        <v>FT1-FW3-C-MDF - Maple</v>
      </c>
      <c r="I886" s="372">
        <v>14.25</v>
      </c>
      <c r="J886" s="365">
        <f t="shared" si="22"/>
        <v>114</v>
      </c>
      <c r="L886" s="356"/>
      <c r="M886">
        <v>1</v>
      </c>
    </row>
    <row r="887" spans="1:13">
      <c r="A887" s="12" t="s">
        <v>67</v>
      </c>
      <c r="B887" s="13">
        <v>12</v>
      </c>
      <c r="C887" s="14">
        <v>75</v>
      </c>
      <c r="D887" s="15" t="s">
        <v>134</v>
      </c>
      <c r="E887" s="15" t="s">
        <v>147</v>
      </c>
      <c r="F887" s="15" t="s">
        <v>4</v>
      </c>
      <c r="G887" s="68" t="s">
        <v>718</v>
      </c>
      <c r="H887" s="200" t="str">
        <f t="shared" si="21"/>
        <v>FT1-FW4-C-MDF - Maple</v>
      </c>
      <c r="I887" s="372">
        <v>17.170000000000002</v>
      </c>
      <c r="J887" s="365">
        <f t="shared" si="22"/>
        <v>137.36000000000001</v>
      </c>
      <c r="L887" s="356"/>
      <c r="M887">
        <v>1</v>
      </c>
    </row>
    <row r="888" spans="1:13">
      <c r="A888" s="12" t="s">
        <v>68</v>
      </c>
      <c r="B888" s="13">
        <v>12</v>
      </c>
      <c r="C888" s="14">
        <v>82</v>
      </c>
      <c r="D888" s="15" t="s">
        <v>134</v>
      </c>
      <c r="E888" s="15" t="s">
        <v>149</v>
      </c>
      <c r="F888" s="15" t="s">
        <v>4</v>
      </c>
      <c r="G888" s="68" t="s">
        <v>718</v>
      </c>
      <c r="H888" s="200" t="str">
        <f t="shared" si="21"/>
        <v>FT1-FW6-C-MDF - Maple</v>
      </c>
      <c r="I888" s="372">
        <v>18.560000000000002</v>
      </c>
      <c r="J888" s="365">
        <f t="shared" si="22"/>
        <v>148.48000000000002</v>
      </c>
      <c r="L888" s="356"/>
      <c r="M888">
        <v>1</v>
      </c>
    </row>
    <row r="889" spans="1:13">
      <c r="A889" s="19" t="s">
        <v>63</v>
      </c>
      <c r="B889" s="20">
        <v>12</v>
      </c>
      <c r="C889" s="21">
        <v>31</v>
      </c>
      <c r="D889" s="22" t="s">
        <v>134</v>
      </c>
      <c r="E889" s="22" t="s">
        <v>144</v>
      </c>
      <c r="F889" s="15" t="s">
        <v>4</v>
      </c>
      <c r="G889" s="57" t="s">
        <v>717</v>
      </c>
      <c r="H889" s="200" t="str">
        <f t="shared" si="21"/>
        <v>FT1-FW1-C-MDF - Cherry</v>
      </c>
      <c r="I889" s="367">
        <v>9.379999999999999</v>
      </c>
      <c r="J889" s="365">
        <f t="shared" si="22"/>
        <v>75.039999999999992</v>
      </c>
      <c r="L889" s="356"/>
      <c r="M889">
        <v>1</v>
      </c>
    </row>
    <row r="890" spans="1:13">
      <c r="A890" s="19" t="s">
        <v>65</v>
      </c>
      <c r="B890" s="20">
        <v>12</v>
      </c>
      <c r="C890" s="21">
        <v>45</v>
      </c>
      <c r="D890" s="22" t="s">
        <v>134</v>
      </c>
      <c r="E890" s="22" t="s">
        <v>145</v>
      </c>
      <c r="F890" s="15" t="s">
        <v>4</v>
      </c>
      <c r="G890" s="59" t="s">
        <v>717</v>
      </c>
      <c r="H890" s="200" t="str">
        <f t="shared" si="21"/>
        <v>FT1-FW2-C-MDF - Cherry</v>
      </c>
      <c r="I890" s="367">
        <v>12.379999999999999</v>
      </c>
      <c r="J890" s="365">
        <f t="shared" si="22"/>
        <v>99.039999999999992</v>
      </c>
      <c r="L890" s="356"/>
      <c r="M890">
        <v>1</v>
      </c>
    </row>
    <row r="891" spans="1:13">
      <c r="A891" s="19" t="s">
        <v>66</v>
      </c>
      <c r="B891" s="20">
        <v>12</v>
      </c>
      <c r="C891" s="21">
        <v>60</v>
      </c>
      <c r="D891" s="22" t="s">
        <v>134</v>
      </c>
      <c r="E891" s="22" t="s">
        <v>146</v>
      </c>
      <c r="F891" s="15" t="s">
        <v>4</v>
      </c>
      <c r="G891" s="59" t="s">
        <v>717</v>
      </c>
      <c r="H891" s="200" t="str">
        <f t="shared" si="21"/>
        <v>FT1-FW3-C-MDF - Cherry</v>
      </c>
      <c r="I891" s="367">
        <v>15.69</v>
      </c>
      <c r="J891" s="365">
        <f t="shared" si="22"/>
        <v>125.52</v>
      </c>
      <c r="L891" s="356"/>
      <c r="M891">
        <v>1</v>
      </c>
    </row>
    <row r="892" spans="1:13">
      <c r="A892" s="19" t="s">
        <v>67</v>
      </c>
      <c r="B892" s="20">
        <v>12</v>
      </c>
      <c r="C892" s="21">
        <v>75</v>
      </c>
      <c r="D892" s="22" t="s">
        <v>134</v>
      </c>
      <c r="E892" s="22" t="s">
        <v>147</v>
      </c>
      <c r="F892" s="15" t="s">
        <v>4</v>
      </c>
      <c r="G892" s="59" t="s">
        <v>717</v>
      </c>
      <c r="H892" s="200" t="str">
        <f t="shared" si="21"/>
        <v>FT1-FW4-C-MDF - Cherry</v>
      </c>
      <c r="I892" s="367">
        <v>19</v>
      </c>
      <c r="J892" s="365">
        <f t="shared" si="22"/>
        <v>152</v>
      </c>
      <c r="L892" s="356"/>
      <c r="M892">
        <v>1</v>
      </c>
    </row>
    <row r="893" spans="1:13">
      <c r="A893" s="19" t="s">
        <v>68</v>
      </c>
      <c r="B893" s="20">
        <v>12</v>
      </c>
      <c r="C893" s="21">
        <v>82</v>
      </c>
      <c r="D893" s="22" t="s">
        <v>134</v>
      </c>
      <c r="E893" s="22" t="s">
        <v>149</v>
      </c>
      <c r="F893" s="15" t="s">
        <v>4</v>
      </c>
      <c r="G893" s="59" t="s">
        <v>717</v>
      </c>
      <c r="H893" s="200" t="str">
        <f t="shared" si="21"/>
        <v>FT1-FW6-C-MDF - Cherry</v>
      </c>
      <c r="I893" s="367">
        <v>20.5</v>
      </c>
      <c r="J893" s="365">
        <f t="shared" si="22"/>
        <v>164</v>
      </c>
      <c r="L893" s="356"/>
      <c r="M893">
        <v>1</v>
      </c>
    </row>
    <row r="894" spans="1:13">
      <c r="A894" s="26" t="s">
        <v>63</v>
      </c>
      <c r="B894" s="27">
        <v>12</v>
      </c>
      <c r="C894" s="28">
        <v>31</v>
      </c>
      <c r="D894" s="29" t="s">
        <v>134</v>
      </c>
      <c r="E894" s="29" t="s">
        <v>144</v>
      </c>
      <c r="F894" s="15" t="s">
        <v>4</v>
      </c>
      <c r="G894" s="60" t="s">
        <v>749</v>
      </c>
      <c r="H894" s="200" t="str">
        <f t="shared" si="21"/>
        <v>FT1-FW1-C-MDF - Hardwood</v>
      </c>
      <c r="I894" s="368">
        <v>6.24</v>
      </c>
      <c r="J894" s="365">
        <f t="shared" si="22"/>
        <v>49.92</v>
      </c>
      <c r="L894" s="356"/>
      <c r="M894">
        <v>1</v>
      </c>
    </row>
    <row r="895" spans="1:13">
      <c r="A895" s="26" t="s">
        <v>65</v>
      </c>
      <c r="B895" s="27">
        <v>12</v>
      </c>
      <c r="C895" s="28">
        <v>45</v>
      </c>
      <c r="D895" s="29" t="s">
        <v>134</v>
      </c>
      <c r="E895" s="29" t="s">
        <v>145</v>
      </c>
      <c r="F895" s="15" t="s">
        <v>4</v>
      </c>
      <c r="G895" s="60" t="s">
        <v>749</v>
      </c>
      <c r="H895" s="200" t="str">
        <f t="shared" si="21"/>
        <v>FT1-FW2-C-MDF - Hardwood</v>
      </c>
      <c r="I895" s="368">
        <v>7.85</v>
      </c>
      <c r="J895" s="365">
        <f t="shared" si="22"/>
        <v>62.8</v>
      </c>
      <c r="L895" s="356"/>
      <c r="M895">
        <v>1</v>
      </c>
    </row>
    <row r="896" spans="1:13">
      <c r="A896" s="26" t="s">
        <v>66</v>
      </c>
      <c r="B896" s="27">
        <v>12</v>
      </c>
      <c r="C896" s="28">
        <v>60</v>
      </c>
      <c r="D896" s="29" t="s">
        <v>134</v>
      </c>
      <c r="E896" s="29" t="s">
        <v>146</v>
      </c>
      <c r="F896" s="15" t="s">
        <v>4</v>
      </c>
      <c r="G896" s="60" t="s">
        <v>749</v>
      </c>
      <c r="H896" s="200" t="str">
        <f t="shared" si="21"/>
        <v>FT1-FW3-C-MDF - Hardwood</v>
      </c>
      <c r="I896" s="368">
        <v>9.57</v>
      </c>
      <c r="J896" s="365">
        <f t="shared" si="22"/>
        <v>76.56</v>
      </c>
      <c r="L896" s="356"/>
      <c r="M896">
        <v>1</v>
      </c>
    </row>
    <row r="897" spans="1:13">
      <c r="A897" s="26" t="s">
        <v>67</v>
      </c>
      <c r="B897" s="27">
        <v>12</v>
      </c>
      <c r="C897" s="28">
        <v>75</v>
      </c>
      <c r="D897" s="29" t="s">
        <v>134</v>
      </c>
      <c r="E897" s="29" t="s">
        <v>147</v>
      </c>
      <c r="F897" s="15" t="s">
        <v>4</v>
      </c>
      <c r="G897" s="60" t="s">
        <v>749</v>
      </c>
      <c r="H897" s="200" t="str">
        <f t="shared" si="21"/>
        <v>FT1-FW4-C-MDF - Hardwood</v>
      </c>
      <c r="I897" s="368">
        <v>11.24</v>
      </c>
      <c r="J897" s="365">
        <f t="shared" si="22"/>
        <v>89.92</v>
      </c>
      <c r="L897" s="356"/>
      <c r="M897">
        <v>1</v>
      </c>
    </row>
    <row r="898" spans="1:13">
      <c r="A898" s="26" t="s">
        <v>68</v>
      </c>
      <c r="B898" s="27">
        <v>12</v>
      </c>
      <c r="C898" s="28">
        <v>82</v>
      </c>
      <c r="D898" s="29" t="s">
        <v>134</v>
      </c>
      <c r="E898" s="29" t="s">
        <v>149</v>
      </c>
      <c r="F898" s="15" t="s">
        <v>4</v>
      </c>
      <c r="G898" s="60" t="s">
        <v>749</v>
      </c>
      <c r="H898" s="200" t="str">
        <f t="shared" si="21"/>
        <v>FT1-FW6-C-MDF - Hardwood</v>
      </c>
      <c r="I898" s="368">
        <v>12.09</v>
      </c>
      <c r="J898" s="365">
        <f t="shared" si="22"/>
        <v>96.72</v>
      </c>
      <c r="L898" s="356"/>
      <c r="M898">
        <v>1</v>
      </c>
    </row>
    <row r="899" spans="1:13">
      <c r="A899" s="33" t="s">
        <v>63</v>
      </c>
      <c r="B899" s="34">
        <v>12</v>
      </c>
      <c r="C899" s="35">
        <v>31</v>
      </c>
      <c r="D899" s="36" t="s">
        <v>134</v>
      </c>
      <c r="E899" s="36" t="s">
        <v>144</v>
      </c>
      <c r="F899" s="15" t="s">
        <v>4</v>
      </c>
      <c r="G899" s="62" t="s">
        <v>750</v>
      </c>
      <c r="H899" s="200" t="str">
        <f t="shared" si="21"/>
        <v>FT1-FW1-C-MDF - CND MAPLE</v>
      </c>
      <c r="I899" s="369">
        <v>7.1</v>
      </c>
      <c r="J899" s="365">
        <f t="shared" si="22"/>
        <v>56.8</v>
      </c>
      <c r="L899" s="356"/>
      <c r="M899">
        <v>1</v>
      </c>
    </row>
    <row r="900" spans="1:13">
      <c r="A900" s="33" t="s">
        <v>65</v>
      </c>
      <c r="B900" s="34">
        <v>12</v>
      </c>
      <c r="C900" s="35">
        <v>45</v>
      </c>
      <c r="D900" s="36" t="s">
        <v>134</v>
      </c>
      <c r="E900" s="36" t="s">
        <v>145</v>
      </c>
      <c r="F900" s="15" t="s">
        <v>4</v>
      </c>
      <c r="G900" s="63" t="s">
        <v>750</v>
      </c>
      <c r="H900" s="200" t="str">
        <f t="shared" si="21"/>
        <v>FT1-FW2-C-MDF - CND MAPLE</v>
      </c>
      <c r="I900" s="369">
        <v>8.76</v>
      </c>
      <c r="J900" s="365">
        <f t="shared" si="22"/>
        <v>70.08</v>
      </c>
      <c r="L900" s="356"/>
      <c r="M900">
        <v>1</v>
      </c>
    </row>
    <row r="901" spans="1:13">
      <c r="A901" s="33" t="s">
        <v>66</v>
      </c>
      <c r="B901" s="34">
        <v>12</v>
      </c>
      <c r="C901" s="35">
        <v>60</v>
      </c>
      <c r="D901" s="36" t="s">
        <v>134</v>
      </c>
      <c r="E901" s="36" t="s">
        <v>146</v>
      </c>
      <c r="F901" s="15" t="s">
        <v>4</v>
      </c>
      <c r="G901" s="63" t="s">
        <v>750</v>
      </c>
      <c r="H901" s="200" t="str">
        <f t="shared" si="21"/>
        <v>FT1-FW3-C-MDF - CND MAPLE</v>
      </c>
      <c r="I901" s="369">
        <v>10.799999999999999</v>
      </c>
      <c r="J901" s="365">
        <f t="shared" si="22"/>
        <v>86.399999999999991</v>
      </c>
      <c r="L901" s="356"/>
      <c r="M901">
        <v>1</v>
      </c>
    </row>
    <row r="902" spans="1:13">
      <c r="A902" s="33" t="s">
        <v>67</v>
      </c>
      <c r="B902" s="34">
        <v>12</v>
      </c>
      <c r="C902" s="35">
        <v>75</v>
      </c>
      <c r="D902" s="36" t="s">
        <v>134</v>
      </c>
      <c r="E902" s="36" t="s">
        <v>147</v>
      </c>
      <c r="F902" s="15" t="s">
        <v>4</v>
      </c>
      <c r="G902" s="63" t="s">
        <v>750</v>
      </c>
      <c r="H902" s="200" t="str">
        <f t="shared" si="21"/>
        <v>FT1-FW4-C-MDF - CND MAPLE</v>
      </c>
      <c r="I902" s="369">
        <v>12.79</v>
      </c>
      <c r="J902" s="365">
        <f t="shared" si="22"/>
        <v>102.32</v>
      </c>
      <c r="L902" s="356"/>
      <c r="M902">
        <v>1</v>
      </c>
    </row>
    <row r="903" spans="1:13">
      <c r="A903" s="33" t="s">
        <v>68</v>
      </c>
      <c r="B903" s="34">
        <v>12</v>
      </c>
      <c r="C903" s="35">
        <v>82</v>
      </c>
      <c r="D903" s="36" t="s">
        <v>134</v>
      </c>
      <c r="E903" s="36" t="s">
        <v>149</v>
      </c>
      <c r="F903" s="15" t="s">
        <v>4</v>
      </c>
      <c r="G903" s="63" t="s">
        <v>750</v>
      </c>
      <c r="H903" s="200" t="str">
        <f t="shared" si="21"/>
        <v>FT1-FW6-C-MDF - CND MAPLE</v>
      </c>
      <c r="I903" s="369">
        <v>13.75</v>
      </c>
      <c r="J903" s="365">
        <f t="shared" si="22"/>
        <v>110</v>
      </c>
      <c r="L903" s="356"/>
      <c r="M903">
        <v>1</v>
      </c>
    </row>
    <row r="904" spans="1:13">
      <c r="A904" s="12" t="s">
        <v>69</v>
      </c>
      <c r="B904" s="13">
        <v>15</v>
      </c>
      <c r="C904" s="14">
        <v>45</v>
      </c>
      <c r="D904" s="15" t="s">
        <v>135</v>
      </c>
      <c r="E904" s="15" t="s">
        <v>145</v>
      </c>
      <c r="F904" s="15" t="s">
        <v>14</v>
      </c>
      <c r="G904" s="56" t="s">
        <v>746</v>
      </c>
      <c r="H904" s="200" t="str">
        <f t="shared" si="21"/>
        <v>FT2-FW2-A-MDF - Euro Oak</v>
      </c>
      <c r="I904" s="17">
        <v>23.380000000000003</v>
      </c>
      <c r="J904" s="365">
        <f>+I904*7</f>
        <v>163.66000000000003</v>
      </c>
      <c r="L904" t="s">
        <v>820</v>
      </c>
      <c r="M904">
        <v>1</v>
      </c>
    </row>
    <row r="905" spans="1:13">
      <c r="A905" s="18" t="s">
        <v>70</v>
      </c>
      <c r="B905" s="13">
        <v>15</v>
      </c>
      <c r="C905" s="14">
        <v>60</v>
      </c>
      <c r="D905" s="15" t="s">
        <v>135</v>
      </c>
      <c r="E905" s="15" t="s">
        <v>146</v>
      </c>
      <c r="F905" s="15" t="s">
        <v>14</v>
      </c>
      <c r="G905" s="56" t="s">
        <v>746</v>
      </c>
      <c r="H905" s="200" t="str">
        <f t="shared" si="21"/>
        <v>FT2-FW3-A-MDF - Euro Oak</v>
      </c>
      <c r="I905" s="17">
        <v>29.110000000000003</v>
      </c>
      <c r="J905" s="365">
        <f t="shared" ref="J905:J968" si="23">+I905*7</f>
        <v>203.77</v>
      </c>
      <c r="L905" t="s">
        <v>820</v>
      </c>
      <c r="M905">
        <v>1</v>
      </c>
    </row>
    <row r="906" spans="1:13">
      <c r="A906" s="18" t="s">
        <v>71</v>
      </c>
      <c r="B906" s="13">
        <v>15</v>
      </c>
      <c r="C906" s="14">
        <v>75</v>
      </c>
      <c r="D906" s="15" t="s">
        <v>135</v>
      </c>
      <c r="E906" s="15" t="s">
        <v>147</v>
      </c>
      <c r="F906" s="15" t="s">
        <v>14</v>
      </c>
      <c r="G906" s="56" t="s">
        <v>746</v>
      </c>
      <c r="H906" s="200" t="str">
        <f t="shared" si="21"/>
        <v>FT2-FW4-A-MDF - Euro Oak</v>
      </c>
      <c r="I906" s="17">
        <v>34.949999999999996</v>
      </c>
      <c r="J906" s="365">
        <f t="shared" si="23"/>
        <v>244.64999999999998</v>
      </c>
      <c r="L906" t="s">
        <v>820</v>
      </c>
      <c r="M906">
        <v>1</v>
      </c>
    </row>
    <row r="907" spans="1:13">
      <c r="A907" s="18" t="s">
        <v>72</v>
      </c>
      <c r="B907" s="13">
        <v>15</v>
      </c>
      <c r="C907" s="14">
        <v>82</v>
      </c>
      <c r="D907" s="15" t="s">
        <v>135</v>
      </c>
      <c r="E907" s="15" t="s">
        <v>149</v>
      </c>
      <c r="F907" s="15" t="s">
        <v>14</v>
      </c>
      <c r="G907" s="56" t="s">
        <v>746</v>
      </c>
      <c r="H907" s="200" t="str">
        <f t="shared" si="21"/>
        <v>FT2-FW6-A-MDF - Euro Oak</v>
      </c>
      <c r="I907" s="17">
        <v>37.659999999999997</v>
      </c>
      <c r="J907" s="365">
        <f t="shared" si="23"/>
        <v>263.62</v>
      </c>
      <c r="L907" t="s">
        <v>820</v>
      </c>
      <c r="M907">
        <v>1</v>
      </c>
    </row>
    <row r="908" spans="1:13">
      <c r="A908" s="18" t="s">
        <v>73</v>
      </c>
      <c r="B908" s="13">
        <v>18</v>
      </c>
      <c r="C908" s="14">
        <v>45</v>
      </c>
      <c r="D908" s="15" t="s">
        <v>136</v>
      </c>
      <c r="E908" s="15" t="s">
        <v>145</v>
      </c>
      <c r="F908" s="15" t="s">
        <v>14</v>
      </c>
      <c r="G908" s="56" t="s">
        <v>746</v>
      </c>
      <c r="H908" s="200" t="str">
        <f t="shared" si="21"/>
        <v>FT3-FW2-A-MDF - Euro Oak</v>
      </c>
      <c r="I908" s="17">
        <v>28.12</v>
      </c>
      <c r="J908" s="365">
        <f t="shared" si="23"/>
        <v>196.84</v>
      </c>
      <c r="L908" t="s">
        <v>820</v>
      </c>
      <c r="M908">
        <v>1</v>
      </c>
    </row>
    <row r="909" spans="1:13">
      <c r="A909" s="18" t="s">
        <v>74</v>
      </c>
      <c r="B909" s="13">
        <v>18</v>
      </c>
      <c r="C909" s="14">
        <v>60</v>
      </c>
      <c r="D909" s="15" t="s">
        <v>136</v>
      </c>
      <c r="E909" s="15" t="s">
        <v>146</v>
      </c>
      <c r="F909" s="15" t="s">
        <v>14</v>
      </c>
      <c r="G909" s="56" t="s">
        <v>746</v>
      </c>
      <c r="H909" s="200" t="str">
        <f t="shared" si="21"/>
        <v>FT3-FW3-A-MDF - Euro Oak</v>
      </c>
      <c r="I909" s="17">
        <v>35.44</v>
      </c>
      <c r="J909" s="365">
        <f t="shared" si="23"/>
        <v>248.07999999999998</v>
      </c>
      <c r="L909" t="s">
        <v>820</v>
      </c>
      <c r="M909">
        <v>1</v>
      </c>
    </row>
    <row r="910" spans="1:13">
      <c r="A910" s="18" t="s">
        <v>75</v>
      </c>
      <c r="B910" s="13">
        <v>18</v>
      </c>
      <c r="C910" s="14">
        <v>75</v>
      </c>
      <c r="D910" s="15" t="s">
        <v>136</v>
      </c>
      <c r="E910" s="15" t="s">
        <v>147</v>
      </c>
      <c r="F910" s="15" t="s">
        <v>14</v>
      </c>
      <c r="G910" s="56" t="s">
        <v>746</v>
      </c>
      <c r="H910" s="200" t="str">
        <f t="shared" si="21"/>
        <v>FT3-FW4-A-MDF - Euro Oak</v>
      </c>
      <c r="I910" s="17">
        <v>42.51</v>
      </c>
      <c r="J910" s="365">
        <f t="shared" si="23"/>
        <v>297.57</v>
      </c>
      <c r="L910" t="s">
        <v>820</v>
      </c>
      <c r="M910">
        <v>1</v>
      </c>
    </row>
    <row r="911" spans="1:13">
      <c r="A911" s="18" t="s">
        <v>76</v>
      </c>
      <c r="B911" s="13">
        <v>18</v>
      </c>
      <c r="C911" s="14">
        <v>82</v>
      </c>
      <c r="D911" s="15" t="s">
        <v>136</v>
      </c>
      <c r="E911" s="15" t="s">
        <v>149</v>
      </c>
      <c r="F911" s="15" t="s">
        <v>14</v>
      </c>
      <c r="G911" s="56" t="s">
        <v>746</v>
      </c>
      <c r="H911" s="200" t="str">
        <f t="shared" si="21"/>
        <v>FT3-FW6-A-MDF - Euro Oak</v>
      </c>
      <c r="I911" s="17">
        <v>46.03</v>
      </c>
      <c r="J911" s="365">
        <f t="shared" si="23"/>
        <v>322.21000000000004</v>
      </c>
      <c r="L911" t="s">
        <v>820</v>
      </c>
      <c r="M911">
        <v>1</v>
      </c>
    </row>
    <row r="912" spans="1:13">
      <c r="A912" s="19" t="s">
        <v>69</v>
      </c>
      <c r="B912" s="20">
        <v>15</v>
      </c>
      <c r="C912" s="21">
        <v>45</v>
      </c>
      <c r="D912" s="15" t="s">
        <v>135</v>
      </c>
      <c r="E912" s="22" t="s">
        <v>145</v>
      </c>
      <c r="F912" s="15" t="s">
        <v>14</v>
      </c>
      <c r="G912" s="58" t="s">
        <v>720</v>
      </c>
      <c r="H912" s="200" t="str">
        <f t="shared" si="21"/>
        <v>FT2-FW2-A-MDF - Sapele</v>
      </c>
      <c r="I912" s="24">
        <v>11.459999999999999</v>
      </c>
      <c r="J912" s="365">
        <f t="shared" si="23"/>
        <v>80.22</v>
      </c>
      <c r="L912" t="s">
        <v>820</v>
      </c>
      <c r="M912">
        <v>1</v>
      </c>
    </row>
    <row r="913" spans="1:13">
      <c r="A913" s="25" t="s">
        <v>70</v>
      </c>
      <c r="B913" s="20">
        <v>15</v>
      </c>
      <c r="C913" s="21">
        <v>60</v>
      </c>
      <c r="D913" s="15" t="s">
        <v>135</v>
      </c>
      <c r="E913" s="22" t="s">
        <v>146</v>
      </c>
      <c r="F913" s="15" t="s">
        <v>14</v>
      </c>
      <c r="G913" s="58" t="s">
        <v>720</v>
      </c>
      <c r="H913" s="200" t="str">
        <f t="shared" si="21"/>
        <v>FT2-FW3-A-MDF - Sapele</v>
      </c>
      <c r="I913" s="24">
        <v>13.73</v>
      </c>
      <c r="J913" s="365">
        <f t="shared" si="23"/>
        <v>96.11</v>
      </c>
      <c r="L913" t="s">
        <v>820</v>
      </c>
      <c r="M913">
        <v>1</v>
      </c>
    </row>
    <row r="914" spans="1:13">
      <c r="A914" s="25" t="s">
        <v>71</v>
      </c>
      <c r="B914" s="20">
        <v>15</v>
      </c>
      <c r="C914" s="21">
        <v>75</v>
      </c>
      <c r="D914" s="15" t="s">
        <v>135</v>
      </c>
      <c r="E914" s="22" t="s">
        <v>147</v>
      </c>
      <c r="F914" s="15" t="s">
        <v>14</v>
      </c>
      <c r="G914" s="58" t="s">
        <v>720</v>
      </c>
      <c r="H914" s="200" t="str">
        <f t="shared" si="21"/>
        <v>FT2-FW4-A-MDF - Sapele</v>
      </c>
      <c r="I914" s="24">
        <v>16.07</v>
      </c>
      <c r="J914" s="365">
        <f t="shared" si="23"/>
        <v>112.49000000000001</v>
      </c>
      <c r="L914" t="s">
        <v>820</v>
      </c>
      <c r="M914">
        <v>1</v>
      </c>
    </row>
    <row r="915" spans="1:13">
      <c r="A915" s="25" t="s">
        <v>72</v>
      </c>
      <c r="B915" s="20">
        <v>15</v>
      </c>
      <c r="C915" s="21">
        <v>82</v>
      </c>
      <c r="D915" s="15" t="s">
        <v>135</v>
      </c>
      <c r="E915" s="22" t="s">
        <v>149</v>
      </c>
      <c r="F915" s="15" t="s">
        <v>14</v>
      </c>
      <c r="G915" s="58" t="s">
        <v>720</v>
      </c>
      <c r="H915" s="200" t="str">
        <f t="shared" si="21"/>
        <v>FT2-FW6-A-MDF - Sapele</v>
      </c>
      <c r="I915" s="24">
        <v>17.200000000000003</v>
      </c>
      <c r="J915" s="365">
        <f t="shared" si="23"/>
        <v>120.40000000000002</v>
      </c>
      <c r="L915" t="s">
        <v>820</v>
      </c>
      <c r="M915">
        <v>1</v>
      </c>
    </row>
    <row r="916" spans="1:13">
      <c r="A916" s="25" t="s">
        <v>73</v>
      </c>
      <c r="B916" s="20">
        <v>18</v>
      </c>
      <c r="C916" s="21">
        <v>45</v>
      </c>
      <c r="D916" s="15" t="s">
        <v>136</v>
      </c>
      <c r="E916" s="22" t="s">
        <v>145</v>
      </c>
      <c r="F916" s="15" t="s">
        <v>14</v>
      </c>
      <c r="G916" s="58" t="s">
        <v>720</v>
      </c>
      <c r="H916" s="200" t="str">
        <f t="shared" si="21"/>
        <v>FT3-FW2-A-MDF - Sapele</v>
      </c>
      <c r="I916" s="24">
        <v>13.9</v>
      </c>
      <c r="J916" s="365">
        <f t="shared" si="23"/>
        <v>97.3</v>
      </c>
      <c r="L916" t="s">
        <v>820</v>
      </c>
      <c r="M916">
        <v>1</v>
      </c>
    </row>
    <row r="917" spans="1:13">
      <c r="A917" s="25" t="s">
        <v>74</v>
      </c>
      <c r="B917" s="20">
        <v>18</v>
      </c>
      <c r="C917" s="21">
        <v>60</v>
      </c>
      <c r="D917" s="15" t="s">
        <v>136</v>
      </c>
      <c r="E917" s="22" t="s">
        <v>146</v>
      </c>
      <c r="F917" s="15" t="s">
        <v>14</v>
      </c>
      <c r="G917" s="58" t="s">
        <v>720</v>
      </c>
      <c r="H917" s="200" t="str">
        <f t="shared" si="21"/>
        <v>FT3-FW3-A-MDF - Sapele</v>
      </c>
      <c r="I917" s="24">
        <v>16.940000000000001</v>
      </c>
      <c r="J917" s="365">
        <f t="shared" si="23"/>
        <v>118.58000000000001</v>
      </c>
      <c r="L917" t="s">
        <v>820</v>
      </c>
      <c r="M917">
        <v>1</v>
      </c>
    </row>
    <row r="918" spans="1:13">
      <c r="A918" s="25" t="s">
        <v>75</v>
      </c>
      <c r="B918" s="20">
        <v>18</v>
      </c>
      <c r="C918" s="21">
        <v>75</v>
      </c>
      <c r="D918" s="15" t="s">
        <v>136</v>
      </c>
      <c r="E918" s="22" t="s">
        <v>147</v>
      </c>
      <c r="F918" s="15" t="s">
        <v>14</v>
      </c>
      <c r="G918" s="58" t="s">
        <v>720</v>
      </c>
      <c r="H918" s="200" t="str">
        <f t="shared" ref="H918:H981" si="24">D918&amp;"-"&amp;E918&amp;"-"&amp;F918&amp;"-"&amp;G918</f>
        <v>FT3-FW4-A-MDF - Sapele</v>
      </c>
      <c r="I918" s="24">
        <v>20.03</v>
      </c>
      <c r="J918" s="365">
        <f t="shared" si="23"/>
        <v>140.21</v>
      </c>
      <c r="L918" t="s">
        <v>820</v>
      </c>
      <c r="M918">
        <v>1</v>
      </c>
    </row>
    <row r="919" spans="1:13">
      <c r="A919" s="25" t="s">
        <v>76</v>
      </c>
      <c r="B919" s="20">
        <v>18</v>
      </c>
      <c r="C919" s="21">
        <v>82</v>
      </c>
      <c r="D919" s="15" t="s">
        <v>136</v>
      </c>
      <c r="E919" s="22" t="s">
        <v>149</v>
      </c>
      <c r="F919" s="15" t="s">
        <v>14</v>
      </c>
      <c r="G919" s="58" t="s">
        <v>720</v>
      </c>
      <c r="H919" s="200" t="str">
        <f t="shared" si="24"/>
        <v>FT3-FW6-A-MDF - Sapele</v>
      </c>
      <c r="I919" s="24">
        <v>20.89</v>
      </c>
      <c r="J919" s="365">
        <f t="shared" si="23"/>
        <v>146.23000000000002</v>
      </c>
      <c r="L919" t="s">
        <v>820</v>
      </c>
      <c r="M919">
        <v>1</v>
      </c>
    </row>
    <row r="920" spans="1:13">
      <c r="A920" s="26" t="s">
        <v>69</v>
      </c>
      <c r="B920" s="27">
        <v>15</v>
      </c>
      <c r="C920" s="28">
        <v>45</v>
      </c>
      <c r="D920" s="15" t="s">
        <v>135</v>
      </c>
      <c r="E920" s="29" t="s">
        <v>145</v>
      </c>
      <c r="F920" s="15" t="s">
        <v>14</v>
      </c>
      <c r="G920" s="61" t="s">
        <v>747</v>
      </c>
      <c r="H920" s="200" t="str">
        <f t="shared" si="24"/>
        <v>FT2-FW2-A-MDF - W.Oak</v>
      </c>
      <c r="I920" s="31">
        <v>13.81</v>
      </c>
      <c r="J920" s="365">
        <f t="shared" si="23"/>
        <v>96.67</v>
      </c>
      <c r="L920" t="s">
        <v>820</v>
      </c>
      <c r="M920">
        <v>1</v>
      </c>
    </row>
    <row r="921" spans="1:13">
      <c r="A921" s="32" t="s">
        <v>70</v>
      </c>
      <c r="B921" s="27">
        <v>15</v>
      </c>
      <c r="C921" s="28">
        <v>60</v>
      </c>
      <c r="D921" s="15" t="s">
        <v>135</v>
      </c>
      <c r="E921" s="29" t="s">
        <v>146</v>
      </c>
      <c r="F921" s="15" t="s">
        <v>14</v>
      </c>
      <c r="G921" s="61" t="s">
        <v>747</v>
      </c>
      <c r="H921" s="200" t="str">
        <f t="shared" si="24"/>
        <v>FT2-FW3-A-MDF - W.Oak</v>
      </c>
      <c r="I921" s="31">
        <v>16.87</v>
      </c>
      <c r="J921" s="365">
        <f t="shared" si="23"/>
        <v>118.09</v>
      </c>
      <c r="L921" t="s">
        <v>820</v>
      </c>
      <c r="M921">
        <v>1</v>
      </c>
    </row>
    <row r="922" spans="1:13">
      <c r="A922" s="32" t="s">
        <v>71</v>
      </c>
      <c r="B922" s="27">
        <v>15</v>
      </c>
      <c r="C922" s="28">
        <v>75</v>
      </c>
      <c r="D922" s="15" t="s">
        <v>135</v>
      </c>
      <c r="E922" s="29" t="s">
        <v>147</v>
      </c>
      <c r="F922" s="15" t="s">
        <v>14</v>
      </c>
      <c r="G922" s="61" t="s">
        <v>747</v>
      </c>
      <c r="H922" s="200" t="str">
        <f t="shared" si="24"/>
        <v>FT2-FW4-A-MDF - W.Oak</v>
      </c>
      <c r="I922" s="31">
        <v>19.87</v>
      </c>
      <c r="J922" s="365">
        <f t="shared" si="23"/>
        <v>139.09</v>
      </c>
      <c r="L922" t="s">
        <v>820</v>
      </c>
      <c r="M922">
        <v>1</v>
      </c>
    </row>
    <row r="923" spans="1:13">
      <c r="A923" s="32" t="s">
        <v>72</v>
      </c>
      <c r="B923" s="27">
        <v>15</v>
      </c>
      <c r="C923" s="28">
        <v>82</v>
      </c>
      <c r="D923" s="15" t="s">
        <v>135</v>
      </c>
      <c r="E923" s="29" t="s">
        <v>149</v>
      </c>
      <c r="F923" s="15" t="s">
        <v>14</v>
      </c>
      <c r="G923" s="61" t="s">
        <v>747</v>
      </c>
      <c r="H923" s="200" t="str">
        <f t="shared" si="24"/>
        <v>FT2-FW6-A-MDF - W.Oak</v>
      </c>
      <c r="I923" s="31">
        <v>21.35</v>
      </c>
      <c r="J923" s="365">
        <f t="shared" si="23"/>
        <v>149.45000000000002</v>
      </c>
      <c r="L923" t="s">
        <v>820</v>
      </c>
      <c r="M923">
        <v>1</v>
      </c>
    </row>
    <row r="924" spans="1:13">
      <c r="A924" s="32" t="s">
        <v>73</v>
      </c>
      <c r="B924" s="27">
        <v>18</v>
      </c>
      <c r="C924" s="28">
        <v>45</v>
      </c>
      <c r="D924" s="15" t="s">
        <v>136</v>
      </c>
      <c r="E924" s="29" t="s">
        <v>145</v>
      </c>
      <c r="F924" s="15" t="s">
        <v>14</v>
      </c>
      <c r="G924" s="61" t="s">
        <v>747</v>
      </c>
      <c r="H924" s="200" t="str">
        <f t="shared" si="24"/>
        <v>FT3-FW2-A-MDF - W.Oak</v>
      </c>
      <c r="I924" s="31">
        <v>14.04</v>
      </c>
      <c r="J924" s="365">
        <f t="shared" si="23"/>
        <v>98.28</v>
      </c>
      <c r="L924" t="s">
        <v>820</v>
      </c>
      <c r="M924">
        <v>1</v>
      </c>
    </row>
    <row r="925" spans="1:13">
      <c r="A925" s="32" t="s">
        <v>74</v>
      </c>
      <c r="B925" s="27">
        <v>18</v>
      </c>
      <c r="C925" s="28">
        <v>60</v>
      </c>
      <c r="D925" s="15" t="s">
        <v>136</v>
      </c>
      <c r="E925" s="29" t="s">
        <v>146</v>
      </c>
      <c r="F925" s="15" t="s">
        <v>14</v>
      </c>
      <c r="G925" s="61" t="s">
        <v>747</v>
      </c>
      <c r="H925" s="200" t="str">
        <f t="shared" si="24"/>
        <v>FT3-FW3-A-MDF - W.Oak</v>
      </c>
      <c r="I925" s="31">
        <v>17.200000000000003</v>
      </c>
      <c r="J925" s="365">
        <f t="shared" si="23"/>
        <v>120.40000000000002</v>
      </c>
      <c r="L925" t="s">
        <v>820</v>
      </c>
      <c r="M925">
        <v>1</v>
      </c>
    </row>
    <row r="926" spans="1:13">
      <c r="A926" s="32" t="s">
        <v>75</v>
      </c>
      <c r="B926" s="27">
        <v>18</v>
      </c>
      <c r="C926" s="28">
        <v>75</v>
      </c>
      <c r="D926" s="15" t="s">
        <v>136</v>
      </c>
      <c r="E926" s="29" t="s">
        <v>147</v>
      </c>
      <c r="F926" s="15" t="s">
        <v>14</v>
      </c>
      <c r="G926" s="61" t="s">
        <v>747</v>
      </c>
      <c r="H926" s="200" t="str">
        <f t="shared" si="24"/>
        <v>FT3-FW4-A-MDF - W.Oak</v>
      </c>
      <c r="I926" s="31">
        <v>20.310000000000002</v>
      </c>
      <c r="J926" s="365">
        <f t="shared" si="23"/>
        <v>142.17000000000002</v>
      </c>
      <c r="L926" t="s">
        <v>820</v>
      </c>
      <c r="M926">
        <v>1</v>
      </c>
    </row>
    <row r="927" spans="1:13">
      <c r="A927" s="32" t="s">
        <v>76</v>
      </c>
      <c r="B927" s="27">
        <v>18</v>
      </c>
      <c r="C927" s="28">
        <v>82</v>
      </c>
      <c r="D927" s="15" t="s">
        <v>136</v>
      </c>
      <c r="E927" s="29" t="s">
        <v>149</v>
      </c>
      <c r="F927" s="15" t="s">
        <v>14</v>
      </c>
      <c r="G927" s="61" t="s">
        <v>747</v>
      </c>
      <c r="H927" s="200" t="str">
        <f t="shared" si="24"/>
        <v>FT3-FW6-A-MDF - W.Oak</v>
      </c>
      <c r="I927" s="31">
        <v>21.830000000000002</v>
      </c>
      <c r="J927" s="365">
        <f t="shared" si="23"/>
        <v>152.81</v>
      </c>
      <c r="L927" t="s">
        <v>820</v>
      </c>
      <c r="M927">
        <v>1</v>
      </c>
    </row>
    <row r="928" spans="1:13">
      <c r="A928" s="33" t="s">
        <v>69</v>
      </c>
      <c r="B928" s="34">
        <v>15</v>
      </c>
      <c r="C928" s="35">
        <v>45</v>
      </c>
      <c r="D928" s="15" t="s">
        <v>135</v>
      </c>
      <c r="E928" s="36" t="s">
        <v>145</v>
      </c>
      <c r="F928" s="15" t="s">
        <v>14</v>
      </c>
      <c r="G928" s="63" t="s">
        <v>716</v>
      </c>
      <c r="H928" s="200" t="str">
        <f t="shared" si="24"/>
        <v>FT2-FW2-A-MDF - Ash</v>
      </c>
      <c r="I928" s="38">
        <v>9.7200000000000006</v>
      </c>
      <c r="J928" s="365">
        <f t="shared" si="23"/>
        <v>68.040000000000006</v>
      </c>
      <c r="L928" t="s">
        <v>820</v>
      </c>
      <c r="M928">
        <v>1</v>
      </c>
    </row>
    <row r="929" spans="1:13">
      <c r="A929" s="39" t="s">
        <v>70</v>
      </c>
      <c r="B929" s="34">
        <v>15</v>
      </c>
      <c r="C929" s="35">
        <v>60</v>
      </c>
      <c r="D929" s="15" t="s">
        <v>135</v>
      </c>
      <c r="E929" s="36" t="s">
        <v>146</v>
      </c>
      <c r="F929" s="15" t="s">
        <v>14</v>
      </c>
      <c r="G929" s="63" t="s">
        <v>716</v>
      </c>
      <c r="H929" s="200" t="str">
        <f t="shared" si="24"/>
        <v>FT2-FW3-A-MDF - Ash</v>
      </c>
      <c r="I929" s="38">
        <v>11.67</v>
      </c>
      <c r="J929" s="365">
        <f t="shared" si="23"/>
        <v>81.69</v>
      </c>
      <c r="L929" t="s">
        <v>820</v>
      </c>
      <c r="M929">
        <v>1</v>
      </c>
    </row>
    <row r="930" spans="1:13">
      <c r="A930" s="39" t="s">
        <v>71</v>
      </c>
      <c r="B930" s="34">
        <v>15</v>
      </c>
      <c r="C930" s="35">
        <v>75</v>
      </c>
      <c r="D930" s="15" t="s">
        <v>135</v>
      </c>
      <c r="E930" s="36" t="s">
        <v>147</v>
      </c>
      <c r="F930" s="15" t="s">
        <v>14</v>
      </c>
      <c r="G930" s="63" t="s">
        <v>716</v>
      </c>
      <c r="H930" s="200" t="str">
        <f t="shared" si="24"/>
        <v>FT2-FW4-A-MDF - Ash</v>
      </c>
      <c r="I930" s="38">
        <v>13.57</v>
      </c>
      <c r="J930" s="365">
        <f t="shared" si="23"/>
        <v>94.990000000000009</v>
      </c>
      <c r="L930" t="s">
        <v>820</v>
      </c>
      <c r="M930">
        <v>1</v>
      </c>
    </row>
    <row r="931" spans="1:13">
      <c r="A931" s="39" t="s">
        <v>72</v>
      </c>
      <c r="B931" s="34">
        <v>15</v>
      </c>
      <c r="C931" s="35">
        <v>82</v>
      </c>
      <c r="D931" s="15" t="s">
        <v>135</v>
      </c>
      <c r="E931" s="36" t="s">
        <v>149</v>
      </c>
      <c r="F931" s="15" t="s">
        <v>14</v>
      </c>
      <c r="G931" s="63" t="s">
        <v>716</v>
      </c>
      <c r="H931" s="200" t="str">
        <f t="shared" si="24"/>
        <v>FT2-FW6-A-MDF - Ash</v>
      </c>
      <c r="I931" s="38">
        <v>14.459999999999999</v>
      </c>
      <c r="J931" s="365">
        <f t="shared" si="23"/>
        <v>101.22</v>
      </c>
      <c r="L931" t="s">
        <v>820</v>
      </c>
      <c r="M931">
        <v>1</v>
      </c>
    </row>
    <row r="932" spans="1:13">
      <c r="A932" s="39" t="s">
        <v>73</v>
      </c>
      <c r="B932" s="34">
        <v>18</v>
      </c>
      <c r="C932" s="35">
        <v>45</v>
      </c>
      <c r="D932" s="15" t="s">
        <v>136</v>
      </c>
      <c r="E932" s="36" t="s">
        <v>145</v>
      </c>
      <c r="F932" s="15" t="s">
        <v>14</v>
      </c>
      <c r="G932" s="63" t="s">
        <v>716</v>
      </c>
      <c r="H932" s="200" t="str">
        <f t="shared" si="24"/>
        <v>FT3-FW2-A-MDF - Ash</v>
      </c>
      <c r="I932" s="38">
        <v>11.04</v>
      </c>
      <c r="J932" s="365">
        <f t="shared" si="23"/>
        <v>77.28</v>
      </c>
      <c r="L932" t="s">
        <v>820</v>
      </c>
      <c r="M932">
        <v>1</v>
      </c>
    </row>
    <row r="933" spans="1:13">
      <c r="A933" s="39" t="s">
        <v>74</v>
      </c>
      <c r="B933" s="34">
        <v>18</v>
      </c>
      <c r="C933" s="35">
        <v>60</v>
      </c>
      <c r="D933" s="15" t="s">
        <v>136</v>
      </c>
      <c r="E933" s="36" t="s">
        <v>146</v>
      </c>
      <c r="F933" s="15" t="s">
        <v>14</v>
      </c>
      <c r="G933" s="63" t="s">
        <v>716</v>
      </c>
      <c r="H933" s="200" t="str">
        <f t="shared" si="24"/>
        <v>FT3-FW3-A-MDF - Ash</v>
      </c>
      <c r="I933" s="38">
        <v>13.25</v>
      </c>
      <c r="J933" s="365">
        <f t="shared" si="23"/>
        <v>92.75</v>
      </c>
      <c r="L933" t="s">
        <v>820</v>
      </c>
      <c r="M933">
        <v>1</v>
      </c>
    </row>
    <row r="934" spans="1:13">
      <c r="A934" s="39" t="s">
        <v>75</v>
      </c>
      <c r="B934" s="34">
        <v>18</v>
      </c>
      <c r="C934" s="35">
        <v>75</v>
      </c>
      <c r="D934" s="15" t="s">
        <v>136</v>
      </c>
      <c r="E934" s="36" t="s">
        <v>147</v>
      </c>
      <c r="F934" s="15" t="s">
        <v>14</v>
      </c>
      <c r="G934" s="63" t="s">
        <v>716</v>
      </c>
      <c r="H934" s="200" t="str">
        <f t="shared" si="24"/>
        <v>FT3-FW4-A-MDF - Ash</v>
      </c>
      <c r="I934" s="38">
        <v>15.57</v>
      </c>
      <c r="J934" s="365">
        <f t="shared" si="23"/>
        <v>108.99000000000001</v>
      </c>
      <c r="L934" t="s">
        <v>820</v>
      </c>
      <c r="M934">
        <v>1</v>
      </c>
    </row>
    <row r="935" spans="1:13">
      <c r="A935" s="39" t="s">
        <v>76</v>
      </c>
      <c r="B935" s="34">
        <v>18</v>
      </c>
      <c r="C935" s="35">
        <v>82</v>
      </c>
      <c r="D935" s="15" t="s">
        <v>136</v>
      </c>
      <c r="E935" s="36" t="s">
        <v>149</v>
      </c>
      <c r="F935" s="15" t="s">
        <v>14</v>
      </c>
      <c r="G935" s="63" t="s">
        <v>716</v>
      </c>
      <c r="H935" s="200" t="str">
        <f t="shared" si="24"/>
        <v>FT3-FW6-A-MDF - Ash</v>
      </c>
      <c r="I935" s="38">
        <v>16.420000000000002</v>
      </c>
      <c r="J935" s="365">
        <f t="shared" si="23"/>
        <v>114.94000000000001</v>
      </c>
      <c r="L935" t="s">
        <v>820</v>
      </c>
      <c r="M935">
        <v>1</v>
      </c>
    </row>
    <row r="936" spans="1:13">
      <c r="A936" s="40" t="s">
        <v>69</v>
      </c>
      <c r="B936" s="41">
        <v>15</v>
      </c>
      <c r="C936" s="42">
        <v>45</v>
      </c>
      <c r="D936" s="15" t="s">
        <v>135</v>
      </c>
      <c r="E936" s="43" t="s">
        <v>145</v>
      </c>
      <c r="F936" s="15" t="s">
        <v>14</v>
      </c>
      <c r="G936" s="65" t="s">
        <v>748</v>
      </c>
      <c r="H936" s="200" t="str">
        <f t="shared" si="24"/>
        <v>FT2-FW2-A-MDF - Stmd Beech</v>
      </c>
      <c r="I936" s="45">
        <v>9.23</v>
      </c>
      <c r="J936" s="365">
        <f t="shared" si="23"/>
        <v>64.61</v>
      </c>
      <c r="L936" t="s">
        <v>820</v>
      </c>
      <c r="M936">
        <v>1</v>
      </c>
    </row>
    <row r="937" spans="1:13">
      <c r="A937" s="46" t="s">
        <v>70</v>
      </c>
      <c r="B937" s="41">
        <v>15</v>
      </c>
      <c r="C937" s="42">
        <v>60</v>
      </c>
      <c r="D937" s="15" t="s">
        <v>135</v>
      </c>
      <c r="E937" s="43" t="s">
        <v>146</v>
      </c>
      <c r="F937" s="15" t="s">
        <v>14</v>
      </c>
      <c r="G937" s="65" t="s">
        <v>748</v>
      </c>
      <c r="H937" s="200" t="str">
        <f t="shared" si="24"/>
        <v>FT2-FW3-A-MDF - Stmd Beech</v>
      </c>
      <c r="I937" s="45">
        <v>10.959999999999999</v>
      </c>
      <c r="J937" s="365">
        <f t="shared" si="23"/>
        <v>76.72</v>
      </c>
      <c r="L937" t="s">
        <v>820</v>
      </c>
      <c r="M937">
        <v>1</v>
      </c>
    </row>
    <row r="938" spans="1:13">
      <c r="A938" s="46" t="s">
        <v>71</v>
      </c>
      <c r="B938" s="41">
        <v>15</v>
      </c>
      <c r="C938" s="42">
        <v>75</v>
      </c>
      <c r="D938" s="15" t="s">
        <v>135</v>
      </c>
      <c r="E938" s="43" t="s">
        <v>147</v>
      </c>
      <c r="F938" s="15" t="s">
        <v>14</v>
      </c>
      <c r="G938" s="65" t="s">
        <v>748</v>
      </c>
      <c r="H938" s="200" t="str">
        <f t="shared" si="24"/>
        <v>FT2-FW4-A-MDF - Stmd Beech</v>
      </c>
      <c r="I938" s="45">
        <v>12.64</v>
      </c>
      <c r="J938" s="365">
        <f t="shared" si="23"/>
        <v>88.48</v>
      </c>
      <c r="L938" t="s">
        <v>820</v>
      </c>
      <c r="M938">
        <v>1</v>
      </c>
    </row>
    <row r="939" spans="1:13">
      <c r="A939" s="46" t="s">
        <v>72</v>
      </c>
      <c r="B939" s="41">
        <v>15</v>
      </c>
      <c r="C939" s="42">
        <v>82</v>
      </c>
      <c r="D939" s="15" t="s">
        <v>135</v>
      </c>
      <c r="E939" s="43" t="s">
        <v>149</v>
      </c>
      <c r="F939" s="15" t="s">
        <v>14</v>
      </c>
      <c r="G939" s="65" t="s">
        <v>748</v>
      </c>
      <c r="H939" s="200" t="str">
        <f t="shared" si="24"/>
        <v>FT2-FW6-A-MDF - Stmd Beech</v>
      </c>
      <c r="I939" s="45">
        <v>13.49</v>
      </c>
      <c r="J939" s="365">
        <f t="shared" si="23"/>
        <v>94.43</v>
      </c>
      <c r="L939" t="s">
        <v>820</v>
      </c>
      <c r="M939">
        <v>1</v>
      </c>
    </row>
    <row r="940" spans="1:13">
      <c r="A940" s="46" t="s">
        <v>73</v>
      </c>
      <c r="B940" s="41">
        <v>18</v>
      </c>
      <c r="C940" s="42">
        <v>45</v>
      </c>
      <c r="D940" s="15" t="s">
        <v>136</v>
      </c>
      <c r="E940" s="43" t="s">
        <v>145</v>
      </c>
      <c r="F940" s="15" t="s">
        <v>14</v>
      </c>
      <c r="G940" s="65" t="s">
        <v>748</v>
      </c>
      <c r="H940" s="200" t="str">
        <f t="shared" si="24"/>
        <v>FT3-FW2-A-MDF - Stmd Beech</v>
      </c>
      <c r="I940" s="45">
        <v>10.379999999999999</v>
      </c>
      <c r="J940" s="365">
        <f t="shared" si="23"/>
        <v>72.66</v>
      </c>
      <c r="L940" t="s">
        <v>820</v>
      </c>
      <c r="M940">
        <v>1</v>
      </c>
    </row>
    <row r="941" spans="1:13">
      <c r="A941" s="46" t="s">
        <v>74</v>
      </c>
      <c r="B941" s="41">
        <v>18</v>
      </c>
      <c r="C941" s="42">
        <v>60</v>
      </c>
      <c r="D941" s="15" t="s">
        <v>136</v>
      </c>
      <c r="E941" s="43" t="s">
        <v>146</v>
      </c>
      <c r="F941" s="15" t="s">
        <v>14</v>
      </c>
      <c r="G941" s="65" t="s">
        <v>748</v>
      </c>
      <c r="H941" s="200" t="str">
        <f t="shared" si="24"/>
        <v>FT3-FW3-A-MDF - Stmd Beech</v>
      </c>
      <c r="I941" s="45">
        <v>12.43</v>
      </c>
      <c r="J941" s="365">
        <f t="shared" si="23"/>
        <v>87.009999999999991</v>
      </c>
      <c r="L941" t="s">
        <v>820</v>
      </c>
      <c r="M941">
        <v>1</v>
      </c>
    </row>
    <row r="942" spans="1:13">
      <c r="A942" s="46" t="s">
        <v>75</v>
      </c>
      <c r="B942" s="41">
        <v>18</v>
      </c>
      <c r="C942" s="42">
        <v>75</v>
      </c>
      <c r="D942" s="15" t="s">
        <v>136</v>
      </c>
      <c r="E942" s="43" t="s">
        <v>147</v>
      </c>
      <c r="F942" s="15" t="s">
        <v>14</v>
      </c>
      <c r="G942" s="65" t="s">
        <v>748</v>
      </c>
      <c r="H942" s="200" t="str">
        <f t="shared" si="24"/>
        <v>FT3-FW4-A-MDF - Stmd Beech</v>
      </c>
      <c r="I942" s="45">
        <v>14.43</v>
      </c>
      <c r="J942" s="365">
        <f t="shared" si="23"/>
        <v>101.00999999999999</v>
      </c>
      <c r="L942" t="s">
        <v>820</v>
      </c>
      <c r="M942">
        <v>1</v>
      </c>
    </row>
    <row r="943" spans="1:13">
      <c r="A943" s="46" t="s">
        <v>76</v>
      </c>
      <c r="B943" s="41">
        <v>18</v>
      </c>
      <c r="C943" s="42">
        <v>82</v>
      </c>
      <c r="D943" s="15" t="s">
        <v>136</v>
      </c>
      <c r="E943" s="43" t="s">
        <v>149</v>
      </c>
      <c r="F943" s="15" t="s">
        <v>14</v>
      </c>
      <c r="G943" s="65" t="s">
        <v>748</v>
      </c>
      <c r="H943" s="200" t="str">
        <f t="shared" si="24"/>
        <v>FT3-FW6-A-MDF - Stmd Beech</v>
      </c>
      <c r="I943" s="45">
        <v>14.59</v>
      </c>
      <c r="J943" s="365">
        <f t="shared" si="23"/>
        <v>102.13</v>
      </c>
      <c r="L943" t="s">
        <v>820</v>
      </c>
      <c r="M943">
        <v>1</v>
      </c>
    </row>
    <row r="944" spans="1:13">
      <c r="A944" s="47" t="s">
        <v>69</v>
      </c>
      <c r="B944" s="48">
        <v>15</v>
      </c>
      <c r="C944" s="49">
        <v>45</v>
      </c>
      <c r="D944" s="15" t="s">
        <v>135</v>
      </c>
      <c r="E944" s="50" t="s">
        <v>145</v>
      </c>
      <c r="F944" s="15" t="s">
        <v>14</v>
      </c>
      <c r="G944" s="67" t="s">
        <v>721</v>
      </c>
      <c r="H944" s="200" t="str">
        <f t="shared" si="24"/>
        <v>FT2-FW2-A-MDF - Walnut</v>
      </c>
      <c r="I944" s="52">
        <v>21.28</v>
      </c>
      <c r="J944" s="365">
        <f t="shared" si="23"/>
        <v>148.96</v>
      </c>
      <c r="L944" t="s">
        <v>820</v>
      </c>
      <c r="M944">
        <v>1</v>
      </c>
    </row>
    <row r="945" spans="1:13">
      <c r="A945" s="53" t="s">
        <v>70</v>
      </c>
      <c r="B945" s="48">
        <v>15</v>
      </c>
      <c r="C945" s="49">
        <v>60</v>
      </c>
      <c r="D945" s="15" t="s">
        <v>135</v>
      </c>
      <c r="E945" s="50" t="s">
        <v>146</v>
      </c>
      <c r="F945" s="15" t="s">
        <v>14</v>
      </c>
      <c r="G945" s="67" t="s">
        <v>721</v>
      </c>
      <c r="H945" s="200" t="str">
        <f t="shared" si="24"/>
        <v>FT2-FW3-A-MDF - Walnut</v>
      </c>
      <c r="I945" s="52">
        <v>26.51</v>
      </c>
      <c r="J945" s="365">
        <f t="shared" si="23"/>
        <v>185.57000000000002</v>
      </c>
      <c r="L945" t="s">
        <v>820</v>
      </c>
      <c r="M945">
        <v>1</v>
      </c>
    </row>
    <row r="946" spans="1:13">
      <c r="A946" s="53" t="s">
        <v>71</v>
      </c>
      <c r="B946" s="48">
        <v>15</v>
      </c>
      <c r="C946" s="49">
        <v>75</v>
      </c>
      <c r="D946" s="15" t="s">
        <v>135</v>
      </c>
      <c r="E946" s="50" t="s">
        <v>147</v>
      </c>
      <c r="F946" s="15" t="s">
        <v>14</v>
      </c>
      <c r="G946" s="67" t="s">
        <v>721</v>
      </c>
      <c r="H946" s="200" t="str">
        <f t="shared" si="24"/>
        <v>FT2-FW4-A-MDF - Walnut</v>
      </c>
      <c r="I946" s="52">
        <v>31.700000000000003</v>
      </c>
      <c r="J946" s="365">
        <f t="shared" si="23"/>
        <v>221.90000000000003</v>
      </c>
      <c r="L946" t="s">
        <v>820</v>
      </c>
      <c r="M946">
        <v>1</v>
      </c>
    </row>
    <row r="947" spans="1:13">
      <c r="A947" s="53" t="s">
        <v>72</v>
      </c>
      <c r="B947" s="48">
        <v>15</v>
      </c>
      <c r="C947" s="49">
        <v>82</v>
      </c>
      <c r="D947" s="15" t="s">
        <v>135</v>
      </c>
      <c r="E947" s="50" t="s">
        <v>149</v>
      </c>
      <c r="F947" s="15" t="s">
        <v>14</v>
      </c>
      <c r="G947" s="67" t="s">
        <v>721</v>
      </c>
      <c r="H947" s="200" t="str">
        <f t="shared" si="24"/>
        <v>FT2-FW6-A-MDF - Walnut</v>
      </c>
      <c r="I947" s="52">
        <v>34.15</v>
      </c>
      <c r="J947" s="365">
        <f t="shared" si="23"/>
        <v>239.04999999999998</v>
      </c>
      <c r="L947" t="s">
        <v>820</v>
      </c>
      <c r="M947">
        <v>1</v>
      </c>
    </row>
    <row r="948" spans="1:13">
      <c r="A948" s="53" t="s">
        <v>73</v>
      </c>
      <c r="B948" s="48">
        <v>18</v>
      </c>
      <c r="C948" s="49">
        <v>45</v>
      </c>
      <c r="D948" s="15" t="s">
        <v>136</v>
      </c>
      <c r="E948" s="50" t="s">
        <v>145</v>
      </c>
      <c r="F948" s="15" t="s">
        <v>14</v>
      </c>
      <c r="G948" s="67" t="s">
        <v>721</v>
      </c>
      <c r="H948" s="200" t="str">
        <f t="shared" si="24"/>
        <v>FT3-FW2-A-MDF - Walnut</v>
      </c>
      <c r="I948" s="52">
        <v>24.060000000000002</v>
      </c>
      <c r="J948" s="365">
        <f t="shared" si="23"/>
        <v>168.42000000000002</v>
      </c>
      <c r="L948" t="s">
        <v>820</v>
      </c>
      <c r="M948">
        <v>1</v>
      </c>
    </row>
    <row r="949" spans="1:13">
      <c r="A949" s="53" t="s">
        <v>74</v>
      </c>
      <c r="B949" s="48">
        <v>18</v>
      </c>
      <c r="C949" s="49">
        <v>60</v>
      </c>
      <c r="D949" s="15" t="s">
        <v>136</v>
      </c>
      <c r="E949" s="50" t="s">
        <v>146</v>
      </c>
      <c r="F949" s="15" t="s">
        <v>14</v>
      </c>
      <c r="G949" s="67" t="s">
        <v>721</v>
      </c>
      <c r="H949" s="200" t="str">
        <f t="shared" si="24"/>
        <v>FT3-FW3-A-MDF - Walnut</v>
      </c>
      <c r="I949" s="52">
        <v>30.17</v>
      </c>
      <c r="J949" s="365">
        <f t="shared" si="23"/>
        <v>211.19</v>
      </c>
      <c r="L949" t="s">
        <v>820</v>
      </c>
      <c r="M949">
        <v>1</v>
      </c>
    </row>
    <row r="950" spans="1:13">
      <c r="A950" s="53" t="s">
        <v>75</v>
      </c>
      <c r="B950" s="48">
        <v>18</v>
      </c>
      <c r="C950" s="49">
        <v>75</v>
      </c>
      <c r="D950" s="15" t="s">
        <v>136</v>
      </c>
      <c r="E950" s="50" t="s">
        <v>147</v>
      </c>
      <c r="F950" s="15" t="s">
        <v>14</v>
      </c>
      <c r="G950" s="67" t="s">
        <v>721</v>
      </c>
      <c r="H950" s="200" t="str">
        <f t="shared" si="24"/>
        <v>FT3-FW4-A-MDF - Walnut</v>
      </c>
      <c r="I950" s="52">
        <v>36.169999999999995</v>
      </c>
      <c r="J950" s="365">
        <f t="shared" si="23"/>
        <v>253.18999999999997</v>
      </c>
      <c r="L950" t="s">
        <v>820</v>
      </c>
      <c r="M950">
        <v>1</v>
      </c>
    </row>
    <row r="951" spans="1:13">
      <c r="A951" s="53" t="s">
        <v>76</v>
      </c>
      <c r="B951" s="48">
        <v>18</v>
      </c>
      <c r="C951" s="49">
        <v>82</v>
      </c>
      <c r="D951" s="15" t="s">
        <v>136</v>
      </c>
      <c r="E951" s="50" t="s">
        <v>149</v>
      </c>
      <c r="F951" s="15" t="s">
        <v>14</v>
      </c>
      <c r="G951" s="67" t="s">
        <v>721</v>
      </c>
      <c r="H951" s="200" t="str">
        <f t="shared" si="24"/>
        <v>FT3-FW6-A-MDF - Walnut</v>
      </c>
      <c r="I951" s="52">
        <v>36.93</v>
      </c>
      <c r="J951" s="365">
        <f t="shared" si="23"/>
        <v>258.51</v>
      </c>
      <c r="L951" t="s">
        <v>820</v>
      </c>
      <c r="M951">
        <v>1</v>
      </c>
    </row>
    <row r="952" spans="1:13">
      <c r="A952" s="12" t="s">
        <v>69</v>
      </c>
      <c r="B952" s="13">
        <v>15</v>
      </c>
      <c r="C952" s="14">
        <v>45</v>
      </c>
      <c r="D952" s="15" t="s">
        <v>135</v>
      </c>
      <c r="E952" s="15" t="s">
        <v>145</v>
      </c>
      <c r="F952" s="15" t="s">
        <v>14</v>
      </c>
      <c r="G952" s="68" t="s">
        <v>718</v>
      </c>
      <c r="H952" s="200" t="str">
        <f t="shared" si="24"/>
        <v>FT2-FW2-A-MDF - Maple</v>
      </c>
      <c r="I952" s="54">
        <v>11.29</v>
      </c>
      <c r="J952" s="365">
        <f t="shared" si="23"/>
        <v>79.03</v>
      </c>
      <c r="L952" t="s">
        <v>820</v>
      </c>
      <c r="M952">
        <v>1</v>
      </c>
    </row>
    <row r="953" spans="1:13">
      <c r="A953" s="18" t="s">
        <v>70</v>
      </c>
      <c r="B953" s="13">
        <v>15</v>
      </c>
      <c r="C953" s="14">
        <v>60</v>
      </c>
      <c r="D953" s="15" t="s">
        <v>135</v>
      </c>
      <c r="E953" s="15" t="s">
        <v>146</v>
      </c>
      <c r="F953" s="15" t="s">
        <v>14</v>
      </c>
      <c r="G953" s="68" t="s">
        <v>718</v>
      </c>
      <c r="H953" s="200" t="str">
        <f t="shared" si="24"/>
        <v>FT2-FW3-A-MDF - Maple</v>
      </c>
      <c r="I953" s="54">
        <v>13.64</v>
      </c>
      <c r="J953" s="365">
        <f t="shared" si="23"/>
        <v>95.48</v>
      </c>
      <c r="L953" t="s">
        <v>820</v>
      </c>
      <c r="M953">
        <v>1</v>
      </c>
    </row>
    <row r="954" spans="1:13">
      <c r="A954" s="18" t="s">
        <v>71</v>
      </c>
      <c r="B954" s="13">
        <v>15</v>
      </c>
      <c r="C954" s="14">
        <v>75</v>
      </c>
      <c r="D954" s="15" t="s">
        <v>135</v>
      </c>
      <c r="E954" s="15" t="s">
        <v>147</v>
      </c>
      <c r="F954" s="15" t="s">
        <v>14</v>
      </c>
      <c r="G954" s="68" t="s">
        <v>718</v>
      </c>
      <c r="H954" s="200" t="str">
        <f t="shared" si="24"/>
        <v>FT2-FW4-A-MDF - Maple</v>
      </c>
      <c r="I954" s="54">
        <v>16</v>
      </c>
      <c r="J954" s="365">
        <f t="shared" si="23"/>
        <v>112</v>
      </c>
      <c r="L954" t="s">
        <v>820</v>
      </c>
      <c r="M954">
        <v>1</v>
      </c>
    </row>
    <row r="955" spans="1:13">
      <c r="A955" s="18" t="s">
        <v>72</v>
      </c>
      <c r="B955" s="13">
        <v>15</v>
      </c>
      <c r="C955" s="14">
        <v>82</v>
      </c>
      <c r="D955" s="15" t="s">
        <v>135</v>
      </c>
      <c r="E955" s="15" t="s">
        <v>149</v>
      </c>
      <c r="F955" s="15" t="s">
        <v>14</v>
      </c>
      <c r="G955" s="68" t="s">
        <v>718</v>
      </c>
      <c r="H955" s="200" t="str">
        <f t="shared" si="24"/>
        <v>FT2-FW6-A-MDF - Maple</v>
      </c>
      <c r="I955" s="54">
        <v>17.12</v>
      </c>
      <c r="J955" s="365">
        <f t="shared" si="23"/>
        <v>119.84</v>
      </c>
      <c r="L955" t="s">
        <v>820</v>
      </c>
      <c r="M955">
        <v>1</v>
      </c>
    </row>
    <row r="956" spans="1:13">
      <c r="A956" s="18" t="s">
        <v>73</v>
      </c>
      <c r="B956" s="13">
        <v>18</v>
      </c>
      <c r="C956" s="14">
        <v>45</v>
      </c>
      <c r="D956" s="15" t="s">
        <v>136</v>
      </c>
      <c r="E956" s="15" t="s">
        <v>145</v>
      </c>
      <c r="F956" s="15" t="s">
        <v>14</v>
      </c>
      <c r="G956" s="68" t="s">
        <v>718</v>
      </c>
      <c r="H956" s="200" t="str">
        <f t="shared" si="24"/>
        <v>FT3-FW2-A-MDF - Maple</v>
      </c>
      <c r="I956" s="54">
        <v>12.97</v>
      </c>
      <c r="J956" s="365">
        <f t="shared" si="23"/>
        <v>90.79</v>
      </c>
      <c r="L956" t="s">
        <v>820</v>
      </c>
      <c r="M956">
        <v>1</v>
      </c>
    </row>
    <row r="957" spans="1:13">
      <c r="A957" s="18" t="s">
        <v>74</v>
      </c>
      <c r="B957" s="13">
        <v>18</v>
      </c>
      <c r="C957" s="14">
        <v>60</v>
      </c>
      <c r="D957" s="15" t="s">
        <v>136</v>
      </c>
      <c r="E957" s="15" t="s">
        <v>146</v>
      </c>
      <c r="F957" s="15" t="s">
        <v>14</v>
      </c>
      <c r="G957" s="68" t="s">
        <v>718</v>
      </c>
      <c r="H957" s="200" t="str">
        <f t="shared" si="24"/>
        <v>FT3-FW3-A-MDF - Maple</v>
      </c>
      <c r="I957" s="54">
        <v>15.74</v>
      </c>
      <c r="J957" s="365">
        <f t="shared" si="23"/>
        <v>110.18</v>
      </c>
      <c r="L957" t="s">
        <v>820</v>
      </c>
      <c r="M957">
        <v>1</v>
      </c>
    </row>
    <row r="958" spans="1:13">
      <c r="A958" s="18" t="s">
        <v>75</v>
      </c>
      <c r="B958" s="13">
        <v>18</v>
      </c>
      <c r="C958" s="14">
        <v>75</v>
      </c>
      <c r="D958" s="15" t="s">
        <v>136</v>
      </c>
      <c r="E958" s="15" t="s">
        <v>147</v>
      </c>
      <c r="F958" s="15" t="s">
        <v>14</v>
      </c>
      <c r="G958" s="68" t="s">
        <v>718</v>
      </c>
      <c r="H958" s="200" t="str">
        <f t="shared" si="24"/>
        <v>FT3-FW4-A-MDF - Maple</v>
      </c>
      <c r="I958" s="54">
        <v>18.560000000000002</v>
      </c>
      <c r="J958" s="365">
        <f t="shared" si="23"/>
        <v>129.92000000000002</v>
      </c>
      <c r="L958" t="s">
        <v>820</v>
      </c>
      <c r="M958">
        <v>1</v>
      </c>
    </row>
    <row r="959" spans="1:13">
      <c r="A959" s="18" t="s">
        <v>76</v>
      </c>
      <c r="B959" s="13">
        <v>18</v>
      </c>
      <c r="C959" s="14">
        <v>82</v>
      </c>
      <c r="D959" s="15" t="s">
        <v>136</v>
      </c>
      <c r="E959" s="15" t="s">
        <v>149</v>
      </c>
      <c r="F959" s="15" t="s">
        <v>14</v>
      </c>
      <c r="G959" s="68" t="s">
        <v>718</v>
      </c>
      <c r="H959" s="200" t="str">
        <f t="shared" si="24"/>
        <v>FT3-FW6-A-MDF - Maple</v>
      </c>
      <c r="I959" s="54">
        <v>19.12</v>
      </c>
      <c r="J959" s="365">
        <f t="shared" si="23"/>
        <v>133.84</v>
      </c>
      <c r="L959" t="s">
        <v>820</v>
      </c>
      <c r="M959">
        <v>1</v>
      </c>
    </row>
    <row r="960" spans="1:13">
      <c r="A960" s="19" t="s">
        <v>69</v>
      </c>
      <c r="B960" s="20">
        <v>15</v>
      </c>
      <c r="C960" s="21">
        <v>45</v>
      </c>
      <c r="D960" s="15" t="s">
        <v>135</v>
      </c>
      <c r="E960" s="22" t="s">
        <v>145</v>
      </c>
      <c r="F960" s="15" t="s">
        <v>14</v>
      </c>
      <c r="G960" s="59" t="s">
        <v>717</v>
      </c>
      <c r="H960" s="200" t="str">
        <f t="shared" si="24"/>
        <v>FT2-FW2-A-MDF - Cherry</v>
      </c>
      <c r="I960" s="24">
        <v>13.31</v>
      </c>
      <c r="J960" s="365">
        <f t="shared" si="23"/>
        <v>93.17</v>
      </c>
      <c r="L960" t="s">
        <v>820</v>
      </c>
      <c r="M960">
        <v>1</v>
      </c>
    </row>
    <row r="961" spans="1:13">
      <c r="A961" s="25" t="s">
        <v>70</v>
      </c>
      <c r="B961" s="20">
        <v>15</v>
      </c>
      <c r="C961" s="21">
        <v>60</v>
      </c>
      <c r="D961" s="15" t="s">
        <v>135</v>
      </c>
      <c r="E961" s="22" t="s">
        <v>146</v>
      </c>
      <c r="F961" s="15" t="s">
        <v>14</v>
      </c>
      <c r="G961" s="59" t="s">
        <v>717</v>
      </c>
      <c r="H961" s="200" t="str">
        <f t="shared" si="24"/>
        <v>FT2-FW3-A-MDF - Cherry</v>
      </c>
      <c r="I961" s="24">
        <v>16.200000000000003</v>
      </c>
      <c r="J961" s="365">
        <f t="shared" si="23"/>
        <v>113.40000000000002</v>
      </c>
      <c r="L961" t="s">
        <v>820</v>
      </c>
      <c r="M961">
        <v>1</v>
      </c>
    </row>
    <row r="962" spans="1:13">
      <c r="A962" s="25" t="s">
        <v>71</v>
      </c>
      <c r="B962" s="20">
        <v>15</v>
      </c>
      <c r="C962" s="21">
        <v>75</v>
      </c>
      <c r="D962" s="15" t="s">
        <v>135</v>
      </c>
      <c r="E962" s="22" t="s">
        <v>147</v>
      </c>
      <c r="F962" s="15" t="s">
        <v>14</v>
      </c>
      <c r="G962" s="59" t="s">
        <v>717</v>
      </c>
      <c r="H962" s="200" t="str">
        <f t="shared" si="24"/>
        <v>FT2-FW4-A-MDF - Cherry</v>
      </c>
      <c r="I962" s="24">
        <v>19</v>
      </c>
      <c r="J962" s="365">
        <f t="shared" si="23"/>
        <v>133</v>
      </c>
      <c r="L962" t="s">
        <v>820</v>
      </c>
      <c r="M962">
        <v>1</v>
      </c>
    </row>
    <row r="963" spans="1:13">
      <c r="A963" s="25" t="s">
        <v>72</v>
      </c>
      <c r="B963" s="20">
        <v>15</v>
      </c>
      <c r="C963" s="21">
        <v>82</v>
      </c>
      <c r="D963" s="15" t="s">
        <v>135</v>
      </c>
      <c r="E963" s="22" t="s">
        <v>149</v>
      </c>
      <c r="F963" s="15" t="s">
        <v>14</v>
      </c>
      <c r="G963" s="59" t="s">
        <v>717</v>
      </c>
      <c r="H963" s="200" t="str">
        <f t="shared" si="24"/>
        <v>FT2-FW6-A-MDF - Cherry</v>
      </c>
      <c r="I963" s="24">
        <v>20.39</v>
      </c>
      <c r="J963" s="365">
        <f t="shared" si="23"/>
        <v>142.73000000000002</v>
      </c>
      <c r="L963" t="s">
        <v>820</v>
      </c>
      <c r="M963">
        <v>1</v>
      </c>
    </row>
    <row r="964" spans="1:13">
      <c r="A964" s="25" t="s">
        <v>73</v>
      </c>
      <c r="B964" s="20">
        <v>18</v>
      </c>
      <c r="C964" s="21">
        <v>45</v>
      </c>
      <c r="D964" s="15" t="s">
        <v>136</v>
      </c>
      <c r="E964" s="22" t="s">
        <v>145</v>
      </c>
      <c r="F964" s="15" t="s">
        <v>14</v>
      </c>
      <c r="G964" s="59" t="s">
        <v>717</v>
      </c>
      <c r="H964" s="200" t="str">
        <f t="shared" si="24"/>
        <v>FT3-FW2-A-MDF - Cherry</v>
      </c>
      <c r="I964" s="24">
        <v>15.48</v>
      </c>
      <c r="J964" s="365">
        <f t="shared" si="23"/>
        <v>108.36</v>
      </c>
      <c r="L964" t="s">
        <v>820</v>
      </c>
      <c r="M964">
        <v>1</v>
      </c>
    </row>
    <row r="965" spans="1:13">
      <c r="A965" s="25" t="s">
        <v>74</v>
      </c>
      <c r="B965" s="20">
        <v>18</v>
      </c>
      <c r="C965" s="21">
        <v>60</v>
      </c>
      <c r="D965" s="15" t="s">
        <v>136</v>
      </c>
      <c r="E965" s="22" t="s">
        <v>146</v>
      </c>
      <c r="F965" s="15" t="s">
        <v>14</v>
      </c>
      <c r="G965" s="59" t="s">
        <v>717</v>
      </c>
      <c r="H965" s="200" t="str">
        <f t="shared" si="24"/>
        <v>FT3-FW3-A-MDF - Cherry</v>
      </c>
      <c r="I965" s="24">
        <v>19</v>
      </c>
      <c r="J965" s="365">
        <f t="shared" si="23"/>
        <v>133</v>
      </c>
      <c r="L965" t="s">
        <v>820</v>
      </c>
      <c r="M965">
        <v>1</v>
      </c>
    </row>
    <row r="966" spans="1:13">
      <c r="A966" s="25" t="s">
        <v>75</v>
      </c>
      <c r="B966" s="20">
        <v>18</v>
      </c>
      <c r="C966" s="21">
        <v>75</v>
      </c>
      <c r="D966" s="15" t="s">
        <v>136</v>
      </c>
      <c r="E966" s="22" t="s">
        <v>147</v>
      </c>
      <c r="F966" s="15" t="s">
        <v>14</v>
      </c>
      <c r="G966" s="59" t="s">
        <v>717</v>
      </c>
      <c r="H966" s="200" t="str">
        <f t="shared" si="24"/>
        <v>FT3-FW4-A-MDF - Cherry</v>
      </c>
      <c r="I966" s="24">
        <v>22.57</v>
      </c>
      <c r="J966" s="365">
        <f t="shared" si="23"/>
        <v>157.99</v>
      </c>
      <c r="L966" t="s">
        <v>820</v>
      </c>
      <c r="M966">
        <v>1</v>
      </c>
    </row>
    <row r="967" spans="1:13">
      <c r="A967" s="25" t="s">
        <v>76</v>
      </c>
      <c r="B967" s="20">
        <v>18</v>
      </c>
      <c r="C967" s="21">
        <v>82</v>
      </c>
      <c r="D967" s="15" t="s">
        <v>136</v>
      </c>
      <c r="E967" s="22" t="s">
        <v>149</v>
      </c>
      <c r="F967" s="15" t="s">
        <v>14</v>
      </c>
      <c r="G967" s="59" t="s">
        <v>717</v>
      </c>
      <c r="H967" s="200" t="str">
        <f t="shared" si="24"/>
        <v>FT3-FW6-A-MDF - Cherry</v>
      </c>
      <c r="I967" s="24">
        <v>23.610000000000003</v>
      </c>
      <c r="J967" s="365">
        <f t="shared" si="23"/>
        <v>165.27</v>
      </c>
      <c r="L967" t="s">
        <v>820</v>
      </c>
      <c r="M967">
        <v>1</v>
      </c>
    </row>
    <row r="968" spans="1:13">
      <c r="A968" s="26" t="s">
        <v>69</v>
      </c>
      <c r="B968" s="27">
        <v>15</v>
      </c>
      <c r="C968" s="28">
        <v>45</v>
      </c>
      <c r="D968" s="15" t="s">
        <v>135</v>
      </c>
      <c r="E968" s="29" t="s">
        <v>145</v>
      </c>
      <c r="F968" s="15" t="s">
        <v>14</v>
      </c>
      <c r="G968" s="60" t="s">
        <v>749</v>
      </c>
      <c r="H968" s="200" t="str">
        <f t="shared" si="24"/>
        <v>FT2-FW2-A-MDF - Hardwood</v>
      </c>
      <c r="I968" s="31">
        <v>8.1199999999999992</v>
      </c>
      <c r="J968" s="365">
        <f t="shared" si="23"/>
        <v>56.839999999999996</v>
      </c>
      <c r="L968" t="s">
        <v>820</v>
      </c>
      <c r="M968">
        <v>1</v>
      </c>
    </row>
    <row r="969" spans="1:13">
      <c r="A969" s="32" t="s">
        <v>70</v>
      </c>
      <c r="B969" s="27">
        <v>15</v>
      </c>
      <c r="C969" s="28">
        <v>60</v>
      </c>
      <c r="D969" s="15" t="s">
        <v>135</v>
      </c>
      <c r="E969" s="29" t="s">
        <v>146</v>
      </c>
      <c r="F969" s="15" t="s">
        <v>14</v>
      </c>
      <c r="G969" s="60" t="s">
        <v>749</v>
      </c>
      <c r="H969" s="200" t="str">
        <f t="shared" si="24"/>
        <v>FT2-FW3-A-MDF - Hardwood</v>
      </c>
      <c r="I969" s="31">
        <v>9.41</v>
      </c>
      <c r="J969" s="365">
        <f t="shared" ref="J969:J1032" si="25">+I969*7</f>
        <v>65.87</v>
      </c>
      <c r="L969" t="s">
        <v>820</v>
      </c>
      <c r="M969">
        <v>1</v>
      </c>
    </row>
    <row r="970" spans="1:13">
      <c r="A970" s="32" t="s">
        <v>71</v>
      </c>
      <c r="B970" s="27">
        <v>15</v>
      </c>
      <c r="C970" s="28">
        <v>75</v>
      </c>
      <c r="D970" s="15" t="s">
        <v>135</v>
      </c>
      <c r="E970" s="29" t="s">
        <v>147</v>
      </c>
      <c r="F970" s="15" t="s">
        <v>14</v>
      </c>
      <c r="G970" s="60" t="s">
        <v>749</v>
      </c>
      <c r="H970" s="200" t="str">
        <f t="shared" si="24"/>
        <v>FT2-FW4-A-MDF - Hardwood</v>
      </c>
      <c r="I970" s="31">
        <v>10.59</v>
      </c>
      <c r="J970" s="365">
        <f t="shared" si="25"/>
        <v>74.13</v>
      </c>
      <c r="L970" t="s">
        <v>820</v>
      </c>
      <c r="M970">
        <v>1</v>
      </c>
    </row>
    <row r="971" spans="1:13">
      <c r="A971" s="32" t="s">
        <v>72</v>
      </c>
      <c r="B971" s="27">
        <v>15</v>
      </c>
      <c r="C971" s="28">
        <v>82</v>
      </c>
      <c r="D971" s="15" t="s">
        <v>135</v>
      </c>
      <c r="E971" s="29" t="s">
        <v>149</v>
      </c>
      <c r="F971" s="15" t="s">
        <v>14</v>
      </c>
      <c r="G971" s="60" t="s">
        <v>749</v>
      </c>
      <c r="H971" s="200" t="str">
        <f t="shared" si="24"/>
        <v>FT2-FW6-A-MDF - Hardwood</v>
      </c>
      <c r="I971" s="31">
        <v>11.24</v>
      </c>
      <c r="J971" s="365">
        <f t="shared" si="25"/>
        <v>78.680000000000007</v>
      </c>
      <c r="L971" t="s">
        <v>820</v>
      </c>
      <c r="M971">
        <v>1</v>
      </c>
    </row>
    <row r="972" spans="1:13">
      <c r="A972" s="32" t="s">
        <v>73</v>
      </c>
      <c r="B972" s="27">
        <v>18</v>
      </c>
      <c r="C972" s="28">
        <v>45</v>
      </c>
      <c r="D972" s="15" t="s">
        <v>136</v>
      </c>
      <c r="E972" s="29" t="s">
        <v>145</v>
      </c>
      <c r="F972" s="15" t="s">
        <v>14</v>
      </c>
      <c r="G972" s="60" t="s">
        <v>749</v>
      </c>
      <c r="H972" s="200" t="str">
        <f t="shared" si="24"/>
        <v>FT3-FW2-A-MDF - Hardwood</v>
      </c>
      <c r="I972" s="31">
        <v>9.14</v>
      </c>
      <c r="J972" s="365">
        <f t="shared" si="25"/>
        <v>63.980000000000004</v>
      </c>
      <c r="L972" t="s">
        <v>820</v>
      </c>
      <c r="M972">
        <v>1</v>
      </c>
    </row>
    <row r="973" spans="1:13">
      <c r="A973" s="32" t="s">
        <v>74</v>
      </c>
      <c r="B973" s="27">
        <v>18</v>
      </c>
      <c r="C973" s="28">
        <v>60</v>
      </c>
      <c r="D973" s="15" t="s">
        <v>136</v>
      </c>
      <c r="E973" s="29" t="s">
        <v>146</v>
      </c>
      <c r="F973" s="15" t="s">
        <v>14</v>
      </c>
      <c r="G973" s="60" t="s">
        <v>749</v>
      </c>
      <c r="H973" s="200" t="str">
        <f t="shared" si="24"/>
        <v>FT3-FW3-A-MDF - Hardwood</v>
      </c>
      <c r="I973" s="31">
        <v>10.76</v>
      </c>
      <c r="J973" s="365">
        <f t="shared" si="25"/>
        <v>75.319999999999993</v>
      </c>
      <c r="L973" t="s">
        <v>820</v>
      </c>
      <c r="M973">
        <v>1</v>
      </c>
    </row>
    <row r="974" spans="1:13">
      <c r="A974" s="32" t="s">
        <v>75</v>
      </c>
      <c r="B974" s="27">
        <v>18</v>
      </c>
      <c r="C974" s="28">
        <v>75</v>
      </c>
      <c r="D974" s="15" t="s">
        <v>136</v>
      </c>
      <c r="E974" s="29" t="s">
        <v>147</v>
      </c>
      <c r="F974" s="15" t="s">
        <v>14</v>
      </c>
      <c r="G974" s="60" t="s">
        <v>749</v>
      </c>
      <c r="H974" s="200" t="str">
        <f t="shared" si="24"/>
        <v>FT3-FW4-A-MDF - Hardwood</v>
      </c>
      <c r="I974" s="31">
        <v>12.47</v>
      </c>
      <c r="J974" s="365">
        <f t="shared" si="25"/>
        <v>87.29</v>
      </c>
      <c r="L974" t="s">
        <v>820</v>
      </c>
      <c r="M974">
        <v>1</v>
      </c>
    </row>
    <row r="975" spans="1:13">
      <c r="A975" s="32" t="s">
        <v>76</v>
      </c>
      <c r="B975" s="27">
        <v>18</v>
      </c>
      <c r="C975" s="28">
        <v>82</v>
      </c>
      <c r="D975" s="15" t="s">
        <v>136</v>
      </c>
      <c r="E975" s="29" t="s">
        <v>149</v>
      </c>
      <c r="F975" s="15" t="s">
        <v>14</v>
      </c>
      <c r="G975" s="60" t="s">
        <v>749</v>
      </c>
      <c r="H975" s="200" t="str">
        <f t="shared" si="24"/>
        <v>FT3-FW6-A-MDF - Hardwood</v>
      </c>
      <c r="I975" s="31">
        <v>13.01</v>
      </c>
      <c r="J975" s="365">
        <f t="shared" si="25"/>
        <v>91.07</v>
      </c>
      <c r="L975" t="s">
        <v>820</v>
      </c>
      <c r="M975">
        <v>1</v>
      </c>
    </row>
    <row r="976" spans="1:13">
      <c r="A976" s="33" t="s">
        <v>69</v>
      </c>
      <c r="B976" s="34">
        <v>15</v>
      </c>
      <c r="C976" s="35">
        <v>45</v>
      </c>
      <c r="D976" s="15" t="s">
        <v>135</v>
      </c>
      <c r="E976" s="36" t="s">
        <v>145</v>
      </c>
      <c r="F976" s="15" t="s">
        <v>14</v>
      </c>
      <c r="G976" s="63" t="s">
        <v>750</v>
      </c>
      <c r="H976" s="200" t="str">
        <f t="shared" si="24"/>
        <v>FT2-FW2-A-MDF - CND MAPLE</v>
      </c>
      <c r="I976" s="38">
        <v>9.41</v>
      </c>
      <c r="J976" s="365">
        <f t="shared" si="25"/>
        <v>65.87</v>
      </c>
      <c r="L976" t="s">
        <v>820</v>
      </c>
      <c r="M976">
        <v>1</v>
      </c>
    </row>
    <row r="977" spans="1:13">
      <c r="A977" s="39" t="s">
        <v>70</v>
      </c>
      <c r="B977" s="34">
        <v>15</v>
      </c>
      <c r="C977" s="35">
        <v>60</v>
      </c>
      <c r="D977" s="15" t="s">
        <v>135</v>
      </c>
      <c r="E977" s="36" t="s">
        <v>146</v>
      </c>
      <c r="F977" s="15" t="s">
        <v>14</v>
      </c>
      <c r="G977" s="63" t="s">
        <v>750</v>
      </c>
      <c r="H977" s="200" t="str">
        <f t="shared" si="24"/>
        <v>FT2-FW3-A-MDF - CND MAPLE</v>
      </c>
      <c r="I977" s="38">
        <v>11.17</v>
      </c>
      <c r="J977" s="365">
        <f t="shared" si="25"/>
        <v>78.19</v>
      </c>
      <c r="L977" t="s">
        <v>820</v>
      </c>
      <c r="M977">
        <v>1</v>
      </c>
    </row>
    <row r="978" spans="1:13">
      <c r="A978" s="39" t="s">
        <v>71</v>
      </c>
      <c r="B978" s="34">
        <v>15</v>
      </c>
      <c r="C978" s="35">
        <v>75</v>
      </c>
      <c r="D978" s="15" t="s">
        <v>135</v>
      </c>
      <c r="E978" s="36" t="s">
        <v>147</v>
      </c>
      <c r="F978" s="15" t="s">
        <v>14</v>
      </c>
      <c r="G978" s="63" t="s">
        <v>750</v>
      </c>
      <c r="H978" s="200" t="str">
        <f t="shared" si="24"/>
        <v>FT2-FW4-A-MDF - CND MAPLE</v>
      </c>
      <c r="I978" s="38">
        <v>12.89</v>
      </c>
      <c r="J978" s="365">
        <f t="shared" si="25"/>
        <v>90.23</v>
      </c>
      <c r="L978" t="s">
        <v>820</v>
      </c>
      <c r="M978">
        <v>1</v>
      </c>
    </row>
    <row r="979" spans="1:13">
      <c r="A979" s="39" t="s">
        <v>72</v>
      </c>
      <c r="B979" s="34">
        <v>15</v>
      </c>
      <c r="C979" s="35">
        <v>82</v>
      </c>
      <c r="D979" s="15" t="s">
        <v>135</v>
      </c>
      <c r="E979" s="36" t="s">
        <v>149</v>
      </c>
      <c r="F979" s="15" t="s">
        <v>14</v>
      </c>
      <c r="G979" s="63" t="s">
        <v>750</v>
      </c>
      <c r="H979" s="200" t="str">
        <f t="shared" si="24"/>
        <v>FT2-FW6-A-MDF - CND MAPLE</v>
      </c>
      <c r="I979" s="38">
        <v>13.75</v>
      </c>
      <c r="J979" s="365">
        <f t="shared" si="25"/>
        <v>96.25</v>
      </c>
      <c r="L979" t="s">
        <v>820</v>
      </c>
      <c r="M979">
        <v>1</v>
      </c>
    </row>
    <row r="980" spans="1:13">
      <c r="A980" s="39" t="s">
        <v>73</v>
      </c>
      <c r="B980" s="34">
        <v>18</v>
      </c>
      <c r="C980" s="35">
        <v>45</v>
      </c>
      <c r="D980" s="15" t="s">
        <v>136</v>
      </c>
      <c r="E980" s="36" t="s">
        <v>145</v>
      </c>
      <c r="F980" s="15" t="s">
        <v>14</v>
      </c>
      <c r="G980" s="63" t="s">
        <v>750</v>
      </c>
      <c r="H980" s="200" t="str">
        <f t="shared" si="24"/>
        <v>FT3-FW2-A-MDF - CND MAPLE</v>
      </c>
      <c r="I980" s="38">
        <v>10.58</v>
      </c>
      <c r="J980" s="365">
        <f t="shared" si="25"/>
        <v>74.06</v>
      </c>
      <c r="L980" t="s">
        <v>820</v>
      </c>
      <c r="M980">
        <v>1</v>
      </c>
    </row>
    <row r="981" spans="1:13">
      <c r="A981" s="39" t="s">
        <v>74</v>
      </c>
      <c r="B981" s="34">
        <v>18</v>
      </c>
      <c r="C981" s="35">
        <v>60</v>
      </c>
      <c r="D981" s="15" t="s">
        <v>136</v>
      </c>
      <c r="E981" s="36" t="s">
        <v>146</v>
      </c>
      <c r="F981" s="15" t="s">
        <v>14</v>
      </c>
      <c r="G981" s="63" t="s">
        <v>750</v>
      </c>
      <c r="H981" s="200" t="str">
        <f t="shared" si="24"/>
        <v>FT3-FW3-A-MDF - CND MAPLE</v>
      </c>
      <c r="I981" s="38">
        <v>12.67</v>
      </c>
      <c r="J981" s="365">
        <f t="shared" si="25"/>
        <v>88.69</v>
      </c>
      <c r="L981" t="s">
        <v>820</v>
      </c>
      <c r="M981">
        <v>1</v>
      </c>
    </row>
    <row r="982" spans="1:13">
      <c r="A982" s="39" t="s">
        <v>75</v>
      </c>
      <c r="B982" s="34">
        <v>18</v>
      </c>
      <c r="C982" s="35">
        <v>75</v>
      </c>
      <c r="D982" s="15" t="s">
        <v>136</v>
      </c>
      <c r="E982" s="36" t="s">
        <v>147</v>
      </c>
      <c r="F982" s="15" t="s">
        <v>14</v>
      </c>
      <c r="G982" s="63" t="s">
        <v>750</v>
      </c>
      <c r="H982" s="200" t="str">
        <f t="shared" ref="H982:H1045" si="26">D982&amp;"-"&amp;E982&amp;"-"&amp;F982&amp;"-"&amp;G982</f>
        <v>FT3-FW4-A-MDF - CND MAPLE</v>
      </c>
      <c r="I982" s="38">
        <v>14.709999999999999</v>
      </c>
      <c r="J982" s="365">
        <f t="shared" si="25"/>
        <v>102.97</v>
      </c>
      <c r="L982" t="s">
        <v>820</v>
      </c>
      <c r="M982">
        <v>1</v>
      </c>
    </row>
    <row r="983" spans="1:13">
      <c r="A983" s="39" t="s">
        <v>76</v>
      </c>
      <c r="B983" s="34">
        <v>18</v>
      </c>
      <c r="C983" s="35">
        <v>82</v>
      </c>
      <c r="D983" s="15" t="s">
        <v>136</v>
      </c>
      <c r="E983" s="36" t="s">
        <v>149</v>
      </c>
      <c r="F983" s="15" t="s">
        <v>14</v>
      </c>
      <c r="G983" s="63" t="s">
        <v>750</v>
      </c>
      <c r="H983" s="200" t="str">
        <f t="shared" si="26"/>
        <v>FT3-FW6-A-MDF - CND MAPLE</v>
      </c>
      <c r="I983" s="38">
        <v>14.879999999999999</v>
      </c>
      <c r="J983" s="365">
        <f t="shared" si="25"/>
        <v>104.16</v>
      </c>
      <c r="L983" t="s">
        <v>820</v>
      </c>
      <c r="M983">
        <v>1</v>
      </c>
    </row>
    <row r="984" spans="1:13">
      <c r="A984" s="213" t="s">
        <v>69</v>
      </c>
      <c r="B984" s="214">
        <v>15</v>
      </c>
      <c r="C984" s="215">
        <v>45</v>
      </c>
      <c r="D984" s="15" t="s">
        <v>135</v>
      </c>
      <c r="E984" s="216" t="s">
        <v>145</v>
      </c>
      <c r="F984" s="15" t="s">
        <v>14</v>
      </c>
      <c r="G984" s="217" t="s">
        <v>811</v>
      </c>
      <c r="H984" s="200" t="str">
        <f t="shared" si="26"/>
        <v>FT2-FW2-A-MDF - CND MAPLE - Sprayed</v>
      </c>
      <c r="I984" s="219">
        <v>9.41</v>
      </c>
      <c r="J984" s="365">
        <f t="shared" si="25"/>
        <v>65.87</v>
      </c>
      <c r="L984" t="s">
        <v>820</v>
      </c>
      <c r="M984">
        <v>1</v>
      </c>
    </row>
    <row r="985" spans="1:13">
      <c r="A985" s="220" t="s">
        <v>70</v>
      </c>
      <c r="B985" s="214">
        <v>15</v>
      </c>
      <c r="C985" s="215">
        <v>60</v>
      </c>
      <c r="D985" s="15" t="s">
        <v>135</v>
      </c>
      <c r="E985" s="216" t="s">
        <v>146</v>
      </c>
      <c r="F985" s="15" t="s">
        <v>14</v>
      </c>
      <c r="G985" s="217" t="s">
        <v>811</v>
      </c>
      <c r="H985" s="200" t="str">
        <f t="shared" si="26"/>
        <v>FT2-FW3-A-MDF - CND MAPLE - Sprayed</v>
      </c>
      <c r="I985" s="219">
        <v>11.17</v>
      </c>
      <c r="J985" s="365">
        <f t="shared" si="25"/>
        <v>78.19</v>
      </c>
      <c r="L985" t="s">
        <v>820</v>
      </c>
      <c r="M985">
        <v>1</v>
      </c>
    </row>
    <row r="986" spans="1:13">
      <c r="A986" s="220" t="s">
        <v>71</v>
      </c>
      <c r="B986" s="214">
        <v>15</v>
      </c>
      <c r="C986" s="215">
        <v>75</v>
      </c>
      <c r="D986" s="15" t="s">
        <v>135</v>
      </c>
      <c r="E986" s="216" t="s">
        <v>147</v>
      </c>
      <c r="F986" s="15" t="s">
        <v>14</v>
      </c>
      <c r="G986" s="217" t="s">
        <v>811</v>
      </c>
      <c r="H986" s="200" t="str">
        <f t="shared" si="26"/>
        <v>FT2-FW4-A-MDF - CND MAPLE - Sprayed</v>
      </c>
      <c r="I986" s="219">
        <v>12.89</v>
      </c>
      <c r="J986" s="365">
        <f t="shared" si="25"/>
        <v>90.23</v>
      </c>
      <c r="L986" t="s">
        <v>820</v>
      </c>
      <c r="M986">
        <v>1</v>
      </c>
    </row>
    <row r="987" spans="1:13">
      <c r="A987" s="220" t="s">
        <v>72</v>
      </c>
      <c r="B987" s="214">
        <v>15</v>
      </c>
      <c r="C987" s="215">
        <v>82</v>
      </c>
      <c r="D987" s="15" t="s">
        <v>135</v>
      </c>
      <c r="E987" s="216" t="s">
        <v>149</v>
      </c>
      <c r="F987" s="15" t="s">
        <v>14</v>
      </c>
      <c r="G987" s="217" t="s">
        <v>811</v>
      </c>
      <c r="H987" s="200" t="str">
        <f t="shared" si="26"/>
        <v>FT2-FW6-A-MDF - CND MAPLE - Sprayed</v>
      </c>
      <c r="I987" s="219">
        <v>13.75</v>
      </c>
      <c r="J987" s="365">
        <f t="shared" si="25"/>
        <v>96.25</v>
      </c>
      <c r="L987" t="s">
        <v>820</v>
      </c>
      <c r="M987">
        <v>1</v>
      </c>
    </row>
    <row r="988" spans="1:13">
      <c r="A988" s="220" t="s">
        <v>73</v>
      </c>
      <c r="B988" s="214">
        <v>18</v>
      </c>
      <c r="C988" s="215">
        <v>45</v>
      </c>
      <c r="D988" s="15" t="s">
        <v>136</v>
      </c>
      <c r="E988" s="216" t="s">
        <v>145</v>
      </c>
      <c r="F988" s="15" t="s">
        <v>14</v>
      </c>
      <c r="G988" s="217" t="s">
        <v>811</v>
      </c>
      <c r="H988" s="200" t="str">
        <f t="shared" si="26"/>
        <v>FT3-FW2-A-MDF - CND MAPLE - Sprayed</v>
      </c>
      <c r="I988" s="219">
        <v>10.58</v>
      </c>
      <c r="J988" s="365">
        <f t="shared" si="25"/>
        <v>74.06</v>
      </c>
      <c r="L988" t="s">
        <v>820</v>
      </c>
      <c r="M988">
        <v>1</v>
      </c>
    </row>
    <row r="989" spans="1:13">
      <c r="A989" s="220" t="s">
        <v>74</v>
      </c>
      <c r="B989" s="214">
        <v>18</v>
      </c>
      <c r="C989" s="215">
        <v>60</v>
      </c>
      <c r="D989" s="15" t="s">
        <v>136</v>
      </c>
      <c r="E989" s="216" t="s">
        <v>146</v>
      </c>
      <c r="F989" s="15" t="s">
        <v>14</v>
      </c>
      <c r="G989" s="217" t="s">
        <v>811</v>
      </c>
      <c r="H989" s="200" t="str">
        <f t="shared" si="26"/>
        <v>FT3-FW3-A-MDF - CND MAPLE - Sprayed</v>
      </c>
      <c r="I989" s="219">
        <v>12.67</v>
      </c>
      <c r="J989" s="365">
        <f t="shared" si="25"/>
        <v>88.69</v>
      </c>
      <c r="L989" t="s">
        <v>820</v>
      </c>
      <c r="M989">
        <v>1</v>
      </c>
    </row>
    <row r="990" spans="1:13">
      <c r="A990" s="220" t="s">
        <v>75</v>
      </c>
      <c r="B990" s="214">
        <v>18</v>
      </c>
      <c r="C990" s="215">
        <v>75</v>
      </c>
      <c r="D990" s="15" t="s">
        <v>136</v>
      </c>
      <c r="E990" s="216" t="s">
        <v>147</v>
      </c>
      <c r="F990" s="15" t="s">
        <v>14</v>
      </c>
      <c r="G990" s="217" t="s">
        <v>811</v>
      </c>
      <c r="H990" s="200" t="str">
        <f t="shared" si="26"/>
        <v>FT3-FW4-A-MDF - CND MAPLE - Sprayed</v>
      </c>
      <c r="I990" s="219">
        <v>14.709999999999999</v>
      </c>
      <c r="J990" s="365">
        <f t="shared" si="25"/>
        <v>102.97</v>
      </c>
      <c r="L990" t="s">
        <v>820</v>
      </c>
      <c r="M990">
        <v>1</v>
      </c>
    </row>
    <row r="991" spans="1:13">
      <c r="A991" s="220" t="s">
        <v>76</v>
      </c>
      <c r="B991" s="214">
        <v>18</v>
      </c>
      <c r="C991" s="215">
        <v>82</v>
      </c>
      <c r="D991" s="15" t="s">
        <v>136</v>
      </c>
      <c r="E991" s="216" t="s">
        <v>149</v>
      </c>
      <c r="F991" s="15" t="s">
        <v>14</v>
      </c>
      <c r="G991" s="217" t="s">
        <v>811</v>
      </c>
      <c r="H991" s="200" t="str">
        <f t="shared" si="26"/>
        <v>FT3-FW6-A-MDF - CND MAPLE - Sprayed</v>
      </c>
      <c r="I991" s="219">
        <v>14.879999999999999</v>
      </c>
      <c r="J991" s="365">
        <f t="shared" si="25"/>
        <v>104.16</v>
      </c>
      <c r="L991" t="s">
        <v>820</v>
      </c>
      <c r="M991">
        <v>1</v>
      </c>
    </row>
    <row r="992" spans="1:13">
      <c r="A992" s="26" t="s">
        <v>69</v>
      </c>
      <c r="B992" s="27">
        <v>15</v>
      </c>
      <c r="C992" s="28">
        <v>45</v>
      </c>
      <c r="D992" s="15" t="s">
        <v>135</v>
      </c>
      <c r="E992" s="29" t="s">
        <v>145</v>
      </c>
      <c r="F992" s="15" t="s">
        <v>14</v>
      </c>
      <c r="G992" s="60" t="s">
        <v>812</v>
      </c>
      <c r="H992" s="200" t="str">
        <f t="shared" si="26"/>
        <v>FT2-FW2-A-MDF - Hardwood - Sprayed</v>
      </c>
      <c r="I992" s="31">
        <v>8.1199999999999992</v>
      </c>
      <c r="J992" s="365">
        <f t="shared" si="25"/>
        <v>56.839999999999996</v>
      </c>
      <c r="L992" t="s">
        <v>820</v>
      </c>
      <c r="M992">
        <v>1</v>
      </c>
    </row>
    <row r="993" spans="1:13">
      <c r="A993" s="32" t="s">
        <v>70</v>
      </c>
      <c r="B993" s="27">
        <v>15</v>
      </c>
      <c r="C993" s="28">
        <v>60</v>
      </c>
      <c r="D993" s="15" t="s">
        <v>135</v>
      </c>
      <c r="E993" s="29" t="s">
        <v>146</v>
      </c>
      <c r="F993" s="15" t="s">
        <v>14</v>
      </c>
      <c r="G993" s="60" t="s">
        <v>812</v>
      </c>
      <c r="H993" s="200" t="str">
        <f t="shared" si="26"/>
        <v>FT2-FW3-A-MDF - Hardwood - Sprayed</v>
      </c>
      <c r="I993" s="31">
        <v>9.41</v>
      </c>
      <c r="J993" s="365">
        <f t="shared" si="25"/>
        <v>65.87</v>
      </c>
      <c r="L993" t="s">
        <v>820</v>
      </c>
      <c r="M993">
        <v>1</v>
      </c>
    </row>
    <row r="994" spans="1:13">
      <c r="A994" s="32" t="s">
        <v>71</v>
      </c>
      <c r="B994" s="27">
        <v>15</v>
      </c>
      <c r="C994" s="28">
        <v>75</v>
      </c>
      <c r="D994" s="15" t="s">
        <v>135</v>
      </c>
      <c r="E994" s="29" t="s">
        <v>147</v>
      </c>
      <c r="F994" s="15" t="s">
        <v>14</v>
      </c>
      <c r="G994" s="60" t="s">
        <v>812</v>
      </c>
      <c r="H994" s="200" t="str">
        <f t="shared" si="26"/>
        <v>FT2-FW4-A-MDF - Hardwood - Sprayed</v>
      </c>
      <c r="I994" s="31">
        <v>10.59</v>
      </c>
      <c r="J994" s="365">
        <f t="shared" si="25"/>
        <v>74.13</v>
      </c>
      <c r="L994" t="s">
        <v>820</v>
      </c>
      <c r="M994">
        <v>1</v>
      </c>
    </row>
    <row r="995" spans="1:13">
      <c r="A995" s="32" t="s">
        <v>72</v>
      </c>
      <c r="B995" s="27">
        <v>15</v>
      </c>
      <c r="C995" s="28">
        <v>82</v>
      </c>
      <c r="D995" s="15" t="s">
        <v>135</v>
      </c>
      <c r="E995" s="29" t="s">
        <v>149</v>
      </c>
      <c r="F995" s="15" t="s">
        <v>14</v>
      </c>
      <c r="G995" s="60" t="s">
        <v>812</v>
      </c>
      <c r="H995" s="200" t="str">
        <f t="shared" si="26"/>
        <v>FT2-FW6-A-MDF - Hardwood - Sprayed</v>
      </c>
      <c r="I995" s="31">
        <v>11.24</v>
      </c>
      <c r="J995" s="365">
        <f t="shared" si="25"/>
        <v>78.680000000000007</v>
      </c>
      <c r="L995" t="s">
        <v>820</v>
      </c>
      <c r="M995">
        <v>1</v>
      </c>
    </row>
    <row r="996" spans="1:13">
      <c r="A996" s="32" t="s">
        <v>73</v>
      </c>
      <c r="B996" s="27">
        <v>18</v>
      </c>
      <c r="C996" s="28">
        <v>45</v>
      </c>
      <c r="D996" s="15" t="s">
        <v>136</v>
      </c>
      <c r="E996" s="29" t="s">
        <v>145</v>
      </c>
      <c r="F996" s="15" t="s">
        <v>14</v>
      </c>
      <c r="G996" s="60" t="s">
        <v>812</v>
      </c>
      <c r="H996" s="200" t="str">
        <f t="shared" si="26"/>
        <v>FT3-FW2-A-MDF - Hardwood - Sprayed</v>
      </c>
      <c r="I996" s="31">
        <v>9.14</v>
      </c>
      <c r="J996" s="365">
        <f t="shared" si="25"/>
        <v>63.980000000000004</v>
      </c>
      <c r="L996" t="s">
        <v>820</v>
      </c>
      <c r="M996">
        <v>1</v>
      </c>
    </row>
    <row r="997" spans="1:13">
      <c r="A997" s="32" t="s">
        <v>74</v>
      </c>
      <c r="B997" s="27">
        <v>18</v>
      </c>
      <c r="C997" s="28">
        <v>60</v>
      </c>
      <c r="D997" s="15" t="s">
        <v>136</v>
      </c>
      <c r="E997" s="29" t="s">
        <v>146</v>
      </c>
      <c r="F997" s="15" t="s">
        <v>14</v>
      </c>
      <c r="G997" s="60" t="s">
        <v>812</v>
      </c>
      <c r="H997" s="200" t="str">
        <f t="shared" si="26"/>
        <v>FT3-FW3-A-MDF - Hardwood - Sprayed</v>
      </c>
      <c r="I997" s="31">
        <v>10.76</v>
      </c>
      <c r="J997" s="365">
        <f t="shared" si="25"/>
        <v>75.319999999999993</v>
      </c>
      <c r="L997" t="s">
        <v>820</v>
      </c>
      <c r="M997">
        <v>1</v>
      </c>
    </row>
    <row r="998" spans="1:13">
      <c r="A998" s="32" t="s">
        <v>75</v>
      </c>
      <c r="B998" s="27">
        <v>18</v>
      </c>
      <c r="C998" s="28">
        <v>75</v>
      </c>
      <c r="D998" s="15" t="s">
        <v>136</v>
      </c>
      <c r="E998" s="29" t="s">
        <v>147</v>
      </c>
      <c r="F998" s="15" t="s">
        <v>14</v>
      </c>
      <c r="G998" s="60" t="s">
        <v>812</v>
      </c>
      <c r="H998" s="200" t="str">
        <f t="shared" si="26"/>
        <v>FT3-FW4-A-MDF - Hardwood - Sprayed</v>
      </c>
      <c r="I998" s="31">
        <v>12.47</v>
      </c>
      <c r="J998" s="365">
        <f t="shared" si="25"/>
        <v>87.29</v>
      </c>
      <c r="L998" t="s">
        <v>820</v>
      </c>
      <c r="M998">
        <v>1</v>
      </c>
    </row>
    <row r="999" spans="1:13">
      <c r="A999" s="32" t="s">
        <v>76</v>
      </c>
      <c r="B999" s="27">
        <v>18</v>
      </c>
      <c r="C999" s="28">
        <v>82</v>
      </c>
      <c r="D999" s="15" t="s">
        <v>136</v>
      </c>
      <c r="E999" s="29" t="s">
        <v>149</v>
      </c>
      <c r="F999" s="15" t="s">
        <v>14</v>
      </c>
      <c r="G999" s="60" t="s">
        <v>812</v>
      </c>
      <c r="H999" s="200" t="str">
        <f t="shared" si="26"/>
        <v>FT3-FW6-A-MDF - Hardwood - Sprayed</v>
      </c>
      <c r="I999" s="31">
        <v>13.01</v>
      </c>
      <c r="J999" s="365">
        <f t="shared" si="25"/>
        <v>91.07</v>
      </c>
      <c r="L999" t="s">
        <v>820</v>
      </c>
      <c r="M999">
        <v>1</v>
      </c>
    </row>
    <row r="1000" spans="1:13">
      <c r="A1000" s="266" t="s">
        <v>756</v>
      </c>
      <c r="B1000" s="315">
        <v>9</v>
      </c>
      <c r="C1000" s="266">
        <v>79</v>
      </c>
      <c r="D1000" s="15" t="s">
        <v>783</v>
      </c>
      <c r="E1000" s="29" t="s">
        <v>148</v>
      </c>
      <c r="F1000" s="15" t="s">
        <v>14</v>
      </c>
      <c r="G1000" s="266" t="s">
        <v>747</v>
      </c>
      <c r="H1000" s="200" t="str">
        <f t="shared" si="26"/>
        <v>FT0-FW5-A-MDF - W.Oak</v>
      </c>
      <c r="I1000" s="266">
        <v>13.66</v>
      </c>
      <c r="J1000" s="365">
        <f t="shared" si="25"/>
        <v>95.62</v>
      </c>
      <c r="L1000" t="s">
        <v>820</v>
      </c>
      <c r="M1000">
        <v>1</v>
      </c>
    </row>
    <row r="1001" spans="1:13">
      <c r="A1001" s="266" t="s">
        <v>757</v>
      </c>
      <c r="B1001" s="315">
        <v>9</v>
      </c>
      <c r="C1001" s="266">
        <v>100</v>
      </c>
      <c r="D1001" s="15" t="s">
        <v>783</v>
      </c>
      <c r="E1001" s="29" t="s">
        <v>151</v>
      </c>
      <c r="F1001" s="15" t="s">
        <v>14</v>
      </c>
      <c r="G1001" s="266" t="s">
        <v>747</v>
      </c>
      <c r="H1001" s="200" t="str">
        <f t="shared" si="26"/>
        <v>FT0-FW8-A-MDF - W.Oak</v>
      </c>
      <c r="I1001" s="266">
        <v>16.170000000000002</v>
      </c>
      <c r="J1001" s="365">
        <f t="shared" si="25"/>
        <v>113.19000000000001</v>
      </c>
      <c r="L1001" t="s">
        <v>820</v>
      </c>
      <c r="M1001">
        <v>1</v>
      </c>
    </row>
    <row r="1002" spans="1:13">
      <c r="A1002" s="266" t="s">
        <v>758</v>
      </c>
      <c r="B1002" s="315">
        <v>9</v>
      </c>
      <c r="C1002" s="266">
        <v>125</v>
      </c>
      <c r="D1002" s="15" t="s">
        <v>783</v>
      </c>
      <c r="E1002" s="29" t="s">
        <v>153</v>
      </c>
      <c r="F1002" s="15" t="s">
        <v>14</v>
      </c>
      <c r="G1002" s="266" t="s">
        <v>747</v>
      </c>
      <c r="H1002" s="200" t="str">
        <f t="shared" si="26"/>
        <v>FT0-FW10-A-MDF - W.Oak</v>
      </c>
      <c r="I1002" s="266">
        <v>19.110000000000003</v>
      </c>
      <c r="J1002" s="365">
        <f t="shared" si="25"/>
        <v>133.77000000000001</v>
      </c>
      <c r="L1002" t="s">
        <v>820</v>
      </c>
      <c r="M1002">
        <v>1</v>
      </c>
    </row>
    <row r="1003" spans="1:13">
      <c r="A1003" s="266" t="s">
        <v>759</v>
      </c>
      <c r="B1003" s="315">
        <v>9</v>
      </c>
      <c r="C1003" s="266">
        <v>150</v>
      </c>
      <c r="D1003" s="15" t="s">
        <v>783</v>
      </c>
      <c r="E1003" s="29" t="s">
        <v>155</v>
      </c>
      <c r="F1003" s="15" t="s">
        <v>14</v>
      </c>
      <c r="G1003" s="266" t="s">
        <v>747</v>
      </c>
      <c r="H1003" s="200" t="str">
        <f t="shared" si="26"/>
        <v>FT0-FW12-A-MDF - W.Oak</v>
      </c>
      <c r="I1003" s="266">
        <v>22</v>
      </c>
      <c r="J1003" s="365">
        <f t="shared" si="25"/>
        <v>154</v>
      </c>
      <c r="L1003" t="s">
        <v>820</v>
      </c>
      <c r="M1003">
        <v>1</v>
      </c>
    </row>
    <row r="1004" spans="1:13">
      <c r="A1004" s="266" t="s">
        <v>764</v>
      </c>
      <c r="B1004" s="266">
        <v>15</v>
      </c>
      <c r="C1004" s="266">
        <v>79</v>
      </c>
      <c r="D1004" s="15" t="s">
        <v>135</v>
      </c>
      <c r="E1004" s="29" t="s">
        <v>148</v>
      </c>
      <c r="F1004" s="15" t="s">
        <v>14</v>
      </c>
      <c r="G1004" s="266" t="s">
        <v>747</v>
      </c>
      <c r="H1004" s="200" t="str">
        <f t="shared" si="26"/>
        <v>FT2-FW5-A-MDF - W.Oak</v>
      </c>
      <c r="I1004" s="266">
        <v>20.75</v>
      </c>
      <c r="J1004" s="365">
        <f t="shared" si="25"/>
        <v>145.25</v>
      </c>
      <c r="L1004" t="s">
        <v>820</v>
      </c>
      <c r="M1004">
        <v>1</v>
      </c>
    </row>
    <row r="1005" spans="1:13">
      <c r="A1005" s="266" t="s">
        <v>765</v>
      </c>
      <c r="B1005" s="266">
        <v>15</v>
      </c>
      <c r="C1005" s="266">
        <v>100</v>
      </c>
      <c r="D1005" s="15" t="s">
        <v>135</v>
      </c>
      <c r="E1005" s="29" t="s">
        <v>151</v>
      </c>
      <c r="F1005" s="15" t="s">
        <v>14</v>
      </c>
      <c r="G1005" s="266" t="s">
        <v>747</v>
      </c>
      <c r="H1005" s="200" t="str">
        <f t="shared" si="26"/>
        <v>FT2-FW8-A-MDF - W.Oak</v>
      </c>
      <c r="I1005" s="266">
        <v>24.950000000000003</v>
      </c>
      <c r="J1005" s="365">
        <f t="shared" si="25"/>
        <v>174.65000000000003</v>
      </c>
      <c r="L1005" t="s">
        <v>820</v>
      </c>
      <c r="M1005">
        <v>1</v>
      </c>
    </row>
    <row r="1006" spans="1:13">
      <c r="A1006" s="266" t="s">
        <v>766</v>
      </c>
      <c r="B1006" s="266">
        <v>15</v>
      </c>
      <c r="C1006" s="266">
        <v>125</v>
      </c>
      <c r="D1006" s="15" t="s">
        <v>135</v>
      </c>
      <c r="E1006" s="29" t="s">
        <v>153</v>
      </c>
      <c r="F1006" s="15" t="s">
        <v>14</v>
      </c>
      <c r="G1006" s="266" t="s">
        <v>747</v>
      </c>
      <c r="H1006" s="200" t="str">
        <f t="shared" si="26"/>
        <v>FT2-FW10-A-MDF - W.Oak</v>
      </c>
      <c r="I1006" s="266">
        <v>30.080000000000002</v>
      </c>
      <c r="J1006" s="365">
        <f t="shared" si="25"/>
        <v>210.56</v>
      </c>
      <c r="L1006" t="s">
        <v>820</v>
      </c>
      <c r="M1006">
        <v>1</v>
      </c>
    </row>
    <row r="1007" spans="1:13">
      <c r="A1007" s="266" t="s">
        <v>767</v>
      </c>
      <c r="B1007" s="266">
        <v>15</v>
      </c>
      <c r="C1007" s="266">
        <v>150</v>
      </c>
      <c r="D1007" s="15" t="s">
        <v>135</v>
      </c>
      <c r="E1007" s="29" t="s">
        <v>155</v>
      </c>
      <c r="F1007" s="15" t="s">
        <v>14</v>
      </c>
      <c r="G1007" s="266" t="s">
        <v>747</v>
      </c>
      <c r="H1007" s="200" t="str">
        <f t="shared" si="26"/>
        <v>FT2-FW12-A-MDF - W.Oak</v>
      </c>
      <c r="I1007" s="266">
        <v>35.159999999999997</v>
      </c>
      <c r="J1007" s="365">
        <f t="shared" si="25"/>
        <v>246.11999999999998</v>
      </c>
      <c r="L1007" t="s">
        <v>820</v>
      </c>
      <c r="M1007">
        <v>1</v>
      </c>
    </row>
    <row r="1008" spans="1:13">
      <c r="A1008" s="266" t="s">
        <v>768</v>
      </c>
      <c r="B1008" s="266">
        <v>18</v>
      </c>
      <c r="C1008" s="266">
        <v>79</v>
      </c>
      <c r="D1008" s="15" t="s">
        <v>136</v>
      </c>
      <c r="E1008" s="29" t="s">
        <v>148</v>
      </c>
      <c r="F1008" s="15" t="s">
        <v>14</v>
      </c>
      <c r="G1008" s="266" t="s">
        <v>747</v>
      </c>
      <c r="H1008" s="200" t="str">
        <f t="shared" si="26"/>
        <v>FT3-FW5-A-MDF - W.Oak</v>
      </c>
      <c r="I1008" s="266">
        <v>21.400000000000002</v>
      </c>
      <c r="J1008" s="365">
        <f t="shared" si="25"/>
        <v>149.80000000000001</v>
      </c>
      <c r="L1008" t="s">
        <v>820</v>
      </c>
      <c r="M1008">
        <v>1</v>
      </c>
    </row>
    <row r="1009" spans="1:13">
      <c r="A1009" s="266" t="s">
        <v>769</v>
      </c>
      <c r="B1009" s="266">
        <v>18</v>
      </c>
      <c r="C1009" s="266">
        <v>100</v>
      </c>
      <c r="D1009" s="15" t="s">
        <v>136</v>
      </c>
      <c r="E1009" s="29" t="s">
        <v>151</v>
      </c>
      <c r="F1009" s="15" t="s">
        <v>14</v>
      </c>
      <c r="G1009" s="266" t="s">
        <v>747</v>
      </c>
      <c r="H1009" s="200" t="str">
        <f t="shared" si="26"/>
        <v>FT3-FW8-A-MDF - W.Oak</v>
      </c>
      <c r="I1009" s="266">
        <v>25.720000000000002</v>
      </c>
      <c r="J1009" s="365">
        <f t="shared" si="25"/>
        <v>180.04000000000002</v>
      </c>
      <c r="L1009" t="s">
        <v>820</v>
      </c>
      <c r="M1009">
        <v>1</v>
      </c>
    </row>
    <row r="1010" spans="1:13">
      <c r="A1010" s="266" t="s">
        <v>770</v>
      </c>
      <c r="B1010" s="266">
        <v>18</v>
      </c>
      <c r="C1010" s="266">
        <v>125</v>
      </c>
      <c r="D1010" s="15" t="s">
        <v>136</v>
      </c>
      <c r="E1010" s="29" t="s">
        <v>153</v>
      </c>
      <c r="F1010" s="15" t="s">
        <v>14</v>
      </c>
      <c r="G1010" s="266" t="s">
        <v>747</v>
      </c>
      <c r="H1010" s="200" t="str">
        <f t="shared" si="26"/>
        <v>FT3-FW10-A-MDF - W.Oak</v>
      </c>
      <c r="I1010" s="266">
        <v>31.220000000000002</v>
      </c>
      <c r="J1010" s="365">
        <f t="shared" si="25"/>
        <v>218.54000000000002</v>
      </c>
      <c r="L1010" t="s">
        <v>820</v>
      </c>
      <c r="M1010">
        <v>1</v>
      </c>
    </row>
    <row r="1011" spans="1:13">
      <c r="A1011" s="266" t="s">
        <v>771</v>
      </c>
      <c r="B1011" s="266">
        <v>18</v>
      </c>
      <c r="C1011" s="266">
        <v>150</v>
      </c>
      <c r="D1011" s="15" t="s">
        <v>136</v>
      </c>
      <c r="E1011" s="29" t="s">
        <v>155</v>
      </c>
      <c r="F1011" s="15" t="s">
        <v>14</v>
      </c>
      <c r="G1011" s="266" t="s">
        <v>747</v>
      </c>
      <c r="H1011" s="200" t="str">
        <f t="shared" si="26"/>
        <v>FT3-FW12-A-MDF - W.Oak</v>
      </c>
      <c r="I1011" s="266">
        <v>36.47</v>
      </c>
      <c r="J1011" s="365">
        <f t="shared" si="25"/>
        <v>255.29</v>
      </c>
      <c r="L1011" t="s">
        <v>820</v>
      </c>
      <c r="M1011">
        <v>1</v>
      </c>
    </row>
    <row r="1012" spans="1:13">
      <c r="A1012" s="314" t="s">
        <v>756</v>
      </c>
      <c r="B1012" s="315">
        <v>9</v>
      </c>
      <c r="C1012" s="266">
        <v>79</v>
      </c>
      <c r="D1012" s="15" t="s">
        <v>783</v>
      </c>
      <c r="E1012" s="29" t="s">
        <v>148</v>
      </c>
      <c r="F1012" s="15" t="s">
        <v>14</v>
      </c>
      <c r="G1012" s="314" t="s">
        <v>813</v>
      </c>
      <c r="H1012" s="200" t="str">
        <f t="shared" si="26"/>
        <v>FT0-FW5-A-MDF - ASH</v>
      </c>
      <c r="I1012" s="314">
        <v>11.09</v>
      </c>
      <c r="J1012" s="365">
        <f t="shared" si="25"/>
        <v>77.63</v>
      </c>
      <c r="L1012" t="s">
        <v>820</v>
      </c>
      <c r="M1012">
        <v>1</v>
      </c>
    </row>
    <row r="1013" spans="1:13">
      <c r="A1013" s="314" t="s">
        <v>757</v>
      </c>
      <c r="B1013" s="315">
        <v>9</v>
      </c>
      <c r="C1013" s="266">
        <v>100</v>
      </c>
      <c r="D1013" s="15" t="s">
        <v>783</v>
      </c>
      <c r="E1013" s="29" t="s">
        <v>151</v>
      </c>
      <c r="F1013" s="15" t="s">
        <v>14</v>
      </c>
      <c r="G1013" s="314" t="s">
        <v>813</v>
      </c>
      <c r="H1013" s="200" t="str">
        <f t="shared" si="26"/>
        <v>FT0-FW8-A-MDF - ASH</v>
      </c>
      <c r="I1013" s="314">
        <v>13.31</v>
      </c>
      <c r="J1013" s="365">
        <f t="shared" si="25"/>
        <v>93.17</v>
      </c>
      <c r="L1013" t="s">
        <v>820</v>
      </c>
      <c r="M1013">
        <v>1</v>
      </c>
    </row>
    <row r="1014" spans="1:13">
      <c r="A1014" s="314" t="s">
        <v>758</v>
      </c>
      <c r="B1014" s="315">
        <v>9</v>
      </c>
      <c r="C1014" s="266">
        <v>125</v>
      </c>
      <c r="D1014" s="15" t="s">
        <v>783</v>
      </c>
      <c r="E1014" s="29" t="s">
        <v>153</v>
      </c>
      <c r="F1014" s="15" t="s">
        <v>14</v>
      </c>
      <c r="G1014" s="314" t="s">
        <v>813</v>
      </c>
      <c r="H1014" s="200" t="str">
        <f t="shared" si="26"/>
        <v>FT0-FW10-A-MDF - ASH</v>
      </c>
      <c r="I1014" s="314">
        <v>15.52</v>
      </c>
      <c r="J1014" s="365">
        <f t="shared" si="25"/>
        <v>108.64</v>
      </c>
      <c r="L1014" t="s">
        <v>820</v>
      </c>
      <c r="M1014">
        <v>1</v>
      </c>
    </row>
    <row r="1015" spans="1:13">
      <c r="A1015" s="314" t="s">
        <v>759</v>
      </c>
      <c r="B1015" s="315">
        <v>9</v>
      </c>
      <c r="C1015" s="266">
        <v>150</v>
      </c>
      <c r="D1015" s="15" t="s">
        <v>783</v>
      </c>
      <c r="E1015" s="29" t="s">
        <v>155</v>
      </c>
      <c r="F1015" s="15" t="s">
        <v>14</v>
      </c>
      <c r="G1015" s="314" t="s">
        <v>813</v>
      </c>
      <c r="H1015" s="200" t="str">
        <f t="shared" si="26"/>
        <v>FT0-FW12-A-MDF - ASH</v>
      </c>
      <c r="I1015" s="314">
        <v>17.68</v>
      </c>
      <c r="J1015" s="365">
        <f t="shared" si="25"/>
        <v>123.75999999999999</v>
      </c>
      <c r="L1015" t="s">
        <v>820</v>
      </c>
      <c r="M1015">
        <v>1</v>
      </c>
    </row>
    <row r="1016" spans="1:13">
      <c r="A1016" s="314" t="s">
        <v>764</v>
      </c>
      <c r="B1016" s="266">
        <v>15</v>
      </c>
      <c r="C1016" s="266">
        <v>79</v>
      </c>
      <c r="D1016" s="15" t="s">
        <v>135</v>
      </c>
      <c r="E1016" s="29" t="s">
        <v>148</v>
      </c>
      <c r="F1016" s="15" t="s">
        <v>14</v>
      </c>
      <c r="G1016" s="314" t="s">
        <v>813</v>
      </c>
      <c r="H1016" s="200" t="str">
        <f t="shared" si="26"/>
        <v>FT2-FW5-A-MDF - ASH</v>
      </c>
      <c r="I1016" s="314">
        <v>14.04</v>
      </c>
      <c r="J1016" s="365">
        <f t="shared" si="25"/>
        <v>98.28</v>
      </c>
      <c r="L1016" t="s">
        <v>820</v>
      </c>
      <c r="M1016">
        <v>1</v>
      </c>
    </row>
    <row r="1017" spans="1:13">
      <c r="A1017" s="314" t="s">
        <v>765</v>
      </c>
      <c r="B1017" s="266">
        <v>15</v>
      </c>
      <c r="C1017" s="266">
        <v>100</v>
      </c>
      <c r="D1017" s="15" t="s">
        <v>135</v>
      </c>
      <c r="E1017" s="29" t="s">
        <v>151</v>
      </c>
      <c r="F1017" s="15" t="s">
        <v>14</v>
      </c>
      <c r="G1017" s="314" t="s">
        <v>813</v>
      </c>
      <c r="H1017" s="200" t="str">
        <f t="shared" si="26"/>
        <v>FT2-FW8-A-MDF - ASH</v>
      </c>
      <c r="I1017" s="314">
        <v>16.690000000000001</v>
      </c>
      <c r="J1017" s="365">
        <f t="shared" si="25"/>
        <v>116.83000000000001</v>
      </c>
      <c r="L1017" t="s">
        <v>820</v>
      </c>
      <c r="M1017">
        <v>1</v>
      </c>
    </row>
    <row r="1018" spans="1:13">
      <c r="A1018" s="314" t="s">
        <v>766</v>
      </c>
      <c r="B1018" s="266">
        <v>15</v>
      </c>
      <c r="C1018" s="266">
        <v>125</v>
      </c>
      <c r="D1018" s="15" t="s">
        <v>135</v>
      </c>
      <c r="E1018" s="29" t="s">
        <v>153</v>
      </c>
      <c r="F1018" s="15" t="s">
        <v>14</v>
      </c>
      <c r="G1018" s="314" t="s">
        <v>813</v>
      </c>
      <c r="H1018" s="200" t="str">
        <f t="shared" si="26"/>
        <v>FT2-FW10-A-MDF - ASH</v>
      </c>
      <c r="I1018" s="314">
        <v>19.8</v>
      </c>
      <c r="J1018" s="365">
        <f t="shared" si="25"/>
        <v>138.6</v>
      </c>
      <c r="L1018" t="s">
        <v>820</v>
      </c>
      <c r="M1018">
        <v>1</v>
      </c>
    </row>
    <row r="1019" spans="1:13">
      <c r="A1019" s="314" t="s">
        <v>767</v>
      </c>
      <c r="B1019" s="266">
        <v>15</v>
      </c>
      <c r="C1019" s="266">
        <v>150</v>
      </c>
      <c r="D1019" s="15" t="s">
        <v>135</v>
      </c>
      <c r="E1019" s="29" t="s">
        <v>155</v>
      </c>
      <c r="F1019" s="15" t="s">
        <v>14</v>
      </c>
      <c r="G1019" s="314" t="s">
        <v>813</v>
      </c>
      <c r="H1019" s="200" t="str">
        <f t="shared" si="26"/>
        <v>FT2-FW12-A-MDF - ASH</v>
      </c>
      <c r="I1019" s="314">
        <v>22.91</v>
      </c>
      <c r="J1019" s="365">
        <f t="shared" si="25"/>
        <v>160.37</v>
      </c>
      <c r="L1019" t="s">
        <v>820</v>
      </c>
      <c r="M1019">
        <v>1</v>
      </c>
    </row>
    <row r="1020" spans="1:13">
      <c r="A1020" s="314" t="s">
        <v>768</v>
      </c>
      <c r="B1020" s="266">
        <v>18</v>
      </c>
      <c r="C1020" s="266">
        <v>79</v>
      </c>
      <c r="D1020" s="15" t="s">
        <v>136</v>
      </c>
      <c r="E1020" s="29" t="s">
        <v>148</v>
      </c>
      <c r="F1020" s="15" t="s">
        <v>14</v>
      </c>
      <c r="G1020" s="314" t="s">
        <v>813</v>
      </c>
      <c r="H1020" s="200" t="str">
        <f t="shared" si="26"/>
        <v>FT3-FW5-A-MDF - ASH</v>
      </c>
      <c r="I1020" s="314">
        <v>16.21</v>
      </c>
      <c r="J1020" s="365">
        <f t="shared" si="25"/>
        <v>113.47</v>
      </c>
      <c r="L1020" t="s">
        <v>820</v>
      </c>
      <c r="M1020">
        <v>1</v>
      </c>
    </row>
    <row r="1021" spans="1:13">
      <c r="A1021" s="314" t="s">
        <v>769</v>
      </c>
      <c r="B1021" s="266">
        <v>18</v>
      </c>
      <c r="C1021" s="266">
        <v>100</v>
      </c>
      <c r="D1021" s="15" t="s">
        <v>136</v>
      </c>
      <c r="E1021" s="29" t="s">
        <v>151</v>
      </c>
      <c r="F1021" s="15" t="s">
        <v>14</v>
      </c>
      <c r="G1021" s="314" t="s">
        <v>813</v>
      </c>
      <c r="H1021" s="200" t="str">
        <f t="shared" si="26"/>
        <v>FT3-FW8-A-MDF - ASH</v>
      </c>
      <c r="I1021" s="314">
        <v>19.32</v>
      </c>
      <c r="J1021" s="365">
        <f t="shared" si="25"/>
        <v>135.24</v>
      </c>
      <c r="L1021" t="s">
        <v>820</v>
      </c>
      <c r="M1021">
        <v>1</v>
      </c>
    </row>
    <row r="1022" spans="1:13">
      <c r="A1022" s="314" t="s">
        <v>770</v>
      </c>
      <c r="B1022" s="266">
        <v>18</v>
      </c>
      <c r="C1022" s="266">
        <v>125</v>
      </c>
      <c r="D1022" s="15" t="s">
        <v>136</v>
      </c>
      <c r="E1022" s="29" t="s">
        <v>153</v>
      </c>
      <c r="F1022" s="15" t="s">
        <v>14</v>
      </c>
      <c r="G1022" s="314" t="s">
        <v>813</v>
      </c>
      <c r="H1022" s="200" t="str">
        <f t="shared" si="26"/>
        <v>FT3-FW10-A-MDF - ASH</v>
      </c>
      <c r="I1022" s="314">
        <v>23.060000000000002</v>
      </c>
      <c r="J1022" s="365">
        <f t="shared" si="25"/>
        <v>161.42000000000002</v>
      </c>
      <c r="L1022" t="s">
        <v>820</v>
      </c>
      <c r="M1022">
        <v>1</v>
      </c>
    </row>
    <row r="1023" spans="1:13">
      <c r="A1023" s="314" t="s">
        <v>771</v>
      </c>
      <c r="B1023" s="266">
        <v>18</v>
      </c>
      <c r="C1023" s="266">
        <v>150</v>
      </c>
      <c r="D1023" s="15" t="s">
        <v>136</v>
      </c>
      <c r="E1023" s="29" t="s">
        <v>155</v>
      </c>
      <c r="F1023" s="15" t="s">
        <v>14</v>
      </c>
      <c r="G1023" s="314" t="s">
        <v>813</v>
      </c>
      <c r="H1023" s="200" t="str">
        <f t="shared" si="26"/>
        <v>FT3-FW12-A-MDF - ASH</v>
      </c>
      <c r="I1023" s="314">
        <v>26.82</v>
      </c>
      <c r="J1023" s="365">
        <f t="shared" si="25"/>
        <v>187.74</v>
      </c>
      <c r="L1023" t="s">
        <v>820</v>
      </c>
      <c r="M1023">
        <v>1</v>
      </c>
    </row>
    <row r="1024" spans="1:13">
      <c r="A1024" s="278" t="s">
        <v>756</v>
      </c>
      <c r="B1024" s="315">
        <v>9</v>
      </c>
      <c r="C1024" s="266">
        <v>79</v>
      </c>
      <c r="D1024" s="15" t="s">
        <v>783</v>
      </c>
      <c r="E1024" s="29" t="s">
        <v>148</v>
      </c>
      <c r="F1024" s="15" t="s">
        <v>14</v>
      </c>
      <c r="G1024" s="278" t="s">
        <v>748</v>
      </c>
      <c r="H1024" s="200" t="str">
        <f t="shared" si="26"/>
        <v>FT0-FW5-A-MDF - Stmd Beech</v>
      </c>
      <c r="I1024" s="278">
        <v>12.17</v>
      </c>
      <c r="J1024" s="365">
        <f t="shared" si="25"/>
        <v>85.19</v>
      </c>
      <c r="L1024" t="s">
        <v>820</v>
      </c>
      <c r="M1024">
        <v>1</v>
      </c>
    </row>
    <row r="1025" spans="1:13">
      <c r="A1025" s="278" t="s">
        <v>757</v>
      </c>
      <c r="B1025" s="315">
        <v>9</v>
      </c>
      <c r="C1025" s="266">
        <v>100</v>
      </c>
      <c r="D1025" s="15" t="s">
        <v>783</v>
      </c>
      <c r="E1025" s="29" t="s">
        <v>151</v>
      </c>
      <c r="F1025" s="15" t="s">
        <v>14</v>
      </c>
      <c r="G1025" s="278" t="s">
        <v>748</v>
      </c>
      <c r="H1025" s="200" t="str">
        <f t="shared" si="26"/>
        <v>FT0-FW8-A-MDF - Stmd Beech</v>
      </c>
      <c r="I1025" s="278">
        <v>14.27</v>
      </c>
      <c r="J1025" s="365">
        <f t="shared" si="25"/>
        <v>99.89</v>
      </c>
      <c r="L1025" t="s">
        <v>820</v>
      </c>
      <c r="M1025">
        <v>1</v>
      </c>
    </row>
    <row r="1026" spans="1:13">
      <c r="A1026" s="278" t="s">
        <v>758</v>
      </c>
      <c r="B1026" s="315">
        <v>9</v>
      </c>
      <c r="C1026" s="266">
        <v>125</v>
      </c>
      <c r="D1026" s="15" t="s">
        <v>783</v>
      </c>
      <c r="E1026" s="29" t="s">
        <v>153</v>
      </c>
      <c r="F1026" s="15" t="s">
        <v>14</v>
      </c>
      <c r="G1026" s="278" t="s">
        <v>748</v>
      </c>
      <c r="H1026" s="200" t="str">
        <f t="shared" si="26"/>
        <v>FT0-FW10-A-MDF - Stmd Beech</v>
      </c>
      <c r="I1026" s="278">
        <v>16.75</v>
      </c>
      <c r="J1026" s="365">
        <f t="shared" si="25"/>
        <v>117.25</v>
      </c>
      <c r="L1026" t="s">
        <v>820</v>
      </c>
      <c r="M1026">
        <v>1</v>
      </c>
    </row>
    <row r="1027" spans="1:13">
      <c r="A1027" s="278" t="s">
        <v>759</v>
      </c>
      <c r="B1027" s="315">
        <v>9</v>
      </c>
      <c r="C1027" s="266">
        <v>150</v>
      </c>
      <c r="D1027" s="15" t="s">
        <v>783</v>
      </c>
      <c r="E1027" s="29" t="s">
        <v>155</v>
      </c>
      <c r="F1027" s="15" t="s">
        <v>14</v>
      </c>
      <c r="G1027" s="278" t="s">
        <v>748</v>
      </c>
      <c r="H1027" s="200" t="str">
        <f t="shared" si="26"/>
        <v>FT0-FW12-A-MDF - Stmd Beech</v>
      </c>
      <c r="I1027" s="278">
        <v>19.220000000000002</v>
      </c>
      <c r="J1027" s="365">
        <f t="shared" si="25"/>
        <v>134.54000000000002</v>
      </c>
      <c r="L1027" t="s">
        <v>820</v>
      </c>
      <c r="M1027">
        <v>1</v>
      </c>
    </row>
    <row r="1028" spans="1:13">
      <c r="A1028" s="278" t="s">
        <v>764</v>
      </c>
      <c r="B1028" s="266">
        <v>15</v>
      </c>
      <c r="C1028" s="266">
        <v>79</v>
      </c>
      <c r="D1028" s="15" t="s">
        <v>135</v>
      </c>
      <c r="E1028" s="29" t="s">
        <v>148</v>
      </c>
      <c r="F1028" s="15" t="s">
        <v>14</v>
      </c>
      <c r="G1028" s="278" t="s">
        <v>748</v>
      </c>
      <c r="H1028" s="200" t="str">
        <f t="shared" si="26"/>
        <v>FT2-FW5-A-MDF - Stmd Beech</v>
      </c>
      <c r="I1028" s="278">
        <v>15.86</v>
      </c>
      <c r="J1028" s="365">
        <f t="shared" si="25"/>
        <v>111.02</v>
      </c>
      <c r="L1028" t="s">
        <v>820</v>
      </c>
      <c r="M1028">
        <v>1</v>
      </c>
    </row>
    <row r="1029" spans="1:13">
      <c r="A1029" s="278" t="s">
        <v>765</v>
      </c>
      <c r="B1029" s="266">
        <v>15</v>
      </c>
      <c r="C1029" s="266">
        <v>100</v>
      </c>
      <c r="D1029" s="15" t="s">
        <v>135</v>
      </c>
      <c r="E1029" s="29" t="s">
        <v>151</v>
      </c>
      <c r="F1029" s="15" t="s">
        <v>14</v>
      </c>
      <c r="G1029" s="278" t="s">
        <v>748</v>
      </c>
      <c r="H1029" s="200" t="str">
        <f t="shared" si="26"/>
        <v>FT2-FW8-A-MDF - Stmd Beech</v>
      </c>
      <c r="I1029" s="278">
        <v>18.850000000000001</v>
      </c>
      <c r="J1029" s="365">
        <f t="shared" si="25"/>
        <v>131.95000000000002</v>
      </c>
      <c r="L1029" t="s">
        <v>820</v>
      </c>
      <c r="M1029">
        <v>1</v>
      </c>
    </row>
    <row r="1030" spans="1:13">
      <c r="A1030" s="278" t="s">
        <v>766</v>
      </c>
      <c r="B1030" s="266">
        <v>15</v>
      </c>
      <c r="C1030" s="266">
        <v>125</v>
      </c>
      <c r="D1030" s="15" t="s">
        <v>135</v>
      </c>
      <c r="E1030" s="29" t="s">
        <v>153</v>
      </c>
      <c r="F1030" s="15" t="s">
        <v>14</v>
      </c>
      <c r="G1030" s="278" t="s">
        <v>748</v>
      </c>
      <c r="H1030" s="200" t="str">
        <f t="shared" si="26"/>
        <v>FT2-FW10-A-MDF - Stmd Beech</v>
      </c>
      <c r="I1030" s="278">
        <v>22.490000000000002</v>
      </c>
      <c r="J1030" s="365">
        <f t="shared" si="25"/>
        <v>157.43</v>
      </c>
      <c r="L1030" t="s">
        <v>820</v>
      </c>
      <c r="M1030">
        <v>1</v>
      </c>
    </row>
    <row r="1031" spans="1:13">
      <c r="A1031" s="278" t="s">
        <v>767</v>
      </c>
      <c r="B1031" s="266">
        <v>15</v>
      </c>
      <c r="C1031" s="266">
        <v>150</v>
      </c>
      <c r="D1031" s="15" t="s">
        <v>135</v>
      </c>
      <c r="E1031" s="29" t="s">
        <v>155</v>
      </c>
      <c r="F1031" s="15" t="s">
        <v>14</v>
      </c>
      <c r="G1031" s="278" t="s">
        <v>748</v>
      </c>
      <c r="H1031" s="200" t="str">
        <f t="shared" si="26"/>
        <v>FT2-FW12-A-MDF - Stmd Beech</v>
      </c>
      <c r="I1031" s="278">
        <v>26.12</v>
      </c>
      <c r="J1031" s="365">
        <f t="shared" si="25"/>
        <v>182.84</v>
      </c>
      <c r="L1031" t="s">
        <v>820</v>
      </c>
      <c r="M1031">
        <v>1</v>
      </c>
    </row>
    <row r="1032" spans="1:13">
      <c r="A1032" s="278" t="s">
        <v>768</v>
      </c>
      <c r="B1032" s="266">
        <v>18</v>
      </c>
      <c r="C1032" s="266">
        <v>79</v>
      </c>
      <c r="D1032" s="15" t="s">
        <v>136</v>
      </c>
      <c r="E1032" s="29" t="s">
        <v>148</v>
      </c>
      <c r="F1032" s="15" t="s">
        <v>14</v>
      </c>
      <c r="G1032" s="278" t="s">
        <v>748</v>
      </c>
      <c r="H1032" s="200" t="str">
        <f t="shared" si="26"/>
        <v>FT3-FW5-A-MDF - Stmd Beech</v>
      </c>
      <c r="I1032" s="278">
        <v>15.64</v>
      </c>
      <c r="J1032" s="365">
        <f t="shared" si="25"/>
        <v>109.48</v>
      </c>
      <c r="L1032" t="s">
        <v>820</v>
      </c>
      <c r="M1032">
        <v>1</v>
      </c>
    </row>
    <row r="1033" spans="1:13">
      <c r="A1033" s="278" t="s">
        <v>769</v>
      </c>
      <c r="B1033" s="266">
        <v>18</v>
      </c>
      <c r="C1033" s="266">
        <v>100</v>
      </c>
      <c r="D1033" s="15" t="s">
        <v>136</v>
      </c>
      <c r="E1033" s="29" t="s">
        <v>151</v>
      </c>
      <c r="F1033" s="15" t="s">
        <v>14</v>
      </c>
      <c r="G1033" s="278" t="s">
        <v>748</v>
      </c>
      <c r="H1033" s="200" t="str">
        <f t="shared" si="26"/>
        <v>FT3-FW8-A-MDF - Stmd Beech</v>
      </c>
      <c r="I1033" s="278">
        <v>18.59</v>
      </c>
      <c r="J1033" s="365">
        <f t="shared" ref="J1033:J1096" si="27">+I1033*7</f>
        <v>130.13</v>
      </c>
      <c r="L1033" t="s">
        <v>820</v>
      </c>
      <c r="M1033">
        <v>1</v>
      </c>
    </row>
    <row r="1034" spans="1:13">
      <c r="A1034" s="278" t="s">
        <v>770</v>
      </c>
      <c r="B1034" s="266">
        <v>18</v>
      </c>
      <c r="C1034" s="266">
        <v>125</v>
      </c>
      <c r="D1034" s="15" t="s">
        <v>136</v>
      </c>
      <c r="E1034" s="29" t="s">
        <v>153</v>
      </c>
      <c r="F1034" s="15" t="s">
        <v>14</v>
      </c>
      <c r="G1034" s="278" t="s">
        <v>748</v>
      </c>
      <c r="H1034" s="200" t="str">
        <f t="shared" si="26"/>
        <v>FT3-FW10-A-MDF - Stmd Beech</v>
      </c>
      <c r="I1034" s="278">
        <v>22.17</v>
      </c>
      <c r="J1034" s="365">
        <f t="shared" si="27"/>
        <v>155.19</v>
      </c>
      <c r="L1034" t="s">
        <v>820</v>
      </c>
      <c r="M1034">
        <v>1</v>
      </c>
    </row>
    <row r="1035" spans="1:13">
      <c r="A1035" s="278" t="s">
        <v>771</v>
      </c>
      <c r="B1035" s="266">
        <v>18</v>
      </c>
      <c r="C1035" s="266">
        <v>150</v>
      </c>
      <c r="D1035" s="15" t="s">
        <v>136</v>
      </c>
      <c r="E1035" s="29" t="s">
        <v>155</v>
      </c>
      <c r="F1035" s="15" t="s">
        <v>14</v>
      </c>
      <c r="G1035" s="278" t="s">
        <v>748</v>
      </c>
      <c r="H1035" s="200" t="str">
        <f t="shared" si="26"/>
        <v>FT3-FW12-A-MDF - Stmd Beech</v>
      </c>
      <c r="I1035" s="278">
        <v>25.75</v>
      </c>
      <c r="J1035" s="365">
        <f t="shared" si="27"/>
        <v>180.25</v>
      </c>
      <c r="L1035" t="s">
        <v>820</v>
      </c>
      <c r="M1035">
        <v>1</v>
      </c>
    </row>
    <row r="1036" spans="1:13">
      <c r="A1036" s="274" t="s">
        <v>756</v>
      </c>
      <c r="B1036" s="315">
        <v>9</v>
      </c>
      <c r="C1036" s="266">
        <v>79</v>
      </c>
      <c r="D1036" s="15" t="s">
        <v>783</v>
      </c>
      <c r="E1036" s="29" t="s">
        <v>148</v>
      </c>
      <c r="F1036" s="15" t="s">
        <v>14</v>
      </c>
      <c r="G1036" s="274" t="s">
        <v>814</v>
      </c>
      <c r="H1036" s="200" t="str">
        <f t="shared" si="26"/>
        <v>FT0-FW5-A-MDF - WALNUT</v>
      </c>
      <c r="I1036" s="274">
        <v>22.48</v>
      </c>
      <c r="J1036" s="365">
        <f t="shared" si="27"/>
        <v>157.36000000000001</v>
      </c>
      <c r="L1036" t="s">
        <v>820</v>
      </c>
      <c r="M1036">
        <v>1</v>
      </c>
    </row>
    <row r="1037" spans="1:13">
      <c r="A1037" s="274" t="s">
        <v>757</v>
      </c>
      <c r="B1037" s="315">
        <v>9</v>
      </c>
      <c r="C1037" s="266">
        <v>100</v>
      </c>
      <c r="D1037" s="15" t="s">
        <v>783</v>
      </c>
      <c r="E1037" s="29" t="s">
        <v>151</v>
      </c>
      <c r="F1037" s="15" t="s">
        <v>14</v>
      </c>
      <c r="G1037" s="274" t="s">
        <v>814</v>
      </c>
      <c r="H1037" s="200" t="str">
        <f t="shared" si="26"/>
        <v>FT0-FW8-A-MDF - WALNUT</v>
      </c>
      <c r="I1037" s="274">
        <v>27.770000000000003</v>
      </c>
      <c r="J1037" s="365">
        <f t="shared" si="27"/>
        <v>194.39000000000001</v>
      </c>
      <c r="L1037" t="s">
        <v>820</v>
      </c>
      <c r="M1037">
        <v>1</v>
      </c>
    </row>
    <row r="1038" spans="1:13">
      <c r="A1038" s="274" t="s">
        <v>758</v>
      </c>
      <c r="B1038" s="315">
        <v>9</v>
      </c>
      <c r="C1038" s="266">
        <v>125</v>
      </c>
      <c r="D1038" s="15" t="s">
        <v>783</v>
      </c>
      <c r="E1038" s="29" t="s">
        <v>153</v>
      </c>
      <c r="F1038" s="15" t="s">
        <v>14</v>
      </c>
      <c r="G1038" s="274" t="s">
        <v>814</v>
      </c>
      <c r="H1038" s="200" t="str">
        <f t="shared" si="26"/>
        <v>FT0-FW10-A-MDF - WALNUT</v>
      </c>
      <c r="I1038" s="274">
        <v>33.54</v>
      </c>
      <c r="J1038" s="365">
        <f t="shared" si="27"/>
        <v>234.78</v>
      </c>
      <c r="L1038" t="s">
        <v>820</v>
      </c>
      <c r="M1038">
        <v>1</v>
      </c>
    </row>
    <row r="1039" spans="1:13">
      <c r="A1039" s="274" t="s">
        <v>759</v>
      </c>
      <c r="B1039" s="315">
        <v>9</v>
      </c>
      <c r="C1039" s="266">
        <v>150</v>
      </c>
      <c r="D1039" s="15" t="s">
        <v>783</v>
      </c>
      <c r="E1039" s="29" t="s">
        <v>155</v>
      </c>
      <c r="F1039" s="15" t="s">
        <v>14</v>
      </c>
      <c r="G1039" s="274" t="s">
        <v>814</v>
      </c>
      <c r="H1039" s="200" t="str">
        <f t="shared" si="26"/>
        <v>FT0-FW12-A-MDF - WALNUT</v>
      </c>
      <c r="I1039" s="274">
        <v>39.11</v>
      </c>
      <c r="J1039" s="365">
        <f t="shared" si="27"/>
        <v>273.77</v>
      </c>
      <c r="L1039" t="s">
        <v>820</v>
      </c>
      <c r="M1039">
        <v>1</v>
      </c>
    </row>
    <row r="1040" spans="1:13">
      <c r="A1040" s="274" t="s">
        <v>764</v>
      </c>
      <c r="B1040" s="266">
        <v>15</v>
      </c>
      <c r="C1040" s="266">
        <v>79</v>
      </c>
      <c r="D1040" s="15" t="s">
        <v>135</v>
      </c>
      <c r="E1040" s="29" t="s">
        <v>148</v>
      </c>
      <c r="F1040" s="15" t="s">
        <v>14</v>
      </c>
      <c r="G1040" s="274" t="s">
        <v>814</v>
      </c>
      <c r="H1040" s="200" t="str">
        <f t="shared" si="26"/>
        <v>FT2-FW5-A-MDF - WALNUT</v>
      </c>
      <c r="I1040" s="274">
        <v>32.729999999999997</v>
      </c>
      <c r="J1040" s="365">
        <f t="shared" si="27"/>
        <v>229.10999999999999</v>
      </c>
      <c r="L1040" t="s">
        <v>820</v>
      </c>
      <c r="M1040">
        <v>1</v>
      </c>
    </row>
    <row r="1041" spans="1:13">
      <c r="A1041" s="274" t="s">
        <v>765</v>
      </c>
      <c r="B1041" s="266">
        <v>15</v>
      </c>
      <c r="C1041" s="266">
        <v>100</v>
      </c>
      <c r="D1041" s="15" t="s">
        <v>135</v>
      </c>
      <c r="E1041" s="29" t="s">
        <v>151</v>
      </c>
      <c r="F1041" s="15" t="s">
        <v>14</v>
      </c>
      <c r="G1041" s="274" t="s">
        <v>814</v>
      </c>
      <c r="H1041" s="200" t="str">
        <f t="shared" si="26"/>
        <v>FT2-FW8-A-MDF - WALNUT</v>
      </c>
      <c r="I1041" s="274">
        <v>40.479999999999997</v>
      </c>
      <c r="J1041" s="365">
        <f t="shared" si="27"/>
        <v>283.35999999999996</v>
      </c>
      <c r="L1041" t="s">
        <v>820</v>
      </c>
      <c r="M1041">
        <v>1</v>
      </c>
    </row>
    <row r="1042" spans="1:13">
      <c r="A1042" s="274" t="s">
        <v>766</v>
      </c>
      <c r="B1042" s="266">
        <v>15</v>
      </c>
      <c r="C1042" s="266">
        <v>125</v>
      </c>
      <c r="D1042" s="15" t="s">
        <v>135</v>
      </c>
      <c r="E1042" s="29" t="s">
        <v>153</v>
      </c>
      <c r="F1042" s="15" t="s">
        <v>14</v>
      </c>
      <c r="G1042" s="274" t="s">
        <v>814</v>
      </c>
      <c r="H1042" s="200" t="str">
        <f t="shared" si="26"/>
        <v>FT2-FW10-A-MDF - WALNUT</v>
      </c>
      <c r="I1042" s="274">
        <v>49.419999999999995</v>
      </c>
      <c r="J1042" s="365">
        <f t="shared" si="27"/>
        <v>345.93999999999994</v>
      </c>
      <c r="L1042" t="s">
        <v>820</v>
      </c>
      <c r="M1042">
        <v>1</v>
      </c>
    </row>
    <row r="1043" spans="1:13">
      <c r="A1043" s="274" t="s">
        <v>767</v>
      </c>
      <c r="B1043" s="266">
        <v>15</v>
      </c>
      <c r="C1043" s="266">
        <v>150</v>
      </c>
      <c r="D1043" s="15" t="s">
        <v>135</v>
      </c>
      <c r="E1043" s="29" t="s">
        <v>155</v>
      </c>
      <c r="F1043" s="15" t="s">
        <v>14</v>
      </c>
      <c r="G1043" s="274" t="s">
        <v>814</v>
      </c>
      <c r="H1043" s="200" t="str">
        <f t="shared" si="26"/>
        <v>FT2-FW12-A-MDF - WALNUT</v>
      </c>
      <c r="I1043" s="274">
        <v>58.85</v>
      </c>
      <c r="J1043" s="365">
        <f t="shared" si="27"/>
        <v>411.95</v>
      </c>
      <c r="L1043" t="s">
        <v>820</v>
      </c>
      <c r="M1043">
        <v>1</v>
      </c>
    </row>
    <row r="1044" spans="1:13">
      <c r="A1044" s="274" t="s">
        <v>768</v>
      </c>
      <c r="B1044" s="266">
        <v>18</v>
      </c>
      <c r="C1044" s="266">
        <v>79</v>
      </c>
      <c r="D1044" s="15" t="s">
        <v>136</v>
      </c>
      <c r="E1044" s="29" t="s">
        <v>148</v>
      </c>
      <c r="F1044" s="15" t="s">
        <v>14</v>
      </c>
      <c r="G1044" s="274" t="s">
        <v>814</v>
      </c>
      <c r="H1044" s="200" t="str">
        <f t="shared" si="26"/>
        <v>FT3-FW5-A-MDF - WALNUT</v>
      </c>
      <c r="I1044" s="274">
        <v>36.93</v>
      </c>
      <c r="J1044" s="365">
        <f t="shared" si="27"/>
        <v>258.51</v>
      </c>
      <c r="L1044" t="s">
        <v>820</v>
      </c>
      <c r="M1044">
        <v>1</v>
      </c>
    </row>
    <row r="1045" spans="1:13">
      <c r="A1045" s="274" t="s">
        <v>769</v>
      </c>
      <c r="B1045" s="266">
        <v>18</v>
      </c>
      <c r="C1045" s="266">
        <v>100</v>
      </c>
      <c r="D1045" s="15" t="s">
        <v>136</v>
      </c>
      <c r="E1045" s="29" t="s">
        <v>151</v>
      </c>
      <c r="F1045" s="15" t="s">
        <v>14</v>
      </c>
      <c r="G1045" s="274" t="s">
        <v>814</v>
      </c>
      <c r="H1045" s="200" t="str">
        <f t="shared" si="26"/>
        <v>FT3-FW8-A-MDF - WALNUT</v>
      </c>
      <c r="I1045" s="274">
        <v>45.11</v>
      </c>
      <c r="J1045" s="365">
        <f t="shared" si="27"/>
        <v>315.77</v>
      </c>
      <c r="L1045" t="s">
        <v>820</v>
      </c>
      <c r="M1045">
        <v>1</v>
      </c>
    </row>
    <row r="1046" spans="1:13">
      <c r="A1046" s="274" t="s">
        <v>770</v>
      </c>
      <c r="B1046" s="266">
        <v>18</v>
      </c>
      <c r="C1046" s="266">
        <v>125</v>
      </c>
      <c r="D1046" s="15" t="s">
        <v>136</v>
      </c>
      <c r="E1046" s="29" t="s">
        <v>153</v>
      </c>
      <c r="F1046" s="15" t="s">
        <v>14</v>
      </c>
      <c r="G1046" s="274" t="s">
        <v>814</v>
      </c>
      <c r="H1046" s="200" t="str">
        <f t="shared" ref="H1046:H1109" si="28">D1046&amp;"-"&amp;E1046&amp;"-"&amp;F1046&amp;"-"&amp;G1046</f>
        <v>FT3-FW10-A-MDF - WALNUT</v>
      </c>
      <c r="I1046" s="274">
        <v>55.199999999999996</v>
      </c>
      <c r="J1046" s="365">
        <f t="shared" si="27"/>
        <v>386.4</v>
      </c>
      <c r="L1046" t="s">
        <v>820</v>
      </c>
      <c r="M1046">
        <v>1</v>
      </c>
    </row>
    <row r="1047" spans="1:13">
      <c r="A1047" s="274" t="s">
        <v>771</v>
      </c>
      <c r="B1047" s="266">
        <v>18</v>
      </c>
      <c r="C1047" s="266">
        <v>150</v>
      </c>
      <c r="D1047" s="15" t="s">
        <v>136</v>
      </c>
      <c r="E1047" s="29" t="s">
        <v>155</v>
      </c>
      <c r="F1047" s="15" t="s">
        <v>14</v>
      </c>
      <c r="G1047" s="274" t="s">
        <v>814</v>
      </c>
      <c r="H1047" s="200" t="str">
        <f t="shared" si="28"/>
        <v>FT3-FW12-A-MDF - WALNUT</v>
      </c>
      <c r="I1047" s="274">
        <v>66</v>
      </c>
      <c r="J1047" s="365">
        <f t="shared" si="27"/>
        <v>462</v>
      </c>
      <c r="L1047" t="s">
        <v>820</v>
      </c>
      <c r="M1047">
        <v>1</v>
      </c>
    </row>
    <row r="1048" spans="1:13">
      <c r="A1048" s="319" t="s">
        <v>756</v>
      </c>
      <c r="B1048" s="315">
        <v>9</v>
      </c>
      <c r="C1048" s="266">
        <v>79</v>
      </c>
      <c r="D1048" s="15" t="s">
        <v>783</v>
      </c>
      <c r="E1048" s="29" t="s">
        <v>148</v>
      </c>
      <c r="F1048" s="15" t="s">
        <v>14</v>
      </c>
      <c r="G1048" s="319" t="s">
        <v>815</v>
      </c>
      <c r="H1048" s="200" t="str">
        <f t="shared" si="28"/>
        <v>FT0-FW5-A-MDF - MAPLE</v>
      </c>
      <c r="I1048" s="319">
        <v>13.02</v>
      </c>
      <c r="J1048" s="365">
        <f t="shared" si="27"/>
        <v>91.14</v>
      </c>
      <c r="L1048" t="s">
        <v>820</v>
      </c>
      <c r="M1048">
        <v>1</v>
      </c>
    </row>
    <row r="1049" spans="1:13">
      <c r="A1049" s="319" t="s">
        <v>757</v>
      </c>
      <c r="B1049" s="315">
        <v>9</v>
      </c>
      <c r="C1049" s="266">
        <v>100</v>
      </c>
      <c r="D1049" s="15" t="s">
        <v>783</v>
      </c>
      <c r="E1049" s="29" t="s">
        <v>151</v>
      </c>
      <c r="F1049" s="15" t="s">
        <v>14</v>
      </c>
      <c r="G1049" s="319" t="s">
        <v>815</v>
      </c>
      <c r="H1049" s="200" t="str">
        <f t="shared" si="28"/>
        <v>FT0-FW8-A-MDF - MAPLE</v>
      </c>
      <c r="I1049" s="319">
        <v>15.22</v>
      </c>
      <c r="J1049" s="365">
        <f t="shared" si="27"/>
        <v>106.54</v>
      </c>
      <c r="L1049" t="s">
        <v>820</v>
      </c>
      <c r="M1049">
        <v>1</v>
      </c>
    </row>
    <row r="1050" spans="1:13">
      <c r="A1050" s="319" t="s">
        <v>758</v>
      </c>
      <c r="B1050" s="315">
        <v>9</v>
      </c>
      <c r="C1050" s="266">
        <v>125</v>
      </c>
      <c r="D1050" s="15" t="s">
        <v>783</v>
      </c>
      <c r="E1050" s="29" t="s">
        <v>153</v>
      </c>
      <c r="F1050" s="15" t="s">
        <v>14</v>
      </c>
      <c r="G1050" s="319" t="s">
        <v>815</v>
      </c>
      <c r="H1050" s="200" t="str">
        <f t="shared" si="28"/>
        <v>FT0-FW10-A-MDF - MAPLE</v>
      </c>
      <c r="I1050" s="319">
        <v>18.200000000000003</v>
      </c>
      <c r="J1050" s="365">
        <f t="shared" si="27"/>
        <v>127.40000000000002</v>
      </c>
      <c r="L1050" t="s">
        <v>820</v>
      </c>
      <c r="M1050">
        <v>1</v>
      </c>
    </row>
    <row r="1051" spans="1:13">
      <c r="A1051" s="319" t="s">
        <v>759</v>
      </c>
      <c r="B1051" s="315">
        <v>9</v>
      </c>
      <c r="C1051" s="266">
        <v>150</v>
      </c>
      <c r="D1051" s="15" t="s">
        <v>783</v>
      </c>
      <c r="E1051" s="29" t="s">
        <v>155</v>
      </c>
      <c r="F1051" s="15" t="s">
        <v>14</v>
      </c>
      <c r="G1051" s="319" t="s">
        <v>815</v>
      </c>
      <c r="H1051" s="200" t="str">
        <f t="shared" si="28"/>
        <v>FT0-FW12-A-MDF - MAPLE</v>
      </c>
      <c r="I1051" s="319">
        <v>20.970000000000002</v>
      </c>
      <c r="J1051" s="365">
        <f t="shared" si="27"/>
        <v>146.79000000000002</v>
      </c>
      <c r="L1051" t="s">
        <v>820</v>
      </c>
      <c r="M1051">
        <v>1</v>
      </c>
    </row>
    <row r="1052" spans="1:13">
      <c r="A1052" s="319" t="s">
        <v>764</v>
      </c>
      <c r="B1052" s="266">
        <v>15</v>
      </c>
      <c r="C1052" s="266">
        <v>79</v>
      </c>
      <c r="D1052" s="15" t="s">
        <v>135</v>
      </c>
      <c r="E1052" s="29" t="s">
        <v>148</v>
      </c>
      <c r="F1052" s="15" t="s">
        <v>14</v>
      </c>
      <c r="G1052" s="319" t="s">
        <v>815</v>
      </c>
      <c r="H1052" s="200" t="str">
        <f t="shared" si="28"/>
        <v>FT2-FW5-A-MDF - MAPLE</v>
      </c>
      <c r="I1052" s="319">
        <v>16.46</v>
      </c>
      <c r="J1052" s="365">
        <f t="shared" si="27"/>
        <v>115.22</v>
      </c>
      <c r="L1052" t="s">
        <v>820</v>
      </c>
      <c r="M1052">
        <v>1</v>
      </c>
    </row>
    <row r="1053" spans="1:13">
      <c r="A1053" s="319" t="s">
        <v>765</v>
      </c>
      <c r="B1053" s="266">
        <v>15</v>
      </c>
      <c r="C1053" s="266">
        <v>100</v>
      </c>
      <c r="D1053" s="15" t="s">
        <v>135</v>
      </c>
      <c r="E1053" s="29" t="s">
        <v>151</v>
      </c>
      <c r="F1053" s="15" t="s">
        <v>14</v>
      </c>
      <c r="G1053" s="319" t="s">
        <v>815</v>
      </c>
      <c r="H1053" s="200" t="str">
        <f t="shared" si="28"/>
        <v>FT2-FW8-A-MDF - MAPLE</v>
      </c>
      <c r="I1053" s="319">
        <v>19.89</v>
      </c>
      <c r="J1053" s="365">
        <f t="shared" si="27"/>
        <v>139.23000000000002</v>
      </c>
      <c r="L1053" t="s">
        <v>820</v>
      </c>
      <c r="M1053">
        <v>1</v>
      </c>
    </row>
    <row r="1054" spans="1:13">
      <c r="A1054" s="319" t="s">
        <v>766</v>
      </c>
      <c r="B1054" s="266">
        <v>15</v>
      </c>
      <c r="C1054" s="266">
        <v>125</v>
      </c>
      <c r="D1054" s="15" t="s">
        <v>135</v>
      </c>
      <c r="E1054" s="29" t="s">
        <v>153</v>
      </c>
      <c r="F1054" s="15" t="s">
        <v>14</v>
      </c>
      <c r="G1054" s="319" t="s">
        <v>815</v>
      </c>
      <c r="H1054" s="200" t="str">
        <f t="shared" si="28"/>
        <v>FT2-FW10-A-MDF - MAPLE</v>
      </c>
      <c r="I1054" s="319">
        <v>23.830000000000002</v>
      </c>
      <c r="J1054" s="365">
        <f t="shared" si="27"/>
        <v>166.81</v>
      </c>
      <c r="L1054" t="s">
        <v>820</v>
      </c>
      <c r="M1054">
        <v>1</v>
      </c>
    </row>
    <row r="1055" spans="1:13">
      <c r="A1055" s="319" t="s">
        <v>767</v>
      </c>
      <c r="B1055" s="266">
        <v>15</v>
      </c>
      <c r="C1055" s="266">
        <v>150</v>
      </c>
      <c r="D1055" s="15" t="s">
        <v>135</v>
      </c>
      <c r="E1055" s="29" t="s">
        <v>155</v>
      </c>
      <c r="F1055" s="15" t="s">
        <v>14</v>
      </c>
      <c r="G1055" s="319" t="s">
        <v>815</v>
      </c>
      <c r="H1055" s="200" t="str">
        <f t="shared" si="28"/>
        <v>FT2-FW12-A-MDF - MAPLE</v>
      </c>
      <c r="I1055" s="319">
        <v>27.73</v>
      </c>
      <c r="J1055" s="365">
        <f t="shared" si="27"/>
        <v>194.11</v>
      </c>
      <c r="L1055" t="s">
        <v>820</v>
      </c>
      <c r="M1055">
        <v>1</v>
      </c>
    </row>
    <row r="1056" spans="1:13">
      <c r="A1056" s="319" t="s">
        <v>768</v>
      </c>
      <c r="B1056" s="266">
        <v>18</v>
      </c>
      <c r="C1056" s="266">
        <v>79</v>
      </c>
      <c r="D1056" s="15" t="s">
        <v>136</v>
      </c>
      <c r="E1056" s="29" t="s">
        <v>148</v>
      </c>
      <c r="F1056" s="15" t="s">
        <v>14</v>
      </c>
      <c r="G1056" s="319" t="s">
        <v>815</v>
      </c>
      <c r="H1056" s="200" t="str">
        <f t="shared" si="28"/>
        <v>FT3-FW5-A-MDF - MAPLE</v>
      </c>
      <c r="I1056" s="319">
        <v>19.12</v>
      </c>
      <c r="J1056" s="365">
        <f t="shared" si="27"/>
        <v>133.84</v>
      </c>
      <c r="L1056" t="s">
        <v>820</v>
      </c>
      <c r="M1056">
        <v>1</v>
      </c>
    </row>
    <row r="1057" spans="1:13">
      <c r="A1057" s="319" t="s">
        <v>769</v>
      </c>
      <c r="B1057" s="266">
        <v>18</v>
      </c>
      <c r="C1057" s="266">
        <v>100</v>
      </c>
      <c r="D1057" s="15" t="s">
        <v>136</v>
      </c>
      <c r="E1057" s="29" t="s">
        <v>151</v>
      </c>
      <c r="F1057" s="15" t="s">
        <v>14</v>
      </c>
      <c r="G1057" s="319" t="s">
        <v>815</v>
      </c>
      <c r="H1057" s="200" t="str">
        <f t="shared" si="28"/>
        <v>FT3-FW8-A-MDF - MAPLE</v>
      </c>
      <c r="I1057" s="319">
        <v>23.32</v>
      </c>
      <c r="J1057" s="365">
        <f t="shared" si="27"/>
        <v>163.24</v>
      </c>
      <c r="L1057" t="s">
        <v>820</v>
      </c>
      <c r="M1057">
        <v>1</v>
      </c>
    </row>
    <row r="1058" spans="1:13">
      <c r="A1058" s="319" t="s">
        <v>770</v>
      </c>
      <c r="B1058" s="266">
        <v>18</v>
      </c>
      <c r="C1058" s="266">
        <v>125</v>
      </c>
      <c r="D1058" s="15" t="s">
        <v>136</v>
      </c>
      <c r="E1058" s="29" t="s">
        <v>153</v>
      </c>
      <c r="F1058" s="15" t="s">
        <v>14</v>
      </c>
      <c r="G1058" s="319" t="s">
        <v>815</v>
      </c>
      <c r="H1058" s="200" t="str">
        <f t="shared" si="28"/>
        <v>FT3-FW10-A-MDF - MAPLE</v>
      </c>
      <c r="I1058" s="319">
        <v>28.03</v>
      </c>
      <c r="J1058" s="365">
        <f t="shared" si="27"/>
        <v>196.21</v>
      </c>
      <c r="L1058" t="s">
        <v>820</v>
      </c>
      <c r="M1058">
        <v>1</v>
      </c>
    </row>
    <row r="1059" spans="1:13">
      <c r="A1059" s="319" t="s">
        <v>771</v>
      </c>
      <c r="B1059" s="266">
        <v>18</v>
      </c>
      <c r="C1059" s="266">
        <v>150</v>
      </c>
      <c r="D1059" s="15" t="s">
        <v>136</v>
      </c>
      <c r="E1059" s="29" t="s">
        <v>155</v>
      </c>
      <c r="F1059" s="15" t="s">
        <v>14</v>
      </c>
      <c r="G1059" s="319" t="s">
        <v>815</v>
      </c>
      <c r="H1059" s="200" t="str">
        <f t="shared" si="28"/>
        <v>FT3-FW12-A-MDF - MAPLE</v>
      </c>
      <c r="I1059" s="319">
        <v>32.75</v>
      </c>
      <c r="J1059" s="365">
        <f t="shared" si="27"/>
        <v>229.25</v>
      </c>
      <c r="L1059" t="s">
        <v>820</v>
      </c>
      <c r="M1059">
        <v>1</v>
      </c>
    </row>
    <row r="1060" spans="1:13">
      <c r="A1060" s="315" t="s">
        <v>756</v>
      </c>
      <c r="B1060" s="315">
        <v>9</v>
      </c>
      <c r="C1060" s="266">
        <v>79</v>
      </c>
      <c r="D1060" s="15" t="s">
        <v>783</v>
      </c>
      <c r="E1060" s="29" t="s">
        <v>148</v>
      </c>
      <c r="F1060" s="15" t="s">
        <v>14</v>
      </c>
      <c r="G1060" s="315" t="s">
        <v>816</v>
      </c>
      <c r="H1060" s="200" t="str">
        <f t="shared" si="28"/>
        <v>FT0-FW5-A-MDF - CHERRY</v>
      </c>
      <c r="I1060" s="315">
        <v>15.07</v>
      </c>
      <c r="J1060" s="365">
        <f t="shared" si="27"/>
        <v>105.49000000000001</v>
      </c>
      <c r="L1060" t="s">
        <v>820</v>
      </c>
      <c r="M1060">
        <v>1</v>
      </c>
    </row>
    <row r="1061" spans="1:13">
      <c r="A1061" s="315" t="s">
        <v>757</v>
      </c>
      <c r="B1061" s="315">
        <v>9</v>
      </c>
      <c r="C1061" s="266">
        <v>100</v>
      </c>
      <c r="D1061" s="15" t="s">
        <v>783</v>
      </c>
      <c r="E1061" s="29" t="s">
        <v>151</v>
      </c>
      <c r="F1061" s="15" t="s">
        <v>14</v>
      </c>
      <c r="G1061" s="315" t="s">
        <v>816</v>
      </c>
      <c r="H1061" s="200" t="str">
        <f t="shared" si="28"/>
        <v>FT0-FW8-A-MDF - CHERRY</v>
      </c>
      <c r="I1061" s="315">
        <v>18.020000000000003</v>
      </c>
      <c r="J1061" s="365">
        <f t="shared" si="27"/>
        <v>126.14000000000001</v>
      </c>
      <c r="L1061" t="s">
        <v>820</v>
      </c>
      <c r="M1061">
        <v>1</v>
      </c>
    </row>
    <row r="1062" spans="1:13">
      <c r="A1062" s="315" t="s">
        <v>758</v>
      </c>
      <c r="B1062" s="315">
        <v>9</v>
      </c>
      <c r="C1062" s="266">
        <v>125</v>
      </c>
      <c r="D1062" s="15" t="s">
        <v>783</v>
      </c>
      <c r="E1062" s="29" t="s">
        <v>153</v>
      </c>
      <c r="F1062" s="15" t="s">
        <v>14</v>
      </c>
      <c r="G1062" s="315" t="s">
        <v>816</v>
      </c>
      <c r="H1062" s="200" t="str">
        <f t="shared" si="28"/>
        <v>FT0-FW10-A-MDF - CHERRY</v>
      </c>
      <c r="I1062" s="315">
        <v>21.44</v>
      </c>
      <c r="J1062" s="365">
        <f t="shared" si="27"/>
        <v>150.08000000000001</v>
      </c>
      <c r="L1062" t="s">
        <v>820</v>
      </c>
      <c r="M1062">
        <v>1</v>
      </c>
    </row>
    <row r="1063" spans="1:13">
      <c r="A1063" s="315" t="s">
        <v>759</v>
      </c>
      <c r="B1063" s="315">
        <v>9</v>
      </c>
      <c r="C1063" s="266">
        <v>150</v>
      </c>
      <c r="D1063" s="15" t="s">
        <v>783</v>
      </c>
      <c r="E1063" s="29" t="s">
        <v>155</v>
      </c>
      <c r="F1063" s="15" t="s">
        <v>14</v>
      </c>
      <c r="G1063" s="315" t="s">
        <v>816</v>
      </c>
      <c r="H1063" s="200" t="str">
        <f t="shared" si="28"/>
        <v>FT0-FW12-A-MDF - CHERRY</v>
      </c>
      <c r="I1063" s="315">
        <v>25.16</v>
      </c>
      <c r="J1063" s="365">
        <f t="shared" si="27"/>
        <v>176.12</v>
      </c>
      <c r="L1063" t="s">
        <v>820</v>
      </c>
      <c r="M1063">
        <v>1</v>
      </c>
    </row>
    <row r="1064" spans="1:13">
      <c r="A1064" s="315" t="s">
        <v>764</v>
      </c>
      <c r="B1064" s="266">
        <v>15</v>
      </c>
      <c r="C1064" s="266">
        <v>79</v>
      </c>
      <c r="D1064" s="15" t="s">
        <v>135</v>
      </c>
      <c r="E1064" s="29" t="s">
        <v>148</v>
      </c>
      <c r="F1064" s="15" t="s">
        <v>14</v>
      </c>
      <c r="G1064" s="315" t="s">
        <v>816</v>
      </c>
      <c r="H1064" s="200" t="str">
        <f t="shared" si="28"/>
        <v>FT2-FW5-A-MDF - CHERRY</v>
      </c>
      <c r="I1064" s="315">
        <v>19.82</v>
      </c>
      <c r="J1064" s="365">
        <f t="shared" si="27"/>
        <v>138.74</v>
      </c>
      <c r="L1064" t="s">
        <v>820</v>
      </c>
      <c r="M1064">
        <v>1</v>
      </c>
    </row>
    <row r="1065" spans="1:13">
      <c r="A1065" s="315" t="s">
        <v>765</v>
      </c>
      <c r="B1065" s="266">
        <v>15</v>
      </c>
      <c r="C1065" s="266">
        <v>100</v>
      </c>
      <c r="D1065" s="15" t="s">
        <v>135</v>
      </c>
      <c r="E1065" s="29" t="s">
        <v>151</v>
      </c>
      <c r="F1065" s="15" t="s">
        <v>14</v>
      </c>
      <c r="G1065" s="315" t="s">
        <v>816</v>
      </c>
      <c r="H1065" s="200" t="str">
        <f t="shared" si="28"/>
        <v>FT2-FW8-A-MDF - CHERRY</v>
      </c>
      <c r="I1065" s="315">
        <v>24.23</v>
      </c>
      <c r="J1065" s="365">
        <f t="shared" si="27"/>
        <v>169.61</v>
      </c>
      <c r="L1065" t="s">
        <v>820</v>
      </c>
      <c r="M1065">
        <v>1</v>
      </c>
    </row>
    <row r="1066" spans="1:13">
      <c r="A1066" s="315" t="s">
        <v>766</v>
      </c>
      <c r="B1066" s="266">
        <v>15</v>
      </c>
      <c r="C1066" s="266">
        <v>125</v>
      </c>
      <c r="D1066" s="15" t="s">
        <v>135</v>
      </c>
      <c r="E1066" s="29" t="s">
        <v>153</v>
      </c>
      <c r="F1066" s="15" t="s">
        <v>14</v>
      </c>
      <c r="G1066" s="315" t="s">
        <v>816</v>
      </c>
      <c r="H1066" s="200" t="str">
        <f t="shared" si="28"/>
        <v>FT2-FW10-A-MDF - CHERRY</v>
      </c>
      <c r="I1066" s="315">
        <v>29.150000000000002</v>
      </c>
      <c r="J1066" s="365">
        <f t="shared" si="27"/>
        <v>204.05</v>
      </c>
      <c r="L1066" t="s">
        <v>820</v>
      </c>
      <c r="M1066">
        <v>1</v>
      </c>
    </row>
    <row r="1067" spans="1:13">
      <c r="A1067" s="315" t="s">
        <v>767</v>
      </c>
      <c r="B1067" s="266">
        <v>15</v>
      </c>
      <c r="C1067" s="266">
        <v>150</v>
      </c>
      <c r="D1067" s="15" t="s">
        <v>135</v>
      </c>
      <c r="E1067" s="29" t="s">
        <v>155</v>
      </c>
      <c r="F1067" s="15" t="s">
        <v>14</v>
      </c>
      <c r="G1067" s="315" t="s">
        <v>816</v>
      </c>
      <c r="H1067" s="200" t="str">
        <f t="shared" si="28"/>
        <v>FT2-FW12-A-MDF - CHERRY</v>
      </c>
      <c r="I1067" s="315">
        <v>34.059999999999995</v>
      </c>
      <c r="J1067" s="365">
        <f t="shared" si="27"/>
        <v>238.41999999999996</v>
      </c>
      <c r="L1067" t="s">
        <v>820</v>
      </c>
      <c r="M1067">
        <v>1</v>
      </c>
    </row>
    <row r="1068" spans="1:13">
      <c r="A1068" s="315" t="s">
        <v>768</v>
      </c>
      <c r="B1068" s="266">
        <v>18</v>
      </c>
      <c r="C1068" s="266">
        <v>79</v>
      </c>
      <c r="D1068" s="15" t="s">
        <v>136</v>
      </c>
      <c r="E1068" s="29" t="s">
        <v>148</v>
      </c>
      <c r="F1068" s="15" t="s">
        <v>14</v>
      </c>
      <c r="G1068" s="315" t="s">
        <v>816</v>
      </c>
      <c r="H1068" s="200" t="str">
        <f t="shared" si="28"/>
        <v>FT3-FW5-A-MDF - CHERRY</v>
      </c>
      <c r="I1068" s="315">
        <v>23.610000000000003</v>
      </c>
      <c r="J1068" s="365">
        <f t="shared" si="27"/>
        <v>165.27</v>
      </c>
      <c r="L1068" t="s">
        <v>820</v>
      </c>
      <c r="M1068">
        <v>1</v>
      </c>
    </row>
    <row r="1069" spans="1:13">
      <c r="A1069" s="315" t="s">
        <v>769</v>
      </c>
      <c r="B1069" s="266">
        <v>18</v>
      </c>
      <c r="C1069" s="266">
        <v>100</v>
      </c>
      <c r="D1069" s="15" t="s">
        <v>136</v>
      </c>
      <c r="E1069" s="29" t="s">
        <v>151</v>
      </c>
      <c r="F1069" s="15" t="s">
        <v>14</v>
      </c>
      <c r="G1069" s="315" t="s">
        <v>816</v>
      </c>
      <c r="H1069" s="200" t="str">
        <f t="shared" si="28"/>
        <v>FT3-FW8-A-MDF - CHERRY</v>
      </c>
      <c r="I1069" s="315">
        <v>28.470000000000002</v>
      </c>
      <c r="J1069" s="365">
        <f t="shared" si="27"/>
        <v>199.29000000000002</v>
      </c>
      <c r="L1069" t="s">
        <v>820</v>
      </c>
      <c r="M1069">
        <v>1</v>
      </c>
    </row>
    <row r="1070" spans="1:13">
      <c r="A1070" s="315" t="s">
        <v>770</v>
      </c>
      <c r="B1070" s="266">
        <v>18</v>
      </c>
      <c r="C1070" s="266">
        <v>125</v>
      </c>
      <c r="D1070" s="15" t="s">
        <v>136</v>
      </c>
      <c r="E1070" s="29" t="s">
        <v>153</v>
      </c>
      <c r="F1070" s="15" t="s">
        <v>14</v>
      </c>
      <c r="G1070" s="315" t="s">
        <v>816</v>
      </c>
      <c r="H1070" s="200" t="str">
        <f t="shared" si="28"/>
        <v>FT3-FW10-A-MDF - CHERRY</v>
      </c>
      <c r="I1070" s="315">
        <v>34.989999999999995</v>
      </c>
      <c r="J1070" s="365">
        <f t="shared" si="27"/>
        <v>244.92999999999995</v>
      </c>
      <c r="L1070" t="s">
        <v>820</v>
      </c>
      <c r="M1070">
        <v>1</v>
      </c>
    </row>
    <row r="1071" spans="1:13">
      <c r="A1071" s="315" t="s">
        <v>771</v>
      </c>
      <c r="B1071" s="266">
        <v>18</v>
      </c>
      <c r="C1071" s="266">
        <v>150</v>
      </c>
      <c r="D1071" s="15" t="s">
        <v>136</v>
      </c>
      <c r="E1071" s="29" t="s">
        <v>155</v>
      </c>
      <c r="F1071" s="15" t="s">
        <v>14</v>
      </c>
      <c r="G1071" s="315" t="s">
        <v>816</v>
      </c>
      <c r="H1071" s="200" t="str">
        <f t="shared" si="28"/>
        <v>FT3-FW12-A-MDF - CHERRY</v>
      </c>
      <c r="I1071" s="315">
        <v>40.989999999999995</v>
      </c>
      <c r="J1071" s="365">
        <f t="shared" si="27"/>
        <v>286.92999999999995</v>
      </c>
      <c r="L1071" t="s">
        <v>820</v>
      </c>
      <c r="M1071">
        <v>1</v>
      </c>
    </row>
    <row r="1072" spans="1:13">
      <c r="A1072" s="316" t="s">
        <v>756</v>
      </c>
      <c r="B1072" s="315">
        <v>9</v>
      </c>
      <c r="C1072" s="266">
        <v>79</v>
      </c>
      <c r="D1072" s="15" t="s">
        <v>783</v>
      </c>
      <c r="E1072" s="29" t="s">
        <v>148</v>
      </c>
      <c r="F1072" s="15" t="s">
        <v>14</v>
      </c>
      <c r="G1072" s="316" t="s">
        <v>817</v>
      </c>
      <c r="H1072" s="200" t="str">
        <f t="shared" si="28"/>
        <v xml:space="preserve">FT0-FW5-A-MDF - Poplar </v>
      </c>
      <c r="I1072" s="316">
        <v>8.65</v>
      </c>
      <c r="J1072" s="365">
        <f t="shared" si="27"/>
        <v>60.550000000000004</v>
      </c>
      <c r="L1072" t="s">
        <v>820</v>
      </c>
      <c r="M1072">
        <v>1</v>
      </c>
    </row>
    <row r="1073" spans="1:13">
      <c r="A1073" s="316" t="s">
        <v>757</v>
      </c>
      <c r="B1073" s="315">
        <v>9</v>
      </c>
      <c r="C1073" s="266">
        <v>100</v>
      </c>
      <c r="D1073" s="15" t="s">
        <v>783</v>
      </c>
      <c r="E1073" s="29" t="s">
        <v>151</v>
      </c>
      <c r="F1073" s="15" t="s">
        <v>14</v>
      </c>
      <c r="G1073" s="316" t="s">
        <v>817</v>
      </c>
      <c r="H1073" s="200" t="str">
        <f t="shared" si="28"/>
        <v xml:space="preserve">FT0-FW8-A-MDF - Poplar </v>
      </c>
      <c r="I1073" s="316">
        <v>9.84</v>
      </c>
      <c r="J1073" s="365">
        <f t="shared" si="27"/>
        <v>68.88</v>
      </c>
      <c r="L1073" t="s">
        <v>820</v>
      </c>
      <c r="M1073">
        <v>1</v>
      </c>
    </row>
    <row r="1074" spans="1:13">
      <c r="A1074" s="316" t="s">
        <v>758</v>
      </c>
      <c r="B1074" s="315">
        <v>9</v>
      </c>
      <c r="C1074" s="266">
        <v>125</v>
      </c>
      <c r="D1074" s="15" t="s">
        <v>783</v>
      </c>
      <c r="E1074" s="29" t="s">
        <v>153</v>
      </c>
      <c r="F1074" s="15" t="s">
        <v>14</v>
      </c>
      <c r="G1074" s="316" t="s">
        <v>817</v>
      </c>
      <c r="H1074" s="200" t="str">
        <f t="shared" si="28"/>
        <v xml:space="preserve">FT0-FW10-A-MDF - Poplar </v>
      </c>
      <c r="I1074" s="316">
        <v>11.29</v>
      </c>
      <c r="J1074" s="365">
        <f t="shared" si="27"/>
        <v>79.03</v>
      </c>
      <c r="L1074" t="s">
        <v>820</v>
      </c>
      <c r="M1074">
        <v>1</v>
      </c>
    </row>
    <row r="1075" spans="1:13">
      <c r="A1075" s="316" t="s">
        <v>759</v>
      </c>
      <c r="B1075" s="315">
        <v>9</v>
      </c>
      <c r="C1075" s="266">
        <v>150</v>
      </c>
      <c r="D1075" s="15" t="s">
        <v>783</v>
      </c>
      <c r="E1075" s="29" t="s">
        <v>155</v>
      </c>
      <c r="F1075" s="15" t="s">
        <v>14</v>
      </c>
      <c r="G1075" s="316" t="s">
        <v>817</v>
      </c>
      <c r="H1075" s="200" t="str">
        <f t="shared" si="28"/>
        <v xml:space="preserve">FT0-FW12-A-MDF - Poplar </v>
      </c>
      <c r="I1075" s="316">
        <v>12.73</v>
      </c>
      <c r="J1075" s="365">
        <f t="shared" si="27"/>
        <v>89.11</v>
      </c>
      <c r="L1075" t="s">
        <v>820</v>
      </c>
      <c r="M1075">
        <v>1</v>
      </c>
    </row>
    <row r="1076" spans="1:13">
      <c r="A1076" s="316" t="s">
        <v>764</v>
      </c>
      <c r="B1076" s="266">
        <v>15</v>
      </c>
      <c r="C1076" s="266">
        <v>79</v>
      </c>
      <c r="D1076" s="15" t="s">
        <v>135</v>
      </c>
      <c r="E1076" s="29" t="s">
        <v>148</v>
      </c>
      <c r="F1076" s="15" t="s">
        <v>14</v>
      </c>
      <c r="G1076" s="316" t="s">
        <v>817</v>
      </c>
      <c r="H1076" s="200" t="str">
        <f t="shared" si="28"/>
        <v xml:space="preserve">FT2-FW5-A-MDF - Poplar </v>
      </c>
      <c r="I1076" s="316">
        <v>10.81</v>
      </c>
      <c r="J1076" s="365">
        <f t="shared" si="27"/>
        <v>75.67</v>
      </c>
      <c r="L1076" t="s">
        <v>820</v>
      </c>
      <c r="M1076">
        <v>1</v>
      </c>
    </row>
    <row r="1077" spans="1:13">
      <c r="A1077" s="316" t="s">
        <v>765</v>
      </c>
      <c r="B1077" s="266">
        <v>15</v>
      </c>
      <c r="C1077" s="266">
        <v>100</v>
      </c>
      <c r="D1077" s="15" t="s">
        <v>135</v>
      </c>
      <c r="E1077" s="29" t="s">
        <v>151</v>
      </c>
      <c r="F1077" s="15" t="s">
        <v>14</v>
      </c>
      <c r="G1077" s="316" t="s">
        <v>817</v>
      </c>
      <c r="H1077" s="200" t="str">
        <f t="shared" si="28"/>
        <v xml:space="preserve">FT2-FW8-A-MDF - Poplar </v>
      </c>
      <c r="I1077" s="316">
        <v>12.68</v>
      </c>
      <c r="J1077" s="365">
        <f t="shared" si="27"/>
        <v>88.759999999999991</v>
      </c>
      <c r="L1077" t="s">
        <v>820</v>
      </c>
      <c r="M1077">
        <v>1</v>
      </c>
    </row>
    <row r="1078" spans="1:13">
      <c r="A1078" s="316" t="s">
        <v>766</v>
      </c>
      <c r="B1078" s="266">
        <v>15</v>
      </c>
      <c r="C1078" s="266">
        <v>125</v>
      </c>
      <c r="D1078" s="15" t="s">
        <v>135</v>
      </c>
      <c r="E1078" s="29" t="s">
        <v>153</v>
      </c>
      <c r="F1078" s="15" t="s">
        <v>14</v>
      </c>
      <c r="G1078" s="316" t="s">
        <v>817</v>
      </c>
      <c r="H1078" s="200" t="str">
        <f t="shared" si="28"/>
        <v xml:space="preserve">FT2-FW10-A-MDF - Poplar </v>
      </c>
      <c r="I1078" s="316">
        <v>14.84</v>
      </c>
      <c r="J1078" s="365">
        <f t="shared" si="27"/>
        <v>103.88</v>
      </c>
      <c r="L1078" t="s">
        <v>820</v>
      </c>
      <c r="M1078">
        <v>1</v>
      </c>
    </row>
    <row r="1079" spans="1:13">
      <c r="A1079" s="316" t="s">
        <v>767</v>
      </c>
      <c r="B1079" s="266">
        <v>15</v>
      </c>
      <c r="C1079" s="266">
        <v>150</v>
      </c>
      <c r="D1079" s="15" t="s">
        <v>135</v>
      </c>
      <c r="E1079" s="29" t="s">
        <v>155</v>
      </c>
      <c r="F1079" s="15" t="s">
        <v>14</v>
      </c>
      <c r="G1079" s="316" t="s">
        <v>817</v>
      </c>
      <c r="H1079" s="200" t="str">
        <f t="shared" si="28"/>
        <v xml:space="preserve">FT2-FW12-A-MDF - Poplar </v>
      </c>
      <c r="I1079" s="316">
        <v>16.930000000000003</v>
      </c>
      <c r="J1079" s="365">
        <f t="shared" si="27"/>
        <v>118.51000000000002</v>
      </c>
      <c r="L1079" t="s">
        <v>820</v>
      </c>
      <c r="M1079">
        <v>1</v>
      </c>
    </row>
    <row r="1080" spans="1:13">
      <c r="A1080" s="316" t="s">
        <v>768</v>
      </c>
      <c r="B1080" s="266">
        <v>18</v>
      </c>
      <c r="C1080" s="266">
        <v>79</v>
      </c>
      <c r="D1080" s="15" t="s">
        <v>136</v>
      </c>
      <c r="E1080" s="29" t="s">
        <v>148</v>
      </c>
      <c r="F1080" s="15" t="s">
        <v>14</v>
      </c>
      <c r="G1080" s="316" t="s">
        <v>817</v>
      </c>
      <c r="H1080" s="200" t="str">
        <f t="shared" si="28"/>
        <v xml:space="preserve">FT3-FW5-A-MDF - Poplar </v>
      </c>
      <c r="I1080" s="316">
        <v>12.85</v>
      </c>
      <c r="J1080" s="365">
        <f t="shared" si="27"/>
        <v>89.95</v>
      </c>
      <c r="L1080" t="s">
        <v>820</v>
      </c>
      <c r="M1080">
        <v>1</v>
      </c>
    </row>
    <row r="1081" spans="1:13">
      <c r="A1081" s="316" t="s">
        <v>769</v>
      </c>
      <c r="B1081" s="266">
        <v>18</v>
      </c>
      <c r="C1081" s="266">
        <v>100</v>
      </c>
      <c r="D1081" s="15" t="s">
        <v>136</v>
      </c>
      <c r="E1081" s="29" t="s">
        <v>151</v>
      </c>
      <c r="F1081" s="15" t="s">
        <v>14</v>
      </c>
      <c r="G1081" s="316" t="s">
        <v>817</v>
      </c>
      <c r="H1081" s="200" t="str">
        <f t="shared" si="28"/>
        <v xml:space="preserve">FT3-FW8-A-MDF - Poplar </v>
      </c>
      <c r="I1081" s="316">
        <v>15.049999999999999</v>
      </c>
      <c r="J1081" s="365">
        <f t="shared" si="27"/>
        <v>105.35</v>
      </c>
      <c r="L1081" t="s">
        <v>820</v>
      </c>
      <c r="M1081">
        <v>1</v>
      </c>
    </row>
    <row r="1082" spans="1:13">
      <c r="A1082" s="316" t="s">
        <v>770</v>
      </c>
      <c r="B1082" s="266">
        <v>18</v>
      </c>
      <c r="C1082" s="266">
        <v>125</v>
      </c>
      <c r="D1082" s="15" t="s">
        <v>136</v>
      </c>
      <c r="E1082" s="29" t="s">
        <v>153</v>
      </c>
      <c r="F1082" s="15" t="s">
        <v>14</v>
      </c>
      <c r="G1082" s="316" t="s">
        <v>817</v>
      </c>
      <c r="H1082" s="200" t="str">
        <f t="shared" si="28"/>
        <v xml:space="preserve">FT3-FW10-A-MDF - Poplar </v>
      </c>
      <c r="I1082" s="316">
        <v>17.78</v>
      </c>
      <c r="J1082" s="365">
        <f t="shared" si="27"/>
        <v>124.46000000000001</v>
      </c>
      <c r="L1082" t="s">
        <v>820</v>
      </c>
      <c r="M1082">
        <v>1</v>
      </c>
    </row>
    <row r="1083" spans="1:13">
      <c r="A1083" s="316" t="s">
        <v>771</v>
      </c>
      <c r="B1083" s="266">
        <v>18</v>
      </c>
      <c r="C1083" s="266">
        <v>150</v>
      </c>
      <c r="D1083" s="15" t="s">
        <v>136</v>
      </c>
      <c r="E1083" s="29" t="s">
        <v>155</v>
      </c>
      <c r="F1083" s="15" t="s">
        <v>14</v>
      </c>
      <c r="G1083" s="316" t="s">
        <v>817</v>
      </c>
      <c r="H1083" s="200" t="str">
        <f t="shared" si="28"/>
        <v xml:space="preserve">FT3-FW12-A-MDF - Poplar </v>
      </c>
      <c r="I1083" s="316">
        <v>20.420000000000002</v>
      </c>
      <c r="J1083" s="365">
        <f t="shared" si="27"/>
        <v>142.94</v>
      </c>
      <c r="L1083" t="s">
        <v>820</v>
      </c>
      <c r="M1083">
        <v>1</v>
      </c>
    </row>
    <row r="1084" spans="1:13">
      <c r="A1084" s="317" t="s">
        <v>756</v>
      </c>
      <c r="B1084" s="315">
        <v>9</v>
      </c>
      <c r="C1084" s="266">
        <v>79</v>
      </c>
      <c r="D1084" s="15" t="s">
        <v>783</v>
      </c>
      <c r="E1084" s="29" t="s">
        <v>148</v>
      </c>
      <c r="F1084" s="15" t="s">
        <v>14</v>
      </c>
      <c r="G1084" s="317" t="s">
        <v>818</v>
      </c>
      <c r="H1084" s="200" t="str">
        <f t="shared" si="28"/>
        <v>FT0-FW5-A-MDF - CND BEECH</v>
      </c>
      <c r="I1084" s="317">
        <v>12.14</v>
      </c>
      <c r="J1084" s="365">
        <f t="shared" si="27"/>
        <v>84.98</v>
      </c>
      <c r="L1084" t="s">
        <v>820</v>
      </c>
      <c r="M1084">
        <v>1</v>
      </c>
    </row>
    <row r="1085" spans="1:13">
      <c r="A1085" s="317" t="s">
        <v>757</v>
      </c>
      <c r="B1085" s="315">
        <v>9</v>
      </c>
      <c r="C1085" s="266">
        <v>100</v>
      </c>
      <c r="D1085" s="15" t="s">
        <v>783</v>
      </c>
      <c r="E1085" s="29" t="s">
        <v>151</v>
      </c>
      <c r="F1085" s="15" t="s">
        <v>14</v>
      </c>
      <c r="G1085" s="317" t="s">
        <v>818</v>
      </c>
      <c r="H1085" s="200" t="str">
        <f t="shared" si="28"/>
        <v>FT0-FW8-A-MDF - CND BEECH</v>
      </c>
      <c r="I1085" s="317">
        <v>14.26</v>
      </c>
      <c r="J1085" s="365">
        <f t="shared" si="27"/>
        <v>99.82</v>
      </c>
      <c r="L1085" t="s">
        <v>820</v>
      </c>
      <c r="M1085">
        <v>1</v>
      </c>
    </row>
    <row r="1086" spans="1:13">
      <c r="A1086" s="317" t="s">
        <v>758</v>
      </c>
      <c r="B1086" s="315">
        <v>9</v>
      </c>
      <c r="C1086" s="266">
        <v>125</v>
      </c>
      <c r="D1086" s="15" t="s">
        <v>783</v>
      </c>
      <c r="E1086" s="29" t="s">
        <v>153</v>
      </c>
      <c r="F1086" s="15" t="s">
        <v>14</v>
      </c>
      <c r="G1086" s="317" t="s">
        <v>818</v>
      </c>
      <c r="H1086" s="200" t="str">
        <f t="shared" si="28"/>
        <v>FT0-FW10-A-MDF - CND BEECH</v>
      </c>
      <c r="I1086" s="317">
        <v>16.560000000000002</v>
      </c>
      <c r="J1086" s="365">
        <f t="shared" si="27"/>
        <v>115.92000000000002</v>
      </c>
      <c r="L1086" t="s">
        <v>820</v>
      </c>
      <c r="M1086">
        <v>1</v>
      </c>
    </row>
    <row r="1087" spans="1:13">
      <c r="A1087" s="317" t="s">
        <v>759</v>
      </c>
      <c r="B1087" s="315">
        <v>9</v>
      </c>
      <c r="C1087" s="266">
        <v>150</v>
      </c>
      <c r="D1087" s="15" t="s">
        <v>783</v>
      </c>
      <c r="E1087" s="29" t="s">
        <v>155</v>
      </c>
      <c r="F1087" s="15" t="s">
        <v>14</v>
      </c>
      <c r="G1087" s="317" t="s">
        <v>818</v>
      </c>
      <c r="H1087" s="200" t="str">
        <f t="shared" si="28"/>
        <v>FT0-FW12-A-MDF - CND BEECH</v>
      </c>
      <c r="I1087" s="317">
        <v>18.970000000000002</v>
      </c>
      <c r="J1087" s="365">
        <f t="shared" si="27"/>
        <v>132.79000000000002</v>
      </c>
      <c r="L1087" t="s">
        <v>820</v>
      </c>
      <c r="M1087">
        <v>1</v>
      </c>
    </row>
    <row r="1088" spans="1:13">
      <c r="A1088" s="317" t="s">
        <v>764</v>
      </c>
      <c r="B1088" s="266">
        <v>15</v>
      </c>
      <c r="C1088" s="266">
        <v>79</v>
      </c>
      <c r="D1088" s="15" t="s">
        <v>135</v>
      </c>
      <c r="E1088" s="29" t="s">
        <v>148</v>
      </c>
      <c r="F1088" s="15" t="s">
        <v>14</v>
      </c>
      <c r="G1088" s="317" t="s">
        <v>818</v>
      </c>
      <c r="H1088" s="200" t="str">
        <f t="shared" si="28"/>
        <v>FT2-FW5-A-MDF - CND BEECH</v>
      </c>
      <c r="I1088" s="317">
        <v>13.84</v>
      </c>
      <c r="J1088" s="365">
        <f t="shared" si="27"/>
        <v>96.88</v>
      </c>
      <c r="L1088" t="s">
        <v>820</v>
      </c>
      <c r="M1088">
        <v>1</v>
      </c>
    </row>
    <row r="1089" spans="1:13">
      <c r="A1089" s="317" t="s">
        <v>765</v>
      </c>
      <c r="B1089" s="266">
        <v>15</v>
      </c>
      <c r="C1089" s="266">
        <v>100</v>
      </c>
      <c r="D1089" s="15" t="s">
        <v>135</v>
      </c>
      <c r="E1089" s="29" t="s">
        <v>151</v>
      </c>
      <c r="F1089" s="15" t="s">
        <v>14</v>
      </c>
      <c r="G1089" s="317" t="s">
        <v>818</v>
      </c>
      <c r="H1089" s="200" t="str">
        <f t="shared" si="28"/>
        <v>FT2-FW8-A-MDF - CND BEECH</v>
      </c>
      <c r="I1089" s="317">
        <v>16.23</v>
      </c>
      <c r="J1089" s="365">
        <f t="shared" si="27"/>
        <v>113.61</v>
      </c>
      <c r="L1089" t="s">
        <v>820</v>
      </c>
      <c r="M1089">
        <v>1</v>
      </c>
    </row>
    <row r="1090" spans="1:13">
      <c r="A1090" s="317" t="s">
        <v>766</v>
      </c>
      <c r="B1090" s="266">
        <v>15</v>
      </c>
      <c r="C1090" s="266">
        <v>125</v>
      </c>
      <c r="D1090" s="15" t="s">
        <v>135</v>
      </c>
      <c r="E1090" s="29" t="s">
        <v>153</v>
      </c>
      <c r="F1090" s="15" t="s">
        <v>14</v>
      </c>
      <c r="G1090" s="317" t="s">
        <v>818</v>
      </c>
      <c r="H1090" s="200" t="str">
        <f t="shared" si="28"/>
        <v>FT2-FW10-A-MDF - CND BEECH</v>
      </c>
      <c r="I1090" s="317">
        <v>19.130000000000003</v>
      </c>
      <c r="J1090" s="365">
        <f t="shared" si="27"/>
        <v>133.91000000000003</v>
      </c>
      <c r="L1090" t="s">
        <v>820</v>
      </c>
      <c r="M1090">
        <v>1</v>
      </c>
    </row>
    <row r="1091" spans="1:13">
      <c r="A1091" s="317" t="s">
        <v>767</v>
      </c>
      <c r="B1091" s="266">
        <v>15</v>
      </c>
      <c r="C1091" s="266">
        <v>150</v>
      </c>
      <c r="D1091" s="15" t="s">
        <v>135</v>
      </c>
      <c r="E1091" s="29" t="s">
        <v>155</v>
      </c>
      <c r="F1091" s="15" t="s">
        <v>14</v>
      </c>
      <c r="G1091" s="317" t="s">
        <v>818</v>
      </c>
      <c r="H1091" s="200" t="str">
        <f t="shared" si="28"/>
        <v>FT2-FW12-A-MDF - CND BEECH</v>
      </c>
      <c r="I1091" s="317">
        <v>22.080000000000002</v>
      </c>
      <c r="J1091" s="365">
        <f t="shared" si="27"/>
        <v>154.56</v>
      </c>
      <c r="L1091" t="s">
        <v>820</v>
      </c>
      <c r="M1091">
        <v>1</v>
      </c>
    </row>
    <row r="1092" spans="1:13">
      <c r="A1092" s="317" t="s">
        <v>768</v>
      </c>
      <c r="B1092" s="266">
        <v>18</v>
      </c>
      <c r="C1092" s="266">
        <v>79</v>
      </c>
      <c r="D1092" s="15" t="s">
        <v>136</v>
      </c>
      <c r="E1092" s="29" t="s">
        <v>148</v>
      </c>
      <c r="F1092" s="15" t="s">
        <v>14</v>
      </c>
      <c r="G1092" s="317" t="s">
        <v>818</v>
      </c>
      <c r="H1092" s="200" t="str">
        <f t="shared" si="28"/>
        <v>FT3-FW5-A-MDF - CND BEECH</v>
      </c>
      <c r="I1092" s="317">
        <v>13.84</v>
      </c>
      <c r="J1092" s="365">
        <f t="shared" si="27"/>
        <v>96.88</v>
      </c>
      <c r="L1092" t="s">
        <v>820</v>
      </c>
      <c r="M1092">
        <v>1</v>
      </c>
    </row>
    <row r="1093" spans="1:13">
      <c r="A1093" s="317" t="s">
        <v>769</v>
      </c>
      <c r="B1093" s="266">
        <v>18</v>
      </c>
      <c r="C1093" s="266">
        <v>100</v>
      </c>
      <c r="D1093" s="15" t="s">
        <v>136</v>
      </c>
      <c r="E1093" s="29" t="s">
        <v>151</v>
      </c>
      <c r="F1093" s="15" t="s">
        <v>14</v>
      </c>
      <c r="G1093" s="317" t="s">
        <v>818</v>
      </c>
      <c r="H1093" s="200" t="str">
        <f t="shared" si="28"/>
        <v>FT3-FW8-A-MDF - CND BEECH</v>
      </c>
      <c r="I1093" s="317">
        <v>16.23</v>
      </c>
      <c r="J1093" s="365">
        <f t="shared" si="27"/>
        <v>113.61</v>
      </c>
      <c r="L1093" t="s">
        <v>820</v>
      </c>
      <c r="M1093">
        <v>1</v>
      </c>
    </row>
    <row r="1094" spans="1:13">
      <c r="A1094" s="317" t="s">
        <v>770</v>
      </c>
      <c r="B1094" s="266">
        <v>18</v>
      </c>
      <c r="C1094" s="266">
        <v>125</v>
      </c>
      <c r="D1094" s="15" t="s">
        <v>136</v>
      </c>
      <c r="E1094" s="29" t="s">
        <v>153</v>
      </c>
      <c r="F1094" s="15" t="s">
        <v>14</v>
      </c>
      <c r="G1094" s="317" t="s">
        <v>818</v>
      </c>
      <c r="H1094" s="200" t="str">
        <f t="shared" si="28"/>
        <v>FT3-FW10-A-MDF - CND BEECH</v>
      </c>
      <c r="I1094" s="317">
        <v>19.130000000000003</v>
      </c>
      <c r="J1094" s="365">
        <f t="shared" si="27"/>
        <v>133.91000000000003</v>
      </c>
      <c r="L1094" t="s">
        <v>820</v>
      </c>
      <c r="M1094">
        <v>1</v>
      </c>
    </row>
    <row r="1095" spans="1:13">
      <c r="A1095" s="317" t="s">
        <v>771</v>
      </c>
      <c r="B1095" s="266">
        <v>18</v>
      </c>
      <c r="C1095" s="266">
        <v>150</v>
      </c>
      <c r="D1095" s="15" t="s">
        <v>136</v>
      </c>
      <c r="E1095" s="29" t="s">
        <v>155</v>
      </c>
      <c r="F1095" s="15" t="s">
        <v>14</v>
      </c>
      <c r="G1095" s="317" t="s">
        <v>818</v>
      </c>
      <c r="H1095" s="200" t="str">
        <f t="shared" si="28"/>
        <v>FT3-FW12-A-MDF - CND BEECH</v>
      </c>
      <c r="I1095" s="317">
        <v>22.080000000000002</v>
      </c>
      <c r="J1095" s="365">
        <f t="shared" si="27"/>
        <v>154.56</v>
      </c>
      <c r="L1095" t="s">
        <v>820</v>
      </c>
      <c r="M1095">
        <v>1</v>
      </c>
    </row>
    <row r="1096" spans="1:13">
      <c r="A1096" s="318" t="s">
        <v>756</v>
      </c>
      <c r="B1096" s="315">
        <v>9</v>
      </c>
      <c r="C1096" s="266">
        <v>79</v>
      </c>
      <c r="D1096" s="15" t="s">
        <v>783</v>
      </c>
      <c r="E1096" s="29" t="s">
        <v>148</v>
      </c>
      <c r="F1096" s="15" t="s">
        <v>14</v>
      </c>
      <c r="G1096" s="318" t="s">
        <v>819</v>
      </c>
      <c r="H1096" s="200" t="str">
        <f t="shared" si="28"/>
        <v>FT0-FW5-A-MDF - SAPELE</v>
      </c>
      <c r="I1096" s="318">
        <v>13.08</v>
      </c>
      <c r="J1096" s="365">
        <f t="shared" si="27"/>
        <v>91.56</v>
      </c>
      <c r="L1096" t="s">
        <v>820</v>
      </c>
      <c r="M1096">
        <v>1</v>
      </c>
    </row>
    <row r="1097" spans="1:13">
      <c r="A1097" s="318" t="s">
        <v>757</v>
      </c>
      <c r="B1097" s="315">
        <v>9</v>
      </c>
      <c r="C1097" s="266">
        <v>100</v>
      </c>
      <c r="D1097" s="15" t="s">
        <v>783</v>
      </c>
      <c r="E1097" s="29" t="s">
        <v>151</v>
      </c>
      <c r="F1097" s="15" t="s">
        <v>14</v>
      </c>
      <c r="G1097" s="318" t="s">
        <v>819</v>
      </c>
      <c r="H1097" s="200" t="str">
        <f t="shared" si="28"/>
        <v>FT0-FW8-A-MDF - SAPELE</v>
      </c>
      <c r="I1097" s="318">
        <v>15.42</v>
      </c>
      <c r="J1097" s="365">
        <f t="shared" ref="J1097:J1131" si="29">+I1097*7</f>
        <v>107.94</v>
      </c>
      <c r="L1097" t="s">
        <v>820</v>
      </c>
      <c r="M1097">
        <v>1</v>
      </c>
    </row>
    <row r="1098" spans="1:13">
      <c r="A1098" s="318" t="s">
        <v>758</v>
      </c>
      <c r="B1098" s="315">
        <v>9</v>
      </c>
      <c r="C1098" s="266">
        <v>125</v>
      </c>
      <c r="D1098" s="15" t="s">
        <v>783</v>
      </c>
      <c r="E1098" s="29" t="s">
        <v>153</v>
      </c>
      <c r="F1098" s="15" t="s">
        <v>14</v>
      </c>
      <c r="G1098" s="318" t="s">
        <v>819</v>
      </c>
      <c r="H1098" s="200" t="str">
        <f t="shared" si="28"/>
        <v>FT0-FW10-A-MDF - SAPELE</v>
      </c>
      <c r="I1098" s="318">
        <v>18.130000000000003</v>
      </c>
      <c r="J1098" s="365">
        <f t="shared" si="29"/>
        <v>126.91000000000003</v>
      </c>
      <c r="L1098" t="s">
        <v>820</v>
      </c>
      <c r="M1098">
        <v>1</v>
      </c>
    </row>
    <row r="1099" spans="1:13">
      <c r="A1099" s="318" t="s">
        <v>759</v>
      </c>
      <c r="B1099" s="315">
        <v>9</v>
      </c>
      <c r="C1099" s="266">
        <v>150</v>
      </c>
      <c r="D1099" s="15" t="s">
        <v>783</v>
      </c>
      <c r="E1099" s="29" t="s">
        <v>155</v>
      </c>
      <c r="F1099" s="15" t="s">
        <v>14</v>
      </c>
      <c r="G1099" s="318" t="s">
        <v>819</v>
      </c>
      <c r="H1099" s="200" t="str">
        <f t="shared" si="28"/>
        <v>FT0-FW12-A-MDF - SAPELE</v>
      </c>
      <c r="I1099" s="318">
        <v>20.950000000000003</v>
      </c>
      <c r="J1099" s="365">
        <f t="shared" si="29"/>
        <v>146.65000000000003</v>
      </c>
      <c r="L1099" t="s">
        <v>820</v>
      </c>
      <c r="M1099">
        <v>1</v>
      </c>
    </row>
    <row r="1100" spans="1:13">
      <c r="A1100" s="318" t="s">
        <v>764</v>
      </c>
      <c r="B1100" s="266">
        <v>15</v>
      </c>
      <c r="C1100" s="266">
        <v>79</v>
      </c>
      <c r="D1100" s="15" t="s">
        <v>135</v>
      </c>
      <c r="E1100" s="29" t="s">
        <v>148</v>
      </c>
      <c r="F1100" s="15" t="s">
        <v>14</v>
      </c>
      <c r="G1100" s="318" t="s">
        <v>819</v>
      </c>
      <c r="H1100" s="200" t="str">
        <f t="shared" si="28"/>
        <v>FT2-FW5-A-MDF - SAPELE</v>
      </c>
      <c r="I1100" s="318">
        <v>17.260000000000002</v>
      </c>
      <c r="J1100" s="365">
        <f t="shared" si="29"/>
        <v>120.82000000000001</v>
      </c>
      <c r="L1100" t="s">
        <v>820</v>
      </c>
      <c r="M1100">
        <v>1</v>
      </c>
    </row>
    <row r="1101" spans="1:13">
      <c r="A1101" s="318" t="s">
        <v>765</v>
      </c>
      <c r="B1101" s="266">
        <v>15</v>
      </c>
      <c r="C1101" s="266">
        <v>100</v>
      </c>
      <c r="D1101" s="15" t="s">
        <v>135</v>
      </c>
      <c r="E1101" s="29" t="s">
        <v>151</v>
      </c>
      <c r="F1101" s="15" t="s">
        <v>14</v>
      </c>
      <c r="G1101" s="318" t="s">
        <v>819</v>
      </c>
      <c r="H1101" s="200" t="str">
        <f t="shared" si="28"/>
        <v>FT2-FW8-A-MDF - SAPELE</v>
      </c>
      <c r="I1101" s="318">
        <v>20.520000000000003</v>
      </c>
      <c r="J1101" s="365">
        <f t="shared" si="29"/>
        <v>143.64000000000001</v>
      </c>
      <c r="L1101" t="s">
        <v>820</v>
      </c>
      <c r="M1101">
        <v>1</v>
      </c>
    </row>
    <row r="1102" spans="1:13">
      <c r="A1102" s="318" t="s">
        <v>766</v>
      </c>
      <c r="B1102" s="266">
        <v>15</v>
      </c>
      <c r="C1102" s="266">
        <v>125</v>
      </c>
      <c r="D1102" s="15" t="s">
        <v>135</v>
      </c>
      <c r="E1102" s="29" t="s">
        <v>153</v>
      </c>
      <c r="F1102" s="15" t="s">
        <v>14</v>
      </c>
      <c r="G1102" s="318" t="s">
        <v>819</v>
      </c>
      <c r="H1102" s="200" t="str">
        <f t="shared" si="28"/>
        <v>FT2-FW10-A-MDF - SAPELE</v>
      </c>
      <c r="I1102" s="318">
        <v>24.53</v>
      </c>
      <c r="J1102" s="365">
        <f t="shared" si="29"/>
        <v>171.71</v>
      </c>
      <c r="L1102" t="s">
        <v>820</v>
      </c>
      <c r="M1102">
        <v>1</v>
      </c>
    </row>
    <row r="1103" spans="1:13">
      <c r="A1103" s="318" t="s">
        <v>767</v>
      </c>
      <c r="B1103" s="266">
        <v>15</v>
      </c>
      <c r="C1103" s="266">
        <v>150</v>
      </c>
      <c r="D1103" s="15" t="s">
        <v>135</v>
      </c>
      <c r="E1103" s="29" t="s">
        <v>155</v>
      </c>
      <c r="F1103" s="15" t="s">
        <v>14</v>
      </c>
      <c r="G1103" s="318" t="s">
        <v>819</v>
      </c>
      <c r="H1103" s="200" t="str">
        <f t="shared" si="28"/>
        <v>FT2-FW12-A-MDF - SAPELE</v>
      </c>
      <c r="I1103" s="318">
        <v>28.540000000000003</v>
      </c>
      <c r="J1103" s="365">
        <f t="shared" si="29"/>
        <v>199.78000000000003</v>
      </c>
      <c r="L1103" t="s">
        <v>820</v>
      </c>
      <c r="M1103">
        <v>1</v>
      </c>
    </row>
    <row r="1104" spans="1:13">
      <c r="A1104" s="318" t="s">
        <v>768</v>
      </c>
      <c r="B1104" s="266">
        <v>18</v>
      </c>
      <c r="C1104" s="266">
        <v>79</v>
      </c>
      <c r="D1104" s="15" t="s">
        <v>136</v>
      </c>
      <c r="E1104" s="29" t="s">
        <v>148</v>
      </c>
      <c r="F1104" s="15" t="s">
        <v>14</v>
      </c>
      <c r="G1104" s="318" t="s">
        <v>819</v>
      </c>
      <c r="H1104" s="200" t="str">
        <f t="shared" si="28"/>
        <v>FT3-FW5-A-MDF - SAPELE</v>
      </c>
      <c r="I1104" s="318">
        <v>21.220000000000002</v>
      </c>
      <c r="J1104" s="365">
        <f t="shared" si="29"/>
        <v>148.54000000000002</v>
      </c>
      <c r="L1104" t="s">
        <v>820</v>
      </c>
      <c r="M1104">
        <v>1</v>
      </c>
    </row>
    <row r="1105" spans="1:13">
      <c r="A1105" s="318" t="s">
        <v>769</v>
      </c>
      <c r="B1105" s="266">
        <v>18</v>
      </c>
      <c r="C1105" s="266">
        <v>100</v>
      </c>
      <c r="D1105" s="15" t="s">
        <v>136</v>
      </c>
      <c r="E1105" s="29" t="s">
        <v>151</v>
      </c>
      <c r="F1105" s="15" t="s">
        <v>14</v>
      </c>
      <c r="G1105" s="318" t="s">
        <v>819</v>
      </c>
      <c r="H1105" s="200" t="str">
        <f t="shared" si="28"/>
        <v>FT3-FW8-A-MDF - SAPELE</v>
      </c>
      <c r="I1105" s="318">
        <v>25.5</v>
      </c>
      <c r="J1105" s="365">
        <f t="shared" si="29"/>
        <v>178.5</v>
      </c>
      <c r="L1105" t="s">
        <v>820</v>
      </c>
      <c r="M1105">
        <v>1</v>
      </c>
    </row>
    <row r="1106" spans="1:13">
      <c r="A1106" s="318" t="s">
        <v>770</v>
      </c>
      <c r="B1106" s="266">
        <v>18</v>
      </c>
      <c r="C1106" s="266">
        <v>125</v>
      </c>
      <c r="D1106" s="15" t="s">
        <v>136</v>
      </c>
      <c r="E1106" s="29" t="s">
        <v>153</v>
      </c>
      <c r="F1106" s="15" t="s">
        <v>14</v>
      </c>
      <c r="G1106" s="318" t="s">
        <v>819</v>
      </c>
      <c r="H1106" s="200" t="str">
        <f t="shared" si="28"/>
        <v>FT3-FW10-A-MDF - SAPELE</v>
      </c>
      <c r="I1106" s="318">
        <v>30.71</v>
      </c>
      <c r="J1106" s="365">
        <f t="shared" si="29"/>
        <v>214.97</v>
      </c>
      <c r="L1106" t="s">
        <v>820</v>
      </c>
      <c r="M1106">
        <v>1</v>
      </c>
    </row>
    <row r="1107" spans="1:13">
      <c r="A1107" s="318" t="s">
        <v>771</v>
      </c>
      <c r="B1107" s="266">
        <v>18</v>
      </c>
      <c r="C1107" s="266">
        <v>150</v>
      </c>
      <c r="D1107" s="15" t="s">
        <v>136</v>
      </c>
      <c r="E1107" s="29" t="s">
        <v>155</v>
      </c>
      <c r="F1107" s="15" t="s">
        <v>14</v>
      </c>
      <c r="G1107" s="318" t="s">
        <v>819</v>
      </c>
      <c r="H1107" s="200" t="str">
        <f t="shared" si="28"/>
        <v>FT3-FW12-A-MDF - SAPELE</v>
      </c>
      <c r="I1107" s="318">
        <v>35.869999999999997</v>
      </c>
      <c r="J1107" s="365">
        <f t="shared" si="29"/>
        <v>251.08999999999997</v>
      </c>
      <c r="L1107" t="s">
        <v>820</v>
      </c>
      <c r="M1107">
        <v>1</v>
      </c>
    </row>
    <row r="1108" spans="1:13">
      <c r="A1108" s="339" t="s">
        <v>64</v>
      </c>
      <c r="B1108" s="340">
        <v>18</v>
      </c>
      <c r="C1108" s="341">
        <v>31</v>
      </c>
      <c r="D1108" s="342" t="s">
        <v>136</v>
      </c>
      <c r="E1108" s="342" t="s">
        <v>144</v>
      </c>
      <c r="F1108" s="15" t="s">
        <v>14</v>
      </c>
      <c r="G1108" s="343" t="s">
        <v>746</v>
      </c>
      <c r="H1108" s="200" t="str">
        <f t="shared" si="28"/>
        <v>FT3-FW1-A-MDF - Euro Oak</v>
      </c>
      <c r="I1108" s="373">
        <v>26.430000000000003</v>
      </c>
      <c r="J1108" s="365">
        <f t="shared" si="29"/>
        <v>185.01000000000002</v>
      </c>
      <c r="L1108" t="s">
        <v>820</v>
      </c>
      <c r="M1108">
        <v>1</v>
      </c>
    </row>
    <row r="1109" spans="1:13">
      <c r="A1109" s="339" t="s">
        <v>64</v>
      </c>
      <c r="B1109" s="340">
        <v>18</v>
      </c>
      <c r="C1109" s="341">
        <v>31</v>
      </c>
      <c r="D1109" s="342" t="s">
        <v>136</v>
      </c>
      <c r="E1109" s="342" t="s">
        <v>144</v>
      </c>
      <c r="F1109" s="15" t="s">
        <v>14</v>
      </c>
      <c r="G1109" s="344" t="s">
        <v>720</v>
      </c>
      <c r="H1109" s="200" t="str">
        <f t="shared" si="28"/>
        <v>FT3-FW1-A-MDF - Sapele</v>
      </c>
      <c r="I1109" s="345">
        <v>13.03</v>
      </c>
      <c r="J1109" s="365">
        <f t="shared" si="29"/>
        <v>91.21</v>
      </c>
      <c r="L1109" t="s">
        <v>820</v>
      </c>
      <c r="M1109">
        <v>1</v>
      </c>
    </row>
    <row r="1110" spans="1:13">
      <c r="A1110" s="339" t="s">
        <v>64</v>
      </c>
      <c r="B1110" s="340">
        <v>18</v>
      </c>
      <c r="C1110" s="341">
        <v>31</v>
      </c>
      <c r="D1110" s="342" t="s">
        <v>136</v>
      </c>
      <c r="E1110" s="342" t="s">
        <v>144</v>
      </c>
      <c r="F1110" s="15" t="s">
        <v>14</v>
      </c>
      <c r="G1110" s="346" t="s">
        <v>747</v>
      </c>
      <c r="H1110" s="200" t="str">
        <f t="shared" ref="H1110:H1173" si="30">D1110&amp;"-"&amp;E1110&amp;"-"&amp;F1110&amp;"-"&amp;G1110</f>
        <v>FT3-FW1-A-MDF - W.Oak</v>
      </c>
      <c r="I1110" s="345">
        <v>13.98</v>
      </c>
      <c r="J1110" s="365">
        <f t="shared" si="29"/>
        <v>97.86</v>
      </c>
      <c r="L1110" t="s">
        <v>820</v>
      </c>
      <c r="M1110">
        <v>1</v>
      </c>
    </row>
    <row r="1111" spans="1:13">
      <c r="A1111" s="339" t="s">
        <v>64</v>
      </c>
      <c r="B1111" s="340">
        <v>18</v>
      </c>
      <c r="C1111" s="341">
        <v>31</v>
      </c>
      <c r="D1111" s="342" t="s">
        <v>136</v>
      </c>
      <c r="E1111" s="342" t="s">
        <v>144</v>
      </c>
      <c r="F1111" s="15" t="s">
        <v>14</v>
      </c>
      <c r="G1111" s="346" t="s">
        <v>716</v>
      </c>
      <c r="H1111" s="200" t="str">
        <f t="shared" si="30"/>
        <v>FT3-FW1-A-MDF - Ash</v>
      </c>
      <c r="I1111" s="345">
        <v>10.72</v>
      </c>
      <c r="J1111" s="365">
        <f t="shared" si="29"/>
        <v>75.040000000000006</v>
      </c>
      <c r="L1111" t="s">
        <v>820</v>
      </c>
      <c r="M1111">
        <v>1</v>
      </c>
    </row>
    <row r="1112" spans="1:13">
      <c r="A1112" s="339" t="s">
        <v>64</v>
      </c>
      <c r="B1112" s="340">
        <v>18</v>
      </c>
      <c r="C1112" s="341">
        <v>31</v>
      </c>
      <c r="D1112" s="342" t="s">
        <v>136</v>
      </c>
      <c r="E1112" s="342" t="s">
        <v>144</v>
      </c>
      <c r="F1112" s="15" t="s">
        <v>14</v>
      </c>
      <c r="G1112" s="346" t="s">
        <v>748</v>
      </c>
      <c r="H1112" s="200" t="str">
        <f t="shared" si="30"/>
        <v>FT3-FW1-A-MDF - Stmd Beech</v>
      </c>
      <c r="I1112" s="345">
        <v>10.16</v>
      </c>
      <c r="J1112" s="365">
        <f t="shared" si="29"/>
        <v>71.12</v>
      </c>
      <c r="L1112" t="s">
        <v>820</v>
      </c>
      <c r="M1112">
        <v>1</v>
      </c>
    </row>
    <row r="1113" spans="1:13">
      <c r="A1113" s="339" t="s">
        <v>64</v>
      </c>
      <c r="B1113" s="340">
        <v>18</v>
      </c>
      <c r="C1113" s="341">
        <v>31</v>
      </c>
      <c r="D1113" s="342" t="s">
        <v>136</v>
      </c>
      <c r="E1113" s="342" t="s">
        <v>144</v>
      </c>
      <c r="F1113" s="15" t="s">
        <v>14</v>
      </c>
      <c r="G1113" s="346" t="s">
        <v>721</v>
      </c>
      <c r="H1113" s="200" t="str">
        <f t="shared" si="30"/>
        <v>FT3-FW1-A-MDF - Walnut</v>
      </c>
      <c r="I1113" s="345">
        <v>24.39</v>
      </c>
      <c r="J1113" s="365">
        <f t="shared" si="29"/>
        <v>170.73000000000002</v>
      </c>
      <c r="L1113" t="s">
        <v>820</v>
      </c>
      <c r="M1113">
        <v>1</v>
      </c>
    </row>
    <row r="1114" spans="1:13">
      <c r="A1114" s="339" t="s">
        <v>64</v>
      </c>
      <c r="B1114" s="340">
        <v>18</v>
      </c>
      <c r="C1114" s="341">
        <v>31</v>
      </c>
      <c r="D1114" s="342" t="s">
        <v>136</v>
      </c>
      <c r="E1114" s="342" t="s">
        <v>144</v>
      </c>
      <c r="F1114" s="15" t="s">
        <v>14</v>
      </c>
      <c r="G1114" s="346" t="s">
        <v>718</v>
      </c>
      <c r="H1114" s="200" t="str">
        <f t="shared" si="30"/>
        <v>FT3-FW1-A-MDF - Maple</v>
      </c>
      <c r="I1114" s="345">
        <v>12.61</v>
      </c>
      <c r="J1114" s="365">
        <f t="shared" si="29"/>
        <v>88.27</v>
      </c>
      <c r="L1114" t="s">
        <v>820</v>
      </c>
      <c r="M1114">
        <v>1</v>
      </c>
    </row>
    <row r="1115" spans="1:13">
      <c r="A1115" s="339" t="s">
        <v>64</v>
      </c>
      <c r="B1115" s="340">
        <v>18</v>
      </c>
      <c r="C1115" s="341">
        <v>31</v>
      </c>
      <c r="D1115" s="342" t="s">
        <v>136</v>
      </c>
      <c r="E1115" s="342" t="s">
        <v>144</v>
      </c>
      <c r="F1115" s="15" t="s">
        <v>14</v>
      </c>
      <c r="G1115" s="346" t="s">
        <v>717</v>
      </c>
      <c r="H1115" s="200" t="str">
        <f t="shared" si="30"/>
        <v>FT3-FW1-A-MDF - Cherry</v>
      </c>
      <c r="I1115" s="345">
        <v>15.07</v>
      </c>
      <c r="J1115" s="365">
        <f t="shared" si="29"/>
        <v>105.49000000000001</v>
      </c>
      <c r="L1115" t="s">
        <v>820</v>
      </c>
      <c r="M1115">
        <v>1</v>
      </c>
    </row>
    <row r="1116" spans="1:13">
      <c r="A1116" s="339" t="s">
        <v>64</v>
      </c>
      <c r="B1116" s="340">
        <v>18</v>
      </c>
      <c r="C1116" s="341">
        <v>31</v>
      </c>
      <c r="D1116" s="342" t="s">
        <v>136</v>
      </c>
      <c r="E1116" s="342" t="s">
        <v>144</v>
      </c>
      <c r="F1116" s="15" t="s">
        <v>14</v>
      </c>
      <c r="G1116" s="343" t="s">
        <v>749</v>
      </c>
      <c r="H1116" s="200" t="str">
        <f t="shared" si="30"/>
        <v>FT3-FW1-A-MDF - Hardwood</v>
      </c>
      <c r="I1116" s="345">
        <v>8.8699999999999992</v>
      </c>
      <c r="J1116" s="365">
        <f t="shared" si="29"/>
        <v>62.089999999999996</v>
      </c>
      <c r="L1116" t="s">
        <v>820</v>
      </c>
      <c r="M1116">
        <v>1</v>
      </c>
    </row>
    <row r="1117" spans="1:13">
      <c r="A1117" s="339" t="s">
        <v>64</v>
      </c>
      <c r="B1117" s="340">
        <v>18</v>
      </c>
      <c r="C1117" s="341">
        <v>31</v>
      </c>
      <c r="D1117" s="342" t="s">
        <v>136</v>
      </c>
      <c r="E1117" s="342" t="s">
        <v>144</v>
      </c>
      <c r="F1117" s="15" t="s">
        <v>14</v>
      </c>
      <c r="G1117" s="346" t="s">
        <v>750</v>
      </c>
      <c r="H1117" s="200" t="str">
        <f t="shared" si="30"/>
        <v>FT3-FW1-A-MDF - CND MAPLE</v>
      </c>
      <c r="I1117" s="345">
        <v>10.36</v>
      </c>
      <c r="J1117" s="365">
        <f t="shared" si="29"/>
        <v>72.52</v>
      </c>
      <c r="L1117" t="s">
        <v>820</v>
      </c>
      <c r="M1117">
        <v>1</v>
      </c>
    </row>
    <row r="1118" spans="1:13">
      <c r="A1118" s="339" t="s">
        <v>64</v>
      </c>
      <c r="B1118" s="340">
        <v>18</v>
      </c>
      <c r="C1118" s="341">
        <v>31</v>
      </c>
      <c r="D1118" s="342" t="s">
        <v>136</v>
      </c>
      <c r="E1118" s="342" t="s">
        <v>144</v>
      </c>
      <c r="F1118" s="15" t="s">
        <v>14</v>
      </c>
      <c r="G1118" s="343" t="s">
        <v>811</v>
      </c>
      <c r="H1118" s="200" t="str">
        <f t="shared" si="30"/>
        <v>FT3-FW1-A-MDF - CND MAPLE - Sprayed</v>
      </c>
      <c r="I1118" s="345">
        <v>10.36</v>
      </c>
      <c r="J1118" s="365">
        <f t="shared" si="29"/>
        <v>72.52</v>
      </c>
      <c r="L1118" t="s">
        <v>820</v>
      </c>
      <c r="M1118">
        <v>1</v>
      </c>
    </row>
    <row r="1119" spans="1:13">
      <c r="A1119" s="339" t="s">
        <v>64</v>
      </c>
      <c r="B1119" s="340">
        <v>18</v>
      </c>
      <c r="C1119" s="341">
        <v>31</v>
      </c>
      <c r="D1119" s="342" t="s">
        <v>136</v>
      </c>
      <c r="E1119" s="342" t="s">
        <v>144</v>
      </c>
      <c r="F1119" s="15" t="s">
        <v>14</v>
      </c>
      <c r="G1119" s="343" t="s">
        <v>812</v>
      </c>
      <c r="H1119" s="200" t="str">
        <f t="shared" si="30"/>
        <v>FT3-FW1-A-MDF - Hardwood - Sprayed</v>
      </c>
      <c r="I1119" s="345">
        <v>8.8699999999999992</v>
      </c>
      <c r="J1119" s="365">
        <f t="shared" si="29"/>
        <v>62.089999999999996</v>
      </c>
      <c r="L1119" t="s">
        <v>820</v>
      </c>
      <c r="M1119">
        <v>1</v>
      </c>
    </row>
    <row r="1120" spans="1:13">
      <c r="A1120" s="347" t="s">
        <v>64</v>
      </c>
      <c r="B1120" s="348">
        <v>15</v>
      </c>
      <c r="C1120" s="349">
        <v>31</v>
      </c>
      <c r="D1120" s="350" t="s">
        <v>135</v>
      </c>
      <c r="E1120" s="350" t="s">
        <v>144</v>
      </c>
      <c r="F1120" s="15" t="s">
        <v>14</v>
      </c>
      <c r="G1120" s="351" t="s">
        <v>746</v>
      </c>
      <c r="H1120" s="200" t="str">
        <f t="shared" si="30"/>
        <v>FT2-FW1-A-MDF - Euro Oak</v>
      </c>
      <c r="I1120" s="374">
        <v>26.430000000000003</v>
      </c>
      <c r="J1120" s="365">
        <f t="shared" si="29"/>
        <v>185.01000000000002</v>
      </c>
      <c r="L1120" t="s">
        <v>820</v>
      </c>
      <c r="M1120">
        <v>1</v>
      </c>
    </row>
    <row r="1121" spans="1:13">
      <c r="A1121" s="347" t="s">
        <v>64</v>
      </c>
      <c r="B1121" s="348">
        <v>15</v>
      </c>
      <c r="C1121" s="349">
        <v>31</v>
      </c>
      <c r="D1121" s="350" t="s">
        <v>135</v>
      </c>
      <c r="E1121" s="350" t="s">
        <v>144</v>
      </c>
      <c r="F1121" s="15" t="s">
        <v>14</v>
      </c>
      <c r="G1121" s="352" t="s">
        <v>720</v>
      </c>
      <c r="H1121" s="200" t="str">
        <f t="shared" si="30"/>
        <v>FT2-FW1-A-MDF - Sapele</v>
      </c>
      <c r="I1121" s="353">
        <v>13.03</v>
      </c>
      <c r="J1121" s="365">
        <f t="shared" si="29"/>
        <v>91.21</v>
      </c>
      <c r="L1121" t="s">
        <v>820</v>
      </c>
      <c r="M1121">
        <v>1</v>
      </c>
    </row>
    <row r="1122" spans="1:13">
      <c r="A1122" s="347" t="s">
        <v>64</v>
      </c>
      <c r="B1122" s="348">
        <v>15</v>
      </c>
      <c r="C1122" s="349">
        <v>31</v>
      </c>
      <c r="D1122" s="350" t="s">
        <v>135</v>
      </c>
      <c r="E1122" s="350" t="s">
        <v>144</v>
      </c>
      <c r="F1122" s="15" t="s">
        <v>14</v>
      </c>
      <c r="G1122" s="354" t="s">
        <v>747</v>
      </c>
      <c r="H1122" s="200" t="str">
        <f t="shared" si="30"/>
        <v>FT2-FW1-A-MDF - W.Oak</v>
      </c>
      <c r="I1122" s="353">
        <v>13.98</v>
      </c>
      <c r="J1122" s="365">
        <f t="shared" si="29"/>
        <v>97.86</v>
      </c>
      <c r="L1122" t="s">
        <v>820</v>
      </c>
      <c r="M1122">
        <v>1</v>
      </c>
    </row>
    <row r="1123" spans="1:13">
      <c r="A1123" s="347" t="s">
        <v>64</v>
      </c>
      <c r="B1123" s="348">
        <v>15</v>
      </c>
      <c r="C1123" s="349">
        <v>31</v>
      </c>
      <c r="D1123" s="350" t="s">
        <v>135</v>
      </c>
      <c r="E1123" s="350" t="s">
        <v>144</v>
      </c>
      <c r="F1123" s="15" t="s">
        <v>14</v>
      </c>
      <c r="G1123" s="354" t="s">
        <v>716</v>
      </c>
      <c r="H1123" s="200" t="str">
        <f t="shared" si="30"/>
        <v>FT2-FW1-A-MDF - Ash</v>
      </c>
      <c r="I1123" s="353">
        <v>10.72</v>
      </c>
      <c r="J1123" s="365">
        <f t="shared" si="29"/>
        <v>75.040000000000006</v>
      </c>
      <c r="L1123" t="s">
        <v>820</v>
      </c>
      <c r="M1123">
        <v>1</v>
      </c>
    </row>
    <row r="1124" spans="1:13">
      <c r="A1124" s="347" t="s">
        <v>64</v>
      </c>
      <c r="B1124" s="348">
        <v>15</v>
      </c>
      <c r="C1124" s="349">
        <v>31</v>
      </c>
      <c r="D1124" s="350" t="s">
        <v>135</v>
      </c>
      <c r="E1124" s="350" t="s">
        <v>144</v>
      </c>
      <c r="F1124" s="15" t="s">
        <v>14</v>
      </c>
      <c r="G1124" s="354" t="s">
        <v>748</v>
      </c>
      <c r="H1124" s="200" t="str">
        <f t="shared" si="30"/>
        <v>FT2-FW1-A-MDF - Stmd Beech</v>
      </c>
      <c r="I1124" s="353">
        <v>10.16</v>
      </c>
      <c r="J1124" s="365">
        <f t="shared" si="29"/>
        <v>71.12</v>
      </c>
      <c r="L1124" t="s">
        <v>820</v>
      </c>
      <c r="M1124">
        <v>1</v>
      </c>
    </row>
    <row r="1125" spans="1:13">
      <c r="A1125" s="347" t="s">
        <v>64</v>
      </c>
      <c r="B1125" s="348">
        <v>15</v>
      </c>
      <c r="C1125" s="349">
        <v>31</v>
      </c>
      <c r="D1125" s="350" t="s">
        <v>135</v>
      </c>
      <c r="E1125" s="350" t="s">
        <v>144</v>
      </c>
      <c r="F1125" s="15" t="s">
        <v>14</v>
      </c>
      <c r="G1125" s="354" t="s">
        <v>721</v>
      </c>
      <c r="H1125" s="200" t="str">
        <f t="shared" si="30"/>
        <v>FT2-FW1-A-MDF - Walnut</v>
      </c>
      <c r="I1125" s="353">
        <v>24.39</v>
      </c>
      <c r="J1125" s="365">
        <f t="shared" si="29"/>
        <v>170.73000000000002</v>
      </c>
      <c r="L1125" t="s">
        <v>820</v>
      </c>
      <c r="M1125">
        <v>1</v>
      </c>
    </row>
    <row r="1126" spans="1:13">
      <c r="A1126" s="347" t="s">
        <v>64</v>
      </c>
      <c r="B1126" s="348">
        <v>15</v>
      </c>
      <c r="C1126" s="349">
        <v>31</v>
      </c>
      <c r="D1126" s="350" t="s">
        <v>135</v>
      </c>
      <c r="E1126" s="350" t="s">
        <v>144</v>
      </c>
      <c r="F1126" s="15" t="s">
        <v>14</v>
      </c>
      <c r="G1126" s="354" t="s">
        <v>718</v>
      </c>
      <c r="H1126" s="200" t="str">
        <f t="shared" si="30"/>
        <v>FT2-FW1-A-MDF - Maple</v>
      </c>
      <c r="I1126" s="353">
        <v>12.61</v>
      </c>
      <c r="J1126" s="365">
        <f t="shared" si="29"/>
        <v>88.27</v>
      </c>
      <c r="L1126" t="s">
        <v>820</v>
      </c>
      <c r="M1126">
        <v>1</v>
      </c>
    </row>
    <row r="1127" spans="1:13">
      <c r="A1127" s="347" t="s">
        <v>64</v>
      </c>
      <c r="B1127" s="348">
        <v>15</v>
      </c>
      <c r="C1127" s="349">
        <v>31</v>
      </c>
      <c r="D1127" s="350" t="s">
        <v>135</v>
      </c>
      <c r="E1127" s="350" t="s">
        <v>144</v>
      </c>
      <c r="F1127" s="15" t="s">
        <v>14</v>
      </c>
      <c r="G1127" s="354" t="s">
        <v>717</v>
      </c>
      <c r="H1127" s="200" t="str">
        <f t="shared" si="30"/>
        <v>FT2-FW1-A-MDF - Cherry</v>
      </c>
      <c r="I1127" s="353">
        <v>15.07</v>
      </c>
      <c r="J1127" s="365">
        <f t="shared" si="29"/>
        <v>105.49000000000001</v>
      </c>
      <c r="L1127" t="s">
        <v>820</v>
      </c>
      <c r="M1127">
        <v>1</v>
      </c>
    </row>
    <row r="1128" spans="1:13">
      <c r="A1128" s="347" t="s">
        <v>64</v>
      </c>
      <c r="B1128" s="348">
        <v>15</v>
      </c>
      <c r="C1128" s="349">
        <v>31</v>
      </c>
      <c r="D1128" s="350" t="s">
        <v>135</v>
      </c>
      <c r="E1128" s="350" t="s">
        <v>144</v>
      </c>
      <c r="F1128" s="15" t="s">
        <v>14</v>
      </c>
      <c r="G1128" s="351" t="s">
        <v>749</v>
      </c>
      <c r="H1128" s="200" t="str">
        <f t="shared" si="30"/>
        <v>FT2-FW1-A-MDF - Hardwood</v>
      </c>
      <c r="I1128" s="353">
        <v>8.8699999999999992</v>
      </c>
      <c r="J1128" s="365">
        <f t="shared" si="29"/>
        <v>62.089999999999996</v>
      </c>
      <c r="L1128" t="s">
        <v>820</v>
      </c>
      <c r="M1128">
        <v>1</v>
      </c>
    </row>
    <row r="1129" spans="1:13">
      <c r="A1129" s="347" t="s">
        <v>64</v>
      </c>
      <c r="B1129" s="348">
        <v>15</v>
      </c>
      <c r="C1129" s="349">
        <v>31</v>
      </c>
      <c r="D1129" s="350" t="s">
        <v>135</v>
      </c>
      <c r="E1129" s="350" t="s">
        <v>144</v>
      </c>
      <c r="F1129" s="15" t="s">
        <v>14</v>
      </c>
      <c r="G1129" s="354" t="s">
        <v>750</v>
      </c>
      <c r="H1129" s="200" t="str">
        <f t="shared" si="30"/>
        <v>FT2-FW1-A-MDF - CND MAPLE</v>
      </c>
      <c r="I1129" s="353">
        <v>10.36</v>
      </c>
      <c r="J1129" s="365">
        <f t="shared" si="29"/>
        <v>72.52</v>
      </c>
      <c r="L1129" t="s">
        <v>820</v>
      </c>
      <c r="M1129">
        <v>1</v>
      </c>
    </row>
    <row r="1130" spans="1:13">
      <c r="A1130" s="347" t="s">
        <v>64</v>
      </c>
      <c r="B1130" s="348">
        <v>15</v>
      </c>
      <c r="C1130" s="349">
        <v>31</v>
      </c>
      <c r="D1130" s="350" t="s">
        <v>135</v>
      </c>
      <c r="E1130" s="350" t="s">
        <v>144</v>
      </c>
      <c r="F1130" s="15" t="s">
        <v>14</v>
      </c>
      <c r="G1130" s="351" t="s">
        <v>811</v>
      </c>
      <c r="H1130" s="200" t="str">
        <f t="shared" si="30"/>
        <v>FT2-FW1-A-MDF - CND MAPLE - Sprayed</v>
      </c>
      <c r="I1130" s="353">
        <v>10.36</v>
      </c>
      <c r="J1130" s="365">
        <f t="shared" si="29"/>
        <v>72.52</v>
      </c>
      <c r="L1130" t="s">
        <v>820</v>
      </c>
      <c r="M1130">
        <v>1</v>
      </c>
    </row>
    <row r="1131" spans="1:13">
      <c r="A1131" s="347" t="s">
        <v>64</v>
      </c>
      <c r="B1131" s="348">
        <v>15</v>
      </c>
      <c r="C1131" s="349">
        <v>31</v>
      </c>
      <c r="D1131" s="350" t="s">
        <v>135</v>
      </c>
      <c r="E1131" s="350" t="s">
        <v>144</v>
      </c>
      <c r="F1131" s="15" t="s">
        <v>14</v>
      </c>
      <c r="G1131" s="351" t="s">
        <v>812</v>
      </c>
      <c r="H1131" s="200" t="str">
        <f t="shared" si="30"/>
        <v>FT2-FW1-A-MDF - Hardwood - Sprayed</v>
      </c>
      <c r="I1131" s="353">
        <v>8.8699999999999992</v>
      </c>
      <c r="J1131" s="365">
        <f t="shared" si="29"/>
        <v>62.089999999999996</v>
      </c>
      <c r="L1131" t="s">
        <v>820</v>
      </c>
      <c r="M1131">
        <v>1</v>
      </c>
    </row>
    <row r="1132" spans="1:13">
      <c r="A1132" s="12" t="s">
        <v>69</v>
      </c>
      <c r="B1132" s="13">
        <v>15</v>
      </c>
      <c r="C1132" s="14">
        <v>45</v>
      </c>
      <c r="D1132" s="15" t="s">
        <v>135</v>
      </c>
      <c r="E1132" s="15" t="s">
        <v>145</v>
      </c>
      <c r="F1132" s="15" t="s">
        <v>9</v>
      </c>
      <c r="G1132" s="56" t="s">
        <v>746</v>
      </c>
      <c r="H1132" s="200" t="str">
        <f t="shared" si="30"/>
        <v>FT2-FW2-B-MDF - Euro Oak</v>
      </c>
      <c r="I1132" s="17">
        <v>23.380000000000003</v>
      </c>
      <c r="J1132" s="365">
        <f>+I1132*9</f>
        <v>210.42000000000002</v>
      </c>
      <c r="L1132" t="s">
        <v>820</v>
      </c>
      <c r="M1132">
        <v>1</v>
      </c>
    </row>
    <row r="1133" spans="1:13">
      <c r="A1133" s="18" t="s">
        <v>70</v>
      </c>
      <c r="B1133" s="13">
        <v>15</v>
      </c>
      <c r="C1133" s="14">
        <v>60</v>
      </c>
      <c r="D1133" s="15" t="s">
        <v>135</v>
      </c>
      <c r="E1133" s="15" t="s">
        <v>146</v>
      </c>
      <c r="F1133" s="15" t="s">
        <v>9</v>
      </c>
      <c r="G1133" s="56" t="s">
        <v>746</v>
      </c>
      <c r="H1133" s="200" t="str">
        <f t="shared" si="30"/>
        <v>FT2-FW3-B-MDF - Euro Oak</v>
      </c>
      <c r="I1133" s="17">
        <v>29.110000000000003</v>
      </c>
      <c r="J1133" s="365">
        <f t="shared" ref="J1133:J1196" si="31">+I1133*9</f>
        <v>261.99</v>
      </c>
      <c r="L1133" t="s">
        <v>820</v>
      </c>
      <c r="M1133">
        <v>1</v>
      </c>
    </row>
    <row r="1134" spans="1:13">
      <c r="A1134" s="18" t="s">
        <v>71</v>
      </c>
      <c r="B1134" s="13">
        <v>15</v>
      </c>
      <c r="C1134" s="14">
        <v>75</v>
      </c>
      <c r="D1134" s="15" t="s">
        <v>135</v>
      </c>
      <c r="E1134" s="15" t="s">
        <v>147</v>
      </c>
      <c r="F1134" s="15" t="s">
        <v>9</v>
      </c>
      <c r="G1134" s="56" t="s">
        <v>746</v>
      </c>
      <c r="H1134" s="200" t="str">
        <f t="shared" si="30"/>
        <v>FT2-FW4-B-MDF - Euro Oak</v>
      </c>
      <c r="I1134" s="17">
        <v>34.949999999999996</v>
      </c>
      <c r="J1134" s="365">
        <f t="shared" si="31"/>
        <v>314.54999999999995</v>
      </c>
      <c r="L1134" t="s">
        <v>820</v>
      </c>
      <c r="M1134">
        <v>1</v>
      </c>
    </row>
    <row r="1135" spans="1:13">
      <c r="A1135" s="18" t="s">
        <v>72</v>
      </c>
      <c r="B1135" s="13">
        <v>15</v>
      </c>
      <c r="C1135" s="14">
        <v>82</v>
      </c>
      <c r="D1135" s="15" t="s">
        <v>135</v>
      </c>
      <c r="E1135" s="15" t="s">
        <v>149</v>
      </c>
      <c r="F1135" s="15" t="s">
        <v>9</v>
      </c>
      <c r="G1135" s="56" t="s">
        <v>746</v>
      </c>
      <c r="H1135" s="200" t="str">
        <f t="shared" si="30"/>
        <v>FT2-FW6-B-MDF - Euro Oak</v>
      </c>
      <c r="I1135" s="17">
        <v>37.659999999999997</v>
      </c>
      <c r="J1135" s="365">
        <f t="shared" si="31"/>
        <v>338.93999999999994</v>
      </c>
      <c r="L1135" t="s">
        <v>820</v>
      </c>
      <c r="M1135">
        <v>1</v>
      </c>
    </row>
    <row r="1136" spans="1:13">
      <c r="A1136" s="18" t="s">
        <v>73</v>
      </c>
      <c r="B1136" s="13">
        <v>18</v>
      </c>
      <c r="C1136" s="14">
        <v>45</v>
      </c>
      <c r="D1136" s="15" t="s">
        <v>136</v>
      </c>
      <c r="E1136" s="15" t="s">
        <v>145</v>
      </c>
      <c r="F1136" s="15" t="s">
        <v>9</v>
      </c>
      <c r="G1136" s="56" t="s">
        <v>746</v>
      </c>
      <c r="H1136" s="200" t="str">
        <f t="shared" si="30"/>
        <v>FT3-FW2-B-MDF - Euro Oak</v>
      </c>
      <c r="I1136" s="17">
        <v>28.12</v>
      </c>
      <c r="J1136" s="365">
        <f t="shared" si="31"/>
        <v>253.08</v>
      </c>
      <c r="L1136" t="s">
        <v>820</v>
      </c>
      <c r="M1136">
        <v>1</v>
      </c>
    </row>
    <row r="1137" spans="1:13">
      <c r="A1137" s="18" t="s">
        <v>74</v>
      </c>
      <c r="B1137" s="13">
        <v>18</v>
      </c>
      <c r="C1137" s="14">
        <v>60</v>
      </c>
      <c r="D1137" s="15" t="s">
        <v>136</v>
      </c>
      <c r="E1137" s="15" t="s">
        <v>146</v>
      </c>
      <c r="F1137" s="15" t="s">
        <v>9</v>
      </c>
      <c r="G1137" s="56" t="s">
        <v>746</v>
      </c>
      <c r="H1137" s="200" t="str">
        <f t="shared" si="30"/>
        <v>FT3-FW3-B-MDF - Euro Oak</v>
      </c>
      <c r="I1137" s="17">
        <v>35.44</v>
      </c>
      <c r="J1137" s="365">
        <f t="shared" si="31"/>
        <v>318.95999999999998</v>
      </c>
      <c r="L1137" t="s">
        <v>820</v>
      </c>
      <c r="M1137">
        <v>1</v>
      </c>
    </row>
    <row r="1138" spans="1:13">
      <c r="A1138" s="18" t="s">
        <v>75</v>
      </c>
      <c r="B1138" s="13">
        <v>18</v>
      </c>
      <c r="C1138" s="14">
        <v>75</v>
      </c>
      <c r="D1138" s="15" t="s">
        <v>136</v>
      </c>
      <c r="E1138" s="15" t="s">
        <v>147</v>
      </c>
      <c r="F1138" s="15" t="s">
        <v>9</v>
      </c>
      <c r="G1138" s="56" t="s">
        <v>746</v>
      </c>
      <c r="H1138" s="200" t="str">
        <f t="shared" si="30"/>
        <v>FT3-FW4-B-MDF - Euro Oak</v>
      </c>
      <c r="I1138" s="17">
        <v>42.51</v>
      </c>
      <c r="J1138" s="365">
        <f t="shared" si="31"/>
        <v>382.59</v>
      </c>
      <c r="L1138" t="s">
        <v>820</v>
      </c>
      <c r="M1138">
        <v>1</v>
      </c>
    </row>
    <row r="1139" spans="1:13">
      <c r="A1139" s="18" t="s">
        <v>76</v>
      </c>
      <c r="B1139" s="13">
        <v>18</v>
      </c>
      <c r="C1139" s="14">
        <v>82</v>
      </c>
      <c r="D1139" s="15" t="s">
        <v>136</v>
      </c>
      <c r="E1139" s="15" t="s">
        <v>149</v>
      </c>
      <c r="F1139" s="15" t="s">
        <v>9</v>
      </c>
      <c r="G1139" s="56" t="s">
        <v>746</v>
      </c>
      <c r="H1139" s="200" t="str">
        <f t="shared" si="30"/>
        <v>FT3-FW6-B-MDF - Euro Oak</v>
      </c>
      <c r="I1139" s="17">
        <v>46.03</v>
      </c>
      <c r="J1139" s="365">
        <f t="shared" si="31"/>
        <v>414.27</v>
      </c>
      <c r="L1139" t="s">
        <v>820</v>
      </c>
      <c r="M1139">
        <v>1</v>
      </c>
    </row>
    <row r="1140" spans="1:13">
      <c r="A1140" s="19" t="s">
        <v>69</v>
      </c>
      <c r="B1140" s="20">
        <v>15</v>
      </c>
      <c r="C1140" s="21">
        <v>45</v>
      </c>
      <c r="D1140" s="15" t="s">
        <v>135</v>
      </c>
      <c r="E1140" s="22" t="s">
        <v>145</v>
      </c>
      <c r="F1140" s="15" t="s">
        <v>9</v>
      </c>
      <c r="G1140" s="58" t="s">
        <v>720</v>
      </c>
      <c r="H1140" s="200" t="str">
        <f t="shared" si="30"/>
        <v>FT2-FW2-B-MDF - Sapele</v>
      </c>
      <c r="I1140" s="24">
        <v>11.459999999999999</v>
      </c>
      <c r="J1140" s="365">
        <f t="shared" si="31"/>
        <v>103.13999999999999</v>
      </c>
      <c r="L1140" t="s">
        <v>820</v>
      </c>
      <c r="M1140">
        <v>1</v>
      </c>
    </row>
    <row r="1141" spans="1:13">
      <c r="A1141" s="25" t="s">
        <v>70</v>
      </c>
      <c r="B1141" s="20">
        <v>15</v>
      </c>
      <c r="C1141" s="21">
        <v>60</v>
      </c>
      <c r="D1141" s="15" t="s">
        <v>135</v>
      </c>
      <c r="E1141" s="22" t="s">
        <v>146</v>
      </c>
      <c r="F1141" s="15" t="s">
        <v>9</v>
      </c>
      <c r="G1141" s="58" t="s">
        <v>720</v>
      </c>
      <c r="H1141" s="200" t="str">
        <f t="shared" si="30"/>
        <v>FT2-FW3-B-MDF - Sapele</v>
      </c>
      <c r="I1141" s="24">
        <v>13.73</v>
      </c>
      <c r="J1141" s="365">
        <f t="shared" si="31"/>
        <v>123.57000000000001</v>
      </c>
      <c r="L1141" t="s">
        <v>820</v>
      </c>
      <c r="M1141">
        <v>1</v>
      </c>
    </row>
    <row r="1142" spans="1:13">
      <c r="A1142" s="25" t="s">
        <v>71</v>
      </c>
      <c r="B1142" s="20">
        <v>15</v>
      </c>
      <c r="C1142" s="21">
        <v>75</v>
      </c>
      <c r="D1142" s="15" t="s">
        <v>135</v>
      </c>
      <c r="E1142" s="22" t="s">
        <v>147</v>
      </c>
      <c r="F1142" s="15" t="s">
        <v>9</v>
      </c>
      <c r="G1142" s="58" t="s">
        <v>720</v>
      </c>
      <c r="H1142" s="200" t="str">
        <f t="shared" si="30"/>
        <v>FT2-FW4-B-MDF - Sapele</v>
      </c>
      <c r="I1142" s="24">
        <v>16.07</v>
      </c>
      <c r="J1142" s="365">
        <f t="shared" si="31"/>
        <v>144.63</v>
      </c>
      <c r="L1142" t="s">
        <v>820</v>
      </c>
      <c r="M1142">
        <v>1</v>
      </c>
    </row>
    <row r="1143" spans="1:13">
      <c r="A1143" s="25" t="s">
        <v>72</v>
      </c>
      <c r="B1143" s="20">
        <v>15</v>
      </c>
      <c r="C1143" s="21">
        <v>82</v>
      </c>
      <c r="D1143" s="15" t="s">
        <v>135</v>
      </c>
      <c r="E1143" s="22" t="s">
        <v>149</v>
      </c>
      <c r="F1143" s="15" t="s">
        <v>9</v>
      </c>
      <c r="G1143" s="58" t="s">
        <v>720</v>
      </c>
      <c r="H1143" s="200" t="str">
        <f t="shared" si="30"/>
        <v>FT2-FW6-B-MDF - Sapele</v>
      </c>
      <c r="I1143" s="24">
        <v>17.200000000000003</v>
      </c>
      <c r="J1143" s="365">
        <f t="shared" si="31"/>
        <v>154.80000000000001</v>
      </c>
      <c r="L1143" t="s">
        <v>820</v>
      </c>
      <c r="M1143">
        <v>1</v>
      </c>
    </row>
    <row r="1144" spans="1:13">
      <c r="A1144" s="25" t="s">
        <v>73</v>
      </c>
      <c r="B1144" s="20">
        <v>18</v>
      </c>
      <c r="C1144" s="21">
        <v>45</v>
      </c>
      <c r="D1144" s="15" t="s">
        <v>136</v>
      </c>
      <c r="E1144" s="22" t="s">
        <v>145</v>
      </c>
      <c r="F1144" s="15" t="s">
        <v>9</v>
      </c>
      <c r="G1144" s="58" t="s">
        <v>720</v>
      </c>
      <c r="H1144" s="200" t="str">
        <f t="shared" si="30"/>
        <v>FT3-FW2-B-MDF - Sapele</v>
      </c>
      <c r="I1144" s="24">
        <v>13.9</v>
      </c>
      <c r="J1144" s="365">
        <f t="shared" si="31"/>
        <v>125.10000000000001</v>
      </c>
      <c r="L1144" t="s">
        <v>820</v>
      </c>
      <c r="M1144">
        <v>1</v>
      </c>
    </row>
    <row r="1145" spans="1:13">
      <c r="A1145" s="25" t="s">
        <v>74</v>
      </c>
      <c r="B1145" s="20">
        <v>18</v>
      </c>
      <c r="C1145" s="21">
        <v>60</v>
      </c>
      <c r="D1145" s="15" t="s">
        <v>136</v>
      </c>
      <c r="E1145" s="22" t="s">
        <v>146</v>
      </c>
      <c r="F1145" s="15" t="s">
        <v>9</v>
      </c>
      <c r="G1145" s="58" t="s">
        <v>720</v>
      </c>
      <c r="H1145" s="200" t="str">
        <f t="shared" si="30"/>
        <v>FT3-FW3-B-MDF - Sapele</v>
      </c>
      <c r="I1145" s="24">
        <v>16.940000000000001</v>
      </c>
      <c r="J1145" s="365">
        <f t="shared" si="31"/>
        <v>152.46</v>
      </c>
      <c r="L1145" t="s">
        <v>820</v>
      </c>
      <c r="M1145">
        <v>1</v>
      </c>
    </row>
    <row r="1146" spans="1:13">
      <c r="A1146" s="25" t="s">
        <v>75</v>
      </c>
      <c r="B1146" s="20">
        <v>18</v>
      </c>
      <c r="C1146" s="21">
        <v>75</v>
      </c>
      <c r="D1146" s="15" t="s">
        <v>136</v>
      </c>
      <c r="E1146" s="22" t="s">
        <v>147</v>
      </c>
      <c r="F1146" s="15" t="s">
        <v>9</v>
      </c>
      <c r="G1146" s="58" t="s">
        <v>720</v>
      </c>
      <c r="H1146" s="200" t="str">
        <f t="shared" si="30"/>
        <v>FT3-FW4-B-MDF - Sapele</v>
      </c>
      <c r="I1146" s="24">
        <v>20.03</v>
      </c>
      <c r="J1146" s="365">
        <f t="shared" si="31"/>
        <v>180.27</v>
      </c>
      <c r="L1146" t="s">
        <v>820</v>
      </c>
      <c r="M1146">
        <v>1</v>
      </c>
    </row>
    <row r="1147" spans="1:13">
      <c r="A1147" s="25" t="s">
        <v>76</v>
      </c>
      <c r="B1147" s="20">
        <v>18</v>
      </c>
      <c r="C1147" s="21">
        <v>82</v>
      </c>
      <c r="D1147" s="15" t="s">
        <v>136</v>
      </c>
      <c r="E1147" s="22" t="s">
        <v>149</v>
      </c>
      <c r="F1147" s="15" t="s">
        <v>9</v>
      </c>
      <c r="G1147" s="58" t="s">
        <v>720</v>
      </c>
      <c r="H1147" s="200" t="str">
        <f t="shared" si="30"/>
        <v>FT3-FW6-B-MDF - Sapele</v>
      </c>
      <c r="I1147" s="24">
        <v>20.89</v>
      </c>
      <c r="J1147" s="365">
        <f t="shared" si="31"/>
        <v>188.01</v>
      </c>
      <c r="L1147" t="s">
        <v>820</v>
      </c>
      <c r="M1147">
        <v>1</v>
      </c>
    </row>
    <row r="1148" spans="1:13">
      <c r="A1148" s="26" t="s">
        <v>69</v>
      </c>
      <c r="B1148" s="27">
        <v>15</v>
      </c>
      <c r="C1148" s="28">
        <v>45</v>
      </c>
      <c r="D1148" s="15" t="s">
        <v>135</v>
      </c>
      <c r="E1148" s="29" t="s">
        <v>145</v>
      </c>
      <c r="F1148" s="15" t="s">
        <v>9</v>
      </c>
      <c r="G1148" s="61" t="s">
        <v>747</v>
      </c>
      <c r="H1148" s="200" t="str">
        <f t="shared" si="30"/>
        <v>FT2-FW2-B-MDF - W.Oak</v>
      </c>
      <c r="I1148" s="31">
        <v>13.81</v>
      </c>
      <c r="J1148" s="365">
        <f t="shared" si="31"/>
        <v>124.29</v>
      </c>
      <c r="L1148" t="s">
        <v>820</v>
      </c>
      <c r="M1148">
        <v>1</v>
      </c>
    </row>
    <row r="1149" spans="1:13">
      <c r="A1149" s="32" t="s">
        <v>70</v>
      </c>
      <c r="B1149" s="27">
        <v>15</v>
      </c>
      <c r="C1149" s="28">
        <v>60</v>
      </c>
      <c r="D1149" s="15" t="s">
        <v>135</v>
      </c>
      <c r="E1149" s="29" t="s">
        <v>146</v>
      </c>
      <c r="F1149" s="15" t="s">
        <v>9</v>
      </c>
      <c r="G1149" s="61" t="s">
        <v>747</v>
      </c>
      <c r="H1149" s="200" t="str">
        <f t="shared" si="30"/>
        <v>FT2-FW3-B-MDF - W.Oak</v>
      </c>
      <c r="I1149" s="31">
        <v>16.87</v>
      </c>
      <c r="J1149" s="365">
        <f t="shared" si="31"/>
        <v>151.83000000000001</v>
      </c>
      <c r="L1149" t="s">
        <v>820</v>
      </c>
      <c r="M1149">
        <v>1</v>
      </c>
    </row>
    <row r="1150" spans="1:13">
      <c r="A1150" s="32" t="s">
        <v>71</v>
      </c>
      <c r="B1150" s="27">
        <v>15</v>
      </c>
      <c r="C1150" s="28">
        <v>75</v>
      </c>
      <c r="D1150" s="15" t="s">
        <v>135</v>
      </c>
      <c r="E1150" s="29" t="s">
        <v>147</v>
      </c>
      <c r="F1150" s="15" t="s">
        <v>9</v>
      </c>
      <c r="G1150" s="61" t="s">
        <v>747</v>
      </c>
      <c r="H1150" s="200" t="str">
        <f t="shared" si="30"/>
        <v>FT2-FW4-B-MDF - W.Oak</v>
      </c>
      <c r="I1150" s="31">
        <v>19.87</v>
      </c>
      <c r="J1150" s="365">
        <f t="shared" si="31"/>
        <v>178.83</v>
      </c>
      <c r="L1150" t="s">
        <v>820</v>
      </c>
      <c r="M1150">
        <v>1</v>
      </c>
    </row>
    <row r="1151" spans="1:13">
      <c r="A1151" s="32" t="s">
        <v>72</v>
      </c>
      <c r="B1151" s="27">
        <v>15</v>
      </c>
      <c r="C1151" s="28">
        <v>82</v>
      </c>
      <c r="D1151" s="15" t="s">
        <v>135</v>
      </c>
      <c r="E1151" s="29" t="s">
        <v>149</v>
      </c>
      <c r="F1151" s="15" t="s">
        <v>9</v>
      </c>
      <c r="G1151" s="61" t="s">
        <v>747</v>
      </c>
      <c r="H1151" s="200" t="str">
        <f t="shared" si="30"/>
        <v>FT2-FW6-B-MDF - W.Oak</v>
      </c>
      <c r="I1151" s="31">
        <v>21.35</v>
      </c>
      <c r="J1151" s="365">
        <f t="shared" si="31"/>
        <v>192.15</v>
      </c>
      <c r="L1151" t="s">
        <v>820</v>
      </c>
      <c r="M1151">
        <v>1</v>
      </c>
    </row>
    <row r="1152" spans="1:13">
      <c r="A1152" s="32" t="s">
        <v>73</v>
      </c>
      <c r="B1152" s="27">
        <v>18</v>
      </c>
      <c r="C1152" s="28">
        <v>45</v>
      </c>
      <c r="D1152" s="15" t="s">
        <v>136</v>
      </c>
      <c r="E1152" s="29" t="s">
        <v>145</v>
      </c>
      <c r="F1152" s="15" t="s">
        <v>9</v>
      </c>
      <c r="G1152" s="61" t="s">
        <v>747</v>
      </c>
      <c r="H1152" s="200" t="str">
        <f t="shared" si="30"/>
        <v>FT3-FW2-B-MDF - W.Oak</v>
      </c>
      <c r="I1152" s="31">
        <v>14.04</v>
      </c>
      <c r="J1152" s="365">
        <f t="shared" si="31"/>
        <v>126.35999999999999</v>
      </c>
      <c r="L1152" t="s">
        <v>820</v>
      </c>
      <c r="M1152">
        <v>1</v>
      </c>
    </row>
    <row r="1153" spans="1:13">
      <c r="A1153" s="32" t="s">
        <v>74</v>
      </c>
      <c r="B1153" s="27">
        <v>18</v>
      </c>
      <c r="C1153" s="28">
        <v>60</v>
      </c>
      <c r="D1153" s="15" t="s">
        <v>136</v>
      </c>
      <c r="E1153" s="29" t="s">
        <v>146</v>
      </c>
      <c r="F1153" s="15" t="s">
        <v>9</v>
      </c>
      <c r="G1153" s="61" t="s">
        <v>747</v>
      </c>
      <c r="H1153" s="200" t="str">
        <f t="shared" si="30"/>
        <v>FT3-FW3-B-MDF - W.Oak</v>
      </c>
      <c r="I1153" s="31">
        <v>17.200000000000003</v>
      </c>
      <c r="J1153" s="365">
        <f t="shared" si="31"/>
        <v>154.80000000000001</v>
      </c>
      <c r="L1153" t="s">
        <v>820</v>
      </c>
      <c r="M1153">
        <v>1</v>
      </c>
    </row>
    <row r="1154" spans="1:13">
      <c r="A1154" s="32" t="s">
        <v>75</v>
      </c>
      <c r="B1154" s="27">
        <v>18</v>
      </c>
      <c r="C1154" s="28">
        <v>75</v>
      </c>
      <c r="D1154" s="15" t="s">
        <v>136</v>
      </c>
      <c r="E1154" s="29" t="s">
        <v>147</v>
      </c>
      <c r="F1154" s="15" t="s">
        <v>9</v>
      </c>
      <c r="G1154" s="61" t="s">
        <v>747</v>
      </c>
      <c r="H1154" s="200" t="str">
        <f t="shared" si="30"/>
        <v>FT3-FW4-B-MDF - W.Oak</v>
      </c>
      <c r="I1154" s="31">
        <v>20.310000000000002</v>
      </c>
      <c r="J1154" s="365">
        <f t="shared" si="31"/>
        <v>182.79000000000002</v>
      </c>
      <c r="L1154" t="s">
        <v>820</v>
      </c>
      <c r="M1154">
        <v>1</v>
      </c>
    </row>
    <row r="1155" spans="1:13">
      <c r="A1155" s="32" t="s">
        <v>76</v>
      </c>
      <c r="B1155" s="27">
        <v>18</v>
      </c>
      <c r="C1155" s="28">
        <v>82</v>
      </c>
      <c r="D1155" s="15" t="s">
        <v>136</v>
      </c>
      <c r="E1155" s="29" t="s">
        <v>149</v>
      </c>
      <c r="F1155" s="15" t="s">
        <v>9</v>
      </c>
      <c r="G1155" s="61" t="s">
        <v>747</v>
      </c>
      <c r="H1155" s="200" t="str">
        <f t="shared" si="30"/>
        <v>FT3-FW6-B-MDF - W.Oak</v>
      </c>
      <c r="I1155" s="31">
        <v>21.830000000000002</v>
      </c>
      <c r="J1155" s="365">
        <f t="shared" si="31"/>
        <v>196.47000000000003</v>
      </c>
      <c r="L1155" t="s">
        <v>820</v>
      </c>
      <c r="M1155">
        <v>1</v>
      </c>
    </row>
    <row r="1156" spans="1:13">
      <c r="A1156" s="33" t="s">
        <v>69</v>
      </c>
      <c r="B1156" s="34">
        <v>15</v>
      </c>
      <c r="C1156" s="35">
        <v>45</v>
      </c>
      <c r="D1156" s="15" t="s">
        <v>135</v>
      </c>
      <c r="E1156" s="36" t="s">
        <v>145</v>
      </c>
      <c r="F1156" s="15" t="s">
        <v>9</v>
      </c>
      <c r="G1156" s="63" t="s">
        <v>716</v>
      </c>
      <c r="H1156" s="200" t="str">
        <f t="shared" si="30"/>
        <v>FT2-FW2-B-MDF - Ash</v>
      </c>
      <c r="I1156" s="38">
        <v>9.7200000000000006</v>
      </c>
      <c r="J1156" s="365">
        <f t="shared" si="31"/>
        <v>87.48</v>
      </c>
      <c r="L1156" t="s">
        <v>820</v>
      </c>
      <c r="M1156">
        <v>1</v>
      </c>
    </row>
    <row r="1157" spans="1:13">
      <c r="A1157" s="39" t="s">
        <v>70</v>
      </c>
      <c r="B1157" s="34">
        <v>15</v>
      </c>
      <c r="C1157" s="35">
        <v>60</v>
      </c>
      <c r="D1157" s="15" t="s">
        <v>135</v>
      </c>
      <c r="E1157" s="36" t="s">
        <v>146</v>
      </c>
      <c r="F1157" s="15" t="s">
        <v>9</v>
      </c>
      <c r="G1157" s="63" t="s">
        <v>716</v>
      </c>
      <c r="H1157" s="200" t="str">
        <f t="shared" si="30"/>
        <v>FT2-FW3-B-MDF - Ash</v>
      </c>
      <c r="I1157" s="38">
        <v>11.67</v>
      </c>
      <c r="J1157" s="365">
        <f t="shared" si="31"/>
        <v>105.03</v>
      </c>
      <c r="L1157" t="s">
        <v>820</v>
      </c>
      <c r="M1157">
        <v>1</v>
      </c>
    </row>
    <row r="1158" spans="1:13">
      <c r="A1158" s="39" t="s">
        <v>71</v>
      </c>
      <c r="B1158" s="34">
        <v>15</v>
      </c>
      <c r="C1158" s="35">
        <v>75</v>
      </c>
      <c r="D1158" s="15" t="s">
        <v>135</v>
      </c>
      <c r="E1158" s="36" t="s">
        <v>147</v>
      </c>
      <c r="F1158" s="15" t="s">
        <v>9</v>
      </c>
      <c r="G1158" s="63" t="s">
        <v>716</v>
      </c>
      <c r="H1158" s="200" t="str">
        <f t="shared" si="30"/>
        <v>FT2-FW4-B-MDF - Ash</v>
      </c>
      <c r="I1158" s="38">
        <v>13.57</v>
      </c>
      <c r="J1158" s="365">
        <f t="shared" si="31"/>
        <v>122.13</v>
      </c>
      <c r="L1158" t="s">
        <v>820</v>
      </c>
      <c r="M1158">
        <v>1</v>
      </c>
    </row>
    <row r="1159" spans="1:13">
      <c r="A1159" s="39" t="s">
        <v>72</v>
      </c>
      <c r="B1159" s="34">
        <v>15</v>
      </c>
      <c r="C1159" s="35">
        <v>82</v>
      </c>
      <c r="D1159" s="15" t="s">
        <v>135</v>
      </c>
      <c r="E1159" s="36" t="s">
        <v>149</v>
      </c>
      <c r="F1159" s="15" t="s">
        <v>9</v>
      </c>
      <c r="G1159" s="63" t="s">
        <v>716</v>
      </c>
      <c r="H1159" s="200" t="str">
        <f t="shared" si="30"/>
        <v>FT2-FW6-B-MDF - Ash</v>
      </c>
      <c r="I1159" s="38">
        <v>14.459999999999999</v>
      </c>
      <c r="J1159" s="365">
        <f t="shared" si="31"/>
        <v>130.13999999999999</v>
      </c>
      <c r="L1159" t="s">
        <v>820</v>
      </c>
      <c r="M1159">
        <v>1</v>
      </c>
    </row>
    <row r="1160" spans="1:13">
      <c r="A1160" s="39" t="s">
        <v>73</v>
      </c>
      <c r="B1160" s="34">
        <v>18</v>
      </c>
      <c r="C1160" s="35">
        <v>45</v>
      </c>
      <c r="D1160" s="15" t="s">
        <v>136</v>
      </c>
      <c r="E1160" s="36" t="s">
        <v>145</v>
      </c>
      <c r="F1160" s="15" t="s">
        <v>9</v>
      </c>
      <c r="G1160" s="63" t="s">
        <v>716</v>
      </c>
      <c r="H1160" s="200" t="str">
        <f t="shared" si="30"/>
        <v>FT3-FW2-B-MDF - Ash</v>
      </c>
      <c r="I1160" s="38">
        <v>11.04</v>
      </c>
      <c r="J1160" s="365">
        <f t="shared" si="31"/>
        <v>99.359999999999985</v>
      </c>
      <c r="L1160" t="s">
        <v>820</v>
      </c>
      <c r="M1160">
        <v>1</v>
      </c>
    </row>
    <row r="1161" spans="1:13">
      <c r="A1161" s="39" t="s">
        <v>74</v>
      </c>
      <c r="B1161" s="34">
        <v>18</v>
      </c>
      <c r="C1161" s="35">
        <v>60</v>
      </c>
      <c r="D1161" s="15" t="s">
        <v>136</v>
      </c>
      <c r="E1161" s="36" t="s">
        <v>146</v>
      </c>
      <c r="F1161" s="15" t="s">
        <v>9</v>
      </c>
      <c r="G1161" s="63" t="s">
        <v>716</v>
      </c>
      <c r="H1161" s="200" t="str">
        <f t="shared" si="30"/>
        <v>FT3-FW3-B-MDF - Ash</v>
      </c>
      <c r="I1161" s="38">
        <v>13.25</v>
      </c>
      <c r="J1161" s="365">
        <f t="shared" si="31"/>
        <v>119.25</v>
      </c>
      <c r="L1161" t="s">
        <v>820</v>
      </c>
      <c r="M1161">
        <v>1</v>
      </c>
    </row>
    <row r="1162" spans="1:13">
      <c r="A1162" s="39" t="s">
        <v>75</v>
      </c>
      <c r="B1162" s="34">
        <v>18</v>
      </c>
      <c r="C1162" s="35">
        <v>75</v>
      </c>
      <c r="D1162" s="15" t="s">
        <v>136</v>
      </c>
      <c r="E1162" s="36" t="s">
        <v>147</v>
      </c>
      <c r="F1162" s="15" t="s">
        <v>9</v>
      </c>
      <c r="G1162" s="63" t="s">
        <v>716</v>
      </c>
      <c r="H1162" s="200" t="str">
        <f t="shared" si="30"/>
        <v>FT3-FW4-B-MDF - Ash</v>
      </c>
      <c r="I1162" s="38">
        <v>15.57</v>
      </c>
      <c r="J1162" s="365">
        <f t="shared" si="31"/>
        <v>140.13</v>
      </c>
      <c r="L1162" t="s">
        <v>820</v>
      </c>
      <c r="M1162">
        <v>1</v>
      </c>
    </row>
    <row r="1163" spans="1:13">
      <c r="A1163" s="39" t="s">
        <v>76</v>
      </c>
      <c r="B1163" s="34">
        <v>18</v>
      </c>
      <c r="C1163" s="35">
        <v>82</v>
      </c>
      <c r="D1163" s="15" t="s">
        <v>136</v>
      </c>
      <c r="E1163" s="36" t="s">
        <v>149</v>
      </c>
      <c r="F1163" s="15" t="s">
        <v>9</v>
      </c>
      <c r="G1163" s="63" t="s">
        <v>716</v>
      </c>
      <c r="H1163" s="200" t="str">
        <f t="shared" si="30"/>
        <v>FT3-FW6-B-MDF - Ash</v>
      </c>
      <c r="I1163" s="38">
        <v>16.420000000000002</v>
      </c>
      <c r="J1163" s="365">
        <f t="shared" si="31"/>
        <v>147.78000000000003</v>
      </c>
      <c r="L1163" t="s">
        <v>820</v>
      </c>
      <c r="M1163">
        <v>1</v>
      </c>
    </row>
    <row r="1164" spans="1:13">
      <c r="A1164" s="40" t="s">
        <v>69</v>
      </c>
      <c r="B1164" s="41">
        <v>15</v>
      </c>
      <c r="C1164" s="42">
        <v>45</v>
      </c>
      <c r="D1164" s="15" t="s">
        <v>135</v>
      </c>
      <c r="E1164" s="43" t="s">
        <v>145</v>
      </c>
      <c r="F1164" s="15" t="s">
        <v>9</v>
      </c>
      <c r="G1164" s="65" t="s">
        <v>748</v>
      </c>
      <c r="H1164" s="200" t="str">
        <f t="shared" si="30"/>
        <v>FT2-FW2-B-MDF - Stmd Beech</v>
      </c>
      <c r="I1164" s="45">
        <v>9.23</v>
      </c>
      <c r="J1164" s="365">
        <f t="shared" si="31"/>
        <v>83.070000000000007</v>
      </c>
      <c r="L1164" t="s">
        <v>820</v>
      </c>
      <c r="M1164">
        <v>1</v>
      </c>
    </row>
    <row r="1165" spans="1:13">
      <c r="A1165" s="46" t="s">
        <v>70</v>
      </c>
      <c r="B1165" s="41">
        <v>15</v>
      </c>
      <c r="C1165" s="42">
        <v>60</v>
      </c>
      <c r="D1165" s="15" t="s">
        <v>135</v>
      </c>
      <c r="E1165" s="43" t="s">
        <v>146</v>
      </c>
      <c r="F1165" s="15" t="s">
        <v>9</v>
      </c>
      <c r="G1165" s="65" t="s">
        <v>748</v>
      </c>
      <c r="H1165" s="200" t="str">
        <f t="shared" si="30"/>
        <v>FT2-FW3-B-MDF - Stmd Beech</v>
      </c>
      <c r="I1165" s="45">
        <v>10.959999999999999</v>
      </c>
      <c r="J1165" s="365">
        <f t="shared" si="31"/>
        <v>98.639999999999986</v>
      </c>
      <c r="L1165" t="s">
        <v>820</v>
      </c>
      <c r="M1165">
        <v>1</v>
      </c>
    </row>
    <row r="1166" spans="1:13">
      <c r="A1166" s="46" t="s">
        <v>71</v>
      </c>
      <c r="B1166" s="41">
        <v>15</v>
      </c>
      <c r="C1166" s="42">
        <v>75</v>
      </c>
      <c r="D1166" s="15" t="s">
        <v>135</v>
      </c>
      <c r="E1166" s="43" t="s">
        <v>147</v>
      </c>
      <c r="F1166" s="15" t="s">
        <v>9</v>
      </c>
      <c r="G1166" s="65" t="s">
        <v>748</v>
      </c>
      <c r="H1166" s="200" t="str">
        <f t="shared" si="30"/>
        <v>FT2-FW4-B-MDF - Stmd Beech</v>
      </c>
      <c r="I1166" s="45">
        <v>12.64</v>
      </c>
      <c r="J1166" s="365">
        <f t="shared" si="31"/>
        <v>113.76</v>
      </c>
      <c r="L1166" t="s">
        <v>820</v>
      </c>
      <c r="M1166">
        <v>1</v>
      </c>
    </row>
    <row r="1167" spans="1:13">
      <c r="A1167" s="46" t="s">
        <v>72</v>
      </c>
      <c r="B1167" s="41">
        <v>15</v>
      </c>
      <c r="C1167" s="42">
        <v>82</v>
      </c>
      <c r="D1167" s="15" t="s">
        <v>135</v>
      </c>
      <c r="E1167" s="43" t="s">
        <v>149</v>
      </c>
      <c r="F1167" s="15" t="s">
        <v>9</v>
      </c>
      <c r="G1167" s="65" t="s">
        <v>748</v>
      </c>
      <c r="H1167" s="200" t="str">
        <f t="shared" si="30"/>
        <v>FT2-FW6-B-MDF - Stmd Beech</v>
      </c>
      <c r="I1167" s="45">
        <v>13.49</v>
      </c>
      <c r="J1167" s="365">
        <f t="shared" si="31"/>
        <v>121.41</v>
      </c>
      <c r="L1167" t="s">
        <v>820</v>
      </c>
      <c r="M1167">
        <v>1</v>
      </c>
    </row>
    <row r="1168" spans="1:13">
      <c r="A1168" s="46" t="s">
        <v>73</v>
      </c>
      <c r="B1168" s="41">
        <v>18</v>
      </c>
      <c r="C1168" s="42">
        <v>45</v>
      </c>
      <c r="D1168" s="15" t="s">
        <v>136</v>
      </c>
      <c r="E1168" s="43" t="s">
        <v>145</v>
      </c>
      <c r="F1168" s="15" t="s">
        <v>9</v>
      </c>
      <c r="G1168" s="65" t="s">
        <v>748</v>
      </c>
      <c r="H1168" s="200" t="str">
        <f t="shared" si="30"/>
        <v>FT3-FW2-B-MDF - Stmd Beech</v>
      </c>
      <c r="I1168" s="45">
        <v>10.379999999999999</v>
      </c>
      <c r="J1168" s="365">
        <f t="shared" si="31"/>
        <v>93.419999999999987</v>
      </c>
      <c r="L1168" t="s">
        <v>820</v>
      </c>
      <c r="M1168">
        <v>1</v>
      </c>
    </row>
    <row r="1169" spans="1:13">
      <c r="A1169" s="46" t="s">
        <v>74</v>
      </c>
      <c r="B1169" s="41">
        <v>18</v>
      </c>
      <c r="C1169" s="42">
        <v>60</v>
      </c>
      <c r="D1169" s="15" t="s">
        <v>136</v>
      </c>
      <c r="E1169" s="43" t="s">
        <v>146</v>
      </c>
      <c r="F1169" s="15" t="s">
        <v>9</v>
      </c>
      <c r="G1169" s="65" t="s">
        <v>748</v>
      </c>
      <c r="H1169" s="200" t="str">
        <f t="shared" si="30"/>
        <v>FT3-FW3-B-MDF - Stmd Beech</v>
      </c>
      <c r="I1169" s="45">
        <v>12.43</v>
      </c>
      <c r="J1169" s="365">
        <f t="shared" si="31"/>
        <v>111.87</v>
      </c>
      <c r="L1169" t="s">
        <v>820</v>
      </c>
      <c r="M1169">
        <v>1</v>
      </c>
    </row>
    <row r="1170" spans="1:13">
      <c r="A1170" s="46" t="s">
        <v>75</v>
      </c>
      <c r="B1170" s="41">
        <v>18</v>
      </c>
      <c r="C1170" s="42">
        <v>75</v>
      </c>
      <c r="D1170" s="15" t="s">
        <v>136</v>
      </c>
      <c r="E1170" s="43" t="s">
        <v>147</v>
      </c>
      <c r="F1170" s="15" t="s">
        <v>9</v>
      </c>
      <c r="G1170" s="65" t="s">
        <v>748</v>
      </c>
      <c r="H1170" s="200" t="str">
        <f t="shared" si="30"/>
        <v>FT3-FW4-B-MDF - Stmd Beech</v>
      </c>
      <c r="I1170" s="45">
        <v>14.43</v>
      </c>
      <c r="J1170" s="365">
        <f t="shared" si="31"/>
        <v>129.87</v>
      </c>
      <c r="L1170" t="s">
        <v>820</v>
      </c>
      <c r="M1170">
        <v>1</v>
      </c>
    </row>
    <row r="1171" spans="1:13">
      <c r="A1171" s="46" t="s">
        <v>76</v>
      </c>
      <c r="B1171" s="41">
        <v>18</v>
      </c>
      <c r="C1171" s="42">
        <v>82</v>
      </c>
      <c r="D1171" s="15" t="s">
        <v>136</v>
      </c>
      <c r="E1171" s="43" t="s">
        <v>149</v>
      </c>
      <c r="F1171" s="15" t="s">
        <v>9</v>
      </c>
      <c r="G1171" s="65" t="s">
        <v>748</v>
      </c>
      <c r="H1171" s="200" t="str">
        <f t="shared" si="30"/>
        <v>FT3-FW6-B-MDF - Stmd Beech</v>
      </c>
      <c r="I1171" s="45">
        <v>14.59</v>
      </c>
      <c r="J1171" s="365">
        <f t="shared" si="31"/>
        <v>131.31</v>
      </c>
      <c r="L1171" t="s">
        <v>820</v>
      </c>
      <c r="M1171">
        <v>1</v>
      </c>
    </row>
    <row r="1172" spans="1:13">
      <c r="A1172" s="47" t="s">
        <v>69</v>
      </c>
      <c r="B1172" s="48">
        <v>15</v>
      </c>
      <c r="C1172" s="49">
        <v>45</v>
      </c>
      <c r="D1172" s="15" t="s">
        <v>135</v>
      </c>
      <c r="E1172" s="50" t="s">
        <v>145</v>
      </c>
      <c r="F1172" s="15" t="s">
        <v>9</v>
      </c>
      <c r="G1172" s="67" t="s">
        <v>721</v>
      </c>
      <c r="H1172" s="200" t="str">
        <f t="shared" si="30"/>
        <v>FT2-FW2-B-MDF - Walnut</v>
      </c>
      <c r="I1172" s="52">
        <v>21.28</v>
      </c>
      <c r="J1172" s="365">
        <f t="shared" si="31"/>
        <v>191.52</v>
      </c>
      <c r="L1172" t="s">
        <v>820</v>
      </c>
      <c r="M1172">
        <v>1</v>
      </c>
    </row>
    <row r="1173" spans="1:13">
      <c r="A1173" s="53" t="s">
        <v>70</v>
      </c>
      <c r="B1173" s="48">
        <v>15</v>
      </c>
      <c r="C1173" s="49">
        <v>60</v>
      </c>
      <c r="D1173" s="15" t="s">
        <v>135</v>
      </c>
      <c r="E1173" s="50" t="s">
        <v>146</v>
      </c>
      <c r="F1173" s="15" t="s">
        <v>9</v>
      </c>
      <c r="G1173" s="67" t="s">
        <v>721</v>
      </c>
      <c r="H1173" s="200" t="str">
        <f t="shared" si="30"/>
        <v>FT2-FW3-B-MDF - Walnut</v>
      </c>
      <c r="I1173" s="52">
        <v>26.51</v>
      </c>
      <c r="J1173" s="365">
        <f t="shared" si="31"/>
        <v>238.59</v>
      </c>
      <c r="L1173" t="s">
        <v>820</v>
      </c>
      <c r="M1173">
        <v>1</v>
      </c>
    </row>
    <row r="1174" spans="1:13">
      <c r="A1174" s="53" t="s">
        <v>71</v>
      </c>
      <c r="B1174" s="48">
        <v>15</v>
      </c>
      <c r="C1174" s="49">
        <v>75</v>
      </c>
      <c r="D1174" s="15" t="s">
        <v>135</v>
      </c>
      <c r="E1174" s="50" t="s">
        <v>147</v>
      </c>
      <c r="F1174" s="15" t="s">
        <v>9</v>
      </c>
      <c r="G1174" s="67" t="s">
        <v>721</v>
      </c>
      <c r="H1174" s="200" t="str">
        <f t="shared" ref="H1174:H1237" si="32">D1174&amp;"-"&amp;E1174&amp;"-"&amp;F1174&amp;"-"&amp;G1174</f>
        <v>FT2-FW4-B-MDF - Walnut</v>
      </c>
      <c r="I1174" s="52">
        <v>31.700000000000003</v>
      </c>
      <c r="J1174" s="365">
        <f t="shared" si="31"/>
        <v>285.3</v>
      </c>
      <c r="L1174" t="s">
        <v>820</v>
      </c>
      <c r="M1174">
        <v>1</v>
      </c>
    </row>
    <row r="1175" spans="1:13">
      <c r="A1175" s="53" t="s">
        <v>72</v>
      </c>
      <c r="B1175" s="48">
        <v>15</v>
      </c>
      <c r="C1175" s="49">
        <v>82</v>
      </c>
      <c r="D1175" s="15" t="s">
        <v>135</v>
      </c>
      <c r="E1175" s="50" t="s">
        <v>149</v>
      </c>
      <c r="F1175" s="15" t="s">
        <v>9</v>
      </c>
      <c r="G1175" s="67" t="s">
        <v>721</v>
      </c>
      <c r="H1175" s="200" t="str">
        <f t="shared" si="32"/>
        <v>FT2-FW6-B-MDF - Walnut</v>
      </c>
      <c r="I1175" s="52">
        <v>34.15</v>
      </c>
      <c r="J1175" s="365">
        <f t="shared" si="31"/>
        <v>307.34999999999997</v>
      </c>
      <c r="L1175" t="s">
        <v>820</v>
      </c>
      <c r="M1175">
        <v>1</v>
      </c>
    </row>
    <row r="1176" spans="1:13">
      <c r="A1176" s="53" t="s">
        <v>73</v>
      </c>
      <c r="B1176" s="48">
        <v>18</v>
      </c>
      <c r="C1176" s="49">
        <v>45</v>
      </c>
      <c r="D1176" s="15" t="s">
        <v>136</v>
      </c>
      <c r="E1176" s="50" t="s">
        <v>145</v>
      </c>
      <c r="F1176" s="15" t="s">
        <v>9</v>
      </c>
      <c r="G1176" s="67" t="s">
        <v>721</v>
      </c>
      <c r="H1176" s="200" t="str">
        <f t="shared" si="32"/>
        <v>FT3-FW2-B-MDF - Walnut</v>
      </c>
      <c r="I1176" s="52">
        <v>24.060000000000002</v>
      </c>
      <c r="J1176" s="365">
        <f t="shared" si="31"/>
        <v>216.54000000000002</v>
      </c>
      <c r="L1176" t="s">
        <v>820</v>
      </c>
      <c r="M1176">
        <v>1</v>
      </c>
    </row>
    <row r="1177" spans="1:13">
      <c r="A1177" s="53" t="s">
        <v>74</v>
      </c>
      <c r="B1177" s="48">
        <v>18</v>
      </c>
      <c r="C1177" s="49">
        <v>60</v>
      </c>
      <c r="D1177" s="15" t="s">
        <v>136</v>
      </c>
      <c r="E1177" s="50" t="s">
        <v>146</v>
      </c>
      <c r="F1177" s="15" t="s">
        <v>9</v>
      </c>
      <c r="G1177" s="67" t="s">
        <v>721</v>
      </c>
      <c r="H1177" s="200" t="str">
        <f t="shared" si="32"/>
        <v>FT3-FW3-B-MDF - Walnut</v>
      </c>
      <c r="I1177" s="52">
        <v>30.17</v>
      </c>
      <c r="J1177" s="365">
        <f t="shared" si="31"/>
        <v>271.53000000000003</v>
      </c>
      <c r="L1177" t="s">
        <v>820</v>
      </c>
      <c r="M1177">
        <v>1</v>
      </c>
    </row>
    <row r="1178" spans="1:13">
      <c r="A1178" s="53" t="s">
        <v>75</v>
      </c>
      <c r="B1178" s="48">
        <v>18</v>
      </c>
      <c r="C1178" s="49">
        <v>75</v>
      </c>
      <c r="D1178" s="15" t="s">
        <v>136</v>
      </c>
      <c r="E1178" s="50" t="s">
        <v>147</v>
      </c>
      <c r="F1178" s="15" t="s">
        <v>9</v>
      </c>
      <c r="G1178" s="67" t="s">
        <v>721</v>
      </c>
      <c r="H1178" s="200" t="str">
        <f t="shared" si="32"/>
        <v>FT3-FW4-B-MDF - Walnut</v>
      </c>
      <c r="I1178" s="52">
        <v>36.169999999999995</v>
      </c>
      <c r="J1178" s="365">
        <f t="shared" si="31"/>
        <v>325.52999999999997</v>
      </c>
      <c r="L1178" t="s">
        <v>820</v>
      </c>
      <c r="M1178">
        <v>1</v>
      </c>
    </row>
    <row r="1179" spans="1:13">
      <c r="A1179" s="53" t="s">
        <v>76</v>
      </c>
      <c r="B1179" s="48">
        <v>18</v>
      </c>
      <c r="C1179" s="49">
        <v>82</v>
      </c>
      <c r="D1179" s="15" t="s">
        <v>136</v>
      </c>
      <c r="E1179" s="50" t="s">
        <v>149</v>
      </c>
      <c r="F1179" s="15" t="s">
        <v>9</v>
      </c>
      <c r="G1179" s="67" t="s">
        <v>721</v>
      </c>
      <c r="H1179" s="200" t="str">
        <f t="shared" si="32"/>
        <v>FT3-FW6-B-MDF - Walnut</v>
      </c>
      <c r="I1179" s="52">
        <v>36.93</v>
      </c>
      <c r="J1179" s="365">
        <f t="shared" si="31"/>
        <v>332.37</v>
      </c>
      <c r="L1179" t="s">
        <v>820</v>
      </c>
      <c r="M1179">
        <v>1</v>
      </c>
    </row>
    <row r="1180" spans="1:13">
      <c r="A1180" s="12" t="s">
        <v>69</v>
      </c>
      <c r="B1180" s="13">
        <v>15</v>
      </c>
      <c r="C1180" s="14">
        <v>45</v>
      </c>
      <c r="D1180" s="15" t="s">
        <v>135</v>
      </c>
      <c r="E1180" s="15" t="s">
        <v>145</v>
      </c>
      <c r="F1180" s="15" t="s">
        <v>9</v>
      </c>
      <c r="G1180" s="68" t="s">
        <v>718</v>
      </c>
      <c r="H1180" s="200" t="str">
        <f t="shared" si="32"/>
        <v>FT2-FW2-B-MDF - Maple</v>
      </c>
      <c r="I1180" s="54">
        <v>11.29</v>
      </c>
      <c r="J1180" s="365">
        <f t="shared" si="31"/>
        <v>101.60999999999999</v>
      </c>
      <c r="L1180" t="s">
        <v>820</v>
      </c>
      <c r="M1180">
        <v>1</v>
      </c>
    </row>
    <row r="1181" spans="1:13">
      <c r="A1181" s="18" t="s">
        <v>70</v>
      </c>
      <c r="B1181" s="13">
        <v>15</v>
      </c>
      <c r="C1181" s="14">
        <v>60</v>
      </c>
      <c r="D1181" s="15" t="s">
        <v>135</v>
      </c>
      <c r="E1181" s="15" t="s">
        <v>146</v>
      </c>
      <c r="F1181" s="15" t="s">
        <v>9</v>
      </c>
      <c r="G1181" s="68" t="s">
        <v>718</v>
      </c>
      <c r="H1181" s="200" t="str">
        <f t="shared" si="32"/>
        <v>FT2-FW3-B-MDF - Maple</v>
      </c>
      <c r="I1181" s="54">
        <v>13.64</v>
      </c>
      <c r="J1181" s="365">
        <f t="shared" si="31"/>
        <v>122.76</v>
      </c>
      <c r="L1181" t="s">
        <v>820</v>
      </c>
      <c r="M1181">
        <v>1</v>
      </c>
    </row>
    <row r="1182" spans="1:13">
      <c r="A1182" s="18" t="s">
        <v>71</v>
      </c>
      <c r="B1182" s="13">
        <v>15</v>
      </c>
      <c r="C1182" s="14">
        <v>75</v>
      </c>
      <c r="D1182" s="15" t="s">
        <v>135</v>
      </c>
      <c r="E1182" s="15" t="s">
        <v>147</v>
      </c>
      <c r="F1182" s="15" t="s">
        <v>9</v>
      </c>
      <c r="G1182" s="68" t="s">
        <v>718</v>
      </c>
      <c r="H1182" s="200" t="str">
        <f t="shared" si="32"/>
        <v>FT2-FW4-B-MDF - Maple</v>
      </c>
      <c r="I1182" s="54">
        <v>16</v>
      </c>
      <c r="J1182" s="365">
        <f t="shared" si="31"/>
        <v>144</v>
      </c>
      <c r="L1182" t="s">
        <v>820</v>
      </c>
      <c r="M1182">
        <v>1</v>
      </c>
    </row>
    <row r="1183" spans="1:13">
      <c r="A1183" s="18" t="s">
        <v>72</v>
      </c>
      <c r="B1183" s="13">
        <v>15</v>
      </c>
      <c r="C1183" s="14">
        <v>82</v>
      </c>
      <c r="D1183" s="15" t="s">
        <v>135</v>
      </c>
      <c r="E1183" s="15" t="s">
        <v>149</v>
      </c>
      <c r="F1183" s="15" t="s">
        <v>9</v>
      </c>
      <c r="G1183" s="68" t="s">
        <v>718</v>
      </c>
      <c r="H1183" s="200" t="str">
        <f t="shared" si="32"/>
        <v>FT2-FW6-B-MDF - Maple</v>
      </c>
      <c r="I1183" s="54">
        <v>17.12</v>
      </c>
      <c r="J1183" s="365">
        <f t="shared" si="31"/>
        <v>154.08000000000001</v>
      </c>
      <c r="L1183" t="s">
        <v>820</v>
      </c>
      <c r="M1183">
        <v>1</v>
      </c>
    </row>
    <row r="1184" spans="1:13">
      <c r="A1184" s="18" t="s">
        <v>73</v>
      </c>
      <c r="B1184" s="13">
        <v>18</v>
      </c>
      <c r="C1184" s="14">
        <v>45</v>
      </c>
      <c r="D1184" s="15" t="s">
        <v>136</v>
      </c>
      <c r="E1184" s="15" t="s">
        <v>145</v>
      </c>
      <c r="F1184" s="15" t="s">
        <v>9</v>
      </c>
      <c r="G1184" s="68" t="s">
        <v>718</v>
      </c>
      <c r="H1184" s="200" t="str">
        <f t="shared" si="32"/>
        <v>FT3-FW2-B-MDF - Maple</v>
      </c>
      <c r="I1184" s="54">
        <v>12.97</v>
      </c>
      <c r="J1184" s="365">
        <f t="shared" si="31"/>
        <v>116.73</v>
      </c>
      <c r="L1184" t="s">
        <v>820</v>
      </c>
      <c r="M1184">
        <v>1</v>
      </c>
    </row>
    <row r="1185" spans="1:13">
      <c r="A1185" s="18" t="s">
        <v>74</v>
      </c>
      <c r="B1185" s="13">
        <v>18</v>
      </c>
      <c r="C1185" s="14">
        <v>60</v>
      </c>
      <c r="D1185" s="15" t="s">
        <v>136</v>
      </c>
      <c r="E1185" s="15" t="s">
        <v>146</v>
      </c>
      <c r="F1185" s="15" t="s">
        <v>9</v>
      </c>
      <c r="G1185" s="68" t="s">
        <v>718</v>
      </c>
      <c r="H1185" s="200" t="str">
        <f t="shared" si="32"/>
        <v>FT3-FW3-B-MDF - Maple</v>
      </c>
      <c r="I1185" s="54">
        <v>15.74</v>
      </c>
      <c r="J1185" s="365">
        <f t="shared" si="31"/>
        <v>141.66</v>
      </c>
      <c r="L1185" t="s">
        <v>820</v>
      </c>
      <c r="M1185">
        <v>1</v>
      </c>
    </row>
    <row r="1186" spans="1:13">
      <c r="A1186" s="18" t="s">
        <v>75</v>
      </c>
      <c r="B1186" s="13">
        <v>18</v>
      </c>
      <c r="C1186" s="14">
        <v>75</v>
      </c>
      <c r="D1186" s="15" t="s">
        <v>136</v>
      </c>
      <c r="E1186" s="15" t="s">
        <v>147</v>
      </c>
      <c r="F1186" s="15" t="s">
        <v>9</v>
      </c>
      <c r="G1186" s="68" t="s">
        <v>718</v>
      </c>
      <c r="H1186" s="200" t="str">
        <f t="shared" si="32"/>
        <v>FT3-FW4-B-MDF - Maple</v>
      </c>
      <c r="I1186" s="54">
        <v>18.560000000000002</v>
      </c>
      <c r="J1186" s="365">
        <f t="shared" si="31"/>
        <v>167.04000000000002</v>
      </c>
      <c r="L1186" t="s">
        <v>820</v>
      </c>
      <c r="M1186">
        <v>1</v>
      </c>
    </row>
    <row r="1187" spans="1:13">
      <c r="A1187" s="18" t="s">
        <v>76</v>
      </c>
      <c r="B1187" s="13">
        <v>18</v>
      </c>
      <c r="C1187" s="14">
        <v>82</v>
      </c>
      <c r="D1187" s="15" t="s">
        <v>136</v>
      </c>
      <c r="E1187" s="15" t="s">
        <v>149</v>
      </c>
      <c r="F1187" s="15" t="s">
        <v>9</v>
      </c>
      <c r="G1187" s="68" t="s">
        <v>718</v>
      </c>
      <c r="H1187" s="200" t="str">
        <f t="shared" si="32"/>
        <v>FT3-FW6-B-MDF - Maple</v>
      </c>
      <c r="I1187" s="54">
        <v>19.12</v>
      </c>
      <c r="J1187" s="365">
        <f t="shared" si="31"/>
        <v>172.08</v>
      </c>
      <c r="L1187" t="s">
        <v>820</v>
      </c>
      <c r="M1187">
        <v>1</v>
      </c>
    </row>
    <row r="1188" spans="1:13">
      <c r="A1188" s="19" t="s">
        <v>69</v>
      </c>
      <c r="B1188" s="20">
        <v>15</v>
      </c>
      <c r="C1188" s="21">
        <v>45</v>
      </c>
      <c r="D1188" s="15" t="s">
        <v>135</v>
      </c>
      <c r="E1188" s="22" t="s">
        <v>145</v>
      </c>
      <c r="F1188" s="15" t="s">
        <v>9</v>
      </c>
      <c r="G1188" s="59" t="s">
        <v>717</v>
      </c>
      <c r="H1188" s="200" t="str">
        <f t="shared" si="32"/>
        <v>FT2-FW2-B-MDF - Cherry</v>
      </c>
      <c r="I1188" s="24">
        <v>13.31</v>
      </c>
      <c r="J1188" s="365">
        <f t="shared" si="31"/>
        <v>119.79</v>
      </c>
      <c r="L1188" t="s">
        <v>820</v>
      </c>
      <c r="M1188">
        <v>1</v>
      </c>
    </row>
    <row r="1189" spans="1:13">
      <c r="A1189" s="25" t="s">
        <v>70</v>
      </c>
      <c r="B1189" s="20">
        <v>15</v>
      </c>
      <c r="C1189" s="21">
        <v>60</v>
      </c>
      <c r="D1189" s="15" t="s">
        <v>135</v>
      </c>
      <c r="E1189" s="22" t="s">
        <v>146</v>
      </c>
      <c r="F1189" s="15" t="s">
        <v>9</v>
      </c>
      <c r="G1189" s="59" t="s">
        <v>717</v>
      </c>
      <c r="H1189" s="200" t="str">
        <f t="shared" si="32"/>
        <v>FT2-FW3-B-MDF - Cherry</v>
      </c>
      <c r="I1189" s="24">
        <v>16.200000000000003</v>
      </c>
      <c r="J1189" s="365">
        <f t="shared" si="31"/>
        <v>145.80000000000001</v>
      </c>
      <c r="L1189" t="s">
        <v>820</v>
      </c>
      <c r="M1189">
        <v>1</v>
      </c>
    </row>
    <row r="1190" spans="1:13">
      <c r="A1190" s="25" t="s">
        <v>71</v>
      </c>
      <c r="B1190" s="20">
        <v>15</v>
      </c>
      <c r="C1190" s="21">
        <v>75</v>
      </c>
      <c r="D1190" s="15" t="s">
        <v>135</v>
      </c>
      <c r="E1190" s="22" t="s">
        <v>147</v>
      </c>
      <c r="F1190" s="15" t="s">
        <v>9</v>
      </c>
      <c r="G1190" s="59" t="s">
        <v>717</v>
      </c>
      <c r="H1190" s="200" t="str">
        <f t="shared" si="32"/>
        <v>FT2-FW4-B-MDF - Cherry</v>
      </c>
      <c r="I1190" s="24">
        <v>19</v>
      </c>
      <c r="J1190" s="365">
        <f t="shared" si="31"/>
        <v>171</v>
      </c>
      <c r="L1190" t="s">
        <v>820</v>
      </c>
      <c r="M1190">
        <v>1</v>
      </c>
    </row>
    <row r="1191" spans="1:13">
      <c r="A1191" s="25" t="s">
        <v>72</v>
      </c>
      <c r="B1191" s="20">
        <v>15</v>
      </c>
      <c r="C1191" s="21">
        <v>82</v>
      </c>
      <c r="D1191" s="15" t="s">
        <v>135</v>
      </c>
      <c r="E1191" s="22" t="s">
        <v>149</v>
      </c>
      <c r="F1191" s="15" t="s">
        <v>9</v>
      </c>
      <c r="G1191" s="59" t="s">
        <v>717</v>
      </c>
      <c r="H1191" s="200" t="str">
        <f t="shared" si="32"/>
        <v>FT2-FW6-B-MDF - Cherry</v>
      </c>
      <c r="I1191" s="24">
        <v>20.39</v>
      </c>
      <c r="J1191" s="365">
        <f t="shared" si="31"/>
        <v>183.51</v>
      </c>
      <c r="L1191" t="s">
        <v>820</v>
      </c>
      <c r="M1191">
        <v>1</v>
      </c>
    </row>
    <row r="1192" spans="1:13">
      <c r="A1192" s="25" t="s">
        <v>73</v>
      </c>
      <c r="B1192" s="20">
        <v>18</v>
      </c>
      <c r="C1192" s="21">
        <v>45</v>
      </c>
      <c r="D1192" s="15" t="s">
        <v>136</v>
      </c>
      <c r="E1192" s="22" t="s">
        <v>145</v>
      </c>
      <c r="F1192" s="15" t="s">
        <v>9</v>
      </c>
      <c r="G1192" s="59" t="s">
        <v>717</v>
      </c>
      <c r="H1192" s="200" t="str">
        <f t="shared" si="32"/>
        <v>FT3-FW2-B-MDF - Cherry</v>
      </c>
      <c r="I1192" s="24">
        <v>15.48</v>
      </c>
      <c r="J1192" s="365">
        <f t="shared" si="31"/>
        <v>139.32</v>
      </c>
      <c r="L1192" t="s">
        <v>820</v>
      </c>
      <c r="M1192">
        <v>1</v>
      </c>
    </row>
    <row r="1193" spans="1:13">
      <c r="A1193" s="25" t="s">
        <v>74</v>
      </c>
      <c r="B1193" s="20">
        <v>18</v>
      </c>
      <c r="C1193" s="21">
        <v>60</v>
      </c>
      <c r="D1193" s="15" t="s">
        <v>136</v>
      </c>
      <c r="E1193" s="22" t="s">
        <v>146</v>
      </c>
      <c r="F1193" s="15" t="s">
        <v>9</v>
      </c>
      <c r="G1193" s="59" t="s">
        <v>717</v>
      </c>
      <c r="H1193" s="200" t="str">
        <f t="shared" si="32"/>
        <v>FT3-FW3-B-MDF - Cherry</v>
      </c>
      <c r="I1193" s="24">
        <v>19</v>
      </c>
      <c r="J1193" s="365">
        <f t="shared" si="31"/>
        <v>171</v>
      </c>
      <c r="L1193" t="s">
        <v>820</v>
      </c>
      <c r="M1193">
        <v>1</v>
      </c>
    </row>
    <row r="1194" spans="1:13">
      <c r="A1194" s="25" t="s">
        <v>75</v>
      </c>
      <c r="B1194" s="20">
        <v>18</v>
      </c>
      <c r="C1194" s="21">
        <v>75</v>
      </c>
      <c r="D1194" s="15" t="s">
        <v>136</v>
      </c>
      <c r="E1194" s="22" t="s">
        <v>147</v>
      </c>
      <c r="F1194" s="15" t="s">
        <v>9</v>
      </c>
      <c r="G1194" s="59" t="s">
        <v>717</v>
      </c>
      <c r="H1194" s="200" t="str">
        <f t="shared" si="32"/>
        <v>FT3-FW4-B-MDF - Cherry</v>
      </c>
      <c r="I1194" s="24">
        <v>22.57</v>
      </c>
      <c r="J1194" s="365">
        <f t="shared" si="31"/>
        <v>203.13</v>
      </c>
      <c r="L1194" t="s">
        <v>820</v>
      </c>
      <c r="M1194">
        <v>1</v>
      </c>
    </row>
    <row r="1195" spans="1:13">
      <c r="A1195" s="25" t="s">
        <v>76</v>
      </c>
      <c r="B1195" s="20">
        <v>18</v>
      </c>
      <c r="C1195" s="21">
        <v>82</v>
      </c>
      <c r="D1195" s="15" t="s">
        <v>136</v>
      </c>
      <c r="E1195" s="22" t="s">
        <v>149</v>
      </c>
      <c r="F1195" s="15" t="s">
        <v>9</v>
      </c>
      <c r="G1195" s="59" t="s">
        <v>717</v>
      </c>
      <c r="H1195" s="200" t="str">
        <f t="shared" si="32"/>
        <v>FT3-FW6-B-MDF - Cherry</v>
      </c>
      <c r="I1195" s="24">
        <v>23.610000000000003</v>
      </c>
      <c r="J1195" s="365">
        <f t="shared" si="31"/>
        <v>212.49000000000004</v>
      </c>
      <c r="L1195" t="s">
        <v>820</v>
      </c>
      <c r="M1195">
        <v>1</v>
      </c>
    </row>
    <row r="1196" spans="1:13">
      <c r="A1196" s="26" t="s">
        <v>69</v>
      </c>
      <c r="B1196" s="27">
        <v>15</v>
      </c>
      <c r="C1196" s="28">
        <v>45</v>
      </c>
      <c r="D1196" s="15" t="s">
        <v>135</v>
      </c>
      <c r="E1196" s="29" t="s">
        <v>145</v>
      </c>
      <c r="F1196" s="15" t="s">
        <v>9</v>
      </c>
      <c r="G1196" s="60" t="s">
        <v>749</v>
      </c>
      <c r="H1196" s="200" t="str">
        <f t="shared" si="32"/>
        <v>FT2-FW2-B-MDF - Hardwood</v>
      </c>
      <c r="I1196" s="31">
        <v>8.1199999999999992</v>
      </c>
      <c r="J1196" s="365">
        <f t="shared" si="31"/>
        <v>73.08</v>
      </c>
      <c r="L1196" t="s">
        <v>820</v>
      </c>
      <c r="M1196">
        <v>1</v>
      </c>
    </row>
    <row r="1197" spans="1:13">
      <c r="A1197" s="32" t="s">
        <v>70</v>
      </c>
      <c r="B1197" s="27">
        <v>15</v>
      </c>
      <c r="C1197" s="28">
        <v>60</v>
      </c>
      <c r="D1197" s="15" t="s">
        <v>135</v>
      </c>
      <c r="E1197" s="29" t="s">
        <v>146</v>
      </c>
      <c r="F1197" s="15" t="s">
        <v>9</v>
      </c>
      <c r="G1197" s="60" t="s">
        <v>749</v>
      </c>
      <c r="H1197" s="200" t="str">
        <f t="shared" si="32"/>
        <v>FT2-FW3-B-MDF - Hardwood</v>
      </c>
      <c r="I1197" s="31">
        <v>9.41</v>
      </c>
      <c r="J1197" s="365">
        <f t="shared" ref="J1197:J1260" si="33">+I1197*9</f>
        <v>84.69</v>
      </c>
      <c r="L1197" t="s">
        <v>820</v>
      </c>
      <c r="M1197">
        <v>1</v>
      </c>
    </row>
    <row r="1198" spans="1:13">
      <c r="A1198" s="32" t="s">
        <v>71</v>
      </c>
      <c r="B1198" s="27">
        <v>15</v>
      </c>
      <c r="C1198" s="28">
        <v>75</v>
      </c>
      <c r="D1198" s="15" t="s">
        <v>135</v>
      </c>
      <c r="E1198" s="29" t="s">
        <v>147</v>
      </c>
      <c r="F1198" s="15" t="s">
        <v>9</v>
      </c>
      <c r="G1198" s="60" t="s">
        <v>749</v>
      </c>
      <c r="H1198" s="200" t="str">
        <f t="shared" si="32"/>
        <v>FT2-FW4-B-MDF - Hardwood</v>
      </c>
      <c r="I1198" s="31">
        <v>10.59</v>
      </c>
      <c r="J1198" s="365">
        <f t="shared" si="33"/>
        <v>95.31</v>
      </c>
      <c r="L1198" t="s">
        <v>820</v>
      </c>
      <c r="M1198">
        <v>1</v>
      </c>
    </row>
    <row r="1199" spans="1:13">
      <c r="A1199" s="32" t="s">
        <v>72</v>
      </c>
      <c r="B1199" s="27">
        <v>15</v>
      </c>
      <c r="C1199" s="28">
        <v>82</v>
      </c>
      <c r="D1199" s="15" t="s">
        <v>135</v>
      </c>
      <c r="E1199" s="29" t="s">
        <v>149</v>
      </c>
      <c r="F1199" s="15" t="s">
        <v>9</v>
      </c>
      <c r="G1199" s="60" t="s">
        <v>749</v>
      </c>
      <c r="H1199" s="200" t="str">
        <f t="shared" si="32"/>
        <v>FT2-FW6-B-MDF - Hardwood</v>
      </c>
      <c r="I1199" s="31">
        <v>11.24</v>
      </c>
      <c r="J1199" s="365">
        <f t="shared" si="33"/>
        <v>101.16</v>
      </c>
      <c r="L1199" t="s">
        <v>820</v>
      </c>
      <c r="M1199">
        <v>1</v>
      </c>
    </row>
    <row r="1200" spans="1:13">
      <c r="A1200" s="32" t="s">
        <v>73</v>
      </c>
      <c r="B1200" s="27">
        <v>18</v>
      </c>
      <c r="C1200" s="28">
        <v>45</v>
      </c>
      <c r="D1200" s="15" t="s">
        <v>136</v>
      </c>
      <c r="E1200" s="29" t="s">
        <v>145</v>
      </c>
      <c r="F1200" s="15" t="s">
        <v>9</v>
      </c>
      <c r="G1200" s="60" t="s">
        <v>749</v>
      </c>
      <c r="H1200" s="200" t="str">
        <f t="shared" si="32"/>
        <v>FT3-FW2-B-MDF - Hardwood</v>
      </c>
      <c r="I1200" s="31">
        <v>9.14</v>
      </c>
      <c r="J1200" s="365">
        <f t="shared" si="33"/>
        <v>82.26</v>
      </c>
      <c r="L1200" t="s">
        <v>820</v>
      </c>
      <c r="M1200">
        <v>1</v>
      </c>
    </row>
    <row r="1201" spans="1:13">
      <c r="A1201" s="32" t="s">
        <v>74</v>
      </c>
      <c r="B1201" s="27">
        <v>18</v>
      </c>
      <c r="C1201" s="28">
        <v>60</v>
      </c>
      <c r="D1201" s="15" t="s">
        <v>136</v>
      </c>
      <c r="E1201" s="29" t="s">
        <v>146</v>
      </c>
      <c r="F1201" s="15" t="s">
        <v>9</v>
      </c>
      <c r="G1201" s="60" t="s">
        <v>749</v>
      </c>
      <c r="H1201" s="200" t="str">
        <f t="shared" si="32"/>
        <v>FT3-FW3-B-MDF - Hardwood</v>
      </c>
      <c r="I1201" s="31">
        <v>10.76</v>
      </c>
      <c r="J1201" s="365">
        <f t="shared" si="33"/>
        <v>96.84</v>
      </c>
      <c r="L1201" t="s">
        <v>820</v>
      </c>
      <c r="M1201">
        <v>1</v>
      </c>
    </row>
    <row r="1202" spans="1:13">
      <c r="A1202" s="32" t="s">
        <v>75</v>
      </c>
      <c r="B1202" s="27">
        <v>18</v>
      </c>
      <c r="C1202" s="28">
        <v>75</v>
      </c>
      <c r="D1202" s="15" t="s">
        <v>136</v>
      </c>
      <c r="E1202" s="29" t="s">
        <v>147</v>
      </c>
      <c r="F1202" s="15" t="s">
        <v>9</v>
      </c>
      <c r="G1202" s="60" t="s">
        <v>749</v>
      </c>
      <c r="H1202" s="200" t="str">
        <f t="shared" si="32"/>
        <v>FT3-FW4-B-MDF - Hardwood</v>
      </c>
      <c r="I1202" s="31">
        <v>12.47</v>
      </c>
      <c r="J1202" s="365">
        <f t="shared" si="33"/>
        <v>112.23</v>
      </c>
      <c r="L1202" t="s">
        <v>820</v>
      </c>
      <c r="M1202">
        <v>1</v>
      </c>
    </row>
    <row r="1203" spans="1:13">
      <c r="A1203" s="32" t="s">
        <v>76</v>
      </c>
      <c r="B1203" s="27">
        <v>18</v>
      </c>
      <c r="C1203" s="28">
        <v>82</v>
      </c>
      <c r="D1203" s="15" t="s">
        <v>136</v>
      </c>
      <c r="E1203" s="29" t="s">
        <v>149</v>
      </c>
      <c r="F1203" s="15" t="s">
        <v>9</v>
      </c>
      <c r="G1203" s="60" t="s">
        <v>749</v>
      </c>
      <c r="H1203" s="200" t="str">
        <f t="shared" si="32"/>
        <v>FT3-FW6-B-MDF - Hardwood</v>
      </c>
      <c r="I1203" s="31">
        <v>13.01</v>
      </c>
      <c r="J1203" s="365">
        <f t="shared" si="33"/>
        <v>117.09</v>
      </c>
      <c r="L1203" t="s">
        <v>820</v>
      </c>
      <c r="M1203">
        <v>1</v>
      </c>
    </row>
    <row r="1204" spans="1:13">
      <c r="A1204" s="33" t="s">
        <v>69</v>
      </c>
      <c r="B1204" s="34">
        <v>15</v>
      </c>
      <c r="C1204" s="35">
        <v>45</v>
      </c>
      <c r="D1204" s="15" t="s">
        <v>135</v>
      </c>
      <c r="E1204" s="36" t="s">
        <v>145</v>
      </c>
      <c r="F1204" s="15" t="s">
        <v>9</v>
      </c>
      <c r="G1204" s="63" t="s">
        <v>750</v>
      </c>
      <c r="H1204" s="200" t="str">
        <f t="shared" si="32"/>
        <v>FT2-FW2-B-MDF - CND MAPLE</v>
      </c>
      <c r="I1204" s="38">
        <v>9.41</v>
      </c>
      <c r="J1204" s="365">
        <f t="shared" si="33"/>
        <v>84.69</v>
      </c>
      <c r="L1204" t="s">
        <v>820</v>
      </c>
      <c r="M1204">
        <v>1</v>
      </c>
    </row>
    <row r="1205" spans="1:13">
      <c r="A1205" s="39" t="s">
        <v>70</v>
      </c>
      <c r="B1205" s="34">
        <v>15</v>
      </c>
      <c r="C1205" s="35">
        <v>60</v>
      </c>
      <c r="D1205" s="15" t="s">
        <v>135</v>
      </c>
      <c r="E1205" s="36" t="s">
        <v>146</v>
      </c>
      <c r="F1205" s="15" t="s">
        <v>9</v>
      </c>
      <c r="G1205" s="63" t="s">
        <v>750</v>
      </c>
      <c r="H1205" s="200" t="str">
        <f t="shared" si="32"/>
        <v>FT2-FW3-B-MDF - CND MAPLE</v>
      </c>
      <c r="I1205" s="38">
        <v>11.17</v>
      </c>
      <c r="J1205" s="365">
        <f t="shared" si="33"/>
        <v>100.53</v>
      </c>
      <c r="L1205" t="s">
        <v>820</v>
      </c>
      <c r="M1205">
        <v>1</v>
      </c>
    </row>
    <row r="1206" spans="1:13">
      <c r="A1206" s="39" t="s">
        <v>71</v>
      </c>
      <c r="B1206" s="34">
        <v>15</v>
      </c>
      <c r="C1206" s="35">
        <v>75</v>
      </c>
      <c r="D1206" s="15" t="s">
        <v>135</v>
      </c>
      <c r="E1206" s="36" t="s">
        <v>147</v>
      </c>
      <c r="F1206" s="15" t="s">
        <v>9</v>
      </c>
      <c r="G1206" s="63" t="s">
        <v>750</v>
      </c>
      <c r="H1206" s="200" t="str">
        <f t="shared" si="32"/>
        <v>FT2-FW4-B-MDF - CND MAPLE</v>
      </c>
      <c r="I1206" s="38">
        <v>12.89</v>
      </c>
      <c r="J1206" s="365">
        <f t="shared" si="33"/>
        <v>116.01</v>
      </c>
      <c r="L1206" t="s">
        <v>820</v>
      </c>
      <c r="M1206">
        <v>1</v>
      </c>
    </row>
    <row r="1207" spans="1:13">
      <c r="A1207" s="39" t="s">
        <v>72</v>
      </c>
      <c r="B1207" s="34">
        <v>15</v>
      </c>
      <c r="C1207" s="35">
        <v>82</v>
      </c>
      <c r="D1207" s="15" t="s">
        <v>135</v>
      </c>
      <c r="E1207" s="36" t="s">
        <v>149</v>
      </c>
      <c r="F1207" s="15" t="s">
        <v>9</v>
      </c>
      <c r="G1207" s="63" t="s">
        <v>750</v>
      </c>
      <c r="H1207" s="200" t="str">
        <f t="shared" si="32"/>
        <v>FT2-FW6-B-MDF - CND MAPLE</v>
      </c>
      <c r="I1207" s="38">
        <v>13.75</v>
      </c>
      <c r="J1207" s="365">
        <f t="shared" si="33"/>
        <v>123.75</v>
      </c>
      <c r="L1207" t="s">
        <v>820</v>
      </c>
      <c r="M1207">
        <v>1</v>
      </c>
    </row>
    <row r="1208" spans="1:13">
      <c r="A1208" s="39" t="s">
        <v>73</v>
      </c>
      <c r="B1208" s="34">
        <v>18</v>
      </c>
      <c r="C1208" s="35">
        <v>45</v>
      </c>
      <c r="D1208" s="15" t="s">
        <v>136</v>
      </c>
      <c r="E1208" s="36" t="s">
        <v>145</v>
      </c>
      <c r="F1208" s="15" t="s">
        <v>9</v>
      </c>
      <c r="G1208" s="63" t="s">
        <v>750</v>
      </c>
      <c r="H1208" s="200" t="str">
        <f t="shared" si="32"/>
        <v>FT3-FW2-B-MDF - CND MAPLE</v>
      </c>
      <c r="I1208" s="38">
        <v>10.58</v>
      </c>
      <c r="J1208" s="365">
        <f t="shared" si="33"/>
        <v>95.22</v>
      </c>
      <c r="L1208" t="s">
        <v>820</v>
      </c>
      <c r="M1208">
        <v>1</v>
      </c>
    </row>
    <row r="1209" spans="1:13">
      <c r="A1209" s="39" t="s">
        <v>74</v>
      </c>
      <c r="B1209" s="34">
        <v>18</v>
      </c>
      <c r="C1209" s="35">
        <v>60</v>
      </c>
      <c r="D1209" s="15" t="s">
        <v>136</v>
      </c>
      <c r="E1209" s="36" t="s">
        <v>146</v>
      </c>
      <c r="F1209" s="15" t="s">
        <v>9</v>
      </c>
      <c r="G1209" s="63" t="s">
        <v>750</v>
      </c>
      <c r="H1209" s="200" t="str">
        <f t="shared" si="32"/>
        <v>FT3-FW3-B-MDF - CND MAPLE</v>
      </c>
      <c r="I1209" s="38">
        <v>12.67</v>
      </c>
      <c r="J1209" s="365">
        <f t="shared" si="33"/>
        <v>114.03</v>
      </c>
      <c r="L1209" t="s">
        <v>820</v>
      </c>
      <c r="M1209">
        <v>1</v>
      </c>
    </row>
    <row r="1210" spans="1:13">
      <c r="A1210" s="39" t="s">
        <v>75</v>
      </c>
      <c r="B1210" s="34">
        <v>18</v>
      </c>
      <c r="C1210" s="35">
        <v>75</v>
      </c>
      <c r="D1210" s="15" t="s">
        <v>136</v>
      </c>
      <c r="E1210" s="36" t="s">
        <v>147</v>
      </c>
      <c r="F1210" s="15" t="s">
        <v>9</v>
      </c>
      <c r="G1210" s="63" t="s">
        <v>750</v>
      </c>
      <c r="H1210" s="200" t="str">
        <f t="shared" si="32"/>
        <v>FT3-FW4-B-MDF - CND MAPLE</v>
      </c>
      <c r="I1210" s="38">
        <v>14.709999999999999</v>
      </c>
      <c r="J1210" s="365">
        <f t="shared" si="33"/>
        <v>132.38999999999999</v>
      </c>
      <c r="L1210" t="s">
        <v>820</v>
      </c>
      <c r="M1210">
        <v>1</v>
      </c>
    </row>
    <row r="1211" spans="1:13">
      <c r="A1211" s="39" t="s">
        <v>76</v>
      </c>
      <c r="B1211" s="34">
        <v>18</v>
      </c>
      <c r="C1211" s="35">
        <v>82</v>
      </c>
      <c r="D1211" s="15" t="s">
        <v>136</v>
      </c>
      <c r="E1211" s="36" t="s">
        <v>149</v>
      </c>
      <c r="F1211" s="15" t="s">
        <v>9</v>
      </c>
      <c r="G1211" s="63" t="s">
        <v>750</v>
      </c>
      <c r="H1211" s="200" t="str">
        <f t="shared" si="32"/>
        <v>FT3-FW6-B-MDF - CND MAPLE</v>
      </c>
      <c r="I1211" s="38">
        <v>14.879999999999999</v>
      </c>
      <c r="J1211" s="365">
        <f t="shared" si="33"/>
        <v>133.91999999999999</v>
      </c>
      <c r="L1211" t="s">
        <v>820</v>
      </c>
      <c r="M1211">
        <v>1</v>
      </c>
    </row>
    <row r="1212" spans="1:13">
      <c r="A1212" s="213" t="s">
        <v>69</v>
      </c>
      <c r="B1212" s="214">
        <v>15</v>
      </c>
      <c r="C1212" s="215">
        <v>45</v>
      </c>
      <c r="D1212" s="15" t="s">
        <v>135</v>
      </c>
      <c r="E1212" s="216" t="s">
        <v>145</v>
      </c>
      <c r="F1212" s="15" t="s">
        <v>9</v>
      </c>
      <c r="G1212" s="217" t="s">
        <v>811</v>
      </c>
      <c r="H1212" s="200" t="str">
        <f t="shared" si="32"/>
        <v>FT2-FW2-B-MDF - CND MAPLE - Sprayed</v>
      </c>
      <c r="I1212" s="219">
        <v>9.41</v>
      </c>
      <c r="J1212" s="365">
        <f t="shared" si="33"/>
        <v>84.69</v>
      </c>
      <c r="L1212" t="s">
        <v>820</v>
      </c>
      <c r="M1212">
        <v>1</v>
      </c>
    </row>
    <row r="1213" spans="1:13">
      <c r="A1213" s="220" t="s">
        <v>70</v>
      </c>
      <c r="B1213" s="214">
        <v>15</v>
      </c>
      <c r="C1213" s="215">
        <v>60</v>
      </c>
      <c r="D1213" s="15" t="s">
        <v>135</v>
      </c>
      <c r="E1213" s="216" t="s">
        <v>146</v>
      </c>
      <c r="F1213" s="15" t="s">
        <v>9</v>
      </c>
      <c r="G1213" s="217" t="s">
        <v>811</v>
      </c>
      <c r="H1213" s="200" t="str">
        <f t="shared" si="32"/>
        <v>FT2-FW3-B-MDF - CND MAPLE - Sprayed</v>
      </c>
      <c r="I1213" s="219">
        <v>11.17</v>
      </c>
      <c r="J1213" s="365">
        <f t="shared" si="33"/>
        <v>100.53</v>
      </c>
      <c r="L1213" t="s">
        <v>820</v>
      </c>
      <c r="M1213">
        <v>1</v>
      </c>
    </row>
    <row r="1214" spans="1:13">
      <c r="A1214" s="220" t="s">
        <v>71</v>
      </c>
      <c r="B1214" s="214">
        <v>15</v>
      </c>
      <c r="C1214" s="215">
        <v>75</v>
      </c>
      <c r="D1214" s="15" t="s">
        <v>135</v>
      </c>
      <c r="E1214" s="216" t="s">
        <v>147</v>
      </c>
      <c r="F1214" s="15" t="s">
        <v>9</v>
      </c>
      <c r="G1214" s="217" t="s">
        <v>811</v>
      </c>
      <c r="H1214" s="200" t="str">
        <f t="shared" si="32"/>
        <v>FT2-FW4-B-MDF - CND MAPLE - Sprayed</v>
      </c>
      <c r="I1214" s="219">
        <v>12.89</v>
      </c>
      <c r="J1214" s="365">
        <f t="shared" si="33"/>
        <v>116.01</v>
      </c>
      <c r="L1214" t="s">
        <v>820</v>
      </c>
      <c r="M1214">
        <v>1</v>
      </c>
    </row>
    <row r="1215" spans="1:13">
      <c r="A1215" s="220" t="s">
        <v>72</v>
      </c>
      <c r="B1215" s="214">
        <v>15</v>
      </c>
      <c r="C1215" s="215">
        <v>82</v>
      </c>
      <c r="D1215" s="15" t="s">
        <v>135</v>
      </c>
      <c r="E1215" s="216" t="s">
        <v>149</v>
      </c>
      <c r="F1215" s="15" t="s">
        <v>9</v>
      </c>
      <c r="G1215" s="217" t="s">
        <v>811</v>
      </c>
      <c r="H1215" s="200" t="str">
        <f t="shared" si="32"/>
        <v>FT2-FW6-B-MDF - CND MAPLE - Sprayed</v>
      </c>
      <c r="I1215" s="219">
        <v>13.75</v>
      </c>
      <c r="J1215" s="365">
        <f t="shared" si="33"/>
        <v>123.75</v>
      </c>
      <c r="L1215" t="s">
        <v>820</v>
      </c>
      <c r="M1215">
        <v>1</v>
      </c>
    </row>
    <row r="1216" spans="1:13">
      <c r="A1216" s="220" t="s">
        <v>73</v>
      </c>
      <c r="B1216" s="214">
        <v>18</v>
      </c>
      <c r="C1216" s="215">
        <v>45</v>
      </c>
      <c r="D1216" s="15" t="s">
        <v>136</v>
      </c>
      <c r="E1216" s="216" t="s">
        <v>145</v>
      </c>
      <c r="F1216" s="15" t="s">
        <v>9</v>
      </c>
      <c r="G1216" s="217" t="s">
        <v>811</v>
      </c>
      <c r="H1216" s="200" t="str">
        <f t="shared" si="32"/>
        <v>FT3-FW2-B-MDF - CND MAPLE - Sprayed</v>
      </c>
      <c r="I1216" s="219">
        <v>10.58</v>
      </c>
      <c r="J1216" s="365">
        <f t="shared" si="33"/>
        <v>95.22</v>
      </c>
      <c r="L1216" t="s">
        <v>820</v>
      </c>
      <c r="M1216">
        <v>1</v>
      </c>
    </row>
    <row r="1217" spans="1:13">
      <c r="A1217" s="220" t="s">
        <v>74</v>
      </c>
      <c r="B1217" s="214">
        <v>18</v>
      </c>
      <c r="C1217" s="215">
        <v>60</v>
      </c>
      <c r="D1217" s="15" t="s">
        <v>136</v>
      </c>
      <c r="E1217" s="216" t="s">
        <v>146</v>
      </c>
      <c r="F1217" s="15" t="s">
        <v>9</v>
      </c>
      <c r="G1217" s="217" t="s">
        <v>811</v>
      </c>
      <c r="H1217" s="200" t="str">
        <f t="shared" si="32"/>
        <v>FT3-FW3-B-MDF - CND MAPLE - Sprayed</v>
      </c>
      <c r="I1217" s="219">
        <v>12.67</v>
      </c>
      <c r="J1217" s="365">
        <f t="shared" si="33"/>
        <v>114.03</v>
      </c>
      <c r="L1217" t="s">
        <v>820</v>
      </c>
      <c r="M1217">
        <v>1</v>
      </c>
    </row>
    <row r="1218" spans="1:13">
      <c r="A1218" s="220" t="s">
        <v>75</v>
      </c>
      <c r="B1218" s="214">
        <v>18</v>
      </c>
      <c r="C1218" s="215">
        <v>75</v>
      </c>
      <c r="D1218" s="15" t="s">
        <v>136</v>
      </c>
      <c r="E1218" s="216" t="s">
        <v>147</v>
      </c>
      <c r="F1218" s="15" t="s">
        <v>9</v>
      </c>
      <c r="G1218" s="217" t="s">
        <v>811</v>
      </c>
      <c r="H1218" s="200" t="str">
        <f t="shared" si="32"/>
        <v>FT3-FW4-B-MDF - CND MAPLE - Sprayed</v>
      </c>
      <c r="I1218" s="219">
        <v>14.709999999999999</v>
      </c>
      <c r="J1218" s="365">
        <f t="shared" si="33"/>
        <v>132.38999999999999</v>
      </c>
      <c r="L1218" t="s">
        <v>820</v>
      </c>
      <c r="M1218">
        <v>1</v>
      </c>
    </row>
    <row r="1219" spans="1:13">
      <c r="A1219" s="220" t="s">
        <v>76</v>
      </c>
      <c r="B1219" s="214">
        <v>18</v>
      </c>
      <c r="C1219" s="215">
        <v>82</v>
      </c>
      <c r="D1219" s="15" t="s">
        <v>136</v>
      </c>
      <c r="E1219" s="216" t="s">
        <v>149</v>
      </c>
      <c r="F1219" s="15" t="s">
        <v>9</v>
      </c>
      <c r="G1219" s="217" t="s">
        <v>811</v>
      </c>
      <c r="H1219" s="200" t="str">
        <f t="shared" si="32"/>
        <v>FT3-FW6-B-MDF - CND MAPLE - Sprayed</v>
      </c>
      <c r="I1219" s="219">
        <v>14.879999999999999</v>
      </c>
      <c r="J1219" s="365">
        <f t="shared" si="33"/>
        <v>133.91999999999999</v>
      </c>
      <c r="L1219" t="s">
        <v>820</v>
      </c>
      <c r="M1219">
        <v>1</v>
      </c>
    </row>
    <row r="1220" spans="1:13">
      <c r="A1220" s="26" t="s">
        <v>69</v>
      </c>
      <c r="B1220" s="27">
        <v>15</v>
      </c>
      <c r="C1220" s="28">
        <v>45</v>
      </c>
      <c r="D1220" s="15" t="s">
        <v>135</v>
      </c>
      <c r="E1220" s="29" t="s">
        <v>145</v>
      </c>
      <c r="F1220" s="15" t="s">
        <v>9</v>
      </c>
      <c r="G1220" s="60" t="s">
        <v>812</v>
      </c>
      <c r="H1220" s="200" t="str">
        <f t="shared" si="32"/>
        <v>FT2-FW2-B-MDF - Hardwood - Sprayed</v>
      </c>
      <c r="I1220" s="31">
        <v>8.1199999999999992</v>
      </c>
      <c r="J1220" s="365">
        <f t="shared" si="33"/>
        <v>73.08</v>
      </c>
      <c r="L1220" t="s">
        <v>820</v>
      </c>
      <c r="M1220">
        <v>1</v>
      </c>
    </row>
    <row r="1221" spans="1:13">
      <c r="A1221" s="32" t="s">
        <v>70</v>
      </c>
      <c r="B1221" s="27">
        <v>15</v>
      </c>
      <c r="C1221" s="28">
        <v>60</v>
      </c>
      <c r="D1221" s="15" t="s">
        <v>135</v>
      </c>
      <c r="E1221" s="29" t="s">
        <v>146</v>
      </c>
      <c r="F1221" s="15" t="s">
        <v>9</v>
      </c>
      <c r="G1221" s="60" t="s">
        <v>812</v>
      </c>
      <c r="H1221" s="200" t="str">
        <f t="shared" si="32"/>
        <v>FT2-FW3-B-MDF - Hardwood - Sprayed</v>
      </c>
      <c r="I1221" s="31">
        <v>9.41</v>
      </c>
      <c r="J1221" s="365">
        <f t="shared" si="33"/>
        <v>84.69</v>
      </c>
      <c r="L1221" t="s">
        <v>820</v>
      </c>
      <c r="M1221">
        <v>1</v>
      </c>
    </row>
    <row r="1222" spans="1:13">
      <c r="A1222" s="32" t="s">
        <v>71</v>
      </c>
      <c r="B1222" s="27">
        <v>15</v>
      </c>
      <c r="C1222" s="28">
        <v>75</v>
      </c>
      <c r="D1222" s="15" t="s">
        <v>135</v>
      </c>
      <c r="E1222" s="29" t="s">
        <v>147</v>
      </c>
      <c r="F1222" s="15" t="s">
        <v>9</v>
      </c>
      <c r="G1222" s="60" t="s">
        <v>812</v>
      </c>
      <c r="H1222" s="200" t="str">
        <f t="shared" si="32"/>
        <v>FT2-FW4-B-MDF - Hardwood - Sprayed</v>
      </c>
      <c r="I1222" s="31">
        <v>10.59</v>
      </c>
      <c r="J1222" s="365">
        <f t="shared" si="33"/>
        <v>95.31</v>
      </c>
      <c r="L1222" t="s">
        <v>820</v>
      </c>
      <c r="M1222">
        <v>1</v>
      </c>
    </row>
    <row r="1223" spans="1:13">
      <c r="A1223" s="32" t="s">
        <v>72</v>
      </c>
      <c r="B1223" s="27">
        <v>15</v>
      </c>
      <c r="C1223" s="28">
        <v>82</v>
      </c>
      <c r="D1223" s="15" t="s">
        <v>135</v>
      </c>
      <c r="E1223" s="29" t="s">
        <v>149</v>
      </c>
      <c r="F1223" s="15" t="s">
        <v>9</v>
      </c>
      <c r="G1223" s="60" t="s">
        <v>812</v>
      </c>
      <c r="H1223" s="200" t="str">
        <f t="shared" si="32"/>
        <v>FT2-FW6-B-MDF - Hardwood - Sprayed</v>
      </c>
      <c r="I1223" s="31">
        <v>11.24</v>
      </c>
      <c r="J1223" s="365">
        <f t="shared" si="33"/>
        <v>101.16</v>
      </c>
      <c r="L1223" t="s">
        <v>820</v>
      </c>
      <c r="M1223">
        <v>1</v>
      </c>
    </row>
    <row r="1224" spans="1:13">
      <c r="A1224" s="32" t="s">
        <v>73</v>
      </c>
      <c r="B1224" s="27">
        <v>18</v>
      </c>
      <c r="C1224" s="28">
        <v>45</v>
      </c>
      <c r="D1224" s="15" t="s">
        <v>136</v>
      </c>
      <c r="E1224" s="29" t="s">
        <v>145</v>
      </c>
      <c r="F1224" s="15" t="s">
        <v>9</v>
      </c>
      <c r="G1224" s="60" t="s">
        <v>812</v>
      </c>
      <c r="H1224" s="200" t="str">
        <f t="shared" si="32"/>
        <v>FT3-FW2-B-MDF - Hardwood - Sprayed</v>
      </c>
      <c r="I1224" s="31">
        <v>9.14</v>
      </c>
      <c r="J1224" s="365">
        <f t="shared" si="33"/>
        <v>82.26</v>
      </c>
      <c r="L1224" t="s">
        <v>820</v>
      </c>
      <c r="M1224">
        <v>1</v>
      </c>
    </row>
    <row r="1225" spans="1:13">
      <c r="A1225" s="32" t="s">
        <v>74</v>
      </c>
      <c r="B1225" s="27">
        <v>18</v>
      </c>
      <c r="C1225" s="28">
        <v>60</v>
      </c>
      <c r="D1225" s="15" t="s">
        <v>136</v>
      </c>
      <c r="E1225" s="29" t="s">
        <v>146</v>
      </c>
      <c r="F1225" s="15" t="s">
        <v>9</v>
      </c>
      <c r="G1225" s="60" t="s">
        <v>812</v>
      </c>
      <c r="H1225" s="200" t="str">
        <f t="shared" si="32"/>
        <v>FT3-FW3-B-MDF - Hardwood - Sprayed</v>
      </c>
      <c r="I1225" s="31">
        <v>10.76</v>
      </c>
      <c r="J1225" s="365">
        <f t="shared" si="33"/>
        <v>96.84</v>
      </c>
      <c r="L1225" t="s">
        <v>820</v>
      </c>
      <c r="M1225">
        <v>1</v>
      </c>
    </row>
    <row r="1226" spans="1:13">
      <c r="A1226" s="32" t="s">
        <v>75</v>
      </c>
      <c r="B1226" s="27">
        <v>18</v>
      </c>
      <c r="C1226" s="28">
        <v>75</v>
      </c>
      <c r="D1226" s="15" t="s">
        <v>136</v>
      </c>
      <c r="E1226" s="29" t="s">
        <v>147</v>
      </c>
      <c r="F1226" s="15" t="s">
        <v>9</v>
      </c>
      <c r="G1226" s="60" t="s">
        <v>812</v>
      </c>
      <c r="H1226" s="200" t="str">
        <f t="shared" si="32"/>
        <v>FT3-FW4-B-MDF - Hardwood - Sprayed</v>
      </c>
      <c r="I1226" s="31">
        <v>12.47</v>
      </c>
      <c r="J1226" s="365">
        <f t="shared" si="33"/>
        <v>112.23</v>
      </c>
      <c r="L1226" t="s">
        <v>820</v>
      </c>
      <c r="M1226">
        <v>1</v>
      </c>
    </row>
    <row r="1227" spans="1:13">
      <c r="A1227" s="32" t="s">
        <v>76</v>
      </c>
      <c r="B1227" s="27">
        <v>18</v>
      </c>
      <c r="C1227" s="28">
        <v>82</v>
      </c>
      <c r="D1227" s="15" t="s">
        <v>136</v>
      </c>
      <c r="E1227" s="29" t="s">
        <v>149</v>
      </c>
      <c r="F1227" s="15" t="s">
        <v>9</v>
      </c>
      <c r="G1227" s="60" t="s">
        <v>812</v>
      </c>
      <c r="H1227" s="200" t="str">
        <f t="shared" si="32"/>
        <v>FT3-FW6-B-MDF - Hardwood - Sprayed</v>
      </c>
      <c r="I1227" s="31">
        <v>13.01</v>
      </c>
      <c r="J1227" s="365">
        <f t="shared" si="33"/>
        <v>117.09</v>
      </c>
      <c r="L1227" t="s">
        <v>820</v>
      </c>
      <c r="M1227">
        <v>1</v>
      </c>
    </row>
    <row r="1228" spans="1:13">
      <c r="A1228" s="266" t="s">
        <v>756</v>
      </c>
      <c r="B1228" s="315">
        <v>9</v>
      </c>
      <c r="C1228" s="266">
        <v>79</v>
      </c>
      <c r="D1228" s="15" t="s">
        <v>783</v>
      </c>
      <c r="E1228" s="29" t="s">
        <v>148</v>
      </c>
      <c r="F1228" s="15" t="s">
        <v>9</v>
      </c>
      <c r="G1228" s="266" t="s">
        <v>747</v>
      </c>
      <c r="H1228" s="200" t="str">
        <f t="shared" si="32"/>
        <v>FT0-FW5-B-MDF - W.Oak</v>
      </c>
      <c r="I1228" s="266">
        <v>13.66</v>
      </c>
      <c r="J1228" s="365">
        <f t="shared" si="33"/>
        <v>122.94</v>
      </c>
      <c r="L1228" t="s">
        <v>820</v>
      </c>
      <c r="M1228">
        <v>1</v>
      </c>
    </row>
    <row r="1229" spans="1:13">
      <c r="A1229" s="266" t="s">
        <v>757</v>
      </c>
      <c r="B1229" s="315">
        <v>9</v>
      </c>
      <c r="C1229" s="266">
        <v>100</v>
      </c>
      <c r="D1229" s="15" t="s">
        <v>783</v>
      </c>
      <c r="E1229" s="29" t="s">
        <v>151</v>
      </c>
      <c r="F1229" s="15" t="s">
        <v>9</v>
      </c>
      <c r="G1229" s="266" t="s">
        <v>747</v>
      </c>
      <c r="H1229" s="200" t="str">
        <f t="shared" si="32"/>
        <v>FT0-FW8-B-MDF - W.Oak</v>
      </c>
      <c r="I1229" s="266">
        <v>16.170000000000002</v>
      </c>
      <c r="J1229" s="365">
        <f t="shared" si="33"/>
        <v>145.53000000000003</v>
      </c>
      <c r="L1229" t="s">
        <v>820</v>
      </c>
      <c r="M1229">
        <v>1</v>
      </c>
    </row>
    <row r="1230" spans="1:13">
      <c r="A1230" s="266" t="s">
        <v>758</v>
      </c>
      <c r="B1230" s="315">
        <v>9</v>
      </c>
      <c r="C1230" s="266">
        <v>125</v>
      </c>
      <c r="D1230" s="15" t="s">
        <v>783</v>
      </c>
      <c r="E1230" s="29" t="s">
        <v>153</v>
      </c>
      <c r="F1230" s="15" t="s">
        <v>9</v>
      </c>
      <c r="G1230" s="266" t="s">
        <v>747</v>
      </c>
      <c r="H1230" s="200" t="str">
        <f t="shared" si="32"/>
        <v>FT0-FW10-B-MDF - W.Oak</v>
      </c>
      <c r="I1230" s="266">
        <v>19.110000000000003</v>
      </c>
      <c r="J1230" s="365">
        <f t="shared" si="33"/>
        <v>171.99000000000004</v>
      </c>
      <c r="L1230" t="s">
        <v>820</v>
      </c>
      <c r="M1230">
        <v>1</v>
      </c>
    </row>
    <row r="1231" spans="1:13">
      <c r="A1231" s="266" t="s">
        <v>759</v>
      </c>
      <c r="B1231" s="315">
        <v>9</v>
      </c>
      <c r="C1231" s="266">
        <v>150</v>
      </c>
      <c r="D1231" s="15" t="s">
        <v>783</v>
      </c>
      <c r="E1231" s="29" t="s">
        <v>155</v>
      </c>
      <c r="F1231" s="15" t="s">
        <v>9</v>
      </c>
      <c r="G1231" s="266" t="s">
        <v>747</v>
      </c>
      <c r="H1231" s="200" t="str">
        <f t="shared" si="32"/>
        <v>FT0-FW12-B-MDF - W.Oak</v>
      </c>
      <c r="I1231" s="266">
        <v>22</v>
      </c>
      <c r="J1231" s="365">
        <f t="shared" si="33"/>
        <v>198</v>
      </c>
      <c r="L1231" t="s">
        <v>820</v>
      </c>
      <c r="M1231">
        <v>1</v>
      </c>
    </row>
    <row r="1232" spans="1:13">
      <c r="A1232" s="266" t="s">
        <v>764</v>
      </c>
      <c r="B1232" s="266">
        <v>15</v>
      </c>
      <c r="C1232" s="266">
        <v>79</v>
      </c>
      <c r="D1232" s="15" t="s">
        <v>135</v>
      </c>
      <c r="E1232" s="29" t="s">
        <v>148</v>
      </c>
      <c r="F1232" s="15" t="s">
        <v>9</v>
      </c>
      <c r="G1232" s="266" t="s">
        <v>747</v>
      </c>
      <c r="H1232" s="200" t="str">
        <f t="shared" si="32"/>
        <v>FT2-FW5-B-MDF - W.Oak</v>
      </c>
      <c r="I1232" s="266">
        <v>20.75</v>
      </c>
      <c r="J1232" s="365">
        <f t="shared" si="33"/>
        <v>186.75</v>
      </c>
      <c r="L1232" t="s">
        <v>820</v>
      </c>
      <c r="M1232">
        <v>1</v>
      </c>
    </row>
    <row r="1233" spans="1:13">
      <c r="A1233" s="266" t="s">
        <v>765</v>
      </c>
      <c r="B1233" s="266">
        <v>15</v>
      </c>
      <c r="C1233" s="266">
        <v>100</v>
      </c>
      <c r="D1233" s="15" t="s">
        <v>135</v>
      </c>
      <c r="E1233" s="29" t="s">
        <v>151</v>
      </c>
      <c r="F1233" s="15" t="s">
        <v>9</v>
      </c>
      <c r="G1233" s="266" t="s">
        <v>747</v>
      </c>
      <c r="H1233" s="200" t="str">
        <f t="shared" si="32"/>
        <v>FT2-FW8-B-MDF - W.Oak</v>
      </c>
      <c r="I1233" s="266">
        <v>24.950000000000003</v>
      </c>
      <c r="J1233" s="365">
        <f t="shared" si="33"/>
        <v>224.55</v>
      </c>
      <c r="L1233" t="s">
        <v>820</v>
      </c>
      <c r="M1233">
        <v>1</v>
      </c>
    </row>
    <row r="1234" spans="1:13">
      <c r="A1234" s="266" t="s">
        <v>766</v>
      </c>
      <c r="B1234" s="266">
        <v>15</v>
      </c>
      <c r="C1234" s="266">
        <v>125</v>
      </c>
      <c r="D1234" s="15" t="s">
        <v>135</v>
      </c>
      <c r="E1234" s="29" t="s">
        <v>153</v>
      </c>
      <c r="F1234" s="15" t="s">
        <v>9</v>
      </c>
      <c r="G1234" s="266" t="s">
        <v>747</v>
      </c>
      <c r="H1234" s="200" t="str">
        <f t="shared" si="32"/>
        <v>FT2-FW10-B-MDF - W.Oak</v>
      </c>
      <c r="I1234" s="266">
        <v>30.080000000000002</v>
      </c>
      <c r="J1234" s="365">
        <f t="shared" si="33"/>
        <v>270.72000000000003</v>
      </c>
      <c r="L1234" t="s">
        <v>820</v>
      </c>
      <c r="M1234">
        <v>1</v>
      </c>
    </row>
    <row r="1235" spans="1:13">
      <c r="A1235" s="266" t="s">
        <v>767</v>
      </c>
      <c r="B1235" s="266">
        <v>15</v>
      </c>
      <c r="C1235" s="266">
        <v>150</v>
      </c>
      <c r="D1235" s="15" t="s">
        <v>135</v>
      </c>
      <c r="E1235" s="29" t="s">
        <v>155</v>
      </c>
      <c r="F1235" s="15" t="s">
        <v>9</v>
      </c>
      <c r="G1235" s="266" t="s">
        <v>747</v>
      </c>
      <c r="H1235" s="200" t="str">
        <f t="shared" si="32"/>
        <v>FT2-FW12-B-MDF - W.Oak</v>
      </c>
      <c r="I1235" s="266">
        <v>35.159999999999997</v>
      </c>
      <c r="J1235" s="365">
        <f t="shared" si="33"/>
        <v>316.43999999999994</v>
      </c>
      <c r="L1235" t="s">
        <v>820</v>
      </c>
      <c r="M1235">
        <v>1</v>
      </c>
    </row>
    <row r="1236" spans="1:13">
      <c r="A1236" s="266" t="s">
        <v>768</v>
      </c>
      <c r="B1236" s="266">
        <v>18</v>
      </c>
      <c r="C1236" s="266">
        <v>79</v>
      </c>
      <c r="D1236" s="15" t="s">
        <v>136</v>
      </c>
      <c r="E1236" s="29" t="s">
        <v>148</v>
      </c>
      <c r="F1236" s="15" t="s">
        <v>9</v>
      </c>
      <c r="G1236" s="266" t="s">
        <v>747</v>
      </c>
      <c r="H1236" s="200" t="str">
        <f t="shared" si="32"/>
        <v>FT3-FW5-B-MDF - W.Oak</v>
      </c>
      <c r="I1236" s="266">
        <v>21.400000000000002</v>
      </c>
      <c r="J1236" s="365">
        <f t="shared" si="33"/>
        <v>192.60000000000002</v>
      </c>
      <c r="L1236" t="s">
        <v>820</v>
      </c>
      <c r="M1236">
        <v>1</v>
      </c>
    </row>
    <row r="1237" spans="1:13">
      <c r="A1237" s="266" t="s">
        <v>769</v>
      </c>
      <c r="B1237" s="266">
        <v>18</v>
      </c>
      <c r="C1237" s="266">
        <v>100</v>
      </c>
      <c r="D1237" s="15" t="s">
        <v>136</v>
      </c>
      <c r="E1237" s="29" t="s">
        <v>151</v>
      </c>
      <c r="F1237" s="15" t="s">
        <v>9</v>
      </c>
      <c r="G1237" s="266" t="s">
        <v>747</v>
      </c>
      <c r="H1237" s="200" t="str">
        <f t="shared" si="32"/>
        <v>FT3-FW8-B-MDF - W.Oak</v>
      </c>
      <c r="I1237" s="266">
        <v>25.720000000000002</v>
      </c>
      <c r="J1237" s="365">
        <f t="shared" si="33"/>
        <v>231.48000000000002</v>
      </c>
      <c r="L1237" t="s">
        <v>820</v>
      </c>
      <c r="M1237">
        <v>1</v>
      </c>
    </row>
    <row r="1238" spans="1:13">
      <c r="A1238" s="266" t="s">
        <v>770</v>
      </c>
      <c r="B1238" s="266">
        <v>18</v>
      </c>
      <c r="C1238" s="266">
        <v>125</v>
      </c>
      <c r="D1238" s="15" t="s">
        <v>136</v>
      </c>
      <c r="E1238" s="29" t="s">
        <v>153</v>
      </c>
      <c r="F1238" s="15" t="s">
        <v>9</v>
      </c>
      <c r="G1238" s="266" t="s">
        <v>747</v>
      </c>
      <c r="H1238" s="200" t="str">
        <f t="shared" ref="H1238:H1301" si="34">D1238&amp;"-"&amp;E1238&amp;"-"&amp;F1238&amp;"-"&amp;G1238</f>
        <v>FT3-FW10-B-MDF - W.Oak</v>
      </c>
      <c r="I1238" s="266">
        <v>31.220000000000002</v>
      </c>
      <c r="J1238" s="365">
        <f t="shared" si="33"/>
        <v>280.98</v>
      </c>
      <c r="L1238" t="s">
        <v>820</v>
      </c>
      <c r="M1238">
        <v>1</v>
      </c>
    </row>
    <row r="1239" spans="1:13">
      <c r="A1239" s="266" t="s">
        <v>771</v>
      </c>
      <c r="B1239" s="266">
        <v>18</v>
      </c>
      <c r="C1239" s="266">
        <v>150</v>
      </c>
      <c r="D1239" s="15" t="s">
        <v>136</v>
      </c>
      <c r="E1239" s="29" t="s">
        <v>155</v>
      </c>
      <c r="F1239" s="15" t="s">
        <v>9</v>
      </c>
      <c r="G1239" s="266" t="s">
        <v>747</v>
      </c>
      <c r="H1239" s="200" t="str">
        <f t="shared" si="34"/>
        <v>FT3-FW12-B-MDF - W.Oak</v>
      </c>
      <c r="I1239" s="266">
        <v>36.47</v>
      </c>
      <c r="J1239" s="365">
        <f t="shared" si="33"/>
        <v>328.23</v>
      </c>
      <c r="L1239" t="s">
        <v>820</v>
      </c>
      <c r="M1239">
        <v>1</v>
      </c>
    </row>
    <row r="1240" spans="1:13">
      <c r="A1240" s="314" t="s">
        <v>756</v>
      </c>
      <c r="B1240" s="315">
        <v>9</v>
      </c>
      <c r="C1240" s="266">
        <v>79</v>
      </c>
      <c r="D1240" s="15" t="s">
        <v>783</v>
      </c>
      <c r="E1240" s="29" t="s">
        <v>148</v>
      </c>
      <c r="F1240" s="15" t="s">
        <v>9</v>
      </c>
      <c r="G1240" s="314" t="s">
        <v>813</v>
      </c>
      <c r="H1240" s="200" t="str">
        <f t="shared" si="34"/>
        <v>FT0-FW5-B-MDF - ASH</v>
      </c>
      <c r="I1240" s="314">
        <v>11.09</v>
      </c>
      <c r="J1240" s="365">
        <f t="shared" si="33"/>
        <v>99.81</v>
      </c>
      <c r="L1240" t="s">
        <v>820</v>
      </c>
      <c r="M1240">
        <v>1</v>
      </c>
    </row>
    <row r="1241" spans="1:13">
      <c r="A1241" s="314" t="s">
        <v>757</v>
      </c>
      <c r="B1241" s="315">
        <v>9</v>
      </c>
      <c r="C1241" s="266">
        <v>100</v>
      </c>
      <c r="D1241" s="15" t="s">
        <v>783</v>
      </c>
      <c r="E1241" s="29" t="s">
        <v>151</v>
      </c>
      <c r="F1241" s="15" t="s">
        <v>9</v>
      </c>
      <c r="G1241" s="314" t="s">
        <v>813</v>
      </c>
      <c r="H1241" s="200" t="str">
        <f t="shared" si="34"/>
        <v>FT0-FW8-B-MDF - ASH</v>
      </c>
      <c r="I1241" s="314">
        <v>13.31</v>
      </c>
      <c r="J1241" s="365">
        <f t="shared" si="33"/>
        <v>119.79</v>
      </c>
      <c r="L1241" t="s">
        <v>820</v>
      </c>
      <c r="M1241">
        <v>1</v>
      </c>
    </row>
    <row r="1242" spans="1:13">
      <c r="A1242" s="314" t="s">
        <v>758</v>
      </c>
      <c r="B1242" s="315">
        <v>9</v>
      </c>
      <c r="C1242" s="266">
        <v>125</v>
      </c>
      <c r="D1242" s="15" t="s">
        <v>783</v>
      </c>
      <c r="E1242" s="29" t="s">
        <v>153</v>
      </c>
      <c r="F1242" s="15" t="s">
        <v>9</v>
      </c>
      <c r="G1242" s="314" t="s">
        <v>813</v>
      </c>
      <c r="H1242" s="200" t="str">
        <f t="shared" si="34"/>
        <v>FT0-FW10-B-MDF - ASH</v>
      </c>
      <c r="I1242" s="314">
        <v>15.52</v>
      </c>
      <c r="J1242" s="365">
        <f t="shared" si="33"/>
        <v>139.68</v>
      </c>
      <c r="L1242" t="s">
        <v>820</v>
      </c>
      <c r="M1242">
        <v>1</v>
      </c>
    </row>
    <row r="1243" spans="1:13">
      <c r="A1243" s="314" t="s">
        <v>759</v>
      </c>
      <c r="B1243" s="315">
        <v>9</v>
      </c>
      <c r="C1243" s="266">
        <v>150</v>
      </c>
      <c r="D1243" s="15" t="s">
        <v>783</v>
      </c>
      <c r="E1243" s="29" t="s">
        <v>155</v>
      </c>
      <c r="F1243" s="15" t="s">
        <v>9</v>
      </c>
      <c r="G1243" s="314" t="s">
        <v>813</v>
      </c>
      <c r="H1243" s="200" t="str">
        <f t="shared" si="34"/>
        <v>FT0-FW12-B-MDF - ASH</v>
      </c>
      <c r="I1243" s="314">
        <v>17.68</v>
      </c>
      <c r="J1243" s="365">
        <f t="shared" si="33"/>
        <v>159.12</v>
      </c>
      <c r="L1243" t="s">
        <v>820</v>
      </c>
      <c r="M1243">
        <v>1</v>
      </c>
    </row>
    <row r="1244" spans="1:13">
      <c r="A1244" s="314" t="s">
        <v>764</v>
      </c>
      <c r="B1244" s="266">
        <v>15</v>
      </c>
      <c r="C1244" s="266">
        <v>79</v>
      </c>
      <c r="D1244" s="15" t="s">
        <v>135</v>
      </c>
      <c r="E1244" s="29" t="s">
        <v>148</v>
      </c>
      <c r="F1244" s="15" t="s">
        <v>9</v>
      </c>
      <c r="G1244" s="314" t="s">
        <v>813</v>
      </c>
      <c r="H1244" s="200" t="str">
        <f t="shared" si="34"/>
        <v>FT2-FW5-B-MDF - ASH</v>
      </c>
      <c r="I1244" s="314">
        <v>14.04</v>
      </c>
      <c r="J1244" s="365">
        <f t="shared" si="33"/>
        <v>126.35999999999999</v>
      </c>
      <c r="L1244" t="s">
        <v>820</v>
      </c>
      <c r="M1244">
        <v>1</v>
      </c>
    </row>
    <row r="1245" spans="1:13">
      <c r="A1245" s="314" t="s">
        <v>765</v>
      </c>
      <c r="B1245" s="266">
        <v>15</v>
      </c>
      <c r="C1245" s="266">
        <v>100</v>
      </c>
      <c r="D1245" s="15" t="s">
        <v>135</v>
      </c>
      <c r="E1245" s="29" t="s">
        <v>151</v>
      </c>
      <c r="F1245" s="15" t="s">
        <v>9</v>
      </c>
      <c r="G1245" s="314" t="s">
        <v>813</v>
      </c>
      <c r="H1245" s="200" t="str">
        <f t="shared" si="34"/>
        <v>FT2-FW8-B-MDF - ASH</v>
      </c>
      <c r="I1245" s="314">
        <v>16.690000000000001</v>
      </c>
      <c r="J1245" s="365">
        <f t="shared" si="33"/>
        <v>150.21</v>
      </c>
      <c r="L1245" t="s">
        <v>820</v>
      </c>
      <c r="M1245">
        <v>1</v>
      </c>
    </row>
    <row r="1246" spans="1:13">
      <c r="A1246" s="314" t="s">
        <v>766</v>
      </c>
      <c r="B1246" s="266">
        <v>15</v>
      </c>
      <c r="C1246" s="266">
        <v>125</v>
      </c>
      <c r="D1246" s="15" t="s">
        <v>135</v>
      </c>
      <c r="E1246" s="29" t="s">
        <v>153</v>
      </c>
      <c r="F1246" s="15" t="s">
        <v>9</v>
      </c>
      <c r="G1246" s="314" t="s">
        <v>813</v>
      </c>
      <c r="H1246" s="200" t="str">
        <f t="shared" si="34"/>
        <v>FT2-FW10-B-MDF - ASH</v>
      </c>
      <c r="I1246" s="314">
        <v>19.8</v>
      </c>
      <c r="J1246" s="365">
        <f t="shared" si="33"/>
        <v>178.20000000000002</v>
      </c>
      <c r="L1246" t="s">
        <v>820</v>
      </c>
      <c r="M1246">
        <v>1</v>
      </c>
    </row>
    <row r="1247" spans="1:13">
      <c r="A1247" s="314" t="s">
        <v>767</v>
      </c>
      <c r="B1247" s="266">
        <v>15</v>
      </c>
      <c r="C1247" s="266">
        <v>150</v>
      </c>
      <c r="D1247" s="15" t="s">
        <v>135</v>
      </c>
      <c r="E1247" s="29" t="s">
        <v>155</v>
      </c>
      <c r="F1247" s="15" t="s">
        <v>9</v>
      </c>
      <c r="G1247" s="314" t="s">
        <v>813</v>
      </c>
      <c r="H1247" s="200" t="str">
        <f t="shared" si="34"/>
        <v>FT2-FW12-B-MDF - ASH</v>
      </c>
      <c r="I1247" s="314">
        <v>22.91</v>
      </c>
      <c r="J1247" s="365">
        <f t="shared" si="33"/>
        <v>206.19</v>
      </c>
      <c r="L1247" t="s">
        <v>820</v>
      </c>
      <c r="M1247">
        <v>1</v>
      </c>
    </row>
    <row r="1248" spans="1:13">
      <c r="A1248" s="314" t="s">
        <v>768</v>
      </c>
      <c r="B1248" s="266">
        <v>18</v>
      </c>
      <c r="C1248" s="266">
        <v>79</v>
      </c>
      <c r="D1248" s="15" t="s">
        <v>136</v>
      </c>
      <c r="E1248" s="29" t="s">
        <v>148</v>
      </c>
      <c r="F1248" s="15" t="s">
        <v>9</v>
      </c>
      <c r="G1248" s="314" t="s">
        <v>813</v>
      </c>
      <c r="H1248" s="200" t="str">
        <f t="shared" si="34"/>
        <v>FT3-FW5-B-MDF - ASH</v>
      </c>
      <c r="I1248" s="314">
        <v>16.21</v>
      </c>
      <c r="J1248" s="365">
        <f t="shared" si="33"/>
        <v>145.89000000000001</v>
      </c>
      <c r="L1248" t="s">
        <v>820</v>
      </c>
      <c r="M1248">
        <v>1</v>
      </c>
    </row>
    <row r="1249" spans="1:13">
      <c r="A1249" s="314" t="s">
        <v>769</v>
      </c>
      <c r="B1249" s="266">
        <v>18</v>
      </c>
      <c r="C1249" s="266">
        <v>100</v>
      </c>
      <c r="D1249" s="15" t="s">
        <v>136</v>
      </c>
      <c r="E1249" s="29" t="s">
        <v>151</v>
      </c>
      <c r="F1249" s="15" t="s">
        <v>9</v>
      </c>
      <c r="G1249" s="314" t="s">
        <v>813</v>
      </c>
      <c r="H1249" s="200" t="str">
        <f t="shared" si="34"/>
        <v>FT3-FW8-B-MDF - ASH</v>
      </c>
      <c r="I1249" s="314">
        <v>19.32</v>
      </c>
      <c r="J1249" s="365">
        <f t="shared" si="33"/>
        <v>173.88</v>
      </c>
      <c r="L1249" t="s">
        <v>820</v>
      </c>
      <c r="M1249">
        <v>1</v>
      </c>
    </row>
    <row r="1250" spans="1:13">
      <c r="A1250" s="314" t="s">
        <v>770</v>
      </c>
      <c r="B1250" s="266">
        <v>18</v>
      </c>
      <c r="C1250" s="266">
        <v>125</v>
      </c>
      <c r="D1250" s="15" t="s">
        <v>136</v>
      </c>
      <c r="E1250" s="29" t="s">
        <v>153</v>
      </c>
      <c r="F1250" s="15" t="s">
        <v>9</v>
      </c>
      <c r="G1250" s="314" t="s">
        <v>813</v>
      </c>
      <c r="H1250" s="200" t="str">
        <f t="shared" si="34"/>
        <v>FT3-FW10-B-MDF - ASH</v>
      </c>
      <c r="I1250" s="314">
        <v>23.060000000000002</v>
      </c>
      <c r="J1250" s="365">
        <f t="shared" si="33"/>
        <v>207.54000000000002</v>
      </c>
      <c r="L1250" t="s">
        <v>820</v>
      </c>
      <c r="M1250">
        <v>1</v>
      </c>
    </row>
    <row r="1251" spans="1:13">
      <c r="A1251" s="314" t="s">
        <v>771</v>
      </c>
      <c r="B1251" s="266">
        <v>18</v>
      </c>
      <c r="C1251" s="266">
        <v>150</v>
      </c>
      <c r="D1251" s="15" t="s">
        <v>136</v>
      </c>
      <c r="E1251" s="29" t="s">
        <v>155</v>
      </c>
      <c r="F1251" s="15" t="s">
        <v>9</v>
      </c>
      <c r="G1251" s="314" t="s">
        <v>813</v>
      </c>
      <c r="H1251" s="200" t="str">
        <f t="shared" si="34"/>
        <v>FT3-FW12-B-MDF - ASH</v>
      </c>
      <c r="I1251" s="314">
        <v>26.82</v>
      </c>
      <c r="J1251" s="365">
        <f t="shared" si="33"/>
        <v>241.38</v>
      </c>
      <c r="L1251" t="s">
        <v>820</v>
      </c>
      <c r="M1251">
        <v>1</v>
      </c>
    </row>
    <row r="1252" spans="1:13">
      <c r="A1252" s="278" t="s">
        <v>756</v>
      </c>
      <c r="B1252" s="315">
        <v>9</v>
      </c>
      <c r="C1252" s="266">
        <v>79</v>
      </c>
      <c r="D1252" s="15" t="s">
        <v>783</v>
      </c>
      <c r="E1252" s="29" t="s">
        <v>148</v>
      </c>
      <c r="F1252" s="15" t="s">
        <v>9</v>
      </c>
      <c r="G1252" s="278" t="s">
        <v>748</v>
      </c>
      <c r="H1252" s="200" t="str">
        <f t="shared" si="34"/>
        <v>FT0-FW5-B-MDF - Stmd Beech</v>
      </c>
      <c r="I1252" s="278">
        <v>12.17</v>
      </c>
      <c r="J1252" s="365">
        <f t="shared" si="33"/>
        <v>109.53</v>
      </c>
      <c r="L1252" t="s">
        <v>820</v>
      </c>
      <c r="M1252">
        <v>1</v>
      </c>
    </row>
    <row r="1253" spans="1:13">
      <c r="A1253" s="278" t="s">
        <v>757</v>
      </c>
      <c r="B1253" s="315">
        <v>9</v>
      </c>
      <c r="C1253" s="266">
        <v>100</v>
      </c>
      <c r="D1253" s="15" t="s">
        <v>783</v>
      </c>
      <c r="E1253" s="29" t="s">
        <v>151</v>
      </c>
      <c r="F1253" s="15" t="s">
        <v>9</v>
      </c>
      <c r="G1253" s="278" t="s">
        <v>748</v>
      </c>
      <c r="H1253" s="200" t="str">
        <f t="shared" si="34"/>
        <v>FT0-FW8-B-MDF - Stmd Beech</v>
      </c>
      <c r="I1253" s="278">
        <v>14.27</v>
      </c>
      <c r="J1253" s="365">
        <f t="shared" si="33"/>
        <v>128.43</v>
      </c>
      <c r="L1253" t="s">
        <v>820</v>
      </c>
      <c r="M1253">
        <v>1</v>
      </c>
    </row>
    <row r="1254" spans="1:13">
      <c r="A1254" s="278" t="s">
        <v>758</v>
      </c>
      <c r="B1254" s="315">
        <v>9</v>
      </c>
      <c r="C1254" s="266">
        <v>125</v>
      </c>
      <c r="D1254" s="15" t="s">
        <v>783</v>
      </c>
      <c r="E1254" s="29" t="s">
        <v>153</v>
      </c>
      <c r="F1254" s="15" t="s">
        <v>9</v>
      </c>
      <c r="G1254" s="278" t="s">
        <v>748</v>
      </c>
      <c r="H1254" s="200" t="str">
        <f t="shared" si="34"/>
        <v>FT0-FW10-B-MDF - Stmd Beech</v>
      </c>
      <c r="I1254" s="278">
        <v>16.75</v>
      </c>
      <c r="J1254" s="365">
        <f t="shared" si="33"/>
        <v>150.75</v>
      </c>
      <c r="L1254" t="s">
        <v>820</v>
      </c>
      <c r="M1254">
        <v>1</v>
      </c>
    </row>
    <row r="1255" spans="1:13">
      <c r="A1255" s="278" t="s">
        <v>759</v>
      </c>
      <c r="B1255" s="315">
        <v>9</v>
      </c>
      <c r="C1255" s="266">
        <v>150</v>
      </c>
      <c r="D1255" s="15" t="s">
        <v>783</v>
      </c>
      <c r="E1255" s="29" t="s">
        <v>155</v>
      </c>
      <c r="F1255" s="15" t="s">
        <v>9</v>
      </c>
      <c r="G1255" s="278" t="s">
        <v>748</v>
      </c>
      <c r="H1255" s="200" t="str">
        <f t="shared" si="34"/>
        <v>FT0-FW12-B-MDF - Stmd Beech</v>
      </c>
      <c r="I1255" s="278">
        <v>19.220000000000002</v>
      </c>
      <c r="J1255" s="365">
        <f t="shared" si="33"/>
        <v>172.98000000000002</v>
      </c>
      <c r="L1255" t="s">
        <v>820</v>
      </c>
      <c r="M1255">
        <v>1</v>
      </c>
    </row>
    <row r="1256" spans="1:13">
      <c r="A1256" s="278" t="s">
        <v>764</v>
      </c>
      <c r="B1256" s="266">
        <v>15</v>
      </c>
      <c r="C1256" s="266">
        <v>79</v>
      </c>
      <c r="D1256" s="15" t="s">
        <v>135</v>
      </c>
      <c r="E1256" s="29" t="s">
        <v>148</v>
      </c>
      <c r="F1256" s="15" t="s">
        <v>9</v>
      </c>
      <c r="G1256" s="278" t="s">
        <v>748</v>
      </c>
      <c r="H1256" s="200" t="str">
        <f t="shared" si="34"/>
        <v>FT2-FW5-B-MDF - Stmd Beech</v>
      </c>
      <c r="I1256" s="278">
        <v>15.86</v>
      </c>
      <c r="J1256" s="365">
        <f t="shared" si="33"/>
        <v>142.74</v>
      </c>
      <c r="L1256" t="s">
        <v>820</v>
      </c>
      <c r="M1256">
        <v>1</v>
      </c>
    </row>
    <row r="1257" spans="1:13">
      <c r="A1257" s="278" t="s">
        <v>765</v>
      </c>
      <c r="B1257" s="266">
        <v>15</v>
      </c>
      <c r="C1257" s="266">
        <v>100</v>
      </c>
      <c r="D1257" s="15" t="s">
        <v>135</v>
      </c>
      <c r="E1257" s="29" t="s">
        <v>151</v>
      </c>
      <c r="F1257" s="15" t="s">
        <v>9</v>
      </c>
      <c r="G1257" s="278" t="s">
        <v>748</v>
      </c>
      <c r="H1257" s="200" t="str">
        <f t="shared" si="34"/>
        <v>FT2-FW8-B-MDF - Stmd Beech</v>
      </c>
      <c r="I1257" s="278">
        <v>18.850000000000001</v>
      </c>
      <c r="J1257" s="365">
        <f t="shared" si="33"/>
        <v>169.65</v>
      </c>
      <c r="L1257" t="s">
        <v>820</v>
      </c>
      <c r="M1257">
        <v>1</v>
      </c>
    </row>
    <row r="1258" spans="1:13">
      <c r="A1258" s="278" t="s">
        <v>766</v>
      </c>
      <c r="B1258" s="266">
        <v>15</v>
      </c>
      <c r="C1258" s="266">
        <v>125</v>
      </c>
      <c r="D1258" s="15" t="s">
        <v>135</v>
      </c>
      <c r="E1258" s="29" t="s">
        <v>153</v>
      </c>
      <c r="F1258" s="15" t="s">
        <v>9</v>
      </c>
      <c r="G1258" s="278" t="s">
        <v>748</v>
      </c>
      <c r="H1258" s="200" t="str">
        <f t="shared" si="34"/>
        <v>FT2-FW10-B-MDF - Stmd Beech</v>
      </c>
      <c r="I1258" s="278">
        <v>22.490000000000002</v>
      </c>
      <c r="J1258" s="365">
        <f t="shared" si="33"/>
        <v>202.41000000000003</v>
      </c>
      <c r="L1258" t="s">
        <v>820</v>
      </c>
      <c r="M1258">
        <v>1</v>
      </c>
    </row>
    <row r="1259" spans="1:13">
      <c r="A1259" s="278" t="s">
        <v>767</v>
      </c>
      <c r="B1259" s="266">
        <v>15</v>
      </c>
      <c r="C1259" s="266">
        <v>150</v>
      </c>
      <c r="D1259" s="15" t="s">
        <v>135</v>
      </c>
      <c r="E1259" s="29" t="s">
        <v>155</v>
      </c>
      <c r="F1259" s="15" t="s">
        <v>9</v>
      </c>
      <c r="G1259" s="278" t="s">
        <v>748</v>
      </c>
      <c r="H1259" s="200" t="str">
        <f t="shared" si="34"/>
        <v>FT2-FW12-B-MDF - Stmd Beech</v>
      </c>
      <c r="I1259" s="278">
        <v>26.12</v>
      </c>
      <c r="J1259" s="365">
        <f t="shared" si="33"/>
        <v>235.08</v>
      </c>
      <c r="L1259" t="s">
        <v>820</v>
      </c>
      <c r="M1259">
        <v>1</v>
      </c>
    </row>
    <row r="1260" spans="1:13">
      <c r="A1260" s="278" t="s">
        <v>768</v>
      </c>
      <c r="B1260" s="266">
        <v>18</v>
      </c>
      <c r="C1260" s="266">
        <v>79</v>
      </c>
      <c r="D1260" s="15" t="s">
        <v>136</v>
      </c>
      <c r="E1260" s="29" t="s">
        <v>148</v>
      </c>
      <c r="F1260" s="15" t="s">
        <v>9</v>
      </c>
      <c r="G1260" s="278" t="s">
        <v>748</v>
      </c>
      <c r="H1260" s="200" t="str">
        <f t="shared" si="34"/>
        <v>FT3-FW5-B-MDF - Stmd Beech</v>
      </c>
      <c r="I1260" s="278">
        <v>15.64</v>
      </c>
      <c r="J1260" s="365">
        <f t="shared" si="33"/>
        <v>140.76</v>
      </c>
      <c r="L1260" t="s">
        <v>820</v>
      </c>
      <c r="M1260">
        <v>1</v>
      </c>
    </row>
    <row r="1261" spans="1:13">
      <c r="A1261" s="278" t="s">
        <v>769</v>
      </c>
      <c r="B1261" s="266">
        <v>18</v>
      </c>
      <c r="C1261" s="266">
        <v>100</v>
      </c>
      <c r="D1261" s="15" t="s">
        <v>136</v>
      </c>
      <c r="E1261" s="29" t="s">
        <v>151</v>
      </c>
      <c r="F1261" s="15" t="s">
        <v>9</v>
      </c>
      <c r="G1261" s="278" t="s">
        <v>748</v>
      </c>
      <c r="H1261" s="200" t="str">
        <f t="shared" si="34"/>
        <v>FT3-FW8-B-MDF - Stmd Beech</v>
      </c>
      <c r="I1261" s="278">
        <v>18.59</v>
      </c>
      <c r="J1261" s="365">
        <f t="shared" ref="J1261:J1324" si="35">+I1261*9</f>
        <v>167.31</v>
      </c>
      <c r="L1261" t="s">
        <v>820</v>
      </c>
      <c r="M1261">
        <v>1</v>
      </c>
    </row>
    <row r="1262" spans="1:13">
      <c r="A1262" s="278" t="s">
        <v>770</v>
      </c>
      <c r="B1262" s="266">
        <v>18</v>
      </c>
      <c r="C1262" s="266">
        <v>125</v>
      </c>
      <c r="D1262" s="15" t="s">
        <v>136</v>
      </c>
      <c r="E1262" s="29" t="s">
        <v>153</v>
      </c>
      <c r="F1262" s="15" t="s">
        <v>9</v>
      </c>
      <c r="G1262" s="278" t="s">
        <v>748</v>
      </c>
      <c r="H1262" s="200" t="str">
        <f t="shared" si="34"/>
        <v>FT3-FW10-B-MDF - Stmd Beech</v>
      </c>
      <c r="I1262" s="278">
        <v>22.17</v>
      </c>
      <c r="J1262" s="365">
        <f t="shared" si="35"/>
        <v>199.53000000000003</v>
      </c>
      <c r="L1262" t="s">
        <v>820</v>
      </c>
      <c r="M1262">
        <v>1</v>
      </c>
    </row>
    <row r="1263" spans="1:13">
      <c r="A1263" s="278" t="s">
        <v>771</v>
      </c>
      <c r="B1263" s="266">
        <v>18</v>
      </c>
      <c r="C1263" s="266">
        <v>150</v>
      </c>
      <c r="D1263" s="15" t="s">
        <v>136</v>
      </c>
      <c r="E1263" s="29" t="s">
        <v>155</v>
      </c>
      <c r="F1263" s="15" t="s">
        <v>9</v>
      </c>
      <c r="G1263" s="278" t="s">
        <v>748</v>
      </c>
      <c r="H1263" s="200" t="str">
        <f t="shared" si="34"/>
        <v>FT3-FW12-B-MDF - Stmd Beech</v>
      </c>
      <c r="I1263" s="278">
        <v>25.75</v>
      </c>
      <c r="J1263" s="365">
        <f t="shared" si="35"/>
        <v>231.75</v>
      </c>
      <c r="L1263" t="s">
        <v>820</v>
      </c>
      <c r="M1263">
        <v>1</v>
      </c>
    </row>
    <row r="1264" spans="1:13">
      <c r="A1264" s="274" t="s">
        <v>756</v>
      </c>
      <c r="B1264" s="315">
        <v>9</v>
      </c>
      <c r="C1264" s="266">
        <v>79</v>
      </c>
      <c r="D1264" s="15" t="s">
        <v>783</v>
      </c>
      <c r="E1264" s="29" t="s">
        <v>148</v>
      </c>
      <c r="F1264" s="15" t="s">
        <v>9</v>
      </c>
      <c r="G1264" s="274" t="s">
        <v>814</v>
      </c>
      <c r="H1264" s="200" t="str">
        <f t="shared" si="34"/>
        <v>FT0-FW5-B-MDF - WALNUT</v>
      </c>
      <c r="I1264" s="274">
        <v>22.48</v>
      </c>
      <c r="J1264" s="365">
        <f t="shared" si="35"/>
        <v>202.32</v>
      </c>
      <c r="L1264" t="s">
        <v>820</v>
      </c>
      <c r="M1264">
        <v>1</v>
      </c>
    </row>
    <row r="1265" spans="1:13">
      <c r="A1265" s="274" t="s">
        <v>757</v>
      </c>
      <c r="B1265" s="315">
        <v>9</v>
      </c>
      <c r="C1265" s="266">
        <v>100</v>
      </c>
      <c r="D1265" s="15" t="s">
        <v>783</v>
      </c>
      <c r="E1265" s="29" t="s">
        <v>151</v>
      </c>
      <c r="F1265" s="15" t="s">
        <v>9</v>
      </c>
      <c r="G1265" s="274" t="s">
        <v>814</v>
      </c>
      <c r="H1265" s="200" t="str">
        <f t="shared" si="34"/>
        <v>FT0-FW8-B-MDF - WALNUT</v>
      </c>
      <c r="I1265" s="274">
        <v>27.770000000000003</v>
      </c>
      <c r="J1265" s="365">
        <f t="shared" si="35"/>
        <v>249.93000000000004</v>
      </c>
      <c r="L1265" t="s">
        <v>820</v>
      </c>
      <c r="M1265">
        <v>1</v>
      </c>
    </row>
    <row r="1266" spans="1:13">
      <c r="A1266" s="274" t="s">
        <v>758</v>
      </c>
      <c r="B1266" s="315">
        <v>9</v>
      </c>
      <c r="C1266" s="266">
        <v>125</v>
      </c>
      <c r="D1266" s="15" t="s">
        <v>783</v>
      </c>
      <c r="E1266" s="29" t="s">
        <v>153</v>
      </c>
      <c r="F1266" s="15" t="s">
        <v>9</v>
      </c>
      <c r="G1266" s="274" t="s">
        <v>814</v>
      </c>
      <c r="H1266" s="200" t="str">
        <f t="shared" si="34"/>
        <v>FT0-FW10-B-MDF - WALNUT</v>
      </c>
      <c r="I1266" s="274">
        <v>33.54</v>
      </c>
      <c r="J1266" s="365">
        <f t="shared" si="35"/>
        <v>301.86</v>
      </c>
      <c r="L1266" t="s">
        <v>820</v>
      </c>
      <c r="M1266">
        <v>1</v>
      </c>
    </row>
    <row r="1267" spans="1:13">
      <c r="A1267" s="274" t="s">
        <v>759</v>
      </c>
      <c r="B1267" s="315">
        <v>9</v>
      </c>
      <c r="C1267" s="266">
        <v>150</v>
      </c>
      <c r="D1267" s="15" t="s">
        <v>783</v>
      </c>
      <c r="E1267" s="29" t="s">
        <v>155</v>
      </c>
      <c r="F1267" s="15" t="s">
        <v>9</v>
      </c>
      <c r="G1267" s="274" t="s">
        <v>814</v>
      </c>
      <c r="H1267" s="200" t="str">
        <f t="shared" si="34"/>
        <v>FT0-FW12-B-MDF - WALNUT</v>
      </c>
      <c r="I1267" s="274">
        <v>39.11</v>
      </c>
      <c r="J1267" s="365">
        <f t="shared" si="35"/>
        <v>351.99</v>
      </c>
      <c r="L1267" t="s">
        <v>820</v>
      </c>
      <c r="M1267">
        <v>1</v>
      </c>
    </row>
    <row r="1268" spans="1:13">
      <c r="A1268" s="274" t="s">
        <v>764</v>
      </c>
      <c r="B1268" s="266">
        <v>15</v>
      </c>
      <c r="C1268" s="266">
        <v>79</v>
      </c>
      <c r="D1268" s="15" t="s">
        <v>135</v>
      </c>
      <c r="E1268" s="29" t="s">
        <v>148</v>
      </c>
      <c r="F1268" s="15" t="s">
        <v>9</v>
      </c>
      <c r="G1268" s="274" t="s">
        <v>814</v>
      </c>
      <c r="H1268" s="200" t="str">
        <f t="shared" si="34"/>
        <v>FT2-FW5-B-MDF - WALNUT</v>
      </c>
      <c r="I1268" s="274">
        <v>32.729999999999997</v>
      </c>
      <c r="J1268" s="365">
        <f t="shared" si="35"/>
        <v>294.57</v>
      </c>
      <c r="L1268" t="s">
        <v>820</v>
      </c>
      <c r="M1268">
        <v>1</v>
      </c>
    </row>
    <row r="1269" spans="1:13">
      <c r="A1269" s="274" t="s">
        <v>765</v>
      </c>
      <c r="B1269" s="266">
        <v>15</v>
      </c>
      <c r="C1269" s="266">
        <v>100</v>
      </c>
      <c r="D1269" s="15" t="s">
        <v>135</v>
      </c>
      <c r="E1269" s="29" t="s">
        <v>151</v>
      </c>
      <c r="F1269" s="15" t="s">
        <v>9</v>
      </c>
      <c r="G1269" s="274" t="s">
        <v>814</v>
      </c>
      <c r="H1269" s="200" t="str">
        <f t="shared" si="34"/>
        <v>FT2-FW8-B-MDF - WALNUT</v>
      </c>
      <c r="I1269" s="274">
        <v>40.479999999999997</v>
      </c>
      <c r="J1269" s="365">
        <f t="shared" si="35"/>
        <v>364.32</v>
      </c>
      <c r="L1269" t="s">
        <v>820</v>
      </c>
      <c r="M1269">
        <v>1</v>
      </c>
    </row>
    <row r="1270" spans="1:13">
      <c r="A1270" s="274" t="s">
        <v>766</v>
      </c>
      <c r="B1270" s="266">
        <v>15</v>
      </c>
      <c r="C1270" s="266">
        <v>125</v>
      </c>
      <c r="D1270" s="15" t="s">
        <v>135</v>
      </c>
      <c r="E1270" s="29" t="s">
        <v>153</v>
      </c>
      <c r="F1270" s="15" t="s">
        <v>9</v>
      </c>
      <c r="G1270" s="274" t="s">
        <v>814</v>
      </c>
      <c r="H1270" s="200" t="str">
        <f t="shared" si="34"/>
        <v>FT2-FW10-B-MDF - WALNUT</v>
      </c>
      <c r="I1270" s="274">
        <v>49.419999999999995</v>
      </c>
      <c r="J1270" s="365">
        <f t="shared" si="35"/>
        <v>444.78</v>
      </c>
      <c r="L1270" t="s">
        <v>820</v>
      </c>
      <c r="M1270">
        <v>1</v>
      </c>
    </row>
    <row r="1271" spans="1:13">
      <c r="A1271" s="274" t="s">
        <v>767</v>
      </c>
      <c r="B1271" s="266">
        <v>15</v>
      </c>
      <c r="C1271" s="266">
        <v>150</v>
      </c>
      <c r="D1271" s="15" t="s">
        <v>135</v>
      </c>
      <c r="E1271" s="29" t="s">
        <v>155</v>
      </c>
      <c r="F1271" s="15" t="s">
        <v>9</v>
      </c>
      <c r="G1271" s="274" t="s">
        <v>814</v>
      </c>
      <c r="H1271" s="200" t="str">
        <f t="shared" si="34"/>
        <v>FT2-FW12-B-MDF - WALNUT</v>
      </c>
      <c r="I1271" s="274">
        <v>58.85</v>
      </c>
      <c r="J1271" s="365">
        <f t="shared" si="35"/>
        <v>529.65</v>
      </c>
      <c r="L1271" t="s">
        <v>820</v>
      </c>
      <c r="M1271">
        <v>1</v>
      </c>
    </row>
    <row r="1272" spans="1:13">
      <c r="A1272" s="274" t="s">
        <v>768</v>
      </c>
      <c r="B1272" s="266">
        <v>18</v>
      </c>
      <c r="C1272" s="266">
        <v>79</v>
      </c>
      <c r="D1272" s="15" t="s">
        <v>136</v>
      </c>
      <c r="E1272" s="29" t="s">
        <v>148</v>
      </c>
      <c r="F1272" s="15" t="s">
        <v>9</v>
      </c>
      <c r="G1272" s="274" t="s">
        <v>814</v>
      </c>
      <c r="H1272" s="200" t="str">
        <f t="shared" si="34"/>
        <v>FT3-FW5-B-MDF - WALNUT</v>
      </c>
      <c r="I1272" s="274">
        <v>36.93</v>
      </c>
      <c r="J1272" s="365">
        <f t="shared" si="35"/>
        <v>332.37</v>
      </c>
      <c r="L1272" t="s">
        <v>820</v>
      </c>
      <c r="M1272">
        <v>1</v>
      </c>
    </row>
    <row r="1273" spans="1:13">
      <c r="A1273" s="274" t="s">
        <v>769</v>
      </c>
      <c r="B1273" s="266">
        <v>18</v>
      </c>
      <c r="C1273" s="266">
        <v>100</v>
      </c>
      <c r="D1273" s="15" t="s">
        <v>136</v>
      </c>
      <c r="E1273" s="29" t="s">
        <v>151</v>
      </c>
      <c r="F1273" s="15" t="s">
        <v>9</v>
      </c>
      <c r="G1273" s="274" t="s">
        <v>814</v>
      </c>
      <c r="H1273" s="200" t="str">
        <f t="shared" si="34"/>
        <v>FT3-FW8-B-MDF - WALNUT</v>
      </c>
      <c r="I1273" s="274">
        <v>45.11</v>
      </c>
      <c r="J1273" s="365">
        <f t="shared" si="35"/>
        <v>405.99</v>
      </c>
      <c r="L1273" t="s">
        <v>820</v>
      </c>
      <c r="M1273">
        <v>1</v>
      </c>
    </row>
    <row r="1274" spans="1:13">
      <c r="A1274" s="274" t="s">
        <v>770</v>
      </c>
      <c r="B1274" s="266">
        <v>18</v>
      </c>
      <c r="C1274" s="266">
        <v>125</v>
      </c>
      <c r="D1274" s="15" t="s">
        <v>136</v>
      </c>
      <c r="E1274" s="29" t="s">
        <v>153</v>
      </c>
      <c r="F1274" s="15" t="s">
        <v>9</v>
      </c>
      <c r="G1274" s="274" t="s">
        <v>814</v>
      </c>
      <c r="H1274" s="200" t="str">
        <f t="shared" si="34"/>
        <v>FT3-FW10-B-MDF - WALNUT</v>
      </c>
      <c r="I1274" s="274">
        <v>55.199999999999996</v>
      </c>
      <c r="J1274" s="365">
        <f t="shared" si="35"/>
        <v>496.79999999999995</v>
      </c>
      <c r="L1274" t="s">
        <v>820</v>
      </c>
      <c r="M1274">
        <v>1</v>
      </c>
    </row>
    <row r="1275" spans="1:13">
      <c r="A1275" s="274" t="s">
        <v>771</v>
      </c>
      <c r="B1275" s="266">
        <v>18</v>
      </c>
      <c r="C1275" s="266">
        <v>150</v>
      </c>
      <c r="D1275" s="15" t="s">
        <v>136</v>
      </c>
      <c r="E1275" s="29" t="s">
        <v>155</v>
      </c>
      <c r="F1275" s="15" t="s">
        <v>9</v>
      </c>
      <c r="G1275" s="274" t="s">
        <v>814</v>
      </c>
      <c r="H1275" s="200" t="str">
        <f t="shared" si="34"/>
        <v>FT3-FW12-B-MDF - WALNUT</v>
      </c>
      <c r="I1275" s="274">
        <v>66</v>
      </c>
      <c r="J1275" s="365">
        <f t="shared" si="35"/>
        <v>594</v>
      </c>
      <c r="L1275" t="s">
        <v>820</v>
      </c>
      <c r="M1275">
        <v>1</v>
      </c>
    </row>
    <row r="1276" spans="1:13">
      <c r="A1276" s="319" t="s">
        <v>756</v>
      </c>
      <c r="B1276" s="315">
        <v>9</v>
      </c>
      <c r="C1276" s="266">
        <v>79</v>
      </c>
      <c r="D1276" s="15" t="s">
        <v>783</v>
      </c>
      <c r="E1276" s="29" t="s">
        <v>148</v>
      </c>
      <c r="F1276" s="15" t="s">
        <v>9</v>
      </c>
      <c r="G1276" s="319" t="s">
        <v>815</v>
      </c>
      <c r="H1276" s="200" t="str">
        <f t="shared" si="34"/>
        <v>FT0-FW5-B-MDF - MAPLE</v>
      </c>
      <c r="I1276" s="319">
        <v>13.02</v>
      </c>
      <c r="J1276" s="365">
        <f t="shared" si="35"/>
        <v>117.17999999999999</v>
      </c>
      <c r="L1276" t="s">
        <v>820</v>
      </c>
      <c r="M1276">
        <v>1</v>
      </c>
    </row>
    <row r="1277" spans="1:13">
      <c r="A1277" s="319" t="s">
        <v>757</v>
      </c>
      <c r="B1277" s="315">
        <v>9</v>
      </c>
      <c r="C1277" s="266">
        <v>100</v>
      </c>
      <c r="D1277" s="15" t="s">
        <v>783</v>
      </c>
      <c r="E1277" s="29" t="s">
        <v>151</v>
      </c>
      <c r="F1277" s="15" t="s">
        <v>9</v>
      </c>
      <c r="G1277" s="319" t="s">
        <v>815</v>
      </c>
      <c r="H1277" s="200" t="str">
        <f t="shared" si="34"/>
        <v>FT0-FW8-B-MDF - MAPLE</v>
      </c>
      <c r="I1277" s="319">
        <v>15.22</v>
      </c>
      <c r="J1277" s="365">
        <f t="shared" si="35"/>
        <v>136.98000000000002</v>
      </c>
      <c r="L1277" t="s">
        <v>820</v>
      </c>
      <c r="M1277">
        <v>1</v>
      </c>
    </row>
    <row r="1278" spans="1:13">
      <c r="A1278" s="319" t="s">
        <v>758</v>
      </c>
      <c r="B1278" s="315">
        <v>9</v>
      </c>
      <c r="C1278" s="266">
        <v>125</v>
      </c>
      <c r="D1278" s="15" t="s">
        <v>783</v>
      </c>
      <c r="E1278" s="29" t="s">
        <v>153</v>
      </c>
      <c r="F1278" s="15" t="s">
        <v>9</v>
      </c>
      <c r="G1278" s="319" t="s">
        <v>815</v>
      </c>
      <c r="H1278" s="200" t="str">
        <f t="shared" si="34"/>
        <v>FT0-FW10-B-MDF - MAPLE</v>
      </c>
      <c r="I1278" s="319">
        <v>18.200000000000003</v>
      </c>
      <c r="J1278" s="365">
        <f t="shared" si="35"/>
        <v>163.80000000000001</v>
      </c>
      <c r="L1278" t="s">
        <v>820</v>
      </c>
      <c r="M1278">
        <v>1</v>
      </c>
    </row>
    <row r="1279" spans="1:13">
      <c r="A1279" s="319" t="s">
        <v>759</v>
      </c>
      <c r="B1279" s="315">
        <v>9</v>
      </c>
      <c r="C1279" s="266">
        <v>150</v>
      </c>
      <c r="D1279" s="15" t="s">
        <v>783</v>
      </c>
      <c r="E1279" s="29" t="s">
        <v>155</v>
      </c>
      <c r="F1279" s="15" t="s">
        <v>9</v>
      </c>
      <c r="G1279" s="319" t="s">
        <v>815</v>
      </c>
      <c r="H1279" s="200" t="str">
        <f t="shared" si="34"/>
        <v>FT0-FW12-B-MDF - MAPLE</v>
      </c>
      <c r="I1279" s="319">
        <v>20.970000000000002</v>
      </c>
      <c r="J1279" s="365">
        <f t="shared" si="35"/>
        <v>188.73000000000002</v>
      </c>
      <c r="L1279" t="s">
        <v>820</v>
      </c>
      <c r="M1279">
        <v>1</v>
      </c>
    </row>
    <row r="1280" spans="1:13">
      <c r="A1280" s="319" t="s">
        <v>764</v>
      </c>
      <c r="B1280" s="266">
        <v>15</v>
      </c>
      <c r="C1280" s="266">
        <v>79</v>
      </c>
      <c r="D1280" s="15" t="s">
        <v>135</v>
      </c>
      <c r="E1280" s="29" t="s">
        <v>148</v>
      </c>
      <c r="F1280" s="15" t="s">
        <v>9</v>
      </c>
      <c r="G1280" s="319" t="s">
        <v>815</v>
      </c>
      <c r="H1280" s="200" t="str">
        <f t="shared" si="34"/>
        <v>FT2-FW5-B-MDF - MAPLE</v>
      </c>
      <c r="I1280" s="319">
        <v>16.46</v>
      </c>
      <c r="J1280" s="365">
        <f t="shared" si="35"/>
        <v>148.14000000000001</v>
      </c>
      <c r="L1280" t="s">
        <v>820</v>
      </c>
      <c r="M1280">
        <v>1</v>
      </c>
    </row>
    <row r="1281" spans="1:13">
      <c r="A1281" s="319" t="s">
        <v>765</v>
      </c>
      <c r="B1281" s="266">
        <v>15</v>
      </c>
      <c r="C1281" s="266">
        <v>100</v>
      </c>
      <c r="D1281" s="15" t="s">
        <v>135</v>
      </c>
      <c r="E1281" s="29" t="s">
        <v>151</v>
      </c>
      <c r="F1281" s="15" t="s">
        <v>9</v>
      </c>
      <c r="G1281" s="319" t="s">
        <v>815</v>
      </c>
      <c r="H1281" s="200" t="str">
        <f t="shared" si="34"/>
        <v>FT2-FW8-B-MDF - MAPLE</v>
      </c>
      <c r="I1281" s="319">
        <v>19.89</v>
      </c>
      <c r="J1281" s="365">
        <f t="shared" si="35"/>
        <v>179.01</v>
      </c>
      <c r="L1281" t="s">
        <v>820</v>
      </c>
      <c r="M1281">
        <v>1</v>
      </c>
    </row>
    <row r="1282" spans="1:13">
      <c r="A1282" s="319" t="s">
        <v>766</v>
      </c>
      <c r="B1282" s="266">
        <v>15</v>
      </c>
      <c r="C1282" s="266">
        <v>125</v>
      </c>
      <c r="D1282" s="15" t="s">
        <v>135</v>
      </c>
      <c r="E1282" s="29" t="s">
        <v>153</v>
      </c>
      <c r="F1282" s="15" t="s">
        <v>9</v>
      </c>
      <c r="G1282" s="319" t="s">
        <v>815</v>
      </c>
      <c r="H1282" s="200" t="str">
        <f t="shared" si="34"/>
        <v>FT2-FW10-B-MDF - MAPLE</v>
      </c>
      <c r="I1282" s="319">
        <v>23.830000000000002</v>
      </c>
      <c r="J1282" s="365">
        <f t="shared" si="35"/>
        <v>214.47000000000003</v>
      </c>
      <c r="L1282" t="s">
        <v>820</v>
      </c>
      <c r="M1282">
        <v>1</v>
      </c>
    </row>
    <row r="1283" spans="1:13">
      <c r="A1283" s="319" t="s">
        <v>767</v>
      </c>
      <c r="B1283" s="266">
        <v>15</v>
      </c>
      <c r="C1283" s="266">
        <v>150</v>
      </c>
      <c r="D1283" s="15" t="s">
        <v>135</v>
      </c>
      <c r="E1283" s="29" t="s">
        <v>155</v>
      </c>
      <c r="F1283" s="15" t="s">
        <v>9</v>
      </c>
      <c r="G1283" s="319" t="s">
        <v>815</v>
      </c>
      <c r="H1283" s="200" t="str">
        <f t="shared" si="34"/>
        <v>FT2-FW12-B-MDF - MAPLE</v>
      </c>
      <c r="I1283" s="319">
        <v>27.73</v>
      </c>
      <c r="J1283" s="365">
        <f t="shared" si="35"/>
        <v>249.57</v>
      </c>
      <c r="L1283" t="s">
        <v>820</v>
      </c>
      <c r="M1283">
        <v>1</v>
      </c>
    </row>
    <row r="1284" spans="1:13">
      <c r="A1284" s="319" t="s">
        <v>768</v>
      </c>
      <c r="B1284" s="266">
        <v>18</v>
      </c>
      <c r="C1284" s="266">
        <v>79</v>
      </c>
      <c r="D1284" s="15" t="s">
        <v>136</v>
      </c>
      <c r="E1284" s="29" t="s">
        <v>148</v>
      </c>
      <c r="F1284" s="15" t="s">
        <v>9</v>
      </c>
      <c r="G1284" s="319" t="s">
        <v>815</v>
      </c>
      <c r="H1284" s="200" t="str">
        <f t="shared" si="34"/>
        <v>FT3-FW5-B-MDF - MAPLE</v>
      </c>
      <c r="I1284" s="319">
        <v>19.12</v>
      </c>
      <c r="J1284" s="365">
        <f t="shared" si="35"/>
        <v>172.08</v>
      </c>
      <c r="L1284" t="s">
        <v>820</v>
      </c>
      <c r="M1284">
        <v>1</v>
      </c>
    </row>
    <row r="1285" spans="1:13">
      <c r="A1285" s="319" t="s">
        <v>769</v>
      </c>
      <c r="B1285" s="266">
        <v>18</v>
      </c>
      <c r="C1285" s="266">
        <v>100</v>
      </c>
      <c r="D1285" s="15" t="s">
        <v>136</v>
      </c>
      <c r="E1285" s="29" t="s">
        <v>151</v>
      </c>
      <c r="F1285" s="15" t="s">
        <v>9</v>
      </c>
      <c r="G1285" s="319" t="s">
        <v>815</v>
      </c>
      <c r="H1285" s="200" t="str">
        <f t="shared" si="34"/>
        <v>FT3-FW8-B-MDF - MAPLE</v>
      </c>
      <c r="I1285" s="319">
        <v>23.32</v>
      </c>
      <c r="J1285" s="365">
        <f t="shared" si="35"/>
        <v>209.88</v>
      </c>
      <c r="L1285" t="s">
        <v>820</v>
      </c>
      <c r="M1285">
        <v>1</v>
      </c>
    </row>
    <row r="1286" spans="1:13">
      <c r="A1286" s="319" t="s">
        <v>770</v>
      </c>
      <c r="B1286" s="266">
        <v>18</v>
      </c>
      <c r="C1286" s="266">
        <v>125</v>
      </c>
      <c r="D1286" s="15" t="s">
        <v>136</v>
      </c>
      <c r="E1286" s="29" t="s">
        <v>153</v>
      </c>
      <c r="F1286" s="15" t="s">
        <v>9</v>
      </c>
      <c r="G1286" s="319" t="s">
        <v>815</v>
      </c>
      <c r="H1286" s="200" t="str">
        <f t="shared" si="34"/>
        <v>FT3-FW10-B-MDF - MAPLE</v>
      </c>
      <c r="I1286" s="319">
        <v>28.03</v>
      </c>
      <c r="J1286" s="365">
        <f t="shared" si="35"/>
        <v>252.27</v>
      </c>
      <c r="L1286" t="s">
        <v>820</v>
      </c>
      <c r="M1286">
        <v>1</v>
      </c>
    </row>
    <row r="1287" spans="1:13">
      <c r="A1287" s="319" t="s">
        <v>771</v>
      </c>
      <c r="B1287" s="266">
        <v>18</v>
      </c>
      <c r="C1287" s="266">
        <v>150</v>
      </c>
      <c r="D1287" s="15" t="s">
        <v>136</v>
      </c>
      <c r="E1287" s="29" t="s">
        <v>155</v>
      </c>
      <c r="F1287" s="15" t="s">
        <v>9</v>
      </c>
      <c r="G1287" s="319" t="s">
        <v>815</v>
      </c>
      <c r="H1287" s="200" t="str">
        <f t="shared" si="34"/>
        <v>FT3-FW12-B-MDF - MAPLE</v>
      </c>
      <c r="I1287" s="319">
        <v>32.75</v>
      </c>
      <c r="J1287" s="365">
        <f t="shared" si="35"/>
        <v>294.75</v>
      </c>
      <c r="L1287" t="s">
        <v>820</v>
      </c>
      <c r="M1287">
        <v>1</v>
      </c>
    </row>
    <row r="1288" spans="1:13">
      <c r="A1288" s="315" t="s">
        <v>756</v>
      </c>
      <c r="B1288" s="315">
        <v>9</v>
      </c>
      <c r="C1288" s="266">
        <v>79</v>
      </c>
      <c r="D1288" s="15" t="s">
        <v>783</v>
      </c>
      <c r="E1288" s="29" t="s">
        <v>148</v>
      </c>
      <c r="F1288" s="15" t="s">
        <v>9</v>
      </c>
      <c r="G1288" s="315" t="s">
        <v>816</v>
      </c>
      <c r="H1288" s="200" t="str">
        <f t="shared" si="34"/>
        <v>FT0-FW5-B-MDF - CHERRY</v>
      </c>
      <c r="I1288" s="315">
        <v>15.07</v>
      </c>
      <c r="J1288" s="365">
        <f t="shared" si="35"/>
        <v>135.63</v>
      </c>
      <c r="L1288" t="s">
        <v>820</v>
      </c>
      <c r="M1288">
        <v>1</v>
      </c>
    </row>
    <row r="1289" spans="1:13">
      <c r="A1289" s="315" t="s">
        <v>757</v>
      </c>
      <c r="B1289" s="315">
        <v>9</v>
      </c>
      <c r="C1289" s="266">
        <v>100</v>
      </c>
      <c r="D1289" s="15" t="s">
        <v>783</v>
      </c>
      <c r="E1289" s="29" t="s">
        <v>151</v>
      </c>
      <c r="F1289" s="15" t="s">
        <v>9</v>
      </c>
      <c r="G1289" s="315" t="s">
        <v>816</v>
      </c>
      <c r="H1289" s="200" t="str">
        <f t="shared" si="34"/>
        <v>FT0-FW8-B-MDF - CHERRY</v>
      </c>
      <c r="I1289" s="315">
        <v>18.020000000000003</v>
      </c>
      <c r="J1289" s="365">
        <f t="shared" si="35"/>
        <v>162.18000000000004</v>
      </c>
      <c r="L1289" t="s">
        <v>820</v>
      </c>
      <c r="M1289">
        <v>1</v>
      </c>
    </row>
    <row r="1290" spans="1:13">
      <c r="A1290" s="315" t="s">
        <v>758</v>
      </c>
      <c r="B1290" s="315">
        <v>9</v>
      </c>
      <c r="C1290" s="266">
        <v>125</v>
      </c>
      <c r="D1290" s="15" t="s">
        <v>783</v>
      </c>
      <c r="E1290" s="29" t="s">
        <v>153</v>
      </c>
      <c r="F1290" s="15" t="s">
        <v>9</v>
      </c>
      <c r="G1290" s="315" t="s">
        <v>816</v>
      </c>
      <c r="H1290" s="200" t="str">
        <f t="shared" si="34"/>
        <v>FT0-FW10-B-MDF - CHERRY</v>
      </c>
      <c r="I1290" s="315">
        <v>21.44</v>
      </c>
      <c r="J1290" s="365">
        <f t="shared" si="35"/>
        <v>192.96</v>
      </c>
      <c r="L1290" t="s">
        <v>820</v>
      </c>
      <c r="M1290">
        <v>1</v>
      </c>
    </row>
    <row r="1291" spans="1:13">
      <c r="A1291" s="315" t="s">
        <v>759</v>
      </c>
      <c r="B1291" s="315">
        <v>9</v>
      </c>
      <c r="C1291" s="266">
        <v>150</v>
      </c>
      <c r="D1291" s="15" t="s">
        <v>783</v>
      </c>
      <c r="E1291" s="29" t="s">
        <v>155</v>
      </c>
      <c r="F1291" s="15" t="s">
        <v>9</v>
      </c>
      <c r="G1291" s="315" t="s">
        <v>816</v>
      </c>
      <c r="H1291" s="200" t="str">
        <f t="shared" si="34"/>
        <v>FT0-FW12-B-MDF - CHERRY</v>
      </c>
      <c r="I1291" s="315">
        <v>25.16</v>
      </c>
      <c r="J1291" s="365">
        <f t="shared" si="35"/>
        <v>226.44</v>
      </c>
      <c r="L1291" t="s">
        <v>820</v>
      </c>
      <c r="M1291">
        <v>1</v>
      </c>
    </row>
    <row r="1292" spans="1:13">
      <c r="A1292" s="315" t="s">
        <v>764</v>
      </c>
      <c r="B1292" s="266">
        <v>15</v>
      </c>
      <c r="C1292" s="266">
        <v>79</v>
      </c>
      <c r="D1292" s="15" t="s">
        <v>135</v>
      </c>
      <c r="E1292" s="29" t="s">
        <v>148</v>
      </c>
      <c r="F1292" s="15" t="s">
        <v>9</v>
      </c>
      <c r="G1292" s="315" t="s">
        <v>816</v>
      </c>
      <c r="H1292" s="200" t="str">
        <f t="shared" si="34"/>
        <v>FT2-FW5-B-MDF - CHERRY</v>
      </c>
      <c r="I1292" s="315">
        <v>19.82</v>
      </c>
      <c r="J1292" s="365">
        <f t="shared" si="35"/>
        <v>178.38</v>
      </c>
      <c r="L1292" t="s">
        <v>820</v>
      </c>
      <c r="M1292">
        <v>1</v>
      </c>
    </row>
    <row r="1293" spans="1:13">
      <c r="A1293" s="315" t="s">
        <v>765</v>
      </c>
      <c r="B1293" s="266">
        <v>15</v>
      </c>
      <c r="C1293" s="266">
        <v>100</v>
      </c>
      <c r="D1293" s="15" t="s">
        <v>135</v>
      </c>
      <c r="E1293" s="29" t="s">
        <v>151</v>
      </c>
      <c r="F1293" s="15" t="s">
        <v>9</v>
      </c>
      <c r="G1293" s="315" t="s">
        <v>816</v>
      </c>
      <c r="H1293" s="200" t="str">
        <f t="shared" si="34"/>
        <v>FT2-FW8-B-MDF - CHERRY</v>
      </c>
      <c r="I1293" s="315">
        <v>24.23</v>
      </c>
      <c r="J1293" s="365">
        <f t="shared" si="35"/>
        <v>218.07</v>
      </c>
      <c r="L1293" t="s">
        <v>820</v>
      </c>
      <c r="M1293">
        <v>1</v>
      </c>
    </row>
    <row r="1294" spans="1:13">
      <c r="A1294" s="315" t="s">
        <v>766</v>
      </c>
      <c r="B1294" s="266">
        <v>15</v>
      </c>
      <c r="C1294" s="266">
        <v>125</v>
      </c>
      <c r="D1294" s="15" t="s">
        <v>135</v>
      </c>
      <c r="E1294" s="29" t="s">
        <v>153</v>
      </c>
      <c r="F1294" s="15" t="s">
        <v>9</v>
      </c>
      <c r="G1294" s="315" t="s">
        <v>816</v>
      </c>
      <c r="H1294" s="200" t="str">
        <f t="shared" si="34"/>
        <v>FT2-FW10-B-MDF - CHERRY</v>
      </c>
      <c r="I1294" s="315">
        <v>29.150000000000002</v>
      </c>
      <c r="J1294" s="365">
        <f t="shared" si="35"/>
        <v>262.35000000000002</v>
      </c>
      <c r="L1294" t="s">
        <v>820</v>
      </c>
      <c r="M1294">
        <v>1</v>
      </c>
    </row>
    <row r="1295" spans="1:13">
      <c r="A1295" s="315" t="s">
        <v>767</v>
      </c>
      <c r="B1295" s="266">
        <v>15</v>
      </c>
      <c r="C1295" s="266">
        <v>150</v>
      </c>
      <c r="D1295" s="15" t="s">
        <v>135</v>
      </c>
      <c r="E1295" s="29" t="s">
        <v>155</v>
      </c>
      <c r="F1295" s="15" t="s">
        <v>9</v>
      </c>
      <c r="G1295" s="315" t="s">
        <v>816</v>
      </c>
      <c r="H1295" s="200" t="str">
        <f t="shared" si="34"/>
        <v>FT2-FW12-B-MDF - CHERRY</v>
      </c>
      <c r="I1295" s="315">
        <v>34.059999999999995</v>
      </c>
      <c r="J1295" s="365">
        <f t="shared" si="35"/>
        <v>306.53999999999996</v>
      </c>
      <c r="L1295" t="s">
        <v>820</v>
      </c>
      <c r="M1295">
        <v>1</v>
      </c>
    </row>
    <row r="1296" spans="1:13">
      <c r="A1296" s="315" t="s">
        <v>768</v>
      </c>
      <c r="B1296" s="266">
        <v>18</v>
      </c>
      <c r="C1296" s="266">
        <v>79</v>
      </c>
      <c r="D1296" s="15" t="s">
        <v>136</v>
      </c>
      <c r="E1296" s="29" t="s">
        <v>148</v>
      </c>
      <c r="F1296" s="15" t="s">
        <v>9</v>
      </c>
      <c r="G1296" s="315" t="s">
        <v>816</v>
      </c>
      <c r="H1296" s="200" t="str">
        <f t="shared" si="34"/>
        <v>FT3-FW5-B-MDF - CHERRY</v>
      </c>
      <c r="I1296" s="315">
        <v>23.610000000000003</v>
      </c>
      <c r="J1296" s="365">
        <f t="shared" si="35"/>
        <v>212.49000000000004</v>
      </c>
      <c r="L1296" t="s">
        <v>820</v>
      </c>
      <c r="M1296">
        <v>1</v>
      </c>
    </row>
    <row r="1297" spans="1:13">
      <c r="A1297" s="315" t="s">
        <v>769</v>
      </c>
      <c r="B1297" s="266">
        <v>18</v>
      </c>
      <c r="C1297" s="266">
        <v>100</v>
      </c>
      <c r="D1297" s="15" t="s">
        <v>136</v>
      </c>
      <c r="E1297" s="29" t="s">
        <v>151</v>
      </c>
      <c r="F1297" s="15" t="s">
        <v>9</v>
      </c>
      <c r="G1297" s="315" t="s">
        <v>816</v>
      </c>
      <c r="H1297" s="200" t="str">
        <f t="shared" si="34"/>
        <v>FT3-FW8-B-MDF - CHERRY</v>
      </c>
      <c r="I1297" s="315">
        <v>28.470000000000002</v>
      </c>
      <c r="J1297" s="365">
        <f t="shared" si="35"/>
        <v>256.23</v>
      </c>
      <c r="L1297" t="s">
        <v>820</v>
      </c>
      <c r="M1297">
        <v>1</v>
      </c>
    </row>
    <row r="1298" spans="1:13">
      <c r="A1298" s="315" t="s">
        <v>770</v>
      </c>
      <c r="B1298" s="266">
        <v>18</v>
      </c>
      <c r="C1298" s="266">
        <v>125</v>
      </c>
      <c r="D1298" s="15" t="s">
        <v>136</v>
      </c>
      <c r="E1298" s="29" t="s">
        <v>153</v>
      </c>
      <c r="F1298" s="15" t="s">
        <v>9</v>
      </c>
      <c r="G1298" s="315" t="s">
        <v>816</v>
      </c>
      <c r="H1298" s="200" t="str">
        <f t="shared" si="34"/>
        <v>FT3-FW10-B-MDF - CHERRY</v>
      </c>
      <c r="I1298" s="315">
        <v>34.989999999999995</v>
      </c>
      <c r="J1298" s="365">
        <f t="shared" si="35"/>
        <v>314.90999999999997</v>
      </c>
      <c r="L1298" t="s">
        <v>820</v>
      </c>
      <c r="M1298">
        <v>1</v>
      </c>
    </row>
    <row r="1299" spans="1:13">
      <c r="A1299" s="315" t="s">
        <v>771</v>
      </c>
      <c r="B1299" s="266">
        <v>18</v>
      </c>
      <c r="C1299" s="266">
        <v>150</v>
      </c>
      <c r="D1299" s="15" t="s">
        <v>136</v>
      </c>
      <c r="E1299" s="29" t="s">
        <v>155</v>
      </c>
      <c r="F1299" s="15" t="s">
        <v>9</v>
      </c>
      <c r="G1299" s="315" t="s">
        <v>816</v>
      </c>
      <c r="H1299" s="200" t="str">
        <f t="shared" si="34"/>
        <v>FT3-FW12-B-MDF - CHERRY</v>
      </c>
      <c r="I1299" s="315">
        <v>40.989999999999995</v>
      </c>
      <c r="J1299" s="365">
        <f t="shared" si="35"/>
        <v>368.90999999999997</v>
      </c>
      <c r="L1299" t="s">
        <v>820</v>
      </c>
      <c r="M1299">
        <v>1</v>
      </c>
    </row>
    <row r="1300" spans="1:13">
      <c r="A1300" s="316" t="s">
        <v>756</v>
      </c>
      <c r="B1300" s="315">
        <v>9</v>
      </c>
      <c r="C1300" s="266">
        <v>79</v>
      </c>
      <c r="D1300" s="15" t="s">
        <v>783</v>
      </c>
      <c r="E1300" s="29" t="s">
        <v>148</v>
      </c>
      <c r="F1300" s="15" t="s">
        <v>9</v>
      </c>
      <c r="G1300" s="316" t="s">
        <v>817</v>
      </c>
      <c r="H1300" s="200" t="str">
        <f t="shared" si="34"/>
        <v xml:space="preserve">FT0-FW5-B-MDF - Poplar </v>
      </c>
      <c r="I1300" s="316">
        <v>8.65</v>
      </c>
      <c r="J1300" s="365">
        <f t="shared" si="35"/>
        <v>77.850000000000009</v>
      </c>
      <c r="L1300" t="s">
        <v>820</v>
      </c>
      <c r="M1300">
        <v>1</v>
      </c>
    </row>
    <row r="1301" spans="1:13">
      <c r="A1301" s="316" t="s">
        <v>757</v>
      </c>
      <c r="B1301" s="315">
        <v>9</v>
      </c>
      <c r="C1301" s="266">
        <v>100</v>
      </c>
      <c r="D1301" s="15" t="s">
        <v>783</v>
      </c>
      <c r="E1301" s="29" t="s">
        <v>151</v>
      </c>
      <c r="F1301" s="15" t="s">
        <v>9</v>
      </c>
      <c r="G1301" s="316" t="s">
        <v>817</v>
      </c>
      <c r="H1301" s="200" t="str">
        <f t="shared" si="34"/>
        <v xml:space="preserve">FT0-FW8-B-MDF - Poplar </v>
      </c>
      <c r="I1301" s="316">
        <v>9.84</v>
      </c>
      <c r="J1301" s="365">
        <f t="shared" si="35"/>
        <v>88.56</v>
      </c>
      <c r="L1301" t="s">
        <v>820</v>
      </c>
      <c r="M1301">
        <v>1</v>
      </c>
    </row>
    <row r="1302" spans="1:13">
      <c r="A1302" s="316" t="s">
        <v>758</v>
      </c>
      <c r="B1302" s="315">
        <v>9</v>
      </c>
      <c r="C1302" s="266">
        <v>125</v>
      </c>
      <c r="D1302" s="15" t="s">
        <v>783</v>
      </c>
      <c r="E1302" s="29" t="s">
        <v>153</v>
      </c>
      <c r="F1302" s="15" t="s">
        <v>9</v>
      </c>
      <c r="G1302" s="316" t="s">
        <v>817</v>
      </c>
      <c r="H1302" s="200" t="str">
        <f t="shared" ref="H1302:H1365" si="36">D1302&amp;"-"&amp;E1302&amp;"-"&amp;F1302&amp;"-"&amp;G1302</f>
        <v xml:space="preserve">FT0-FW10-B-MDF - Poplar </v>
      </c>
      <c r="I1302" s="316">
        <v>11.29</v>
      </c>
      <c r="J1302" s="365">
        <f t="shared" si="35"/>
        <v>101.60999999999999</v>
      </c>
      <c r="L1302" t="s">
        <v>820</v>
      </c>
      <c r="M1302">
        <v>1</v>
      </c>
    </row>
    <row r="1303" spans="1:13">
      <c r="A1303" s="316" t="s">
        <v>759</v>
      </c>
      <c r="B1303" s="315">
        <v>9</v>
      </c>
      <c r="C1303" s="266">
        <v>150</v>
      </c>
      <c r="D1303" s="15" t="s">
        <v>783</v>
      </c>
      <c r="E1303" s="29" t="s">
        <v>155</v>
      </c>
      <c r="F1303" s="15" t="s">
        <v>9</v>
      </c>
      <c r="G1303" s="316" t="s">
        <v>817</v>
      </c>
      <c r="H1303" s="200" t="str">
        <f t="shared" si="36"/>
        <v xml:space="preserve">FT0-FW12-B-MDF - Poplar </v>
      </c>
      <c r="I1303" s="316">
        <v>12.73</v>
      </c>
      <c r="J1303" s="365">
        <f t="shared" si="35"/>
        <v>114.57000000000001</v>
      </c>
      <c r="L1303" t="s">
        <v>820</v>
      </c>
      <c r="M1303">
        <v>1</v>
      </c>
    </row>
    <row r="1304" spans="1:13">
      <c r="A1304" s="316" t="s">
        <v>764</v>
      </c>
      <c r="B1304" s="266">
        <v>15</v>
      </c>
      <c r="C1304" s="266">
        <v>79</v>
      </c>
      <c r="D1304" s="15" t="s">
        <v>135</v>
      </c>
      <c r="E1304" s="29" t="s">
        <v>148</v>
      </c>
      <c r="F1304" s="15" t="s">
        <v>9</v>
      </c>
      <c r="G1304" s="316" t="s">
        <v>817</v>
      </c>
      <c r="H1304" s="200" t="str">
        <f t="shared" si="36"/>
        <v xml:space="preserve">FT2-FW5-B-MDF - Poplar </v>
      </c>
      <c r="I1304" s="316">
        <v>10.81</v>
      </c>
      <c r="J1304" s="365">
        <f t="shared" si="35"/>
        <v>97.29</v>
      </c>
      <c r="L1304" t="s">
        <v>820</v>
      </c>
      <c r="M1304">
        <v>1</v>
      </c>
    </row>
    <row r="1305" spans="1:13">
      <c r="A1305" s="316" t="s">
        <v>765</v>
      </c>
      <c r="B1305" s="266">
        <v>15</v>
      </c>
      <c r="C1305" s="266">
        <v>100</v>
      </c>
      <c r="D1305" s="15" t="s">
        <v>135</v>
      </c>
      <c r="E1305" s="29" t="s">
        <v>151</v>
      </c>
      <c r="F1305" s="15" t="s">
        <v>9</v>
      </c>
      <c r="G1305" s="316" t="s">
        <v>817</v>
      </c>
      <c r="H1305" s="200" t="str">
        <f t="shared" si="36"/>
        <v xml:space="preserve">FT2-FW8-B-MDF - Poplar </v>
      </c>
      <c r="I1305" s="316">
        <v>12.68</v>
      </c>
      <c r="J1305" s="365">
        <f t="shared" si="35"/>
        <v>114.12</v>
      </c>
      <c r="L1305" t="s">
        <v>820</v>
      </c>
      <c r="M1305">
        <v>1</v>
      </c>
    </row>
    <row r="1306" spans="1:13">
      <c r="A1306" s="316" t="s">
        <v>766</v>
      </c>
      <c r="B1306" s="266">
        <v>15</v>
      </c>
      <c r="C1306" s="266">
        <v>125</v>
      </c>
      <c r="D1306" s="15" t="s">
        <v>135</v>
      </c>
      <c r="E1306" s="29" t="s">
        <v>153</v>
      </c>
      <c r="F1306" s="15" t="s">
        <v>9</v>
      </c>
      <c r="G1306" s="316" t="s">
        <v>817</v>
      </c>
      <c r="H1306" s="200" t="str">
        <f t="shared" si="36"/>
        <v xml:space="preserve">FT2-FW10-B-MDF - Poplar </v>
      </c>
      <c r="I1306" s="316">
        <v>14.84</v>
      </c>
      <c r="J1306" s="365">
        <f t="shared" si="35"/>
        <v>133.56</v>
      </c>
      <c r="L1306" t="s">
        <v>820</v>
      </c>
      <c r="M1306">
        <v>1</v>
      </c>
    </row>
    <row r="1307" spans="1:13">
      <c r="A1307" s="316" t="s">
        <v>767</v>
      </c>
      <c r="B1307" s="266">
        <v>15</v>
      </c>
      <c r="C1307" s="266">
        <v>150</v>
      </c>
      <c r="D1307" s="15" t="s">
        <v>135</v>
      </c>
      <c r="E1307" s="29" t="s">
        <v>155</v>
      </c>
      <c r="F1307" s="15" t="s">
        <v>9</v>
      </c>
      <c r="G1307" s="316" t="s">
        <v>817</v>
      </c>
      <c r="H1307" s="200" t="str">
        <f t="shared" si="36"/>
        <v xml:space="preserve">FT2-FW12-B-MDF - Poplar </v>
      </c>
      <c r="I1307" s="316">
        <v>16.930000000000003</v>
      </c>
      <c r="J1307" s="365">
        <f t="shared" si="35"/>
        <v>152.37000000000003</v>
      </c>
      <c r="L1307" t="s">
        <v>820</v>
      </c>
      <c r="M1307">
        <v>1</v>
      </c>
    </row>
    <row r="1308" spans="1:13">
      <c r="A1308" s="316" t="s">
        <v>768</v>
      </c>
      <c r="B1308" s="266">
        <v>18</v>
      </c>
      <c r="C1308" s="266">
        <v>79</v>
      </c>
      <c r="D1308" s="15" t="s">
        <v>136</v>
      </c>
      <c r="E1308" s="29" t="s">
        <v>148</v>
      </c>
      <c r="F1308" s="15" t="s">
        <v>9</v>
      </c>
      <c r="G1308" s="316" t="s">
        <v>817</v>
      </c>
      <c r="H1308" s="200" t="str">
        <f t="shared" si="36"/>
        <v xml:space="preserve">FT3-FW5-B-MDF - Poplar </v>
      </c>
      <c r="I1308" s="316">
        <v>12.85</v>
      </c>
      <c r="J1308" s="365">
        <f t="shared" si="35"/>
        <v>115.64999999999999</v>
      </c>
      <c r="L1308" t="s">
        <v>820</v>
      </c>
      <c r="M1308">
        <v>1</v>
      </c>
    </row>
    <row r="1309" spans="1:13">
      <c r="A1309" s="316" t="s">
        <v>769</v>
      </c>
      <c r="B1309" s="266">
        <v>18</v>
      </c>
      <c r="C1309" s="266">
        <v>100</v>
      </c>
      <c r="D1309" s="15" t="s">
        <v>136</v>
      </c>
      <c r="E1309" s="29" t="s">
        <v>151</v>
      </c>
      <c r="F1309" s="15" t="s">
        <v>9</v>
      </c>
      <c r="G1309" s="316" t="s">
        <v>817</v>
      </c>
      <c r="H1309" s="200" t="str">
        <f t="shared" si="36"/>
        <v xml:space="preserve">FT3-FW8-B-MDF - Poplar </v>
      </c>
      <c r="I1309" s="316">
        <v>15.049999999999999</v>
      </c>
      <c r="J1309" s="365">
        <f t="shared" si="35"/>
        <v>135.44999999999999</v>
      </c>
      <c r="L1309" t="s">
        <v>820</v>
      </c>
      <c r="M1309">
        <v>1</v>
      </c>
    </row>
    <row r="1310" spans="1:13">
      <c r="A1310" s="316" t="s">
        <v>770</v>
      </c>
      <c r="B1310" s="266">
        <v>18</v>
      </c>
      <c r="C1310" s="266">
        <v>125</v>
      </c>
      <c r="D1310" s="15" t="s">
        <v>136</v>
      </c>
      <c r="E1310" s="29" t="s">
        <v>153</v>
      </c>
      <c r="F1310" s="15" t="s">
        <v>9</v>
      </c>
      <c r="G1310" s="316" t="s">
        <v>817</v>
      </c>
      <c r="H1310" s="200" t="str">
        <f t="shared" si="36"/>
        <v xml:space="preserve">FT3-FW10-B-MDF - Poplar </v>
      </c>
      <c r="I1310" s="316">
        <v>17.78</v>
      </c>
      <c r="J1310" s="365">
        <f t="shared" si="35"/>
        <v>160.02000000000001</v>
      </c>
      <c r="L1310" t="s">
        <v>820</v>
      </c>
      <c r="M1310">
        <v>1</v>
      </c>
    </row>
    <row r="1311" spans="1:13">
      <c r="A1311" s="316" t="s">
        <v>771</v>
      </c>
      <c r="B1311" s="266">
        <v>18</v>
      </c>
      <c r="C1311" s="266">
        <v>150</v>
      </c>
      <c r="D1311" s="15" t="s">
        <v>136</v>
      </c>
      <c r="E1311" s="29" t="s">
        <v>155</v>
      </c>
      <c r="F1311" s="15" t="s">
        <v>9</v>
      </c>
      <c r="G1311" s="316" t="s">
        <v>817</v>
      </c>
      <c r="H1311" s="200" t="str">
        <f t="shared" si="36"/>
        <v xml:space="preserve">FT3-FW12-B-MDF - Poplar </v>
      </c>
      <c r="I1311" s="316">
        <v>20.420000000000002</v>
      </c>
      <c r="J1311" s="365">
        <f t="shared" si="35"/>
        <v>183.78000000000003</v>
      </c>
      <c r="L1311" t="s">
        <v>820</v>
      </c>
      <c r="M1311">
        <v>1</v>
      </c>
    </row>
    <row r="1312" spans="1:13">
      <c r="A1312" s="317" t="s">
        <v>756</v>
      </c>
      <c r="B1312" s="315">
        <v>9</v>
      </c>
      <c r="C1312" s="266">
        <v>79</v>
      </c>
      <c r="D1312" s="15" t="s">
        <v>783</v>
      </c>
      <c r="E1312" s="29" t="s">
        <v>148</v>
      </c>
      <c r="F1312" s="15" t="s">
        <v>9</v>
      </c>
      <c r="G1312" s="317" t="s">
        <v>818</v>
      </c>
      <c r="H1312" s="200" t="str">
        <f t="shared" si="36"/>
        <v>FT0-FW5-B-MDF - CND BEECH</v>
      </c>
      <c r="I1312" s="317">
        <v>12.14</v>
      </c>
      <c r="J1312" s="365">
        <f t="shared" si="35"/>
        <v>109.26</v>
      </c>
      <c r="L1312" t="s">
        <v>820</v>
      </c>
      <c r="M1312">
        <v>1</v>
      </c>
    </row>
    <row r="1313" spans="1:13">
      <c r="A1313" s="317" t="s">
        <v>757</v>
      </c>
      <c r="B1313" s="315">
        <v>9</v>
      </c>
      <c r="C1313" s="266">
        <v>100</v>
      </c>
      <c r="D1313" s="15" t="s">
        <v>783</v>
      </c>
      <c r="E1313" s="29" t="s">
        <v>151</v>
      </c>
      <c r="F1313" s="15" t="s">
        <v>9</v>
      </c>
      <c r="G1313" s="317" t="s">
        <v>818</v>
      </c>
      <c r="H1313" s="200" t="str">
        <f t="shared" si="36"/>
        <v>FT0-FW8-B-MDF - CND BEECH</v>
      </c>
      <c r="I1313" s="317">
        <v>14.26</v>
      </c>
      <c r="J1313" s="365">
        <f t="shared" si="35"/>
        <v>128.34</v>
      </c>
      <c r="L1313" t="s">
        <v>820</v>
      </c>
      <c r="M1313">
        <v>1</v>
      </c>
    </row>
    <row r="1314" spans="1:13">
      <c r="A1314" s="317" t="s">
        <v>758</v>
      </c>
      <c r="B1314" s="315">
        <v>9</v>
      </c>
      <c r="C1314" s="266">
        <v>125</v>
      </c>
      <c r="D1314" s="15" t="s">
        <v>783</v>
      </c>
      <c r="E1314" s="29" t="s">
        <v>153</v>
      </c>
      <c r="F1314" s="15" t="s">
        <v>9</v>
      </c>
      <c r="G1314" s="317" t="s">
        <v>818</v>
      </c>
      <c r="H1314" s="200" t="str">
        <f t="shared" si="36"/>
        <v>FT0-FW10-B-MDF - CND BEECH</v>
      </c>
      <c r="I1314" s="317">
        <v>16.560000000000002</v>
      </c>
      <c r="J1314" s="365">
        <f t="shared" si="35"/>
        <v>149.04000000000002</v>
      </c>
      <c r="L1314" t="s">
        <v>820</v>
      </c>
      <c r="M1314">
        <v>1</v>
      </c>
    </row>
    <row r="1315" spans="1:13">
      <c r="A1315" s="317" t="s">
        <v>759</v>
      </c>
      <c r="B1315" s="315">
        <v>9</v>
      </c>
      <c r="C1315" s="266">
        <v>150</v>
      </c>
      <c r="D1315" s="15" t="s">
        <v>783</v>
      </c>
      <c r="E1315" s="29" t="s">
        <v>155</v>
      </c>
      <c r="F1315" s="15" t="s">
        <v>9</v>
      </c>
      <c r="G1315" s="317" t="s">
        <v>818</v>
      </c>
      <c r="H1315" s="200" t="str">
        <f t="shared" si="36"/>
        <v>FT0-FW12-B-MDF - CND BEECH</v>
      </c>
      <c r="I1315" s="317">
        <v>18.970000000000002</v>
      </c>
      <c r="J1315" s="365">
        <f t="shared" si="35"/>
        <v>170.73000000000002</v>
      </c>
      <c r="L1315" t="s">
        <v>820</v>
      </c>
      <c r="M1315">
        <v>1</v>
      </c>
    </row>
    <row r="1316" spans="1:13">
      <c r="A1316" s="317" t="s">
        <v>764</v>
      </c>
      <c r="B1316" s="266">
        <v>15</v>
      </c>
      <c r="C1316" s="266">
        <v>79</v>
      </c>
      <c r="D1316" s="15" t="s">
        <v>135</v>
      </c>
      <c r="E1316" s="29" t="s">
        <v>148</v>
      </c>
      <c r="F1316" s="15" t="s">
        <v>9</v>
      </c>
      <c r="G1316" s="317" t="s">
        <v>818</v>
      </c>
      <c r="H1316" s="200" t="str">
        <f t="shared" si="36"/>
        <v>FT2-FW5-B-MDF - CND BEECH</v>
      </c>
      <c r="I1316" s="317">
        <v>13.84</v>
      </c>
      <c r="J1316" s="365">
        <f t="shared" si="35"/>
        <v>124.56</v>
      </c>
      <c r="L1316" t="s">
        <v>820</v>
      </c>
      <c r="M1316">
        <v>1</v>
      </c>
    </row>
    <row r="1317" spans="1:13">
      <c r="A1317" s="317" t="s">
        <v>765</v>
      </c>
      <c r="B1317" s="266">
        <v>15</v>
      </c>
      <c r="C1317" s="266">
        <v>100</v>
      </c>
      <c r="D1317" s="15" t="s">
        <v>135</v>
      </c>
      <c r="E1317" s="29" t="s">
        <v>151</v>
      </c>
      <c r="F1317" s="15" t="s">
        <v>9</v>
      </c>
      <c r="G1317" s="317" t="s">
        <v>818</v>
      </c>
      <c r="H1317" s="200" t="str">
        <f t="shared" si="36"/>
        <v>FT2-FW8-B-MDF - CND BEECH</v>
      </c>
      <c r="I1317" s="317">
        <v>16.23</v>
      </c>
      <c r="J1317" s="365">
        <f t="shared" si="35"/>
        <v>146.07</v>
      </c>
      <c r="L1317" t="s">
        <v>820</v>
      </c>
      <c r="M1317">
        <v>1</v>
      </c>
    </row>
    <row r="1318" spans="1:13">
      <c r="A1318" s="317" t="s">
        <v>766</v>
      </c>
      <c r="B1318" s="266">
        <v>15</v>
      </c>
      <c r="C1318" s="266">
        <v>125</v>
      </c>
      <c r="D1318" s="15" t="s">
        <v>135</v>
      </c>
      <c r="E1318" s="29" t="s">
        <v>153</v>
      </c>
      <c r="F1318" s="15" t="s">
        <v>9</v>
      </c>
      <c r="G1318" s="317" t="s">
        <v>818</v>
      </c>
      <c r="H1318" s="200" t="str">
        <f t="shared" si="36"/>
        <v>FT2-FW10-B-MDF - CND BEECH</v>
      </c>
      <c r="I1318" s="317">
        <v>19.130000000000003</v>
      </c>
      <c r="J1318" s="365">
        <f t="shared" si="35"/>
        <v>172.17000000000002</v>
      </c>
      <c r="L1318" t="s">
        <v>820</v>
      </c>
      <c r="M1318">
        <v>1</v>
      </c>
    </row>
    <row r="1319" spans="1:13">
      <c r="A1319" s="317" t="s">
        <v>767</v>
      </c>
      <c r="B1319" s="266">
        <v>15</v>
      </c>
      <c r="C1319" s="266">
        <v>150</v>
      </c>
      <c r="D1319" s="15" t="s">
        <v>135</v>
      </c>
      <c r="E1319" s="29" t="s">
        <v>155</v>
      </c>
      <c r="F1319" s="15" t="s">
        <v>9</v>
      </c>
      <c r="G1319" s="317" t="s">
        <v>818</v>
      </c>
      <c r="H1319" s="200" t="str">
        <f t="shared" si="36"/>
        <v>FT2-FW12-B-MDF - CND BEECH</v>
      </c>
      <c r="I1319" s="317">
        <v>22.080000000000002</v>
      </c>
      <c r="J1319" s="365">
        <f t="shared" si="35"/>
        <v>198.72000000000003</v>
      </c>
      <c r="L1319" t="s">
        <v>820</v>
      </c>
      <c r="M1319">
        <v>1</v>
      </c>
    </row>
    <row r="1320" spans="1:13">
      <c r="A1320" s="317" t="s">
        <v>768</v>
      </c>
      <c r="B1320" s="266">
        <v>18</v>
      </c>
      <c r="C1320" s="266">
        <v>79</v>
      </c>
      <c r="D1320" s="15" t="s">
        <v>136</v>
      </c>
      <c r="E1320" s="29" t="s">
        <v>148</v>
      </c>
      <c r="F1320" s="15" t="s">
        <v>9</v>
      </c>
      <c r="G1320" s="317" t="s">
        <v>818</v>
      </c>
      <c r="H1320" s="200" t="str">
        <f t="shared" si="36"/>
        <v>FT3-FW5-B-MDF - CND BEECH</v>
      </c>
      <c r="I1320" s="317">
        <v>13.84</v>
      </c>
      <c r="J1320" s="365">
        <f t="shared" si="35"/>
        <v>124.56</v>
      </c>
      <c r="L1320" t="s">
        <v>820</v>
      </c>
      <c r="M1320">
        <v>1</v>
      </c>
    </row>
    <row r="1321" spans="1:13">
      <c r="A1321" s="317" t="s">
        <v>769</v>
      </c>
      <c r="B1321" s="266">
        <v>18</v>
      </c>
      <c r="C1321" s="266">
        <v>100</v>
      </c>
      <c r="D1321" s="15" t="s">
        <v>136</v>
      </c>
      <c r="E1321" s="29" t="s">
        <v>151</v>
      </c>
      <c r="F1321" s="15" t="s">
        <v>9</v>
      </c>
      <c r="G1321" s="317" t="s">
        <v>818</v>
      </c>
      <c r="H1321" s="200" t="str">
        <f t="shared" si="36"/>
        <v>FT3-FW8-B-MDF - CND BEECH</v>
      </c>
      <c r="I1321" s="317">
        <v>16.23</v>
      </c>
      <c r="J1321" s="365">
        <f t="shared" si="35"/>
        <v>146.07</v>
      </c>
      <c r="L1321" t="s">
        <v>820</v>
      </c>
      <c r="M1321">
        <v>1</v>
      </c>
    </row>
    <row r="1322" spans="1:13">
      <c r="A1322" s="317" t="s">
        <v>770</v>
      </c>
      <c r="B1322" s="266">
        <v>18</v>
      </c>
      <c r="C1322" s="266">
        <v>125</v>
      </c>
      <c r="D1322" s="15" t="s">
        <v>136</v>
      </c>
      <c r="E1322" s="29" t="s">
        <v>153</v>
      </c>
      <c r="F1322" s="15" t="s">
        <v>9</v>
      </c>
      <c r="G1322" s="317" t="s">
        <v>818</v>
      </c>
      <c r="H1322" s="200" t="str">
        <f t="shared" si="36"/>
        <v>FT3-FW10-B-MDF - CND BEECH</v>
      </c>
      <c r="I1322" s="317">
        <v>19.130000000000003</v>
      </c>
      <c r="J1322" s="365">
        <f t="shared" si="35"/>
        <v>172.17000000000002</v>
      </c>
      <c r="L1322" t="s">
        <v>820</v>
      </c>
      <c r="M1322">
        <v>1</v>
      </c>
    </row>
    <row r="1323" spans="1:13">
      <c r="A1323" s="317" t="s">
        <v>771</v>
      </c>
      <c r="B1323" s="266">
        <v>18</v>
      </c>
      <c r="C1323" s="266">
        <v>150</v>
      </c>
      <c r="D1323" s="15" t="s">
        <v>136</v>
      </c>
      <c r="E1323" s="29" t="s">
        <v>155</v>
      </c>
      <c r="F1323" s="15" t="s">
        <v>9</v>
      </c>
      <c r="G1323" s="317" t="s">
        <v>818</v>
      </c>
      <c r="H1323" s="200" t="str">
        <f t="shared" si="36"/>
        <v>FT3-FW12-B-MDF - CND BEECH</v>
      </c>
      <c r="I1323" s="317">
        <v>22.080000000000002</v>
      </c>
      <c r="J1323" s="365">
        <f t="shared" si="35"/>
        <v>198.72000000000003</v>
      </c>
      <c r="L1323" t="s">
        <v>820</v>
      </c>
      <c r="M1323">
        <v>1</v>
      </c>
    </row>
    <row r="1324" spans="1:13">
      <c r="A1324" s="318" t="s">
        <v>756</v>
      </c>
      <c r="B1324" s="315">
        <v>9</v>
      </c>
      <c r="C1324" s="266">
        <v>79</v>
      </c>
      <c r="D1324" s="15" t="s">
        <v>783</v>
      </c>
      <c r="E1324" s="29" t="s">
        <v>148</v>
      </c>
      <c r="F1324" s="15" t="s">
        <v>9</v>
      </c>
      <c r="G1324" s="318" t="s">
        <v>819</v>
      </c>
      <c r="H1324" s="200" t="str">
        <f t="shared" si="36"/>
        <v>FT0-FW5-B-MDF - SAPELE</v>
      </c>
      <c r="I1324" s="318">
        <v>13.08</v>
      </c>
      <c r="J1324" s="365">
        <f t="shared" si="35"/>
        <v>117.72</v>
      </c>
      <c r="L1324" t="s">
        <v>820</v>
      </c>
      <c r="M1324">
        <v>1</v>
      </c>
    </row>
    <row r="1325" spans="1:13">
      <c r="A1325" s="318" t="s">
        <v>757</v>
      </c>
      <c r="B1325" s="315">
        <v>9</v>
      </c>
      <c r="C1325" s="266">
        <v>100</v>
      </c>
      <c r="D1325" s="15" t="s">
        <v>783</v>
      </c>
      <c r="E1325" s="29" t="s">
        <v>151</v>
      </c>
      <c r="F1325" s="15" t="s">
        <v>9</v>
      </c>
      <c r="G1325" s="318" t="s">
        <v>819</v>
      </c>
      <c r="H1325" s="200" t="str">
        <f t="shared" si="36"/>
        <v>FT0-FW8-B-MDF - SAPELE</v>
      </c>
      <c r="I1325" s="318">
        <v>15.42</v>
      </c>
      <c r="J1325" s="365">
        <f t="shared" ref="J1325:J1359" si="37">+I1325*9</f>
        <v>138.78</v>
      </c>
      <c r="L1325" t="s">
        <v>820</v>
      </c>
      <c r="M1325">
        <v>1</v>
      </c>
    </row>
    <row r="1326" spans="1:13">
      <c r="A1326" s="318" t="s">
        <v>758</v>
      </c>
      <c r="B1326" s="315">
        <v>9</v>
      </c>
      <c r="C1326" s="266">
        <v>125</v>
      </c>
      <c r="D1326" s="15" t="s">
        <v>783</v>
      </c>
      <c r="E1326" s="29" t="s">
        <v>153</v>
      </c>
      <c r="F1326" s="15" t="s">
        <v>9</v>
      </c>
      <c r="G1326" s="318" t="s">
        <v>819</v>
      </c>
      <c r="H1326" s="200" t="str">
        <f t="shared" si="36"/>
        <v>FT0-FW10-B-MDF - SAPELE</v>
      </c>
      <c r="I1326" s="318">
        <v>18.130000000000003</v>
      </c>
      <c r="J1326" s="365">
        <f t="shared" si="37"/>
        <v>163.17000000000002</v>
      </c>
      <c r="L1326" t="s">
        <v>820</v>
      </c>
      <c r="M1326">
        <v>1</v>
      </c>
    </row>
    <row r="1327" spans="1:13">
      <c r="A1327" s="318" t="s">
        <v>759</v>
      </c>
      <c r="B1327" s="315">
        <v>9</v>
      </c>
      <c r="C1327" s="266">
        <v>150</v>
      </c>
      <c r="D1327" s="15" t="s">
        <v>783</v>
      </c>
      <c r="E1327" s="29" t="s">
        <v>155</v>
      </c>
      <c r="F1327" s="15" t="s">
        <v>9</v>
      </c>
      <c r="G1327" s="318" t="s">
        <v>819</v>
      </c>
      <c r="H1327" s="200" t="str">
        <f t="shared" si="36"/>
        <v>FT0-FW12-B-MDF - SAPELE</v>
      </c>
      <c r="I1327" s="318">
        <v>20.950000000000003</v>
      </c>
      <c r="J1327" s="365">
        <f t="shared" si="37"/>
        <v>188.55</v>
      </c>
      <c r="L1327" t="s">
        <v>820</v>
      </c>
      <c r="M1327">
        <v>1</v>
      </c>
    </row>
    <row r="1328" spans="1:13">
      <c r="A1328" s="318" t="s">
        <v>764</v>
      </c>
      <c r="B1328" s="266">
        <v>15</v>
      </c>
      <c r="C1328" s="266">
        <v>79</v>
      </c>
      <c r="D1328" s="15" t="s">
        <v>135</v>
      </c>
      <c r="E1328" s="29" t="s">
        <v>148</v>
      </c>
      <c r="F1328" s="15" t="s">
        <v>9</v>
      </c>
      <c r="G1328" s="318" t="s">
        <v>819</v>
      </c>
      <c r="H1328" s="200" t="str">
        <f t="shared" si="36"/>
        <v>FT2-FW5-B-MDF - SAPELE</v>
      </c>
      <c r="I1328" s="318">
        <v>17.260000000000002</v>
      </c>
      <c r="J1328" s="365">
        <f t="shared" si="37"/>
        <v>155.34</v>
      </c>
      <c r="L1328" t="s">
        <v>820</v>
      </c>
      <c r="M1328">
        <v>1</v>
      </c>
    </row>
    <row r="1329" spans="1:13">
      <c r="A1329" s="318" t="s">
        <v>765</v>
      </c>
      <c r="B1329" s="266">
        <v>15</v>
      </c>
      <c r="C1329" s="266">
        <v>100</v>
      </c>
      <c r="D1329" s="15" t="s">
        <v>135</v>
      </c>
      <c r="E1329" s="29" t="s">
        <v>151</v>
      </c>
      <c r="F1329" s="15" t="s">
        <v>9</v>
      </c>
      <c r="G1329" s="318" t="s">
        <v>819</v>
      </c>
      <c r="H1329" s="200" t="str">
        <f t="shared" si="36"/>
        <v>FT2-FW8-B-MDF - SAPELE</v>
      </c>
      <c r="I1329" s="318">
        <v>20.520000000000003</v>
      </c>
      <c r="J1329" s="365">
        <f t="shared" si="37"/>
        <v>184.68000000000004</v>
      </c>
      <c r="L1329" t="s">
        <v>820</v>
      </c>
      <c r="M1329">
        <v>1</v>
      </c>
    </row>
    <row r="1330" spans="1:13">
      <c r="A1330" s="318" t="s">
        <v>766</v>
      </c>
      <c r="B1330" s="266">
        <v>15</v>
      </c>
      <c r="C1330" s="266">
        <v>125</v>
      </c>
      <c r="D1330" s="15" t="s">
        <v>135</v>
      </c>
      <c r="E1330" s="29" t="s">
        <v>153</v>
      </c>
      <c r="F1330" s="15" t="s">
        <v>9</v>
      </c>
      <c r="G1330" s="318" t="s">
        <v>819</v>
      </c>
      <c r="H1330" s="200" t="str">
        <f t="shared" si="36"/>
        <v>FT2-FW10-B-MDF - SAPELE</v>
      </c>
      <c r="I1330" s="318">
        <v>24.53</v>
      </c>
      <c r="J1330" s="365">
        <f t="shared" si="37"/>
        <v>220.77</v>
      </c>
      <c r="L1330" t="s">
        <v>820</v>
      </c>
      <c r="M1330">
        <v>1</v>
      </c>
    </row>
    <row r="1331" spans="1:13">
      <c r="A1331" s="318" t="s">
        <v>767</v>
      </c>
      <c r="B1331" s="266">
        <v>15</v>
      </c>
      <c r="C1331" s="266">
        <v>150</v>
      </c>
      <c r="D1331" s="15" t="s">
        <v>135</v>
      </c>
      <c r="E1331" s="29" t="s">
        <v>155</v>
      </c>
      <c r="F1331" s="15" t="s">
        <v>9</v>
      </c>
      <c r="G1331" s="318" t="s">
        <v>819</v>
      </c>
      <c r="H1331" s="200" t="str">
        <f t="shared" si="36"/>
        <v>FT2-FW12-B-MDF - SAPELE</v>
      </c>
      <c r="I1331" s="318">
        <v>28.540000000000003</v>
      </c>
      <c r="J1331" s="365">
        <f t="shared" si="37"/>
        <v>256.86</v>
      </c>
      <c r="L1331" t="s">
        <v>820</v>
      </c>
      <c r="M1331">
        <v>1</v>
      </c>
    </row>
    <row r="1332" spans="1:13">
      <c r="A1332" s="318" t="s">
        <v>768</v>
      </c>
      <c r="B1332" s="266">
        <v>18</v>
      </c>
      <c r="C1332" s="266">
        <v>79</v>
      </c>
      <c r="D1332" s="15" t="s">
        <v>136</v>
      </c>
      <c r="E1332" s="29" t="s">
        <v>148</v>
      </c>
      <c r="F1332" s="15" t="s">
        <v>9</v>
      </c>
      <c r="G1332" s="318" t="s">
        <v>819</v>
      </c>
      <c r="H1332" s="200" t="str">
        <f t="shared" si="36"/>
        <v>FT3-FW5-B-MDF - SAPELE</v>
      </c>
      <c r="I1332" s="318">
        <v>21.220000000000002</v>
      </c>
      <c r="J1332" s="365">
        <f t="shared" si="37"/>
        <v>190.98000000000002</v>
      </c>
      <c r="L1332" t="s">
        <v>820</v>
      </c>
      <c r="M1332">
        <v>1</v>
      </c>
    </row>
    <row r="1333" spans="1:13">
      <c r="A1333" s="318" t="s">
        <v>769</v>
      </c>
      <c r="B1333" s="266">
        <v>18</v>
      </c>
      <c r="C1333" s="266">
        <v>100</v>
      </c>
      <c r="D1333" s="15" t="s">
        <v>136</v>
      </c>
      <c r="E1333" s="29" t="s">
        <v>151</v>
      </c>
      <c r="F1333" s="15" t="s">
        <v>9</v>
      </c>
      <c r="G1333" s="318" t="s">
        <v>819</v>
      </c>
      <c r="H1333" s="200" t="str">
        <f t="shared" si="36"/>
        <v>FT3-FW8-B-MDF - SAPELE</v>
      </c>
      <c r="I1333" s="318">
        <v>25.5</v>
      </c>
      <c r="J1333" s="365">
        <f t="shared" si="37"/>
        <v>229.5</v>
      </c>
      <c r="L1333" t="s">
        <v>820</v>
      </c>
      <c r="M1333">
        <v>1</v>
      </c>
    </row>
    <row r="1334" spans="1:13">
      <c r="A1334" s="318" t="s">
        <v>770</v>
      </c>
      <c r="B1334" s="266">
        <v>18</v>
      </c>
      <c r="C1334" s="266">
        <v>125</v>
      </c>
      <c r="D1334" s="15" t="s">
        <v>136</v>
      </c>
      <c r="E1334" s="29" t="s">
        <v>153</v>
      </c>
      <c r="F1334" s="15" t="s">
        <v>9</v>
      </c>
      <c r="G1334" s="318" t="s">
        <v>819</v>
      </c>
      <c r="H1334" s="200" t="str">
        <f t="shared" si="36"/>
        <v>FT3-FW10-B-MDF - SAPELE</v>
      </c>
      <c r="I1334" s="318">
        <v>30.71</v>
      </c>
      <c r="J1334" s="365">
        <f t="shared" si="37"/>
        <v>276.39</v>
      </c>
      <c r="L1334" t="s">
        <v>820</v>
      </c>
      <c r="M1334">
        <v>1</v>
      </c>
    </row>
    <row r="1335" spans="1:13">
      <c r="A1335" s="318" t="s">
        <v>771</v>
      </c>
      <c r="B1335" s="266">
        <v>18</v>
      </c>
      <c r="C1335" s="266">
        <v>150</v>
      </c>
      <c r="D1335" s="15" t="s">
        <v>136</v>
      </c>
      <c r="E1335" s="29" t="s">
        <v>155</v>
      </c>
      <c r="F1335" s="15" t="s">
        <v>9</v>
      </c>
      <c r="G1335" s="318" t="s">
        <v>819</v>
      </c>
      <c r="H1335" s="200" t="str">
        <f t="shared" si="36"/>
        <v>FT3-FW12-B-MDF - SAPELE</v>
      </c>
      <c r="I1335" s="318">
        <v>35.869999999999997</v>
      </c>
      <c r="J1335" s="365">
        <f t="shared" si="37"/>
        <v>322.83</v>
      </c>
      <c r="L1335" t="s">
        <v>820</v>
      </c>
      <c r="M1335">
        <v>1</v>
      </c>
    </row>
    <row r="1336" spans="1:13">
      <c r="A1336" s="339" t="s">
        <v>64</v>
      </c>
      <c r="B1336" s="340">
        <v>18</v>
      </c>
      <c r="C1336" s="341">
        <v>31</v>
      </c>
      <c r="D1336" s="342" t="s">
        <v>136</v>
      </c>
      <c r="E1336" s="342" t="s">
        <v>144</v>
      </c>
      <c r="F1336" s="15" t="s">
        <v>9</v>
      </c>
      <c r="G1336" s="343" t="s">
        <v>746</v>
      </c>
      <c r="H1336" s="200" t="str">
        <f t="shared" si="36"/>
        <v>FT3-FW1-B-MDF - Euro Oak</v>
      </c>
      <c r="I1336" s="373">
        <v>26.430000000000003</v>
      </c>
      <c r="J1336" s="365">
        <f t="shared" si="37"/>
        <v>237.87000000000003</v>
      </c>
      <c r="L1336" t="s">
        <v>820</v>
      </c>
      <c r="M1336">
        <v>1</v>
      </c>
    </row>
    <row r="1337" spans="1:13">
      <c r="A1337" s="339" t="s">
        <v>64</v>
      </c>
      <c r="B1337" s="340">
        <v>18</v>
      </c>
      <c r="C1337" s="341">
        <v>31</v>
      </c>
      <c r="D1337" s="342" t="s">
        <v>136</v>
      </c>
      <c r="E1337" s="342" t="s">
        <v>144</v>
      </c>
      <c r="F1337" s="15" t="s">
        <v>9</v>
      </c>
      <c r="G1337" s="344" t="s">
        <v>720</v>
      </c>
      <c r="H1337" s="200" t="str">
        <f t="shared" si="36"/>
        <v>FT3-FW1-B-MDF - Sapele</v>
      </c>
      <c r="I1337" s="345">
        <v>13.03</v>
      </c>
      <c r="J1337" s="365">
        <f t="shared" si="37"/>
        <v>117.27</v>
      </c>
      <c r="L1337" t="s">
        <v>820</v>
      </c>
      <c r="M1337">
        <v>1</v>
      </c>
    </row>
    <row r="1338" spans="1:13">
      <c r="A1338" s="339" t="s">
        <v>64</v>
      </c>
      <c r="B1338" s="340">
        <v>18</v>
      </c>
      <c r="C1338" s="341">
        <v>31</v>
      </c>
      <c r="D1338" s="342" t="s">
        <v>136</v>
      </c>
      <c r="E1338" s="342" t="s">
        <v>144</v>
      </c>
      <c r="F1338" s="15" t="s">
        <v>9</v>
      </c>
      <c r="G1338" s="346" t="s">
        <v>747</v>
      </c>
      <c r="H1338" s="200" t="str">
        <f t="shared" si="36"/>
        <v>FT3-FW1-B-MDF - W.Oak</v>
      </c>
      <c r="I1338" s="345">
        <v>13.98</v>
      </c>
      <c r="J1338" s="365">
        <f t="shared" si="37"/>
        <v>125.82000000000001</v>
      </c>
      <c r="L1338" t="s">
        <v>820</v>
      </c>
      <c r="M1338">
        <v>1</v>
      </c>
    </row>
    <row r="1339" spans="1:13">
      <c r="A1339" s="339" t="s">
        <v>64</v>
      </c>
      <c r="B1339" s="340">
        <v>18</v>
      </c>
      <c r="C1339" s="341">
        <v>31</v>
      </c>
      <c r="D1339" s="342" t="s">
        <v>136</v>
      </c>
      <c r="E1339" s="342" t="s">
        <v>144</v>
      </c>
      <c r="F1339" s="15" t="s">
        <v>9</v>
      </c>
      <c r="G1339" s="346" t="s">
        <v>716</v>
      </c>
      <c r="H1339" s="200" t="str">
        <f t="shared" si="36"/>
        <v>FT3-FW1-B-MDF - Ash</v>
      </c>
      <c r="I1339" s="345">
        <v>10.72</v>
      </c>
      <c r="J1339" s="365">
        <f t="shared" si="37"/>
        <v>96.48</v>
      </c>
      <c r="L1339" t="s">
        <v>820</v>
      </c>
      <c r="M1339">
        <v>1</v>
      </c>
    </row>
    <row r="1340" spans="1:13">
      <c r="A1340" s="339" t="s">
        <v>64</v>
      </c>
      <c r="B1340" s="340">
        <v>18</v>
      </c>
      <c r="C1340" s="341">
        <v>31</v>
      </c>
      <c r="D1340" s="342" t="s">
        <v>136</v>
      </c>
      <c r="E1340" s="342" t="s">
        <v>144</v>
      </c>
      <c r="F1340" s="15" t="s">
        <v>9</v>
      </c>
      <c r="G1340" s="346" t="s">
        <v>748</v>
      </c>
      <c r="H1340" s="200" t="str">
        <f t="shared" si="36"/>
        <v>FT3-FW1-B-MDF - Stmd Beech</v>
      </c>
      <c r="I1340" s="345">
        <v>10.16</v>
      </c>
      <c r="J1340" s="365">
        <f t="shared" si="37"/>
        <v>91.44</v>
      </c>
      <c r="L1340" t="s">
        <v>820</v>
      </c>
      <c r="M1340">
        <v>1</v>
      </c>
    </row>
    <row r="1341" spans="1:13">
      <c r="A1341" s="339" t="s">
        <v>64</v>
      </c>
      <c r="B1341" s="340">
        <v>18</v>
      </c>
      <c r="C1341" s="341">
        <v>31</v>
      </c>
      <c r="D1341" s="342" t="s">
        <v>136</v>
      </c>
      <c r="E1341" s="342" t="s">
        <v>144</v>
      </c>
      <c r="F1341" s="15" t="s">
        <v>9</v>
      </c>
      <c r="G1341" s="346" t="s">
        <v>721</v>
      </c>
      <c r="H1341" s="200" t="str">
        <f t="shared" si="36"/>
        <v>FT3-FW1-B-MDF - Walnut</v>
      </c>
      <c r="I1341" s="345">
        <v>24.39</v>
      </c>
      <c r="J1341" s="365">
        <f t="shared" si="37"/>
        <v>219.51</v>
      </c>
      <c r="L1341" t="s">
        <v>820</v>
      </c>
      <c r="M1341">
        <v>1</v>
      </c>
    </row>
    <row r="1342" spans="1:13">
      <c r="A1342" s="339" t="s">
        <v>64</v>
      </c>
      <c r="B1342" s="340">
        <v>18</v>
      </c>
      <c r="C1342" s="341">
        <v>31</v>
      </c>
      <c r="D1342" s="342" t="s">
        <v>136</v>
      </c>
      <c r="E1342" s="342" t="s">
        <v>144</v>
      </c>
      <c r="F1342" s="15" t="s">
        <v>9</v>
      </c>
      <c r="G1342" s="346" t="s">
        <v>718</v>
      </c>
      <c r="H1342" s="200" t="str">
        <f t="shared" si="36"/>
        <v>FT3-FW1-B-MDF - Maple</v>
      </c>
      <c r="I1342" s="345">
        <v>12.61</v>
      </c>
      <c r="J1342" s="365">
        <f t="shared" si="37"/>
        <v>113.49</v>
      </c>
      <c r="L1342" t="s">
        <v>820</v>
      </c>
      <c r="M1342">
        <v>1</v>
      </c>
    </row>
    <row r="1343" spans="1:13">
      <c r="A1343" s="339" t="s">
        <v>64</v>
      </c>
      <c r="B1343" s="340">
        <v>18</v>
      </c>
      <c r="C1343" s="341">
        <v>31</v>
      </c>
      <c r="D1343" s="342" t="s">
        <v>136</v>
      </c>
      <c r="E1343" s="342" t="s">
        <v>144</v>
      </c>
      <c r="F1343" s="15" t="s">
        <v>9</v>
      </c>
      <c r="G1343" s="346" t="s">
        <v>717</v>
      </c>
      <c r="H1343" s="200" t="str">
        <f t="shared" si="36"/>
        <v>FT3-FW1-B-MDF - Cherry</v>
      </c>
      <c r="I1343" s="345">
        <v>15.07</v>
      </c>
      <c r="J1343" s="365">
        <f t="shared" si="37"/>
        <v>135.63</v>
      </c>
      <c r="L1343" t="s">
        <v>820</v>
      </c>
      <c r="M1343">
        <v>1</v>
      </c>
    </row>
    <row r="1344" spans="1:13">
      <c r="A1344" s="339" t="s">
        <v>64</v>
      </c>
      <c r="B1344" s="340">
        <v>18</v>
      </c>
      <c r="C1344" s="341">
        <v>31</v>
      </c>
      <c r="D1344" s="342" t="s">
        <v>136</v>
      </c>
      <c r="E1344" s="342" t="s">
        <v>144</v>
      </c>
      <c r="F1344" s="15" t="s">
        <v>9</v>
      </c>
      <c r="G1344" s="343" t="s">
        <v>749</v>
      </c>
      <c r="H1344" s="200" t="str">
        <f t="shared" si="36"/>
        <v>FT3-FW1-B-MDF - Hardwood</v>
      </c>
      <c r="I1344" s="345">
        <v>8.8699999999999992</v>
      </c>
      <c r="J1344" s="365">
        <f t="shared" si="37"/>
        <v>79.83</v>
      </c>
      <c r="L1344" t="s">
        <v>820</v>
      </c>
      <c r="M1344">
        <v>1</v>
      </c>
    </row>
    <row r="1345" spans="1:13">
      <c r="A1345" s="339" t="s">
        <v>64</v>
      </c>
      <c r="B1345" s="340">
        <v>18</v>
      </c>
      <c r="C1345" s="341">
        <v>31</v>
      </c>
      <c r="D1345" s="342" t="s">
        <v>136</v>
      </c>
      <c r="E1345" s="342" t="s">
        <v>144</v>
      </c>
      <c r="F1345" s="15" t="s">
        <v>9</v>
      </c>
      <c r="G1345" s="346" t="s">
        <v>750</v>
      </c>
      <c r="H1345" s="200" t="str">
        <f t="shared" si="36"/>
        <v>FT3-FW1-B-MDF - CND MAPLE</v>
      </c>
      <c r="I1345" s="345">
        <v>10.36</v>
      </c>
      <c r="J1345" s="365">
        <f t="shared" si="37"/>
        <v>93.24</v>
      </c>
      <c r="L1345" t="s">
        <v>820</v>
      </c>
      <c r="M1345">
        <v>1</v>
      </c>
    </row>
    <row r="1346" spans="1:13">
      <c r="A1346" s="339" t="s">
        <v>64</v>
      </c>
      <c r="B1346" s="340">
        <v>18</v>
      </c>
      <c r="C1346" s="341">
        <v>31</v>
      </c>
      <c r="D1346" s="342" t="s">
        <v>136</v>
      </c>
      <c r="E1346" s="342" t="s">
        <v>144</v>
      </c>
      <c r="F1346" s="15" t="s">
        <v>9</v>
      </c>
      <c r="G1346" s="343" t="s">
        <v>811</v>
      </c>
      <c r="H1346" s="200" t="str">
        <f t="shared" si="36"/>
        <v>FT3-FW1-B-MDF - CND MAPLE - Sprayed</v>
      </c>
      <c r="I1346" s="345">
        <v>10.36</v>
      </c>
      <c r="J1346" s="365">
        <f t="shared" si="37"/>
        <v>93.24</v>
      </c>
      <c r="L1346" t="s">
        <v>820</v>
      </c>
      <c r="M1346">
        <v>1</v>
      </c>
    </row>
    <row r="1347" spans="1:13">
      <c r="A1347" s="339" t="s">
        <v>64</v>
      </c>
      <c r="B1347" s="340">
        <v>18</v>
      </c>
      <c r="C1347" s="341">
        <v>31</v>
      </c>
      <c r="D1347" s="342" t="s">
        <v>136</v>
      </c>
      <c r="E1347" s="342" t="s">
        <v>144</v>
      </c>
      <c r="F1347" s="15" t="s">
        <v>9</v>
      </c>
      <c r="G1347" s="343" t="s">
        <v>812</v>
      </c>
      <c r="H1347" s="200" t="str">
        <f t="shared" si="36"/>
        <v>FT3-FW1-B-MDF - Hardwood - Sprayed</v>
      </c>
      <c r="I1347" s="345">
        <v>8.8699999999999992</v>
      </c>
      <c r="J1347" s="365">
        <f t="shared" si="37"/>
        <v>79.83</v>
      </c>
      <c r="L1347" t="s">
        <v>820</v>
      </c>
      <c r="M1347">
        <v>1</v>
      </c>
    </row>
    <row r="1348" spans="1:13">
      <c r="A1348" s="347" t="s">
        <v>64</v>
      </c>
      <c r="B1348" s="348">
        <v>15</v>
      </c>
      <c r="C1348" s="349">
        <v>31</v>
      </c>
      <c r="D1348" s="350" t="s">
        <v>135</v>
      </c>
      <c r="E1348" s="350" t="s">
        <v>144</v>
      </c>
      <c r="F1348" s="15" t="s">
        <v>9</v>
      </c>
      <c r="G1348" s="351" t="s">
        <v>746</v>
      </c>
      <c r="H1348" s="200" t="str">
        <f t="shared" si="36"/>
        <v>FT2-FW1-B-MDF - Euro Oak</v>
      </c>
      <c r="I1348" s="374">
        <v>26.430000000000003</v>
      </c>
      <c r="J1348" s="365">
        <f t="shared" si="37"/>
        <v>237.87000000000003</v>
      </c>
      <c r="L1348" t="s">
        <v>820</v>
      </c>
      <c r="M1348">
        <v>1</v>
      </c>
    </row>
    <row r="1349" spans="1:13">
      <c r="A1349" s="347" t="s">
        <v>64</v>
      </c>
      <c r="B1349" s="348">
        <v>15</v>
      </c>
      <c r="C1349" s="349">
        <v>31</v>
      </c>
      <c r="D1349" s="350" t="s">
        <v>135</v>
      </c>
      <c r="E1349" s="350" t="s">
        <v>144</v>
      </c>
      <c r="F1349" s="15" t="s">
        <v>9</v>
      </c>
      <c r="G1349" s="352" t="s">
        <v>720</v>
      </c>
      <c r="H1349" s="200" t="str">
        <f t="shared" si="36"/>
        <v>FT2-FW1-B-MDF - Sapele</v>
      </c>
      <c r="I1349" s="353">
        <v>13.03</v>
      </c>
      <c r="J1349" s="365">
        <f t="shared" si="37"/>
        <v>117.27</v>
      </c>
      <c r="L1349" t="s">
        <v>820</v>
      </c>
      <c r="M1349">
        <v>1</v>
      </c>
    </row>
    <row r="1350" spans="1:13">
      <c r="A1350" s="347" t="s">
        <v>64</v>
      </c>
      <c r="B1350" s="348">
        <v>15</v>
      </c>
      <c r="C1350" s="349">
        <v>31</v>
      </c>
      <c r="D1350" s="350" t="s">
        <v>135</v>
      </c>
      <c r="E1350" s="350" t="s">
        <v>144</v>
      </c>
      <c r="F1350" s="15" t="s">
        <v>9</v>
      </c>
      <c r="G1350" s="354" t="s">
        <v>747</v>
      </c>
      <c r="H1350" s="200" t="str">
        <f t="shared" si="36"/>
        <v>FT2-FW1-B-MDF - W.Oak</v>
      </c>
      <c r="I1350" s="353">
        <v>13.98</v>
      </c>
      <c r="J1350" s="365">
        <f t="shared" si="37"/>
        <v>125.82000000000001</v>
      </c>
      <c r="L1350" t="s">
        <v>820</v>
      </c>
      <c r="M1350">
        <v>1</v>
      </c>
    </row>
    <row r="1351" spans="1:13">
      <c r="A1351" s="347" t="s">
        <v>64</v>
      </c>
      <c r="B1351" s="348">
        <v>15</v>
      </c>
      <c r="C1351" s="349">
        <v>31</v>
      </c>
      <c r="D1351" s="350" t="s">
        <v>135</v>
      </c>
      <c r="E1351" s="350" t="s">
        <v>144</v>
      </c>
      <c r="F1351" s="15" t="s">
        <v>9</v>
      </c>
      <c r="G1351" s="354" t="s">
        <v>716</v>
      </c>
      <c r="H1351" s="200" t="str">
        <f t="shared" si="36"/>
        <v>FT2-FW1-B-MDF - Ash</v>
      </c>
      <c r="I1351" s="353">
        <v>10.72</v>
      </c>
      <c r="J1351" s="365">
        <f t="shared" si="37"/>
        <v>96.48</v>
      </c>
      <c r="L1351" t="s">
        <v>820</v>
      </c>
      <c r="M1351">
        <v>1</v>
      </c>
    </row>
    <row r="1352" spans="1:13">
      <c r="A1352" s="347" t="s">
        <v>64</v>
      </c>
      <c r="B1352" s="348">
        <v>15</v>
      </c>
      <c r="C1352" s="349">
        <v>31</v>
      </c>
      <c r="D1352" s="350" t="s">
        <v>135</v>
      </c>
      <c r="E1352" s="350" t="s">
        <v>144</v>
      </c>
      <c r="F1352" s="15" t="s">
        <v>9</v>
      </c>
      <c r="G1352" s="354" t="s">
        <v>748</v>
      </c>
      <c r="H1352" s="200" t="str">
        <f t="shared" si="36"/>
        <v>FT2-FW1-B-MDF - Stmd Beech</v>
      </c>
      <c r="I1352" s="353">
        <v>10.16</v>
      </c>
      <c r="J1352" s="365">
        <f t="shared" si="37"/>
        <v>91.44</v>
      </c>
      <c r="L1352" t="s">
        <v>820</v>
      </c>
      <c r="M1352">
        <v>1</v>
      </c>
    </row>
    <row r="1353" spans="1:13">
      <c r="A1353" s="347" t="s">
        <v>64</v>
      </c>
      <c r="B1353" s="348">
        <v>15</v>
      </c>
      <c r="C1353" s="349">
        <v>31</v>
      </c>
      <c r="D1353" s="350" t="s">
        <v>135</v>
      </c>
      <c r="E1353" s="350" t="s">
        <v>144</v>
      </c>
      <c r="F1353" s="15" t="s">
        <v>9</v>
      </c>
      <c r="G1353" s="354" t="s">
        <v>721</v>
      </c>
      <c r="H1353" s="200" t="str">
        <f t="shared" si="36"/>
        <v>FT2-FW1-B-MDF - Walnut</v>
      </c>
      <c r="I1353" s="353">
        <v>24.39</v>
      </c>
      <c r="J1353" s="365">
        <f t="shared" si="37"/>
        <v>219.51</v>
      </c>
      <c r="L1353" t="s">
        <v>820</v>
      </c>
      <c r="M1353">
        <v>1</v>
      </c>
    </row>
    <row r="1354" spans="1:13">
      <c r="A1354" s="347" t="s">
        <v>64</v>
      </c>
      <c r="B1354" s="348">
        <v>15</v>
      </c>
      <c r="C1354" s="349">
        <v>31</v>
      </c>
      <c r="D1354" s="350" t="s">
        <v>135</v>
      </c>
      <c r="E1354" s="350" t="s">
        <v>144</v>
      </c>
      <c r="F1354" s="15" t="s">
        <v>9</v>
      </c>
      <c r="G1354" s="354" t="s">
        <v>718</v>
      </c>
      <c r="H1354" s="200" t="str">
        <f t="shared" si="36"/>
        <v>FT2-FW1-B-MDF - Maple</v>
      </c>
      <c r="I1354" s="353">
        <v>12.61</v>
      </c>
      <c r="J1354" s="365">
        <f t="shared" si="37"/>
        <v>113.49</v>
      </c>
      <c r="L1354" t="s">
        <v>820</v>
      </c>
      <c r="M1354">
        <v>1</v>
      </c>
    </row>
    <row r="1355" spans="1:13">
      <c r="A1355" s="347" t="s">
        <v>64</v>
      </c>
      <c r="B1355" s="348">
        <v>15</v>
      </c>
      <c r="C1355" s="349">
        <v>31</v>
      </c>
      <c r="D1355" s="350" t="s">
        <v>135</v>
      </c>
      <c r="E1355" s="350" t="s">
        <v>144</v>
      </c>
      <c r="F1355" s="15" t="s">
        <v>9</v>
      </c>
      <c r="G1355" s="354" t="s">
        <v>717</v>
      </c>
      <c r="H1355" s="200" t="str">
        <f t="shared" si="36"/>
        <v>FT2-FW1-B-MDF - Cherry</v>
      </c>
      <c r="I1355" s="353">
        <v>15.07</v>
      </c>
      <c r="J1355" s="365">
        <f t="shared" si="37"/>
        <v>135.63</v>
      </c>
      <c r="L1355" t="s">
        <v>820</v>
      </c>
      <c r="M1355">
        <v>1</v>
      </c>
    </row>
    <row r="1356" spans="1:13">
      <c r="A1356" s="347" t="s">
        <v>64</v>
      </c>
      <c r="B1356" s="348">
        <v>15</v>
      </c>
      <c r="C1356" s="349">
        <v>31</v>
      </c>
      <c r="D1356" s="350" t="s">
        <v>135</v>
      </c>
      <c r="E1356" s="350" t="s">
        <v>144</v>
      </c>
      <c r="F1356" s="15" t="s">
        <v>9</v>
      </c>
      <c r="G1356" s="351" t="s">
        <v>749</v>
      </c>
      <c r="H1356" s="200" t="str">
        <f t="shared" si="36"/>
        <v>FT2-FW1-B-MDF - Hardwood</v>
      </c>
      <c r="I1356" s="353">
        <v>8.8699999999999992</v>
      </c>
      <c r="J1356" s="365">
        <f t="shared" si="37"/>
        <v>79.83</v>
      </c>
      <c r="L1356" t="s">
        <v>820</v>
      </c>
      <c r="M1356">
        <v>1</v>
      </c>
    </row>
    <row r="1357" spans="1:13">
      <c r="A1357" s="347" t="s">
        <v>64</v>
      </c>
      <c r="B1357" s="348">
        <v>15</v>
      </c>
      <c r="C1357" s="349">
        <v>31</v>
      </c>
      <c r="D1357" s="350" t="s">
        <v>135</v>
      </c>
      <c r="E1357" s="350" t="s">
        <v>144</v>
      </c>
      <c r="F1357" s="15" t="s">
        <v>9</v>
      </c>
      <c r="G1357" s="354" t="s">
        <v>750</v>
      </c>
      <c r="H1357" s="200" t="str">
        <f t="shared" si="36"/>
        <v>FT2-FW1-B-MDF - CND MAPLE</v>
      </c>
      <c r="I1357" s="353">
        <v>10.36</v>
      </c>
      <c r="J1357" s="365">
        <f t="shared" si="37"/>
        <v>93.24</v>
      </c>
      <c r="L1357" t="s">
        <v>820</v>
      </c>
      <c r="M1357">
        <v>1</v>
      </c>
    </row>
    <row r="1358" spans="1:13">
      <c r="A1358" s="347" t="s">
        <v>64</v>
      </c>
      <c r="B1358" s="348">
        <v>15</v>
      </c>
      <c r="C1358" s="349">
        <v>31</v>
      </c>
      <c r="D1358" s="350" t="s">
        <v>135</v>
      </c>
      <c r="E1358" s="350" t="s">
        <v>144</v>
      </c>
      <c r="F1358" s="15" t="s">
        <v>9</v>
      </c>
      <c r="G1358" s="351" t="s">
        <v>811</v>
      </c>
      <c r="H1358" s="200" t="str">
        <f t="shared" si="36"/>
        <v>FT2-FW1-B-MDF - CND MAPLE - Sprayed</v>
      </c>
      <c r="I1358" s="353">
        <v>10.36</v>
      </c>
      <c r="J1358" s="365">
        <f t="shared" si="37"/>
        <v>93.24</v>
      </c>
      <c r="L1358" t="s">
        <v>820</v>
      </c>
      <c r="M1358">
        <v>1</v>
      </c>
    </row>
    <row r="1359" spans="1:13">
      <c r="A1359" s="347" t="s">
        <v>64</v>
      </c>
      <c r="B1359" s="348">
        <v>15</v>
      </c>
      <c r="C1359" s="349">
        <v>31</v>
      </c>
      <c r="D1359" s="350" t="s">
        <v>135</v>
      </c>
      <c r="E1359" s="350" t="s">
        <v>144</v>
      </c>
      <c r="F1359" s="15" t="s">
        <v>9</v>
      </c>
      <c r="G1359" s="351" t="s">
        <v>812</v>
      </c>
      <c r="H1359" s="200" t="str">
        <f t="shared" si="36"/>
        <v>FT2-FW1-B-MDF - Hardwood - Sprayed</v>
      </c>
      <c r="I1359" s="353">
        <v>8.8699999999999992</v>
      </c>
      <c r="J1359" s="365">
        <f t="shared" si="37"/>
        <v>79.83</v>
      </c>
      <c r="L1359" t="s">
        <v>820</v>
      </c>
      <c r="M1359">
        <v>1</v>
      </c>
    </row>
    <row r="1360" spans="1:13">
      <c r="A1360" s="12" t="s">
        <v>69</v>
      </c>
      <c r="B1360" s="13">
        <v>15</v>
      </c>
      <c r="C1360" s="14">
        <v>45</v>
      </c>
      <c r="D1360" s="15" t="s">
        <v>135</v>
      </c>
      <c r="E1360" s="15" t="s">
        <v>145</v>
      </c>
      <c r="F1360" s="15" t="s">
        <v>4</v>
      </c>
      <c r="G1360" s="56" t="s">
        <v>746</v>
      </c>
      <c r="H1360" s="200" t="str">
        <f t="shared" si="36"/>
        <v>FT2-FW2-C-MDF - Euro Oak</v>
      </c>
      <c r="I1360" s="17">
        <v>23.380000000000003</v>
      </c>
      <c r="J1360" s="365">
        <f>+I1360*8</f>
        <v>187.04000000000002</v>
      </c>
      <c r="L1360" t="s">
        <v>820</v>
      </c>
      <c r="M1360">
        <v>1</v>
      </c>
    </row>
    <row r="1361" spans="1:13">
      <c r="A1361" s="18" t="s">
        <v>70</v>
      </c>
      <c r="B1361" s="13">
        <v>15</v>
      </c>
      <c r="C1361" s="14">
        <v>60</v>
      </c>
      <c r="D1361" s="15" t="s">
        <v>135</v>
      </c>
      <c r="E1361" s="15" t="s">
        <v>146</v>
      </c>
      <c r="F1361" s="15" t="s">
        <v>4</v>
      </c>
      <c r="G1361" s="56" t="s">
        <v>746</v>
      </c>
      <c r="H1361" s="200" t="str">
        <f t="shared" si="36"/>
        <v>FT2-FW3-C-MDF - Euro Oak</v>
      </c>
      <c r="I1361" s="17">
        <v>29.110000000000003</v>
      </c>
      <c r="J1361" s="365">
        <f t="shared" ref="J1361:J1424" si="38">+I1361*8</f>
        <v>232.88000000000002</v>
      </c>
      <c r="L1361" t="s">
        <v>820</v>
      </c>
      <c r="M1361">
        <v>1</v>
      </c>
    </row>
    <row r="1362" spans="1:13">
      <c r="A1362" s="18" t="s">
        <v>71</v>
      </c>
      <c r="B1362" s="13">
        <v>15</v>
      </c>
      <c r="C1362" s="14">
        <v>75</v>
      </c>
      <c r="D1362" s="15" t="s">
        <v>135</v>
      </c>
      <c r="E1362" s="15" t="s">
        <v>147</v>
      </c>
      <c r="F1362" s="15" t="s">
        <v>4</v>
      </c>
      <c r="G1362" s="56" t="s">
        <v>746</v>
      </c>
      <c r="H1362" s="200" t="str">
        <f t="shared" si="36"/>
        <v>FT2-FW4-C-MDF - Euro Oak</v>
      </c>
      <c r="I1362" s="17">
        <v>34.949999999999996</v>
      </c>
      <c r="J1362" s="365">
        <f t="shared" si="38"/>
        <v>279.59999999999997</v>
      </c>
      <c r="L1362" t="s">
        <v>820</v>
      </c>
      <c r="M1362">
        <v>1</v>
      </c>
    </row>
    <row r="1363" spans="1:13">
      <c r="A1363" s="18" t="s">
        <v>72</v>
      </c>
      <c r="B1363" s="13">
        <v>15</v>
      </c>
      <c r="C1363" s="14">
        <v>82</v>
      </c>
      <c r="D1363" s="15" t="s">
        <v>135</v>
      </c>
      <c r="E1363" s="15" t="s">
        <v>149</v>
      </c>
      <c r="F1363" s="15" t="s">
        <v>4</v>
      </c>
      <c r="G1363" s="56" t="s">
        <v>746</v>
      </c>
      <c r="H1363" s="200" t="str">
        <f t="shared" si="36"/>
        <v>FT2-FW6-C-MDF - Euro Oak</v>
      </c>
      <c r="I1363" s="17">
        <v>37.659999999999997</v>
      </c>
      <c r="J1363" s="365">
        <f t="shared" si="38"/>
        <v>301.27999999999997</v>
      </c>
      <c r="L1363" t="s">
        <v>820</v>
      </c>
      <c r="M1363">
        <v>1</v>
      </c>
    </row>
    <row r="1364" spans="1:13">
      <c r="A1364" s="18" t="s">
        <v>73</v>
      </c>
      <c r="B1364" s="13">
        <v>18</v>
      </c>
      <c r="C1364" s="14">
        <v>45</v>
      </c>
      <c r="D1364" s="15" t="s">
        <v>136</v>
      </c>
      <c r="E1364" s="15" t="s">
        <v>145</v>
      </c>
      <c r="F1364" s="15" t="s">
        <v>4</v>
      </c>
      <c r="G1364" s="56" t="s">
        <v>746</v>
      </c>
      <c r="H1364" s="200" t="str">
        <f t="shared" si="36"/>
        <v>FT3-FW2-C-MDF - Euro Oak</v>
      </c>
      <c r="I1364" s="17">
        <v>28.12</v>
      </c>
      <c r="J1364" s="365">
        <f t="shared" si="38"/>
        <v>224.96</v>
      </c>
      <c r="L1364" t="s">
        <v>820</v>
      </c>
      <c r="M1364">
        <v>1</v>
      </c>
    </row>
    <row r="1365" spans="1:13">
      <c r="A1365" s="18" t="s">
        <v>74</v>
      </c>
      <c r="B1365" s="13">
        <v>18</v>
      </c>
      <c r="C1365" s="14">
        <v>60</v>
      </c>
      <c r="D1365" s="15" t="s">
        <v>136</v>
      </c>
      <c r="E1365" s="15" t="s">
        <v>146</v>
      </c>
      <c r="F1365" s="15" t="s">
        <v>4</v>
      </c>
      <c r="G1365" s="56" t="s">
        <v>746</v>
      </c>
      <c r="H1365" s="200" t="str">
        <f t="shared" si="36"/>
        <v>FT3-FW3-C-MDF - Euro Oak</v>
      </c>
      <c r="I1365" s="17">
        <v>35.44</v>
      </c>
      <c r="J1365" s="365">
        <f t="shared" si="38"/>
        <v>283.52</v>
      </c>
      <c r="L1365" t="s">
        <v>820</v>
      </c>
      <c r="M1365">
        <v>1</v>
      </c>
    </row>
    <row r="1366" spans="1:13">
      <c r="A1366" s="18" t="s">
        <v>75</v>
      </c>
      <c r="B1366" s="13">
        <v>18</v>
      </c>
      <c r="C1366" s="14">
        <v>75</v>
      </c>
      <c r="D1366" s="15" t="s">
        <v>136</v>
      </c>
      <c r="E1366" s="15" t="s">
        <v>147</v>
      </c>
      <c r="F1366" s="15" t="s">
        <v>4</v>
      </c>
      <c r="G1366" s="56" t="s">
        <v>746</v>
      </c>
      <c r="H1366" s="200" t="str">
        <f t="shared" ref="H1366:H1429" si="39">D1366&amp;"-"&amp;E1366&amp;"-"&amp;F1366&amp;"-"&amp;G1366</f>
        <v>FT3-FW4-C-MDF - Euro Oak</v>
      </c>
      <c r="I1366" s="17">
        <v>42.51</v>
      </c>
      <c r="J1366" s="365">
        <f t="shared" si="38"/>
        <v>340.08</v>
      </c>
      <c r="L1366" t="s">
        <v>820</v>
      </c>
      <c r="M1366">
        <v>1</v>
      </c>
    </row>
    <row r="1367" spans="1:13">
      <c r="A1367" s="18" t="s">
        <v>76</v>
      </c>
      <c r="B1367" s="13">
        <v>18</v>
      </c>
      <c r="C1367" s="14">
        <v>82</v>
      </c>
      <c r="D1367" s="15" t="s">
        <v>136</v>
      </c>
      <c r="E1367" s="15" t="s">
        <v>149</v>
      </c>
      <c r="F1367" s="15" t="s">
        <v>4</v>
      </c>
      <c r="G1367" s="56" t="s">
        <v>746</v>
      </c>
      <c r="H1367" s="200" t="str">
        <f t="shared" si="39"/>
        <v>FT3-FW6-C-MDF - Euro Oak</v>
      </c>
      <c r="I1367" s="17">
        <v>46.03</v>
      </c>
      <c r="J1367" s="365">
        <f t="shared" si="38"/>
        <v>368.24</v>
      </c>
      <c r="L1367" t="s">
        <v>820</v>
      </c>
      <c r="M1367">
        <v>1</v>
      </c>
    </row>
    <row r="1368" spans="1:13">
      <c r="A1368" s="19" t="s">
        <v>69</v>
      </c>
      <c r="B1368" s="20">
        <v>15</v>
      </c>
      <c r="C1368" s="21">
        <v>45</v>
      </c>
      <c r="D1368" s="15" t="s">
        <v>135</v>
      </c>
      <c r="E1368" s="22" t="s">
        <v>145</v>
      </c>
      <c r="F1368" s="15" t="s">
        <v>4</v>
      </c>
      <c r="G1368" s="58" t="s">
        <v>720</v>
      </c>
      <c r="H1368" s="200" t="str">
        <f t="shared" si="39"/>
        <v>FT2-FW2-C-MDF - Sapele</v>
      </c>
      <c r="I1368" s="24">
        <v>11.459999999999999</v>
      </c>
      <c r="J1368" s="365">
        <f t="shared" si="38"/>
        <v>91.679999999999993</v>
      </c>
      <c r="L1368" t="s">
        <v>820</v>
      </c>
      <c r="M1368">
        <v>1</v>
      </c>
    </row>
    <row r="1369" spans="1:13">
      <c r="A1369" s="25" t="s">
        <v>70</v>
      </c>
      <c r="B1369" s="20">
        <v>15</v>
      </c>
      <c r="C1369" s="21">
        <v>60</v>
      </c>
      <c r="D1369" s="15" t="s">
        <v>135</v>
      </c>
      <c r="E1369" s="22" t="s">
        <v>146</v>
      </c>
      <c r="F1369" s="15" t="s">
        <v>4</v>
      </c>
      <c r="G1369" s="58" t="s">
        <v>720</v>
      </c>
      <c r="H1369" s="200" t="str">
        <f t="shared" si="39"/>
        <v>FT2-FW3-C-MDF - Sapele</v>
      </c>
      <c r="I1369" s="24">
        <v>13.73</v>
      </c>
      <c r="J1369" s="365">
        <f t="shared" si="38"/>
        <v>109.84</v>
      </c>
      <c r="L1369" t="s">
        <v>820</v>
      </c>
      <c r="M1369">
        <v>1</v>
      </c>
    </row>
    <row r="1370" spans="1:13">
      <c r="A1370" s="25" t="s">
        <v>71</v>
      </c>
      <c r="B1370" s="20">
        <v>15</v>
      </c>
      <c r="C1370" s="21">
        <v>75</v>
      </c>
      <c r="D1370" s="15" t="s">
        <v>135</v>
      </c>
      <c r="E1370" s="22" t="s">
        <v>147</v>
      </c>
      <c r="F1370" s="15" t="s">
        <v>4</v>
      </c>
      <c r="G1370" s="58" t="s">
        <v>720</v>
      </c>
      <c r="H1370" s="200" t="str">
        <f t="shared" si="39"/>
        <v>FT2-FW4-C-MDF - Sapele</v>
      </c>
      <c r="I1370" s="24">
        <v>16.07</v>
      </c>
      <c r="J1370" s="365">
        <f t="shared" si="38"/>
        <v>128.56</v>
      </c>
      <c r="L1370" t="s">
        <v>820</v>
      </c>
      <c r="M1370">
        <v>1</v>
      </c>
    </row>
    <row r="1371" spans="1:13">
      <c r="A1371" s="25" t="s">
        <v>72</v>
      </c>
      <c r="B1371" s="20">
        <v>15</v>
      </c>
      <c r="C1371" s="21">
        <v>82</v>
      </c>
      <c r="D1371" s="15" t="s">
        <v>135</v>
      </c>
      <c r="E1371" s="22" t="s">
        <v>149</v>
      </c>
      <c r="F1371" s="15" t="s">
        <v>4</v>
      </c>
      <c r="G1371" s="58" t="s">
        <v>720</v>
      </c>
      <c r="H1371" s="200" t="str">
        <f t="shared" si="39"/>
        <v>FT2-FW6-C-MDF - Sapele</v>
      </c>
      <c r="I1371" s="24">
        <v>17.200000000000003</v>
      </c>
      <c r="J1371" s="365">
        <f t="shared" si="38"/>
        <v>137.60000000000002</v>
      </c>
      <c r="L1371" t="s">
        <v>820</v>
      </c>
      <c r="M1371">
        <v>1</v>
      </c>
    </row>
    <row r="1372" spans="1:13">
      <c r="A1372" s="25" t="s">
        <v>73</v>
      </c>
      <c r="B1372" s="20">
        <v>18</v>
      </c>
      <c r="C1372" s="21">
        <v>45</v>
      </c>
      <c r="D1372" s="15" t="s">
        <v>136</v>
      </c>
      <c r="E1372" s="22" t="s">
        <v>145</v>
      </c>
      <c r="F1372" s="15" t="s">
        <v>4</v>
      </c>
      <c r="G1372" s="58" t="s">
        <v>720</v>
      </c>
      <c r="H1372" s="200" t="str">
        <f t="shared" si="39"/>
        <v>FT3-FW2-C-MDF - Sapele</v>
      </c>
      <c r="I1372" s="24">
        <v>13.9</v>
      </c>
      <c r="J1372" s="365">
        <f t="shared" si="38"/>
        <v>111.2</v>
      </c>
      <c r="L1372" t="s">
        <v>820</v>
      </c>
      <c r="M1372">
        <v>1</v>
      </c>
    </row>
    <row r="1373" spans="1:13">
      <c r="A1373" s="25" t="s">
        <v>74</v>
      </c>
      <c r="B1373" s="20">
        <v>18</v>
      </c>
      <c r="C1373" s="21">
        <v>60</v>
      </c>
      <c r="D1373" s="15" t="s">
        <v>136</v>
      </c>
      <c r="E1373" s="22" t="s">
        <v>146</v>
      </c>
      <c r="F1373" s="15" t="s">
        <v>4</v>
      </c>
      <c r="G1373" s="58" t="s">
        <v>720</v>
      </c>
      <c r="H1373" s="200" t="str">
        <f t="shared" si="39"/>
        <v>FT3-FW3-C-MDF - Sapele</v>
      </c>
      <c r="I1373" s="24">
        <v>16.940000000000001</v>
      </c>
      <c r="J1373" s="365">
        <f t="shared" si="38"/>
        <v>135.52000000000001</v>
      </c>
      <c r="L1373" t="s">
        <v>820</v>
      </c>
      <c r="M1373">
        <v>1</v>
      </c>
    </row>
    <row r="1374" spans="1:13">
      <c r="A1374" s="25" t="s">
        <v>75</v>
      </c>
      <c r="B1374" s="20">
        <v>18</v>
      </c>
      <c r="C1374" s="21">
        <v>75</v>
      </c>
      <c r="D1374" s="15" t="s">
        <v>136</v>
      </c>
      <c r="E1374" s="22" t="s">
        <v>147</v>
      </c>
      <c r="F1374" s="15" t="s">
        <v>4</v>
      </c>
      <c r="G1374" s="58" t="s">
        <v>720</v>
      </c>
      <c r="H1374" s="200" t="str">
        <f t="shared" si="39"/>
        <v>FT3-FW4-C-MDF - Sapele</v>
      </c>
      <c r="I1374" s="24">
        <v>20.03</v>
      </c>
      <c r="J1374" s="365">
        <f t="shared" si="38"/>
        <v>160.24</v>
      </c>
      <c r="L1374" t="s">
        <v>820</v>
      </c>
      <c r="M1374">
        <v>1</v>
      </c>
    </row>
    <row r="1375" spans="1:13">
      <c r="A1375" s="25" t="s">
        <v>76</v>
      </c>
      <c r="B1375" s="20">
        <v>18</v>
      </c>
      <c r="C1375" s="21">
        <v>82</v>
      </c>
      <c r="D1375" s="15" t="s">
        <v>136</v>
      </c>
      <c r="E1375" s="22" t="s">
        <v>149</v>
      </c>
      <c r="F1375" s="15" t="s">
        <v>4</v>
      </c>
      <c r="G1375" s="58" t="s">
        <v>720</v>
      </c>
      <c r="H1375" s="200" t="str">
        <f t="shared" si="39"/>
        <v>FT3-FW6-C-MDF - Sapele</v>
      </c>
      <c r="I1375" s="24">
        <v>20.89</v>
      </c>
      <c r="J1375" s="365">
        <f t="shared" si="38"/>
        <v>167.12</v>
      </c>
      <c r="L1375" t="s">
        <v>820</v>
      </c>
      <c r="M1375">
        <v>1</v>
      </c>
    </row>
    <row r="1376" spans="1:13">
      <c r="A1376" s="26" t="s">
        <v>69</v>
      </c>
      <c r="B1376" s="27">
        <v>15</v>
      </c>
      <c r="C1376" s="28">
        <v>45</v>
      </c>
      <c r="D1376" s="15" t="s">
        <v>135</v>
      </c>
      <c r="E1376" s="29" t="s">
        <v>145</v>
      </c>
      <c r="F1376" s="15" t="s">
        <v>4</v>
      </c>
      <c r="G1376" s="61" t="s">
        <v>747</v>
      </c>
      <c r="H1376" s="200" t="str">
        <f t="shared" si="39"/>
        <v>FT2-FW2-C-MDF - W.Oak</v>
      </c>
      <c r="I1376" s="31">
        <v>13.81</v>
      </c>
      <c r="J1376" s="365">
        <f t="shared" si="38"/>
        <v>110.48</v>
      </c>
      <c r="L1376" t="s">
        <v>820</v>
      </c>
      <c r="M1376">
        <v>1</v>
      </c>
    </row>
    <row r="1377" spans="1:13">
      <c r="A1377" s="32" t="s">
        <v>70</v>
      </c>
      <c r="B1377" s="27">
        <v>15</v>
      </c>
      <c r="C1377" s="28">
        <v>60</v>
      </c>
      <c r="D1377" s="15" t="s">
        <v>135</v>
      </c>
      <c r="E1377" s="29" t="s">
        <v>146</v>
      </c>
      <c r="F1377" s="15" t="s">
        <v>4</v>
      </c>
      <c r="G1377" s="61" t="s">
        <v>747</v>
      </c>
      <c r="H1377" s="200" t="str">
        <f t="shared" si="39"/>
        <v>FT2-FW3-C-MDF - W.Oak</v>
      </c>
      <c r="I1377" s="31">
        <v>16.87</v>
      </c>
      <c r="J1377" s="365">
        <f t="shared" si="38"/>
        <v>134.96</v>
      </c>
      <c r="L1377" t="s">
        <v>820</v>
      </c>
      <c r="M1377">
        <v>1</v>
      </c>
    </row>
    <row r="1378" spans="1:13">
      <c r="A1378" s="32" t="s">
        <v>71</v>
      </c>
      <c r="B1378" s="27">
        <v>15</v>
      </c>
      <c r="C1378" s="28">
        <v>75</v>
      </c>
      <c r="D1378" s="15" t="s">
        <v>135</v>
      </c>
      <c r="E1378" s="29" t="s">
        <v>147</v>
      </c>
      <c r="F1378" s="15" t="s">
        <v>4</v>
      </c>
      <c r="G1378" s="61" t="s">
        <v>747</v>
      </c>
      <c r="H1378" s="200" t="str">
        <f t="shared" si="39"/>
        <v>FT2-FW4-C-MDF - W.Oak</v>
      </c>
      <c r="I1378" s="31">
        <v>19.87</v>
      </c>
      <c r="J1378" s="365">
        <f t="shared" si="38"/>
        <v>158.96</v>
      </c>
      <c r="L1378" t="s">
        <v>820</v>
      </c>
      <c r="M1378">
        <v>1</v>
      </c>
    </row>
    <row r="1379" spans="1:13">
      <c r="A1379" s="32" t="s">
        <v>72</v>
      </c>
      <c r="B1379" s="27">
        <v>15</v>
      </c>
      <c r="C1379" s="28">
        <v>82</v>
      </c>
      <c r="D1379" s="15" t="s">
        <v>135</v>
      </c>
      <c r="E1379" s="29" t="s">
        <v>149</v>
      </c>
      <c r="F1379" s="15" t="s">
        <v>4</v>
      </c>
      <c r="G1379" s="61" t="s">
        <v>747</v>
      </c>
      <c r="H1379" s="200" t="str">
        <f t="shared" si="39"/>
        <v>FT2-FW6-C-MDF - W.Oak</v>
      </c>
      <c r="I1379" s="31">
        <v>21.35</v>
      </c>
      <c r="J1379" s="365">
        <f t="shared" si="38"/>
        <v>170.8</v>
      </c>
      <c r="L1379" t="s">
        <v>820</v>
      </c>
      <c r="M1379">
        <v>1</v>
      </c>
    </row>
    <row r="1380" spans="1:13">
      <c r="A1380" s="32" t="s">
        <v>73</v>
      </c>
      <c r="B1380" s="27">
        <v>18</v>
      </c>
      <c r="C1380" s="28">
        <v>45</v>
      </c>
      <c r="D1380" s="15" t="s">
        <v>136</v>
      </c>
      <c r="E1380" s="29" t="s">
        <v>145</v>
      </c>
      <c r="F1380" s="15" t="s">
        <v>4</v>
      </c>
      <c r="G1380" s="61" t="s">
        <v>747</v>
      </c>
      <c r="H1380" s="200" t="str">
        <f t="shared" si="39"/>
        <v>FT3-FW2-C-MDF - W.Oak</v>
      </c>
      <c r="I1380" s="31">
        <v>14.04</v>
      </c>
      <c r="J1380" s="365">
        <f t="shared" si="38"/>
        <v>112.32</v>
      </c>
      <c r="L1380" t="s">
        <v>820</v>
      </c>
      <c r="M1380">
        <v>1</v>
      </c>
    </row>
    <row r="1381" spans="1:13">
      <c r="A1381" s="32" t="s">
        <v>74</v>
      </c>
      <c r="B1381" s="27">
        <v>18</v>
      </c>
      <c r="C1381" s="28">
        <v>60</v>
      </c>
      <c r="D1381" s="15" t="s">
        <v>136</v>
      </c>
      <c r="E1381" s="29" t="s">
        <v>146</v>
      </c>
      <c r="F1381" s="15" t="s">
        <v>4</v>
      </c>
      <c r="G1381" s="61" t="s">
        <v>747</v>
      </c>
      <c r="H1381" s="200" t="str">
        <f t="shared" si="39"/>
        <v>FT3-FW3-C-MDF - W.Oak</v>
      </c>
      <c r="I1381" s="31">
        <v>17.200000000000003</v>
      </c>
      <c r="J1381" s="365">
        <f t="shared" si="38"/>
        <v>137.60000000000002</v>
      </c>
      <c r="L1381" t="s">
        <v>820</v>
      </c>
      <c r="M1381">
        <v>1</v>
      </c>
    </row>
    <row r="1382" spans="1:13">
      <c r="A1382" s="32" t="s">
        <v>75</v>
      </c>
      <c r="B1382" s="27">
        <v>18</v>
      </c>
      <c r="C1382" s="28">
        <v>75</v>
      </c>
      <c r="D1382" s="15" t="s">
        <v>136</v>
      </c>
      <c r="E1382" s="29" t="s">
        <v>147</v>
      </c>
      <c r="F1382" s="15" t="s">
        <v>4</v>
      </c>
      <c r="G1382" s="61" t="s">
        <v>747</v>
      </c>
      <c r="H1382" s="200" t="str">
        <f t="shared" si="39"/>
        <v>FT3-FW4-C-MDF - W.Oak</v>
      </c>
      <c r="I1382" s="31">
        <v>20.310000000000002</v>
      </c>
      <c r="J1382" s="365">
        <f t="shared" si="38"/>
        <v>162.48000000000002</v>
      </c>
      <c r="L1382" t="s">
        <v>820</v>
      </c>
      <c r="M1382">
        <v>1</v>
      </c>
    </row>
    <row r="1383" spans="1:13">
      <c r="A1383" s="32" t="s">
        <v>76</v>
      </c>
      <c r="B1383" s="27">
        <v>18</v>
      </c>
      <c r="C1383" s="28">
        <v>82</v>
      </c>
      <c r="D1383" s="15" t="s">
        <v>136</v>
      </c>
      <c r="E1383" s="29" t="s">
        <v>149</v>
      </c>
      <c r="F1383" s="15" t="s">
        <v>4</v>
      </c>
      <c r="G1383" s="61" t="s">
        <v>747</v>
      </c>
      <c r="H1383" s="200" t="str">
        <f t="shared" si="39"/>
        <v>FT3-FW6-C-MDF - W.Oak</v>
      </c>
      <c r="I1383" s="31">
        <v>21.830000000000002</v>
      </c>
      <c r="J1383" s="365">
        <f t="shared" si="38"/>
        <v>174.64000000000001</v>
      </c>
      <c r="L1383" t="s">
        <v>820</v>
      </c>
      <c r="M1383">
        <v>1</v>
      </c>
    </row>
    <row r="1384" spans="1:13">
      <c r="A1384" s="33" t="s">
        <v>69</v>
      </c>
      <c r="B1384" s="34">
        <v>15</v>
      </c>
      <c r="C1384" s="35">
        <v>45</v>
      </c>
      <c r="D1384" s="15" t="s">
        <v>135</v>
      </c>
      <c r="E1384" s="36" t="s">
        <v>145</v>
      </c>
      <c r="F1384" s="15" t="s">
        <v>4</v>
      </c>
      <c r="G1384" s="63" t="s">
        <v>716</v>
      </c>
      <c r="H1384" s="200" t="str">
        <f t="shared" si="39"/>
        <v>FT2-FW2-C-MDF - Ash</v>
      </c>
      <c r="I1384" s="38">
        <v>9.7200000000000006</v>
      </c>
      <c r="J1384" s="365">
        <f t="shared" si="38"/>
        <v>77.760000000000005</v>
      </c>
      <c r="L1384" t="s">
        <v>820</v>
      </c>
      <c r="M1384">
        <v>1</v>
      </c>
    </row>
    <row r="1385" spans="1:13">
      <c r="A1385" s="39" t="s">
        <v>70</v>
      </c>
      <c r="B1385" s="34">
        <v>15</v>
      </c>
      <c r="C1385" s="35">
        <v>60</v>
      </c>
      <c r="D1385" s="15" t="s">
        <v>135</v>
      </c>
      <c r="E1385" s="36" t="s">
        <v>146</v>
      </c>
      <c r="F1385" s="15" t="s">
        <v>4</v>
      </c>
      <c r="G1385" s="63" t="s">
        <v>716</v>
      </c>
      <c r="H1385" s="200" t="str">
        <f t="shared" si="39"/>
        <v>FT2-FW3-C-MDF - Ash</v>
      </c>
      <c r="I1385" s="38">
        <v>11.67</v>
      </c>
      <c r="J1385" s="365">
        <f t="shared" si="38"/>
        <v>93.36</v>
      </c>
      <c r="L1385" t="s">
        <v>820</v>
      </c>
      <c r="M1385">
        <v>1</v>
      </c>
    </row>
    <row r="1386" spans="1:13">
      <c r="A1386" s="39" t="s">
        <v>71</v>
      </c>
      <c r="B1386" s="34">
        <v>15</v>
      </c>
      <c r="C1386" s="35">
        <v>75</v>
      </c>
      <c r="D1386" s="15" t="s">
        <v>135</v>
      </c>
      <c r="E1386" s="36" t="s">
        <v>147</v>
      </c>
      <c r="F1386" s="15" t="s">
        <v>4</v>
      </c>
      <c r="G1386" s="63" t="s">
        <v>716</v>
      </c>
      <c r="H1386" s="200" t="str">
        <f t="shared" si="39"/>
        <v>FT2-FW4-C-MDF - Ash</v>
      </c>
      <c r="I1386" s="38">
        <v>13.57</v>
      </c>
      <c r="J1386" s="365">
        <f t="shared" si="38"/>
        <v>108.56</v>
      </c>
      <c r="L1386" t="s">
        <v>820</v>
      </c>
      <c r="M1386">
        <v>1</v>
      </c>
    </row>
    <row r="1387" spans="1:13">
      <c r="A1387" s="39" t="s">
        <v>72</v>
      </c>
      <c r="B1387" s="34">
        <v>15</v>
      </c>
      <c r="C1387" s="35">
        <v>82</v>
      </c>
      <c r="D1387" s="15" t="s">
        <v>135</v>
      </c>
      <c r="E1387" s="36" t="s">
        <v>149</v>
      </c>
      <c r="F1387" s="15" t="s">
        <v>4</v>
      </c>
      <c r="G1387" s="63" t="s">
        <v>716</v>
      </c>
      <c r="H1387" s="200" t="str">
        <f t="shared" si="39"/>
        <v>FT2-FW6-C-MDF - Ash</v>
      </c>
      <c r="I1387" s="38">
        <v>14.459999999999999</v>
      </c>
      <c r="J1387" s="365">
        <f t="shared" si="38"/>
        <v>115.67999999999999</v>
      </c>
      <c r="L1387" t="s">
        <v>820</v>
      </c>
      <c r="M1387">
        <v>1</v>
      </c>
    </row>
    <row r="1388" spans="1:13">
      <c r="A1388" s="39" t="s">
        <v>73</v>
      </c>
      <c r="B1388" s="34">
        <v>18</v>
      </c>
      <c r="C1388" s="35">
        <v>45</v>
      </c>
      <c r="D1388" s="15" t="s">
        <v>136</v>
      </c>
      <c r="E1388" s="36" t="s">
        <v>145</v>
      </c>
      <c r="F1388" s="15" t="s">
        <v>4</v>
      </c>
      <c r="G1388" s="63" t="s">
        <v>716</v>
      </c>
      <c r="H1388" s="200" t="str">
        <f t="shared" si="39"/>
        <v>FT3-FW2-C-MDF - Ash</v>
      </c>
      <c r="I1388" s="38">
        <v>11.04</v>
      </c>
      <c r="J1388" s="365">
        <f t="shared" si="38"/>
        <v>88.32</v>
      </c>
      <c r="L1388" t="s">
        <v>820</v>
      </c>
      <c r="M1388">
        <v>1</v>
      </c>
    </row>
    <row r="1389" spans="1:13">
      <c r="A1389" s="39" t="s">
        <v>74</v>
      </c>
      <c r="B1389" s="34">
        <v>18</v>
      </c>
      <c r="C1389" s="35">
        <v>60</v>
      </c>
      <c r="D1389" s="15" t="s">
        <v>136</v>
      </c>
      <c r="E1389" s="36" t="s">
        <v>146</v>
      </c>
      <c r="F1389" s="15" t="s">
        <v>4</v>
      </c>
      <c r="G1389" s="63" t="s">
        <v>716</v>
      </c>
      <c r="H1389" s="200" t="str">
        <f t="shared" si="39"/>
        <v>FT3-FW3-C-MDF - Ash</v>
      </c>
      <c r="I1389" s="38">
        <v>13.25</v>
      </c>
      <c r="J1389" s="365">
        <f t="shared" si="38"/>
        <v>106</v>
      </c>
      <c r="L1389" t="s">
        <v>820</v>
      </c>
      <c r="M1389">
        <v>1</v>
      </c>
    </row>
    <row r="1390" spans="1:13">
      <c r="A1390" s="39" t="s">
        <v>75</v>
      </c>
      <c r="B1390" s="34">
        <v>18</v>
      </c>
      <c r="C1390" s="35">
        <v>75</v>
      </c>
      <c r="D1390" s="15" t="s">
        <v>136</v>
      </c>
      <c r="E1390" s="36" t="s">
        <v>147</v>
      </c>
      <c r="F1390" s="15" t="s">
        <v>4</v>
      </c>
      <c r="G1390" s="63" t="s">
        <v>716</v>
      </c>
      <c r="H1390" s="200" t="str">
        <f t="shared" si="39"/>
        <v>FT3-FW4-C-MDF - Ash</v>
      </c>
      <c r="I1390" s="38">
        <v>15.57</v>
      </c>
      <c r="J1390" s="365">
        <f t="shared" si="38"/>
        <v>124.56</v>
      </c>
      <c r="L1390" t="s">
        <v>820</v>
      </c>
      <c r="M1390">
        <v>1</v>
      </c>
    </row>
    <row r="1391" spans="1:13">
      <c r="A1391" s="39" t="s">
        <v>76</v>
      </c>
      <c r="B1391" s="34">
        <v>18</v>
      </c>
      <c r="C1391" s="35">
        <v>82</v>
      </c>
      <c r="D1391" s="15" t="s">
        <v>136</v>
      </c>
      <c r="E1391" s="36" t="s">
        <v>149</v>
      </c>
      <c r="F1391" s="15" t="s">
        <v>4</v>
      </c>
      <c r="G1391" s="63" t="s">
        <v>716</v>
      </c>
      <c r="H1391" s="200" t="str">
        <f t="shared" si="39"/>
        <v>FT3-FW6-C-MDF - Ash</v>
      </c>
      <c r="I1391" s="38">
        <v>16.420000000000002</v>
      </c>
      <c r="J1391" s="365">
        <f t="shared" si="38"/>
        <v>131.36000000000001</v>
      </c>
      <c r="L1391" t="s">
        <v>820</v>
      </c>
      <c r="M1391">
        <v>1</v>
      </c>
    </row>
    <row r="1392" spans="1:13">
      <c r="A1392" s="40" t="s">
        <v>69</v>
      </c>
      <c r="B1392" s="41">
        <v>15</v>
      </c>
      <c r="C1392" s="42">
        <v>45</v>
      </c>
      <c r="D1392" s="15" t="s">
        <v>135</v>
      </c>
      <c r="E1392" s="43" t="s">
        <v>145</v>
      </c>
      <c r="F1392" s="15" t="s">
        <v>4</v>
      </c>
      <c r="G1392" s="65" t="s">
        <v>748</v>
      </c>
      <c r="H1392" s="200" t="str">
        <f t="shared" si="39"/>
        <v>FT2-FW2-C-MDF - Stmd Beech</v>
      </c>
      <c r="I1392" s="45">
        <v>9.23</v>
      </c>
      <c r="J1392" s="365">
        <f t="shared" si="38"/>
        <v>73.84</v>
      </c>
      <c r="L1392" t="s">
        <v>820</v>
      </c>
      <c r="M1392">
        <v>1</v>
      </c>
    </row>
    <row r="1393" spans="1:13">
      <c r="A1393" s="46" t="s">
        <v>70</v>
      </c>
      <c r="B1393" s="41">
        <v>15</v>
      </c>
      <c r="C1393" s="42">
        <v>60</v>
      </c>
      <c r="D1393" s="15" t="s">
        <v>135</v>
      </c>
      <c r="E1393" s="43" t="s">
        <v>146</v>
      </c>
      <c r="F1393" s="15" t="s">
        <v>4</v>
      </c>
      <c r="G1393" s="65" t="s">
        <v>748</v>
      </c>
      <c r="H1393" s="200" t="str">
        <f t="shared" si="39"/>
        <v>FT2-FW3-C-MDF - Stmd Beech</v>
      </c>
      <c r="I1393" s="45">
        <v>10.959999999999999</v>
      </c>
      <c r="J1393" s="365">
        <f t="shared" si="38"/>
        <v>87.679999999999993</v>
      </c>
      <c r="L1393" t="s">
        <v>820</v>
      </c>
      <c r="M1393">
        <v>1</v>
      </c>
    </row>
    <row r="1394" spans="1:13">
      <c r="A1394" s="46" t="s">
        <v>71</v>
      </c>
      <c r="B1394" s="41">
        <v>15</v>
      </c>
      <c r="C1394" s="42">
        <v>75</v>
      </c>
      <c r="D1394" s="15" t="s">
        <v>135</v>
      </c>
      <c r="E1394" s="43" t="s">
        <v>147</v>
      </c>
      <c r="F1394" s="15" t="s">
        <v>4</v>
      </c>
      <c r="G1394" s="65" t="s">
        <v>748</v>
      </c>
      <c r="H1394" s="200" t="str">
        <f t="shared" si="39"/>
        <v>FT2-FW4-C-MDF - Stmd Beech</v>
      </c>
      <c r="I1394" s="45">
        <v>12.64</v>
      </c>
      <c r="J1394" s="365">
        <f t="shared" si="38"/>
        <v>101.12</v>
      </c>
      <c r="L1394" t="s">
        <v>820</v>
      </c>
      <c r="M1394">
        <v>1</v>
      </c>
    </row>
    <row r="1395" spans="1:13">
      <c r="A1395" s="46" t="s">
        <v>72</v>
      </c>
      <c r="B1395" s="41">
        <v>15</v>
      </c>
      <c r="C1395" s="42">
        <v>82</v>
      </c>
      <c r="D1395" s="15" t="s">
        <v>135</v>
      </c>
      <c r="E1395" s="43" t="s">
        <v>149</v>
      </c>
      <c r="F1395" s="15" t="s">
        <v>4</v>
      </c>
      <c r="G1395" s="65" t="s">
        <v>748</v>
      </c>
      <c r="H1395" s="200" t="str">
        <f t="shared" si="39"/>
        <v>FT2-FW6-C-MDF - Stmd Beech</v>
      </c>
      <c r="I1395" s="45">
        <v>13.49</v>
      </c>
      <c r="J1395" s="365">
        <f t="shared" si="38"/>
        <v>107.92</v>
      </c>
      <c r="L1395" t="s">
        <v>820</v>
      </c>
      <c r="M1395">
        <v>1</v>
      </c>
    </row>
    <row r="1396" spans="1:13">
      <c r="A1396" s="46" t="s">
        <v>73</v>
      </c>
      <c r="B1396" s="41">
        <v>18</v>
      </c>
      <c r="C1396" s="42">
        <v>45</v>
      </c>
      <c r="D1396" s="15" t="s">
        <v>136</v>
      </c>
      <c r="E1396" s="43" t="s">
        <v>145</v>
      </c>
      <c r="F1396" s="15" t="s">
        <v>4</v>
      </c>
      <c r="G1396" s="65" t="s">
        <v>748</v>
      </c>
      <c r="H1396" s="200" t="str">
        <f t="shared" si="39"/>
        <v>FT3-FW2-C-MDF - Stmd Beech</v>
      </c>
      <c r="I1396" s="45">
        <v>10.379999999999999</v>
      </c>
      <c r="J1396" s="365">
        <f t="shared" si="38"/>
        <v>83.039999999999992</v>
      </c>
      <c r="L1396" t="s">
        <v>820</v>
      </c>
      <c r="M1396">
        <v>1</v>
      </c>
    </row>
    <row r="1397" spans="1:13">
      <c r="A1397" s="46" t="s">
        <v>74</v>
      </c>
      <c r="B1397" s="41">
        <v>18</v>
      </c>
      <c r="C1397" s="42">
        <v>60</v>
      </c>
      <c r="D1397" s="15" t="s">
        <v>136</v>
      </c>
      <c r="E1397" s="43" t="s">
        <v>146</v>
      </c>
      <c r="F1397" s="15" t="s">
        <v>4</v>
      </c>
      <c r="G1397" s="65" t="s">
        <v>748</v>
      </c>
      <c r="H1397" s="200" t="str">
        <f t="shared" si="39"/>
        <v>FT3-FW3-C-MDF - Stmd Beech</v>
      </c>
      <c r="I1397" s="45">
        <v>12.43</v>
      </c>
      <c r="J1397" s="365">
        <f t="shared" si="38"/>
        <v>99.44</v>
      </c>
      <c r="L1397" t="s">
        <v>820</v>
      </c>
      <c r="M1397">
        <v>1</v>
      </c>
    </row>
    <row r="1398" spans="1:13">
      <c r="A1398" s="46" t="s">
        <v>75</v>
      </c>
      <c r="B1398" s="41">
        <v>18</v>
      </c>
      <c r="C1398" s="42">
        <v>75</v>
      </c>
      <c r="D1398" s="15" t="s">
        <v>136</v>
      </c>
      <c r="E1398" s="43" t="s">
        <v>147</v>
      </c>
      <c r="F1398" s="15" t="s">
        <v>4</v>
      </c>
      <c r="G1398" s="65" t="s">
        <v>748</v>
      </c>
      <c r="H1398" s="200" t="str">
        <f t="shared" si="39"/>
        <v>FT3-FW4-C-MDF - Stmd Beech</v>
      </c>
      <c r="I1398" s="45">
        <v>14.43</v>
      </c>
      <c r="J1398" s="365">
        <f t="shared" si="38"/>
        <v>115.44</v>
      </c>
      <c r="L1398" t="s">
        <v>820</v>
      </c>
      <c r="M1398">
        <v>1</v>
      </c>
    </row>
    <row r="1399" spans="1:13">
      <c r="A1399" s="46" t="s">
        <v>76</v>
      </c>
      <c r="B1399" s="41">
        <v>18</v>
      </c>
      <c r="C1399" s="42">
        <v>82</v>
      </c>
      <c r="D1399" s="15" t="s">
        <v>136</v>
      </c>
      <c r="E1399" s="43" t="s">
        <v>149</v>
      </c>
      <c r="F1399" s="15" t="s">
        <v>4</v>
      </c>
      <c r="G1399" s="65" t="s">
        <v>748</v>
      </c>
      <c r="H1399" s="200" t="str">
        <f t="shared" si="39"/>
        <v>FT3-FW6-C-MDF - Stmd Beech</v>
      </c>
      <c r="I1399" s="45">
        <v>14.59</v>
      </c>
      <c r="J1399" s="365">
        <f t="shared" si="38"/>
        <v>116.72</v>
      </c>
      <c r="L1399" t="s">
        <v>820</v>
      </c>
      <c r="M1399">
        <v>1</v>
      </c>
    </row>
    <row r="1400" spans="1:13">
      <c r="A1400" s="47" t="s">
        <v>69</v>
      </c>
      <c r="B1400" s="48">
        <v>15</v>
      </c>
      <c r="C1400" s="49">
        <v>45</v>
      </c>
      <c r="D1400" s="15" t="s">
        <v>135</v>
      </c>
      <c r="E1400" s="50" t="s">
        <v>145</v>
      </c>
      <c r="F1400" s="15" t="s">
        <v>4</v>
      </c>
      <c r="G1400" s="67" t="s">
        <v>721</v>
      </c>
      <c r="H1400" s="200" t="str">
        <f t="shared" si="39"/>
        <v>FT2-FW2-C-MDF - Walnut</v>
      </c>
      <c r="I1400" s="52">
        <v>21.28</v>
      </c>
      <c r="J1400" s="365">
        <f t="shared" si="38"/>
        <v>170.24</v>
      </c>
      <c r="L1400" t="s">
        <v>820</v>
      </c>
      <c r="M1400">
        <v>1</v>
      </c>
    </row>
    <row r="1401" spans="1:13">
      <c r="A1401" s="53" t="s">
        <v>70</v>
      </c>
      <c r="B1401" s="48">
        <v>15</v>
      </c>
      <c r="C1401" s="49">
        <v>60</v>
      </c>
      <c r="D1401" s="15" t="s">
        <v>135</v>
      </c>
      <c r="E1401" s="50" t="s">
        <v>146</v>
      </c>
      <c r="F1401" s="15" t="s">
        <v>4</v>
      </c>
      <c r="G1401" s="67" t="s">
        <v>721</v>
      </c>
      <c r="H1401" s="200" t="str">
        <f t="shared" si="39"/>
        <v>FT2-FW3-C-MDF - Walnut</v>
      </c>
      <c r="I1401" s="52">
        <v>26.51</v>
      </c>
      <c r="J1401" s="365">
        <f t="shared" si="38"/>
        <v>212.08</v>
      </c>
      <c r="L1401" t="s">
        <v>820</v>
      </c>
      <c r="M1401">
        <v>1</v>
      </c>
    </row>
    <row r="1402" spans="1:13">
      <c r="A1402" s="53" t="s">
        <v>71</v>
      </c>
      <c r="B1402" s="48">
        <v>15</v>
      </c>
      <c r="C1402" s="49">
        <v>75</v>
      </c>
      <c r="D1402" s="15" t="s">
        <v>135</v>
      </c>
      <c r="E1402" s="50" t="s">
        <v>147</v>
      </c>
      <c r="F1402" s="15" t="s">
        <v>4</v>
      </c>
      <c r="G1402" s="67" t="s">
        <v>721</v>
      </c>
      <c r="H1402" s="200" t="str">
        <f t="shared" si="39"/>
        <v>FT2-FW4-C-MDF - Walnut</v>
      </c>
      <c r="I1402" s="52">
        <v>31.700000000000003</v>
      </c>
      <c r="J1402" s="365">
        <f t="shared" si="38"/>
        <v>253.60000000000002</v>
      </c>
      <c r="L1402" t="s">
        <v>820</v>
      </c>
      <c r="M1402">
        <v>1</v>
      </c>
    </row>
    <row r="1403" spans="1:13">
      <c r="A1403" s="53" t="s">
        <v>72</v>
      </c>
      <c r="B1403" s="48">
        <v>15</v>
      </c>
      <c r="C1403" s="49">
        <v>82</v>
      </c>
      <c r="D1403" s="15" t="s">
        <v>135</v>
      </c>
      <c r="E1403" s="50" t="s">
        <v>149</v>
      </c>
      <c r="F1403" s="15" t="s">
        <v>4</v>
      </c>
      <c r="G1403" s="67" t="s">
        <v>721</v>
      </c>
      <c r="H1403" s="200" t="str">
        <f t="shared" si="39"/>
        <v>FT2-FW6-C-MDF - Walnut</v>
      </c>
      <c r="I1403" s="52">
        <v>34.15</v>
      </c>
      <c r="J1403" s="365">
        <f t="shared" si="38"/>
        <v>273.2</v>
      </c>
      <c r="L1403" t="s">
        <v>820</v>
      </c>
      <c r="M1403">
        <v>1</v>
      </c>
    </row>
    <row r="1404" spans="1:13">
      <c r="A1404" s="53" t="s">
        <v>73</v>
      </c>
      <c r="B1404" s="48">
        <v>18</v>
      </c>
      <c r="C1404" s="49">
        <v>45</v>
      </c>
      <c r="D1404" s="15" t="s">
        <v>136</v>
      </c>
      <c r="E1404" s="50" t="s">
        <v>145</v>
      </c>
      <c r="F1404" s="15" t="s">
        <v>4</v>
      </c>
      <c r="G1404" s="67" t="s">
        <v>721</v>
      </c>
      <c r="H1404" s="200" t="str">
        <f t="shared" si="39"/>
        <v>FT3-FW2-C-MDF - Walnut</v>
      </c>
      <c r="I1404" s="52">
        <v>24.060000000000002</v>
      </c>
      <c r="J1404" s="365">
        <f t="shared" si="38"/>
        <v>192.48000000000002</v>
      </c>
      <c r="L1404" t="s">
        <v>820</v>
      </c>
      <c r="M1404">
        <v>1</v>
      </c>
    </row>
    <row r="1405" spans="1:13">
      <c r="A1405" s="53" t="s">
        <v>74</v>
      </c>
      <c r="B1405" s="48">
        <v>18</v>
      </c>
      <c r="C1405" s="49">
        <v>60</v>
      </c>
      <c r="D1405" s="15" t="s">
        <v>136</v>
      </c>
      <c r="E1405" s="50" t="s">
        <v>146</v>
      </c>
      <c r="F1405" s="15" t="s">
        <v>4</v>
      </c>
      <c r="G1405" s="67" t="s">
        <v>721</v>
      </c>
      <c r="H1405" s="200" t="str">
        <f t="shared" si="39"/>
        <v>FT3-FW3-C-MDF - Walnut</v>
      </c>
      <c r="I1405" s="52">
        <v>30.17</v>
      </c>
      <c r="J1405" s="365">
        <f t="shared" si="38"/>
        <v>241.36</v>
      </c>
      <c r="L1405" t="s">
        <v>820</v>
      </c>
      <c r="M1405">
        <v>1</v>
      </c>
    </row>
    <row r="1406" spans="1:13">
      <c r="A1406" s="53" t="s">
        <v>75</v>
      </c>
      <c r="B1406" s="48">
        <v>18</v>
      </c>
      <c r="C1406" s="49">
        <v>75</v>
      </c>
      <c r="D1406" s="15" t="s">
        <v>136</v>
      </c>
      <c r="E1406" s="50" t="s">
        <v>147</v>
      </c>
      <c r="F1406" s="15" t="s">
        <v>4</v>
      </c>
      <c r="G1406" s="67" t="s">
        <v>721</v>
      </c>
      <c r="H1406" s="200" t="str">
        <f t="shared" si="39"/>
        <v>FT3-FW4-C-MDF - Walnut</v>
      </c>
      <c r="I1406" s="52">
        <v>36.169999999999995</v>
      </c>
      <c r="J1406" s="365">
        <f t="shared" si="38"/>
        <v>289.35999999999996</v>
      </c>
      <c r="L1406" t="s">
        <v>820</v>
      </c>
      <c r="M1406">
        <v>1</v>
      </c>
    </row>
    <row r="1407" spans="1:13">
      <c r="A1407" s="53" t="s">
        <v>76</v>
      </c>
      <c r="B1407" s="48">
        <v>18</v>
      </c>
      <c r="C1407" s="49">
        <v>82</v>
      </c>
      <c r="D1407" s="15" t="s">
        <v>136</v>
      </c>
      <c r="E1407" s="50" t="s">
        <v>149</v>
      </c>
      <c r="F1407" s="15" t="s">
        <v>4</v>
      </c>
      <c r="G1407" s="67" t="s">
        <v>721</v>
      </c>
      <c r="H1407" s="200" t="str">
        <f t="shared" si="39"/>
        <v>FT3-FW6-C-MDF - Walnut</v>
      </c>
      <c r="I1407" s="52">
        <v>36.93</v>
      </c>
      <c r="J1407" s="365">
        <f t="shared" si="38"/>
        <v>295.44</v>
      </c>
      <c r="L1407" t="s">
        <v>820</v>
      </c>
      <c r="M1407">
        <v>1</v>
      </c>
    </row>
    <row r="1408" spans="1:13">
      <c r="A1408" s="12" t="s">
        <v>69</v>
      </c>
      <c r="B1408" s="13">
        <v>15</v>
      </c>
      <c r="C1408" s="14">
        <v>45</v>
      </c>
      <c r="D1408" s="15" t="s">
        <v>135</v>
      </c>
      <c r="E1408" s="15" t="s">
        <v>145</v>
      </c>
      <c r="F1408" s="15" t="s">
        <v>4</v>
      </c>
      <c r="G1408" s="68" t="s">
        <v>718</v>
      </c>
      <c r="H1408" s="200" t="str">
        <f t="shared" si="39"/>
        <v>FT2-FW2-C-MDF - Maple</v>
      </c>
      <c r="I1408" s="54">
        <v>11.29</v>
      </c>
      <c r="J1408" s="365">
        <f t="shared" si="38"/>
        <v>90.32</v>
      </c>
      <c r="L1408" t="s">
        <v>820</v>
      </c>
      <c r="M1408">
        <v>1</v>
      </c>
    </row>
    <row r="1409" spans="1:13">
      <c r="A1409" s="18" t="s">
        <v>70</v>
      </c>
      <c r="B1409" s="13">
        <v>15</v>
      </c>
      <c r="C1409" s="14">
        <v>60</v>
      </c>
      <c r="D1409" s="15" t="s">
        <v>135</v>
      </c>
      <c r="E1409" s="15" t="s">
        <v>146</v>
      </c>
      <c r="F1409" s="15" t="s">
        <v>4</v>
      </c>
      <c r="G1409" s="68" t="s">
        <v>718</v>
      </c>
      <c r="H1409" s="200" t="str">
        <f t="shared" si="39"/>
        <v>FT2-FW3-C-MDF - Maple</v>
      </c>
      <c r="I1409" s="54">
        <v>13.64</v>
      </c>
      <c r="J1409" s="365">
        <f t="shared" si="38"/>
        <v>109.12</v>
      </c>
      <c r="L1409" t="s">
        <v>820</v>
      </c>
      <c r="M1409">
        <v>1</v>
      </c>
    </row>
    <row r="1410" spans="1:13">
      <c r="A1410" s="18" t="s">
        <v>71</v>
      </c>
      <c r="B1410" s="13">
        <v>15</v>
      </c>
      <c r="C1410" s="14">
        <v>75</v>
      </c>
      <c r="D1410" s="15" t="s">
        <v>135</v>
      </c>
      <c r="E1410" s="15" t="s">
        <v>147</v>
      </c>
      <c r="F1410" s="15" t="s">
        <v>4</v>
      </c>
      <c r="G1410" s="68" t="s">
        <v>718</v>
      </c>
      <c r="H1410" s="200" t="str">
        <f t="shared" si="39"/>
        <v>FT2-FW4-C-MDF - Maple</v>
      </c>
      <c r="I1410" s="54">
        <v>16</v>
      </c>
      <c r="J1410" s="365">
        <f t="shared" si="38"/>
        <v>128</v>
      </c>
      <c r="L1410" t="s">
        <v>820</v>
      </c>
      <c r="M1410">
        <v>1</v>
      </c>
    </row>
    <row r="1411" spans="1:13">
      <c r="A1411" s="18" t="s">
        <v>72</v>
      </c>
      <c r="B1411" s="13">
        <v>15</v>
      </c>
      <c r="C1411" s="14">
        <v>82</v>
      </c>
      <c r="D1411" s="15" t="s">
        <v>135</v>
      </c>
      <c r="E1411" s="15" t="s">
        <v>149</v>
      </c>
      <c r="F1411" s="15" t="s">
        <v>4</v>
      </c>
      <c r="G1411" s="68" t="s">
        <v>718</v>
      </c>
      <c r="H1411" s="200" t="str">
        <f t="shared" si="39"/>
        <v>FT2-FW6-C-MDF - Maple</v>
      </c>
      <c r="I1411" s="54">
        <v>17.12</v>
      </c>
      <c r="J1411" s="365">
        <f t="shared" si="38"/>
        <v>136.96</v>
      </c>
      <c r="L1411" t="s">
        <v>820</v>
      </c>
      <c r="M1411">
        <v>1</v>
      </c>
    </row>
    <row r="1412" spans="1:13">
      <c r="A1412" s="18" t="s">
        <v>73</v>
      </c>
      <c r="B1412" s="13">
        <v>18</v>
      </c>
      <c r="C1412" s="14">
        <v>45</v>
      </c>
      <c r="D1412" s="15" t="s">
        <v>136</v>
      </c>
      <c r="E1412" s="15" t="s">
        <v>145</v>
      </c>
      <c r="F1412" s="15" t="s">
        <v>4</v>
      </c>
      <c r="G1412" s="68" t="s">
        <v>718</v>
      </c>
      <c r="H1412" s="200" t="str">
        <f t="shared" si="39"/>
        <v>FT3-FW2-C-MDF - Maple</v>
      </c>
      <c r="I1412" s="54">
        <v>12.97</v>
      </c>
      <c r="J1412" s="365">
        <f t="shared" si="38"/>
        <v>103.76</v>
      </c>
      <c r="L1412" t="s">
        <v>820</v>
      </c>
      <c r="M1412">
        <v>1</v>
      </c>
    </row>
    <row r="1413" spans="1:13">
      <c r="A1413" s="18" t="s">
        <v>74</v>
      </c>
      <c r="B1413" s="13">
        <v>18</v>
      </c>
      <c r="C1413" s="14">
        <v>60</v>
      </c>
      <c r="D1413" s="15" t="s">
        <v>136</v>
      </c>
      <c r="E1413" s="15" t="s">
        <v>146</v>
      </c>
      <c r="F1413" s="15" t="s">
        <v>4</v>
      </c>
      <c r="G1413" s="68" t="s">
        <v>718</v>
      </c>
      <c r="H1413" s="200" t="str">
        <f t="shared" si="39"/>
        <v>FT3-FW3-C-MDF - Maple</v>
      </c>
      <c r="I1413" s="54">
        <v>15.74</v>
      </c>
      <c r="J1413" s="365">
        <f t="shared" si="38"/>
        <v>125.92</v>
      </c>
      <c r="L1413" t="s">
        <v>820</v>
      </c>
      <c r="M1413">
        <v>1</v>
      </c>
    </row>
    <row r="1414" spans="1:13">
      <c r="A1414" s="18" t="s">
        <v>75</v>
      </c>
      <c r="B1414" s="13">
        <v>18</v>
      </c>
      <c r="C1414" s="14">
        <v>75</v>
      </c>
      <c r="D1414" s="15" t="s">
        <v>136</v>
      </c>
      <c r="E1414" s="15" t="s">
        <v>147</v>
      </c>
      <c r="F1414" s="15" t="s">
        <v>4</v>
      </c>
      <c r="G1414" s="68" t="s">
        <v>718</v>
      </c>
      <c r="H1414" s="200" t="str">
        <f t="shared" si="39"/>
        <v>FT3-FW4-C-MDF - Maple</v>
      </c>
      <c r="I1414" s="54">
        <v>18.560000000000002</v>
      </c>
      <c r="J1414" s="365">
        <f t="shared" si="38"/>
        <v>148.48000000000002</v>
      </c>
      <c r="L1414" t="s">
        <v>820</v>
      </c>
      <c r="M1414">
        <v>1</v>
      </c>
    </row>
    <row r="1415" spans="1:13">
      <c r="A1415" s="18" t="s">
        <v>76</v>
      </c>
      <c r="B1415" s="13">
        <v>18</v>
      </c>
      <c r="C1415" s="14">
        <v>82</v>
      </c>
      <c r="D1415" s="15" t="s">
        <v>136</v>
      </c>
      <c r="E1415" s="15" t="s">
        <v>149</v>
      </c>
      <c r="F1415" s="15" t="s">
        <v>4</v>
      </c>
      <c r="G1415" s="68" t="s">
        <v>718</v>
      </c>
      <c r="H1415" s="200" t="str">
        <f t="shared" si="39"/>
        <v>FT3-FW6-C-MDF - Maple</v>
      </c>
      <c r="I1415" s="54">
        <v>19.12</v>
      </c>
      <c r="J1415" s="365">
        <f t="shared" si="38"/>
        <v>152.96</v>
      </c>
      <c r="L1415" t="s">
        <v>820</v>
      </c>
      <c r="M1415">
        <v>1</v>
      </c>
    </row>
    <row r="1416" spans="1:13">
      <c r="A1416" s="19" t="s">
        <v>69</v>
      </c>
      <c r="B1416" s="20">
        <v>15</v>
      </c>
      <c r="C1416" s="21">
        <v>45</v>
      </c>
      <c r="D1416" s="15" t="s">
        <v>135</v>
      </c>
      <c r="E1416" s="22" t="s">
        <v>145</v>
      </c>
      <c r="F1416" s="15" t="s">
        <v>4</v>
      </c>
      <c r="G1416" s="59" t="s">
        <v>717</v>
      </c>
      <c r="H1416" s="200" t="str">
        <f t="shared" si="39"/>
        <v>FT2-FW2-C-MDF - Cherry</v>
      </c>
      <c r="I1416" s="24">
        <v>13.31</v>
      </c>
      <c r="J1416" s="365">
        <f t="shared" si="38"/>
        <v>106.48</v>
      </c>
      <c r="L1416" t="s">
        <v>820</v>
      </c>
      <c r="M1416">
        <v>1</v>
      </c>
    </row>
    <row r="1417" spans="1:13">
      <c r="A1417" s="25" t="s">
        <v>70</v>
      </c>
      <c r="B1417" s="20">
        <v>15</v>
      </c>
      <c r="C1417" s="21">
        <v>60</v>
      </c>
      <c r="D1417" s="15" t="s">
        <v>135</v>
      </c>
      <c r="E1417" s="22" t="s">
        <v>146</v>
      </c>
      <c r="F1417" s="15" t="s">
        <v>4</v>
      </c>
      <c r="G1417" s="59" t="s">
        <v>717</v>
      </c>
      <c r="H1417" s="200" t="str">
        <f t="shared" si="39"/>
        <v>FT2-FW3-C-MDF - Cherry</v>
      </c>
      <c r="I1417" s="24">
        <v>16.200000000000003</v>
      </c>
      <c r="J1417" s="365">
        <f t="shared" si="38"/>
        <v>129.60000000000002</v>
      </c>
      <c r="L1417" t="s">
        <v>820</v>
      </c>
      <c r="M1417">
        <v>1</v>
      </c>
    </row>
    <row r="1418" spans="1:13">
      <c r="A1418" s="25" t="s">
        <v>71</v>
      </c>
      <c r="B1418" s="20">
        <v>15</v>
      </c>
      <c r="C1418" s="21">
        <v>75</v>
      </c>
      <c r="D1418" s="15" t="s">
        <v>135</v>
      </c>
      <c r="E1418" s="22" t="s">
        <v>147</v>
      </c>
      <c r="F1418" s="15" t="s">
        <v>4</v>
      </c>
      <c r="G1418" s="59" t="s">
        <v>717</v>
      </c>
      <c r="H1418" s="200" t="str">
        <f t="shared" si="39"/>
        <v>FT2-FW4-C-MDF - Cherry</v>
      </c>
      <c r="I1418" s="24">
        <v>19</v>
      </c>
      <c r="J1418" s="365">
        <f t="shared" si="38"/>
        <v>152</v>
      </c>
      <c r="L1418" t="s">
        <v>820</v>
      </c>
      <c r="M1418">
        <v>1</v>
      </c>
    </row>
    <row r="1419" spans="1:13">
      <c r="A1419" s="25" t="s">
        <v>72</v>
      </c>
      <c r="B1419" s="20">
        <v>15</v>
      </c>
      <c r="C1419" s="21">
        <v>82</v>
      </c>
      <c r="D1419" s="15" t="s">
        <v>135</v>
      </c>
      <c r="E1419" s="22" t="s">
        <v>149</v>
      </c>
      <c r="F1419" s="15" t="s">
        <v>4</v>
      </c>
      <c r="G1419" s="59" t="s">
        <v>717</v>
      </c>
      <c r="H1419" s="200" t="str">
        <f t="shared" si="39"/>
        <v>FT2-FW6-C-MDF - Cherry</v>
      </c>
      <c r="I1419" s="24">
        <v>20.39</v>
      </c>
      <c r="J1419" s="365">
        <f t="shared" si="38"/>
        <v>163.12</v>
      </c>
      <c r="L1419" t="s">
        <v>820</v>
      </c>
      <c r="M1419">
        <v>1</v>
      </c>
    </row>
    <row r="1420" spans="1:13">
      <c r="A1420" s="25" t="s">
        <v>73</v>
      </c>
      <c r="B1420" s="20">
        <v>18</v>
      </c>
      <c r="C1420" s="21">
        <v>45</v>
      </c>
      <c r="D1420" s="15" t="s">
        <v>136</v>
      </c>
      <c r="E1420" s="22" t="s">
        <v>145</v>
      </c>
      <c r="F1420" s="15" t="s">
        <v>4</v>
      </c>
      <c r="G1420" s="59" t="s">
        <v>717</v>
      </c>
      <c r="H1420" s="200" t="str">
        <f t="shared" si="39"/>
        <v>FT3-FW2-C-MDF - Cherry</v>
      </c>
      <c r="I1420" s="24">
        <v>15.48</v>
      </c>
      <c r="J1420" s="365">
        <f t="shared" si="38"/>
        <v>123.84</v>
      </c>
      <c r="L1420" t="s">
        <v>820</v>
      </c>
      <c r="M1420">
        <v>1</v>
      </c>
    </row>
    <row r="1421" spans="1:13">
      <c r="A1421" s="25" t="s">
        <v>74</v>
      </c>
      <c r="B1421" s="20">
        <v>18</v>
      </c>
      <c r="C1421" s="21">
        <v>60</v>
      </c>
      <c r="D1421" s="15" t="s">
        <v>136</v>
      </c>
      <c r="E1421" s="22" t="s">
        <v>146</v>
      </c>
      <c r="F1421" s="15" t="s">
        <v>4</v>
      </c>
      <c r="G1421" s="59" t="s">
        <v>717</v>
      </c>
      <c r="H1421" s="200" t="str">
        <f t="shared" si="39"/>
        <v>FT3-FW3-C-MDF - Cherry</v>
      </c>
      <c r="I1421" s="24">
        <v>19</v>
      </c>
      <c r="J1421" s="365">
        <f t="shared" si="38"/>
        <v>152</v>
      </c>
      <c r="L1421" t="s">
        <v>820</v>
      </c>
      <c r="M1421">
        <v>1</v>
      </c>
    </row>
    <row r="1422" spans="1:13">
      <c r="A1422" s="25" t="s">
        <v>75</v>
      </c>
      <c r="B1422" s="20">
        <v>18</v>
      </c>
      <c r="C1422" s="21">
        <v>75</v>
      </c>
      <c r="D1422" s="15" t="s">
        <v>136</v>
      </c>
      <c r="E1422" s="22" t="s">
        <v>147</v>
      </c>
      <c r="F1422" s="15" t="s">
        <v>4</v>
      </c>
      <c r="G1422" s="59" t="s">
        <v>717</v>
      </c>
      <c r="H1422" s="200" t="str">
        <f t="shared" si="39"/>
        <v>FT3-FW4-C-MDF - Cherry</v>
      </c>
      <c r="I1422" s="24">
        <v>22.57</v>
      </c>
      <c r="J1422" s="365">
        <f t="shared" si="38"/>
        <v>180.56</v>
      </c>
      <c r="L1422" t="s">
        <v>820</v>
      </c>
      <c r="M1422">
        <v>1</v>
      </c>
    </row>
    <row r="1423" spans="1:13">
      <c r="A1423" s="25" t="s">
        <v>76</v>
      </c>
      <c r="B1423" s="20">
        <v>18</v>
      </c>
      <c r="C1423" s="21">
        <v>82</v>
      </c>
      <c r="D1423" s="15" t="s">
        <v>136</v>
      </c>
      <c r="E1423" s="22" t="s">
        <v>149</v>
      </c>
      <c r="F1423" s="15" t="s">
        <v>4</v>
      </c>
      <c r="G1423" s="59" t="s">
        <v>717</v>
      </c>
      <c r="H1423" s="200" t="str">
        <f t="shared" si="39"/>
        <v>FT3-FW6-C-MDF - Cherry</v>
      </c>
      <c r="I1423" s="24">
        <v>23.610000000000003</v>
      </c>
      <c r="J1423" s="365">
        <f t="shared" si="38"/>
        <v>188.88000000000002</v>
      </c>
      <c r="L1423" t="s">
        <v>820</v>
      </c>
      <c r="M1423">
        <v>1</v>
      </c>
    </row>
    <row r="1424" spans="1:13">
      <c r="A1424" s="26" t="s">
        <v>69</v>
      </c>
      <c r="B1424" s="27">
        <v>15</v>
      </c>
      <c r="C1424" s="28">
        <v>45</v>
      </c>
      <c r="D1424" s="15" t="s">
        <v>135</v>
      </c>
      <c r="E1424" s="29" t="s">
        <v>145</v>
      </c>
      <c r="F1424" s="15" t="s">
        <v>4</v>
      </c>
      <c r="G1424" s="60" t="s">
        <v>749</v>
      </c>
      <c r="H1424" s="200" t="str">
        <f t="shared" si="39"/>
        <v>FT2-FW2-C-MDF - Hardwood</v>
      </c>
      <c r="I1424" s="31">
        <v>8.1199999999999992</v>
      </c>
      <c r="J1424" s="365">
        <f t="shared" si="38"/>
        <v>64.959999999999994</v>
      </c>
      <c r="L1424" t="s">
        <v>820</v>
      </c>
      <c r="M1424">
        <v>1</v>
      </c>
    </row>
    <row r="1425" spans="1:13">
      <c r="A1425" s="32" t="s">
        <v>70</v>
      </c>
      <c r="B1425" s="27">
        <v>15</v>
      </c>
      <c r="C1425" s="28">
        <v>60</v>
      </c>
      <c r="D1425" s="15" t="s">
        <v>135</v>
      </c>
      <c r="E1425" s="29" t="s">
        <v>146</v>
      </c>
      <c r="F1425" s="15" t="s">
        <v>4</v>
      </c>
      <c r="G1425" s="60" t="s">
        <v>749</v>
      </c>
      <c r="H1425" s="200" t="str">
        <f t="shared" si="39"/>
        <v>FT2-FW3-C-MDF - Hardwood</v>
      </c>
      <c r="I1425" s="31">
        <v>9.41</v>
      </c>
      <c r="J1425" s="365">
        <f t="shared" ref="J1425:J1488" si="40">+I1425*8</f>
        <v>75.28</v>
      </c>
      <c r="L1425" t="s">
        <v>820</v>
      </c>
      <c r="M1425">
        <v>1</v>
      </c>
    </row>
    <row r="1426" spans="1:13">
      <c r="A1426" s="32" t="s">
        <v>71</v>
      </c>
      <c r="B1426" s="27">
        <v>15</v>
      </c>
      <c r="C1426" s="28">
        <v>75</v>
      </c>
      <c r="D1426" s="15" t="s">
        <v>135</v>
      </c>
      <c r="E1426" s="29" t="s">
        <v>147</v>
      </c>
      <c r="F1426" s="15" t="s">
        <v>4</v>
      </c>
      <c r="G1426" s="60" t="s">
        <v>749</v>
      </c>
      <c r="H1426" s="200" t="str">
        <f t="shared" si="39"/>
        <v>FT2-FW4-C-MDF - Hardwood</v>
      </c>
      <c r="I1426" s="31">
        <v>10.59</v>
      </c>
      <c r="J1426" s="365">
        <f t="shared" si="40"/>
        <v>84.72</v>
      </c>
      <c r="L1426" t="s">
        <v>820</v>
      </c>
      <c r="M1426">
        <v>1</v>
      </c>
    </row>
    <row r="1427" spans="1:13">
      <c r="A1427" s="32" t="s">
        <v>72</v>
      </c>
      <c r="B1427" s="27">
        <v>15</v>
      </c>
      <c r="C1427" s="28">
        <v>82</v>
      </c>
      <c r="D1427" s="15" t="s">
        <v>135</v>
      </c>
      <c r="E1427" s="29" t="s">
        <v>149</v>
      </c>
      <c r="F1427" s="15" t="s">
        <v>4</v>
      </c>
      <c r="G1427" s="60" t="s">
        <v>749</v>
      </c>
      <c r="H1427" s="200" t="str">
        <f t="shared" si="39"/>
        <v>FT2-FW6-C-MDF - Hardwood</v>
      </c>
      <c r="I1427" s="31">
        <v>11.24</v>
      </c>
      <c r="J1427" s="365">
        <f t="shared" si="40"/>
        <v>89.92</v>
      </c>
      <c r="L1427" t="s">
        <v>820</v>
      </c>
      <c r="M1427">
        <v>1</v>
      </c>
    </row>
    <row r="1428" spans="1:13">
      <c r="A1428" s="32" t="s">
        <v>73</v>
      </c>
      <c r="B1428" s="27">
        <v>18</v>
      </c>
      <c r="C1428" s="28">
        <v>45</v>
      </c>
      <c r="D1428" s="15" t="s">
        <v>136</v>
      </c>
      <c r="E1428" s="29" t="s">
        <v>145</v>
      </c>
      <c r="F1428" s="15" t="s">
        <v>4</v>
      </c>
      <c r="G1428" s="60" t="s">
        <v>749</v>
      </c>
      <c r="H1428" s="200" t="str">
        <f t="shared" si="39"/>
        <v>FT3-FW2-C-MDF - Hardwood</v>
      </c>
      <c r="I1428" s="31">
        <v>9.14</v>
      </c>
      <c r="J1428" s="365">
        <f t="shared" si="40"/>
        <v>73.12</v>
      </c>
      <c r="L1428" t="s">
        <v>820</v>
      </c>
      <c r="M1428">
        <v>1</v>
      </c>
    </row>
    <row r="1429" spans="1:13">
      <c r="A1429" s="32" t="s">
        <v>74</v>
      </c>
      <c r="B1429" s="27">
        <v>18</v>
      </c>
      <c r="C1429" s="28">
        <v>60</v>
      </c>
      <c r="D1429" s="15" t="s">
        <v>136</v>
      </c>
      <c r="E1429" s="29" t="s">
        <v>146</v>
      </c>
      <c r="F1429" s="15" t="s">
        <v>4</v>
      </c>
      <c r="G1429" s="60" t="s">
        <v>749</v>
      </c>
      <c r="H1429" s="200" t="str">
        <f t="shared" si="39"/>
        <v>FT3-FW3-C-MDF - Hardwood</v>
      </c>
      <c r="I1429" s="31">
        <v>10.76</v>
      </c>
      <c r="J1429" s="365">
        <f t="shared" si="40"/>
        <v>86.08</v>
      </c>
      <c r="L1429" t="s">
        <v>820</v>
      </c>
      <c r="M1429">
        <v>1</v>
      </c>
    </row>
    <row r="1430" spans="1:13">
      <c r="A1430" s="32" t="s">
        <v>75</v>
      </c>
      <c r="B1430" s="27">
        <v>18</v>
      </c>
      <c r="C1430" s="28">
        <v>75</v>
      </c>
      <c r="D1430" s="15" t="s">
        <v>136</v>
      </c>
      <c r="E1430" s="29" t="s">
        <v>147</v>
      </c>
      <c r="F1430" s="15" t="s">
        <v>4</v>
      </c>
      <c r="G1430" s="60" t="s">
        <v>749</v>
      </c>
      <c r="H1430" s="200" t="str">
        <f t="shared" ref="H1430:H1493" si="41">D1430&amp;"-"&amp;E1430&amp;"-"&amp;F1430&amp;"-"&amp;G1430</f>
        <v>FT3-FW4-C-MDF - Hardwood</v>
      </c>
      <c r="I1430" s="31">
        <v>12.47</v>
      </c>
      <c r="J1430" s="365">
        <f t="shared" si="40"/>
        <v>99.76</v>
      </c>
      <c r="L1430" t="s">
        <v>820</v>
      </c>
      <c r="M1430">
        <v>1</v>
      </c>
    </row>
    <row r="1431" spans="1:13">
      <c r="A1431" s="32" t="s">
        <v>76</v>
      </c>
      <c r="B1431" s="27">
        <v>18</v>
      </c>
      <c r="C1431" s="28">
        <v>82</v>
      </c>
      <c r="D1431" s="15" t="s">
        <v>136</v>
      </c>
      <c r="E1431" s="29" t="s">
        <v>149</v>
      </c>
      <c r="F1431" s="15" t="s">
        <v>4</v>
      </c>
      <c r="G1431" s="60" t="s">
        <v>749</v>
      </c>
      <c r="H1431" s="200" t="str">
        <f t="shared" si="41"/>
        <v>FT3-FW6-C-MDF - Hardwood</v>
      </c>
      <c r="I1431" s="31">
        <v>13.01</v>
      </c>
      <c r="J1431" s="365">
        <f t="shared" si="40"/>
        <v>104.08</v>
      </c>
      <c r="L1431" t="s">
        <v>820</v>
      </c>
      <c r="M1431">
        <v>1</v>
      </c>
    </row>
    <row r="1432" spans="1:13">
      <c r="A1432" s="33" t="s">
        <v>69</v>
      </c>
      <c r="B1432" s="34">
        <v>15</v>
      </c>
      <c r="C1432" s="35">
        <v>45</v>
      </c>
      <c r="D1432" s="15" t="s">
        <v>135</v>
      </c>
      <c r="E1432" s="36" t="s">
        <v>145</v>
      </c>
      <c r="F1432" s="15" t="s">
        <v>4</v>
      </c>
      <c r="G1432" s="63" t="s">
        <v>750</v>
      </c>
      <c r="H1432" s="200" t="str">
        <f t="shared" si="41"/>
        <v>FT2-FW2-C-MDF - CND MAPLE</v>
      </c>
      <c r="I1432" s="38">
        <v>9.41</v>
      </c>
      <c r="J1432" s="365">
        <f t="shared" si="40"/>
        <v>75.28</v>
      </c>
      <c r="L1432" t="s">
        <v>820</v>
      </c>
      <c r="M1432">
        <v>1</v>
      </c>
    </row>
    <row r="1433" spans="1:13">
      <c r="A1433" s="39" t="s">
        <v>70</v>
      </c>
      <c r="B1433" s="34">
        <v>15</v>
      </c>
      <c r="C1433" s="35">
        <v>60</v>
      </c>
      <c r="D1433" s="15" t="s">
        <v>135</v>
      </c>
      <c r="E1433" s="36" t="s">
        <v>146</v>
      </c>
      <c r="F1433" s="15" t="s">
        <v>4</v>
      </c>
      <c r="G1433" s="63" t="s">
        <v>750</v>
      </c>
      <c r="H1433" s="200" t="str">
        <f t="shared" si="41"/>
        <v>FT2-FW3-C-MDF - CND MAPLE</v>
      </c>
      <c r="I1433" s="38">
        <v>11.17</v>
      </c>
      <c r="J1433" s="365">
        <f t="shared" si="40"/>
        <v>89.36</v>
      </c>
      <c r="L1433" t="s">
        <v>820</v>
      </c>
      <c r="M1433">
        <v>1</v>
      </c>
    </row>
    <row r="1434" spans="1:13">
      <c r="A1434" s="39" t="s">
        <v>71</v>
      </c>
      <c r="B1434" s="34">
        <v>15</v>
      </c>
      <c r="C1434" s="35">
        <v>75</v>
      </c>
      <c r="D1434" s="15" t="s">
        <v>135</v>
      </c>
      <c r="E1434" s="36" t="s">
        <v>147</v>
      </c>
      <c r="F1434" s="15" t="s">
        <v>4</v>
      </c>
      <c r="G1434" s="63" t="s">
        <v>750</v>
      </c>
      <c r="H1434" s="200" t="str">
        <f t="shared" si="41"/>
        <v>FT2-FW4-C-MDF - CND MAPLE</v>
      </c>
      <c r="I1434" s="38">
        <v>12.89</v>
      </c>
      <c r="J1434" s="365">
        <f t="shared" si="40"/>
        <v>103.12</v>
      </c>
      <c r="L1434" t="s">
        <v>820</v>
      </c>
      <c r="M1434">
        <v>1</v>
      </c>
    </row>
    <row r="1435" spans="1:13">
      <c r="A1435" s="39" t="s">
        <v>72</v>
      </c>
      <c r="B1435" s="34">
        <v>15</v>
      </c>
      <c r="C1435" s="35">
        <v>82</v>
      </c>
      <c r="D1435" s="15" t="s">
        <v>135</v>
      </c>
      <c r="E1435" s="36" t="s">
        <v>149</v>
      </c>
      <c r="F1435" s="15" t="s">
        <v>4</v>
      </c>
      <c r="G1435" s="63" t="s">
        <v>750</v>
      </c>
      <c r="H1435" s="200" t="str">
        <f t="shared" si="41"/>
        <v>FT2-FW6-C-MDF - CND MAPLE</v>
      </c>
      <c r="I1435" s="38">
        <v>13.75</v>
      </c>
      <c r="J1435" s="365">
        <f t="shared" si="40"/>
        <v>110</v>
      </c>
      <c r="L1435" t="s">
        <v>820</v>
      </c>
      <c r="M1435">
        <v>1</v>
      </c>
    </row>
    <row r="1436" spans="1:13">
      <c r="A1436" s="39" t="s">
        <v>73</v>
      </c>
      <c r="B1436" s="34">
        <v>18</v>
      </c>
      <c r="C1436" s="35">
        <v>45</v>
      </c>
      <c r="D1436" s="15" t="s">
        <v>136</v>
      </c>
      <c r="E1436" s="36" t="s">
        <v>145</v>
      </c>
      <c r="F1436" s="15" t="s">
        <v>4</v>
      </c>
      <c r="G1436" s="63" t="s">
        <v>750</v>
      </c>
      <c r="H1436" s="200" t="str">
        <f t="shared" si="41"/>
        <v>FT3-FW2-C-MDF - CND MAPLE</v>
      </c>
      <c r="I1436" s="38">
        <v>10.58</v>
      </c>
      <c r="J1436" s="365">
        <f t="shared" si="40"/>
        <v>84.64</v>
      </c>
      <c r="L1436" t="s">
        <v>820</v>
      </c>
      <c r="M1436">
        <v>1</v>
      </c>
    </row>
    <row r="1437" spans="1:13">
      <c r="A1437" s="39" t="s">
        <v>74</v>
      </c>
      <c r="B1437" s="34">
        <v>18</v>
      </c>
      <c r="C1437" s="35">
        <v>60</v>
      </c>
      <c r="D1437" s="15" t="s">
        <v>136</v>
      </c>
      <c r="E1437" s="36" t="s">
        <v>146</v>
      </c>
      <c r="F1437" s="15" t="s">
        <v>4</v>
      </c>
      <c r="G1437" s="63" t="s">
        <v>750</v>
      </c>
      <c r="H1437" s="200" t="str">
        <f t="shared" si="41"/>
        <v>FT3-FW3-C-MDF - CND MAPLE</v>
      </c>
      <c r="I1437" s="38">
        <v>12.67</v>
      </c>
      <c r="J1437" s="365">
        <f t="shared" si="40"/>
        <v>101.36</v>
      </c>
      <c r="L1437" t="s">
        <v>820</v>
      </c>
      <c r="M1437">
        <v>1</v>
      </c>
    </row>
    <row r="1438" spans="1:13">
      <c r="A1438" s="39" t="s">
        <v>75</v>
      </c>
      <c r="B1438" s="34">
        <v>18</v>
      </c>
      <c r="C1438" s="35">
        <v>75</v>
      </c>
      <c r="D1438" s="15" t="s">
        <v>136</v>
      </c>
      <c r="E1438" s="36" t="s">
        <v>147</v>
      </c>
      <c r="F1438" s="15" t="s">
        <v>4</v>
      </c>
      <c r="G1438" s="63" t="s">
        <v>750</v>
      </c>
      <c r="H1438" s="200" t="str">
        <f t="shared" si="41"/>
        <v>FT3-FW4-C-MDF - CND MAPLE</v>
      </c>
      <c r="I1438" s="38">
        <v>14.709999999999999</v>
      </c>
      <c r="J1438" s="365">
        <f t="shared" si="40"/>
        <v>117.67999999999999</v>
      </c>
      <c r="L1438" t="s">
        <v>820</v>
      </c>
      <c r="M1438">
        <v>1</v>
      </c>
    </row>
    <row r="1439" spans="1:13">
      <c r="A1439" s="39" t="s">
        <v>76</v>
      </c>
      <c r="B1439" s="34">
        <v>18</v>
      </c>
      <c r="C1439" s="35">
        <v>82</v>
      </c>
      <c r="D1439" s="15" t="s">
        <v>136</v>
      </c>
      <c r="E1439" s="36" t="s">
        <v>149</v>
      </c>
      <c r="F1439" s="15" t="s">
        <v>4</v>
      </c>
      <c r="G1439" s="63" t="s">
        <v>750</v>
      </c>
      <c r="H1439" s="200" t="str">
        <f t="shared" si="41"/>
        <v>FT3-FW6-C-MDF - CND MAPLE</v>
      </c>
      <c r="I1439" s="38">
        <v>14.879999999999999</v>
      </c>
      <c r="J1439" s="365">
        <f t="shared" si="40"/>
        <v>119.03999999999999</v>
      </c>
      <c r="L1439" t="s">
        <v>820</v>
      </c>
      <c r="M1439">
        <v>1</v>
      </c>
    </row>
    <row r="1440" spans="1:13">
      <c r="A1440" s="213" t="s">
        <v>69</v>
      </c>
      <c r="B1440" s="214">
        <v>15</v>
      </c>
      <c r="C1440" s="215">
        <v>45</v>
      </c>
      <c r="D1440" s="15" t="s">
        <v>135</v>
      </c>
      <c r="E1440" s="216" t="s">
        <v>145</v>
      </c>
      <c r="F1440" s="15" t="s">
        <v>4</v>
      </c>
      <c r="G1440" s="217" t="s">
        <v>811</v>
      </c>
      <c r="H1440" s="200" t="str">
        <f t="shared" si="41"/>
        <v>FT2-FW2-C-MDF - CND MAPLE - Sprayed</v>
      </c>
      <c r="I1440" s="219">
        <v>9.41</v>
      </c>
      <c r="J1440" s="365">
        <f t="shared" si="40"/>
        <v>75.28</v>
      </c>
      <c r="L1440" t="s">
        <v>820</v>
      </c>
      <c r="M1440">
        <v>1</v>
      </c>
    </row>
    <row r="1441" spans="1:13">
      <c r="A1441" s="220" t="s">
        <v>70</v>
      </c>
      <c r="B1441" s="214">
        <v>15</v>
      </c>
      <c r="C1441" s="215">
        <v>60</v>
      </c>
      <c r="D1441" s="15" t="s">
        <v>135</v>
      </c>
      <c r="E1441" s="216" t="s">
        <v>146</v>
      </c>
      <c r="F1441" s="15" t="s">
        <v>4</v>
      </c>
      <c r="G1441" s="217" t="s">
        <v>811</v>
      </c>
      <c r="H1441" s="200" t="str">
        <f t="shared" si="41"/>
        <v>FT2-FW3-C-MDF - CND MAPLE - Sprayed</v>
      </c>
      <c r="I1441" s="219">
        <v>11.17</v>
      </c>
      <c r="J1441" s="365">
        <f t="shared" si="40"/>
        <v>89.36</v>
      </c>
      <c r="L1441" t="s">
        <v>820</v>
      </c>
      <c r="M1441">
        <v>1</v>
      </c>
    </row>
    <row r="1442" spans="1:13">
      <c r="A1442" s="220" t="s">
        <v>71</v>
      </c>
      <c r="B1442" s="214">
        <v>15</v>
      </c>
      <c r="C1442" s="215">
        <v>75</v>
      </c>
      <c r="D1442" s="15" t="s">
        <v>135</v>
      </c>
      <c r="E1442" s="216" t="s">
        <v>147</v>
      </c>
      <c r="F1442" s="15" t="s">
        <v>4</v>
      </c>
      <c r="G1442" s="217" t="s">
        <v>811</v>
      </c>
      <c r="H1442" s="200" t="str">
        <f t="shared" si="41"/>
        <v>FT2-FW4-C-MDF - CND MAPLE - Sprayed</v>
      </c>
      <c r="I1442" s="219">
        <v>12.89</v>
      </c>
      <c r="J1442" s="365">
        <f t="shared" si="40"/>
        <v>103.12</v>
      </c>
      <c r="L1442" t="s">
        <v>820</v>
      </c>
      <c r="M1442">
        <v>1</v>
      </c>
    </row>
    <row r="1443" spans="1:13">
      <c r="A1443" s="220" t="s">
        <v>72</v>
      </c>
      <c r="B1443" s="214">
        <v>15</v>
      </c>
      <c r="C1443" s="215">
        <v>82</v>
      </c>
      <c r="D1443" s="15" t="s">
        <v>135</v>
      </c>
      <c r="E1443" s="216" t="s">
        <v>149</v>
      </c>
      <c r="F1443" s="15" t="s">
        <v>4</v>
      </c>
      <c r="G1443" s="217" t="s">
        <v>811</v>
      </c>
      <c r="H1443" s="200" t="str">
        <f t="shared" si="41"/>
        <v>FT2-FW6-C-MDF - CND MAPLE - Sprayed</v>
      </c>
      <c r="I1443" s="219">
        <v>13.75</v>
      </c>
      <c r="J1443" s="365">
        <f t="shared" si="40"/>
        <v>110</v>
      </c>
      <c r="L1443" t="s">
        <v>820</v>
      </c>
      <c r="M1443">
        <v>1</v>
      </c>
    </row>
    <row r="1444" spans="1:13">
      <c r="A1444" s="220" t="s">
        <v>73</v>
      </c>
      <c r="B1444" s="214">
        <v>18</v>
      </c>
      <c r="C1444" s="215">
        <v>45</v>
      </c>
      <c r="D1444" s="15" t="s">
        <v>136</v>
      </c>
      <c r="E1444" s="216" t="s">
        <v>145</v>
      </c>
      <c r="F1444" s="15" t="s">
        <v>4</v>
      </c>
      <c r="G1444" s="217" t="s">
        <v>811</v>
      </c>
      <c r="H1444" s="200" t="str">
        <f t="shared" si="41"/>
        <v>FT3-FW2-C-MDF - CND MAPLE - Sprayed</v>
      </c>
      <c r="I1444" s="219">
        <v>10.58</v>
      </c>
      <c r="J1444" s="365">
        <f t="shared" si="40"/>
        <v>84.64</v>
      </c>
      <c r="L1444" t="s">
        <v>820</v>
      </c>
      <c r="M1444">
        <v>1</v>
      </c>
    </row>
    <row r="1445" spans="1:13">
      <c r="A1445" s="220" t="s">
        <v>74</v>
      </c>
      <c r="B1445" s="214">
        <v>18</v>
      </c>
      <c r="C1445" s="215">
        <v>60</v>
      </c>
      <c r="D1445" s="15" t="s">
        <v>136</v>
      </c>
      <c r="E1445" s="216" t="s">
        <v>146</v>
      </c>
      <c r="F1445" s="15" t="s">
        <v>4</v>
      </c>
      <c r="G1445" s="217" t="s">
        <v>811</v>
      </c>
      <c r="H1445" s="200" t="str">
        <f t="shared" si="41"/>
        <v>FT3-FW3-C-MDF - CND MAPLE - Sprayed</v>
      </c>
      <c r="I1445" s="219">
        <v>12.67</v>
      </c>
      <c r="J1445" s="365">
        <f t="shared" si="40"/>
        <v>101.36</v>
      </c>
      <c r="L1445" t="s">
        <v>820</v>
      </c>
      <c r="M1445">
        <v>1</v>
      </c>
    </row>
    <row r="1446" spans="1:13">
      <c r="A1446" s="220" t="s">
        <v>75</v>
      </c>
      <c r="B1446" s="214">
        <v>18</v>
      </c>
      <c r="C1446" s="215">
        <v>75</v>
      </c>
      <c r="D1446" s="15" t="s">
        <v>136</v>
      </c>
      <c r="E1446" s="216" t="s">
        <v>147</v>
      </c>
      <c r="F1446" s="15" t="s">
        <v>4</v>
      </c>
      <c r="G1446" s="217" t="s">
        <v>811</v>
      </c>
      <c r="H1446" s="200" t="str">
        <f t="shared" si="41"/>
        <v>FT3-FW4-C-MDF - CND MAPLE - Sprayed</v>
      </c>
      <c r="I1446" s="219">
        <v>14.709999999999999</v>
      </c>
      <c r="J1446" s="365">
        <f t="shared" si="40"/>
        <v>117.67999999999999</v>
      </c>
      <c r="L1446" t="s">
        <v>820</v>
      </c>
      <c r="M1446">
        <v>1</v>
      </c>
    </row>
    <row r="1447" spans="1:13">
      <c r="A1447" s="220" t="s">
        <v>76</v>
      </c>
      <c r="B1447" s="214">
        <v>18</v>
      </c>
      <c r="C1447" s="215">
        <v>82</v>
      </c>
      <c r="D1447" s="15" t="s">
        <v>136</v>
      </c>
      <c r="E1447" s="216" t="s">
        <v>149</v>
      </c>
      <c r="F1447" s="15" t="s">
        <v>4</v>
      </c>
      <c r="G1447" s="217" t="s">
        <v>811</v>
      </c>
      <c r="H1447" s="200" t="str">
        <f t="shared" si="41"/>
        <v>FT3-FW6-C-MDF - CND MAPLE - Sprayed</v>
      </c>
      <c r="I1447" s="219">
        <v>14.879999999999999</v>
      </c>
      <c r="J1447" s="365">
        <f t="shared" si="40"/>
        <v>119.03999999999999</v>
      </c>
      <c r="L1447" t="s">
        <v>820</v>
      </c>
      <c r="M1447">
        <v>1</v>
      </c>
    </row>
    <row r="1448" spans="1:13">
      <c r="A1448" s="26" t="s">
        <v>69</v>
      </c>
      <c r="B1448" s="27">
        <v>15</v>
      </c>
      <c r="C1448" s="28">
        <v>45</v>
      </c>
      <c r="D1448" s="15" t="s">
        <v>135</v>
      </c>
      <c r="E1448" s="29" t="s">
        <v>145</v>
      </c>
      <c r="F1448" s="15" t="s">
        <v>4</v>
      </c>
      <c r="G1448" s="60" t="s">
        <v>812</v>
      </c>
      <c r="H1448" s="200" t="str">
        <f t="shared" si="41"/>
        <v>FT2-FW2-C-MDF - Hardwood - Sprayed</v>
      </c>
      <c r="I1448" s="31">
        <v>8.1199999999999992</v>
      </c>
      <c r="J1448" s="365">
        <f t="shared" si="40"/>
        <v>64.959999999999994</v>
      </c>
      <c r="L1448" t="s">
        <v>820</v>
      </c>
      <c r="M1448">
        <v>1</v>
      </c>
    </row>
    <row r="1449" spans="1:13">
      <c r="A1449" s="32" t="s">
        <v>70</v>
      </c>
      <c r="B1449" s="27">
        <v>15</v>
      </c>
      <c r="C1449" s="28">
        <v>60</v>
      </c>
      <c r="D1449" s="15" t="s">
        <v>135</v>
      </c>
      <c r="E1449" s="29" t="s">
        <v>146</v>
      </c>
      <c r="F1449" s="15" t="s">
        <v>4</v>
      </c>
      <c r="G1449" s="60" t="s">
        <v>812</v>
      </c>
      <c r="H1449" s="200" t="str">
        <f t="shared" si="41"/>
        <v>FT2-FW3-C-MDF - Hardwood - Sprayed</v>
      </c>
      <c r="I1449" s="31">
        <v>9.41</v>
      </c>
      <c r="J1449" s="365">
        <f t="shared" si="40"/>
        <v>75.28</v>
      </c>
      <c r="L1449" t="s">
        <v>820</v>
      </c>
      <c r="M1449">
        <v>1</v>
      </c>
    </row>
    <row r="1450" spans="1:13">
      <c r="A1450" s="32" t="s">
        <v>71</v>
      </c>
      <c r="B1450" s="27">
        <v>15</v>
      </c>
      <c r="C1450" s="28">
        <v>75</v>
      </c>
      <c r="D1450" s="15" t="s">
        <v>135</v>
      </c>
      <c r="E1450" s="29" t="s">
        <v>147</v>
      </c>
      <c r="F1450" s="15" t="s">
        <v>4</v>
      </c>
      <c r="G1450" s="60" t="s">
        <v>812</v>
      </c>
      <c r="H1450" s="200" t="str">
        <f t="shared" si="41"/>
        <v>FT2-FW4-C-MDF - Hardwood - Sprayed</v>
      </c>
      <c r="I1450" s="31">
        <v>10.59</v>
      </c>
      <c r="J1450" s="365">
        <f t="shared" si="40"/>
        <v>84.72</v>
      </c>
      <c r="L1450" t="s">
        <v>820</v>
      </c>
      <c r="M1450">
        <v>1</v>
      </c>
    </row>
    <row r="1451" spans="1:13">
      <c r="A1451" s="32" t="s">
        <v>72</v>
      </c>
      <c r="B1451" s="27">
        <v>15</v>
      </c>
      <c r="C1451" s="28">
        <v>82</v>
      </c>
      <c r="D1451" s="15" t="s">
        <v>135</v>
      </c>
      <c r="E1451" s="29" t="s">
        <v>149</v>
      </c>
      <c r="F1451" s="15" t="s">
        <v>4</v>
      </c>
      <c r="G1451" s="60" t="s">
        <v>812</v>
      </c>
      <c r="H1451" s="200" t="str">
        <f t="shared" si="41"/>
        <v>FT2-FW6-C-MDF - Hardwood - Sprayed</v>
      </c>
      <c r="I1451" s="31">
        <v>11.24</v>
      </c>
      <c r="J1451" s="365">
        <f t="shared" si="40"/>
        <v>89.92</v>
      </c>
      <c r="L1451" t="s">
        <v>820</v>
      </c>
      <c r="M1451">
        <v>1</v>
      </c>
    </row>
    <row r="1452" spans="1:13">
      <c r="A1452" s="32" t="s">
        <v>73</v>
      </c>
      <c r="B1452" s="27">
        <v>18</v>
      </c>
      <c r="C1452" s="28">
        <v>45</v>
      </c>
      <c r="D1452" s="15" t="s">
        <v>136</v>
      </c>
      <c r="E1452" s="29" t="s">
        <v>145</v>
      </c>
      <c r="F1452" s="15" t="s">
        <v>4</v>
      </c>
      <c r="G1452" s="60" t="s">
        <v>812</v>
      </c>
      <c r="H1452" s="200" t="str">
        <f t="shared" si="41"/>
        <v>FT3-FW2-C-MDF - Hardwood - Sprayed</v>
      </c>
      <c r="I1452" s="31">
        <v>9.14</v>
      </c>
      <c r="J1452" s="365">
        <f t="shared" si="40"/>
        <v>73.12</v>
      </c>
      <c r="L1452" t="s">
        <v>820</v>
      </c>
      <c r="M1452">
        <v>1</v>
      </c>
    </row>
    <row r="1453" spans="1:13">
      <c r="A1453" s="32" t="s">
        <v>74</v>
      </c>
      <c r="B1453" s="27">
        <v>18</v>
      </c>
      <c r="C1453" s="28">
        <v>60</v>
      </c>
      <c r="D1453" s="15" t="s">
        <v>136</v>
      </c>
      <c r="E1453" s="29" t="s">
        <v>146</v>
      </c>
      <c r="F1453" s="15" t="s">
        <v>4</v>
      </c>
      <c r="G1453" s="60" t="s">
        <v>812</v>
      </c>
      <c r="H1453" s="200" t="str">
        <f t="shared" si="41"/>
        <v>FT3-FW3-C-MDF - Hardwood - Sprayed</v>
      </c>
      <c r="I1453" s="31">
        <v>10.76</v>
      </c>
      <c r="J1453" s="365">
        <f t="shared" si="40"/>
        <v>86.08</v>
      </c>
      <c r="L1453" t="s">
        <v>820</v>
      </c>
      <c r="M1453">
        <v>1</v>
      </c>
    </row>
    <row r="1454" spans="1:13">
      <c r="A1454" s="32" t="s">
        <v>75</v>
      </c>
      <c r="B1454" s="27">
        <v>18</v>
      </c>
      <c r="C1454" s="28">
        <v>75</v>
      </c>
      <c r="D1454" s="15" t="s">
        <v>136</v>
      </c>
      <c r="E1454" s="29" t="s">
        <v>147</v>
      </c>
      <c r="F1454" s="15" t="s">
        <v>4</v>
      </c>
      <c r="G1454" s="60" t="s">
        <v>812</v>
      </c>
      <c r="H1454" s="200" t="str">
        <f t="shared" si="41"/>
        <v>FT3-FW4-C-MDF - Hardwood - Sprayed</v>
      </c>
      <c r="I1454" s="31">
        <v>12.47</v>
      </c>
      <c r="J1454" s="365">
        <f t="shared" si="40"/>
        <v>99.76</v>
      </c>
      <c r="L1454" t="s">
        <v>820</v>
      </c>
      <c r="M1454">
        <v>1</v>
      </c>
    </row>
    <row r="1455" spans="1:13">
      <c r="A1455" s="32" t="s">
        <v>76</v>
      </c>
      <c r="B1455" s="27">
        <v>18</v>
      </c>
      <c r="C1455" s="28">
        <v>82</v>
      </c>
      <c r="D1455" s="15" t="s">
        <v>136</v>
      </c>
      <c r="E1455" s="29" t="s">
        <v>149</v>
      </c>
      <c r="F1455" s="15" t="s">
        <v>4</v>
      </c>
      <c r="G1455" s="60" t="s">
        <v>812</v>
      </c>
      <c r="H1455" s="200" t="str">
        <f t="shared" si="41"/>
        <v>FT3-FW6-C-MDF - Hardwood - Sprayed</v>
      </c>
      <c r="I1455" s="31">
        <v>13.01</v>
      </c>
      <c r="J1455" s="365">
        <f t="shared" si="40"/>
        <v>104.08</v>
      </c>
      <c r="L1455" t="s">
        <v>820</v>
      </c>
      <c r="M1455">
        <v>1</v>
      </c>
    </row>
    <row r="1456" spans="1:13">
      <c r="A1456" s="266" t="s">
        <v>756</v>
      </c>
      <c r="B1456" s="315">
        <v>9</v>
      </c>
      <c r="C1456" s="266">
        <v>79</v>
      </c>
      <c r="D1456" s="15" t="s">
        <v>783</v>
      </c>
      <c r="E1456" s="29" t="s">
        <v>148</v>
      </c>
      <c r="F1456" s="15" t="s">
        <v>4</v>
      </c>
      <c r="G1456" s="266" t="s">
        <v>747</v>
      </c>
      <c r="H1456" s="200" t="str">
        <f t="shared" si="41"/>
        <v>FT0-FW5-C-MDF - W.Oak</v>
      </c>
      <c r="I1456" s="266">
        <v>13.66</v>
      </c>
      <c r="J1456" s="365">
        <f t="shared" si="40"/>
        <v>109.28</v>
      </c>
      <c r="L1456" t="s">
        <v>820</v>
      </c>
      <c r="M1456">
        <v>1</v>
      </c>
    </row>
    <row r="1457" spans="1:13">
      <c r="A1457" s="266" t="s">
        <v>757</v>
      </c>
      <c r="B1457" s="315">
        <v>9</v>
      </c>
      <c r="C1457" s="266">
        <v>100</v>
      </c>
      <c r="D1457" s="15" t="s">
        <v>783</v>
      </c>
      <c r="E1457" s="29" t="s">
        <v>151</v>
      </c>
      <c r="F1457" s="15" t="s">
        <v>4</v>
      </c>
      <c r="G1457" s="266" t="s">
        <v>747</v>
      </c>
      <c r="H1457" s="200" t="str">
        <f t="shared" si="41"/>
        <v>FT0-FW8-C-MDF - W.Oak</v>
      </c>
      <c r="I1457" s="266">
        <v>16.170000000000002</v>
      </c>
      <c r="J1457" s="365">
        <f t="shared" si="40"/>
        <v>129.36000000000001</v>
      </c>
      <c r="L1457" t="s">
        <v>820</v>
      </c>
      <c r="M1457">
        <v>1</v>
      </c>
    </row>
    <row r="1458" spans="1:13">
      <c r="A1458" s="266" t="s">
        <v>758</v>
      </c>
      <c r="B1458" s="315">
        <v>9</v>
      </c>
      <c r="C1458" s="266">
        <v>125</v>
      </c>
      <c r="D1458" s="15" t="s">
        <v>783</v>
      </c>
      <c r="E1458" s="29" t="s">
        <v>153</v>
      </c>
      <c r="F1458" s="15" t="s">
        <v>4</v>
      </c>
      <c r="G1458" s="266" t="s">
        <v>747</v>
      </c>
      <c r="H1458" s="200" t="str">
        <f t="shared" si="41"/>
        <v>FT0-FW10-C-MDF - W.Oak</v>
      </c>
      <c r="I1458" s="266">
        <v>19.110000000000003</v>
      </c>
      <c r="J1458" s="365">
        <f t="shared" si="40"/>
        <v>152.88000000000002</v>
      </c>
      <c r="L1458" t="s">
        <v>820</v>
      </c>
      <c r="M1458">
        <v>1</v>
      </c>
    </row>
    <row r="1459" spans="1:13">
      <c r="A1459" s="266" t="s">
        <v>759</v>
      </c>
      <c r="B1459" s="315">
        <v>9</v>
      </c>
      <c r="C1459" s="266">
        <v>150</v>
      </c>
      <c r="D1459" s="15" t="s">
        <v>783</v>
      </c>
      <c r="E1459" s="29" t="s">
        <v>155</v>
      </c>
      <c r="F1459" s="15" t="s">
        <v>4</v>
      </c>
      <c r="G1459" s="266" t="s">
        <v>747</v>
      </c>
      <c r="H1459" s="200" t="str">
        <f t="shared" si="41"/>
        <v>FT0-FW12-C-MDF - W.Oak</v>
      </c>
      <c r="I1459" s="266">
        <v>22</v>
      </c>
      <c r="J1459" s="365">
        <f t="shared" si="40"/>
        <v>176</v>
      </c>
      <c r="L1459" t="s">
        <v>820</v>
      </c>
      <c r="M1459">
        <v>1</v>
      </c>
    </row>
    <row r="1460" spans="1:13">
      <c r="A1460" s="266" t="s">
        <v>764</v>
      </c>
      <c r="B1460" s="266">
        <v>15</v>
      </c>
      <c r="C1460" s="266">
        <v>79</v>
      </c>
      <c r="D1460" s="15" t="s">
        <v>135</v>
      </c>
      <c r="E1460" s="29" t="s">
        <v>148</v>
      </c>
      <c r="F1460" s="15" t="s">
        <v>4</v>
      </c>
      <c r="G1460" s="266" t="s">
        <v>747</v>
      </c>
      <c r="H1460" s="200" t="str">
        <f t="shared" si="41"/>
        <v>FT2-FW5-C-MDF - W.Oak</v>
      </c>
      <c r="I1460" s="266">
        <v>20.75</v>
      </c>
      <c r="J1460" s="365">
        <f t="shared" si="40"/>
        <v>166</v>
      </c>
      <c r="L1460" t="s">
        <v>820</v>
      </c>
      <c r="M1460">
        <v>1</v>
      </c>
    </row>
    <row r="1461" spans="1:13">
      <c r="A1461" s="266" t="s">
        <v>765</v>
      </c>
      <c r="B1461" s="266">
        <v>15</v>
      </c>
      <c r="C1461" s="266">
        <v>100</v>
      </c>
      <c r="D1461" s="15" t="s">
        <v>135</v>
      </c>
      <c r="E1461" s="29" t="s">
        <v>151</v>
      </c>
      <c r="F1461" s="15" t="s">
        <v>4</v>
      </c>
      <c r="G1461" s="266" t="s">
        <v>747</v>
      </c>
      <c r="H1461" s="200" t="str">
        <f t="shared" si="41"/>
        <v>FT2-FW8-C-MDF - W.Oak</v>
      </c>
      <c r="I1461" s="266">
        <v>24.950000000000003</v>
      </c>
      <c r="J1461" s="365">
        <f t="shared" si="40"/>
        <v>199.60000000000002</v>
      </c>
      <c r="L1461" t="s">
        <v>820</v>
      </c>
      <c r="M1461">
        <v>1</v>
      </c>
    </row>
    <row r="1462" spans="1:13">
      <c r="A1462" s="266" t="s">
        <v>766</v>
      </c>
      <c r="B1462" s="266">
        <v>15</v>
      </c>
      <c r="C1462" s="266">
        <v>125</v>
      </c>
      <c r="D1462" s="15" t="s">
        <v>135</v>
      </c>
      <c r="E1462" s="29" t="s">
        <v>153</v>
      </c>
      <c r="F1462" s="15" t="s">
        <v>4</v>
      </c>
      <c r="G1462" s="266" t="s">
        <v>747</v>
      </c>
      <c r="H1462" s="200" t="str">
        <f t="shared" si="41"/>
        <v>FT2-FW10-C-MDF - W.Oak</v>
      </c>
      <c r="I1462" s="266">
        <v>30.080000000000002</v>
      </c>
      <c r="J1462" s="365">
        <f t="shared" si="40"/>
        <v>240.64000000000001</v>
      </c>
      <c r="L1462" t="s">
        <v>820</v>
      </c>
      <c r="M1462">
        <v>1</v>
      </c>
    </row>
    <row r="1463" spans="1:13">
      <c r="A1463" s="266" t="s">
        <v>767</v>
      </c>
      <c r="B1463" s="266">
        <v>15</v>
      </c>
      <c r="C1463" s="266">
        <v>150</v>
      </c>
      <c r="D1463" s="15" t="s">
        <v>135</v>
      </c>
      <c r="E1463" s="29" t="s">
        <v>155</v>
      </c>
      <c r="F1463" s="15" t="s">
        <v>4</v>
      </c>
      <c r="G1463" s="266" t="s">
        <v>747</v>
      </c>
      <c r="H1463" s="200" t="str">
        <f t="shared" si="41"/>
        <v>FT2-FW12-C-MDF - W.Oak</v>
      </c>
      <c r="I1463" s="266">
        <v>35.159999999999997</v>
      </c>
      <c r="J1463" s="365">
        <f t="shared" si="40"/>
        <v>281.27999999999997</v>
      </c>
      <c r="L1463" t="s">
        <v>820</v>
      </c>
      <c r="M1463">
        <v>1</v>
      </c>
    </row>
    <row r="1464" spans="1:13">
      <c r="A1464" s="266" t="s">
        <v>768</v>
      </c>
      <c r="B1464" s="266">
        <v>18</v>
      </c>
      <c r="C1464" s="266">
        <v>79</v>
      </c>
      <c r="D1464" s="15" t="s">
        <v>136</v>
      </c>
      <c r="E1464" s="29" t="s">
        <v>148</v>
      </c>
      <c r="F1464" s="15" t="s">
        <v>4</v>
      </c>
      <c r="G1464" s="266" t="s">
        <v>747</v>
      </c>
      <c r="H1464" s="200" t="str">
        <f t="shared" si="41"/>
        <v>FT3-FW5-C-MDF - W.Oak</v>
      </c>
      <c r="I1464" s="266">
        <v>21.400000000000002</v>
      </c>
      <c r="J1464" s="365">
        <f t="shared" si="40"/>
        <v>171.20000000000002</v>
      </c>
      <c r="L1464" t="s">
        <v>820</v>
      </c>
      <c r="M1464">
        <v>1</v>
      </c>
    </row>
    <row r="1465" spans="1:13">
      <c r="A1465" s="266" t="s">
        <v>769</v>
      </c>
      <c r="B1465" s="266">
        <v>18</v>
      </c>
      <c r="C1465" s="266">
        <v>100</v>
      </c>
      <c r="D1465" s="15" t="s">
        <v>136</v>
      </c>
      <c r="E1465" s="29" t="s">
        <v>151</v>
      </c>
      <c r="F1465" s="15" t="s">
        <v>4</v>
      </c>
      <c r="G1465" s="266" t="s">
        <v>747</v>
      </c>
      <c r="H1465" s="200" t="str">
        <f t="shared" si="41"/>
        <v>FT3-FW8-C-MDF - W.Oak</v>
      </c>
      <c r="I1465" s="266">
        <v>25.720000000000002</v>
      </c>
      <c r="J1465" s="365">
        <f t="shared" si="40"/>
        <v>205.76000000000002</v>
      </c>
      <c r="L1465" t="s">
        <v>820</v>
      </c>
      <c r="M1465">
        <v>1</v>
      </c>
    </row>
    <row r="1466" spans="1:13">
      <c r="A1466" s="266" t="s">
        <v>770</v>
      </c>
      <c r="B1466" s="266">
        <v>18</v>
      </c>
      <c r="C1466" s="266">
        <v>125</v>
      </c>
      <c r="D1466" s="15" t="s">
        <v>136</v>
      </c>
      <c r="E1466" s="29" t="s">
        <v>153</v>
      </c>
      <c r="F1466" s="15" t="s">
        <v>4</v>
      </c>
      <c r="G1466" s="266" t="s">
        <v>747</v>
      </c>
      <c r="H1466" s="200" t="str">
        <f t="shared" si="41"/>
        <v>FT3-FW10-C-MDF - W.Oak</v>
      </c>
      <c r="I1466" s="266">
        <v>31.220000000000002</v>
      </c>
      <c r="J1466" s="365">
        <f t="shared" si="40"/>
        <v>249.76000000000002</v>
      </c>
      <c r="L1466" t="s">
        <v>820</v>
      </c>
      <c r="M1466">
        <v>1</v>
      </c>
    </row>
    <row r="1467" spans="1:13">
      <c r="A1467" s="266" t="s">
        <v>771</v>
      </c>
      <c r="B1467" s="266">
        <v>18</v>
      </c>
      <c r="C1467" s="266">
        <v>150</v>
      </c>
      <c r="D1467" s="15" t="s">
        <v>136</v>
      </c>
      <c r="E1467" s="29" t="s">
        <v>155</v>
      </c>
      <c r="F1467" s="15" t="s">
        <v>4</v>
      </c>
      <c r="G1467" s="266" t="s">
        <v>747</v>
      </c>
      <c r="H1467" s="200" t="str">
        <f t="shared" si="41"/>
        <v>FT3-FW12-C-MDF - W.Oak</v>
      </c>
      <c r="I1467" s="266">
        <v>36.47</v>
      </c>
      <c r="J1467" s="365">
        <f t="shared" si="40"/>
        <v>291.76</v>
      </c>
      <c r="L1467" t="s">
        <v>820</v>
      </c>
      <c r="M1467">
        <v>1</v>
      </c>
    </row>
    <row r="1468" spans="1:13">
      <c r="A1468" s="314" t="s">
        <v>756</v>
      </c>
      <c r="B1468" s="315">
        <v>9</v>
      </c>
      <c r="C1468" s="266">
        <v>79</v>
      </c>
      <c r="D1468" s="15" t="s">
        <v>783</v>
      </c>
      <c r="E1468" s="29" t="s">
        <v>148</v>
      </c>
      <c r="F1468" s="15" t="s">
        <v>4</v>
      </c>
      <c r="G1468" s="314" t="s">
        <v>813</v>
      </c>
      <c r="H1468" s="200" t="str">
        <f t="shared" si="41"/>
        <v>FT0-FW5-C-MDF - ASH</v>
      </c>
      <c r="I1468" s="314">
        <v>11.09</v>
      </c>
      <c r="J1468" s="365">
        <f t="shared" si="40"/>
        <v>88.72</v>
      </c>
      <c r="L1468" t="s">
        <v>820</v>
      </c>
      <c r="M1468">
        <v>1</v>
      </c>
    </row>
    <row r="1469" spans="1:13">
      <c r="A1469" s="314" t="s">
        <v>757</v>
      </c>
      <c r="B1469" s="315">
        <v>9</v>
      </c>
      <c r="C1469" s="266">
        <v>100</v>
      </c>
      <c r="D1469" s="15" t="s">
        <v>783</v>
      </c>
      <c r="E1469" s="29" t="s">
        <v>151</v>
      </c>
      <c r="F1469" s="15" t="s">
        <v>4</v>
      </c>
      <c r="G1469" s="314" t="s">
        <v>813</v>
      </c>
      <c r="H1469" s="200" t="str">
        <f t="shared" si="41"/>
        <v>FT0-FW8-C-MDF - ASH</v>
      </c>
      <c r="I1469" s="314">
        <v>13.31</v>
      </c>
      <c r="J1469" s="365">
        <f t="shared" si="40"/>
        <v>106.48</v>
      </c>
      <c r="L1469" t="s">
        <v>820</v>
      </c>
      <c r="M1469">
        <v>1</v>
      </c>
    </row>
    <row r="1470" spans="1:13">
      <c r="A1470" s="314" t="s">
        <v>758</v>
      </c>
      <c r="B1470" s="315">
        <v>9</v>
      </c>
      <c r="C1470" s="266">
        <v>125</v>
      </c>
      <c r="D1470" s="15" t="s">
        <v>783</v>
      </c>
      <c r="E1470" s="29" t="s">
        <v>153</v>
      </c>
      <c r="F1470" s="15" t="s">
        <v>4</v>
      </c>
      <c r="G1470" s="314" t="s">
        <v>813</v>
      </c>
      <c r="H1470" s="200" t="str">
        <f t="shared" si="41"/>
        <v>FT0-FW10-C-MDF - ASH</v>
      </c>
      <c r="I1470" s="314">
        <v>15.52</v>
      </c>
      <c r="J1470" s="365">
        <f t="shared" si="40"/>
        <v>124.16</v>
      </c>
      <c r="L1470" t="s">
        <v>820</v>
      </c>
      <c r="M1470">
        <v>1</v>
      </c>
    </row>
    <row r="1471" spans="1:13">
      <c r="A1471" s="314" t="s">
        <v>759</v>
      </c>
      <c r="B1471" s="315">
        <v>9</v>
      </c>
      <c r="C1471" s="266">
        <v>150</v>
      </c>
      <c r="D1471" s="15" t="s">
        <v>783</v>
      </c>
      <c r="E1471" s="29" t="s">
        <v>155</v>
      </c>
      <c r="F1471" s="15" t="s">
        <v>4</v>
      </c>
      <c r="G1471" s="314" t="s">
        <v>813</v>
      </c>
      <c r="H1471" s="200" t="str">
        <f t="shared" si="41"/>
        <v>FT0-FW12-C-MDF - ASH</v>
      </c>
      <c r="I1471" s="314">
        <v>17.68</v>
      </c>
      <c r="J1471" s="365">
        <f t="shared" si="40"/>
        <v>141.44</v>
      </c>
      <c r="L1471" t="s">
        <v>820</v>
      </c>
      <c r="M1471">
        <v>1</v>
      </c>
    </row>
    <row r="1472" spans="1:13">
      <c r="A1472" s="314" t="s">
        <v>764</v>
      </c>
      <c r="B1472" s="266">
        <v>15</v>
      </c>
      <c r="C1472" s="266">
        <v>79</v>
      </c>
      <c r="D1472" s="15" t="s">
        <v>135</v>
      </c>
      <c r="E1472" s="29" t="s">
        <v>148</v>
      </c>
      <c r="F1472" s="15" t="s">
        <v>4</v>
      </c>
      <c r="G1472" s="314" t="s">
        <v>813</v>
      </c>
      <c r="H1472" s="200" t="str">
        <f t="shared" si="41"/>
        <v>FT2-FW5-C-MDF - ASH</v>
      </c>
      <c r="I1472" s="314">
        <v>14.04</v>
      </c>
      <c r="J1472" s="365">
        <f t="shared" si="40"/>
        <v>112.32</v>
      </c>
      <c r="L1472" t="s">
        <v>820</v>
      </c>
      <c r="M1472">
        <v>1</v>
      </c>
    </row>
    <row r="1473" spans="1:13">
      <c r="A1473" s="314" t="s">
        <v>765</v>
      </c>
      <c r="B1473" s="266">
        <v>15</v>
      </c>
      <c r="C1473" s="266">
        <v>100</v>
      </c>
      <c r="D1473" s="15" t="s">
        <v>135</v>
      </c>
      <c r="E1473" s="29" t="s">
        <v>151</v>
      </c>
      <c r="F1473" s="15" t="s">
        <v>4</v>
      </c>
      <c r="G1473" s="314" t="s">
        <v>813</v>
      </c>
      <c r="H1473" s="200" t="str">
        <f t="shared" si="41"/>
        <v>FT2-FW8-C-MDF - ASH</v>
      </c>
      <c r="I1473" s="314">
        <v>16.690000000000001</v>
      </c>
      <c r="J1473" s="365">
        <f t="shared" si="40"/>
        <v>133.52000000000001</v>
      </c>
      <c r="L1473" t="s">
        <v>820</v>
      </c>
      <c r="M1473">
        <v>1</v>
      </c>
    </row>
    <row r="1474" spans="1:13">
      <c r="A1474" s="314" t="s">
        <v>766</v>
      </c>
      <c r="B1474" s="266">
        <v>15</v>
      </c>
      <c r="C1474" s="266">
        <v>125</v>
      </c>
      <c r="D1474" s="15" t="s">
        <v>135</v>
      </c>
      <c r="E1474" s="29" t="s">
        <v>153</v>
      </c>
      <c r="F1474" s="15" t="s">
        <v>4</v>
      </c>
      <c r="G1474" s="314" t="s">
        <v>813</v>
      </c>
      <c r="H1474" s="200" t="str">
        <f t="shared" si="41"/>
        <v>FT2-FW10-C-MDF - ASH</v>
      </c>
      <c r="I1474" s="314">
        <v>19.8</v>
      </c>
      <c r="J1474" s="365">
        <f t="shared" si="40"/>
        <v>158.4</v>
      </c>
      <c r="L1474" t="s">
        <v>820</v>
      </c>
      <c r="M1474">
        <v>1</v>
      </c>
    </row>
    <row r="1475" spans="1:13">
      <c r="A1475" s="314" t="s">
        <v>767</v>
      </c>
      <c r="B1475" s="266">
        <v>15</v>
      </c>
      <c r="C1475" s="266">
        <v>150</v>
      </c>
      <c r="D1475" s="15" t="s">
        <v>135</v>
      </c>
      <c r="E1475" s="29" t="s">
        <v>155</v>
      </c>
      <c r="F1475" s="15" t="s">
        <v>4</v>
      </c>
      <c r="G1475" s="314" t="s">
        <v>813</v>
      </c>
      <c r="H1475" s="200" t="str">
        <f t="shared" si="41"/>
        <v>FT2-FW12-C-MDF - ASH</v>
      </c>
      <c r="I1475" s="314">
        <v>22.91</v>
      </c>
      <c r="J1475" s="365">
        <f t="shared" si="40"/>
        <v>183.28</v>
      </c>
      <c r="L1475" t="s">
        <v>820</v>
      </c>
      <c r="M1475">
        <v>1</v>
      </c>
    </row>
    <row r="1476" spans="1:13">
      <c r="A1476" s="314" t="s">
        <v>768</v>
      </c>
      <c r="B1476" s="266">
        <v>18</v>
      </c>
      <c r="C1476" s="266">
        <v>79</v>
      </c>
      <c r="D1476" s="15" t="s">
        <v>136</v>
      </c>
      <c r="E1476" s="29" t="s">
        <v>148</v>
      </c>
      <c r="F1476" s="15" t="s">
        <v>4</v>
      </c>
      <c r="G1476" s="314" t="s">
        <v>813</v>
      </c>
      <c r="H1476" s="200" t="str">
        <f t="shared" si="41"/>
        <v>FT3-FW5-C-MDF - ASH</v>
      </c>
      <c r="I1476" s="314">
        <v>16.21</v>
      </c>
      <c r="J1476" s="365">
        <f t="shared" si="40"/>
        <v>129.68</v>
      </c>
      <c r="L1476" t="s">
        <v>820</v>
      </c>
      <c r="M1476">
        <v>1</v>
      </c>
    </row>
    <row r="1477" spans="1:13">
      <c r="A1477" s="314" t="s">
        <v>769</v>
      </c>
      <c r="B1477" s="266">
        <v>18</v>
      </c>
      <c r="C1477" s="266">
        <v>100</v>
      </c>
      <c r="D1477" s="15" t="s">
        <v>136</v>
      </c>
      <c r="E1477" s="29" t="s">
        <v>151</v>
      </c>
      <c r="F1477" s="15" t="s">
        <v>4</v>
      </c>
      <c r="G1477" s="314" t="s">
        <v>813</v>
      </c>
      <c r="H1477" s="200" t="str">
        <f t="shared" si="41"/>
        <v>FT3-FW8-C-MDF - ASH</v>
      </c>
      <c r="I1477" s="314">
        <v>19.32</v>
      </c>
      <c r="J1477" s="365">
        <f t="shared" si="40"/>
        <v>154.56</v>
      </c>
      <c r="L1477" t="s">
        <v>820</v>
      </c>
      <c r="M1477">
        <v>1</v>
      </c>
    </row>
    <row r="1478" spans="1:13">
      <c r="A1478" s="314" t="s">
        <v>770</v>
      </c>
      <c r="B1478" s="266">
        <v>18</v>
      </c>
      <c r="C1478" s="266">
        <v>125</v>
      </c>
      <c r="D1478" s="15" t="s">
        <v>136</v>
      </c>
      <c r="E1478" s="29" t="s">
        <v>153</v>
      </c>
      <c r="F1478" s="15" t="s">
        <v>4</v>
      </c>
      <c r="G1478" s="314" t="s">
        <v>813</v>
      </c>
      <c r="H1478" s="200" t="str">
        <f t="shared" si="41"/>
        <v>FT3-FW10-C-MDF - ASH</v>
      </c>
      <c r="I1478" s="314">
        <v>23.060000000000002</v>
      </c>
      <c r="J1478" s="365">
        <f t="shared" si="40"/>
        <v>184.48000000000002</v>
      </c>
      <c r="L1478" t="s">
        <v>820</v>
      </c>
      <c r="M1478">
        <v>1</v>
      </c>
    </row>
    <row r="1479" spans="1:13">
      <c r="A1479" s="314" t="s">
        <v>771</v>
      </c>
      <c r="B1479" s="266">
        <v>18</v>
      </c>
      <c r="C1479" s="266">
        <v>150</v>
      </c>
      <c r="D1479" s="15" t="s">
        <v>136</v>
      </c>
      <c r="E1479" s="29" t="s">
        <v>155</v>
      </c>
      <c r="F1479" s="15" t="s">
        <v>4</v>
      </c>
      <c r="G1479" s="314" t="s">
        <v>813</v>
      </c>
      <c r="H1479" s="200" t="str">
        <f t="shared" si="41"/>
        <v>FT3-FW12-C-MDF - ASH</v>
      </c>
      <c r="I1479" s="314">
        <v>26.82</v>
      </c>
      <c r="J1479" s="365">
        <f t="shared" si="40"/>
        <v>214.56</v>
      </c>
      <c r="L1479" t="s">
        <v>820</v>
      </c>
      <c r="M1479">
        <v>1</v>
      </c>
    </row>
    <row r="1480" spans="1:13">
      <c r="A1480" s="278" t="s">
        <v>756</v>
      </c>
      <c r="B1480" s="315">
        <v>9</v>
      </c>
      <c r="C1480" s="266">
        <v>79</v>
      </c>
      <c r="D1480" s="15" t="s">
        <v>783</v>
      </c>
      <c r="E1480" s="29" t="s">
        <v>148</v>
      </c>
      <c r="F1480" s="15" t="s">
        <v>4</v>
      </c>
      <c r="G1480" s="278" t="s">
        <v>748</v>
      </c>
      <c r="H1480" s="200" t="str">
        <f t="shared" si="41"/>
        <v>FT0-FW5-C-MDF - Stmd Beech</v>
      </c>
      <c r="I1480" s="278">
        <v>12.17</v>
      </c>
      <c r="J1480" s="365">
        <f t="shared" si="40"/>
        <v>97.36</v>
      </c>
      <c r="L1480" t="s">
        <v>820</v>
      </c>
      <c r="M1480">
        <v>1</v>
      </c>
    </row>
    <row r="1481" spans="1:13">
      <c r="A1481" s="278" t="s">
        <v>757</v>
      </c>
      <c r="B1481" s="315">
        <v>9</v>
      </c>
      <c r="C1481" s="266">
        <v>100</v>
      </c>
      <c r="D1481" s="15" t="s">
        <v>783</v>
      </c>
      <c r="E1481" s="29" t="s">
        <v>151</v>
      </c>
      <c r="F1481" s="15" t="s">
        <v>4</v>
      </c>
      <c r="G1481" s="278" t="s">
        <v>748</v>
      </c>
      <c r="H1481" s="200" t="str">
        <f t="shared" si="41"/>
        <v>FT0-FW8-C-MDF - Stmd Beech</v>
      </c>
      <c r="I1481" s="278">
        <v>14.27</v>
      </c>
      <c r="J1481" s="365">
        <f t="shared" si="40"/>
        <v>114.16</v>
      </c>
      <c r="L1481" t="s">
        <v>820</v>
      </c>
      <c r="M1481">
        <v>1</v>
      </c>
    </row>
    <row r="1482" spans="1:13">
      <c r="A1482" s="278" t="s">
        <v>758</v>
      </c>
      <c r="B1482" s="315">
        <v>9</v>
      </c>
      <c r="C1482" s="266">
        <v>125</v>
      </c>
      <c r="D1482" s="15" t="s">
        <v>783</v>
      </c>
      <c r="E1482" s="29" t="s">
        <v>153</v>
      </c>
      <c r="F1482" s="15" t="s">
        <v>4</v>
      </c>
      <c r="G1482" s="278" t="s">
        <v>748</v>
      </c>
      <c r="H1482" s="200" t="str">
        <f t="shared" si="41"/>
        <v>FT0-FW10-C-MDF - Stmd Beech</v>
      </c>
      <c r="I1482" s="278">
        <v>16.75</v>
      </c>
      <c r="J1482" s="365">
        <f t="shared" si="40"/>
        <v>134</v>
      </c>
      <c r="L1482" t="s">
        <v>820</v>
      </c>
      <c r="M1482">
        <v>1</v>
      </c>
    </row>
    <row r="1483" spans="1:13">
      <c r="A1483" s="278" t="s">
        <v>759</v>
      </c>
      <c r="B1483" s="315">
        <v>9</v>
      </c>
      <c r="C1483" s="266">
        <v>150</v>
      </c>
      <c r="D1483" s="15" t="s">
        <v>783</v>
      </c>
      <c r="E1483" s="29" t="s">
        <v>155</v>
      </c>
      <c r="F1483" s="15" t="s">
        <v>4</v>
      </c>
      <c r="G1483" s="278" t="s">
        <v>748</v>
      </c>
      <c r="H1483" s="200" t="str">
        <f t="shared" si="41"/>
        <v>FT0-FW12-C-MDF - Stmd Beech</v>
      </c>
      <c r="I1483" s="278">
        <v>19.220000000000002</v>
      </c>
      <c r="J1483" s="365">
        <f t="shared" si="40"/>
        <v>153.76000000000002</v>
      </c>
      <c r="L1483" t="s">
        <v>820</v>
      </c>
      <c r="M1483">
        <v>1</v>
      </c>
    </row>
    <row r="1484" spans="1:13">
      <c r="A1484" s="278" t="s">
        <v>764</v>
      </c>
      <c r="B1484" s="266">
        <v>15</v>
      </c>
      <c r="C1484" s="266">
        <v>79</v>
      </c>
      <c r="D1484" s="15" t="s">
        <v>135</v>
      </c>
      <c r="E1484" s="29" t="s">
        <v>148</v>
      </c>
      <c r="F1484" s="15" t="s">
        <v>4</v>
      </c>
      <c r="G1484" s="278" t="s">
        <v>748</v>
      </c>
      <c r="H1484" s="200" t="str">
        <f t="shared" si="41"/>
        <v>FT2-FW5-C-MDF - Stmd Beech</v>
      </c>
      <c r="I1484" s="278">
        <v>15.86</v>
      </c>
      <c r="J1484" s="365">
        <f t="shared" si="40"/>
        <v>126.88</v>
      </c>
      <c r="L1484" t="s">
        <v>820</v>
      </c>
      <c r="M1484">
        <v>1</v>
      </c>
    </row>
    <row r="1485" spans="1:13">
      <c r="A1485" s="278" t="s">
        <v>765</v>
      </c>
      <c r="B1485" s="266">
        <v>15</v>
      </c>
      <c r="C1485" s="266">
        <v>100</v>
      </c>
      <c r="D1485" s="15" t="s">
        <v>135</v>
      </c>
      <c r="E1485" s="29" t="s">
        <v>151</v>
      </c>
      <c r="F1485" s="15" t="s">
        <v>4</v>
      </c>
      <c r="G1485" s="278" t="s">
        <v>748</v>
      </c>
      <c r="H1485" s="200" t="str">
        <f t="shared" si="41"/>
        <v>FT2-FW8-C-MDF - Stmd Beech</v>
      </c>
      <c r="I1485" s="278">
        <v>18.850000000000001</v>
      </c>
      <c r="J1485" s="365">
        <f t="shared" si="40"/>
        <v>150.80000000000001</v>
      </c>
      <c r="L1485" t="s">
        <v>820</v>
      </c>
      <c r="M1485">
        <v>1</v>
      </c>
    </row>
    <row r="1486" spans="1:13">
      <c r="A1486" s="278" t="s">
        <v>766</v>
      </c>
      <c r="B1486" s="266">
        <v>15</v>
      </c>
      <c r="C1486" s="266">
        <v>125</v>
      </c>
      <c r="D1486" s="15" t="s">
        <v>135</v>
      </c>
      <c r="E1486" s="29" t="s">
        <v>153</v>
      </c>
      <c r="F1486" s="15" t="s">
        <v>4</v>
      </c>
      <c r="G1486" s="278" t="s">
        <v>748</v>
      </c>
      <c r="H1486" s="200" t="str">
        <f t="shared" si="41"/>
        <v>FT2-FW10-C-MDF - Stmd Beech</v>
      </c>
      <c r="I1486" s="278">
        <v>22.490000000000002</v>
      </c>
      <c r="J1486" s="365">
        <f t="shared" si="40"/>
        <v>179.92000000000002</v>
      </c>
      <c r="L1486" t="s">
        <v>820</v>
      </c>
      <c r="M1486">
        <v>1</v>
      </c>
    </row>
    <row r="1487" spans="1:13">
      <c r="A1487" s="278" t="s">
        <v>767</v>
      </c>
      <c r="B1487" s="266">
        <v>15</v>
      </c>
      <c r="C1487" s="266">
        <v>150</v>
      </c>
      <c r="D1487" s="15" t="s">
        <v>135</v>
      </c>
      <c r="E1487" s="29" t="s">
        <v>155</v>
      </c>
      <c r="F1487" s="15" t="s">
        <v>4</v>
      </c>
      <c r="G1487" s="278" t="s">
        <v>748</v>
      </c>
      <c r="H1487" s="200" t="str">
        <f t="shared" si="41"/>
        <v>FT2-FW12-C-MDF - Stmd Beech</v>
      </c>
      <c r="I1487" s="278">
        <v>26.12</v>
      </c>
      <c r="J1487" s="365">
        <f t="shared" si="40"/>
        <v>208.96</v>
      </c>
      <c r="L1487" t="s">
        <v>820</v>
      </c>
      <c r="M1487">
        <v>1</v>
      </c>
    </row>
    <row r="1488" spans="1:13">
      <c r="A1488" s="278" t="s">
        <v>768</v>
      </c>
      <c r="B1488" s="266">
        <v>18</v>
      </c>
      <c r="C1488" s="266">
        <v>79</v>
      </c>
      <c r="D1488" s="15" t="s">
        <v>136</v>
      </c>
      <c r="E1488" s="29" t="s">
        <v>148</v>
      </c>
      <c r="F1488" s="15" t="s">
        <v>4</v>
      </c>
      <c r="G1488" s="278" t="s">
        <v>748</v>
      </c>
      <c r="H1488" s="200" t="str">
        <f t="shared" si="41"/>
        <v>FT3-FW5-C-MDF - Stmd Beech</v>
      </c>
      <c r="I1488" s="278">
        <v>15.64</v>
      </c>
      <c r="J1488" s="365">
        <f t="shared" si="40"/>
        <v>125.12</v>
      </c>
      <c r="L1488" t="s">
        <v>820</v>
      </c>
      <c r="M1488">
        <v>1</v>
      </c>
    </row>
    <row r="1489" spans="1:13">
      <c r="A1489" s="278" t="s">
        <v>769</v>
      </c>
      <c r="B1489" s="266">
        <v>18</v>
      </c>
      <c r="C1489" s="266">
        <v>100</v>
      </c>
      <c r="D1489" s="15" t="s">
        <v>136</v>
      </c>
      <c r="E1489" s="29" t="s">
        <v>151</v>
      </c>
      <c r="F1489" s="15" t="s">
        <v>4</v>
      </c>
      <c r="G1489" s="278" t="s">
        <v>748</v>
      </c>
      <c r="H1489" s="200" t="str">
        <f t="shared" si="41"/>
        <v>FT3-FW8-C-MDF - Stmd Beech</v>
      </c>
      <c r="I1489" s="278">
        <v>18.59</v>
      </c>
      <c r="J1489" s="365">
        <f t="shared" ref="J1489:J1552" si="42">+I1489*8</f>
        <v>148.72</v>
      </c>
      <c r="L1489" t="s">
        <v>820</v>
      </c>
      <c r="M1489">
        <v>1</v>
      </c>
    </row>
    <row r="1490" spans="1:13">
      <c r="A1490" s="278" t="s">
        <v>770</v>
      </c>
      <c r="B1490" s="266">
        <v>18</v>
      </c>
      <c r="C1490" s="266">
        <v>125</v>
      </c>
      <c r="D1490" s="15" t="s">
        <v>136</v>
      </c>
      <c r="E1490" s="29" t="s">
        <v>153</v>
      </c>
      <c r="F1490" s="15" t="s">
        <v>4</v>
      </c>
      <c r="G1490" s="278" t="s">
        <v>748</v>
      </c>
      <c r="H1490" s="200" t="str">
        <f t="shared" si="41"/>
        <v>FT3-FW10-C-MDF - Stmd Beech</v>
      </c>
      <c r="I1490" s="278">
        <v>22.17</v>
      </c>
      <c r="J1490" s="365">
        <f t="shared" si="42"/>
        <v>177.36</v>
      </c>
      <c r="L1490" t="s">
        <v>820</v>
      </c>
      <c r="M1490">
        <v>1</v>
      </c>
    </row>
    <row r="1491" spans="1:13">
      <c r="A1491" s="278" t="s">
        <v>771</v>
      </c>
      <c r="B1491" s="266">
        <v>18</v>
      </c>
      <c r="C1491" s="266">
        <v>150</v>
      </c>
      <c r="D1491" s="15" t="s">
        <v>136</v>
      </c>
      <c r="E1491" s="29" t="s">
        <v>155</v>
      </c>
      <c r="F1491" s="15" t="s">
        <v>4</v>
      </c>
      <c r="G1491" s="278" t="s">
        <v>748</v>
      </c>
      <c r="H1491" s="200" t="str">
        <f t="shared" si="41"/>
        <v>FT3-FW12-C-MDF - Stmd Beech</v>
      </c>
      <c r="I1491" s="278">
        <v>25.75</v>
      </c>
      <c r="J1491" s="365">
        <f t="shared" si="42"/>
        <v>206</v>
      </c>
      <c r="L1491" t="s">
        <v>820</v>
      </c>
      <c r="M1491">
        <v>1</v>
      </c>
    </row>
    <row r="1492" spans="1:13">
      <c r="A1492" s="274" t="s">
        <v>756</v>
      </c>
      <c r="B1492" s="315">
        <v>9</v>
      </c>
      <c r="C1492" s="266">
        <v>79</v>
      </c>
      <c r="D1492" s="15" t="s">
        <v>783</v>
      </c>
      <c r="E1492" s="29" t="s">
        <v>148</v>
      </c>
      <c r="F1492" s="15" t="s">
        <v>4</v>
      </c>
      <c r="G1492" s="274" t="s">
        <v>814</v>
      </c>
      <c r="H1492" s="200" t="str">
        <f t="shared" si="41"/>
        <v>FT0-FW5-C-MDF - WALNUT</v>
      </c>
      <c r="I1492" s="274">
        <v>22.48</v>
      </c>
      <c r="J1492" s="365">
        <f t="shared" si="42"/>
        <v>179.84</v>
      </c>
      <c r="L1492" t="s">
        <v>820</v>
      </c>
      <c r="M1492">
        <v>1</v>
      </c>
    </row>
    <row r="1493" spans="1:13">
      <c r="A1493" s="274" t="s">
        <v>757</v>
      </c>
      <c r="B1493" s="315">
        <v>9</v>
      </c>
      <c r="C1493" s="266">
        <v>100</v>
      </c>
      <c r="D1493" s="15" t="s">
        <v>783</v>
      </c>
      <c r="E1493" s="29" t="s">
        <v>151</v>
      </c>
      <c r="F1493" s="15" t="s">
        <v>4</v>
      </c>
      <c r="G1493" s="274" t="s">
        <v>814</v>
      </c>
      <c r="H1493" s="200" t="str">
        <f t="shared" si="41"/>
        <v>FT0-FW8-C-MDF - WALNUT</v>
      </c>
      <c r="I1493" s="274">
        <v>27.770000000000003</v>
      </c>
      <c r="J1493" s="365">
        <f t="shared" si="42"/>
        <v>222.16000000000003</v>
      </c>
      <c r="L1493" t="s">
        <v>820</v>
      </c>
      <c r="M1493">
        <v>1</v>
      </c>
    </row>
    <row r="1494" spans="1:13">
      <c r="A1494" s="274" t="s">
        <v>758</v>
      </c>
      <c r="B1494" s="315">
        <v>9</v>
      </c>
      <c r="C1494" s="266">
        <v>125</v>
      </c>
      <c r="D1494" s="15" t="s">
        <v>783</v>
      </c>
      <c r="E1494" s="29" t="s">
        <v>153</v>
      </c>
      <c r="F1494" s="15" t="s">
        <v>4</v>
      </c>
      <c r="G1494" s="274" t="s">
        <v>814</v>
      </c>
      <c r="H1494" s="200" t="str">
        <f t="shared" ref="H1494:H1557" si="43">D1494&amp;"-"&amp;E1494&amp;"-"&amp;F1494&amp;"-"&amp;G1494</f>
        <v>FT0-FW10-C-MDF - WALNUT</v>
      </c>
      <c r="I1494" s="274">
        <v>33.54</v>
      </c>
      <c r="J1494" s="365">
        <f t="shared" si="42"/>
        <v>268.32</v>
      </c>
      <c r="L1494" t="s">
        <v>820</v>
      </c>
      <c r="M1494">
        <v>1</v>
      </c>
    </row>
    <row r="1495" spans="1:13">
      <c r="A1495" s="274" t="s">
        <v>759</v>
      </c>
      <c r="B1495" s="315">
        <v>9</v>
      </c>
      <c r="C1495" s="266">
        <v>150</v>
      </c>
      <c r="D1495" s="15" t="s">
        <v>783</v>
      </c>
      <c r="E1495" s="29" t="s">
        <v>155</v>
      </c>
      <c r="F1495" s="15" t="s">
        <v>4</v>
      </c>
      <c r="G1495" s="274" t="s">
        <v>814</v>
      </c>
      <c r="H1495" s="200" t="str">
        <f t="shared" si="43"/>
        <v>FT0-FW12-C-MDF - WALNUT</v>
      </c>
      <c r="I1495" s="274">
        <v>39.11</v>
      </c>
      <c r="J1495" s="365">
        <f t="shared" si="42"/>
        <v>312.88</v>
      </c>
      <c r="L1495" t="s">
        <v>820</v>
      </c>
      <c r="M1495">
        <v>1</v>
      </c>
    </row>
    <row r="1496" spans="1:13">
      <c r="A1496" s="274" t="s">
        <v>764</v>
      </c>
      <c r="B1496" s="266">
        <v>15</v>
      </c>
      <c r="C1496" s="266">
        <v>79</v>
      </c>
      <c r="D1496" s="15" t="s">
        <v>135</v>
      </c>
      <c r="E1496" s="29" t="s">
        <v>148</v>
      </c>
      <c r="F1496" s="15" t="s">
        <v>4</v>
      </c>
      <c r="G1496" s="274" t="s">
        <v>814</v>
      </c>
      <c r="H1496" s="200" t="str">
        <f t="shared" si="43"/>
        <v>FT2-FW5-C-MDF - WALNUT</v>
      </c>
      <c r="I1496" s="274">
        <v>32.729999999999997</v>
      </c>
      <c r="J1496" s="365">
        <f t="shared" si="42"/>
        <v>261.83999999999997</v>
      </c>
      <c r="L1496" t="s">
        <v>820</v>
      </c>
      <c r="M1496">
        <v>1</v>
      </c>
    </row>
    <row r="1497" spans="1:13">
      <c r="A1497" s="274" t="s">
        <v>765</v>
      </c>
      <c r="B1497" s="266">
        <v>15</v>
      </c>
      <c r="C1497" s="266">
        <v>100</v>
      </c>
      <c r="D1497" s="15" t="s">
        <v>135</v>
      </c>
      <c r="E1497" s="29" t="s">
        <v>151</v>
      </c>
      <c r="F1497" s="15" t="s">
        <v>4</v>
      </c>
      <c r="G1497" s="274" t="s">
        <v>814</v>
      </c>
      <c r="H1497" s="200" t="str">
        <f t="shared" si="43"/>
        <v>FT2-FW8-C-MDF - WALNUT</v>
      </c>
      <c r="I1497" s="274">
        <v>40.479999999999997</v>
      </c>
      <c r="J1497" s="365">
        <f t="shared" si="42"/>
        <v>323.83999999999997</v>
      </c>
      <c r="L1497" t="s">
        <v>820</v>
      </c>
      <c r="M1497">
        <v>1</v>
      </c>
    </row>
    <row r="1498" spans="1:13">
      <c r="A1498" s="274" t="s">
        <v>766</v>
      </c>
      <c r="B1498" s="266">
        <v>15</v>
      </c>
      <c r="C1498" s="266">
        <v>125</v>
      </c>
      <c r="D1498" s="15" t="s">
        <v>135</v>
      </c>
      <c r="E1498" s="29" t="s">
        <v>153</v>
      </c>
      <c r="F1498" s="15" t="s">
        <v>4</v>
      </c>
      <c r="G1498" s="274" t="s">
        <v>814</v>
      </c>
      <c r="H1498" s="200" t="str">
        <f t="shared" si="43"/>
        <v>FT2-FW10-C-MDF - WALNUT</v>
      </c>
      <c r="I1498" s="274">
        <v>49.419999999999995</v>
      </c>
      <c r="J1498" s="365">
        <f t="shared" si="42"/>
        <v>395.35999999999996</v>
      </c>
      <c r="L1498" t="s">
        <v>820</v>
      </c>
      <c r="M1498">
        <v>1</v>
      </c>
    </row>
    <row r="1499" spans="1:13">
      <c r="A1499" s="274" t="s">
        <v>767</v>
      </c>
      <c r="B1499" s="266">
        <v>15</v>
      </c>
      <c r="C1499" s="266">
        <v>150</v>
      </c>
      <c r="D1499" s="15" t="s">
        <v>135</v>
      </c>
      <c r="E1499" s="29" t="s">
        <v>155</v>
      </c>
      <c r="F1499" s="15" t="s">
        <v>4</v>
      </c>
      <c r="G1499" s="274" t="s">
        <v>814</v>
      </c>
      <c r="H1499" s="200" t="str">
        <f t="shared" si="43"/>
        <v>FT2-FW12-C-MDF - WALNUT</v>
      </c>
      <c r="I1499" s="274">
        <v>58.85</v>
      </c>
      <c r="J1499" s="365">
        <f t="shared" si="42"/>
        <v>470.8</v>
      </c>
      <c r="L1499" t="s">
        <v>820</v>
      </c>
      <c r="M1499">
        <v>1</v>
      </c>
    </row>
    <row r="1500" spans="1:13">
      <c r="A1500" s="274" t="s">
        <v>768</v>
      </c>
      <c r="B1500" s="266">
        <v>18</v>
      </c>
      <c r="C1500" s="266">
        <v>79</v>
      </c>
      <c r="D1500" s="15" t="s">
        <v>136</v>
      </c>
      <c r="E1500" s="29" t="s">
        <v>148</v>
      </c>
      <c r="F1500" s="15" t="s">
        <v>4</v>
      </c>
      <c r="G1500" s="274" t="s">
        <v>814</v>
      </c>
      <c r="H1500" s="200" t="str">
        <f t="shared" si="43"/>
        <v>FT3-FW5-C-MDF - WALNUT</v>
      </c>
      <c r="I1500" s="274">
        <v>36.93</v>
      </c>
      <c r="J1500" s="365">
        <f t="shared" si="42"/>
        <v>295.44</v>
      </c>
      <c r="L1500" t="s">
        <v>820</v>
      </c>
      <c r="M1500">
        <v>1</v>
      </c>
    </row>
    <row r="1501" spans="1:13">
      <c r="A1501" s="274" t="s">
        <v>769</v>
      </c>
      <c r="B1501" s="266">
        <v>18</v>
      </c>
      <c r="C1501" s="266">
        <v>100</v>
      </c>
      <c r="D1501" s="15" t="s">
        <v>136</v>
      </c>
      <c r="E1501" s="29" t="s">
        <v>151</v>
      </c>
      <c r="F1501" s="15" t="s">
        <v>4</v>
      </c>
      <c r="G1501" s="274" t="s">
        <v>814</v>
      </c>
      <c r="H1501" s="200" t="str">
        <f t="shared" si="43"/>
        <v>FT3-FW8-C-MDF - WALNUT</v>
      </c>
      <c r="I1501" s="274">
        <v>45.11</v>
      </c>
      <c r="J1501" s="365">
        <f t="shared" si="42"/>
        <v>360.88</v>
      </c>
      <c r="L1501" t="s">
        <v>820</v>
      </c>
      <c r="M1501">
        <v>1</v>
      </c>
    </row>
    <row r="1502" spans="1:13">
      <c r="A1502" s="274" t="s">
        <v>770</v>
      </c>
      <c r="B1502" s="266">
        <v>18</v>
      </c>
      <c r="C1502" s="266">
        <v>125</v>
      </c>
      <c r="D1502" s="15" t="s">
        <v>136</v>
      </c>
      <c r="E1502" s="29" t="s">
        <v>153</v>
      </c>
      <c r="F1502" s="15" t="s">
        <v>4</v>
      </c>
      <c r="G1502" s="274" t="s">
        <v>814</v>
      </c>
      <c r="H1502" s="200" t="str">
        <f t="shared" si="43"/>
        <v>FT3-FW10-C-MDF - WALNUT</v>
      </c>
      <c r="I1502" s="274">
        <v>55.199999999999996</v>
      </c>
      <c r="J1502" s="365">
        <f t="shared" si="42"/>
        <v>441.59999999999997</v>
      </c>
      <c r="L1502" t="s">
        <v>820</v>
      </c>
      <c r="M1502">
        <v>1</v>
      </c>
    </row>
    <row r="1503" spans="1:13">
      <c r="A1503" s="274" t="s">
        <v>771</v>
      </c>
      <c r="B1503" s="266">
        <v>18</v>
      </c>
      <c r="C1503" s="266">
        <v>150</v>
      </c>
      <c r="D1503" s="15" t="s">
        <v>136</v>
      </c>
      <c r="E1503" s="29" t="s">
        <v>155</v>
      </c>
      <c r="F1503" s="15" t="s">
        <v>4</v>
      </c>
      <c r="G1503" s="274" t="s">
        <v>814</v>
      </c>
      <c r="H1503" s="200" t="str">
        <f t="shared" si="43"/>
        <v>FT3-FW12-C-MDF - WALNUT</v>
      </c>
      <c r="I1503" s="274">
        <v>66</v>
      </c>
      <c r="J1503" s="365">
        <f t="shared" si="42"/>
        <v>528</v>
      </c>
      <c r="L1503" t="s">
        <v>820</v>
      </c>
      <c r="M1503">
        <v>1</v>
      </c>
    </row>
    <row r="1504" spans="1:13">
      <c r="A1504" s="319" t="s">
        <v>756</v>
      </c>
      <c r="B1504" s="315">
        <v>9</v>
      </c>
      <c r="C1504" s="266">
        <v>79</v>
      </c>
      <c r="D1504" s="15" t="s">
        <v>783</v>
      </c>
      <c r="E1504" s="29" t="s">
        <v>148</v>
      </c>
      <c r="F1504" s="15" t="s">
        <v>4</v>
      </c>
      <c r="G1504" s="319" t="s">
        <v>815</v>
      </c>
      <c r="H1504" s="200" t="str">
        <f t="shared" si="43"/>
        <v>FT0-FW5-C-MDF - MAPLE</v>
      </c>
      <c r="I1504" s="319">
        <v>13.02</v>
      </c>
      <c r="J1504" s="365">
        <f t="shared" si="42"/>
        <v>104.16</v>
      </c>
      <c r="L1504" t="s">
        <v>820</v>
      </c>
      <c r="M1504">
        <v>1</v>
      </c>
    </row>
    <row r="1505" spans="1:13">
      <c r="A1505" s="319" t="s">
        <v>757</v>
      </c>
      <c r="B1505" s="315">
        <v>9</v>
      </c>
      <c r="C1505" s="266">
        <v>100</v>
      </c>
      <c r="D1505" s="15" t="s">
        <v>783</v>
      </c>
      <c r="E1505" s="29" t="s">
        <v>151</v>
      </c>
      <c r="F1505" s="15" t="s">
        <v>4</v>
      </c>
      <c r="G1505" s="319" t="s">
        <v>815</v>
      </c>
      <c r="H1505" s="200" t="str">
        <f t="shared" si="43"/>
        <v>FT0-FW8-C-MDF - MAPLE</v>
      </c>
      <c r="I1505" s="319">
        <v>15.22</v>
      </c>
      <c r="J1505" s="365">
        <f t="shared" si="42"/>
        <v>121.76</v>
      </c>
      <c r="L1505" t="s">
        <v>820</v>
      </c>
      <c r="M1505">
        <v>1</v>
      </c>
    </row>
    <row r="1506" spans="1:13">
      <c r="A1506" s="319" t="s">
        <v>758</v>
      </c>
      <c r="B1506" s="315">
        <v>9</v>
      </c>
      <c r="C1506" s="266">
        <v>125</v>
      </c>
      <c r="D1506" s="15" t="s">
        <v>783</v>
      </c>
      <c r="E1506" s="29" t="s">
        <v>153</v>
      </c>
      <c r="F1506" s="15" t="s">
        <v>4</v>
      </c>
      <c r="G1506" s="319" t="s">
        <v>815</v>
      </c>
      <c r="H1506" s="200" t="str">
        <f t="shared" si="43"/>
        <v>FT0-FW10-C-MDF - MAPLE</v>
      </c>
      <c r="I1506" s="319">
        <v>18.200000000000003</v>
      </c>
      <c r="J1506" s="365">
        <f t="shared" si="42"/>
        <v>145.60000000000002</v>
      </c>
      <c r="L1506" t="s">
        <v>820</v>
      </c>
      <c r="M1506">
        <v>1</v>
      </c>
    </row>
    <row r="1507" spans="1:13">
      <c r="A1507" s="319" t="s">
        <v>759</v>
      </c>
      <c r="B1507" s="315">
        <v>9</v>
      </c>
      <c r="C1507" s="266">
        <v>150</v>
      </c>
      <c r="D1507" s="15" t="s">
        <v>783</v>
      </c>
      <c r="E1507" s="29" t="s">
        <v>155</v>
      </c>
      <c r="F1507" s="15" t="s">
        <v>4</v>
      </c>
      <c r="G1507" s="319" t="s">
        <v>815</v>
      </c>
      <c r="H1507" s="200" t="str">
        <f t="shared" si="43"/>
        <v>FT0-FW12-C-MDF - MAPLE</v>
      </c>
      <c r="I1507" s="319">
        <v>20.970000000000002</v>
      </c>
      <c r="J1507" s="365">
        <f t="shared" si="42"/>
        <v>167.76000000000002</v>
      </c>
      <c r="L1507" t="s">
        <v>820</v>
      </c>
      <c r="M1507">
        <v>1</v>
      </c>
    </row>
    <row r="1508" spans="1:13">
      <c r="A1508" s="319" t="s">
        <v>764</v>
      </c>
      <c r="B1508" s="266">
        <v>15</v>
      </c>
      <c r="C1508" s="266">
        <v>79</v>
      </c>
      <c r="D1508" s="15" t="s">
        <v>135</v>
      </c>
      <c r="E1508" s="29" t="s">
        <v>148</v>
      </c>
      <c r="F1508" s="15" t="s">
        <v>4</v>
      </c>
      <c r="G1508" s="319" t="s">
        <v>815</v>
      </c>
      <c r="H1508" s="200" t="str">
        <f t="shared" si="43"/>
        <v>FT2-FW5-C-MDF - MAPLE</v>
      </c>
      <c r="I1508" s="319">
        <v>16.46</v>
      </c>
      <c r="J1508" s="365">
        <f t="shared" si="42"/>
        <v>131.68</v>
      </c>
      <c r="L1508" t="s">
        <v>820</v>
      </c>
      <c r="M1508">
        <v>1</v>
      </c>
    </row>
    <row r="1509" spans="1:13">
      <c r="A1509" s="319" t="s">
        <v>765</v>
      </c>
      <c r="B1509" s="266">
        <v>15</v>
      </c>
      <c r="C1509" s="266">
        <v>100</v>
      </c>
      <c r="D1509" s="15" t="s">
        <v>135</v>
      </c>
      <c r="E1509" s="29" t="s">
        <v>151</v>
      </c>
      <c r="F1509" s="15" t="s">
        <v>4</v>
      </c>
      <c r="G1509" s="319" t="s">
        <v>815</v>
      </c>
      <c r="H1509" s="200" t="str">
        <f t="shared" si="43"/>
        <v>FT2-FW8-C-MDF - MAPLE</v>
      </c>
      <c r="I1509" s="319">
        <v>19.89</v>
      </c>
      <c r="J1509" s="365">
        <f t="shared" si="42"/>
        <v>159.12</v>
      </c>
      <c r="L1509" t="s">
        <v>820</v>
      </c>
      <c r="M1509">
        <v>1</v>
      </c>
    </row>
    <row r="1510" spans="1:13">
      <c r="A1510" s="319" t="s">
        <v>766</v>
      </c>
      <c r="B1510" s="266">
        <v>15</v>
      </c>
      <c r="C1510" s="266">
        <v>125</v>
      </c>
      <c r="D1510" s="15" t="s">
        <v>135</v>
      </c>
      <c r="E1510" s="29" t="s">
        <v>153</v>
      </c>
      <c r="F1510" s="15" t="s">
        <v>4</v>
      </c>
      <c r="G1510" s="319" t="s">
        <v>815</v>
      </c>
      <c r="H1510" s="200" t="str">
        <f t="shared" si="43"/>
        <v>FT2-FW10-C-MDF - MAPLE</v>
      </c>
      <c r="I1510" s="319">
        <v>23.830000000000002</v>
      </c>
      <c r="J1510" s="365">
        <f t="shared" si="42"/>
        <v>190.64000000000001</v>
      </c>
      <c r="L1510" t="s">
        <v>820</v>
      </c>
      <c r="M1510">
        <v>1</v>
      </c>
    </row>
    <row r="1511" spans="1:13">
      <c r="A1511" s="319" t="s">
        <v>767</v>
      </c>
      <c r="B1511" s="266">
        <v>15</v>
      </c>
      <c r="C1511" s="266">
        <v>150</v>
      </c>
      <c r="D1511" s="15" t="s">
        <v>135</v>
      </c>
      <c r="E1511" s="29" t="s">
        <v>155</v>
      </c>
      <c r="F1511" s="15" t="s">
        <v>4</v>
      </c>
      <c r="G1511" s="319" t="s">
        <v>815</v>
      </c>
      <c r="H1511" s="200" t="str">
        <f t="shared" si="43"/>
        <v>FT2-FW12-C-MDF - MAPLE</v>
      </c>
      <c r="I1511" s="319">
        <v>27.73</v>
      </c>
      <c r="J1511" s="365">
        <f t="shared" si="42"/>
        <v>221.84</v>
      </c>
      <c r="L1511" t="s">
        <v>820</v>
      </c>
      <c r="M1511">
        <v>1</v>
      </c>
    </row>
    <row r="1512" spans="1:13">
      <c r="A1512" s="319" t="s">
        <v>768</v>
      </c>
      <c r="B1512" s="266">
        <v>18</v>
      </c>
      <c r="C1512" s="266">
        <v>79</v>
      </c>
      <c r="D1512" s="15" t="s">
        <v>136</v>
      </c>
      <c r="E1512" s="29" t="s">
        <v>148</v>
      </c>
      <c r="F1512" s="15" t="s">
        <v>4</v>
      </c>
      <c r="G1512" s="319" t="s">
        <v>815</v>
      </c>
      <c r="H1512" s="200" t="str">
        <f t="shared" si="43"/>
        <v>FT3-FW5-C-MDF - MAPLE</v>
      </c>
      <c r="I1512" s="319">
        <v>19.12</v>
      </c>
      <c r="J1512" s="365">
        <f t="shared" si="42"/>
        <v>152.96</v>
      </c>
      <c r="L1512" t="s">
        <v>820</v>
      </c>
      <c r="M1512">
        <v>1</v>
      </c>
    </row>
    <row r="1513" spans="1:13">
      <c r="A1513" s="319" t="s">
        <v>769</v>
      </c>
      <c r="B1513" s="266">
        <v>18</v>
      </c>
      <c r="C1513" s="266">
        <v>100</v>
      </c>
      <c r="D1513" s="15" t="s">
        <v>136</v>
      </c>
      <c r="E1513" s="29" t="s">
        <v>151</v>
      </c>
      <c r="F1513" s="15" t="s">
        <v>4</v>
      </c>
      <c r="G1513" s="319" t="s">
        <v>815</v>
      </c>
      <c r="H1513" s="200" t="str">
        <f t="shared" si="43"/>
        <v>FT3-FW8-C-MDF - MAPLE</v>
      </c>
      <c r="I1513" s="319">
        <v>23.32</v>
      </c>
      <c r="J1513" s="365">
        <f t="shared" si="42"/>
        <v>186.56</v>
      </c>
      <c r="L1513" t="s">
        <v>820</v>
      </c>
      <c r="M1513">
        <v>1</v>
      </c>
    </row>
    <row r="1514" spans="1:13">
      <c r="A1514" s="319" t="s">
        <v>770</v>
      </c>
      <c r="B1514" s="266">
        <v>18</v>
      </c>
      <c r="C1514" s="266">
        <v>125</v>
      </c>
      <c r="D1514" s="15" t="s">
        <v>136</v>
      </c>
      <c r="E1514" s="29" t="s">
        <v>153</v>
      </c>
      <c r="F1514" s="15" t="s">
        <v>4</v>
      </c>
      <c r="G1514" s="319" t="s">
        <v>815</v>
      </c>
      <c r="H1514" s="200" t="str">
        <f t="shared" si="43"/>
        <v>FT3-FW10-C-MDF - MAPLE</v>
      </c>
      <c r="I1514" s="319">
        <v>28.03</v>
      </c>
      <c r="J1514" s="365">
        <f t="shared" si="42"/>
        <v>224.24</v>
      </c>
      <c r="L1514" t="s">
        <v>820</v>
      </c>
      <c r="M1514">
        <v>1</v>
      </c>
    </row>
    <row r="1515" spans="1:13">
      <c r="A1515" s="319" t="s">
        <v>771</v>
      </c>
      <c r="B1515" s="266">
        <v>18</v>
      </c>
      <c r="C1515" s="266">
        <v>150</v>
      </c>
      <c r="D1515" s="15" t="s">
        <v>136</v>
      </c>
      <c r="E1515" s="29" t="s">
        <v>155</v>
      </c>
      <c r="F1515" s="15" t="s">
        <v>4</v>
      </c>
      <c r="G1515" s="319" t="s">
        <v>815</v>
      </c>
      <c r="H1515" s="200" t="str">
        <f t="shared" si="43"/>
        <v>FT3-FW12-C-MDF - MAPLE</v>
      </c>
      <c r="I1515" s="319">
        <v>32.75</v>
      </c>
      <c r="J1515" s="365">
        <f t="shared" si="42"/>
        <v>262</v>
      </c>
      <c r="L1515" t="s">
        <v>820</v>
      </c>
      <c r="M1515">
        <v>1</v>
      </c>
    </row>
    <row r="1516" spans="1:13">
      <c r="A1516" s="315" t="s">
        <v>756</v>
      </c>
      <c r="B1516" s="315">
        <v>9</v>
      </c>
      <c r="C1516" s="266">
        <v>79</v>
      </c>
      <c r="D1516" s="15" t="s">
        <v>783</v>
      </c>
      <c r="E1516" s="29" t="s">
        <v>148</v>
      </c>
      <c r="F1516" s="15" t="s">
        <v>4</v>
      </c>
      <c r="G1516" s="315" t="s">
        <v>816</v>
      </c>
      <c r="H1516" s="200" t="str">
        <f t="shared" si="43"/>
        <v>FT0-FW5-C-MDF - CHERRY</v>
      </c>
      <c r="I1516" s="315">
        <v>15.07</v>
      </c>
      <c r="J1516" s="365">
        <f t="shared" si="42"/>
        <v>120.56</v>
      </c>
      <c r="L1516" t="s">
        <v>820</v>
      </c>
      <c r="M1516">
        <v>1</v>
      </c>
    </row>
    <row r="1517" spans="1:13">
      <c r="A1517" s="315" t="s">
        <v>757</v>
      </c>
      <c r="B1517" s="315">
        <v>9</v>
      </c>
      <c r="C1517" s="266">
        <v>100</v>
      </c>
      <c r="D1517" s="15" t="s">
        <v>783</v>
      </c>
      <c r="E1517" s="29" t="s">
        <v>151</v>
      </c>
      <c r="F1517" s="15" t="s">
        <v>4</v>
      </c>
      <c r="G1517" s="315" t="s">
        <v>816</v>
      </c>
      <c r="H1517" s="200" t="str">
        <f t="shared" si="43"/>
        <v>FT0-FW8-C-MDF - CHERRY</v>
      </c>
      <c r="I1517" s="315">
        <v>18.020000000000003</v>
      </c>
      <c r="J1517" s="365">
        <f t="shared" si="42"/>
        <v>144.16000000000003</v>
      </c>
      <c r="L1517" t="s">
        <v>820</v>
      </c>
      <c r="M1517">
        <v>1</v>
      </c>
    </row>
    <row r="1518" spans="1:13">
      <c r="A1518" s="315" t="s">
        <v>758</v>
      </c>
      <c r="B1518" s="315">
        <v>9</v>
      </c>
      <c r="C1518" s="266">
        <v>125</v>
      </c>
      <c r="D1518" s="15" t="s">
        <v>783</v>
      </c>
      <c r="E1518" s="29" t="s">
        <v>153</v>
      </c>
      <c r="F1518" s="15" t="s">
        <v>4</v>
      </c>
      <c r="G1518" s="315" t="s">
        <v>816</v>
      </c>
      <c r="H1518" s="200" t="str">
        <f t="shared" si="43"/>
        <v>FT0-FW10-C-MDF - CHERRY</v>
      </c>
      <c r="I1518" s="315">
        <v>21.44</v>
      </c>
      <c r="J1518" s="365">
        <f t="shared" si="42"/>
        <v>171.52</v>
      </c>
      <c r="L1518" t="s">
        <v>820</v>
      </c>
      <c r="M1518">
        <v>1</v>
      </c>
    </row>
    <row r="1519" spans="1:13">
      <c r="A1519" s="315" t="s">
        <v>759</v>
      </c>
      <c r="B1519" s="315">
        <v>9</v>
      </c>
      <c r="C1519" s="266">
        <v>150</v>
      </c>
      <c r="D1519" s="15" t="s">
        <v>783</v>
      </c>
      <c r="E1519" s="29" t="s">
        <v>155</v>
      </c>
      <c r="F1519" s="15" t="s">
        <v>4</v>
      </c>
      <c r="G1519" s="315" t="s">
        <v>816</v>
      </c>
      <c r="H1519" s="200" t="str">
        <f t="shared" si="43"/>
        <v>FT0-FW12-C-MDF - CHERRY</v>
      </c>
      <c r="I1519" s="315">
        <v>25.16</v>
      </c>
      <c r="J1519" s="365">
        <f t="shared" si="42"/>
        <v>201.28</v>
      </c>
      <c r="L1519" t="s">
        <v>820</v>
      </c>
      <c r="M1519">
        <v>1</v>
      </c>
    </row>
    <row r="1520" spans="1:13">
      <c r="A1520" s="315" t="s">
        <v>764</v>
      </c>
      <c r="B1520" s="266">
        <v>15</v>
      </c>
      <c r="C1520" s="266">
        <v>79</v>
      </c>
      <c r="D1520" s="15" t="s">
        <v>135</v>
      </c>
      <c r="E1520" s="29" t="s">
        <v>148</v>
      </c>
      <c r="F1520" s="15" t="s">
        <v>4</v>
      </c>
      <c r="G1520" s="315" t="s">
        <v>816</v>
      </c>
      <c r="H1520" s="200" t="str">
        <f t="shared" si="43"/>
        <v>FT2-FW5-C-MDF - CHERRY</v>
      </c>
      <c r="I1520" s="315">
        <v>19.82</v>
      </c>
      <c r="J1520" s="365">
        <f t="shared" si="42"/>
        <v>158.56</v>
      </c>
      <c r="L1520" t="s">
        <v>820</v>
      </c>
      <c r="M1520">
        <v>1</v>
      </c>
    </row>
    <row r="1521" spans="1:13">
      <c r="A1521" s="315" t="s">
        <v>765</v>
      </c>
      <c r="B1521" s="266">
        <v>15</v>
      </c>
      <c r="C1521" s="266">
        <v>100</v>
      </c>
      <c r="D1521" s="15" t="s">
        <v>135</v>
      </c>
      <c r="E1521" s="29" t="s">
        <v>151</v>
      </c>
      <c r="F1521" s="15" t="s">
        <v>4</v>
      </c>
      <c r="G1521" s="315" t="s">
        <v>816</v>
      </c>
      <c r="H1521" s="200" t="str">
        <f t="shared" si="43"/>
        <v>FT2-FW8-C-MDF - CHERRY</v>
      </c>
      <c r="I1521" s="315">
        <v>24.23</v>
      </c>
      <c r="J1521" s="365">
        <f t="shared" si="42"/>
        <v>193.84</v>
      </c>
      <c r="L1521" t="s">
        <v>820</v>
      </c>
      <c r="M1521">
        <v>1</v>
      </c>
    </row>
    <row r="1522" spans="1:13">
      <c r="A1522" s="315" t="s">
        <v>766</v>
      </c>
      <c r="B1522" s="266">
        <v>15</v>
      </c>
      <c r="C1522" s="266">
        <v>125</v>
      </c>
      <c r="D1522" s="15" t="s">
        <v>135</v>
      </c>
      <c r="E1522" s="29" t="s">
        <v>153</v>
      </c>
      <c r="F1522" s="15" t="s">
        <v>4</v>
      </c>
      <c r="G1522" s="315" t="s">
        <v>816</v>
      </c>
      <c r="H1522" s="200" t="str">
        <f t="shared" si="43"/>
        <v>FT2-FW10-C-MDF - CHERRY</v>
      </c>
      <c r="I1522" s="315">
        <v>29.150000000000002</v>
      </c>
      <c r="J1522" s="365">
        <f t="shared" si="42"/>
        <v>233.20000000000002</v>
      </c>
      <c r="L1522" t="s">
        <v>820</v>
      </c>
      <c r="M1522">
        <v>1</v>
      </c>
    </row>
    <row r="1523" spans="1:13">
      <c r="A1523" s="315" t="s">
        <v>767</v>
      </c>
      <c r="B1523" s="266">
        <v>15</v>
      </c>
      <c r="C1523" s="266">
        <v>150</v>
      </c>
      <c r="D1523" s="15" t="s">
        <v>135</v>
      </c>
      <c r="E1523" s="29" t="s">
        <v>155</v>
      </c>
      <c r="F1523" s="15" t="s">
        <v>4</v>
      </c>
      <c r="G1523" s="315" t="s">
        <v>816</v>
      </c>
      <c r="H1523" s="200" t="str">
        <f t="shared" si="43"/>
        <v>FT2-FW12-C-MDF - CHERRY</v>
      </c>
      <c r="I1523" s="315">
        <v>34.059999999999995</v>
      </c>
      <c r="J1523" s="365">
        <f t="shared" si="42"/>
        <v>272.47999999999996</v>
      </c>
      <c r="L1523" t="s">
        <v>820</v>
      </c>
      <c r="M1523">
        <v>1</v>
      </c>
    </row>
    <row r="1524" spans="1:13">
      <c r="A1524" s="315" t="s">
        <v>768</v>
      </c>
      <c r="B1524" s="266">
        <v>18</v>
      </c>
      <c r="C1524" s="266">
        <v>79</v>
      </c>
      <c r="D1524" s="15" t="s">
        <v>136</v>
      </c>
      <c r="E1524" s="29" t="s">
        <v>148</v>
      </c>
      <c r="F1524" s="15" t="s">
        <v>4</v>
      </c>
      <c r="G1524" s="315" t="s">
        <v>816</v>
      </c>
      <c r="H1524" s="200" t="str">
        <f t="shared" si="43"/>
        <v>FT3-FW5-C-MDF - CHERRY</v>
      </c>
      <c r="I1524" s="315">
        <v>23.610000000000003</v>
      </c>
      <c r="J1524" s="365">
        <f t="shared" si="42"/>
        <v>188.88000000000002</v>
      </c>
      <c r="L1524" t="s">
        <v>820</v>
      </c>
      <c r="M1524">
        <v>1</v>
      </c>
    </row>
    <row r="1525" spans="1:13">
      <c r="A1525" s="315" t="s">
        <v>769</v>
      </c>
      <c r="B1525" s="266">
        <v>18</v>
      </c>
      <c r="C1525" s="266">
        <v>100</v>
      </c>
      <c r="D1525" s="15" t="s">
        <v>136</v>
      </c>
      <c r="E1525" s="29" t="s">
        <v>151</v>
      </c>
      <c r="F1525" s="15" t="s">
        <v>4</v>
      </c>
      <c r="G1525" s="315" t="s">
        <v>816</v>
      </c>
      <c r="H1525" s="200" t="str">
        <f t="shared" si="43"/>
        <v>FT3-FW8-C-MDF - CHERRY</v>
      </c>
      <c r="I1525" s="315">
        <v>28.470000000000002</v>
      </c>
      <c r="J1525" s="365">
        <f t="shared" si="42"/>
        <v>227.76000000000002</v>
      </c>
      <c r="L1525" t="s">
        <v>820</v>
      </c>
      <c r="M1525">
        <v>1</v>
      </c>
    </row>
    <row r="1526" spans="1:13">
      <c r="A1526" s="315" t="s">
        <v>770</v>
      </c>
      <c r="B1526" s="266">
        <v>18</v>
      </c>
      <c r="C1526" s="266">
        <v>125</v>
      </c>
      <c r="D1526" s="15" t="s">
        <v>136</v>
      </c>
      <c r="E1526" s="29" t="s">
        <v>153</v>
      </c>
      <c r="F1526" s="15" t="s">
        <v>4</v>
      </c>
      <c r="G1526" s="315" t="s">
        <v>816</v>
      </c>
      <c r="H1526" s="200" t="str">
        <f t="shared" si="43"/>
        <v>FT3-FW10-C-MDF - CHERRY</v>
      </c>
      <c r="I1526" s="315">
        <v>34.989999999999995</v>
      </c>
      <c r="J1526" s="365">
        <f t="shared" si="42"/>
        <v>279.91999999999996</v>
      </c>
      <c r="L1526" t="s">
        <v>820</v>
      </c>
      <c r="M1526">
        <v>1</v>
      </c>
    </row>
    <row r="1527" spans="1:13">
      <c r="A1527" s="315" t="s">
        <v>771</v>
      </c>
      <c r="B1527" s="266">
        <v>18</v>
      </c>
      <c r="C1527" s="266">
        <v>150</v>
      </c>
      <c r="D1527" s="15" t="s">
        <v>136</v>
      </c>
      <c r="E1527" s="29" t="s">
        <v>155</v>
      </c>
      <c r="F1527" s="15" t="s">
        <v>4</v>
      </c>
      <c r="G1527" s="315" t="s">
        <v>816</v>
      </c>
      <c r="H1527" s="200" t="str">
        <f t="shared" si="43"/>
        <v>FT3-FW12-C-MDF - CHERRY</v>
      </c>
      <c r="I1527" s="315">
        <v>40.989999999999995</v>
      </c>
      <c r="J1527" s="365">
        <f t="shared" si="42"/>
        <v>327.91999999999996</v>
      </c>
      <c r="L1527" t="s">
        <v>820</v>
      </c>
      <c r="M1527">
        <v>1</v>
      </c>
    </row>
    <row r="1528" spans="1:13">
      <c r="A1528" s="316" t="s">
        <v>756</v>
      </c>
      <c r="B1528" s="315">
        <v>9</v>
      </c>
      <c r="C1528" s="266">
        <v>79</v>
      </c>
      <c r="D1528" s="15" t="s">
        <v>783</v>
      </c>
      <c r="E1528" s="29" t="s">
        <v>148</v>
      </c>
      <c r="F1528" s="15" t="s">
        <v>4</v>
      </c>
      <c r="G1528" s="316" t="s">
        <v>817</v>
      </c>
      <c r="H1528" s="200" t="str">
        <f t="shared" si="43"/>
        <v xml:space="preserve">FT0-FW5-C-MDF - Poplar </v>
      </c>
      <c r="I1528" s="316">
        <v>8.65</v>
      </c>
      <c r="J1528" s="365">
        <f t="shared" si="42"/>
        <v>69.2</v>
      </c>
      <c r="L1528" t="s">
        <v>820</v>
      </c>
      <c r="M1528">
        <v>1</v>
      </c>
    </row>
    <row r="1529" spans="1:13">
      <c r="A1529" s="316" t="s">
        <v>757</v>
      </c>
      <c r="B1529" s="315">
        <v>9</v>
      </c>
      <c r="C1529" s="266">
        <v>100</v>
      </c>
      <c r="D1529" s="15" t="s">
        <v>783</v>
      </c>
      <c r="E1529" s="29" t="s">
        <v>151</v>
      </c>
      <c r="F1529" s="15" t="s">
        <v>4</v>
      </c>
      <c r="G1529" s="316" t="s">
        <v>817</v>
      </c>
      <c r="H1529" s="200" t="str">
        <f t="shared" si="43"/>
        <v xml:space="preserve">FT0-FW8-C-MDF - Poplar </v>
      </c>
      <c r="I1529" s="316">
        <v>9.84</v>
      </c>
      <c r="J1529" s="365">
        <f t="shared" si="42"/>
        <v>78.72</v>
      </c>
      <c r="L1529" t="s">
        <v>820</v>
      </c>
      <c r="M1529">
        <v>1</v>
      </c>
    </row>
    <row r="1530" spans="1:13">
      <c r="A1530" s="316" t="s">
        <v>758</v>
      </c>
      <c r="B1530" s="315">
        <v>9</v>
      </c>
      <c r="C1530" s="266">
        <v>125</v>
      </c>
      <c r="D1530" s="15" t="s">
        <v>783</v>
      </c>
      <c r="E1530" s="29" t="s">
        <v>153</v>
      </c>
      <c r="F1530" s="15" t="s">
        <v>4</v>
      </c>
      <c r="G1530" s="316" t="s">
        <v>817</v>
      </c>
      <c r="H1530" s="200" t="str">
        <f t="shared" si="43"/>
        <v xml:space="preserve">FT0-FW10-C-MDF - Poplar </v>
      </c>
      <c r="I1530" s="316">
        <v>11.29</v>
      </c>
      <c r="J1530" s="365">
        <f t="shared" si="42"/>
        <v>90.32</v>
      </c>
      <c r="L1530" t="s">
        <v>820</v>
      </c>
      <c r="M1530">
        <v>1</v>
      </c>
    </row>
    <row r="1531" spans="1:13">
      <c r="A1531" s="316" t="s">
        <v>759</v>
      </c>
      <c r="B1531" s="315">
        <v>9</v>
      </c>
      <c r="C1531" s="266">
        <v>150</v>
      </c>
      <c r="D1531" s="15" t="s">
        <v>783</v>
      </c>
      <c r="E1531" s="29" t="s">
        <v>155</v>
      </c>
      <c r="F1531" s="15" t="s">
        <v>4</v>
      </c>
      <c r="G1531" s="316" t="s">
        <v>817</v>
      </c>
      <c r="H1531" s="200" t="str">
        <f t="shared" si="43"/>
        <v xml:space="preserve">FT0-FW12-C-MDF - Poplar </v>
      </c>
      <c r="I1531" s="316">
        <v>12.73</v>
      </c>
      <c r="J1531" s="365">
        <f t="shared" si="42"/>
        <v>101.84</v>
      </c>
      <c r="L1531" t="s">
        <v>820</v>
      </c>
      <c r="M1531">
        <v>1</v>
      </c>
    </row>
    <row r="1532" spans="1:13">
      <c r="A1532" s="316" t="s">
        <v>764</v>
      </c>
      <c r="B1532" s="266">
        <v>15</v>
      </c>
      <c r="C1532" s="266">
        <v>79</v>
      </c>
      <c r="D1532" s="15" t="s">
        <v>135</v>
      </c>
      <c r="E1532" s="29" t="s">
        <v>148</v>
      </c>
      <c r="F1532" s="15" t="s">
        <v>4</v>
      </c>
      <c r="G1532" s="316" t="s">
        <v>817</v>
      </c>
      <c r="H1532" s="200" t="str">
        <f t="shared" si="43"/>
        <v xml:space="preserve">FT2-FW5-C-MDF - Poplar </v>
      </c>
      <c r="I1532" s="316">
        <v>10.81</v>
      </c>
      <c r="J1532" s="365">
        <f t="shared" si="42"/>
        <v>86.48</v>
      </c>
      <c r="L1532" t="s">
        <v>820</v>
      </c>
      <c r="M1532">
        <v>1</v>
      </c>
    </row>
    <row r="1533" spans="1:13">
      <c r="A1533" s="316" t="s">
        <v>765</v>
      </c>
      <c r="B1533" s="266">
        <v>15</v>
      </c>
      <c r="C1533" s="266">
        <v>100</v>
      </c>
      <c r="D1533" s="15" t="s">
        <v>135</v>
      </c>
      <c r="E1533" s="29" t="s">
        <v>151</v>
      </c>
      <c r="F1533" s="15" t="s">
        <v>4</v>
      </c>
      <c r="G1533" s="316" t="s">
        <v>817</v>
      </c>
      <c r="H1533" s="200" t="str">
        <f t="shared" si="43"/>
        <v xml:space="preserve">FT2-FW8-C-MDF - Poplar </v>
      </c>
      <c r="I1533" s="316">
        <v>12.68</v>
      </c>
      <c r="J1533" s="365">
        <f t="shared" si="42"/>
        <v>101.44</v>
      </c>
      <c r="L1533" t="s">
        <v>820</v>
      </c>
      <c r="M1533">
        <v>1</v>
      </c>
    </row>
    <row r="1534" spans="1:13">
      <c r="A1534" s="316" t="s">
        <v>766</v>
      </c>
      <c r="B1534" s="266">
        <v>15</v>
      </c>
      <c r="C1534" s="266">
        <v>125</v>
      </c>
      <c r="D1534" s="15" t="s">
        <v>135</v>
      </c>
      <c r="E1534" s="29" t="s">
        <v>153</v>
      </c>
      <c r="F1534" s="15" t="s">
        <v>4</v>
      </c>
      <c r="G1534" s="316" t="s">
        <v>817</v>
      </c>
      <c r="H1534" s="200" t="str">
        <f t="shared" si="43"/>
        <v xml:space="preserve">FT2-FW10-C-MDF - Poplar </v>
      </c>
      <c r="I1534" s="316">
        <v>14.84</v>
      </c>
      <c r="J1534" s="365">
        <f t="shared" si="42"/>
        <v>118.72</v>
      </c>
      <c r="L1534" t="s">
        <v>820</v>
      </c>
      <c r="M1534">
        <v>1</v>
      </c>
    </row>
    <row r="1535" spans="1:13">
      <c r="A1535" s="316" t="s">
        <v>767</v>
      </c>
      <c r="B1535" s="266">
        <v>15</v>
      </c>
      <c r="C1535" s="266">
        <v>150</v>
      </c>
      <c r="D1535" s="15" t="s">
        <v>135</v>
      </c>
      <c r="E1535" s="29" t="s">
        <v>155</v>
      </c>
      <c r="F1535" s="15" t="s">
        <v>4</v>
      </c>
      <c r="G1535" s="316" t="s">
        <v>817</v>
      </c>
      <c r="H1535" s="200" t="str">
        <f t="shared" si="43"/>
        <v xml:space="preserve">FT2-FW12-C-MDF - Poplar </v>
      </c>
      <c r="I1535" s="316">
        <v>16.930000000000003</v>
      </c>
      <c r="J1535" s="365">
        <f t="shared" si="42"/>
        <v>135.44000000000003</v>
      </c>
      <c r="L1535" t="s">
        <v>820</v>
      </c>
      <c r="M1535">
        <v>1</v>
      </c>
    </row>
    <row r="1536" spans="1:13">
      <c r="A1536" s="316" t="s">
        <v>768</v>
      </c>
      <c r="B1536" s="266">
        <v>18</v>
      </c>
      <c r="C1536" s="266">
        <v>79</v>
      </c>
      <c r="D1536" s="15" t="s">
        <v>136</v>
      </c>
      <c r="E1536" s="29" t="s">
        <v>148</v>
      </c>
      <c r="F1536" s="15" t="s">
        <v>4</v>
      </c>
      <c r="G1536" s="316" t="s">
        <v>817</v>
      </c>
      <c r="H1536" s="200" t="str">
        <f t="shared" si="43"/>
        <v xml:space="preserve">FT3-FW5-C-MDF - Poplar </v>
      </c>
      <c r="I1536" s="316">
        <v>12.85</v>
      </c>
      <c r="J1536" s="365">
        <f t="shared" si="42"/>
        <v>102.8</v>
      </c>
      <c r="L1536" t="s">
        <v>820</v>
      </c>
      <c r="M1536">
        <v>1</v>
      </c>
    </row>
    <row r="1537" spans="1:13">
      <c r="A1537" s="316" t="s">
        <v>769</v>
      </c>
      <c r="B1537" s="266">
        <v>18</v>
      </c>
      <c r="C1537" s="266">
        <v>100</v>
      </c>
      <c r="D1537" s="15" t="s">
        <v>136</v>
      </c>
      <c r="E1537" s="29" t="s">
        <v>151</v>
      </c>
      <c r="F1537" s="15" t="s">
        <v>4</v>
      </c>
      <c r="G1537" s="316" t="s">
        <v>817</v>
      </c>
      <c r="H1537" s="200" t="str">
        <f t="shared" si="43"/>
        <v xml:space="preserve">FT3-FW8-C-MDF - Poplar </v>
      </c>
      <c r="I1537" s="316">
        <v>15.049999999999999</v>
      </c>
      <c r="J1537" s="365">
        <f t="shared" si="42"/>
        <v>120.39999999999999</v>
      </c>
      <c r="L1537" t="s">
        <v>820</v>
      </c>
      <c r="M1537">
        <v>1</v>
      </c>
    </row>
    <row r="1538" spans="1:13">
      <c r="A1538" s="316" t="s">
        <v>770</v>
      </c>
      <c r="B1538" s="266">
        <v>18</v>
      </c>
      <c r="C1538" s="266">
        <v>125</v>
      </c>
      <c r="D1538" s="15" t="s">
        <v>136</v>
      </c>
      <c r="E1538" s="29" t="s">
        <v>153</v>
      </c>
      <c r="F1538" s="15" t="s">
        <v>4</v>
      </c>
      <c r="G1538" s="316" t="s">
        <v>817</v>
      </c>
      <c r="H1538" s="200" t="str">
        <f t="shared" si="43"/>
        <v xml:space="preserve">FT3-FW10-C-MDF - Poplar </v>
      </c>
      <c r="I1538" s="316">
        <v>17.78</v>
      </c>
      <c r="J1538" s="365">
        <f t="shared" si="42"/>
        <v>142.24</v>
      </c>
      <c r="L1538" t="s">
        <v>820</v>
      </c>
      <c r="M1538">
        <v>1</v>
      </c>
    </row>
    <row r="1539" spans="1:13">
      <c r="A1539" s="316" t="s">
        <v>771</v>
      </c>
      <c r="B1539" s="266">
        <v>18</v>
      </c>
      <c r="C1539" s="266">
        <v>150</v>
      </c>
      <c r="D1539" s="15" t="s">
        <v>136</v>
      </c>
      <c r="E1539" s="29" t="s">
        <v>155</v>
      </c>
      <c r="F1539" s="15" t="s">
        <v>4</v>
      </c>
      <c r="G1539" s="316" t="s">
        <v>817</v>
      </c>
      <c r="H1539" s="200" t="str">
        <f t="shared" si="43"/>
        <v xml:space="preserve">FT3-FW12-C-MDF - Poplar </v>
      </c>
      <c r="I1539" s="316">
        <v>20.420000000000002</v>
      </c>
      <c r="J1539" s="365">
        <f t="shared" si="42"/>
        <v>163.36000000000001</v>
      </c>
      <c r="L1539" t="s">
        <v>820</v>
      </c>
      <c r="M1539">
        <v>1</v>
      </c>
    </row>
    <row r="1540" spans="1:13">
      <c r="A1540" s="317" t="s">
        <v>756</v>
      </c>
      <c r="B1540" s="315">
        <v>9</v>
      </c>
      <c r="C1540" s="266">
        <v>79</v>
      </c>
      <c r="D1540" s="15" t="s">
        <v>783</v>
      </c>
      <c r="E1540" s="29" t="s">
        <v>148</v>
      </c>
      <c r="F1540" s="15" t="s">
        <v>4</v>
      </c>
      <c r="G1540" s="317" t="s">
        <v>818</v>
      </c>
      <c r="H1540" s="200" t="str">
        <f t="shared" si="43"/>
        <v>FT0-FW5-C-MDF - CND BEECH</v>
      </c>
      <c r="I1540" s="317">
        <v>12.14</v>
      </c>
      <c r="J1540" s="365">
        <f t="shared" si="42"/>
        <v>97.12</v>
      </c>
      <c r="L1540" t="s">
        <v>820</v>
      </c>
      <c r="M1540">
        <v>1</v>
      </c>
    </row>
    <row r="1541" spans="1:13">
      <c r="A1541" s="317" t="s">
        <v>757</v>
      </c>
      <c r="B1541" s="315">
        <v>9</v>
      </c>
      <c r="C1541" s="266">
        <v>100</v>
      </c>
      <c r="D1541" s="15" t="s">
        <v>783</v>
      </c>
      <c r="E1541" s="29" t="s">
        <v>151</v>
      </c>
      <c r="F1541" s="15" t="s">
        <v>4</v>
      </c>
      <c r="G1541" s="317" t="s">
        <v>818</v>
      </c>
      <c r="H1541" s="200" t="str">
        <f t="shared" si="43"/>
        <v>FT0-FW8-C-MDF - CND BEECH</v>
      </c>
      <c r="I1541" s="317">
        <v>14.26</v>
      </c>
      <c r="J1541" s="365">
        <f t="shared" si="42"/>
        <v>114.08</v>
      </c>
      <c r="L1541" t="s">
        <v>820</v>
      </c>
      <c r="M1541">
        <v>1</v>
      </c>
    </row>
    <row r="1542" spans="1:13">
      <c r="A1542" s="317" t="s">
        <v>758</v>
      </c>
      <c r="B1542" s="315">
        <v>9</v>
      </c>
      <c r="C1542" s="266">
        <v>125</v>
      </c>
      <c r="D1542" s="15" t="s">
        <v>783</v>
      </c>
      <c r="E1542" s="29" t="s">
        <v>153</v>
      </c>
      <c r="F1542" s="15" t="s">
        <v>4</v>
      </c>
      <c r="G1542" s="317" t="s">
        <v>818</v>
      </c>
      <c r="H1542" s="200" t="str">
        <f t="shared" si="43"/>
        <v>FT0-FW10-C-MDF - CND BEECH</v>
      </c>
      <c r="I1542" s="317">
        <v>16.560000000000002</v>
      </c>
      <c r="J1542" s="365">
        <f t="shared" si="42"/>
        <v>132.48000000000002</v>
      </c>
      <c r="L1542" t="s">
        <v>820</v>
      </c>
      <c r="M1542">
        <v>1</v>
      </c>
    </row>
    <row r="1543" spans="1:13">
      <c r="A1543" s="317" t="s">
        <v>759</v>
      </c>
      <c r="B1543" s="315">
        <v>9</v>
      </c>
      <c r="C1543" s="266">
        <v>150</v>
      </c>
      <c r="D1543" s="15" t="s">
        <v>783</v>
      </c>
      <c r="E1543" s="29" t="s">
        <v>155</v>
      </c>
      <c r="F1543" s="15" t="s">
        <v>4</v>
      </c>
      <c r="G1543" s="317" t="s">
        <v>818</v>
      </c>
      <c r="H1543" s="200" t="str">
        <f t="shared" si="43"/>
        <v>FT0-FW12-C-MDF - CND BEECH</v>
      </c>
      <c r="I1543" s="317">
        <v>18.970000000000002</v>
      </c>
      <c r="J1543" s="365">
        <f t="shared" si="42"/>
        <v>151.76000000000002</v>
      </c>
      <c r="L1543" t="s">
        <v>820</v>
      </c>
      <c r="M1543">
        <v>1</v>
      </c>
    </row>
    <row r="1544" spans="1:13">
      <c r="A1544" s="317" t="s">
        <v>764</v>
      </c>
      <c r="B1544" s="266">
        <v>15</v>
      </c>
      <c r="C1544" s="266">
        <v>79</v>
      </c>
      <c r="D1544" s="15" t="s">
        <v>135</v>
      </c>
      <c r="E1544" s="29" t="s">
        <v>148</v>
      </c>
      <c r="F1544" s="15" t="s">
        <v>4</v>
      </c>
      <c r="G1544" s="317" t="s">
        <v>818</v>
      </c>
      <c r="H1544" s="200" t="str">
        <f t="shared" si="43"/>
        <v>FT2-FW5-C-MDF - CND BEECH</v>
      </c>
      <c r="I1544" s="317">
        <v>13.84</v>
      </c>
      <c r="J1544" s="365">
        <f t="shared" si="42"/>
        <v>110.72</v>
      </c>
      <c r="L1544" t="s">
        <v>820</v>
      </c>
      <c r="M1544">
        <v>1</v>
      </c>
    </row>
    <row r="1545" spans="1:13">
      <c r="A1545" s="317" t="s">
        <v>765</v>
      </c>
      <c r="B1545" s="266">
        <v>15</v>
      </c>
      <c r="C1545" s="266">
        <v>100</v>
      </c>
      <c r="D1545" s="15" t="s">
        <v>135</v>
      </c>
      <c r="E1545" s="29" t="s">
        <v>151</v>
      </c>
      <c r="F1545" s="15" t="s">
        <v>4</v>
      </c>
      <c r="G1545" s="317" t="s">
        <v>818</v>
      </c>
      <c r="H1545" s="200" t="str">
        <f t="shared" si="43"/>
        <v>FT2-FW8-C-MDF - CND BEECH</v>
      </c>
      <c r="I1545" s="317">
        <v>16.23</v>
      </c>
      <c r="J1545" s="365">
        <f t="shared" si="42"/>
        <v>129.84</v>
      </c>
      <c r="L1545" t="s">
        <v>820</v>
      </c>
      <c r="M1545">
        <v>1</v>
      </c>
    </row>
    <row r="1546" spans="1:13">
      <c r="A1546" s="317" t="s">
        <v>766</v>
      </c>
      <c r="B1546" s="266">
        <v>15</v>
      </c>
      <c r="C1546" s="266">
        <v>125</v>
      </c>
      <c r="D1546" s="15" t="s">
        <v>135</v>
      </c>
      <c r="E1546" s="29" t="s">
        <v>153</v>
      </c>
      <c r="F1546" s="15" t="s">
        <v>4</v>
      </c>
      <c r="G1546" s="317" t="s">
        <v>818</v>
      </c>
      <c r="H1546" s="200" t="str">
        <f t="shared" si="43"/>
        <v>FT2-FW10-C-MDF - CND BEECH</v>
      </c>
      <c r="I1546" s="317">
        <v>19.130000000000003</v>
      </c>
      <c r="J1546" s="365">
        <f t="shared" si="42"/>
        <v>153.04000000000002</v>
      </c>
      <c r="L1546" t="s">
        <v>820</v>
      </c>
      <c r="M1546">
        <v>1</v>
      </c>
    </row>
    <row r="1547" spans="1:13">
      <c r="A1547" s="317" t="s">
        <v>767</v>
      </c>
      <c r="B1547" s="266">
        <v>15</v>
      </c>
      <c r="C1547" s="266">
        <v>150</v>
      </c>
      <c r="D1547" s="15" t="s">
        <v>135</v>
      </c>
      <c r="E1547" s="29" t="s">
        <v>155</v>
      </c>
      <c r="F1547" s="15" t="s">
        <v>4</v>
      </c>
      <c r="G1547" s="317" t="s">
        <v>818</v>
      </c>
      <c r="H1547" s="200" t="str">
        <f t="shared" si="43"/>
        <v>FT2-FW12-C-MDF - CND BEECH</v>
      </c>
      <c r="I1547" s="317">
        <v>22.080000000000002</v>
      </c>
      <c r="J1547" s="365">
        <f t="shared" si="42"/>
        <v>176.64000000000001</v>
      </c>
      <c r="L1547" t="s">
        <v>820</v>
      </c>
      <c r="M1547">
        <v>1</v>
      </c>
    </row>
    <row r="1548" spans="1:13">
      <c r="A1548" s="317" t="s">
        <v>768</v>
      </c>
      <c r="B1548" s="266">
        <v>18</v>
      </c>
      <c r="C1548" s="266">
        <v>79</v>
      </c>
      <c r="D1548" s="15" t="s">
        <v>136</v>
      </c>
      <c r="E1548" s="29" t="s">
        <v>148</v>
      </c>
      <c r="F1548" s="15" t="s">
        <v>4</v>
      </c>
      <c r="G1548" s="317" t="s">
        <v>818</v>
      </c>
      <c r="H1548" s="200" t="str">
        <f t="shared" si="43"/>
        <v>FT3-FW5-C-MDF - CND BEECH</v>
      </c>
      <c r="I1548" s="317">
        <v>13.84</v>
      </c>
      <c r="J1548" s="365">
        <f t="shared" si="42"/>
        <v>110.72</v>
      </c>
      <c r="L1548" t="s">
        <v>820</v>
      </c>
      <c r="M1548">
        <v>1</v>
      </c>
    </row>
    <row r="1549" spans="1:13">
      <c r="A1549" s="317" t="s">
        <v>769</v>
      </c>
      <c r="B1549" s="266">
        <v>18</v>
      </c>
      <c r="C1549" s="266">
        <v>100</v>
      </c>
      <c r="D1549" s="15" t="s">
        <v>136</v>
      </c>
      <c r="E1549" s="29" t="s">
        <v>151</v>
      </c>
      <c r="F1549" s="15" t="s">
        <v>4</v>
      </c>
      <c r="G1549" s="317" t="s">
        <v>818</v>
      </c>
      <c r="H1549" s="200" t="str">
        <f t="shared" si="43"/>
        <v>FT3-FW8-C-MDF - CND BEECH</v>
      </c>
      <c r="I1549" s="317">
        <v>16.23</v>
      </c>
      <c r="J1549" s="365">
        <f t="shared" si="42"/>
        <v>129.84</v>
      </c>
      <c r="L1549" t="s">
        <v>820</v>
      </c>
      <c r="M1549">
        <v>1</v>
      </c>
    </row>
    <row r="1550" spans="1:13">
      <c r="A1550" s="317" t="s">
        <v>770</v>
      </c>
      <c r="B1550" s="266">
        <v>18</v>
      </c>
      <c r="C1550" s="266">
        <v>125</v>
      </c>
      <c r="D1550" s="15" t="s">
        <v>136</v>
      </c>
      <c r="E1550" s="29" t="s">
        <v>153</v>
      </c>
      <c r="F1550" s="15" t="s">
        <v>4</v>
      </c>
      <c r="G1550" s="317" t="s">
        <v>818</v>
      </c>
      <c r="H1550" s="200" t="str">
        <f t="shared" si="43"/>
        <v>FT3-FW10-C-MDF - CND BEECH</v>
      </c>
      <c r="I1550" s="317">
        <v>19.130000000000003</v>
      </c>
      <c r="J1550" s="365">
        <f t="shared" si="42"/>
        <v>153.04000000000002</v>
      </c>
      <c r="L1550" t="s">
        <v>820</v>
      </c>
      <c r="M1550">
        <v>1</v>
      </c>
    </row>
    <row r="1551" spans="1:13">
      <c r="A1551" s="317" t="s">
        <v>771</v>
      </c>
      <c r="B1551" s="266">
        <v>18</v>
      </c>
      <c r="C1551" s="266">
        <v>150</v>
      </c>
      <c r="D1551" s="15" t="s">
        <v>136</v>
      </c>
      <c r="E1551" s="29" t="s">
        <v>155</v>
      </c>
      <c r="F1551" s="15" t="s">
        <v>4</v>
      </c>
      <c r="G1551" s="317" t="s">
        <v>818</v>
      </c>
      <c r="H1551" s="200" t="str">
        <f t="shared" si="43"/>
        <v>FT3-FW12-C-MDF - CND BEECH</v>
      </c>
      <c r="I1551" s="317">
        <v>22.080000000000002</v>
      </c>
      <c r="J1551" s="365">
        <f t="shared" si="42"/>
        <v>176.64000000000001</v>
      </c>
      <c r="L1551" t="s">
        <v>820</v>
      </c>
      <c r="M1551">
        <v>1</v>
      </c>
    </row>
    <row r="1552" spans="1:13">
      <c r="A1552" s="318" t="s">
        <v>756</v>
      </c>
      <c r="B1552" s="315">
        <v>9</v>
      </c>
      <c r="C1552" s="266">
        <v>79</v>
      </c>
      <c r="D1552" s="15" t="s">
        <v>783</v>
      </c>
      <c r="E1552" s="29" t="s">
        <v>148</v>
      </c>
      <c r="F1552" s="15" t="s">
        <v>4</v>
      </c>
      <c r="G1552" s="318" t="s">
        <v>819</v>
      </c>
      <c r="H1552" s="200" t="str">
        <f t="shared" si="43"/>
        <v>FT0-FW5-C-MDF - SAPELE</v>
      </c>
      <c r="I1552" s="318">
        <v>13.08</v>
      </c>
      <c r="J1552" s="365">
        <f t="shared" si="42"/>
        <v>104.64</v>
      </c>
      <c r="L1552" t="s">
        <v>820</v>
      </c>
      <c r="M1552">
        <v>1</v>
      </c>
    </row>
    <row r="1553" spans="1:13">
      <c r="A1553" s="318" t="s">
        <v>757</v>
      </c>
      <c r="B1553" s="315">
        <v>9</v>
      </c>
      <c r="C1553" s="266">
        <v>100</v>
      </c>
      <c r="D1553" s="15" t="s">
        <v>783</v>
      </c>
      <c r="E1553" s="29" t="s">
        <v>151</v>
      </c>
      <c r="F1553" s="15" t="s">
        <v>4</v>
      </c>
      <c r="G1553" s="318" t="s">
        <v>819</v>
      </c>
      <c r="H1553" s="200" t="str">
        <f t="shared" si="43"/>
        <v>FT0-FW8-C-MDF - SAPELE</v>
      </c>
      <c r="I1553" s="318">
        <v>15.42</v>
      </c>
      <c r="J1553" s="365">
        <f t="shared" ref="J1553:J1587" si="44">+I1553*8</f>
        <v>123.36</v>
      </c>
      <c r="L1553" t="s">
        <v>820</v>
      </c>
      <c r="M1553">
        <v>1</v>
      </c>
    </row>
    <row r="1554" spans="1:13">
      <c r="A1554" s="318" t="s">
        <v>758</v>
      </c>
      <c r="B1554" s="315">
        <v>9</v>
      </c>
      <c r="C1554" s="266">
        <v>125</v>
      </c>
      <c r="D1554" s="15" t="s">
        <v>783</v>
      </c>
      <c r="E1554" s="29" t="s">
        <v>153</v>
      </c>
      <c r="F1554" s="15" t="s">
        <v>4</v>
      </c>
      <c r="G1554" s="318" t="s">
        <v>819</v>
      </c>
      <c r="H1554" s="200" t="str">
        <f t="shared" si="43"/>
        <v>FT0-FW10-C-MDF - SAPELE</v>
      </c>
      <c r="I1554" s="318">
        <v>18.130000000000003</v>
      </c>
      <c r="J1554" s="365">
        <f t="shared" si="44"/>
        <v>145.04000000000002</v>
      </c>
      <c r="L1554" t="s">
        <v>820</v>
      </c>
      <c r="M1554">
        <v>1</v>
      </c>
    </row>
    <row r="1555" spans="1:13">
      <c r="A1555" s="318" t="s">
        <v>759</v>
      </c>
      <c r="B1555" s="315">
        <v>9</v>
      </c>
      <c r="C1555" s="266">
        <v>150</v>
      </c>
      <c r="D1555" s="15" t="s">
        <v>783</v>
      </c>
      <c r="E1555" s="29" t="s">
        <v>155</v>
      </c>
      <c r="F1555" s="15" t="s">
        <v>4</v>
      </c>
      <c r="G1555" s="318" t="s">
        <v>819</v>
      </c>
      <c r="H1555" s="200" t="str">
        <f t="shared" si="43"/>
        <v>FT0-FW12-C-MDF - SAPELE</v>
      </c>
      <c r="I1555" s="318">
        <v>20.950000000000003</v>
      </c>
      <c r="J1555" s="365">
        <f t="shared" si="44"/>
        <v>167.60000000000002</v>
      </c>
      <c r="L1555" t="s">
        <v>820</v>
      </c>
      <c r="M1555">
        <v>1</v>
      </c>
    </row>
    <row r="1556" spans="1:13">
      <c r="A1556" s="318" t="s">
        <v>764</v>
      </c>
      <c r="B1556" s="266">
        <v>15</v>
      </c>
      <c r="C1556" s="266">
        <v>79</v>
      </c>
      <c r="D1556" s="15" t="s">
        <v>135</v>
      </c>
      <c r="E1556" s="29" t="s">
        <v>148</v>
      </c>
      <c r="F1556" s="15" t="s">
        <v>4</v>
      </c>
      <c r="G1556" s="318" t="s">
        <v>819</v>
      </c>
      <c r="H1556" s="200" t="str">
        <f t="shared" si="43"/>
        <v>FT2-FW5-C-MDF - SAPELE</v>
      </c>
      <c r="I1556" s="318">
        <v>17.260000000000002</v>
      </c>
      <c r="J1556" s="365">
        <f t="shared" si="44"/>
        <v>138.08000000000001</v>
      </c>
      <c r="L1556" t="s">
        <v>820</v>
      </c>
      <c r="M1556">
        <v>1</v>
      </c>
    </row>
    <row r="1557" spans="1:13">
      <c r="A1557" s="318" t="s">
        <v>765</v>
      </c>
      <c r="B1557" s="266">
        <v>15</v>
      </c>
      <c r="C1557" s="266">
        <v>100</v>
      </c>
      <c r="D1557" s="15" t="s">
        <v>135</v>
      </c>
      <c r="E1557" s="29" t="s">
        <v>151</v>
      </c>
      <c r="F1557" s="15" t="s">
        <v>4</v>
      </c>
      <c r="G1557" s="318" t="s">
        <v>819</v>
      </c>
      <c r="H1557" s="200" t="str">
        <f t="shared" si="43"/>
        <v>FT2-FW8-C-MDF - SAPELE</v>
      </c>
      <c r="I1557" s="318">
        <v>20.520000000000003</v>
      </c>
      <c r="J1557" s="365">
        <f t="shared" si="44"/>
        <v>164.16000000000003</v>
      </c>
      <c r="L1557" t="s">
        <v>820</v>
      </c>
      <c r="M1557">
        <v>1</v>
      </c>
    </row>
    <row r="1558" spans="1:13">
      <c r="A1558" s="318" t="s">
        <v>766</v>
      </c>
      <c r="B1558" s="266">
        <v>15</v>
      </c>
      <c r="C1558" s="266">
        <v>125</v>
      </c>
      <c r="D1558" s="15" t="s">
        <v>135</v>
      </c>
      <c r="E1558" s="29" t="s">
        <v>153</v>
      </c>
      <c r="F1558" s="15" t="s">
        <v>4</v>
      </c>
      <c r="G1558" s="318" t="s">
        <v>819</v>
      </c>
      <c r="H1558" s="200" t="str">
        <f t="shared" ref="H1558:H1587" si="45">D1558&amp;"-"&amp;E1558&amp;"-"&amp;F1558&amp;"-"&amp;G1558</f>
        <v>FT2-FW10-C-MDF - SAPELE</v>
      </c>
      <c r="I1558" s="318">
        <v>24.53</v>
      </c>
      <c r="J1558" s="365">
        <f t="shared" si="44"/>
        <v>196.24</v>
      </c>
      <c r="L1558" t="s">
        <v>820</v>
      </c>
      <c r="M1558">
        <v>1</v>
      </c>
    </row>
    <row r="1559" spans="1:13">
      <c r="A1559" s="318" t="s">
        <v>767</v>
      </c>
      <c r="B1559" s="266">
        <v>15</v>
      </c>
      <c r="C1559" s="266">
        <v>150</v>
      </c>
      <c r="D1559" s="15" t="s">
        <v>135</v>
      </c>
      <c r="E1559" s="29" t="s">
        <v>155</v>
      </c>
      <c r="F1559" s="15" t="s">
        <v>4</v>
      </c>
      <c r="G1559" s="318" t="s">
        <v>819</v>
      </c>
      <c r="H1559" s="200" t="str">
        <f t="shared" si="45"/>
        <v>FT2-FW12-C-MDF - SAPELE</v>
      </c>
      <c r="I1559" s="318">
        <v>28.540000000000003</v>
      </c>
      <c r="J1559" s="365">
        <f t="shared" si="44"/>
        <v>228.32000000000002</v>
      </c>
      <c r="L1559" t="s">
        <v>820</v>
      </c>
      <c r="M1559">
        <v>1</v>
      </c>
    </row>
    <row r="1560" spans="1:13">
      <c r="A1560" s="318" t="s">
        <v>768</v>
      </c>
      <c r="B1560" s="266">
        <v>18</v>
      </c>
      <c r="C1560" s="266">
        <v>79</v>
      </c>
      <c r="D1560" s="15" t="s">
        <v>136</v>
      </c>
      <c r="E1560" s="29" t="s">
        <v>148</v>
      </c>
      <c r="F1560" s="15" t="s">
        <v>4</v>
      </c>
      <c r="G1560" s="318" t="s">
        <v>819</v>
      </c>
      <c r="H1560" s="200" t="str">
        <f t="shared" si="45"/>
        <v>FT3-FW5-C-MDF - SAPELE</v>
      </c>
      <c r="I1560" s="318">
        <v>21.220000000000002</v>
      </c>
      <c r="J1560" s="365">
        <f t="shared" si="44"/>
        <v>169.76000000000002</v>
      </c>
      <c r="L1560" t="s">
        <v>820</v>
      </c>
      <c r="M1560">
        <v>1</v>
      </c>
    </row>
    <row r="1561" spans="1:13">
      <c r="A1561" s="318" t="s">
        <v>769</v>
      </c>
      <c r="B1561" s="266">
        <v>18</v>
      </c>
      <c r="C1561" s="266">
        <v>100</v>
      </c>
      <c r="D1561" s="15" t="s">
        <v>136</v>
      </c>
      <c r="E1561" s="29" t="s">
        <v>151</v>
      </c>
      <c r="F1561" s="15" t="s">
        <v>4</v>
      </c>
      <c r="G1561" s="318" t="s">
        <v>819</v>
      </c>
      <c r="H1561" s="200" t="str">
        <f t="shared" si="45"/>
        <v>FT3-FW8-C-MDF - SAPELE</v>
      </c>
      <c r="I1561" s="318">
        <v>25.5</v>
      </c>
      <c r="J1561" s="365">
        <f t="shared" si="44"/>
        <v>204</v>
      </c>
      <c r="L1561" t="s">
        <v>820</v>
      </c>
      <c r="M1561">
        <v>1</v>
      </c>
    </row>
    <row r="1562" spans="1:13">
      <c r="A1562" s="318" t="s">
        <v>770</v>
      </c>
      <c r="B1562" s="266">
        <v>18</v>
      </c>
      <c r="C1562" s="266">
        <v>125</v>
      </c>
      <c r="D1562" s="15" t="s">
        <v>136</v>
      </c>
      <c r="E1562" s="29" t="s">
        <v>153</v>
      </c>
      <c r="F1562" s="15" t="s">
        <v>4</v>
      </c>
      <c r="G1562" s="318" t="s">
        <v>819</v>
      </c>
      <c r="H1562" s="200" t="str">
        <f t="shared" si="45"/>
        <v>FT3-FW10-C-MDF - SAPELE</v>
      </c>
      <c r="I1562" s="318">
        <v>30.71</v>
      </c>
      <c r="J1562" s="365">
        <f t="shared" si="44"/>
        <v>245.68</v>
      </c>
      <c r="L1562" t="s">
        <v>820</v>
      </c>
      <c r="M1562">
        <v>1</v>
      </c>
    </row>
    <row r="1563" spans="1:13">
      <c r="A1563" s="318" t="s">
        <v>771</v>
      </c>
      <c r="B1563" s="266">
        <v>18</v>
      </c>
      <c r="C1563" s="266">
        <v>150</v>
      </c>
      <c r="D1563" s="15" t="s">
        <v>136</v>
      </c>
      <c r="E1563" s="29" t="s">
        <v>155</v>
      </c>
      <c r="F1563" s="15" t="s">
        <v>4</v>
      </c>
      <c r="G1563" s="318" t="s">
        <v>819</v>
      </c>
      <c r="H1563" s="200" t="str">
        <f t="shared" si="45"/>
        <v>FT3-FW12-C-MDF - SAPELE</v>
      </c>
      <c r="I1563" s="318">
        <v>35.869999999999997</v>
      </c>
      <c r="J1563" s="365">
        <f t="shared" si="44"/>
        <v>286.95999999999998</v>
      </c>
      <c r="L1563" t="s">
        <v>820</v>
      </c>
      <c r="M1563">
        <v>1</v>
      </c>
    </row>
    <row r="1564" spans="1:13">
      <c r="A1564" s="339" t="s">
        <v>64</v>
      </c>
      <c r="B1564" s="340">
        <v>18</v>
      </c>
      <c r="C1564" s="341">
        <v>31</v>
      </c>
      <c r="D1564" s="342" t="s">
        <v>136</v>
      </c>
      <c r="E1564" s="342" t="s">
        <v>144</v>
      </c>
      <c r="F1564" s="15" t="s">
        <v>4</v>
      </c>
      <c r="G1564" s="343" t="s">
        <v>746</v>
      </c>
      <c r="H1564" s="200" t="str">
        <f t="shared" si="45"/>
        <v>FT3-FW1-C-MDF - Euro Oak</v>
      </c>
      <c r="I1564" s="373">
        <v>26.430000000000003</v>
      </c>
      <c r="J1564" s="365">
        <f t="shared" si="44"/>
        <v>211.44000000000003</v>
      </c>
      <c r="L1564" t="s">
        <v>820</v>
      </c>
      <c r="M1564">
        <v>1</v>
      </c>
    </row>
    <row r="1565" spans="1:13">
      <c r="A1565" s="339" t="s">
        <v>64</v>
      </c>
      <c r="B1565" s="340">
        <v>18</v>
      </c>
      <c r="C1565" s="341">
        <v>31</v>
      </c>
      <c r="D1565" s="342" t="s">
        <v>136</v>
      </c>
      <c r="E1565" s="342" t="s">
        <v>144</v>
      </c>
      <c r="F1565" s="15" t="s">
        <v>4</v>
      </c>
      <c r="G1565" s="344" t="s">
        <v>720</v>
      </c>
      <c r="H1565" s="200" t="str">
        <f t="shared" si="45"/>
        <v>FT3-FW1-C-MDF - Sapele</v>
      </c>
      <c r="I1565" s="345">
        <v>13.03</v>
      </c>
      <c r="J1565" s="365">
        <f t="shared" si="44"/>
        <v>104.24</v>
      </c>
      <c r="L1565" t="s">
        <v>820</v>
      </c>
      <c r="M1565">
        <v>1</v>
      </c>
    </row>
    <row r="1566" spans="1:13">
      <c r="A1566" s="339" t="s">
        <v>64</v>
      </c>
      <c r="B1566" s="340">
        <v>18</v>
      </c>
      <c r="C1566" s="341">
        <v>31</v>
      </c>
      <c r="D1566" s="342" t="s">
        <v>136</v>
      </c>
      <c r="E1566" s="342" t="s">
        <v>144</v>
      </c>
      <c r="F1566" s="15" t="s">
        <v>4</v>
      </c>
      <c r="G1566" s="346" t="s">
        <v>747</v>
      </c>
      <c r="H1566" s="200" t="str">
        <f t="shared" si="45"/>
        <v>FT3-FW1-C-MDF - W.Oak</v>
      </c>
      <c r="I1566" s="345">
        <v>13.98</v>
      </c>
      <c r="J1566" s="365">
        <f t="shared" si="44"/>
        <v>111.84</v>
      </c>
      <c r="L1566" t="s">
        <v>820</v>
      </c>
      <c r="M1566">
        <v>1</v>
      </c>
    </row>
    <row r="1567" spans="1:13">
      <c r="A1567" s="339" t="s">
        <v>64</v>
      </c>
      <c r="B1567" s="340">
        <v>18</v>
      </c>
      <c r="C1567" s="341">
        <v>31</v>
      </c>
      <c r="D1567" s="342" t="s">
        <v>136</v>
      </c>
      <c r="E1567" s="342" t="s">
        <v>144</v>
      </c>
      <c r="F1567" s="15" t="s">
        <v>4</v>
      </c>
      <c r="G1567" s="346" t="s">
        <v>716</v>
      </c>
      <c r="H1567" s="200" t="str">
        <f t="shared" si="45"/>
        <v>FT3-FW1-C-MDF - Ash</v>
      </c>
      <c r="I1567" s="345">
        <v>10.72</v>
      </c>
      <c r="J1567" s="365">
        <f t="shared" si="44"/>
        <v>85.76</v>
      </c>
      <c r="L1567" t="s">
        <v>820</v>
      </c>
      <c r="M1567">
        <v>1</v>
      </c>
    </row>
    <row r="1568" spans="1:13">
      <c r="A1568" s="339" t="s">
        <v>64</v>
      </c>
      <c r="B1568" s="340">
        <v>18</v>
      </c>
      <c r="C1568" s="341">
        <v>31</v>
      </c>
      <c r="D1568" s="342" t="s">
        <v>136</v>
      </c>
      <c r="E1568" s="342" t="s">
        <v>144</v>
      </c>
      <c r="F1568" s="15" t="s">
        <v>4</v>
      </c>
      <c r="G1568" s="346" t="s">
        <v>748</v>
      </c>
      <c r="H1568" s="200" t="str">
        <f t="shared" si="45"/>
        <v>FT3-FW1-C-MDF - Stmd Beech</v>
      </c>
      <c r="I1568" s="345">
        <v>10.16</v>
      </c>
      <c r="J1568" s="365">
        <f t="shared" si="44"/>
        <v>81.28</v>
      </c>
      <c r="L1568" t="s">
        <v>820</v>
      </c>
      <c r="M1568">
        <v>1</v>
      </c>
    </row>
    <row r="1569" spans="1:13">
      <c r="A1569" s="339" t="s">
        <v>64</v>
      </c>
      <c r="B1569" s="340">
        <v>18</v>
      </c>
      <c r="C1569" s="341">
        <v>31</v>
      </c>
      <c r="D1569" s="342" t="s">
        <v>136</v>
      </c>
      <c r="E1569" s="342" t="s">
        <v>144</v>
      </c>
      <c r="F1569" s="15" t="s">
        <v>4</v>
      </c>
      <c r="G1569" s="346" t="s">
        <v>721</v>
      </c>
      <c r="H1569" s="200" t="str">
        <f t="shared" si="45"/>
        <v>FT3-FW1-C-MDF - Walnut</v>
      </c>
      <c r="I1569" s="345">
        <v>24.39</v>
      </c>
      <c r="J1569" s="365">
        <f t="shared" si="44"/>
        <v>195.12</v>
      </c>
      <c r="L1569" t="s">
        <v>820</v>
      </c>
      <c r="M1569">
        <v>1</v>
      </c>
    </row>
    <row r="1570" spans="1:13">
      <c r="A1570" s="339" t="s">
        <v>64</v>
      </c>
      <c r="B1570" s="340">
        <v>18</v>
      </c>
      <c r="C1570" s="341">
        <v>31</v>
      </c>
      <c r="D1570" s="342" t="s">
        <v>136</v>
      </c>
      <c r="E1570" s="342" t="s">
        <v>144</v>
      </c>
      <c r="F1570" s="15" t="s">
        <v>4</v>
      </c>
      <c r="G1570" s="346" t="s">
        <v>718</v>
      </c>
      <c r="H1570" s="200" t="str">
        <f t="shared" si="45"/>
        <v>FT3-FW1-C-MDF - Maple</v>
      </c>
      <c r="I1570" s="345">
        <v>12.61</v>
      </c>
      <c r="J1570" s="365">
        <f t="shared" si="44"/>
        <v>100.88</v>
      </c>
      <c r="L1570" t="s">
        <v>820</v>
      </c>
      <c r="M1570">
        <v>1</v>
      </c>
    </row>
    <row r="1571" spans="1:13">
      <c r="A1571" s="339" t="s">
        <v>64</v>
      </c>
      <c r="B1571" s="340">
        <v>18</v>
      </c>
      <c r="C1571" s="341">
        <v>31</v>
      </c>
      <c r="D1571" s="342" t="s">
        <v>136</v>
      </c>
      <c r="E1571" s="342" t="s">
        <v>144</v>
      </c>
      <c r="F1571" s="15" t="s">
        <v>4</v>
      </c>
      <c r="G1571" s="346" t="s">
        <v>717</v>
      </c>
      <c r="H1571" s="200" t="str">
        <f t="shared" si="45"/>
        <v>FT3-FW1-C-MDF - Cherry</v>
      </c>
      <c r="I1571" s="345">
        <v>15.07</v>
      </c>
      <c r="J1571" s="365">
        <f t="shared" si="44"/>
        <v>120.56</v>
      </c>
      <c r="L1571" t="s">
        <v>820</v>
      </c>
      <c r="M1571">
        <v>1</v>
      </c>
    </row>
    <row r="1572" spans="1:13">
      <c r="A1572" s="339" t="s">
        <v>64</v>
      </c>
      <c r="B1572" s="340">
        <v>18</v>
      </c>
      <c r="C1572" s="341">
        <v>31</v>
      </c>
      <c r="D1572" s="342" t="s">
        <v>136</v>
      </c>
      <c r="E1572" s="342" t="s">
        <v>144</v>
      </c>
      <c r="F1572" s="15" t="s">
        <v>4</v>
      </c>
      <c r="G1572" s="343" t="s">
        <v>749</v>
      </c>
      <c r="H1572" s="200" t="str">
        <f t="shared" si="45"/>
        <v>FT3-FW1-C-MDF - Hardwood</v>
      </c>
      <c r="I1572" s="345">
        <v>8.8699999999999992</v>
      </c>
      <c r="J1572" s="365">
        <f t="shared" si="44"/>
        <v>70.959999999999994</v>
      </c>
      <c r="L1572" t="s">
        <v>820</v>
      </c>
      <c r="M1572">
        <v>1</v>
      </c>
    </row>
    <row r="1573" spans="1:13">
      <c r="A1573" s="339" t="s">
        <v>64</v>
      </c>
      <c r="B1573" s="340">
        <v>18</v>
      </c>
      <c r="C1573" s="341">
        <v>31</v>
      </c>
      <c r="D1573" s="342" t="s">
        <v>136</v>
      </c>
      <c r="E1573" s="342" t="s">
        <v>144</v>
      </c>
      <c r="F1573" s="15" t="s">
        <v>4</v>
      </c>
      <c r="G1573" s="346" t="s">
        <v>750</v>
      </c>
      <c r="H1573" s="200" t="str">
        <f t="shared" si="45"/>
        <v>FT3-FW1-C-MDF - CND MAPLE</v>
      </c>
      <c r="I1573" s="345">
        <v>10.36</v>
      </c>
      <c r="J1573" s="365">
        <f t="shared" si="44"/>
        <v>82.88</v>
      </c>
      <c r="L1573" t="s">
        <v>820</v>
      </c>
      <c r="M1573">
        <v>1</v>
      </c>
    </row>
    <row r="1574" spans="1:13">
      <c r="A1574" s="339" t="s">
        <v>64</v>
      </c>
      <c r="B1574" s="340">
        <v>18</v>
      </c>
      <c r="C1574" s="341">
        <v>31</v>
      </c>
      <c r="D1574" s="342" t="s">
        <v>136</v>
      </c>
      <c r="E1574" s="342" t="s">
        <v>144</v>
      </c>
      <c r="F1574" s="15" t="s">
        <v>4</v>
      </c>
      <c r="G1574" s="343" t="s">
        <v>811</v>
      </c>
      <c r="H1574" s="200" t="str">
        <f t="shared" si="45"/>
        <v>FT3-FW1-C-MDF - CND MAPLE - Sprayed</v>
      </c>
      <c r="I1574" s="345">
        <v>10.36</v>
      </c>
      <c r="J1574" s="365">
        <f t="shared" si="44"/>
        <v>82.88</v>
      </c>
      <c r="L1574" t="s">
        <v>820</v>
      </c>
      <c r="M1574">
        <v>1</v>
      </c>
    </row>
    <row r="1575" spans="1:13">
      <c r="A1575" s="339" t="s">
        <v>64</v>
      </c>
      <c r="B1575" s="340">
        <v>18</v>
      </c>
      <c r="C1575" s="341">
        <v>31</v>
      </c>
      <c r="D1575" s="342" t="s">
        <v>136</v>
      </c>
      <c r="E1575" s="342" t="s">
        <v>144</v>
      </c>
      <c r="F1575" s="15" t="s">
        <v>4</v>
      </c>
      <c r="G1575" s="343" t="s">
        <v>812</v>
      </c>
      <c r="H1575" s="200" t="str">
        <f t="shared" si="45"/>
        <v>FT3-FW1-C-MDF - Hardwood - Sprayed</v>
      </c>
      <c r="I1575" s="345">
        <v>8.8699999999999992</v>
      </c>
      <c r="J1575" s="365">
        <f t="shared" si="44"/>
        <v>70.959999999999994</v>
      </c>
      <c r="L1575" t="s">
        <v>820</v>
      </c>
      <c r="M1575">
        <v>1</v>
      </c>
    </row>
    <row r="1576" spans="1:13">
      <c r="A1576" s="347" t="s">
        <v>64</v>
      </c>
      <c r="B1576" s="348">
        <v>15</v>
      </c>
      <c r="C1576" s="349">
        <v>31</v>
      </c>
      <c r="D1576" s="350" t="s">
        <v>135</v>
      </c>
      <c r="E1576" s="350" t="s">
        <v>144</v>
      </c>
      <c r="F1576" s="15" t="s">
        <v>4</v>
      </c>
      <c r="G1576" s="351" t="s">
        <v>746</v>
      </c>
      <c r="H1576" s="200" t="str">
        <f t="shared" si="45"/>
        <v>FT2-FW1-C-MDF - Euro Oak</v>
      </c>
      <c r="I1576" s="374">
        <v>26.430000000000003</v>
      </c>
      <c r="J1576" s="365">
        <f t="shared" si="44"/>
        <v>211.44000000000003</v>
      </c>
      <c r="L1576" t="s">
        <v>820</v>
      </c>
      <c r="M1576">
        <v>1</v>
      </c>
    </row>
    <row r="1577" spans="1:13">
      <c r="A1577" s="347" t="s">
        <v>64</v>
      </c>
      <c r="B1577" s="348">
        <v>15</v>
      </c>
      <c r="C1577" s="349">
        <v>31</v>
      </c>
      <c r="D1577" s="350" t="s">
        <v>135</v>
      </c>
      <c r="E1577" s="350" t="s">
        <v>144</v>
      </c>
      <c r="F1577" s="15" t="s">
        <v>4</v>
      </c>
      <c r="G1577" s="352" t="s">
        <v>720</v>
      </c>
      <c r="H1577" s="200" t="str">
        <f t="shared" si="45"/>
        <v>FT2-FW1-C-MDF - Sapele</v>
      </c>
      <c r="I1577" s="353">
        <v>13.03</v>
      </c>
      <c r="J1577" s="365">
        <f t="shared" si="44"/>
        <v>104.24</v>
      </c>
      <c r="L1577" t="s">
        <v>820</v>
      </c>
      <c r="M1577">
        <v>1</v>
      </c>
    </row>
    <row r="1578" spans="1:13">
      <c r="A1578" s="347" t="s">
        <v>64</v>
      </c>
      <c r="B1578" s="348">
        <v>15</v>
      </c>
      <c r="C1578" s="349">
        <v>31</v>
      </c>
      <c r="D1578" s="350" t="s">
        <v>135</v>
      </c>
      <c r="E1578" s="350" t="s">
        <v>144</v>
      </c>
      <c r="F1578" s="15" t="s">
        <v>4</v>
      </c>
      <c r="G1578" s="354" t="s">
        <v>747</v>
      </c>
      <c r="H1578" s="200" t="str">
        <f t="shared" si="45"/>
        <v>FT2-FW1-C-MDF - W.Oak</v>
      </c>
      <c r="I1578" s="353">
        <v>13.98</v>
      </c>
      <c r="J1578" s="365">
        <f t="shared" si="44"/>
        <v>111.84</v>
      </c>
      <c r="L1578" t="s">
        <v>820</v>
      </c>
      <c r="M1578">
        <v>1</v>
      </c>
    </row>
    <row r="1579" spans="1:13">
      <c r="A1579" s="347" t="s">
        <v>64</v>
      </c>
      <c r="B1579" s="348">
        <v>15</v>
      </c>
      <c r="C1579" s="349">
        <v>31</v>
      </c>
      <c r="D1579" s="350" t="s">
        <v>135</v>
      </c>
      <c r="E1579" s="350" t="s">
        <v>144</v>
      </c>
      <c r="F1579" s="15" t="s">
        <v>4</v>
      </c>
      <c r="G1579" s="354" t="s">
        <v>716</v>
      </c>
      <c r="H1579" s="200" t="str">
        <f t="shared" si="45"/>
        <v>FT2-FW1-C-MDF - Ash</v>
      </c>
      <c r="I1579" s="353">
        <v>10.72</v>
      </c>
      <c r="J1579" s="365">
        <f t="shared" si="44"/>
        <v>85.76</v>
      </c>
      <c r="L1579" t="s">
        <v>820</v>
      </c>
      <c r="M1579">
        <v>1</v>
      </c>
    </row>
    <row r="1580" spans="1:13">
      <c r="A1580" s="347" t="s">
        <v>64</v>
      </c>
      <c r="B1580" s="348">
        <v>15</v>
      </c>
      <c r="C1580" s="349">
        <v>31</v>
      </c>
      <c r="D1580" s="350" t="s">
        <v>135</v>
      </c>
      <c r="E1580" s="350" t="s">
        <v>144</v>
      </c>
      <c r="F1580" s="15" t="s">
        <v>4</v>
      </c>
      <c r="G1580" s="354" t="s">
        <v>748</v>
      </c>
      <c r="H1580" s="200" t="str">
        <f t="shared" si="45"/>
        <v>FT2-FW1-C-MDF - Stmd Beech</v>
      </c>
      <c r="I1580" s="353">
        <v>10.16</v>
      </c>
      <c r="J1580" s="365">
        <f t="shared" si="44"/>
        <v>81.28</v>
      </c>
      <c r="L1580" t="s">
        <v>820</v>
      </c>
      <c r="M1580">
        <v>1</v>
      </c>
    </row>
    <row r="1581" spans="1:13">
      <c r="A1581" s="347" t="s">
        <v>64</v>
      </c>
      <c r="B1581" s="348">
        <v>15</v>
      </c>
      <c r="C1581" s="349">
        <v>31</v>
      </c>
      <c r="D1581" s="350" t="s">
        <v>135</v>
      </c>
      <c r="E1581" s="350" t="s">
        <v>144</v>
      </c>
      <c r="F1581" s="15" t="s">
        <v>4</v>
      </c>
      <c r="G1581" s="354" t="s">
        <v>721</v>
      </c>
      <c r="H1581" s="200" t="str">
        <f t="shared" si="45"/>
        <v>FT2-FW1-C-MDF - Walnut</v>
      </c>
      <c r="I1581" s="353">
        <v>24.39</v>
      </c>
      <c r="J1581" s="365">
        <f t="shared" si="44"/>
        <v>195.12</v>
      </c>
      <c r="L1581" t="s">
        <v>820</v>
      </c>
      <c r="M1581">
        <v>1</v>
      </c>
    </row>
    <row r="1582" spans="1:13">
      <c r="A1582" s="347" t="s">
        <v>64</v>
      </c>
      <c r="B1582" s="348">
        <v>15</v>
      </c>
      <c r="C1582" s="349">
        <v>31</v>
      </c>
      <c r="D1582" s="350" t="s">
        <v>135</v>
      </c>
      <c r="E1582" s="350" t="s">
        <v>144</v>
      </c>
      <c r="F1582" s="15" t="s">
        <v>4</v>
      </c>
      <c r="G1582" s="354" t="s">
        <v>718</v>
      </c>
      <c r="H1582" s="200" t="str">
        <f t="shared" si="45"/>
        <v>FT2-FW1-C-MDF - Maple</v>
      </c>
      <c r="I1582" s="353">
        <v>12.61</v>
      </c>
      <c r="J1582" s="365">
        <f t="shared" si="44"/>
        <v>100.88</v>
      </c>
      <c r="L1582" t="s">
        <v>820</v>
      </c>
      <c r="M1582">
        <v>1</v>
      </c>
    </row>
    <row r="1583" spans="1:13">
      <c r="A1583" s="347" t="s">
        <v>64</v>
      </c>
      <c r="B1583" s="348">
        <v>15</v>
      </c>
      <c r="C1583" s="349">
        <v>31</v>
      </c>
      <c r="D1583" s="350" t="s">
        <v>135</v>
      </c>
      <c r="E1583" s="350" t="s">
        <v>144</v>
      </c>
      <c r="F1583" s="15" t="s">
        <v>4</v>
      </c>
      <c r="G1583" s="354" t="s">
        <v>717</v>
      </c>
      <c r="H1583" s="200" t="str">
        <f t="shared" si="45"/>
        <v>FT2-FW1-C-MDF - Cherry</v>
      </c>
      <c r="I1583" s="353">
        <v>15.07</v>
      </c>
      <c r="J1583" s="365">
        <f t="shared" si="44"/>
        <v>120.56</v>
      </c>
      <c r="L1583" t="s">
        <v>820</v>
      </c>
      <c r="M1583">
        <v>1</v>
      </c>
    </row>
    <row r="1584" spans="1:13">
      <c r="A1584" s="347" t="s">
        <v>64</v>
      </c>
      <c r="B1584" s="348">
        <v>15</v>
      </c>
      <c r="C1584" s="349">
        <v>31</v>
      </c>
      <c r="D1584" s="350" t="s">
        <v>135</v>
      </c>
      <c r="E1584" s="350" t="s">
        <v>144</v>
      </c>
      <c r="F1584" s="15" t="s">
        <v>4</v>
      </c>
      <c r="G1584" s="351" t="s">
        <v>749</v>
      </c>
      <c r="H1584" s="200" t="str">
        <f t="shared" si="45"/>
        <v>FT2-FW1-C-MDF - Hardwood</v>
      </c>
      <c r="I1584" s="353">
        <v>8.8699999999999992</v>
      </c>
      <c r="J1584" s="365">
        <f t="shared" si="44"/>
        <v>70.959999999999994</v>
      </c>
      <c r="L1584" t="s">
        <v>820</v>
      </c>
      <c r="M1584">
        <v>1</v>
      </c>
    </row>
    <row r="1585" spans="1:13">
      <c r="A1585" s="347" t="s">
        <v>64</v>
      </c>
      <c r="B1585" s="348">
        <v>15</v>
      </c>
      <c r="C1585" s="349">
        <v>31</v>
      </c>
      <c r="D1585" s="350" t="s">
        <v>135</v>
      </c>
      <c r="E1585" s="350" t="s">
        <v>144</v>
      </c>
      <c r="F1585" s="15" t="s">
        <v>4</v>
      </c>
      <c r="G1585" s="354" t="s">
        <v>750</v>
      </c>
      <c r="H1585" s="200" t="str">
        <f t="shared" si="45"/>
        <v>FT2-FW1-C-MDF - CND MAPLE</v>
      </c>
      <c r="I1585" s="353">
        <v>10.36</v>
      </c>
      <c r="J1585" s="365">
        <f t="shared" si="44"/>
        <v>82.88</v>
      </c>
      <c r="L1585" t="s">
        <v>820</v>
      </c>
      <c r="M1585">
        <v>1</v>
      </c>
    </row>
    <row r="1586" spans="1:13">
      <c r="A1586" s="347" t="s">
        <v>64</v>
      </c>
      <c r="B1586" s="348">
        <v>15</v>
      </c>
      <c r="C1586" s="349">
        <v>31</v>
      </c>
      <c r="D1586" s="350" t="s">
        <v>135</v>
      </c>
      <c r="E1586" s="350" t="s">
        <v>144</v>
      </c>
      <c r="F1586" s="15" t="s">
        <v>4</v>
      </c>
      <c r="G1586" s="351" t="s">
        <v>811</v>
      </c>
      <c r="H1586" s="200" t="str">
        <f t="shared" si="45"/>
        <v>FT2-FW1-C-MDF - CND MAPLE - Sprayed</v>
      </c>
      <c r="I1586" s="353">
        <v>10.36</v>
      </c>
      <c r="J1586" s="365">
        <f t="shared" si="44"/>
        <v>82.88</v>
      </c>
      <c r="L1586" t="s">
        <v>820</v>
      </c>
      <c r="M1586">
        <v>1</v>
      </c>
    </row>
    <row r="1587" spans="1:13">
      <c r="A1587" s="347" t="s">
        <v>64</v>
      </c>
      <c r="B1587" s="348">
        <v>15</v>
      </c>
      <c r="C1587" s="349">
        <v>31</v>
      </c>
      <c r="D1587" s="350" t="s">
        <v>135</v>
      </c>
      <c r="E1587" s="350" t="s">
        <v>144</v>
      </c>
      <c r="F1587" s="15" t="s">
        <v>4</v>
      </c>
      <c r="G1587" s="351" t="s">
        <v>812</v>
      </c>
      <c r="H1587" s="200" t="str">
        <f t="shared" si="45"/>
        <v>FT2-FW1-C-MDF - Hardwood - Sprayed</v>
      </c>
      <c r="I1587" s="353">
        <v>8.8699999999999992</v>
      </c>
      <c r="J1587" s="365">
        <f t="shared" si="44"/>
        <v>70.959999999999994</v>
      </c>
      <c r="L1587" t="s">
        <v>820</v>
      </c>
      <c r="M1587">
        <v>1</v>
      </c>
    </row>
  </sheetData>
  <sheetProtection algorithmName="SHA-512" hashValue="/UAI7HOZmM0+raaQuUM9fyyc2mOXfsouTxswsQyGXPLrcFX104EyuC/Re8QgB8BmYzOb/NGMOXc3SmCRU8mtlg==" saltValue="opNK3fh9kFL2AFGf7Wqn0Q==" spinCount="100000" sheet="1" objects="1" scenarios="1"/>
  <autoFilter ref="A3:M1587" xr:uid="{00000000-0009-0000-0000-00000B000000}"/>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33</vt:i4>
      </vt:variant>
    </vt:vector>
  </HeadingPairs>
  <TitlesOfParts>
    <vt:vector size="41" baseType="lpstr">
      <vt:lpstr>Quote</vt:lpstr>
      <vt:lpstr>Terms &amp; Conditions</vt:lpstr>
      <vt:lpstr>Sample Cert.</vt:lpstr>
      <vt:lpstr>DOORS</vt:lpstr>
      <vt:lpstr>VPs</vt:lpstr>
      <vt:lpstr>Lists_Cats</vt:lpstr>
      <vt:lpstr>FRAMES</vt:lpstr>
      <vt:lpstr>MDF FRAMES</vt:lpstr>
      <vt:lpstr>Acoustic_Concat</vt:lpstr>
      <vt:lpstr>Acoustic_Seal_Sets</vt:lpstr>
      <vt:lpstr>Assembled</vt:lpstr>
      <vt:lpstr>Bead</vt:lpstr>
      <vt:lpstr>Concealed_Flush_Uplift</vt:lpstr>
      <vt:lpstr>Discount</vt:lpstr>
      <vt:lpstr>DiscountLevel</vt:lpstr>
      <vt:lpstr>DiscountLevelDoors</vt:lpstr>
      <vt:lpstr>DiscountLevelFrames</vt:lpstr>
      <vt:lpstr>Door_ref</vt:lpstr>
      <vt:lpstr>Door_Thickness</vt:lpstr>
      <vt:lpstr>Exp_Lip</vt:lpstr>
      <vt:lpstr>FIRE_ACOUSTIC_PRICE</vt:lpstr>
      <vt:lpstr>Fire_Door_Cat</vt:lpstr>
      <vt:lpstr>Forza_Door_Type</vt:lpstr>
      <vt:lpstr>Frame_Style</vt:lpstr>
      <vt:lpstr>FSC</vt:lpstr>
      <vt:lpstr>Glass_Type</vt:lpstr>
      <vt:lpstr>Intu_Colours</vt:lpstr>
      <vt:lpstr>Joint_Option</vt:lpstr>
      <vt:lpstr>Mitred</vt:lpstr>
      <vt:lpstr>Polished_Primed</vt:lpstr>
      <vt:lpstr>Polished_Primed_Price</vt:lpstr>
      <vt:lpstr>Quote!Print_Area</vt:lpstr>
      <vt:lpstr>Rebates_Price</vt:lpstr>
      <vt:lpstr>Special_Glass_Costs</vt:lpstr>
      <vt:lpstr>Spray_Colours</vt:lpstr>
      <vt:lpstr>Spray_Lip</vt:lpstr>
      <vt:lpstr>Sprayed_Price</vt:lpstr>
      <vt:lpstr>Thickness_Increment_Price</vt:lpstr>
      <vt:lpstr>Veneer_Lam</vt:lpstr>
      <vt:lpstr>VP_BEAD_PRICE</vt:lpstr>
      <vt:lpstr>VP_Type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Dan Vickery</dc:creator>
  <cp:lastModifiedBy>Douglas King</cp:lastModifiedBy>
  <cp:lastPrinted>2025-05-13T08:52:10Z</cp:lastPrinted>
  <dcterms:created xsi:type="dcterms:W3CDTF">2023-07-19T16:08:29Z</dcterms:created>
  <dcterms:modified xsi:type="dcterms:W3CDTF">2025-07-01T16:32:41Z</dcterms:modified>
</cp:coreProperties>
</file>